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omments3.xml" ContentType="application/vnd.openxmlformats-officedocument.spreadsheetml.comments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omments4.xml" ContentType="application/vnd.openxmlformats-officedocument.spreadsheetml.comments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ivanov.ev/Work/Dashboard/fem/loading/6+6/"/>
    </mc:Choice>
  </mc:AlternateContent>
  <xr:revisionPtr revIDLastSave="0" documentId="13_ncr:1_{C4BD6E2C-89E4-974B-BDF3-66BF461AE6D6}" xr6:coauthVersionLast="47" xr6:coauthVersionMax="47" xr10:uidLastSave="{00000000-0000-0000-0000-000000000000}"/>
  <bookViews>
    <workbookView xWindow="0" yWindow="0" windowWidth="28800" windowHeight="18000" tabRatio="872" activeTab="13" xr2:uid="{00000000-000D-0000-FFFF-FFFF00000000}"/>
  </bookViews>
  <sheets>
    <sheet name="Основной_лист_шаблон" sheetId="165" state="hidden" r:id="rId1"/>
    <sheet name="Справочники" sheetId="166" state="hidden" r:id="rId2"/>
    <sheet name="Оглавление" sheetId="36" r:id="rId3"/>
    <sheet name="Программа-&gt;&gt;" sheetId="17" r:id="rId4"/>
    <sheet name="ФА_UMV" sheetId="163" state="hidden" r:id="rId5"/>
    <sheet name="Основной_лист_УпД_Old" sheetId="168" state="hidden" r:id="rId6"/>
    <sheet name="УпД_ПЛ" sheetId="161" state="hidden" r:id="rId7"/>
    <sheet name="Aband_option" sheetId="170" state="hidden" r:id="rId8"/>
    <sheet name="УпД_Резюме" sheetId="31" r:id="rId9"/>
    <sheet name="УпД_Дерево_КПЭ" sheetId="34" r:id="rId10"/>
    <sheet name="УпД_Дерево_КПЭ_support" sheetId="62" r:id="rId11"/>
    <sheet name="Fact_KPI_1-3_9m2021" sheetId="159" state="hidden" r:id="rId12"/>
    <sheet name="УпД_ИД" sheetId="162" state="hidden" r:id="rId13"/>
    <sheet name="Основной лист" sheetId="172" r:id="rId14"/>
    <sheet name="Проекты-&gt;&gt;" sheetId="16" r:id="rId15"/>
    <sheet name="НСИ-&gt;&gt;" sheetId="45" r:id="rId16"/>
    <sheet name="1859_ИД" sheetId="25" r:id="rId17"/>
    <sheet name="1859_Расчет" sheetId="26" r:id="rId18"/>
    <sheet name="1859_Резюме" sheetId="27" r:id="rId19"/>
    <sheet name="Д_БРД-&gt;&gt;" sheetId="130" r:id="rId20"/>
    <sheet name="1870_ИД" sheetId="131" r:id="rId21"/>
    <sheet name="Слайд7" sheetId="169" state="hidden" r:id="rId22"/>
    <sheet name="1870_Расчет" sheetId="132" r:id="rId23"/>
    <sheet name="1870_Резюме" sheetId="133" r:id="rId24"/>
    <sheet name="PRO-&gt;&gt;" sheetId="109" r:id="rId25"/>
    <sheet name="1865_ИД" sheetId="110" r:id="rId26"/>
    <sheet name="1865_Расчет" sheetId="111" r:id="rId27"/>
    <sheet name="1865_Резюме" sheetId="112" r:id="rId28"/>
    <sheet name="DM-&gt;&gt;" sheetId="105" r:id="rId29"/>
    <sheet name="1747_ИД" sheetId="106" r:id="rId30"/>
    <sheet name="1747_Расчет" sheetId="107" r:id="rId31"/>
    <sheet name="1747_Резюме" sheetId="108" r:id="rId32"/>
    <sheet name="Миграция-&gt;&gt;" sheetId="101" r:id="rId33"/>
    <sheet name="1871_ИД" sheetId="102" r:id="rId34"/>
    <sheet name="1871_Расчет" sheetId="103" r:id="rId35"/>
    <sheet name="1871_Резюме" sheetId="104" r:id="rId36"/>
    <sheet name="СВД-&gt;&gt;" sheetId="138" r:id="rId37"/>
    <sheet name="1441_ИД" sheetId="139" r:id="rId38"/>
    <sheet name="1441_Расчет" sheetId="140" r:id="rId39"/>
    <sheet name="1441_Резюме" sheetId="141" r:id="rId40"/>
    <sheet name="RHD-&gt;&gt;" sheetId="47" r:id="rId41"/>
    <sheet name="1576 ИД" sheetId="19" r:id="rId42"/>
    <sheet name="1576_Расчет" sheetId="20" r:id="rId43"/>
    <sheet name="1576_Резюме" sheetId="21" r:id="rId44"/>
    <sheet name="Прочие ИД" sheetId="33" r:id="rId45"/>
    <sheet name="Old-&gt;&gt;" sheetId="160" r:id="rId46"/>
    <sheet name="КПЭ_2020" sheetId="42" r:id="rId47"/>
    <sheet name="Лист1" sheetId="164" state="hidden" r:id="rId48"/>
  </sheets>
  <definedNames>
    <definedName name="_xlnm._FilterDatabase" localSheetId="37" hidden="1">#REF!</definedName>
    <definedName name="_xlnm._FilterDatabase" localSheetId="41" hidden="1">#REF!</definedName>
    <definedName name="_xlnm._FilterDatabase" localSheetId="29" hidden="1">#REF!</definedName>
    <definedName name="_xlnm._FilterDatabase" localSheetId="16" hidden="1">#REF!</definedName>
    <definedName name="_xlnm._FilterDatabase" localSheetId="25" hidden="1">#REF!</definedName>
    <definedName name="_xlnm._FilterDatabase" localSheetId="20" hidden="1">#REF!</definedName>
    <definedName name="_xlnm._FilterDatabase" localSheetId="33" hidden="1">#REF!</definedName>
    <definedName name="_xlnm._FilterDatabase" localSheetId="13" hidden="1">'Основной лист'!$A$3:$V$38</definedName>
    <definedName name="_xlnm._FilterDatabase" localSheetId="5" hidden="1">Основной_лист_УпД_Old!$B$7:$W$42</definedName>
    <definedName name="_xlnm._FilterDatabase" localSheetId="44" hidden="1">#REF!</definedName>
    <definedName name="_xlnm._FilterDatabase" localSheetId="6" hidden="1">УпД_ПЛ!$A$1:$W$39</definedName>
    <definedName name="_xlnm._FilterDatabase" hidden="1">#REF!</definedName>
    <definedName name="_Order1" hidden="1">255</definedName>
    <definedName name="a" hidden="1">{"IASTrail",#N/A,FALSE,"IAS"}</definedName>
    <definedName name="aaa" hidden="1">{"AnalRSA",#N/A,TRUE,"PL-Anal";"AnalIAS",#N/A,TRUE,"PL-Anal"}</definedName>
    <definedName name="Access_Button" hidden="1">"КРС_98_план_NN_Таблица"</definedName>
    <definedName name="AccessDatabase" hidden="1">"C:\Мои документы\Сергунина\KPC\КРС 98 план.mdb"</definedName>
    <definedName name="ff" hidden="1">{"AnalRSA",#N/A,TRUE,"PL-Anal";"AnalIAS",#N/A,TRUE,"PL-Anal"}</definedName>
    <definedName name="ghggfdf" hidden="1">{"IASTrail",#N/A,FALSE,"IAS"}</definedName>
    <definedName name="j" hidden="1">{"IASTrail",#N/A,FALSE,"IAS"}</definedName>
    <definedName name="wrn.Coded._.IAS._.FS." hidden="1">{"IASTrail",#N/A,FALSE,"IAS"}</definedName>
    <definedName name="wrn.Fixed._.Assets._.Note._.and._.Depreciation." hidden="1">{#N/A,#N/A,FALSE,"FA_1";#N/A,#N/A,FALSE,"Dep'n SE";#N/A,#N/A,FALSE,"Dep'n FC"}</definedName>
    <definedName name="wrn.Full._.IAS._.STATEMENTS." hidden="1">{"IASBS",#N/A,FALSE,"IAS";"IASPL",#N/A,FALSE,"IAS";#N/A,#N/A,FALSE,"CF DIR";"IASNotes",#N/A,FALSE,"IAS";#N/A,#N/A,FALSE,"FA_1";#N/A,#N/A,FALSE,"Dep'n FC";#N/A,#N/A,FALSE,"Dep'n SE";#N/A,#N/A,FALSE,"Inv_1";#N/A,#N/A,FALSE,"NMG";#N/A,#N/A,FALSE,"Recon";#N/A,#N/A,FALSE,"EPS"}</definedName>
    <definedName name="wrn.Full._.TRAIL." hidden="1">{"IAS Mapping",#N/A,FALSE,"RSA_FS";#N/A,#N/A,FALSE,"CHECK!";#N/A,#N/A,FALSE,"Recon";#N/A,#N/A,FALSE,"NMG";#N/A,#N/A,FALSE,"Journals";"AnalRSA",#N/A,FALSE,"PL-Anal";"AnalIAS",#N/A,FALSE,"PL-Anal";#N/A,#N/A,FALSE,"COS"}</definedName>
    <definedName name="wrn.Help." hidden="1">{#N/A,#N/A,TRUE,"MAP";#N/A,#N/A,TRUE,"STEPS";#N/A,#N/A,TRUE,"RULES"}</definedName>
    <definedName name="wrn.IAS._.BS._.PL._.CF._.and._.Notes." hidden="1">{"IASBS",#N/A,TRUE,"IAS";"IASPL",#N/A,TRUE,"IAS";"IASNotes",#N/A,TRUE,"IAS";"CFDir - expanded",#N/A,TRUE,"CF DIR"}</definedName>
    <definedName name="wrn.IAS._.FS._.ZOOMED._.IN._.Forms." hidden="1">{"IAS_ShortView_1",#N/A,FALSE,"IAS";"IAS_ShortView_2",#N/A,FALSE,"IAS";"IAS_ShortView_3",#N/A,FALSE,"IAS";"IAS_ShortView_4",#N/A,FALSE,"IAS";"IAS_ShortView_5",#N/A,FALSE,"IAS";"IAS_ShortView_6",#N/A,FALSE,"IAS";"IAS_ShortView_7",#N/A,FALSE,"IAS";"CFDir - Zoomed In",#N/A,FALSE,"CF DIR"}</definedName>
    <definedName name="wrn.IAS._.Mapping." hidden="1">{"IAS Mapping",#N/A,TRUE,"RSA_FS"}</definedName>
    <definedName name="wrn.Inflation._.factors._.used." hidden="1">{#N/A,#N/A,FALSE,"Infl_fact"}</definedName>
    <definedName name="wrn.PL._.Analysis." hidden="1">{"AnalRSA",#N/A,TRUE,"PL-Anal";"AnalIAS",#N/A,TRUE,"PL-Anal"}</definedName>
    <definedName name="wrn.RSA._.BS._.and._.PL." hidden="1">{"BS1",#N/A,TRUE,"RSA_FS";"BS2",#N/A,TRUE,"RSA_FS";"BS3",#N/A,TRUE,"RSA_FS"}</definedName>
    <definedName name="Z_772A0E09_E630_11D6_8608_0001029C9B35_.wvu.Rows" localSheetId="37" hidden="1">#REF!,#REF!,#REF!</definedName>
    <definedName name="Z_772A0E09_E630_11D6_8608_0001029C9B35_.wvu.Rows" localSheetId="41" hidden="1">#REF!,#REF!,#REF!</definedName>
    <definedName name="Z_772A0E09_E630_11D6_8608_0001029C9B35_.wvu.Rows" localSheetId="29" hidden="1">#REF!,#REF!,#REF!</definedName>
    <definedName name="Z_772A0E09_E630_11D6_8608_0001029C9B35_.wvu.Rows" localSheetId="16" hidden="1">#REF!,#REF!,#REF!</definedName>
    <definedName name="Z_772A0E09_E630_11D6_8608_0001029C9B35_.wvu.Rows" localSheetId="25" hidden="1">#REF!,#REF!,#REF!</definedName>
    <definedName name="Z_772A0E09_E630_11D6_8608_0001029C9B35_.wvu.Rows" localSheetId="20" hidden="1">#REF!,#REF!,#REF!</definedName>
    <definedName name="Z_772A0E09_E630_11D6_8608_0001029C9B35_.wvu.Rows" localSheetId="33" hidden="1">#REF!,#REF!,#REF!</definedName>
    <definedName name="Z_772A0E09_E630_11D6_8608_0001029C9B35_.wvu.Rows" localSheetId="44" hidden="1">#REF!,#REF!,#REF!</definedName>
    <definedName name="Z_772A0E09_E630_11D6_8608_0001029C9B35_.wvu.Rows" hidden="1">#REF!,#REF!,#REF!</definedName>
    <definedName name="Z_F1CE2A21_7959_4814_864C_012B7B1A049F_.wvu.Rows" localSheetId="37" hidden="1">#REF!,#REF!,#REF!,#REF!,#REF!,#REF!,#REF!,#REF!,#REF!,#REF!,#REF!,#REF!,#REF!,#REF!</definedName>
    <definedName name="Z_F1CE2A21_7959_4814_864C_012B7B1A049F_.wvu.Rows" localSheetId="41" hidden="1">#REF!,#REF!,#REF!,#REF!,#REF!,#REF!,#REF!,#REF!,#REF!,#REF!,#REF!,#REF!,#REF!,#REF!</definedName>
    <definedName name="Z_F1CE2A21_7959_4814_864C_012B7B1A049F_.wvu.Rows" localSheetId="29" hidden="1">#REF!,#REF!,#REF!,#REF!,#REF!,#REF!,#REF!,#REF!,#REF!,#REF!,#REF!,#REF!,#REF!,#REF!</definedName>
    <definedName name="Z_F1CE2A21_7959_4814_864C_012B7B1A049F_.wvu.Rows" localSheetId="16" hidden="1">#REF!,#REF!,#REF!,#REF!,#REF!,#REF!,#REF!,#REF!,#REF!,#REF!,#REF!,#REF!,#REF!,#REF!</definedName>
    <definedName name="Z_F1CE2A21_7959_4814_864C_012B7B1A049F_.wvu.Rows" localSheetId="25" hidden="1">#REF!,#REF!,#REF!,#REF!,#REF!,#REF!,#REF!,#REF!,#REF!,#REF!,#REF!,#REF!,#REF!,#REF!</definedName>
    <definedName name="Z_F1CE2A21_7959_4814_864C_012B7B1A049F_.wvu.Rows" localSheetId="20" hidden="1">#REF!,#REF!,#REF!,#REF!,#REF!,#REF!,#REF!,#REF!,#REF!,#REF!,#REF!,#REF!,#REF!,#REF!</definedName>
    <definedName name="Z_F1CE2A21_7959_4814_864C_012B7B1A049F_.wvu.Rows" localSheetId="33" hidden="1">#REF!,#REF!,#REF!,#REF!,#REF!,#REF!,#REF!,#REF!,#REF!,#REF!,#REF!,#REF!,#REF!,#REF!</definedName>
    <definedName name="Z_F1CE2A21_7959_4814_864C_012B7B1A049F_.wvu.Rows" localSheetId="44" hidden="1">#REF!,#REF!,#REF!,#REF!,#REF!,#REF!,#REF!,#REF!,#REF!,#REF!,#REF!,#REF!,#REF!,#REF!</definedName>
    <definedName name="Z_F1CE2A21_7959_4814_864C_012B7B1A049F_.wvu.Rows" hidden="1">#REF!,#REF!,#REF!,#REF!,#REF!,#REF!,#REF!,#REF!,#REF!,#REF!,#REF!,#REF!,#REF!,#REF!</definedName>
    <definedName name="дд" hidden="1">{"IAS Mapping",#N/A,TRUE,"RSA_FS"}</definedName>
    <definedName name="джру" hidden="1">{#N/A,#N/A,FALSE,"Infl_fact"}</definedName>
    <definedName name="ееее" hidden="1">{"IASBS",#N/A,TRUE,"IAS";"IASPL",#N/A,TRUE,"IAS";"IASNotes",#N/A,TRUE,"IAS";"CFDir - expanded",#N/A,TRUE,"CF DIR"}</definedName>
    <definedName name="жот" hidden="1">{"IAS Mapping",#N/A,FALSE,"RSA_FS";#N/A,#N/A,FALSE,"CHECK!";#N/A,#N/A,FALSE,"Recon";#N/A,#N/A,FALSE,"NMG";#N/A,#N/A,FALSE,"Journals";"AnalRSA",#N/A,FALSE,"PL-Anal";"AnalIAS",#N/A,FALSE,"PL-Anal";#N/A,#N/A,FALSE,"COS"}</definedName>
    <definedName name="Север" hidden="1">{"IASTrail",#N/A,FALSE,"IAS"}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38" i="172" l="1"/>
  <c r="P38" i="172"/>
  <c r="Q38" i="172"/>
  <c r="R38" i="172"/>
  <c r="S38" i="172"/>
  <c r="T38" i="172"/>
  <c r="N38" i="172"/>
  <c r="O37" i="172"/>
  <c r="P37" i="172"/>
  <c r="Q37" i="172"/>
  <c r="R37" i="172"/>
  <c r="S37" i="172"/>
  <c r="T37" i="172"/>
  <c r="N37" i="172"/>
  <c r="O36" i="172"/>
  <c r="P36" i="172"/>
  <c r="Q36" i="172"/>
  <c r="R36" i="172"/>
  <c r="S36" i="172"/>
  <c r="T36" i="172"/>
  <c r="N36" i="172"/>
  <c r="O35" i="172"/>
  <c r="P35" i="172"/>
  <c r="Q35" i="172"/>
  <c r="R35" i="172"/>
  <c r="S35" i="172"/>
  <c r="T35" i="172"/>
  <c r="N35" i="172"/>
  <c r="O34" i="172"/>
  <c r="P34" i="172"/>
  <c r="Q34" i="172"/>
  <c r="R34" i="172"/>
  <c r="S34" i="172"/>
  <c r="T34" i="172"/>
  <c r="N34" i="172"/>
  <c r="O33" i="172"/>
  <c r="P33" i="172"/>
  <c r="Q33" i="172"/>
  <c r="R33" i="172"/>
  <c r="S33" i="172"/>
  <c r="T33" i="172"/>
  <c r="N33" i="172"/>
  <c r="O32" i="172"/>
  <c r="P32" i="172"/>
  <c r="Q32" i="172"/>
  <c r="R32" i="172"/>
  <c r="S32" i="172"/>
  <c r="T32" i="172"/>
  <c r="N32" i="172"/>
  <c r="O31" i="172"/>
  <c r="P31" i="172"/>
  <c r="Q31" i="172"/>
  <c r="R31" i="172"/>
  <c r="S31" i="172"/>
  <c r="T31" i="172"/>
  <c r="N31" i="172"/>
  <c r="O30" i="172"/>
  <c r="P30" i="172"/>
  <c r="Q30" i="172"/>
  <c r="R30" i="172"/>
  <c r="S30" i="172"/>
  <c r="T30" i="172"/>
  <c r="N30" i="172"/>
  <c r="O29" i="172"/>
  <c r="P29" i="172"/>
  <c r="Q29" i="172"/>
  <c r="R29" i="172"/>
  <c r="S29" i="172"/>
  <c r="T29" i="172"/>
  <c r="N29" i="172"/>
  <c r="O28" i="172"/>
  <c r="P28" i="172"/>
  <c r="Q28" i="172"/>
  <c r="R28" i="172"/>
  <c r="S28" i="172"/>
  <c r="T28" i="172"/>
  <c r="N28" i="172"/>
  <c r="O26" i="172"/>
  <c r="P26" i="172"/>
  <c r="Q26" i="172"/>
  <c r="R26" i="172"/>
  <c r="S26" i="172"/>
  <c r="T26" i="172"/>
  <c r="N26" i="172"/>
  <c r="O25" i="172"/>
  <c r="P25" i="172"/>
  <c r="Q25" i="172"/>
  <c r="R25" i="172"/>
  <c r="S25" i="172"/>
  <c r="T25" i="172"/>
  <c r="N25" i="172"/>
  <c r="O21" i="172"/>
  <c r="P21" i="172"/>
  <c r="Q21" i="172"/>
  <c r="R21" i="172"/>
  <c r="S21" i="172"/>
  <c r="T21" i="172"/>
  <c r="N21" i="172"/>
  <c r="O20" i="172"/>
  <c r="P20" i="172"/>
  <c r="Q20" i="172"/>
  <c r="R20" i="172"/>
  <c r="S20" i="172"/>
  <c r="T20" i="172"/>
  <c r="N20" i="172"/>
  <c r="O18" i="172"/>
  <c r="P18" i="172"/>
  <c r="Q18" i="172"/>
  <c r="R18" i="172"/>
  <c r="S18" i="172"/>
  <c r="T18" i="172"/>
  <c r="N18" i="172"/>
  <c r="O17" i="172"/>
  <c r="P17" i="172"/>
  <c r="Q17" i="172"/>
  <c r="R17" i="172"/>
  <c r="S17" i="172"/>
  <c r="T17" i="172"/>
  <c r="N17" i="172"/>
  <c r="O15" i="172"/>
  <c r="P15" i="172"/>
  <c r="Q15" i="172"/>
  <c r="R15" i="172"/>
  <c r="S15" i="172"/>
  <c r="T15" i="172"/>
  <c r="N15" i="172"/>
  <c r="O14" i="172"/>
  <c r="P14" i="172"/>
  <c r="Q14" i="172"/>
  <c r="R14" i="172"/>
  <c r="S14" i="172"/>
  <c r="T14" i="172"/>
  <c r="N14" i="172"/>
  <c r="O12" i="172"/>
  <c r="P12" i="172"/>
  <c r="Q12" i="172"/>
  <c r="R12" i="172"/>
  <c r="S12" i="172"/>
  <c r="T12" i="172"/>
  <c r="N12" i="172"/>
  <c r="O11" i="172"/>
  <c r="P11" i="172"/>
  <c r="Q11" i="172"/>
  <c r="R11" i="172"/>
  <c r="S11" i="172"/>
  <c r="T11" i="172"/>
  <c r="N11" i="172"/>
  <c r="M38" i="172"/>
  <c r="M37" i="172"/>
  <c r="M36" i="172"/>
  <c r="M35" i="172"/>
  <c r="M34" i="172"/>
  <c r="M33" i="172"/>
  <c r="M32" i="172"/>
  <c r="M31" i="172"/>
  <c r="M30" i="172"/>
  <c r="M29" i="172"/>
  <c r="M28" i="172"/>
  <c r="M26" i="172"/>
  <c r="M25" i="172"/>
  <c r="M21" i="172"/>
  <c r="M20" i="172"/>
  <c r="M18" i="172"/>
  <c r="M17" i="172"/>
  <c r="M15" i="172"/>
  <c r="M14" i="172"/>
  <c r="M12" i="172"/>
  <c r="M11" i="172"/>
  <c r="M9" i="172"/>
  <c r="O9" i="172"/>
  <c r="P9" i="172"/>
  <c r="Q9" i="172"/>
  <c r="R9" i="172"/>
  <c r="S9" i="172"/>
  <c r="T9" i="172"/>
  <c r="N9" i="172"/>
  <c r="P8" i="172"/>
  <c r="Q8" i="172"/>
  <c r="R8" i="172"/>
  <c r="S8" i="172"/>
  <c r="T8" i="172"/>
  <c r="O8" i="172"/>
  <c r="N8" i="172"/>
  <c r="O6" i="172"/>
  <c r="P6" i="172"/>
  <c r="Q6" i="172"/>
  <c r="R6" i="172"/>
  <c r="S6" i="172"/>
  <c r="T6" i="172"/>
  <c r="N6" i="172"/>
  <c r="M6" i="172"/>
  <c r="O5" i="172"/>
  <c r="P5" i="172"/>
  <c r="Q5" i="172"/>
  <c r="R5" i="172"/>
  <c r="S5" i="172"/>
  <c r="T5" i="172"/>
  <c r="N5" i="172"/>
  <c r="M5" i="172"/>
  <c r="I5" i="170" l="1"/>
  <c r="I4" i="170"/>
  <c r="D26" i="169"/>
  <c r="D27" i="169"/>
  <c r="L88" i="131"/>
  <c r="K26" i="33"/>
  <c r="K40" i="110"/>
  <c r="J37" i="139"/>
  <c r="K36" i="106"/>
  <c r="U42" i="168"/>
  <c r="T42" i="168"/>
  <c r="S42" i="168"/>
  <c r="R42" i="168"/>
  <c r="Q42" i="168"/>
  <c r="P42" i="168"/>
  <c r="O42" i="168"/>
  <c r="N42" i="168"/>
  <c r="U41" i="168"/>
  <c r="T41" i="168"/>
  <c r="S41" i="168"/>
  <c r="R41" i="168"/>
  <c r="Q41" i="168"/>
  <c r="P41" i="168"/>
  <c r="O41" i="168"/>
  <c r="N41" i="168"/>
  <c r="U40" i="168"/>
  <c r="T40" i="168"/>
  <c r="S40" i="168"/>
  <c r="R40" i="168"/>
  <c r="Q40" i="168"/>
  <c r="P40" i="168"/>
  <c r="O40" i="168"/>
  <c r="N40" i="168"/>
  <c r="U39" i="168"/>
  <c r="T39" i="168"/>
  <c r="S39" i="168"/>
  <c r="Q39" i="168"/>
  <c r="P39" i="168"/>
  <c r="O39" i="168"/>
  <c r="N39" i="168"/>
  <c r="U38" i="168"/>
  <c r="T38" i="168"/>
  <c r="S38" i="168"/>
  <c r="R38" i="168"/>
  <c r="Q38" i="168"/>
  <c r="P38" i="168"/>
  <c r="O38" i="168"/>
  <c r="N38" i="168"/>
  <c r="U37" i="168"/>
  <c r="T37" i="168"/>
  <c r="S37" i="168"/>
  <c r="R37" i="168"/>
  <c r="Q37" i="168"/>
  <c r="P37" i="168"/>
  <c r="O37" i="168"/>
  <c r="N37" i="168"/>
  <c r="U36" i="168"/>
  <c r="T36" i="168"/>
  <c r="S36" i="168"/>
  <c r="R36" i="168"/>
  <c r="Q36" i="168"/>
  <c r="P36" i="168"/>
  <c r="O36" i="168"/>
  <c r="N36" i="168"/>
  <c r="U35" i="168"/>
  <c r="T35" i="168"/>
  <c r="S35" i="168"/>
  <c r="R35" i="168"/>
  <c r="Q35" i="168"/>
  <c r="P35" i="168"/>
  <c r="O35" i="168"/>
  <c r="N35" i="168"/>
  <c r="U34" i="168"/>
  <c r="T34" i="168"/>
  <c r="S34" i="168"/>
  <c r="R34" i="168"/>
  <c r="Q34" i="168"/>
  <c r="P34" i="168"/>
  <c r="O34" i="168"/>
  <c r="N34" i="168"/>
  <c r="U33" i="168"/>
  <c r="T33" i="168"/>
  <c r="S33" i="168"/>
  <c r="R33" i="168"/>
  <c r="Q33" i="168"/>
  <c r="P33" i="168"/>
  <c r="O33" i="168"/>
  <c r="N33" i="168"/>
  <c r="U32" i="168"/>
  <c r="T32" i="168"/>
  <c r="S32" i="168"/>
  <c r="R32" i="168"/>
  <c r="Q32" i="168"/>
  <c r="O32" i="168"/>
  <c r="N32" i="168"/>
  <c r="U22" i="168"/>
  <c r="T22" i="168"/>
  <c r="S22" i="168"/>
  <c r="R22" i="168"/>
  <c r="Q22" i="168"/>
  <c r="O22" i="168"/>
  <c r="C287" i="166"/>
  <c r="C286" i="166"/>
  <c r="C285" i="166"/>
  <c r="C284" i="166"/>
  <c r="C283" i="166"/>
  <c r="C282" i="166"/>
  <c r="C281" i="166"/>
  <c r="C280" i="166"/>
  <c r="C279" i="166"/>
  <c r="C278" i="166"/>
  <c r="C277" i="166"/>
  <c r="C276" i="166"/>
  <c r="C275" i="166"/>
  <c r="C274" i="166"/>
  <c r="C273" i="166"/>
  <c r="C272" i="166"/>
  <c r="C271" i="166"/>
  <c r="C270" i="166"/>
  <c r="C269" i="166"/>
  <c r="C268" i="166"/>
  <c r="C267" i="166"/>
  <c r="C266" i="166"/>
  <c r="C265" i="166"/>
  <c r="C264" i="166"/>
  <c r="C263" i="166"/>
  <c r="C262" i="166"/>
  <c r="C261" i="166"/>
  <c r="C260" i="166"/>
  <c r="C259" i="166"/>
  <c r="C258" i="166"/>
  <c r="C257" i="166"/>
  <c r="C256" i="166"/>
  <c r="C255" i="166"/>
  <c r="C254" i="166"/>
  <c r="C253" i="166"/>
  <c r="C252" i="166"/>
  <c r="C251" i="166"/>
  <c r="C250" i="166"/>
  <c r="C249" i="166"/>
  <c r="C248" i="166"/>
  <c r="C247" i="166"/>
  <c r="C246" i="166"/>
  <c r="C245" i="166"/>
  <c r="C244" i="166"/>
  <c r="C243" i="166"/>
  <c r="C242" i="166"/>
  <c r="C241" i="166"/>
  <c r="C240" i="166"/>
  <c r="C239" i="166"/>
  <c r="C238" i="166"/>
  <c r="C237" i="166"/>
  <c r="C236" i="166"/>
  <c r="C235" i="166"/>
  <c r="C234" i="166"/>
  <c r="C233" i="166"/>
  <c r="C232" i="166"/>
  <c r="C231" i="166"/>
  <c r="C230" i="166"/>
  <c r="C229" i="166"/>
  <c r="C228" i="166"/>
  <c r="C227" i="166"/>
  <c r="C226" i="166"/>
  <c r="C225" i="166"/>
  <c r="C224" i="166"/>
  <c r="C223" i="166"/>
  <c r="C222" i="166"/>
  <c r="C221" i="166"/>
  <c r="C220" i="166"/>
  <c r="C219" i="166"/>
  <c r="C218" i="166"/>
  <c r="C217" i="166"/>
  <c r="C216" i="166"/>
  <c r="C215" i="166"/>
  <c r="C214" i="166"/>
  <c r="C213" i="166"/>
  <c r="C212" i="166"/>
  <c r="C211" i="166"/>
  <c r="C210" i="166"/>
  <c r="C209" i="166"/>
  <c r="C208" i="166"/>
  <c r="C207" i="166"/>
  <c r="C206" i="166"/>
  <c r="C205" i="166"/>
  <c r="C204" i="166"/>
  <c r="C203" i="166"/>
  <c r="C202" i="166"/>
  <c r="C201" i="166"/>
  <c r="C200" i="166"/>
  <c r="C199" i="166"/>
  <c r="C198" i="166"/>
  <c r="C197" i="166"/>
  <c r="C196" i="166"/>
  <c r="C195" i="166"/>
  <c r="C194" i="166"/>
  <c r="C193" i="166"/>
  <c r="C192" i="166"/>
  <c r="C191" i="166"/>
  <c r="C190" i="166"/>
  <c r="C189" i="166"/>
  <c r="C188" i="166"/>
  <c r="C187" i="166"/>
  <c r="C186" i="166"/>
  <c r="C185" i="166"/>
  <c r="C184" i="166"/>
  <c r="C183" i="166"/>
  <c r="C182" i="166"/>
  <c r="C181" i="166"/>
  <c r="C180" i="166"/>
  <c r="C179" i="166"/>
  <c r="C178" i="166"/>
  <c r="C177" i="166"/>
  <c r="C176" i="166"/>
  <c r="C175" i="166"/>
  <c r="C174" i="166"/>
  <c r="C173" i="166"/>
  <c r="C172" i="166"/>
  <c r="C171" i="166"/>
  <c r="C170" i="166"/>
  <c r="C169" i="166"/>
  <c r="C168" i="166"/>
  <c r="C167" i="166"/>
  <c r="C166" i="166"/>
  <c r="C165" i="166"/>
  <c r="C164" i="166"/>
  <c r="C163" i="166"/>
  <c r="C162" i="166"/>
  <c r="C161" i="166"/>
  <c r="C160" i="166"/>
  <c r="C159" i="166"/>
  <c r="C158" i="166"/>
  <c r="C157" i="166"/>
  <c r="C156" i="166"/>
  <c r="C155" i="166"/>
  <c r="C154" i="166"/>
  <c r="C153" i="166"/>
  <c r="C152" i="166"/>
  <c r="C151" i="166"/>
  <c r="C150" i="166"/>
  <c r="C149" i="166"/>
  <c r="C148" i="166"/>
  <c r="C147" i="166"/>
  <c r="C146" i="166"/>
  <c r="C145" i="166"/>
  <c r="C144" i="166"/>
  <c r="C143" i="166"/>
  <c r="C142" i="166"/>
  <c r="C141" i="166"/>
  <c r="C140" i="166"/>
  <c r="C139" i="166"/>
  <c r="C138" i="166"/>
  <c r="C137" i="166"/>
  <c r="C136" i="166"/>
  <c r="C135" i="166"/>
  <c r="C134" i="166"/>
  <c r="C133" i="166"/>
  <c r="C132" i="166"/>
  <c r="C131" i="166"/>
  <c r="C130" i="166"/>
  <c r="C129" i="166"/>
  <c r="C128" i="166"/>
  <c r="C127" i="166"/>
  <c r="C126" i="166"/>
  <c r="C125" i="166"/>
  <c r="C124" i="166"/>
  <c r="C123" i="166"/>
  <c r="C122" i="166"/>
  <c r="C121" i="166"/>
  <c r="C120" i="166"/>
  <c r="C119" i="166"/>
  <c r="C118" i="166"/>
  <c r="C117" i="166"/>
  <c r="C116" i="166"/>
  <c r="C115" i="166"/>
  <c r="C114" i="166"/>
  <c r="C113" i="166"/>
  <c r="C112" i="166"/>
  <c r="C111" i="166"/>
  <c r="C110" i="166"/>
  <c r="C109" i="166"/>
  <c r="C108" i="166"/>
  <c r="C107" i="166"/>
  <c r="C106" i="166"/>
  <c r="C105" i="166"/>
  <c r="C104" i="166"/>
  <c r="C103" i="166"/>
  <c r="C102" i="166"/>
  <c r="C101" i="166"/>
  <c r="C100" i="166"/>
  <c r="C99" i="166"/>
  <c r="C98" i="166"/>
  <c r="C97" i="166"/>
  <c r="C96" i="166"/>
  <c r="C95" i="166"/>
  <c r="C94" i="166"/>
  <c r="C93" i="166"/>
  <c r="C92" i="166"/>
  <c r="C91" i="166"/>
  <c r="C90" i="166"/>
  <c r="C89" i="166"/>
  <c r="C88" i="166"/>
  <c r="C87" i="166"/>
  <c r="C86" i="166"/>
  <c r="C85" i="166"/>
  <c r="C84" i="166"/>
  <c r="C83" i="166"/>
  <c r="C82" i="166"/>
  <c r="C81" i="166"/>
  <c r="C80" i="166"/>
  <c r="C79" i="166"/>
  <c r="C78" i="166"/>
  <c r="C77" i="166"/>
  <c r="C76" i="166"/>
  <c r="C75" i="166"/>
  <c r="C74" i="166"/>
  <c r="C73" i="166"/>
  <c r="C72" i="166"/>
  <c r="C71" i="166"/>
  <c r="C70" i="166"/>
  <c r="C69" i="166"/>
  <c r="C68" i="166"/>
  <c r="C67" i="166"/>
  <c r="C66" i="166"/>
  <c r="C65" i="166"/>
  <c r="C64" i="166"/>
  <c r="C63" i="166"/>
  <c r="C62" i="166"/>
  <c r="C61" i="166"/>
  <c r="C60" i="166"/>
  <c r="C59" i="166"/>
  <c r="C58" i="166"/>
  <c r="C57" i="166"/>
  <c r="C56" i="166"/>
  <c r="C55" i="166"/>
  <c r="C54" i="166"/>
  <c r="C53" i="166"/>
  <c r="C52" i="166"/>
  <c r="C51" i="166"/>
  <c r="C50" i="166"/>
  <c r="C49" i="166"/>
  <c r="C48" i="166"/>
  <c r="C47" i="166"/>
  <c r="C46" i="166"/>
  <c r="C45" i="166"/>
  <c r="C44" i="166"/>
  <c r="C43" i="166"/>
  <c r="C42" i="166"/>
  <c r="C41" i="166"/>
  <c r="C40" i="166"/>
  <c r="C39" i="166"/>
  <c r="C38" i="166"/>
  <c r="C37" i="166"/>
  <c r="C36" i="166"/>
  <c r="C35" i="166"/>
  <c r="C34" i="166"/>
  <c r="C33" i="166"/>
  <c r="C32" i="166"/>
  <c r="C31" i="166"/>
  <c r="C30" i="166"/>
  <c r="C29" i="166"/>
  <c r="C28" i="166"/>
  <c r="C27" i="166"/>
  <c r="C26" i="166"/>
  <c r="C25" i="166"/>
  <c r="C24" i="166"/>
  <c r="C23" i="166"/>
  <c r="C22" i="166"/>
  <c r="C21" i="166"/>
  <c r="C20" i="166"/>
  <c r="C19" i="166"/>
  <c r="C18" i="166"/>
  <c r="C17" i="166"/>
  <c r="C16" i="166"/>
  <c r="C15" i="166"/>
  <c r="C14" i="166"/>
  <c r="C13" i="166"/>
  <c r="C12" i="166"/>
  <c r="C11" i="166"/>
  <c r="C10" i="166"/>
  <c r="C9" i="166"/>
  <c r="C8" i="166"/>
  <c r="C7" i="166"/>
  <c r="C6" i="166"/>
  <c r="C5" i="166"/>
  <c r="C4" i="166"/>
  <c r="C3" i="166"/>
  <c r="C2" i="166"/>
  <c r="I8" i="165"/>
  <c r="L7" i="165"/>
  <c r="M7" i="165" s="1"/>
  <c r="N7" i="165" s="1"/>
  <c r="O7" i="165" s="1"/>
  <c r="P7" i="165" s="1"/>
  <c r="Q7" i="165" s="1"/>
  <c r="R7" i="165" s="1"/>
  <c r="S7" i="165" s="1"/>
  <c r="T7" i="165" s="1"/>
  <c r="U7" i="165" s="1"/>
  <c r="V7" i="165" s="1"/>
  <c r="W7" i="165" s="1"/>
  <c r="X7" i="165" s="1"/>
  <c r="Y7" i="165" s="1"/>
  <c r="Z7" i="165" s="1"/>
  <c r="AA7" i="165" s="1"/>
  <c r="AB7" i="165" s="1"/>
  <c r="AC7" i="165" s="1"/>
  <c r="AD7" i="165" s="1"/>
  <c r="AE7" i="165" s="1"/>
  <c r="AF7" i="165" s="1"/>
  <c r="AG7" i="165" s="1"/>
  <c r="AH7" i="165" s="1"/>
  <c r="AI7" i="165" s="1"/>
  <c r="AJ7" i="165" s="1"/>
  <c r="AK7" i="165" s="1"/>
  <c r="AL7" i="165" s="1"/>
  <c r="AM7" i="165" s="1"/>
  <c r="AN7" i="165" s="1"/>
  <c r="AO7" i="165" s="1"/>
  <c r="AP7" i="165" s="1"/>
  <c r="AQ7" i="165" s="1"/>
  <c r="AR7" i="165" s="1"/>
  <c r="AS7" i="165" s="1"/>
  <c r="P32" i="168" l="1"/>
  <c r="I32" i="168"/>
  <c r="I33" i="168"/>
  <c r="I34" i="168"/>
  <c r="I36" i="168"/>
  <c r="I38" i="168"/>
  <c r="I40" i="168"/>
  <c r="I41" i="168"/>
  <c r="I42" i="168"/>
  <c r="I35" i="168"/>
  <c r="I37" i="168"/>
  <c r="M41" i="33"/>
  <c r="M36" i="102"/>
  <c r="R39" i="168" l="1"/>
  <c r="I39" i="168" s="1"/>
  <c r="P39" i="161"/>
  <c r="P38" i="161"/>
  <c r="O39" i="161"/>
  <c r="O38" i="161"/>
  <c r="N39" i="161"/>
  <c r="N38" i="161"/>
  <c r="U39" i="161"/>
  <c r="U38" i="161"/>
  <c r="T39" i="161"/>
  <c r="T38" i="161"/>
  <c r="S39" i="161"/>
  <c r="S38" i="161"/>
  <c r="R39" i="161"/>
  <c r="Q39" i="161"/>
  <c r="R38" i="161"/>
  <c r="Q38" i="161"/>
  <c r="G46" i="33"/>
  <c r="G45" i="33"/>
  <c r="P44" i="33"/>
  <c r="O44" i="33"/>
  <c r="N44" i="33"/>
  <c r="M44" i="33"/>
  <c r="L44" i="33"/>
  <c r="K44" i="33"/>
  <c r="J44" i="33"/>
  <c r="I44" i="33"/>
  <c r="L35" i="106"/>
  <c r="L34" i="139"/>
  <c r="L31" i="139"/>
  <c r="L35" i="139"/>
  <c r="G44" i="33" l="1"/>
  <c r="M41" i="25"/>
  <c r="Q30" i="161" l="1"/>
  <c r="Q31" i="161"/>
  <c r="P31" i="161"/>
  <c r="U36" i="161" l="1"/>
  <c r="T36" i="161"/>
  <c r="S36" i="161"/>
  <c r="R36" i="161"/>
  <c r="Q36" i="161"/>
  <c r="P36" i="161"/>
  <c r="O36" i="161"/>
  <c r="N36" i="161"/>
  <c r="U33" i="161"/>
  <c r="T33" i="161"/>
  <c r="S33" i="161"/>
  <c r="R33" i="161"/>
  <c r="Q33" i="161"/>
  <c r="P33" i="161"/>
  <c r="O33" i="161"/>
  <c r="N33" i="161"/>
  <c r="U17" i="161"/>
  <c r="T17" i="161"/>
  <c r="S17" i="161"/>
  <c r="R17" i="161"/>
  <c r="Q17" i="161"/>
  <c r="O17" i="161"/>
  <c r="U5" i="161"/>
  <c r="T5" i="161"/>
  <c r="S5" i="161"/>
  <c r="R5" i="161"/>
  <c r="Q5" i="161"/>
  <c r="P5" i="161"/>
  <c r="O5" i="161"/>
  <c r="H59" i="140" l="1"/>
  <c r="H9" i="140"/>
  <c r="M44" i="163"/>
  <c r="M45" i="163" s="1"/>
  <c r="M41" i="163"/>
  <c r="M42" i="163" s="1"/>
  <c r="M36" i="163"/>
  <c r="M37" i="163" s="1"/>
  <c r="M33" i="163"/>
  <c r="M34" i="163" s="1"/>
  <c r="G28" i="163"/>
  <c r="G29" i="163" s="1"/>
  <c r="G20" i="163" l="1"/>
  <c r="G21" i="163" s="1"/>
  <c r="M13" i="163"/>
  <c r="L13" i="163"/>
  <c r="K13" i="163"/>
  <c r="J13" i="163"/>
  <c r="I13" i="163"/>
  <c r="H13" i="163"/>
  <c r="G13" i="163"/>
  <c r="I10" i="163"/>
  <c r="H10" i="163"/>
  <c r="G10" i="163"/>
  <c r="M10" i="163"/>
  <c r="L10" i="163"/>
  <c r="K10" i="163"/>
  <c r="J10" i="163"/>
  <c r="K32" i="110" l="1"/>
  <c r="G56" i="110" s="1"/>
  <c r="K39" i="110"/>
  <c r="L33" i="102"/>
  <c r="K33" i="102"/>
  <c r="K39" i="102"/>
  <c r="K36" i="139"/>
  <c r="K34" i="139"/>
  <c r="K62" i="131"/>
  <c r="P17" i="161" l="1"/>
  <c r="P22" i="168"/>
  <c r="P22" i="33"/>
  <c r="O22" i="33"/>
  <c r="N22" i="33"/>
  <c r="M22" i="33"/>
  <c r="L22" i="33"/>
  <c r="K22" i="33"/>
  <c r="J22" i="33"/>
  <c r="P21" i="33"/>
  <c r="O21" i="33"/>
  <c r="N21" i="33"/>
  <c r="M21" i="33"/>
  <c r="L21" i="33"/>
  <c r="K21" i="33"/>
  <c r="J21" i="33"/>
  <c r="I22" i="33"/>
  <c r="I21" i="33"/>
  <c r="U27" i="161"/>
  <c r="T27" i="161"/>
  <c r="S27" i="161"/>
  <c r="R27" i="161"/>
  <c r="Q27" i="161"/>
  <c r="P27" i="161"/>
  <c r="O27" i="161"/>
  <c r="U26" i="161"/>
  <c r="T26" i="161"/>
  <c r="S26" i="161"/>
  <c r="R26" i="161"/>
  <c r="Q26" i="161"/>
  <c r="P26" i="161"/>
  <c r="O26" i="161"/>
  <c r="N27" i="161"/>
  <c r="N26" i="161"/>
  <c r="I41" i="19"/>
  <c r="J41" i="19"/>
  <c r="K41" i="19"/>
  <c r="L41" i="19"/>
  <c r="M41" i="19"/>
  <c r="N41" i="19"/>
  <c r="O41" i="19"/>
  <c r="G42" i="19"/>
  <c r="U21" i="161" l="1"/>
  <c r="T21" i="161"/>
  <c r="S21" i="161"/>
  <c r="R21" i="161"/>
  <c r="Q21" i="161"/>
  <c r="P21" i="161"/>
  <c r="O21" i="161"/>
  <c r="U20" i="161"/>
  <c r="T20" i="161"/>
  <c r="S20" i="161"/>
  <c r="R20" i="161"/>
  <c r="Q20" i="161"/>
  <c r="P20" i="161"/>
  <c r="O20" i="161"/>
  <c r="N21" i="161"/>
  <c r="N20" i="161"/>
  <c r="O38" i="106"/>
  <c r="N38" i="106"/>
  <c r="M38" i="106"/>
  <c r="L38" i="106"/>
  <c r="K38" i="106"/>
  <c r="J38" i="106"/>
  <c r="I38" i="106"/>
  <c r="P38" i="106"/>
  <c r="K72" i="131"/>
  <c r="U4" i="161"/>
  <c r="T4" i="161"/>
  <c r="S4" i="161"/>
  <c r="R4" i="161"/>
  <c r="Q4" i="161"/>
  <c r="P4" i="161"/>
  <c r="O4" i="161"/>
  <c r="N4" i="161"/>
  <c r="K44" i="25"/>
  <c r="L33" i="131"/>
  <c r="L31" i="131"/>
  <c r="G33" i="131" l="1"/>
  <c r="E32" i="34"/>
  <c r="D32" i="34"/>
  <c r="J52" i="62"/>
  <c r="J60" i="62"/>
  <c r="J59" i="62"/>
  <c r="J58" i="62"/>
  <c r="I17" i="170" s="1"/>
  <c r="J54" i="62"/>
  <c r="J46" i="62" s="1"/>
  <c r="D54" i="62"/>
  <c r="D46" i="62" s="1"/>
  <c r="J53" i="62"/>
  <c r="D53" i="62"/>
  <c r="J50" i="62"/>
  <c r="J45" i="62" s="1"/>
  <c r="J49" i="62"/>
  <c r="J48" i="62"/>
  <c r="J39" i="62"/>
  <c r="J11" i="62" s="1"/>
  <c r="J38" i="62"/>
  <c r="J37" i="62"/>
  <c r="N66" i="140"/>
  <c r="M66" i="140"/>
  <c r="L66" i="140"/>
  <c r="K66" i="140"/>
  <c r="J66" i="140"/>
  <c r="I66" i="140"/>
  <c r="J35" i="62"/>
  <c r="J10" i="62" s="1"/>
  <c r="J34" i="62"/>
  <c r="J33" i="62"/>
  <c r="O35" i="107"/>
  <c r="N35" i="107"/>
  <c r="M35" i="107"/>
  <c r="L35" i="107"/>
  <c r="K35" i="107"/>
  <c r="J35" i="107"/>
  <c r="O22" i="107"/>
  <c r="N22" i="107"/>
  <c r="M22" i="107"/>
  <c r="L22" i="107"/>
  <c r="K22" i="107"/>
  <c r="J22" i="107"/>
  <c r="L23" i="31"/>
  <c r="M3" i="163" s="1"/>
  <c r="K23" i="31"/>
  <c r="L3" i="163" s="1"/>
  <c r="J23" i="31"/>
  <c r="K3" i="163" s="1"/>
  <c r="I23" i="31"/>
  <c r="J3" i="163" s="1"/>
  <c r="H23" i="31"/>
  <c r="I3" i="163" s="1"/>
  <c r="G23" i="31"/>
  <c r="H3" i="163" s="1"/>
  <c r="F23" i="31"/>
  <c r="G3" i="163" s="1"/>
  <c r="E23" i="31"/>
  <c r="U37" i="161"/>
  <c r="T37" i="161"/>
  <c r="S37" i="161"/>
  <c r="R37" i="161"/>
  <c r="Q37" i="161"/>
  <c r="P37" i="161"/>
  <c r="O37" i="161"/>
  <c r="N37" i="161"/>
  <c r="U35" i="161"/>
  <c r="T35" i="161"/>
  <c r="S35" i="161"/>
  <c r="R35" i="161"/>
  <c r="Q35" i="161"/>
  <c r="P35" i="161"/>
  <c r="O35" i="161"/>
  <c r="U34" i="161"/>
  <c r="T34" i="161"/>
  <c r="S34" i="161"/>
  <c r="R34" i="161"/>
  <c r="Q34" i="161"/>
  <c r="P34" i="161"/>
  <c r="O34" i="161"/>
  <c r="N35" i="161"/>
  <c r="N34" i="161"/>
  <c r="U32" i="161"/>
  <c r="T32" i="161"/>
  <c r="S32" i="161"/>
  <c r="R32" i="161"/>
  <c r="Q32" i="161"/>
  <c r="P32" i="161"/>
  <c r="O32" i="161"/>
  <c r="N32" i="161"/>
  <c r="U31" i="161"/>
  <c r="T31" i="161"/>
  <c r="S31" i="161"/>
  <c r="R31" i="161"/>
  <c r="O31" i="161"/>
  <c r="U30" i="161"/>
  <c r="T30" i="161"/>
  <c r="S30" i="161"/>
  <c r="R30" i="161"/>
  <c r="P30" i="161"/>
  <c r="O30" i="161"/>
  <c r="N31" i="161"/>
  <c r="N30" i="161"/>
  <c r="U29" i="161"/>
  <c r="T29" i="161"/>
  <c r="S29" i="161"/>
  <c r="R29" i="161"/>
  <c r="Q29" i="161"/>
  <c r="P29" i="161"/>
  <c r="O29" i="161"/>
  <c r="N29" i="161"/>
  <c r="F23" i="161"/>
  <c r="F22" i="161"/>
  <c r="J43" i="62" l="1"/>
  <c r="I16" i="170" s="1"/>
  <c r="E10" i="163"/>
  <c r="E13" i="163"/>
  <c r="J44" i="62"/>
  <c r="O34" i="132"/>
  <c r="O33" i="132" s="1"/>
  <c r="N34" i="132"/>
  <c r="N33" i="132" s="1"/>
  <c r="M34" i="132"/>
  <c r="M33" i="132" s="1"/>
  <c r="L34" i="132"/>
  <c r="L33" i="132" s="1"/>
  <c r="K34" i="132"/>
  <c r="K33" i="132" s="1"/>
  <c r="I30" i="132"/>
  <c r="H30" i="132"/>
  <c r="O28" i="132"/>
  <c r="N28" i="132"/>
  <c r="M28" i="132"/>
  <c r="L28" i="132"/>
  <c r="K28" i="132"/>
  <c r="J28" i="132"/>
  <c r="I33" i="132"/>
  <c r="H33" i="132"/>
  <c r="I31" i="132"/>
  <c r="H31" i="132"/>
  <c r="O21" i="132"/>
  <c r="N21" i="132"/>
  <c r="M21" i="132"/>
  <c r="L21" i="132"/>
  <c r="J21" i="132"/>
  <c r="K21" i="132"/>
  <c r="O15" i="132"/>
  <c r="N15" i="132"/>
  <c r="M15" i="132"/>
  <c r="L15" i="132"/>
  <c r="K15" i="132"/>
  <c r="J15" i="132"/>
  <c r="P31" i="131"/>
  <c r="O31" i="131"/>
  <c r="N31" i="131"/>
  <c r="M31" i="131"/>
  <c r="K31" i="131"/>
  <c r="G17" i="133" s="1"/>
  <c r="J31" i="131"/>
  <c r="I31" i="131"/>
  <c r="P72" i="131"/>
  <c r="O72" i="131"/>
  <c r="N72" i="131"/>
  <c r="M72" i="131"/>
  <c r="L72" i="131"/>
  <c r="L30" i="131" s="1"/>
  <c r="G18" i="133"/>
  <c r="J72" i="131"/>
  <c r="I72" i="131"/>
  <c r="G58" i="131"/>
  <c r="G64" i="131"/>
  <c r="G203" i="131"/>
  <c r="G71" i="131"/>
  <c r="G63" i="131"/>
  <c r="G70" i="131"/>
  <c r="G197" i="131"/>
  <c r="G191" i="131"/>
  <c r="G69" i="131"/>
  <c r="G185" i="131"/>
  <c r="G68" i="131"/>
  <c r="G67" i="131"/>
  <c r="G66" i="131"/>
  <c r="G65" i="131"/>
  <c r="G56" i="131"/>
  <c r="G57" i="131"/>
  <c r="G61" i="131"/>
  <c r="G60" i="131"/>
  <c r="G59" i="131"/>
  <c r="G75" i="131"/>
  <c r="G76" i="131"/>
  <c r="G62" i="131"/>
  <c r="P13" i="168" l="1"/>
  <c r="P12" i="168"/>
  <c r="G19" i="133"/>
  <c r="H27" i="132"/>
  <c r="H24" i="132" s="1"/>
  <c r="H23" i="132" s="1"/>
  <c r="I27" i="132"/>
  <c r="G144" i="131"/>
  <c r="G88" i="131"/>
  <c r="F28" i="132"/>
  <c r="I24" i="132" l="1"/>
  <c r="I23" i="132" s="1"/>
  <c r="I30" i="131"/>
  <c r="P206" i="131"/>
  <c r="O206" i="131"/>
  <c r="N206" i="131"/>
  <c r="M206" i="131"/>
  <c r="L206" i="131"/>
  <c r="K206" i="131"/>
  <c r="J206" i="131"/>
  <c r="I206" i="131"/>
  <c r="G168" i="131"/>
  <c r="G158" i="131"/>
  <c r="G149" i="131"/>
  <c r="G53" i="131"/>
  <c r="G52" i="131"/>
  <c r="G51" i="131"/>
  <c r="G50" i="131"/>
  <c r="G46" i="131"/>
  <c r="G45" i="131"/>
  <c r="G44" i="131"/>
  <c r="G43" i="131"/>
  <c r="G42" i="131"/>
  <c r="G41" i="131"/>
  <c r="G40" i="131"/>
  <c r="G39" i="131"/>
  <c r="G138" i="131"/>
  <c r="G133" i="131"/>
  <c r="G128" i="131"/>
  <c r="G123" i="131"/>
  <c r="G118" i="131"/>
  <c r="G113" i="131"/>
  <c r="G108" i="131"/>
  <c r="G103" i="131"/>
  <c r="G98" i="131"/>
  <c r="G93" i="131"/>
  <c r="G55" i="131"/>
  <c r="G54" i="131"/>
  <c r="G49" i="131"/>
  <c r="G48" i="131"/>
  <c r="G47" i="131"/>
  <c r="G38" i="131"/>
  <c r="G37" i="131"/>
  <c r="G36" i="131"/>
  <c r="G35" i="131"/>
  <c r="G34" i="131"/>
  <c r="G32" i="131"/>
  <c r="G84" i="131" l="1"/>
  <c r="G86" i="131"/>
  <c r="N60" i="140"/>
  <c r="M60" i="140"/>
  <c r="L60" i="140"/>
  <c r="K60" i="140"/>
  <c r="J60" i="140"/>
  <c r="I60" i="140"/>
  <c r="P31" i="139"/>
  <c r="O31" i="139"/>
  <c r="N31" i="139"/>
  <c r="M31" i="139"/>
  <c r="H20" i="141"/>
  <c r="K31" i="139"/>
  <c r="G20" i="141" s="1"/>
  <c r="J31" i="139"/>
  <c r="I31" i="139"/>
  <c r="E20" i="141" s="1"/>
  <c r="P35" i="139"/>
  <c r="O35" i="139"/>
  <c r="N35" i="139"/>
  <c r="M35" i="139"/>
  <c r="H21" i="141"/>
  <c r="K35" i="139"/>
  <c r="G21" i="141" s="1"/>
  <c r="J35" i="139"/>
  <c r="I35" i="139"/>
  <c r="G34" i="139"/>
  <c r="G38" i="139"/>
  <c r="G37" i="139"/>
  <c r="L16" i="141"/>
  <c r="L15" i="141"/>
  <c r="L14" i="141"/>
  <c r="F98" i="140"/>
  <c r="N97" i="140"/>
  <c r="I60" i="62" s="1"/>
  <c r="M97" i="140"/>
  <c r="H60" i="62" s="1"/>
  <c r="L97" i="140"/>
  <c r="G60" i="62" s="1"/>
  <c r="K97" i="140"/>
  <c r="F60" i="62" s="1"/>
  <c r="J97" i="140"/>
  <c r="E60" i="62" s="1"/>
  <c r="I97" i="140"/>
  <c r="D60" i="62" s="1"/>
  <c r="H97" i="140"/>
  <c r="H91" i="140"/>
  <c r="H11" i="140" s="1"/>
  <c r="N90" i="140"/>
  <c r="M90" i="140"/>
  <c r="L90" i="140"/>
  <c r="K90" i="140"/>
  <c r="J90" i="140"/>
  <c r="N89" i="140"/>
  <c r="M89" i="140"/>
  <c r="L89" i="140"/>
  <c r="K89" i="140"/>
  <c r="J89" i="140"/>
  <c r="N88" i="140"/>
  <c r="M88" i="140"/>
  <c r="L88" i="140"/>
  <c r="K88" i="140"/>
  <c r="J88" i="140"/>
  <c r="N87" i="140"/>
  <c r="M87" i="140"/>
  <c r="L87" i="140"/>
  <c r="K87" i="140"/>
  <c r="J87" i="140"/>
  <c r="I90" i="140"/>
  <c r="H84" i="140" s="1"/>
  <c r="H10" i="140" s="1"/>
  <c r="E16" i="141" s="1"/>
  <c r="I89" i="140"/>
  <c r="I88" i="140"/>
  <c r="I87" i="140"/>
  <c r="N93" i="140"/>
  <c r="M93" i="140"/>
  <c r="L93" i="140"/>
  <c r="K93" i="140"/>
  <c r="J93" i="140"/>
  <c r="N92" i="140"/>
  <c r="M92" i="140"/>
  <c r="L92" i="140"/>
  <c r="K92" i="140"/>
  <c r="J92" i="140"/>
  <c r="I93" i="140"/>
  <c r="I92" i="140"/>
  <c r="N95" i="140"/>
  <c r="M95" i="140"/>
  <c r="L95" i="140"/>
  <c r="K95" i="140"/>
  <c r="J95" i="140"/>
  <c r="I95" i="140"/>
  <c r="U10" i="42"/>
  <c r="U9" i="42"/>
  <c r="K9" i="42"/>
  <c r="U8" i="42"/>
  <c r="U7" i="42"/>
  <c r="AO7" i="42" s="1"/>
  <c r="U6" i="42"/>
  <c r="AO6" i="42" s="1"/>
  <c r="U5" i="42"/>
  <c r="AO5" i="42" s="1"/>
  <c r="G42" i="33"/>
  <c r="G41" i="33"/>
  <c r="P40" i="33"/>
  <c r="O40" i="33"/>
  <c r="N40" i="33"/>
  <c r="M40" i="33"/>
  <c r="L40" i="33"/>
  <c r="K40" i="33"/>
  <c r="J40" i="33"/>
  <c r="I40" i="33"/>
  <c r="G38" i="33"/>
  <c r="G37" i="33"/>
  <c r="P36" i="33"/>
  <c r="O36" i="33"/>
  <c r="N36" i="33"/>
  <c r="M36" i="33"/>
  <c r="L36" i="33"/>
  <c r="K36" i="33"/>
  <c r="J36" i="33"/>
  <c r="I36" i="33"/>
  <c r="G34" i="33"/>
  <c r="G33" i="33"/>
  <c r="P32" i="33"/>
  <c r="O32" i="33"/>
  <c r="N32" i="33"/>
  <c r="M32" i="33"/>
  <c r="L32" i="33"/>
  <c r="K32" i="33"/>
  <c r="J32" i="33"/>
  <c r="I32" i="33"/>
  <c r="G30" i="33"/>
  <c r="G29" i="33"/>
  <c r="P28" i="33"/>
  <c r="O28" i="33"/>
  <c r="N28" i="33"/>
  <c r="M28" i="33"/>
  <c r="L28" i="33"/>
  <c r="K28" i="33"/>
  <c r="J28" i="33"/>
  <c r="I28" i="33"/>
  <c r="G26" i="33"/>
  <c r="G25" i="33"/>
  <c r="P24" i="33"/>
  <c r="O24" i="33"/>
  <c r="N24" i="33"/>
  <c r="M24" i="33"/>
  <c r="L24" i="33"/>
  <c r="K24" i="33"/>
  <c r="J24" i="33"/>
  <c r="I24" i="33"/>
  <c r="J20" i="33"/>
  <c r="K20" i="33"/>
  <c r="L20" i="33"/>
  <c r="L37" i="31"/>
  <c r="K37" i="31"/>
  <c r="J37" i="31"/>
  <c r="I37" i="31"/>
  <c r="H37" i="31"/>
  <c r="G37" i="31"/>
  <c r="F37" i="31"/>
  <c r="E37" i="31"/>
  <c r="K18" i="31"/>
  <c r="J18" i="31"/>
  <c r="I18" i="31"/>
  <c r="H18" i="31"/>
  <c r="G18" i="31"/>
  <c r="F18" i="31"/>
  <c r="E18" i="31"/>
  <c r="L35" i="133"/>
  <c r="K35" i="133"/>
  <c r="J35" i="133"/>
  <c r="I35" i="133"/>
  <c r="H35" i="133"/>
  <c r="G35" i="133"/>
  <c r="F35" i="133"/>
  <c r="E35" i="133"/>
  <c r="L21" i="133"/>
  <c r="K21" i="133"/>
  <c r="J21" i="133"/>
  <c r="I21" i="133"/>
  <c r="H21" i="133"/>
  <c r="G21" i="133"/>
  <c r="F21" i="133"/>
  <c r="E21" i="133"/>
  <c r="K16" i="133"/>
  <c r="J16" i="133"/>
  <c r="I16" i="133"/>
  <c r="H16" i="133"/>
  <c r="G16" i="133"/>
  <c r="F16" i="133"/>
  <c r="E16" i="133"/>
  <c r="I20" i="132"/>
  <c r="D19" i="62" s="1"/>
  <c r="H20" i="132"/>
  <c r="I18" i="132"/>
  <c r="H18" i="132"/>
  <c r="W15" i="132"/>
  <c r="V15" i="132"/>
  <c r="U15" i="132"/>
  <c r="T15" i="132"/>
  <c r="S15" i="132"/>
  <c r="S10" i="132" s="1"/>
  <c r="R15" i="132"/>
  <c r="R10" i="132" s="1"/>
  <c r="Q10" i="132"/>
  <c r="C6" i="132"/>
  <c r="B14" i="133" s="1"/>
  <c r="P217" i="131"/>
  <c r="O217" i="131"/>
  <c r="N217" i="131"/>
  <c r="M217" i="131"/>
  <c r="L217" i="131"/>
  <c r="K217" i="131"/>
  <c r="J217" i="131"/>
  <c r="I217" i="131"/>
  <c r="G210" i="131"/>
  <c r="I17" i="132"/>
  <c r="H17" i="132"/>
  <c r="K179" i="131"/>
  <c r="G177" i="131"/>
  <c r="G142" i="131" s="1"/>
  <c r="K174" i="131"/>
  <c r="K165" i="131"/>
  <c r="G165" i="131" s="1"/>
  <c r="K155" i="131"/>
  <c r="G74" i="131"/>
  <c r="G73" i="131"/>
  <c r="L18" i="133"/>
  <c r="K18" i="133"/>
  <c r="J18" i="133"/>
  <c r="I18" i="133"/>
  <c r="H18" i="133"/>
  <c r="F18" i="133"/>
  <c r="E18" i="133"/>
  <c r="K17" i="133"/>
  <c r="J17" i="133"/>
  <c r="I17" i="133"/>
  <c r="H17" i="133"/>
  <c r="E17" i="133"/>
  <c r="L37" i="21"/>
  <c r="K37" i="21"/>
  <c r="J37" i="21"/>
  <c r="I37" i="21"/>
  <c r="H37" i="21"/>
  <c r="G37" i="21"/>
  <c r="F37" i="21"/>
  <c r="E37" i="21"/>
  <c r="L23" i="21"/>
  <c r="K23" i="21"/>
  <c r="J23" i="21"/>
  <c r="I23" i="21"/>
  <c r="H23" i="21"/>
  <c r="G23" i="21"/>
  <c r="F23" i="21"/>
  <c r="E23" i="21"/>
  <c r="L20" i="21"/>
  <c r="K20" i="21"/>
  <c r="J20" i="21"/>
  <c r="I20" i="21"/>
  <c r="H20" i="21"/>
  <c r="G20" i="21"/>
  <c r="F20" i="21"/>
  <c r="E20" i="21"/>
  <c r="L19" i="21"/>
  <c r="K19" i="21"/>
  <c r="J19" i="21"/>
  <c r="I19" i="21"/>
  <c r="H19" i="21"/>
  <c r="G19" i="21"/>
  <c r="F19" i="21"/>
  <c r="E19" i="21"/>
  <c r="L18" i="21"/>
  <c r="K18" i="21"/>
  <c r="J18" i="21"/>
  <c r="I18" i="21"/>
  <c r="H18" i="21"/>
  <c r="F18" i="21"/>
  <c r="E18" i="21"/>
  <c r="K17" i="21"/>
  <c r="J17" i="21"/>
  <c r="I17" i="21"/>
  <c r="H17" i="21"/>
  <c r="G17" i="21"/>
  <c r="F17" i="21"/>
  <c r="E17" i="21"/>
  <c r="L15" i="21"/>
  <c r="L14" i="21"/>
  <c r="N40" i="20"/>
  <c r="M40" i="20"/>
  <c r="L40" i="20"/>
  <c r="K40" i="20"/>
  <c r="J40" i="20"/>
  <c r="N39" i="20"/>
  <c r="M39" i="20"/>
  <c r="L39" i="20"/>
  <c r="K39" i="20"/>
  <c r="J39" i="20"/>
  <c r="N36" i="20"/>
  <c r="M36" i="20"/>
  <c r="L36" i="20"/>
  <c r="K36" i="20"/>
  <c r="J36" i="20"/>
  <c r="N35" i="20"/>
  <c r="M35" i="20"/>
  <c r="L35" i="20"/>
  <c r="K35" i="20"/>
  <c r="J35" i="20"/>
  <c r="N34" i="20"/>
  <c r="M34" i="20"/>
  <c r="L34" i="20"/>
  <c r="K34" i="20"/>
  <c r="J34" i="20"/>
  <c r="N30" i="20"/>
  <c r="M30" i="20"/>
  <c r="L30" i="20"/>
  <c r="K30" i="20"/>
  <c r="J30" i="20"/>
  <c r="I28" i="20"/>
  <c r="H28" i="20"/>
  <c r="N23" i="20"/>
  <c r="M23" i="20"/>
  <c r="L23" i="20"/>
  <c r="K23" i="20"/>
  <c r="J23" i="20"/>
  <c r="I23" i="20"/>
  <c r="N22" i="20"/>
  <c r="M22" i="20"/>
  <c r="L22" i="20"/>
  <c r="K22" i="20"/>
  <c r="J22" i="20"/>
  <c r="I22" i="20"/>
  <c r="N21" i="20"/>
  <c r="N20" i="20" s="1"/>
  <c r="I39" i="62" s="1"/>
  <c r="I11" i="62" s="1"/>
  <c r="M21" i="20"/>
  <c r="M20" i="20" s="1"/>
  <c r="H39" i="62" s="1"/>
  <c r="H11" i="62" s="1"/>
  <c r="L21" i="20"/>
  <c r="K21" i="20"/>
  <c r="K20" i="20" s="1"/>
  <c r="F39" i="62" s="1"/>
  <c r="F11" i="62" s="1"/>
  <c r="J21" i="20"/>
  <c r="I21" i="20"/>
  <c r="I20" i="20" s="1"/>
  <c r="D39" i="62" s="1"/>
  <c r="D11" i="62" s="1"/>
  <c r="H21" i="20"/>
  <c r="H20" i="20" s="1"/>
  <c r="N17" i="20"/>
  <c r="M17" i="20"/>
  <c r="L17" i="20"/>
  <c r="K17" i="20"/>
  <c r="J17" i="20"/>
  <c r="I17" i="20"/>
  <c r="H16" i="20"/>
  <c r="S13" i="20"/>
  <c r="J13" i="20" s="1"/>
  <c r="W12" i="20"/>
  <c r="V12" i="20"/>
  <c r="U12" i="20"/>
  <c r="T12" i="20"/>
  <c r="Q12" i="20"/>
  <c r="I9" i="20"/>
  <c r="H9" i="20"/>
  <c r="D9" i="20"/>
  <c r="C9" i="20"/>
  <c r="D8" i="20"/>
  <c r="C8" i="20"/>
  <c r="B15" i="21" s="1"/>
  <c r="E7" i="20"/>
  <c r="D7" i="20"/>
  <c r="C7" i="20"/>
  <c r="E6" i="20"/>
  <c r="D6" i="20"/>
  <c r="C6" i="20"/>
  <c r="B14" i="21" s="1"/>
  <c r="O80" i="19"/>
  <c r="N80" i="19"/>
  <c r="M80" i="19"/>
  <c r="L80" i="19"/>
  <c r="K80" i="19"/>
  <c r="J80" i="19"/>
  <c r="I80" i="19"/>
  <c r="G52" i="19"/>
  <c r="G49" i="19"/>
  <c r="G43" i="19"/>
  <c r="G41" i="19"/>
  <c r="O39" i="19"/>
  <c r="N39" i="19"/>
  <c r="M39" i="19"/>
  <c r="L39" i="19"/>
  <c r="J39" i="19"/>
  <c r="I39" i="19"/>
  <c r="L35" i="104"/>
  <c r="K35" i="104"/>
  <c r="J35" i="104"/>
  <c r="I35" i="104"/>
  <c r="H35" i="104"/>
  <c r="G35" i="104"/>
  <c r="F35" i="104"/>
  <c r="E35" i="104"/>
  <c r="L21" i="104"/>
  <c r="K21" i="104"/>
  <c r="J21" i="104"/>
  <c r="I21" i="104"/>
  <c r="H21" i="104"/>
  <c r="G21" i="104"/>
  <c r="F21" i="104"/>
  <c r="E21" i="104"/>
  <c r="L18" i="104"/>
  <c r="K18" i="104"/>
  <c r="J18" i="104"/>
  <c r="L17" i="104"/>
  <c r="K17" i="104"/>
  <c r="J17" i="104"/>
  <c r="K16" i="104"/>
  <c r="J16" i="104"/>
  <c r="I16" i="104"/>
  <c r="H16" i="104"/>
  <c r="G16" i="104"/>
  <c r="F16" i="104"/>
  <c r="E16" i="104"/>
  <c r="O23" i="103"/>
  <c r="O22" i="103" s="1"/>
  <c r="N23" i="103"/>
  <c r="N22" i="103" s="1"/>
  <c r="M23" i="103"/>
  <c r="M22" i="103" s="1"/>
  <c r="L23" i="103"/>
  <c r="L22" i="103" s="1"/>
  <c r="K23" i="103"/>
  <c r="K22" i="103" s="1"/>
  <c r="J23" i="103"/>
  <c r="J22" i="103" s="1"/>
  <c r="I22" i="103"/>
  <c r="D31" i="62" s="1"/>
  <c r="H22" i="103"/>
  <c r="I20" i="103"/>
  <c r="H20" i="103"/>
  <c r="O17" i="103"/>
  <c r="N17" i="103"/>
  <c r="M17" i="103"/>
  <c r="L17" i="103"/>
  <c r="K17" i="103"/>
  <c r="J17" i="103"/>
  <c r="S16" i="103"/>
  <c r="R16" i="103"/>
  <c r="W15" i="103"/>
  <c r="V15" i="103"/>
  <c r="U15" i="103"/>
  <c r="T15" i="103"/>
  <c r="S15" i="103"/>
  <c r="R15" i="103"/>
  <c r="R10" i="103" s="1"/>
  <c r="O15" i="103"/>
  <c r="N15" i="103"/>
  <c r="M15" i="103"/>
  <c r="L15" i="103"/>
  <c r="K15" i="103"/>
  <c r="J15" i="103"/>
  <c r="S10" i="103"/>
  <c r="Q10" i="103"/>
  <c r="C7" i="103"/>
  <c r="C6" i="103"/>
  <c r="B14" i="104" s="1"/>
  <c r="P67" i="102"/>
  <c r="O67" i="102"/>
  <c r="N67" i="102"/>
  <c r="M67" i="102"/>
  <c r="L67" i="102"/>
  <c r="K67" i="102"/>
  <c r="J67" i="102"/>
  <c r="I67" i="102"/>
  <c r="G60" i="102"/>
  <c r="P55" i="102"/>
  <c r="O55" i="102"/>
  <c r="N55" i="102"/>
  <c r="M55" i="102"/>
  <c r="L55" i="102"/>
  <c r="K55" i="102"/>
  <c r="K57" i="102" s="1"/>
  <c r="J20" i="103" s="1"/>
  <c r="J55" i="102"/>
  <c r="I55" i="102"/>
  <c r="G53" i="102"/>
  <c r="G47" i="102" s="1"/>
  <c r="G51" i="102"/>
  <c r="G50" i="102"/>
  <c r="G49" i="102"/>
  <c r="M38" i="102"/>
  <c r="I18" i="104" s="1"/>
  <c r="L38" i="102"/>
  <c r="H18" i="104" s="1"/>
  <c r="K38" i="102"/>
  <c r="G18" i="104" s="1"/>
  <c r="J38" i="102"/>
  <c r="F18" i="104" s="1"/>
  <c r="I38" i="102"/>
  <c r="E18" i="104" s="1"/>
  <c r="G37" i="102"/>
  <c r="G36" i="102"/>
  <c r="G35" i="102"/>
  <c r="G34" i="102"/>
  <c r="G33" i="102"/>
  <c r="G32" i="102"/>
  <c r="M31" i="102"/>
  <c r="I17" i="104" s="1"/>
  <c r="L31" i="102"/>
  <c r="H17" i="104" s="1"/>
  <c r="K31" i="102"/>
  <c r="G17" i="104" s="1"/>
  <c r="J31" i="102"/>
  <c r="F17" i="104" s="1"/>
  <c r="I31" i="102"/>
  <c r="E17" i="104" s="1"/>
  <c r="P30" i="102"/>
  <c r="O30" i="102"/>
  <c r="N30" i="102"/>
  <c r="L35" i="108"/>
  <c r="K35" i="108"/>
  <c r="J35" i="108"/>
  <c r="I35" i="108"/>
  <c r="H35" i="108"/>
  <c r="G35" i="108"/>
  <c r="F35" i="108"/>
  <c r="E35" i="108"/>
  <c r="L21" i="108"/>
  <c r="K21" i="108"/>
  <c r="J21" i="108"/>
  <c r="I21" i="108"/>
  <c r="H21" i="108"/>
  <c r="G21" i="108"/>
  <c r="F21" i="108"/>
  <c r="E21" i="108"/>
  <c r="K16" i="108"/>
  <c r="J16" i="108"/>
  <c r="I16" i="108"/>
  <c r="H16" i="108"/>
  <c r="G16" i="108"/>
  <c r="F16" i="108"/>
  <c r="E16" i="108"/>
  <c r="I34" i="107"/>
  <c r="H34" i="107"/>
  <c r="I32" i="107"/>
  <c r="H32" i="107"/>
  <c r="I31" i="107"/>
  <c r="H31" i="107"/>
  <c r="O30" i="107"/>
  <c r="N30" i="107"/>
  <c r="M30" i="107"/>
  <c r="L30" i="107"/>
  <c r="K30" i="107"/>
  <c r="J30" i="107"/>
  <c r="O29" i="107"/>
  <c r="N29" i="107"/>
  <c r="M29" i="107"/>
  <c r="L29" i="107"/>
  <c r="K29" i="107"/>
  <c r="J29" i="107"/>
  <c r="I25" i="107"/>
  <c r="I24" i="107" s="1"/>
  <c r="H25" i="107"/>
  <c r="H24" i="107" s="1"/>
  <c r="I21" i="107"/>
  <c r="D27" i="62" s="1"/>
  <c r="H21" i="107"/>
  <c r="I19" i="107"/>
  <c r="H19" i="107"/>
  <c r="I18" i="107"/>
  <c r="H18" i="107"/>
  <c r="O16" i="107"/>
  <c r="N16" i="107"/>
  <c r="M16" i="107"/>
  <c r="L16" i="107"/>
  <c r="K16" i="107"/>
  <c r="J16" i="107"/>
  <c r="I12" i="107"/>
  <c r="I11" i="107" s="1"/>
  <c r="C6" i="170" s="1"/>
  <c r="H12" i="107"/>
  <c r="H11" i="107" s="1"/>
  <c r="S11" i="107"/>
  <c r="R11" i="107"/>
  <c r="Q11" i="107"/>
  <c r="C7" i="107"/>
  <c r="C6" i="107"/>
  <c r="B14" i="108" s="1"/>
  <c r="P74" i="106"/>
  <c r="O74" i="106"/>
  <c r="N74" i="106"/>
  <c r="M74" i="106"/>
  <c r="L74" i="106"/>
  <c r="K74" i="106"/>
  <c r="J74" i="106"/>
  <c r="I74" i="106"/>
  <c r="G67" i="106"/>
  <c r="M65" i="106" s="1"/>
  <c r="P63" i="106"/>
  <c r="O63" i="106"/>
  <c r="N63" i="106"/>
  <c r="M63" i="106"/>
  <c r="L63" i="106"/>
  <c r="K63" i="106"/>
  <c r="J63" i="106"/>
  <c r="I63" i="106"/>
  <c r="I64" i="106" s="1"/>
  <c r="G59" i="106"/>
  <c r="G50" i="106"/>
  <c r="K21" i="107" s="1"/>
  <c r="G39" i="106"/>
  <c r="L18" i="108"/>
  <c r="K18" i="108"/>
  <c r="J18" i="108"/>
  <c r="I18" i="108"/>
  <c r="H18" i="108"/>
  <c r="G18" i="108"/>
  <c r="F18" i="108"/>
  <c r="G37" i="106"/>
  <c r="G36" i="106"/>
  <c r="G35" i="106"/>
  <c r="G34" i="106"/>
  <c r="G33" i="106"/>
  <c r="G32" i="106"/>
  <c r="P31" i="106"/>
  <c r="L17" i="108" s="1"/>
  <c r="O31" i="106"/>
  <c r="N31" i="106"/>
  <c r="J17" i="108" s="1"/>
  <c r="M31" i="106"/>
  <c r="I17" i="108" s="1"/>
  <c r="K31" i="106"/>
  <c r="G17" i="108" s="1"/>
  <c r="J31" i="106"/>
  <c r="F17" i="108" s="1"/>
  <c r="I31" i="106"/>
  <c r="E17" i="108" s="1"/>
  <c r="L35" i="112"/>
  <c r="K35" i="112"/>
  <c r="J35" i="112"/>
  <c r="I35" i="112"/>
  <c r="H35" i="112"/>
  <c r="G35" i="112"/>
  <c r="F35" i="112"/>
  <c r="E35" i="112"/>
  <c r="L21" i="112"/>
  <c r="K21" i="112"/>
  <c r="J21" i="112"/>
  <c r="I21" i="112"/>
  <c r="H21" i="112"/>
  <c r="G21" i="112"/>
  <c r="F21" i="112"/>
  <c r="E21" i="112"/>
  <c r="K16" i="112"/>
  <c r="J16" i="112"/>
  <c r="I16" i="112"/>
  <c r="H16" i="112"/>
  <c r="G16" i="112"/>
  <c r="F16" i="112"/>
  <c r="E16" i="112"/>
  <c r="I35" i="111"/>
  <c r="H35" i="111"/>
  <c r="I33" i="111"/>
  <c r="H33" i="111"/>
  <c r="O29" i="111"/>
  <c r="N29" i="111"/>
  <c r="M29" i="111"/>
  <c r="L29" i="111"/>
  <c r="K29" i="111"/>
  <c r="J29" i="111"/>
  <c r="I28" i="111"/>
  <c r="I25" i="111" s="1"/>
  <c r="I24" i="111" s="1"/>
  <c r="H28" i="111"/>
  <c r="H25" i="111" s="1"/>
  <c r="H24" i="111" s="1"/>
  <c r="O22" i="111"/>
  <c r="O21" i="111" s="1"/>
  <c r="N22" i="111"/>
  <c r="N21" i="111" s="1"/>
  <c r="M22" i="111"/>
  <c r="M21" i="111" s="1"/>
  <c r="L22" i="111"/>
  <c r="K22" i="111"/>
  <c r="K21" i="111" s="1"/>
  <c r="J22" i="111"/>
  <c r="J21" i="111" s="1"/>
  <c r="I21" i="111"/>
  <c r="H21" i="111"/>
  <c r="I19" i="111"/>
  <c r="H19" i="111"/>
  <c r="S16" i="111"/>
  <c r="R16" i="111"/>
  <c r="W15" i="111"/>
  <c r="V15" i="111"/>
  <c r="U15" i="111"/>
  <c r="T15" i="111"/>
  <c r="S15" i="111"/>
  <c r="R15" i="111"/>
  <c r="R10" i="111" s="1"/>
  <c r="O15" i="111"/>
  <c r="N15" i="111"/>
  <c r="M15" i="111"/>
  <c r="L15" i="111"/>
  <c r="K15" i="111"/>
  <c r="J15" i="111"/>
  <c r="S10" i="111"/>
  <c r="Q10" i="111"/>
  <c r="C6" i="111"/>
  <c r="B14" i="112" s="1"/>
  <c r="P113" i="110"/>
  <c r="O113" i="110"/>
  <c r="N113" i="110"/>
  <c r="M113" i="110"/>
  <c r="L113" i="110"/>
  <c r="K113" i="110"/>
  <c r="J113" i="110"/>
  <c r="I113" i="110"/>
  <c r="G107" i="110"/>
  <c r="P104" i="110" s="1"/>
  <c r="P102" i="110"/>
  <c r="O102" i="110"/>
  <c r="N102" i="110"/>
  <c r="M102" i="110"/>
  <c r="L102" i="110"/>
  <c r="K102" i="110"/>
  <c r="J102" i="110"/>
  <c r="I18" i="111" s="1"/>
  <c r="I102" i="110"/>
  <c r="H18" i="111" s="1"/>
  <c r="G98" i="110"/>
  <c r="G97" i="110" s="1"/>
  <c r="G93" i="110"/>
  <c r="G92" i="110" s="1"/>
  <c r="G88" i="110"/>
  <c r="G87" i="110" s="1"/>
  <c r="G83" i="110"/>
  <c r="G82" i="110" s="1"/>
  <c r="G78" i="110"/>
  <c r="G77" i="110" s="1"/>
  <c r="G73" i="110"/>
  <c r="G72" i="110" s="1"/>
  <c r="P68" i="110"/>
  <c r="O36" i="111" s="1"/>
  <c r="O35" i="111" s="1"/>
  <c r="O30" i="111" s="1"/>
  <c r="O68" i="110"/>
  <c r="N36" i="111" s="1"/>
  <c r="N35" i="111" s="1"/>
  <c r="N30" i="111" s="1"/>
  <c r="N68" i="110"/>
  <c r="M36" i="111" s="1"/>
  <c r="M35" i="111" s="1"/>
  <c r="M30" i="111" s="1"/>
  <c r="M68" i="110"/>
  <c r="L36" i="111" s="1"/>
  <c r="L35" i="111" s="1"/>
  <c r="L30" i="111" s="1"/>
  <c r="L68" i="110"/>
  <c r="K68" i="110"/>
  <c r="J36" i="111" s="1"/>
  <c r="J68" i="110"/>
  <c r="I68" i="110"/>
  <c r="G66" i="110"/>
  <c r="G65" i="110" s="1"/>
  <c r="G58" i="110"/>
  <c r="G57" i="110" s="1"/>
  <c r="G55" i="110"/>
  <c r="G44" i="110"/>
  <c r="G43" i="110"/>
  <c r="G42" i="110"/>
  <c r="P41" i="110"/>
  <c r="L18" i="112" s="1"/>
  <c r="O41" i="110"/>
  <c r="K18" i="112" s="1"/>
  <c r="N41" i="110"/>
  <c r="J18" i="112" s="1"/>
  <c r="M41" i="110"/>
  <c r="I18" i="112" s="1"/>
  <c r="L41" i="110"/>
  <c r="H18" i="112" s="1"/>
  <c r="K41" i="110"/>
  <c r="J41" i="110"/>
  <c r="F18" i="112" s="1"/>
  <c r="I41" i="110"/>
  <c r="G40" i="110"/>
  <c r="G39" i="110"/>
  <c r="G38" i="110"/>
  <c r="G37" i="110"/>
  <c r="G36" i="110"/>
  <c r="G35" i="110"/>
  <c r="G34" i="110"/>
  <c r="G33" i="110"/>
  <c r="G32" i="110"/>
  <c r="P31" i="110"/>
  <c r="L17" i="112" s="1"/>
  <c r="O31" i="110"/>
  <c r="K17" i="112" s="1"/>
  <c r="N31" i="110"/>
  <c r="J17" i="112" s="1"/>
  <c r="M31" i="110"/>
  <c r="L31" i="110"/>
  <c r="H17" i="112" s="1"/>
  <c r="K31" i="110"/>
  <c r="G17" i="112" s="1"/>
  <c r="J31" i="110"/>
  <c r="I31" i="110"/>
  <c r="E17" i="112" s="1"/>
  <c r="P30" i="110"/>
  <c r="L36" i="27"/>
  <c r="K36" i="27"/>
  <c r="J36" i="27"/>
  <c r="I36" i="27"/>
  <c r="H36" i="27"/>
  <c r="G36" i="27"/>
  <c r="F36" i="27"/>
  <c r="E36" i="27"/>
  <c r="L22" i="27"/>
  <c r="K22" i="27"/>
  <c r="J22" i="27"/>
  <c r="I22" i="27"/>
  <c r="H22" i="27"/>
  <c r="G22" i="27"/>
  <c r="F22" i="27"/>
  <c r="E22" i="27"/>
  <c r="L19" i="27"/>
  <c r="K19" i="27"/>
  <c r="J19" i="27"/>
  <c r="I19" i="27"/>
  <c r="H19" i="27"/>
  <c r="G19" i="27"/>
  <c r="F19" i="27"/>
  <c r="E19" i="27"/>
  <c r="K16" i="27"/>
  <c r="J16" i="27"/>
  <c r="I16" i="27"/>
  <c r="H16" i="27"/>
  <c r="G16" i="27"/>
  <c r="F16" i="27"/>
  <c r="E16" i="27"/>
  <c r="O34" i="26"/>
  <c r="N34" i="26"/>
  <c r="M34" i="26"/>
  <c r="L34" i="26"/>
  <c r="K34" i="26"/>
  <c r="J34" i="26"/>
  <c r="I34" i="26"/>
  <c r="O33" i="26"/>
  <c r="N33" i="26"/>
  <c r="N32" i="26" s="1"/>
  <c r="M33" i="26"/>
  <c r="M32" i="26" s="1"/>
  <c r="L33" i="26"/>
  <c r="L32" i="26" s="1"/>
  <c r="K33" i="26"/>
  <c r="J33" i="26"/>
  <c r="J32" i="26" s="1"/>
  <c r="I33" i="26"/>
  <c r="I32" i="26" s="1"/>
  <c r="H33" i="26"/>
  <c r="H32" i="26" s="1"/>
  <c r="O27" i="26"/>
  <c r="N27" i="26"/>
  <c r="M27" i="26"/>
  <c r="L27" i="26"/>
  <c r="K27" i="26"/>
  <c r="J27" i="26"/>
  <c r="I27" i="26"/>
  <c r="H26" i="26"/>
  <c r="H22" i="26"/>
  <c r="O20" i="26"/>
  <c r="N20" i="26"/>
  <c r="M20" i="26"/>
  <c r="L20" i="26"/>
  <c r="K20" i="26"/>
  <c r="J20" i="26"/>
  <c r="I20" i="26"/>
  <c r="O19" i="26"/>
  <c r="J15" i="62" s="1"/>
  <c r="J8" i="62" s="1"/>
  <c r="N19" i="26"/>
  <c r="I15" i="62" s="1"/>
  <c r="I8" i="62" s="1"/>
  <c r="M19" i="26"/>
  <c r="H15" i="62" s="1"/>
  <c r="H8" i="62" s="1"/>
  <c r="L19" i="26"/>
  <c r="G15" i="62" s="1"/>
  <c r="G8" i="62" s="1"/>
  <c r="K19" i="26"/>
  <c r="F15" i="62" s="1"/>
  <c r="F8" i="62" s="1"/>
  <c r="J19" i="26"/>
  <c r="E15" i="62" s="1"/>
  <c r="E8" i="62" s="1"/>
  <c r="I19" i="26"/>
  <c r="D15" i="62" s="1"/>
  <c r="D8" i="62" s="1"/>
  <c r="H19" i="26"/>
  <c r="H18" i="26" s="1"/>
  <c r="O16" i="26"/>
  <c r="N16" i="26"/>
  <c r="M16" i="26"/>
  <c r="O15" i="26"/>
  <c r="N15" i="26"/>
  <c r="M15" i="26"/>
  <c r="L15" i="26"/>
  <c r="K15" i="26"/>
  <c r="J15" i="26"/>
  <c r="I15" i="26"/>
  <c r="H14" i="26"/>
  <c r="H11" i="26" s="1"/>
  <c r="W10" i="26"/>
  <c r="W6" i="26" s="1"/>
  <c r="V10" i="26"/>
  <c r="V6" i="26" s="1"/>
  <c r="U10" i="26"/>
  <c r="U6" i="26" s="1"/>
  <c r="T10" i="26"/>
  <c r="T6" i="26" s="1"/>
  <c r="Q10" i="26"/>
  <c r="Q6" i="26" s="1"/>
  <c r="W7" i="26"/>
  <c r="V7" i="26"/>
  <c r="U7" i="26"/>
  <c r="T7" i="26"/>
  <c r="S7" i="26"/>
  <c r="R7" i="26"/>
  <c r="Q7" i="26"/>
  <c r="C6" i="26"/>
  <c r="B14" i="27" s="1"/>
  <c r="P79" i="25"/>
  <c r="O79" i="25"/>
  <c r="N79" i="25"/>
  <c r="M79" i="25"/>
  <c r="L79" i="25"/>
  <c r="K79" i="25"/>
  <c r="J79" i="25"/>
  <c r="I79" i="25"/>
  <c r="G72" i="25"/>
  <c r="J70" i="25" s="1"/>
  <c r="I30" i="26" s="1"/>
  <c r="P69" i="25"/>
  <c r="O29" i="26" s="1"/>
  <c r="O69" i="25"/>
  <c r="N29" i="26" s="1"/>
  <c r="N69" i="25"/>
  <c r="M29" i="26" s="1"/>
  <c r="M69" i="25"/>
  <c r="L29" i="26" s="1"/>
  <c r="L69" i="25"/>
  <c r="K29" i="26" s="1"/>
  <c r="K69" i="25"/>
  <c r="J29" i="26" s="1"/>
  <c r="J69" i="25"/>
  <c r="I29" i="26" s="1"/>
  <c r="I69" i="25"/>
  <c r="G68" i="25"/>
  <c r="K63" i="25"/>
  <c r="G63" i="25" s="1"/>
  <c r="G54" i="25"/>
  <c r="G46" i="25"/>
  <c r="G45" i="25"/>
  <c r="P44" i="25"/>
  <c r="L18" i="27" s="1"/>
  <c r="O44" i="25"/>
  <c r="K18" i="27" s="1"/>
  <c r="N44" i="25"/>
  <c r="J18" i="27" s="1"/>
  <c r="M44" i="25"/>
  <c r="I18" i="27" s="1"/>
  <c r="L44" i="25"/>
  <c r="H18" i="27" s="1"/>
  <c r="G18" i="27"/>
  <c r="J44" i="25"/>
  <c r="F18" i="27" s="1"/>
  <c r="I44" i="25"/>
  <c r="E18" i="27" s="1"/>
  <c r="G43" i="25"/>
  <c r="G42" i="25"/>
  <c r="G65" i="25" s="1"/>
  <c r="G41" i="25"/>
  <c r="G56" i="25" s="1"/>
  <c r="P40" i="25"/>
  <c r="O40" i="25"/>
  <c r="N40" i="25"/>
  <c r="M40" i="25"/>
  <c r="L40" i="25"/>
  <c r="K40" i="25"/>
  <c r="J40" i="25"/>
  <c r="I40" i="25"/>
  <c r="E17" i="27" s="1"/>
  <c r="L38" i="141"/>
  <c r="K38" i="141"/>
  <c r="J38" i="141"/>
  <c r="I38" i="141"/>
  <c r="H38" i="141"/>
  <c r="G38" i="141"/>
  <c r="F38" i="141"/>
  <c r="E38" i="141"/>
  <c r="L24" i="141"/>
  <c r="K24" i="141"/>
  <c r="J24" i="141"/>
  <c r="I24" i="141"/>
  <c r="H24" i="141"/>
  <c r="G24" i="141"/>
  <c r="F24" i="141"/>
  <c r="E24" i="141"/>
  <c r="K19" i="141"/>
  <c r="J19" i="141"/>
  <c r="I19" i="141"/>
  <c r="H19" i="141"/>
  <c r="G19" i="141"/>
  <c r="F19" i="141"/>
  <c r="E19" i="141"/>
  <c r="N80" i="140"/>
  <c r="M80" i="140"/>
  <c r="L80" i="140"/>
  <c r="K80" i="140"/>
  <c r="J80" i="140"/>
  <c r="I80" i="140"/>
  <c r="N78" i="140"/>
  <c r="M78" i="140"/>
  <c r="L78" i="140"/>
  <c r="K78" i="140"/>
  <c r="J78" i="140"/>
  <c r="I78" i="140"/>
  <c r="N77" i="140"/>
  <c r="M77" i="140"/>
  <c r="L77" i="140"/>
  <c r="K77" i="140"/>
  <c r="J77" i="140"/>
  <c r="I77" i="140"/>
  <c r="N76" i="140"/>
  <c r="M76" i="140"/>
  <c r="L76" i="140"/>
  <c r="K76" i="140"/>
  <c r="J76" i="140"/>
  <c r="I76" i="140"/>
  <c r="N75" i="140"/>
  <c r="M75" i="140"/>
  <c r="L75" i="140"/>
  <c r="K75" i="140"/>
  <c r="J75" i="140"/>
  <c r="I75" i="140"/>
  <c r="H74" i="140"/>
  <c r="N72" i="140"/>
  <c r="M72" i="140"/>
  <c r="L72" i="140"/>
  <c r="K72" i="140"/>
  <c r="J72" i="140"/>
  <c r="I72" i="140"/>
  <c r="H70" i="140"/>
  <c r="H65" i="140" s="1"/>
  <c r="N65" i="140"/>
  <c r="I35" i="62" s="1"/>
  <c r="I10" i="62" s="1"/>
  <c r="M65" i="140"/>
  <c r="H35" i="62" s="1"/>
  <c r="H10" i="62" s="1"/>
  <c r="L65" i="140"/>
  <c r="G35" i="62" s="1"/>
  <c r="G10" i="62" s="1"/>
  <c r="K65" i="140"/>
  <c r="F35" i="62" s="1"/>
  <c r="F10" i="62" s="1"/>
  <c r="J65" i="140"/>
  <c r="E35" i="62" s="1"/>
  <c r="E10" i="62" s="1"/>
  <c r="W57" i="140"/>
  <c r="W55" i="140" s="1"/>
  <c r="V57" i="140"/>
  <c r="V55" i="140" s="1"/>
  <c r="U57" i="140"/>
  <c r="U55" i="140" s="1"/>
  <c r="T57" i="140"/>
  <c r="T55" i="140" s="1"/>
  <c r="S57" i="140"/>
  <c r="R57" i="140"/>
  <c r="R55" i="140" s="1"/>
  <c r="Q57" i="140"/>
  <c r="Q55" i="140" s="1"/>
  <c r="S56" i="140"/>
  <c r="J56" i="140" s="1"/>
  <c r="H41" i="163" s="1"/>
  <c r="H42" i="163" s="1"/>
  <c r="H55" i="140"/>
  <c r="N51" i="140"/>
  <c r="M51" i="140"/>
  <c r="L51" i="140"/>
  <c r="K51" i="140"/>
  <c r="J51" i="140"/>
  <c r="N50" i="140"/>
  <c r="M50" i="140"/>
  <c r="L50" i="140"/>
  <c r="K50" i="140"/>
  <c r="J50" i="140"/>
  <c r="N49" i="140"/>
  <c r="N48" i="140" s="1"/>
  <c r="M49" i="140"/>
  <c r="M48" i="140" s="1"/>
  <c r="L49" i="140"/>
  <c r="L48" i="140" s="1"/>
  <c r="K49" i="140"/>
  <c r="K48" i="140" s="1"/>
  <c r="J49" i="140"/>
  <c r="J48" i="140" s="1"/>
  <c r="N47" i="140"/>
  <c r="M47" i="140"/>
  <c r="L47" i="140"/>
  <c r="K47" i="140"/>
  <c r="J47" i="140"/>
  <c r="I46" i="140"/>
  <c r="H46" i="140"/>
  <c r="N44" i="140"/>
  <c r="M44" i="140"/>
  <c r="L44" i="140"/>
  <c r="K44" i="140"/>
  <c r="J44" i="140"/>
  <c r="N41" i="140"/>
  <c r="M41" i="140"/>
  <c r="L41" i="140"/>
  <c r="K41" i="140"/>
  <c r="J41" i="140"/>
  <c r="I40" i="140"/>
  <c r="H40" i="140"/>
  <c r="N38" i="140"/>
  <c r="M38" i="140"/>
  <c r="L38" i="140"/>
  <c r="K38" i="140"/>
  <c r="J38" i="140"/>
  <c r="I36" i="140"/>
  <c r="H36" i="140"/>
  <c r="N32" i="140"/>
  <c r="M32" i="140"/>
  <c r="L32" i="140"/>
  <c r="K32" i="140"/>
  <c r="J32" i="140"/>
  <c r="N31" i="140"/>
  <c r="M31" i="140"/>
  <c r="L31" i="140"/>
  <c r="K31" i="140"/>
  <c r="J31" i="140"/>
  <c r="N30" i="140"/>
  <c r="N29" i="140" s="1"/>
  <c r="M30" i="140"/>
  <c r="M29" i="140" s="1"/>
  <c r="L30" i="140"/>
  <c r="L29" i="140" s="1"/>
  <c r="K30" i="140"/>
  <c r="K29" i="140" s="1"/>
  <c r="J30" i="140"/>
  <c r="J29" i="140" s="1"/>
  <c r="N28" i="140"/>
  <c r="M28" i="140"/>
  <c r="L28" i="140"/>
  <c r="K28" i="140"/>
  <c r="J28" i="140"/>
  <c r="I27" i="140"/>
  <c r="H27" i="140"/>
  <c r="N25" i="140"/>
  <c r="M25" i="140"/>
  <c r="L25" i="140"/>
  <c r="K25" i="140"/>
  <c r="J25" i="140"/>
  <c r="N22" i="140"/>
  <c r="M22" i="140"/>
  <c r="L22" i="140"/>
  <c r="K22" i="140"/>
  <c r="J22" i="140"/>
  <c r="I21" i="140"/>
  <c r="H21" i="140"/>
  <c r="N19" i="140"/>
  <c r="M19" i="140"/>
  <c r="L19" i="140"/>
  <c r="K19" i="140"/>
  <c r="J19" i="140"/>
  <c r="I17" i="140"/>
  <c r="H17" i="140"/>
  <c r="C7" i="140"/>
  <c r="C6" i="140"/>
  <c r="P101" i="139"/>
  <c r="O101" i="139"/>
  <c r="N101" i="139"/>
  <c r="M101" i="139"/>
  <c r="L101" i="139"/>
  <c r="K101" i="139"/>
  <c r="J101" i="139"/>
  <c r="I101" i="139"/>
  <c r="P92" i="139"/>
  <c r="O92" i="139"/>
  <c r="N43" i="140" s="1"/>
  <c r="N92" i="139"/>
  <c r="M43" i="140" s="1"/>
  <c r="M92" i="139"/>
  <c r="L92" i="139"/>
  <c r="K92" i="139"/>
  <c r="J92" i="139"/>
  <c r="I92" i="139"/>
  <c r="I93" i="139" s="1"/>
  <c r="G67" i="139"/>
  <c r="K65" i="139" s="1"/>
  <c r="J63" i="140" s="1"/>
  <c r="P64" i="139"/>
  <c r="O64" i="139"/>
  <c r="N62" i="140" s="1"/>
  <c r="N64" i="139"/>
  <c r="M62" i="140" s="1"/>
  <c r="M64" i="139"/>
  <c r="L62" i="140" s="1"/>
  <c r="L64" i="139"/>
  <c r="K62" i="140" s="1"/>
  <c r="K64" i="139"/>
  <c r="J62" i="140" s="1"/>
  <c r="J64" i="139"/>
  <c r="I62" i="140" s="1"/>
  <c r="I64" i="139"/>
  <c r="G60" i="139"/>
  <c r="N61" i="140" s="1"/>
  <c r="G36" i="139"/>
  <c r="L21" i="141"/>
  <c r="K21" i="141"/>
  <c r="J21" i="141"/>
  <c r="I21" i="141"/>
  <c r="G33" i="139"/>
  <c r="G32" i="139"/>
  <c r="L20" i="141"/>
  <c r="K20" i="141"/>
  <c r="J20" i="141"/>
  <c r="I20" i="141"/>
  <c r="F20" i="141"/>
  <c r="H26" i="159"/>
  <c r="E26" i="159"/>
  <c r="H23" i="159"/>
  <c r="E23" i="159"/>
  <c r="E17" i="159"/>
  <c r="E14" i="159"/>
  <c r="H5" i="159"/>
  <c r="E5" i="159"/>
  <c r="S11" i="26" s="1"/>
  <c r="S19" i="161" l="1"/>
  <c r="S24" i="168"/>
  <c r="S9" i="168"/>
  <c r="T9" i="168"/>
  <c r="Q10" i="168"/>
  <c r="H20" i="31"/>
  <c r="T16" i="168"/>
  <c r="E19" i="31"/>
  <c r="N9" i="168"/>
  <c r="J20" i="31"/>
  <c r="S10" i="168"/>
  <c r="R19" i="161"/>
  <c r="R24" i="168"/>
  <c r="T25" i="168"/>
  <c r="R9" i="168"/>
  <c r="O10" i="168"/>
  <c r="Q16" i="168"/>
  <c r="N18" i="168"/>
  <c r="R14" i="161"/>
  <c r="R19" i="168"/>
  <c r="T21" i="168"/>
  <c r="T25" i="161"/>
  <c r="T29" i="168"/>
  <c r="T30" i="168"/>
  <c r="O13" i="168"/>
  <c r="N19" i="161"/>
  <c r="N24" i="168"/>
  <c r="U25" i="168"/>
  <c r="P10" i="168"/>
  <c r="G20" i="31"/>
  <c r="S10" i="161"/>
  <c r="S15" i="168"/>
  <c r="R11" i="161"/>
  <c r="R16" i="168"/>
  <c r="O13" i="161"/>
  <c r="O18" i="168"/>
  <c r="S19" i="168"/>
  <c r="N21" i="168"/>
  <c r="U16" i="161"/>
  <c r="U21" i="168"/>
  <c r="U25" i="161"/>
  <c r="U29" i="168"/>
  <c r="U30" i="168"/>
  <c r="Q13" i="168"/>
  <c r="U24" i="161"/>
  <c r="T24" i="172"/>
  <c r="U28" i="168"/>
  <c r="N30" i="168"/>
  <c r="M8" i="172"/>
  <c r="N12" i="168"/>
  <c r="R13" i="168"/>
  <c r="T22" i="172"/>
  <c r="U26" i="168"/>
  <c r="P25" i="168"/>
  <c r="P19" i="161"/>
  <c r="P24" i="168"/>
  <c r="T19" i="161"/>
  <c r="T24" i="168"/>
  <c r="U19" i="168"/>
  <c r="P21" i="168"/>
  <c r="U28" i="161"/>
  <c r="T27" i="172"/>
  <c r="U31" i="168"/>
  <c r="N25" i="161"/>
  <c r="N29" i="168"/>
  <c r="O30" i="168"/>
  <c r="Q12" i="168"/>
  <c r="S13" i="168"/>
  <c r="E62" i="34"/>
  <c r="F62" i="34" s="1"/>
  <c r="T19" i="172"/>
  <c r="U23" i="168"/>
  <c r="Q25" i="168"/>
  <c r="Q24" i="168"/>
  <c r="O25" i="161"/>
  <c r="O29" i="168"/>
  <c r="P30" i="168"/>
  <c r="R12" i="168"/>
  <c r="T13" i="168"/>
  <c r="M23" i="172"/>
  <c r="N27" i="168"/>
  <c r="T23" i="172"/>
  <c r="U27" i="168"/>
  <c r="U9" i="168"/>
  <c r="I20" i="31"/>
  <c r="R10" i="168"/>
  <c r="U15" i="168"/>
  <c r="Q21" i="168"/>
  <c r="O3" i="161"/>
  <c r="O9" i="168"/>
  <c r="K20" i="31"/>
  <c r="T10" i="168"/>
  <c r="O19" i="168"/>
  <c r="R21" i="168"/>
  <c r="Q25" i="161"/>
  <c r="Q29" i="168"/>
  <c r="Q30" i="168"/>
  <c r="S12" i="168"/>
  <c r="U13" i="168"/>
  <c r="O21" i="168"/>
  <c r="U19" i="161"/>
  <c r="U24" i="168"/>
  <c r="N22" i="168"/>
  <c r="I22" i="168" s="1"/>
  <c r="P3" i="161"/>
  <c r="P9" i="168"/>
  <c r="L20" i="31"/>
  <c r="U10" i="168"/>
  <c r="P15" i="168"/>
  <c r="O16" i="168"/>
  <c r="U18" i="168"/>
  <c r="P19" i="168"/>
  <c r="R25" i="161"/>
  <c r="R29" i="168"/>
  <c r="R30" i="168"/>
  <c r="T12" i="168"/>
  <c r="T15" i="168"/>
  <c r="S16" i="168"/>
  <c r="P18" i="168"/>
  <c r="T19" i="168"/>
  <c r="N15" i="168"/>
  <c r="U16" i="168"/>
  <c r="S13" i="161"/>
  <c r="S18" i="168"/>
  <c r="R25" i="168"/>
  <c r="O19" i="161"/>
  <c r="O24" i="168"/>
  <c r="S25" i="168"/>
  <c r="Q9" i="168"/>
  <c r="N10" i="168"/>
  <c r="Q15" i="168"/>
  <c r="G49" i="106"/>
  <c r="Q19" i="168"/>
  <c r="S21" i="168"/>
  <c r="S29" i="168"/>
  <c r="S30" i="168"/>
  <c r="N13" i="168"/>
  <c r="R18" i="168"/>
  <c r="I30" i="168"/>
  <c r="O16" i="103"/>
  <c r="J31" i="62"/>
  <c r="J17" i="27"/>
  <c r="J19" i="31" s="1"/>
  <c r="S3" i="161"/>
  <c r="K17" i="27"/>
  <c r="T3" i="161"/>
  <c r="I14" i="111"/>
  <c r="D22" i="62" s="1"/>
  <c r="M16" i="111"/>
  <c r="H23" i="62"/>
  <c r="J16" i="103"/>
  <c r="E31" i="62"/>
  <c r="L17" i="27"/>
  <c r="U3" i="161"/>
  <c r="N16" i="111"/>
  <c r="I23" i="62"/>
  <c r="K16" i="103"/>
  <c r="F31" i="62"/>
  <c r="I8" i="20"/>
  <c r="D52" i="62"/>
  <c r="D9" i="62"/>
  <c r="O16" i="111"/>
  <c r="J23" i="62"/>
  <c r="M16" i="103"/>
  <c r="H31" i="62"/>
  <c r="E38" i="34"/>
  <c r="F38" i="34" s="1"/>
  <c r="D23" i="62"/>
  <c r="D25" i="62"/>
  <c r="N16" i="103"/>
  <c r="I31" i="62"/>
  <c r="J16" i="111"/>
  <c r="K16" i="111"/>
  <c r="L16" i="103"/>
  <c r="G31" i="62"/>
  <c r="I17" i="27"/>
  <c r="R3" i="161"/>
  <c r="H17" i="27"/>
  <c r="Q3" i="161"/>
  <c r="Q19" i="161"/>
  <c r="O20" i="33"/>
  <c r="L57" i="102"/>
  <c r="K20" i="103" s="1"/>
  <c r="N57" i="102"/>
  <c r="M20" i="103" s="1"/>
  <c r="H14" i="111"/>
  <c r="J30" i="110"/>
  <c r="M39" i="25"/>
  <c r="J39" i="25"/>
  <c r="G48" i="106"/>
  <c r="M20" i="33"/>
  <c r="G32" i="33"/>
  <c r="L18" i="26"/>
  <c r="L16" i="26" s="1"/>
  <c r="I15" i="107"/>
  <c r="N38" i="20"/>
  <c r="N18" i="26"/>
  <c r="L30" i="102"/>
  <c r="K38" i="20"/>
  <c r="N20" i="33"/>
  <c r="N14" i="26"/>
  <c r="N30" i="110"/>
  <c r="P39" i="25"/>
  <c r="J18" i="26"/>
  <c r="J16" i="26" s="1"/>
  <c r="O30" i="106"/>
  <c r="P30" i="106"/>
  <c r="M18" i="26"/>
  <c r="F22" i="111"/>
  <c r="I18" i="26"/>
  <c r="I16" i="26" s="1"/>
  <c r="L13" i="21"/>
  <c r="O18" i="26"/>
  <c r="I6" i="107"/>
  <c r="F14" i="108" s="1"/>
  <c r="F13" i="108" s="1"/>
  <c r="F97" i="140"/>
  <c r="F33" i="26"/>
  <c r="J30" i="102"/>
  <c r="P20" i="33"/>
  <c r="O103" i="110"/>
  <c r="N32" i="111" s="1"/>
  <c r="L64" i="106"/>
  <c r="K31" i="107" s="1"/>
  <c r="M30" i="102"/>
  <c r="N39" i="25"/>
  <c r="G38" i="106"/>
  <c r="I28" i="107"/>
  <c r="J30" i="106"/>
  <c r="G47" i="106"/>
  <c r="L17" i="107" s="1"/>
  <c r="G64" i="25"/>
  <c r="G62" i="25"/>
  <c r="J24" i="26" s="1"/>
  <c r="I39" i="25"/>
  <c r="G64" i="110"/>
  <c r="G63" i="110" s="1"/>
  <c r="P103" i="110"/>
  <c r="O18" i="111" s="1"/>
  <c r="N30" i="106"/>
  <c r="M64" i="106"/>
  <c r="L31" i="107" s="1"/>
  <c r="H15" i="107"/>
  <c r="I30" i="102"/>
  <c r="M57" i="102"/>
  <c r="L20" i="103" s="1"/>
  <c r="K24" i="20"/>
  <c r="M24" i="20"/>
  <c r="F35" i="20"/>
  <c r="F36" i="20"/>
  <c r="F40" i="20"/>
  <c r="G41" i="110"/>
  <c r="N64" i="106"/>
  <c r="M31" i="107" s="1"/>
  <c r="L24" i="20"/>
  <c r="L39" i="25"/>
  <c r="K70" i="25"/>
  <c r="J30" i="26" s="1"/>
  <c r="F27" i="26"/>
  <c r="I28" i="26"/>
  <c r="I26" i="26" s="1"/>
  <c r="F17" i="27"/>
  <c r="F17" i="112"/>
  <c r="O64" i="106"/>
  <c r="N31" i="107" s="1"/>
  <c r="F29" i="107"/>
  <c r="G48" i="102"/>
  <c r="G46" i="102" s="1"/>
  <c r="M12" i="103" s="1"/>
  <c r="O57" i="102"/>
  <c r="N20" i="103" s="1"/>
  <c r="L20" i="20"/>
  <c r="G39" i="62" s="1"/>
  <c r="G11" i="62" s="1"/>
  <c r="F34" i="20"/>
  <c r="F32" i="34"/>
  <c r="L21" i="111"/>
  <c r="L70" i="25"/>
  <c r="K30" i="26" s="1"/>
  <c r="K103" i="110"/>
  <c r="J32" i="111" s="1"/>
  <c r="P64" i="106"/>
  <c r="O31" i="107" s="1"/>
  <c r="P57" i="102"/>
  <c r="O20" i="103" s="1"/>
  <c r="N24" i="20"/>
  <c r="G36" i="33"/>
  <c r="M70" i="25"/>
  <c r="L30" i="26" s="1"/>
  <c r="L103" i="110"/>
  <c r="K32" i="111" s="1"/>
  <c r="E18" i="112"/>
  <c r="K65" i="106"/>
  <c r="J32" i="107" s="1"/>
  <c r="L21" i="107"/>
  <c r="K34" i="107"/>
  <c r="F27" i="62" s="1"/>
  <c r="FER56" i="102"/>
  <c r="G22" i="33"/>
  <c r="F16" i="107"/>
  <c r="O70" i="25"/>
  <c r="N30" i="26" s="1"/>
  <c r="O14" i="26"/>
  <c r="L30" i="110"/>
  <c r="M103" i="110"/>
  <c r="L32" i="111" s="1"/>
  <c r="F15" i="111"/>
  <c r="J64" i="106"/>
  <c r="L65" i="106"/>
  <c r="H28" i="107"/>
  <c r="M38" i="20"/>
  <c r="M20" i="21"/>
  <c r="K21" i="21"/>
  <c r="G21" i="33"/>
  <c r="G28" i="33"/>
  <c r="G40" i="33"/>
  <c r="I70" i="25"/>
  <c r="F30" i="107"/>
  <c r="H7" i="140"/>
  <c r="P70" i="25"/>
  <c r="O30" i="26" s="1"/>
  <c r="O28" i="26"/>
  <c r="N103" i="110"/>
  <c r="M18" i="111" s="1"/>
  <c r="I30" i="106"/>
  <c r="K64" i="106"/>
  <c r="J31" i="107" s="1"/>
  <c r="N65" i="106"/>
  <c r="M32" i="107" s="1"/>
  <c r="E18" i="108"/>
  <c r="I24" i="20"/>
  <c r="F22" i="20"/>
  <c r="N10" i="161"/>
  <c r="K18" i="107"/>
  <c r="I20" i="27"/>
  <c r="M14" i="26"/>
  <c r="K18" i="26"/>
  <c r="K16" i="26" s="1"/>
  <c r="K14" i="26" s="1"/>
  <c r="K11" i="26" s="1"/>
  <c r="F19" i="26"/>
  <c r="U13" i="161"/>
  <c r="L19" i="108"/>
  <c r="O14" i="161"/>
  <c r="F24" i="108"/>
  <c r="L19" i="107"/>
  <c r="L32" i="107"/>
  <c r="J20" i="27"/>
  <c r="H7" i="26"/>
  <c r="H10" i="26"/>
  <c r="P10" i="161"/>
  <c r="O11" i="161"/>
  <c r="H7" i="111"/>
  <c r="H11" i="111"/>
  <c r="H10" i="111" s="1"/>
  <c r="O19" i="111"/>
  <c r="O33" i="111"/>
  <c r="P14" i="161"/>
  <c r="L14" i="26"/>
  <c r="F29" i="26"/>
  <c r="Q10" i="161"/>
  <c r="H19" i="112"/>
  <c r="G18" i="112"/>
  <c r="K30" i="110"/>
  <c r="J35" i="111"/>
  <c r="E23" i="62" s="1"/>
  <c r="I7" i="111"/>
  <c r="I11" i="111"/>
  <c r="I10" i="111" s="1"/>
  <c r="N13" i="161"/>
  <c r="Q14" i="161"/>
  <c r="L20" i="27"/>
  <c r="O32" i="26"/>
  <c r="M28" i="26"/>
  <c r="I17" i="112"/>
  <c r="M30" i="110"/>
  <c r="Q11" i="161"/>
  <c r="K36" i="111"/>
  <c r="K35" i="111" s="1"/>
  <c r="K30" i="111" s="1"/>
  <c r="G68" i="110"/>
  <c r="G58" i="106"/>
  <c r="G57" i="106" s="1"/>
  <c r="J34" i="107"/>
  <c r="S14" i="161"/>
  <c r="H20" i="27"/>
  <c r="U11" i="161"/>
  <c r="G55" i="25"/>
  <c r="G53" i="25"/>
  <c r="N5" i="161"/>
  <c r="P13" i="161"/>
  <c r="G19" i="108"/>
  <c r="F20" i="26"/>
  <c r="M18" i="27"/>
  <c r="T10" i="161"/>
  <c r="K19" i="112"/>
  <c r="S11" i="161"/>
  <c r="L18" i="111"/>
  <c r="R13" i="161"/>
  <c r="I19" i="108"/>
  <c r="T14" i="161"/>
  <c r="H6" i="107"/>
  <c r="N3" i="161"/>
  <c r="E20" i="27"/>
  <c r="O17" i="111"/>
  <c r="N17" i="111"/>
  <c r="M17" i="111"/>
  <c r="L17" i="111"/>
  <c r="G54" i="110"/>
  <c r="G53" i="110" s="1"/>
  <c r="J17" i="111"/>
  <c r="K17" i="111"/>
  <c r="K39" i="25"/>
  <c r="G40" i="25"/>
  <c r="G17" i="27"/>
  <c r="F34" i="26"/>
  <c r="M19" i="27"/>
  <c r="K20" i="27"/>
  <c r="U10" i="161"/>
  <c r="L19" i="112"/>
  <c r="T11" i="161"/>
  <c r="U14" i="161"/>
  <c r="W56" i="102"/>
  <c r="CA56" i="102"/>
  <c r="DW56" i="102"/>
  <c r="FK56" i="102"/>
  <c r="HG56" i="102"/>
  <c r="JK56" i="102"/>
  <c r="LW56" i="102"/>
  <c r="NK56" i="102"/>
  <c r="PO56" i="102"/>
  <c r="RS56" i="102"/>
  <c r="UE56" i="102"/>
  <c r="WQ56" i="102"/>
  <c r="YU56" i="102"/>
  <c r="ABG56" i="102"/>
  <c r="ADK56" i="102"/>
  <c r="AEY56" i="102"/>
  <c r="AHC56" i="102"/>
  <c r="AIY56" i="102"/>
  <c r="ALU56" i="102"/>
  <c r="AOV56" i="102"/>
  <c r="AVR56" i="102"/>
  <c r="BDB56" i="102"/>
  <c r="BKL56" i="102"/>
  <c r="BYD56" i="102"/>
  <c r="CRV56" i="102"/>
  <c r="DLN56" i="102"/>
  <c r="EGN56" i="102"/>
  <c r="G44" i="25"/>
  <c r="J28" i="26"/>
  <c r="O30" i="110"/>
  <c r="F29" i="111"/>
  <c r="G56" i="106"/>
  <c r="O65" i="106"/>
  <c r="M21" i="107"/>
  <c r="L34" i="107"/>
  <c r="K17" i="108"/>
  <c r="G31" i="102"/>
  <c r="P56" i="102"/>
  <c r="O19" i="103" s="1"/>
  <c r="X56" i="102"/>
  <c r="AF56" i="102"/>
  <c r="AN56" i="102"/>
  <c r="AV56" i="102"/>
  <c r="BD56" i="102"/>
  <c r="BL56" i="102"/>
  <c r="BT56" i="102"/>
  <c r="CB56" i="102"/>
  <c r="CJ56" i="102"/>
  <c r="CR56" i="102"/>
  <c r="CZ56" i="102"/>
  <c r="DH56" i="102"/>
  <c r="DP56" i="102"/>
  <c r="DX56" i="102"/>
  <c r="EF56" i="102"/>
  <c r="EN56" i="102"/>
  <c r="EV56" i="102"/>
  <c r="FD56" i="102"/>
  <c r="FL56" i="102"/>
  <c r="FT56" i="102"/>
  <c r="GB56" i="102"/>
  <c r="GJ56" i="102"/>
  <c r="GR56" i="102"/>
  <c r="GZ56" i="102"/>
  <c r="HH56" i="102"/>
  <c r="HP56" i="102"/>
  <c r="HX56" i="102"/>
  <c r="IF56" i="102"/>
  <c r="IN56" i="102"/>
  <c r="IV56" i="102"/>
  <c r="JD56" i="102"/>
  <c r="JL56" i="102"/>
  <c r="JT56" i="102"/>
  <c r="KB56" i="102"/>
  <c r="KJ56" i="102"/>
  <c r="KR56" i="102"/>
  <c r="KZ56" i="102"/>
  <c r="LH56" i="102"/>
  <c r="LP56" i="102"/>
  <c r="LX56" i="102"/>
  <c r="MF56" i="102"/>
  <c r="MN56" i="102"/>
  <c r="MV56" i="102"/>
  <c r="ND56" i="102"/>
  <c r="NL56" i="102"/>
  <c r="NT56" i="102"/>
  <c r="OB56" i="102"/>
  <c r="OJ56" i="102"/>
  <c r="OR56" i="102"/>
  <c r="OZ56" i="102"/>
  <c r="PH56" i="102"/>
  <c r="PP56" i="102"/>
  <c r="PX56" i="102"/>
  <c r="QF56" i="102"/>
  <c r="QN56" i="102"/>
  <c r="QV56" i="102"/>
  <c r="RD56" i="102"/>
  <c r="RL56" i="102"/>
  <c r="RT56" i="102"/>
  <c r="SB56" i="102"/>
  <c r="SJ56" i="102"/>
  <c r="SR56" i="102"/>
  <c r="SZ56" i="102"/>
  <c r="TH56" i="102"/>
  <c r="TP56" i="102"/>
  <c r="TX56" i="102"/>
  <c r="UF56" i="102"/>
  <c r="UN56" i="102"/>
  <c r="UV56" i="102"/>
  <c r="VD56" i="102"/>
  <c r="VL56" i="102"/>
  <c r="VT56" i="102"/>
  <c r="WB56" i="102"/>
  <c r="WJ56" i="102"/>
  <c r="WR56" i="102"/>
  <c r="WZ56" i="102"/>
  <c r="XH56" i="102"/>
  <c r="XP56" i="102"/>
  <c r="XX56" i="102"/>
  <c r="YF56" i="102"/>
  <c r="YN56" i="102"/>
  <c r="YV56" i="102"/>
  <c r="ZD56" i="102"/>
  <c r="ZL56" i="102"/>
  <c r="ZT56" i="102"/>
  <c r="AAB56" i="102"/>
  <c r="AAJ56" i="102"/>
  <c r="AAR56" i="102"/>
  <c r="AAZ56" i="102"/>
  <c r="ABH56" i="102"/>
  <c r="ABP56" i="102"/>
  <c r="ABX56" i="102"/>
  <c r="ACF56" i="102"/>
  <c r="ACN56" i="102"/>
  <c r="ACV56" i="102"/>
  <c r="ADD56" i="102"/>
  <c r="ADL56" i="102"/>
  <c r="ADT56" i="102"/>
  <c r="AEB56" i="102"/>
  <c r="AEJ56" i="102"/>
  <c r="AER56" i="102"/>
  <c r="AEZ56" i="102"/>
  <c r="AFH56" i="102"/>
  <c r="AFP56" i="102"/>
  <c r="AFX56" i="102"/>
  <c r="AGF56" i="102"/>
  <c r="AGN56" i="102"/>
  <c r="AGV56" i="102"/>
  <c r="AHD56" i="102"/>
  <c r="AHL56" i="102"/>
  <c r="AHT56" i="102"/>
  <c r="AIB56" i="102"/>
  <c r="AIJ56" i="102"/>
  <c r="AIR56" i="102"/>
  <c r="AIZ56" i="102"/>
  <c r="AJH56" i="102"/>
  <c r="AJP56" i="102"/>
  <c r="AJX56" i="102"/>
  <c r="AKF56" i="102"/>
  <c r="AKN56" i="102"/>
  <c r="AKV56" i="102"/>
  <c r="ALD56" i="102"/>
  <c r="ALM56" i="102"/>
  <c r="ALV56" i="102"/>
  <c r="AME56" i="102"/>
  <c r="AMN56" i="102"/>
  <c r="AMX56" i="102"/>
  <c r="ANH56" i="102"/>
  <c r="ANS56" i="102"/>
  <c r="AOH56" i="102"/>
  <c r="AOX56" i="102"/>
  <c r="APN56" i="102"/>
  <c r="AQH56" i="102"/>
  <c r="ARB56" i="102"/>
  <c r="ASD56" i="102"/>
  <c r="ATJ56" i="102"/>
  <c r="AUP56" i="102"/>
  <c r="AVV56" i="102"/>
  <c r="AXB56" i="102"/>
  <c r="AYH56" i="102"/>
  <c r="AZN56" i="102"/>
  <c r="BAT56" i="102"/>
  <c r="BBZ56" i="102"/>
  <c r="BDF56" i="102"/>
  <c r="BEL56" i="102"/>
  <c r="BFR56" i="102"/>
  <c r="BGX56" i="102"/>
  <c r="BID56" i="102"/>
  <c r="BJJ56" i="102"/>
  <c r="BKP56" i="102"/>
  <c r="BMD56" i="102"/>
  <c r="BOP56" i="102"/>
  <c r="BRB56" i="102"/>
  <c r="BTN56" i="102"/>
  <c r="BVZ56" i="102"/>
  <c r="BYL56" i="102"/>
  <c r="CAX56" i="102"/>
  <c r="CDJ56" i="102"/>
  <c r="CFV56" i="102"/>
  <c r="CIH56" i="102"/>
  <c r="CKT56" i="102"/>
  <c r="CNF56" i="102"/>
  <c r="CPR56" i="102"/>
  <c r="CSD56" i="102"/>
  <c r="CUP56" i="102"/>
  <c r="CXB56" i="102"/>
  <c r="CZN56" i="102"/>
  <c r="DBZ56" i="102"/>
  <c r="DEL56" i="102"/>
  <c r="DGX56" i="102"/>
  <c r="DJJ56" i="102"/>
  <c r="DLV56" i="102"/>
  <c r="DOH56" i="102"/>
  <c r="DQT56" i="102"/>
  <c r="DTF56" i="102"/>
  <c r="DVZ56" i="102"/>
  <c r="DYU56" i="102"/>
  <c r="EHT56" i="102"/>
  <c r="ERP56" i="102"/>
  <c r="AU56" i="102"/>
  <c r="CY56" i="102"/>
  <c r="FC56" i="102"/>
  <c r="GQ56" i="102"/>
  <c r="IU56" i="102"/>
  <c r="KY56" i="102"/>
  <c r="MU56" i="102"/>
  <c r="PG56" i="102"/>
  <c r="QU56" i="102"/>
  <c r="SQ56" i="102"/>
  <c r="UM56" i="102"/>
  <c r="WA56" i="102"/>
  <c r="YM56" i="102"/>
  <c r="AAA56" i="102"/>
  <c r="ACM56" i="102"/>
  <c r="AEI56" i="102"/>
  <c r="AGE56" i="102"/>
  <c r="AIA56" i="102"/>
  <c r="AKE56" i="102"/>
  <c r="AMD56" i="102"/>
  <c r="AOF56" i="102"/>
  <c r="ATF56" i="102"/>
  <c r="BAP56" i="102"/>
  <c r="BJF56" i="102"/>
  <c r="BVR56" i="102"/>
  <c r="CMX56" i="102"/>
  <c r="CWT56" i="102"/>
  <c r="DGP56" i="102"/>
  <c r="DVQ56" i="102"/>
  <c r="K28" i="26"/>
  <c r="I103" i="110"/>
  <c r="K104" i="110"/>
  <c r="J19" i="112"/>
  <c r="P65" i="106"/>
  <c r="N21" i="107"/>
  <c r="M34" i="107"/>
  <c r="J19" i="108"/>
  <c r="N16" i="161"/>
  <c r="E19" i="104"/>
  <c r="M17" i="104"/>
  <c r="XFD56" i="102"/>
  <c r="XEV56" i="102"/>
  <c r="H19" i="103"/>
  <c r="H14" i="103" s="1"/>
  <c r="XFC56" i="102"/>
  <c r="XEU56" i="102"/>
  <c r="XEZ56" i="102"/>
  <c r="XEP56" i="102"/>
  <c r="XEH56" i="102"/>
  <c r="XDZ56" i="102"/>
  <c r="XDR56" i="102"/>
  <c r="XDJ56" i="102"/>
  <c r="XDB56" i="102"/>
  <c r="XCT56" i="102"/>
  <c r="XCL56" i="102"/>
  <c r="XCD56" i="102"/>
  <c r="XBV56" i="102"/>
  <c r="XBN56" i="102"/>
  <c r="XBF56" i="102"/>
  <c r="XAX56" i="102"/>
  <c r="XAP56" i="102"/>
  <c r="XAH56" i="102"/>
  <c r="WZZ56" i="102"/>
  <c r="WZR56" i="102"/>
  <c r="WZJ56" i="102"/>
  <c r="WZB56" i="102"/>
  <c r="WYT56" i="102"/>
  <c r="WYL56" i="102"/>
  <c r="WYD56" i="102"/>
  <c r="WXV56" i="102"/>
  <c r="WXN56" i="102"/>
  <c r="XEY56" i="102"/>
  <c r="XEO56" i="102"/>
  <c r="XEG56" i="102"/>
  <c r="XDY56" i="102"/>
  <c r="XDQ56" i="102"/>
  <c r="XDI56" i="102"/>
  <c r="XDA56" i="102"/>
  <c r="XCS56" i="102"/>
  <c r="XCK56" i="102"/>
  <c r="XCC56" i="102"/>
  <c r="XBU56" i="102"/>
  <c r="XBM56" i="102"/>
  <c r="XBE56" i="102"/>
  <c r="XAW56" i="102"/>
  <c r="XAO56" i="102"/>
  <c r="XAG56" i="102"/>
  <c r="WZY56" i="102"/>
  <c r="WZQ56" i="102"/>
  <c r="WZI56" i="102"/>
  <c r="WZA56" i="102"/>
  <c r="WYS56" i="102"/>
  <c r="WYK56" i="102"/>
  <c r="WYC56" i="102"/>
  <c r="WXU56" i="102"/>
  <c r="WXM56" i="102"/>
  <c r="WXE56" i="102"/>
  <c r="WWW56" i="102"/>
  <c r="WWO56" i="102"/>
  <c r="WWG56" i="102"/>
  <c r="WVY56" i="102"/>
  <c r="WVQ56" i="102"/>
  <c r="WVI56" i="102"/>
  <c r="WVA56" i="102"/>
  <c r="WUS56" i="102"/>
  <c r="WUK56" i="102"/>
  <c r="WUC56" i="102"/>
  <c r="WTU56" i="102"/>
  <c r="WTM56" i="102"/>
  <c r="WTE56" i="102"/>
  <c r="WSW56" i="102"/>
  <c r="WSO56" i="102"/>
  <c r="WSG56" i="102"/>
  <c r="WRY56" i="102"/>
  <c r="WRQ56" i="102"/>
  <c r="WRI56" i="102"/>
  <c r="WRA56" i="102"/>
  <c r="WQS56" i="102"/>
  <c r="WQK56" i="102"/>
  <c r="WQC56" i="102"/>
  <c r="WPU56" i="102"/>
  <c r="WPM56" i="102"/>
  <c r="WPE56" i="102"/>
  <c r="WOW56" i="102"/>
  <c r="WOO56" i="102"/>
  <c r="WOG56" i="102"/>
  <c r="WNY56" i="102"/>
  <c r="WNQ56" i="102"/>
  <c r="WNI56" i="102"/>
  <c r="XEX56" i="102"/>
  <c r="XEN56" i="102"/>
  <c r="XEF56" i="102"/>
  <c r="XDX56" i="102"/>
  <c r="XDP56" i="102"/>
  <c r="XDH56" i="102"/>
  <c r="XCZ56" i="102"/>
  <c r="XCR56" i="102"/>
  <c r="XCJ56" i="102"/>
  <c r="XCB56" i="102"/>
  <c r="XBT56" i="102"/>
  <c r="XBL56" i="102"/>
  <c r="XBD56" i="102"/>
  <c r="XAV56" i="102"/>
  <c r="XAN56" i="102"/>
  <c r="XAF56" i="102"/>
  <c r="WZX56" i="102"/>
  <c r="WZP56" i="102"/>
  <c r="WZH56" i="102"/>
  <c r="WYZ56" i="102"/>
  <c r="WYR56" i="102"/>
  <c r="WYJ56" i="102"/>
  <c r="WYB56" i="102"/>
  <c r="WXT56" i="102"/>
  <c r="WXL56" i="102"/>
  <c r="WXD56" i="102"/>
  <c r="WWV56" i="102"/>
  <c r="WWN56" i="102"/>
  <c r="WWF56" i="102"/>
  <c r="WVX56" i="102"/>
  <c r="WVP56" i="102"/>
  <c r="WVH56" i="102"/>
  <c r="WUZ56" i="102"/>
  <c r="WUR56" i="102"/>
  <c r="WUJ56" i="102"/>
  <c r="WUB56" i="102"/>
  <c r="WTT56" i="102"/>
  <c r="WTL56" i="102"/>
  <c r="WTD56" i="102"/>
  <c r="WSV56" i="102"/>
  <c r="WSN56" i="102"/>
  <c r="WSF56" i="102"/>
  <c r="WRX56" i="102"/>
  <c r="WRP56" i="102"/>
  <c r="WRH56" i="102"/>
  <c r="WQZ56" i="102"/>
  <c r="WQR56" i="102"/>
  <c r="WQJ56" i="102"/>
  <c r="WQB56" i="102"/>
  <c r="XET56" i="102"/>
  <c r="XEL56" i="102"/>
  <c r="XED56" i="102"/>
  <c r="XDV56" i="102"/>
  <c r="XDN56" i="102"/>
  <c r="XDF56" i="102"/>
  <c r="XCX56" i="102"/>
  <c r="XCP56" i="102"/>
  <c r="XCH56" i="102"/>
  <c r="XFA56" i="102"/>
  <c r="XEI56" i="102"/>
  <c r="XDS56" i="102"/>
  <c r="XDC56" i="102"/>
  <c r="XCM56" i="102"/>
  <c r="XBX56" i="102"/>
  <c r="XBJ56" i="102"/>
  <c r="XAY56" i="102"/>
  <c r="XAK56" i="102"/>
  <c r="WZW56" i="102"/>
  <c r="WZL56" i="102"/>
  <c r="WYX56" i="102"/>
  <c r="WYM56" i="102"/>
  <c r="WXY56" i="102"/>
  <c r="WXK56" i="102"/>
  <c r="WXA56" i="102"/>
  <c r="WWQ56" i="102"/>
  <c r="WWE56" i="102"/>
  <c r="WVU56" i="102"/>
  <c r="WVK56" i="102"/>
  <c r="WUY56" i="102"/>
  <c r="WUO56" i="102"/>
  <c r="WUE56" i="102"/>
  <c r="WTS56" i="102"/>
  <c r="WTI56" i="102"/>
  <c r="WSY56" i="102"/>
  <c r="WSM56" i="102"/>
  <c r="WSC56" i="102"/>
  <c r="WRS56" i="102"/>
  <c r="WRG56" i="102"/>
  <c r="WQW56" i="102"/>
  <c r="WQM56" i="102"/>
  <c r="WQA56" i="102"/>
  <c r="WPR56" i="102"/>
  <c r="WPI56" i="102"/>
  <c r="WOZ56" i="102"/>
  <c r="WOQ56" i="102"/>
  <c r="WOH56" i="102"/>
  <c r="WNX56" i="102"/>
  <c r="WNO56" i="102"/>
  <c r="WNF56" i="102"/>
  <c r="WMX56" i="102"/>
  <c r="WMP56" i="102"/>
  <c r="WMH56" i="102"/>
  <c r="WLZ56" i="102"/>
  <c r="WLR56" i="102"/>
  <c r="WLJ56" i="102"/>
  <c r="WLB56" i="102"/>
  <c r="WKT56" i="102"/>
  <c r="WKL56" i="102"/>
  <c r="WKD56" i="102"/>
  <c r="WJV56" i="102"/>
  <c r="WJN56" i="102"/>
  <c r="WJF56" i="102"/>
  <c r="WIX56" i="102"/>
  <c r="WIP56" i="102"/>
  <c r="WIH56" i="102"/>
  <c r="WHZ56" i="102"/>
  <c r="WHR56" i="102"/>
  <c r="WHJ56" i="102"/>
  <c r="WHB56" i="102"/>
  <c r="WGT56" i="102"/>
  <c r="WGL56" i="102"/>
  <c r="WGD56" i="102"/>
  <c r="WFV56" i="102"/>
  <c r="WFN56" i="102"/>
  <c r="WFF56" i="102"/>
  <c r="WEX56" i="102"/>
  <c r="WEP56" i="102"/>
  <c r="WEH56" i="102"/>
  <c r="WDZ56" i="102"/>
  <c r="WDR56" i="102"/>
  <c r="WDJ56" i="102"/>
  <c r="WDB56" i="102"/>
  <c r="WCT56" i="102"/>
  <c r="WCL56" i="102"/>
  <c r="WCD56" i="102"/>
  <c r="WBV56" i="102"/>
  <c r="WBN56" i="102"/>
  <c r="WBF56" i="102"/>
  <c r="WAX56" i="102"/>
  <c r="WAP56" i="102"/>
  <c r="WAH56" i="102"/>
  <c r="VZZ56" i="102"/>
  <c r="VZR56" i="102"/>
  <c r="VZJ56" i="102"/>
  <c r="VZB56" i="102"/>
  <c r="VYT56" i="102"/>
  <c r="VYL56" i="102"/>
  <c r="VYD56" i="102"/>
  <c r="VXV56" i="102"/>
  <c r="VXN56" i="102"/>
  <c r="VXF56" i="102"/>
  <c r="VWX56" i="102"/>
  <c r="VWP56" i="102"/>
  <c r="VWH56" i="102"/>
  <c r="VVZ56" i="102"/>
  <c r="VVR56" i="102"/>
  <c r="VVJ56" i="102"/>
  <c r="VVB56" i="102"/>
  <c r="VUT56" i="102"/>
  <c r="XEW56" i="102"/>
  <c r="XEE56" i="102"/>
  <c r="XDO56" i="102"/>
  <c r="XCY56" i="102"/>
  <c r="XCI56" i="102"/>
  <c r="XBW56" i="102"/>
  <c r="XBI56" i="102"/>
  <c r="XAU56" i="102"/>
  <c r="XAJ56" i="102"/>
  <c r="WZV56" i="102"/>
  <c r="WZK56" i="102"/>
  <c r="WYW56" i="102"/>
  <c r="WYI56" i="102"/>
  <c r="WXX56" i="102"/>
  <c r="WXJ56" i="102"/>
  <c r="WWZ56" i="102"/>
  <c r="WWP56" i="102"/>
  <c r="WWD56" i="102"/>
  <c r="WVT56" i="102"/>
  <c r="WVJ56" i="102"/>
  <c r="WUX56" i="102"/>
  <c r="WUN56" i="102"/>
  <c r="WUD56" i="102"/>
  <c r="WTR56" i="102"/>
  <c r="WTH56" i="102"/>
  <c r="WSX56" i="102"/>
  <c r="WSL56" i="102"/>
  <c r="WSB56" i="102"/>
  <c r="WRR56" i="102"/>
  <c r="WRF56" i="102"/>
  <c r="WQV56" i="102"/>
  <c r="WQL56" i="102"/>
  <c r="WPZ56" i="102"/>
  <c r="WPQ56" i="102"/>
  <c r="WPH56" i="102"/>
  <c r="WOY56" i="102"/>
  <c r="WOP56" i="102"/>
  <c r="WOF56" i="102"/>
  <c r="WNW56" i="102"/>
  <c r="WNN56" i="102"/>
  <c r="WNE56" i="102"/>
  <c r="WMW56" i="102"/>
  <c r="WMO56" i="102"/>
  <c r="WMG56" i="102"/>
  <c r="WLY56" i="102"/>
  <c r="WLQ56" i="102"/>
  <c r="WLI56" i="102"/>
  <c r="WLA56" i="102"/>
  <c r="WKS56" i="102"/>
  <c r="WKK56" i="102"/>
  <c r="WKC56" i="102"/>
  <c r="WJU56" i="102"/>
  <c r="WJM56" i="102"/>
  <c r="WJE56" i="102"/>
  <c r="WIW56" i="102"/>
  <c r="WIO56" i="102"/>
  <c r="WIG56" i="102"/>
  <c r="WHY56" i="102"/>
  <c r="WHQ56" i="102"/>
  <c r="WHI56" i="102"/>
  <c r="XES56" i="102"/>
  <c r="XEC56" i="102"/>
  <c r="XDM56" i="102"/>
  <c r="XCW56" i="102"/>
  <c r="XCG56" i="102"/>
  <c r="XBS56" i="102"/>
  <c r="XBH56" i="102"/>
  <c r="XAT56" i="102"/>
  <c r="XAI56" i="102"/>
  <c r="WZU56" i="102"/>
  <c r="WZG56" i="102"/>
  <c r="WYV56" i="102"/>
  <c r="WYH56" i="102"/>
  <c r="WXW56" i="102"/>
  <c r="WXI56" i="102"/>
  <c r="WWY56" i="102"/>
  <c r="WWM56" i="102"/>
  <c r="WWC56" i="102"/>
  <c r="WVS56" i="102"/>
  <c r="WVG56" i="102"/>
  <c r="WUW56" i="102"/>
  <c r="WUM56" i="102"/>
  <c r="WUA56" i="102"/>
  <c r="WTQ56" i="102"/>
  <c r="WTG56" i="102"/>
  <c r="WSU56" i="102"/>
  <c r="WSK56" i="102"/>
  <c r="WSA56" i="102"/>
  <c r="WRO56" i="102"/>
  <c r="WRE56" i="102"/>
  <c r="WQU56" i="102"/>
  <c r="WQI56" i="102"/>
  <c r="WPY56" i="102"/>
  <c r="WPP56" i="102"/>
  <c r="WPG56" i="102"/>
  <c r="WOX56" i="102"/>
  <c r="WON56" i="102"/>
  <c r="WOE56" i="102"/>
  <c r="WNV56" i="102"/>
  <c r="WNM56" i="102"/>
  <c r="WND56" i="102"/>
  <c r="WMV56" i="102"/>
  <c r="WMN56" i="102"/>
  <c r="WMF56" i="102"/>
  <c r="WLX56" i="102"/>
  <c r="WLP56" i="102"/>
  <c r="WLH56" i="102"/>
  <c r="WKZ56" i="102"/>
  <c r="WKR56" i="102"/>
  <c r="WKJ56" i="102"/>
  <c r="WKB56" i="102"/>
  <c r="WJT56" i="102"/>
  <c r="WJL56" i="102"/>
  <c r="WJD56" i="102"/>
  <c r="WIV56" i="102"/>
  <c r="WIN56" i="102"/>
  <c r="WIF56" i="102"/>
  <c r="WHX56" i="102"/>
  <c r="WHP56" i="102"/>
  <c r="WHH56" i="102"/>
  <c r="WGZ56" i="102"/>
  <c r="WGR56" i="102"/>
  <c r="WGJ56" i="102"/>
  <c r="XER56" i="102"/>
  <c r="XEB56" i="102"/>
  <c r="XDL56" i="102"/>
  <c r="XCV56" i="102"/>
  <c r="XCF56" i="102"/>
  <c r="XBR56" i="102"/>
  <c r="XBG56" i="102"/>
  <c r="XAS56" i="102"/>
  <c r="XAE56" i="102"/>
  <c r="WZT56" i="102"/>
  <c r="WZF56" i="102"/>
  <c r="XEQ56" i="102"/>
  <c r="XEA56" i="102"/>
  <c r="XDK56" i="102"/>
  <c r="XCU56" i="102"/>
  <c r="XCE56" i="102"/>
  <c r="XBQ56" i="102"/>
  <c r="XBC56" i="102"/>
  <c r="XAR56" i="102"/>
  <c r="XAD56" i="102"/>
  <c r="WZS56" i="102"/>
  <c r="WZE56" i="102"/>
  <c r="WYQ56" i="102"/>
  <c r="WYF56" i="102"/>
  <c r="WXR56" i="102"/>
  <c r="WXG56" i="102"/>
  <c r="WWU56" i="102"/>
  <c r="WWK56" i="102"/>
  <c r="WWA56" i="102"/>
  <c r="WVO56" i="102"/>
  <c r="WVE56" i="102"/>
  <c r="WUU56" i="102"/>
  <c r="WUI56" i="102"/>
  <c r="WTY56" i="102"/>
  <c r="WTO56" i="102"/>
  <c r="WTC56" i="102"/>
  <c r="WSS56" i="102"/>
  <c r="WSI56" i="102"/>
  <c r="WRW56" i="102"/>
  <c r="WRM56" i="102"/>
  <c r="WRC56" i="102"/>
  <c r="WQQ56" i="102"/>
  <c r="WQG56" i="102"/>
  <c r="WPW56" i="102"/>
  <c r="WPN56" i="102"/>
  <c r="WPD56" i="102"/>
  <c r="WOU56" i="102"/>
  <c r="WOL56" i="102"/>
  <c r="WOC56" i="102"/>
  <c r="WNT56" i="102"/>
  <c r="WNK56" i="102"/>
  <c r="WNB56" i="102"/>
  <c r="WMT56" i="102"/>
  <c r="WML56" i="102"/>
  <c r="WMD56" i="102"/>
  <c r="WLV56" i="102"/>
  <c r="WLN56" i="102"/>
  <c r="WLF56" i="102"/>
  <c r="WKX56" i="102"/>
  <c r="WKP56" i="102"/>
  <c r="WKH56" i="102"/>
  <c r="WJZ56" i="102"/>
  <c r="WJR56" i="102"/>
  <c r="WJJ56" i="102"/>
  <c r="WJB56" i="102"/>
  <c r="WIT56" i="102"/>
  <c r="WIL56" i="102"/>
  <c r="WID56" i="102"/>
  <c r="WHV56" i="102"/>
  <c r="WHN56" i="102"/>
  <c r="WHF56" i="102"/>
  <c r="WGX56" i="102"/>
  <c r="WGP56" i="102"/>
  <c r="WGH56" i="102"/>
  <c r="WFZ56" i="102"/>
  <c r="WFR56" i="102"/>
  <c r="WFJ56" i="102"/>
  <c r="WFB56" i="102"/>
  <c r="WET56" i="102"/>
  <c r="WEL56" i="102"/>
  <c r="WED56" i="102"/>
  <c r="WDV56" i="102"/>
  <c r="WDN56" i="102"/>
  <c r="WDF56" i="102"/>
  <c r="WCX56" i="102"/>
  <c r="WCP56" i="102"/>
  <c r="WCH56" i="102"/>
  <c r="WBZ56" i="102"/>
  <c r="WBR56" i="102"/>
  <c r="WBJ56" i="102"/>
  <c r="XEM56" i="102"/>
  <c r="XDW56" i="102"/>
  <c r="XDG56" i="102"/>
  <c r="XCQ56" i="102"/>
  <c r="XCA56" i="102"/>
  <c r="XBP56" i="102"/>
  <c r="XBB56" i="102"/>
  <c r="XAQ56" i="102"/>
  <c r="XAC56" i="102"/>
  <c r="WZO56" i="102"/>
  <c r="WZD56" i="102"/>
  <c r="WYP56" i="102"/>
  <c r="WYE56" i="102"/>
  <c r="WXQ56" i="102"/>
  <c r="WXF56" i="102"/>
  <c r="WWT56" i="102"/>
  <c r="WWJ56" i="102"/>
  <c r="WVZ56" i="102"/>
  <c r="WVN56" i="102"/>
  <c r="WVD56" i="102"/>
  <c r="WUT56" i="102"/>
  <c r="WUH56" i="102"/>
  <c r="WTX56" i="102"/>
  <c r="WTN56" i="102"/>
  <c r="WTB56" i="102"/>
  <c r="WSR56" i="102"/>
  <c r="WSH56" i="102"/>
  <c r="WRV56" i="102"/>
  <c r="WRL56" i="102"/>
  <c r="WRB56" i="102"/>
  <c r="WQP56" i="102"/>
  <c r="WQF56" i="102"/>
  <c r="WPV56" i="102"/>
  <c r="WPL56" i="102"/>
  <c r="WPC56" i="102"/>
  <c r="WOT56" i="102"/>
  <c r="WOK56" i="102"/>
  <c r="WOB56" i="102"/>
  <c r="WNS56" i="102"/>
  <c r="WNJ56" i="102"/>
  <c r="WNA56" i="102"/>
  <c r="WMS56" i="102"/>
  <c r="WMK56" i="102"/>
  <c r="WMC56" i="102"/>
  <c r="WLU56" i="102"/>
  <c r="WLM56" i="102"/>
  <c r="WLE56" i="102"/>
  <c r="WKW56" i="102"/>
  <c r="WKO56" i="102"/>
  <c r="WKG56" i="102"/>
  <c r="WJY56" i="102"/>
  <c r="WJQ56" i="102"/>
  <c r="WJI56" i="102"/>
  <c r="WJA56" i="102"/>
  <c r="WIS56" i="102"/>
  <c r="WIK56" i="102"/>
  <c r="WIC56" i="102"/>
  <c r="WHU56" i="102"/>
  <c r="WHM56" i="102"/>
  <c r="WHE56" i="102"/>
  <c r="WGW56" i="102"/>
  <c r="WGO56" i="102"/>
  <c r="WGG56" i="102"/>
  <c r="I57" i="102"/>
  <c r="XEK56" i="102"/>
  <c r="XDU56" i="102"/>
  <c r="XDE56" i="102"/>
  <c r="XCO56" i="102"/>
  <c r="XBZ56" i="102"/>
  <c r="XBO56" i="102"/>
  <c r="XBA56" i="102"/>
  <c r="XAM56" i="102"/>
  <c r="XAB56" i="102"/>
  <c r="WZN56" i="102"/>
  <c r="WZC56" i="102"/>
  <c r="WYO56" i="102"/>
  <c r="WYA56" i="102"/>
  <c r="WXP56" i="102"/>
  <c r="WXC56" i="102"/>
  <c r="WWS56" i="102"/>
  <c r="WWI56" i="102"/>
  <c r="WVW56" i="102"/>
  <c r="WVM56" i="102"/>
  <c r="WVC56" i="102"/>
  <c r="WUQ56" i="102"/>
  <c r="WUG56" i="102"/>
  <c r="WTW56" i="102"/>
  <c r="WTK56" i="102"/>
  <c r="WTA56" i="102"/>
  <c r="WSQ56" i="102"/>
  <c r="WSE56" i="102"/>
  <c r="WRU56" i="102"/>
  <c r="WRK56" i="102"/>
  <c r="WQY56" i="102"/>
  <c r="WQO56" i="102"/>
  <c r="WQE56" i="102"/>
  <c r="WPT56" i="102"/>
  <c r="WPK56" i="102"/>
  <c r="WPB56" i="102"/>
  <c r="WOS56" i="102"/>
  <c r="WOJ56" i="102"/>
  <c r="WOA56" i="102"/>
  <c r="WNR56" i="102"/>
  <c r="WNH56" i="102"/>
  <c r="WMZ56" i="102"/>
  <c r="WMR56" i="102"/>
  <c r="WMJ56" i="102"/>
  <c r="WMB56" i="102"/>
  <c r="WLT56" i="102"/>
  <c r="WLL56" i="102"/>
  <c r="WLD56" i="102"/>
  <c r="WKV56" i="102"/>
  <c r="WKN56" i="102"/>
  <c r="WKF56" i="102"/>
  <c r="WJX56" i="102"/>
  <c r="WJP56" i="102"/>
  <c r="WJH56" i="102"/>
  <c r="WIZ56" i="102"/>
  <c r="WIR56" i="102"/>
  <c r="WIJ56" i="102"/>
  <c r="XBK56" i="102"/>
  <c r="WYG56" i="102"/>
  <c r="WWL56" i="102"/>
  <c r="WUV56" i="102"/>
  <c r="WTF56" i="102"/>
  <c r="WRN56" i="102"/>
  <c r="WPX56" i="102"/>
  <c r="WOM56" i="102"/>
  <c r="WNC56" i="102"/>
  <c r="WLW56" i="102"/>
  <c r="WKQ56" i="102"/>
  <c r="WJK56" i="102"/>
  <c r="WIE56" i="102"/>
  <c r="WHK56" i="102"/>
  <c r="WGS56" i="102"/>
  <c r="WGC56" i="102"/>
  <c r="WFS56" i="102"/>
  <c r="WFH56" i="102"/>
  <c r="WEW56" i="102"/>
  <c r="WEM56" i="102"/>
  <c r="WEB56" i="102"/>
  <c r="WDQ56" i="102"/>
  <c r="WDG56" i="102"/>
  <c r="WCV56" i="102"/>
  <c r="WCK56" i="102"/>
  <c r="WCA56" i="102"/>
  <c r="WBP56" i="102"/>
  <c r="WBE56" i="102"/>
  <c r="WAV56" i="102"/>
  <c r="WAM56" i="102"/>
  <c r="WAD56" i="102"/>
  <c r="VZU56" i="102"/>
  <c r="VZL56" i="102"/>
  <c r="VZC56" i="102"/>
  <c r="VYS56" i="102"/>
  <c r="VYJ56" i="102"/>
  <c r="VYA56" i="102"/>
  <c r="VXR56" i="102"/>
  <c r="VXI56" i="102"/>
  <c r="VWZ56" i="102"/>
  <c r="VWQ56" i="102"/>
  <c r="VWG56" i="102"/>
  <c r="VVX56" i="102"/>
  <c r="VVO56" i="102"/>
  <c r="VVF56" i="102"/>
  <c r="VUW56" i="102"/>
  <c r="VUN56" i="102"/>
  <c r="VUF56" i="102"/>
  <c r="VTX56" i="102"/>
  <c r="VTP56" i="102"/>
  <c r="VTH56" i="102"/>
  <c r="VSZ56" i="102"/>
  <c r="VSR56" i="102"/>
  <c r="VSJ56" i="102"/>
  <c r="VSB56" i="102"/>
  <c r="VRT56" i="102"/>
  <c r="VRL56" i="102"/>
  <c r="VRD56" i="102"/>
  <c r="VQV56" i="102"/>
  <c r="VQN56" i="102"/>
  <c r="VQF56" i="102"/>
  <c r="VPX56" i="102"/>
  <c r="VPP56" i="102"/>
  <c r="VPH56" i="102"/>
  <c r="VOZ56" i="102"/>
  <c r="VOR56" i="102"/>
  <c r="VOJ56" i="102"/>
  <c r="VOB56" i="102"/>
  <c r="VNT56" i="102"/>
  <c r="VNL56" i="102"/>
  <c r="VND56" i="102"/>
  <c r="VMV56" i="102"/>
  <c r="VMN56" i="102"/>
  <c r="VMF56" i="102"/>
  <c r="VLX56" i="102"/>
  <c r="VLP56" i="102"/>
  <c r="VLH56" i="102"/>
  <c r="VKZ56" i="102"/>
  <c r="VKR56" i="102"/>
  <c r="VKJ56" i="102"/>
  <c r="VKB56" i="102"/>
  <c r="VJT56" i="102"/>
  <c r="VJL56" i="102"/>
  <c r="VJD56" i="102"/>
  <c r="VIV56" i="102"/>
  <c r="VIN56" i="102"/>
  <c r="XAZ56" i="102"/>
  <c r="WXZ56" i="102"/>
  <c r="WWH56" i="102"/>
  <c r="WUP56" i="102"/>
  <c r="WSZ56" i="102"/>
  <c r="WRJ56" i="102"/>
  <c r="WPS56" i="102"/>
  <c r="WOI56" i="102"/>
  <c r="WMY56" i="102"/>
  <c r="WLS56" i="102"/>
  <c r="WKM56" i="102"/>
  <c r="WJG56" i="102"/>
  <c r="WIB56" i="102"/>
  <c r="WHG56" i="102"/>
  <c r="WGQ56" i="102"/>
  <c r="WGB56" i="102"/>
  <c r="WFQ56" i="102"/>
  <c r="WFG56" i="102"/>
  <c r="WEV56" i="102"/>
  <c r="WEK56" i="102"/>
  <c r="WEA56" i="102"/>
  <c r="WDP56" i="102"/>
  <c r="WDE56" i="102"/>
  <c r="WCU56" i="102"/>
  <c r="WCJ56" i="102"/>
  <c r="WBY56" i="102"/>
  <c r="WBO56" i="102"/>
  <c r="WBD56" i="102"/>
  <c r="WAU56" i="102"/>
  <c r="WAL56" i="102"/>
  <c r="WAC56" i="102"/>
  <c r="VZT56" i="102"/>
  <c r="VZK56" i="102"/>
  <c r="VZA56" i="102"/>
  <c r="VYR56" i="102"/>
  <c r="VYI56" i="102"/>
  <c r="VXZ56" i="102"/>
  <c r="VXQ56" i="102"/>
  <c r="VXH56" i="102"/>
  <c r="VWY56" i="102"/>
  <c r="VWO56" i="102"/>
  <c r="VWF56" i="102"/>
  <c r="VVW56" i="102"/>
  <c r="VVN56" i="102"/>
  <c r="VVE56" i="102"/>
  <c r="VUV56" i="102"/>
  <c r="VUM56" i="102"/>
  <c r="VUE56" i="102"/>
  <c r="VTW56" i="102"/>
  <c r="VTO56" i="102"/>
  <c r="VTG56" i="102"/>
  <c r="VSY56" i="102"/>
  <c r="VSQ56" i="102"/>
  <c r="VSI56" i="102"/>
  <c r="VSA56" i="102"/>
  <c r="VRS56" i="102"/>
  <c r="VRK56" i="102"/>
  <c r="VRC56" i="102"/>
  <c r="VQU56" i="102"/>
  <c r="VQM56" i="102"/>
  <c r="VQE56" i="102"/>
  <c r="VPW56" i="102"/>
  <c r="VPO56" i="102"/>
  <c r="VPG56" i="102"/>
  <c r="VOY56" i="102"/>
  <c r="VOQ56" i="102"/>
  <c r="VOI56" i="102"/>
  <c r="VOA56" i="102"/>
  <c r="VNS56" i="102"/>
  <c r="VNK56" i="102"/>
  <c r="VNC56" i="102"/>
  <c r="VMU56" i="102"/>
  <c r="VMM56" i="102"/>
  <c r="VME56" i="102"/>
  <c r="VLW56" i="102"/>
  <c r="XFB56" i="102"/>
  <c r="XAL56" i="102"/>
  <c r="WXS56" i="102"/>
  <c r="WWB56" i="102"/>
  <c r="WUL56" i="102"/>
  <c r="WST56" i="102"/>
  <c r="WRD56" i="102"/>
  <c r="WPO56" i="102"/>
  <c r="WOD56" i="102"/>
  <c r="WMU56" i="102"/>
  <c r="WLO56" i="102"/>
  <c r="WKI56" i="102"/>
  <c r="WJC56" i="102"/>
  <c r="WIA56" i="102"/>
  <c r="WHD56" i="102"/>
  <c r="WGN56" i="102"/>
  <c r="WGA56" i="102"/>
  <c r="WFP56" i="102"/>
  <c r="WFE56" i="102"/>
  <c r="WEU56" i="102"/>
  <c r="WEJ56" i="102"/>
  <c r="WDY56" i="102"/>
  <c r="WDO56" i="102"/>
  <c r="WDD56" i="102"/>
  <c r="WCS56" i="102"/>
  <c r="WCI56" i="102"/>
  <c r="WBX56" i="102"/>
  <c r="WBM56" i="102"/>
  <c r="WBC56" i="102"/>
  <c r="WAT56" i="102"/>
  <c r="WAK56" i="102"/>
  <c r="WAB56" i="102"/>
  <c r="VZS56" i="102"/>
  <c r="VZI56" i="102"/>
  <c r="VYZ56" i="102"/>
  <c r="VYQ56" i="102"/>
  <c r="VYH56" i="102"/>
  <c r="VXY56" i="102"/>
  <c r="VXP56" i="102"/>
  <c r="VXG56" i="102"/>
  <c r="VWW56" i="102"/>
  <c r="VWN56" i="102"/>
  <c r="VWE56" i="102"/>
  <c r="VVV56" i="102"/>
  <c r="VVM56" i="102"/>
  <c r="VVD56" i="102"/>
  <c r="VUU56" i="102"/>
  <c r="VUL56" i="102"/>
  <c r="VUD56" i="102"/>
  <c r="VTV56" i="102"/>
  <c r="VTN56" i="102"/>
  <c r="VTF56" i="102"/>
  <c r="VSX56" i="102"/>
  <c r="VSP56" i="102"/>
  <c r="VSH56" i="102"/>
  <c r="VRZ56" i="102"/>
  <c r="VRR56" i="102"/>
  <c r="VRJ56" i="102"/>
  <c r="VRB56" i="102"/>
  <c r="XEJ56" i="102"/>
  <c r="XAA56" i="102"/>
  <c r="WXO56" i="102"/>
  <c r="WVV56" i="102"/>
  <c r="WUF56" i="102"/>
  <c r="WSP56" i="102"/>
  <c r="WQX56" i="102"/>
  <c r="WPJ56" i="102"/>
  <c r="WNZ56" i="102"/>
  <c r="WMQ56" i="102"/>
  <c r="WLK56" i="102"/>
  <c r="WKE56" i="102"/>
  <c r="WIY56" i="102"/>
  <c r="WHW56" i="102"/>
  <c r="WHC56" i="102"/>
  <c r="WGM56" i="102"/>
  <c r="WFY56" i="102"/>
  <c r="WFO56" i="102"/>
  <c r="WFD56" i="102"/>
  <c r="WES56" i="102"/>
  <c r="WEI56" i="102"/>
  <c r="WDX56" i="102"/>
  <c r="WDM56" i="102"/>
  <c r="WDC56" i="102"/>
  <c r="WCR56" i="102"/>
  <c r="WCG56" i="102"/>
  <c r="WBW56" i="102"/>
  <c r="WBL56" i="102"/>
  <c r="WBB56" i="102"/>
  <c r="WAS56" i="102"/>
  <c r="WAJ56" i="102"/>
  <c r="WAA56" i="102"/>
  <c r="VZQ56" i="102"/>
  <c r="VZH56" i="102"/>
  <c r="VYY56" i="102"/>
  <c r="VYP56" i="102"/>
  <c r="VYG56" i="102"/>
  <c r="VXX56" i="102"/>
  <c r="VXO56" i="102"/>
  <c r="VXE56" i="102"/>
  <c r="VWV56" i="102"/>
  <c r="VWM56" i="102"/>
  <c r="VWD56" i="102"/>
  <c r="VVU56" i="102"/>
  <c r="VVL56" i="102"/>
  <c r="VVC56" i="102"/>
  <c r="VUS56" i="102"/>
  <c r="VUK56" i="102"/>
  <c r="VUC56" i="102"/>
  <c r="VTU56" i="102"/>
  <c r="VTM56" i="102"/>
  <c r="VTE56" i="102"/>
  <c r="VSW56" i="102"/>
  <c r="VSO56" i="102"/>
  <c r="VSG56" i="102"/>
  <c r="VRY56" i="102"/>
  <c r="VRQ56" i="102"/>
  <c r="VRI56" i="102"/>
  <c r="VRA56" i="102"/>
  <c r="VQS56" i="102"/>
  <c r="VQK56" i="102"/>
  <c r="VQC56" i="102"/>
  <c r="VPU56" i="102"/>
  <c r="VPM56" i="102"/>
  <c r="VPE56" i="102"/>
  <c r="VOW56" i="102"/>
  <c r="VOO56" i="102"/>
  <c r="VOG56" i="102"/>
  <c r="VNY56" i="102"/>
  <c r="VNQ56" i="102"/>
  <c r="VNI56" i="102"/>
  <c r="VNA56" i="102"/>
  <c r="VMS56" i="102"/>
  <c r="VMK56" i="102"/>
  <c r="VMC56" i="102"/>
  <c r="VLU56" i="102"/>
  <c r="VLM56" i="102"/>
  <c r="VLE56" i="102"/>
  <c r="VKW56" i="102"/>
  <c r="VKO56" i="102"/>
  <c r="VKG56" i="102"/>
  <c r="VJY56" i="102"/>
  <c r="VJQ56" i="102"/>
  <c r="VJI56" i="102"/>
  <c r="XDT56" i="102"/>
  <c r="WZM56" i="102"/>
  <c r="WXH56" i="102"/>
  <c r="WVR56" i="102"/>
  <c r="WTZ56" i="102"/>
  <c r="WSJ56" i="102"/>
  <c r="WQT56" i="102"/>
  <c r="WPF56" i="102"/>
  <c r="WNU56" i="102"/>
  <c r="WMM56" i="102"/>
  <c r="WLG56" i="102"/>
  <c r="WKA56" i="102"/>
  <c r="WIU56" i="102"/>
  <c r="WHT56" i="102"/>
  <c r="WHA56" i="102"/>
  <c r="WGK56" i="102"/>
  <c r="WFX56" i="102"/>
  <c r="WFM56" i="102"/>
  <c r="WFC56" i="102"/>
  <c r="WER56" i="102"/>
  <c r="WEG56" i="102"/>
  <c r="WDW56" i="102"/>
  <c r="WDL56" i="102"/>
  <c r="WDA56" i="102"/>
  <c r="WCQ56" i="102"/>
  <c r="WCF56" i="102"/>
  <c r="WBU56" i="102"/>
  <c r="WBK56" i="102"/>
  <c r="WBA56" i="102"/>
  <c r="WAR56" i="102"/>
  <c r="WAI56" i="102"/>
  <c r="VZY56" i="102"/>
  <c r="VZP56" i="102"/>
  <c r="VZG56" i="102"/>
  <c r="VYX56" i="102"/>
  <c r="VYO56" i="102"/>
  <c r="VYF56" i="102"/>
  <c r="VXW56" i="102"/>
  <c r="VXM56" i="102"/>
  <c r="VXD56" i="102"/>
  <c r="VWU56" i="102"/>
  <c r="VWL56" i="102"/>
  <c r="VWC56" i="102"/>
  <c r="VVT56" i="102"/>
  <c r="VVK56" i="102"/>
  <c r="VVA56" i="102"/>
  <c r="VUR56" i="102"/>
  <c r="VUJ56" i="102"/>
  <c r="VUB56" i="102"/>
  <c r="XDD56" i="102"/>
  <c r="WYY56" i="102"/>
  <c r="WXB56" i="102"/>
  <c r="WVL56" i="102"/>
  <c r="WTV56" i="102"/>
  <c r="WSD56" i="102"/>
  <c r="WQN56" i="102"/>
  <c r="WPA56" i="102"/>
  <c r="WNP56" i="102"/>
  <c r="WMI56" i="102"/>
  <c r="WLC56" i="102"/>
  <c r="WJW56" i="102"/>
  <c r="WIQ56" i="102"/>
  <c r="WHS56" i="102"/>
  <c r="WGY56" i="102"/>
  <c r="WGI56" i="102"/>
  <c r="WFW56" i="102"/>
  <c r="WFL56" i="102"/>
  <c r="WFA56" i="102"/>
  <c r="WEQ56" i="102"/>
  <c r="WEF56" i="102"/>
  <c r="WDU56" i="102"/>
  <c r="WDK56" i="102"/>
  <c r="WCZ56" i="102"/>
  <c r="WCO56" i="102"/>
  <c r="WCE56" i="102"/>
  <c r="WBT56" i="102"/>
  <c r="WBI56" i="102"/>
  <c r="WAZ56" i="102"/>
  <c r="WAQ56" i="102"/>
  <c r="WAG56" i="102"/>
  <c r="VZX56" i="102"/>
  <c r="VZO56" i="102"/>
  <c r="VZF56" i="102"/>
  <c r="VYW56" i="102"/>
  <c r="VYN56" i="102"/>
  <c r="VYE56" i="102"/>
  <c r="VXU56" i="102"/>
  <c r="VXL56" i="102"/>
  <c r="VXC56" i="102"/>
  <c r="VWT56" i="102"/>
  <c r="VWK56" i="102"/>
  <c r="VWB56" i="102"/>
  <c r="VVS56" i="102"/>
  <c r="VVI56" i="102"/>
  <c r="VUZ56" i="102"/>
  <c r="VUQ56" i="102"/>
  <c r="VUI56" i="102"/>
  <c r="VUA56" i="102"/>
  <c r="XCN56" i="102"/>
  <c r="WYU56" i="102"/>
  <c r="WWX56" i="102"/>
  <c r="WVF56" i="102"/>
  <c r="WTP56" i="102"/>
  <c r="WRZ56" i="102"/>
  <c r="WQH56" i="102"/>
  <c r="WOV56" i="102"/>
  <c r="WNL56" i="102"/>
  <c r="WME56" i="102"/>
  <c r="WKY56" i="102"/>
  <c r="WJS56" i="102"/>
  <c r="WIM56" i="102"/>
  <c r="WHO56" i="102"/>
  <c r="WGV56" i="102"/>
  <c r="WGF56" i="102"/>
  <c r="WFU56" i="102"/>
  <c r="WFK56" i="102"/>
  <c r="WEZ56" i="102"/>
  <c r="WEO56" i="102"/>
  <c r="WEE56" i="102"/>
  <c r="WDT56" i="102"/>
  <c r="WDI56" i="102"/>
  <c r="WCY56" i="102"/>
  <c r="WCN56" i="102"/>
  <c r="WCC56" i="102"/>
  <c r="WBS56" i="102"/>
  <c r="WBH56" i="102"/>
  <c r="WAY56" i="102"/>
  <c r="WAO56" i="102"/>
  <c r="WAF56" i="102"/>
  <c r="VZW56" i="102"/>
  <c r="VZN56" i="102"/>
  <c r="VZE56" i="102"/>
  <c r="VYV56" i="102"/>
  <c r="VYM56" i="102"/>
  <c r="VYC56" i="102"/>
  <c r="VXT56" i="102"/>
  <c r="VXK56" i="102"/>
  <c r="VXB56" i="102"/>
  <c r="VWS56" i="102"/>
  <c r="VWJ56" i="102"/>
  <c r="VWA56" i="102"/>
  <c r="VVQ56" i="102"/>
  <c r="XBY56" i="102"/>
  <c r="WYN56" i="102"/>
  <c r="WWR56" i="102"/>
  <c r="WVB56" i="102"/>
  <c r="WTJ56" i="102"/>
  <c r="WRT56" i="102"/>
  <c r="WQD56" i="102"/>
  <c r="WOR56" i="102"/>
  <c r="WNG56" i="102"/>
  <c r="WMA56" i="102"/>
  <c r="WKU56" i="102"/>
  <c r="WJO56" i="102"/>
  <c r="WII56" i="102"/>
  <c r="WHL56" i="102"/>
  <c r="WGU56" i="102"/>
  <c r="WGE56" i="102"/>
  <c r="WFT56" i="102"/>
  <c r="WFI56" i="102"/>
  <c r="WEY56" i="102"/>
  <c r="WEN56" i="102"/>
  <c r="WEC56" i="102"/>
  <c r="WDS56" i="102"/>
  <c r="WDH56" i="102"/>
  <c r="WCW56" i="102"/>
  <c r="WCM56" i="102"/>
  <c r="WCB56" i="102"/>
  <c r="WBQ56" i="102"/>
  <c r="WBG56" i="102"/>
  <c r="WAW56" i="102"/>
  <c r="WAN56" i="102"/>
  <c r="WAE56" i="102"/>
  <c r="VZV56" i="102"/>
  <c r="VZM56" i="102"/>
  <c r="VZD56" i="102"/>
  <c r="VYU56" i="102"/>
  <c r="VYK56" i="102"/>
  <c r="VYB56" i="102"/>
  <c r="VXS56" i="102"/>
  <c r="VXJ56" i="102"/>
  <c r="VXA56" i="102"/>
  <c r="VWR56" i="102"/>
  <c r="VWI56" i="102"/>
  <c r="VVY56" i="102"/>
  <c r="VVP56" i="102"/>
  <c r="VVG56" i="102"/>
  <c r="VUX56" i="102"/>
  <c r="VUO56" i="102"/>
  <c r="VUG56" i="102"/>
  <c r="VTY56" i="102"/>
  <c r="VTQ56" i="102"/>
  <c r="VTT56" i="102"/>
  <c r="VTC56" i="102"/>
  <c r="VSM56" i="102"/>
  <c r="VRW56" i="102"/>
  <c r="VRG56" i="102"/>
  <c r="VQR56" i="102"/>
  <c r="VQG56" i="102"/>
  <c r="VPS56" i="102"/>
  <c r="VPF56" i="102"/>
  <c r="VOT56" i="102"/>
  <c r="VOF56" i="102"/>
  <c r="VNU56" i="102"/>
  <c r="VNG56" i="102"/>
  <c r="VMT56" i="102"/>
  <c r="VMH56" i="102"/>
  <c r="VLT56" i="102"/>
  <c r="VLJ56" i="102"/>
  <c r="VKY56" i="102"/>
  <c r="VKN56" i="102"/>
  <c r="VKD56" i="102"/>
  <c r="VJS56" i="102"/>
  <c r="VJH56" i="102"/>
  <c r="VIY56" i="102"/>
  <c r="VIP56" i="102"/>
  <c r="VIG56" i="102"/>
  <c r="VHY56" i="102"/>
  <c r="VHQ56" i="102"/>
  <c r="VHI56" i="102"/>
  <c r="VHA56" i="102"/>
  <c r="VGS56" i="102"/>
  <c r="VGK56" i="102"/>
  <c r="VGC56" i="102"/>
  <c r="VFU56" i="102"/>
  <c r="VFM56" i="102"/>
  <c r="VFE56" i="102"/>
  <c r="VEW56" i="102"/>
  <c r="VEO56" i="102"/>
  <c r="VEG56" i="102"/>
  <c r="VDY56" i="102"/>
  <c r="VDQ56" i="102"/>
  <c r="VDI56" i="102"/>
  <c r="VDA56" i="102"/>
  <c r="VCS56" i="102"/>
  <c r="VCK56" i="102"/>
  <c r="VCC56" i="102"/>
  <c r="VBU56" i="102"/>
  <c r="VBM56" i="102"/>
  <c r="VBE56" i="102"/>
  <c r="VAW56" i="102"/>
  <c r="VAO56" i="102"/>
  <c r="VAG56" i="102"/>
  <c r="UZY56" i="102"/>
  <c r="UZQ56" i="102"/>
  <c r="UZI56" i="102"/>
  <c r="UZA56" i="102"/>
  <c r="UYS56" i="102"/>
  <c r="UYK56" i="102"/>
  <c r="UYC56" i="102"/>
  <c r="UXU56" i="102"/>
  <c r="UXM56" i="102"/>
  <c r="UXE56" i="102"/>
  <c r="UWW56" i="102"/>
  <c r="UWO56" i="102"/>
  <c r="UWG56" i="102"/>
  <c r="UVY56" i="102"/>
  <c r="UVQ56" i="102"/>
  <c r="UVI56" i="102"/>
  <c r="UVA56" i="102"/>
  <c r="UUS56" i="102"/>
  <c r="UUK56" i="102"/>
  <c r="UUC56" i="102"/>
  <c r="UTU56" i="102"/>
  <c r="UTM56" i="102"/>
  <c r="UTE56" i="102"/>
  <c r="USW56" i="102"/>
  <c r="USO56" i="102"/>
  <c r="USG56" i="102"/>
  <c r="URY56" i="102"/>
  <c r="URQ56" i="102"/>
  <c r="URI56" i="102"/>
  <c r="URA56" i="102"/>
  <c r="UQS56" i="102"/>
  <c r="UQK56" i="102"/>
  <c r="UQC56" i="102"/>
  <c r="UPU56" i="102"/>
  <c r="UPM56" i="102"/>
  <c r="UPE56" i="102"/>
  <c r="VTS56" i="102"/>
  <c r="VTB56" i="102"/>
  <c r="VSL56" i="102"/>
  <c r="VRV56" i="102"/>
  <c r="VRF56" i="102"/>
  <c r="VQQ56" i="102"/>
  <c r="VQD56" i="102"/>
  <c r="VPR56" i="102"/>
  <c r="VPD56" i="102"/>
  <c r="VOS56" i="102"/>
  <c r="VOE56" i="102"/>
  <c r="VNR56" i="102"/>
  <c r="VNF56" i="102"/>
  <c r="VMR56" i="102"/>
  <c r="VMG56" i="102"/>
  <c r="VLS56" i="102"/>
  <c r="VLI56" i="102"/>
  <c r="VKX56" i="102"/>
  <c r="VKM56" i="102"/>
  <c r="VKC56" i="102"/>
  <c r="VJR56" i="102"/>
  <c r="VJG56" i="102"/>
  <c r="VIX56" i="102"/>
  <c r="VIO56" i="102"/>
  <c r="VIF56" i="102"/>
  <c r="VHX56" i="102"/>
  <c r="VHP56" i="102"/>
  <c r="VHH56" i="102"/>
  <c r="VGZ56" i="102"/>
  <c r="VGR56" i="102"/>
  <c r="VGJ56" i="102"/>
  <c r="VGB56" i="102"/>
  <c r="VFT56" i="102"/>
  <c r="VFL56" i="102"/>
  <c r="VFD56" i="102"/>
  <c r="VEV56" i="102"/>
  <c r="VEN56" i="102"/>
  <c r="VEF56" i="102"/>
  <c r="VDX56" i="102"/>
  <c r="VDP56" i="102"/>
  <c r="VDH56" i="102"/>
  <c r="VCZ56" i="102"/>
  <c r="VCR56" i="102"/>
  <c r="VCJ56" i="102"/>
  <c r="VCB56" i="102"/>
  <c r="VBT56" i="102"/>
  <c r="VBL56" i="102"/>
  <c r="VBD56" i="102"/>
  <c r="VAV56" i="102"/>
  <c r="VAN56" i="102"/>
  <c r="VAF56" i="102"/>
  <c r="UZX56" i="102"/>
  <c r="UZP56" i="102"/>
  <c r="UZH56" i="102"/>
  <c r="UYZ56" i="102"/>
  <c r="UYR56" i="102"/>
  <c r="UYJ56" i="102"/>
  <c r="UYB56" i="102"/>
  <c r="UXT56" i="102"/>
  <c r="UXL56" i="102"/>
  <c r="UXD56" i="102"/>
  <c r="UWV56" i="102"/>
  <c r="UWN56" i="102"/>
  <c r="UWF56" i="102"/>
  <c r="UVX56" i="102"/>
  <c r="UVP56" i="102"/>
  <c r="UVH56" i="102"/>
  <c r="UUZ56" i="102"/>
  <c r="UUR56" i="102"/>
  <c r="UUJ56" i="102"/>
  <c r="UUB56" i="102"/>
  <c r="UTT56" i="102"/>
  <c r="UTL56" i="102"/>
  <c r="UTD56" i="102"/>
  <c r="USV56" i="102"/>
  <c r="USN56" i="102"/>
  <c r="USF56" i="102"/>
  <c r="URX56" i="102"/>
  <c r="URP56" i="102"/>
  <c r="URH56" i="102"/>
  <c r="UQZ56" i="102"/>
  <c r="UQR56" i="102"/>
  <c r="UQJ56" i="102"/>
  <c r="UQB56" i="102"/>
  <c r="UPT56" i="102"/>
  <c r="VTR56" i="102"/>
  <c r="VTA56" i="102"/>
  <c r="VSK56" i="102"/>
  <c r="VRU56" i="102"/>
  <c r="VRE56" i="102"/>
  <c r="VQP56" i="102"/>
  <c r="VQB56" i="102"/>
  <c r="VPQ56" i="102"/>
  <c r="VPC56" i="102"/>
  <c r="VOP56" i="102"/>
  <c r="VOD56" i="102"/>
  <c r="VNP56" i="102"/>
  <c r="VNE56" i="102"/>
  <c r="VMQ56" i="102"/>
  <c r="VMD56" i="102"/>
  <c r="VLR56" i="102"/>
  <c r="VLG56" i="102"/>
  <c r="VKV56" i="102"/>
  <c r="VKL56" i="102"/>
  <c r="VKA56" i="102"/>
  <c r="VJP56" i="102"/>
  <c r="VJF56" i="102"/>
  <c r="VIW56" i="102"/>
  <c r="VIM56" i="102"/>
  <c r="VIE56" i="102"/>
  <c r="VHW56" i="102"/>
  <c r="VHO56" i="102"/>
  <c r="VHG56" i="102"/>
  <c r="VGY56" i="102"/>
  <c r="VGQ56" i="102"/>
  <c r="VGI56" i="102"/>
  <c r="VGA56" i="102"/>
  <c r="VFS56" i="102"/>
  <c r="VFK56" i="102"/>
  <c r="VFC56" i="102"/>
  <c r="VEU56" i="102"/>
  <c r="VEM56" i="102"/>
  <c r="VEE56" i="102"/>
  <c r="VDW56" i="102"/>
  <c r="VDO56" i="102"/>
  <c r="VDG56" i="102"/>
  <c r="VCY56" i="102"/>
  <c r="VCQ56" i="102"/>
  <c r="VCI56" i="102"/>
  <c r="VCA56" i="102"/>
  <c r="VBS56" i="102"/>
  <c r="VBK56" i="102"/>
  <c r="VBC56" i="102"/>
  <c r="VAU56" i="102"/>
  <c r="VAM56" i="102"/>
  <c r="VAE56" i="102"/>
  <c r="UZW56" i="102"/>
  <c r="UZO56" i="102"/>
  <c r="UZG56" i="102"/>
  <c r="UYY56" i="102"/>
  <c r="UYQ56" i="102"/>
  <c r="UYI56" i="102"/>
  <c r="UYA56" i="102"/>
  <c r="UXS56" i="102"/>
  <c r="UXK56" i="102"/>
  <c r="UXC56" i="102"/>
  <c r="UWU56" i="102"/>
  <c r="UWM56" i="102"/>
  <c r="UWE56" i="102"/>
  <c r="UVW56" i="102"/>
  <c r="UVO56" i="102"/>
  <c r="UVG56" i="102"/>
  <c r="UUY56" i="102"/>
  <c r="UUQ56" i="102"/>
  <c r="UUI56" i="102"/>
  <c r="UUA56" i="102"/>
  <c r="UTS56" i="102"/>
  <c r="UTK56" i="102"/>
  <c r="UTC56" i="102"/>
  <c r="USU56" i="102"/>
  <c r="USM56" i="102"/>
  <c r="USE56" i="102"/>
  <c r="URW56" i="102"/>
  <c r="URO56" i="102"/>
  <c r="URG56" i="102"/>
  <c r="UQY56" i="102"/>
  <c r="UQQ56" i="102"/>
  <c r="UQI56" i="102"/>
  <c r="UQA56" i="102"/>
  <c r="UPS56" i="102"/>
  <c r="VVH56" i="102"/>
  <c r="VTL56" i="102"/>
  <c r="VSV56" i="102"/>
  <c r="VSF56" i="102"/>
  <c r="VRP56" i="102"/>
  <c r="VQZ56" i="102"/>
  <c r="VQO56" i="102"/>
  <c r="VQA56" i="102"/>
  <c r="VPN56" i="102"/>
  <c r="VPB56" i="102"/>
  <c r="VON56" i="102"/>
  <c r="VOC56" i="102"/>
  <c r="VNO56" i="102"/>
  <c r="VNB56" i="102"/>
  <c r="VMP56" i="102"/>
  <c r="VMB56" i="102"/>
  <c r="VLQ56" i="102"/>
  <c r="VLF56" i="102"/>
  <c r="VKU56" i="102"/>
  <c r="VKK56" i="102"/>
  <c r="VJZ56" i="102"/>
  <c r="VJO56" i="102"/>
  <c r="VJE56" i="102"/>
  <c r="VIU56" i="102"/>
  <c r="VIL56" i="102"/>
  <c r="VID56" i="102"/>
  <c r="VHV56" i="102"/>
  <c r="VHN56" i="102"/>
  <c r="VHF56" i="102"/>
  <c r="VGX56" i="102"/>
  <c r="VGP56" i="102"/>
  <c r="VGH56" i="102"/>
  <c r="VFZ56" i="102"/>
  <c r="VFR56" i="102"/>
  <c r="VFJ56" i="102"/>
  <c r="VFB56" i="102"/>
  <c r="VET56" i="102"/>
  <c r="VEL56" i="102"/>
  <c r="VED56" i="102"/>
  <c r="VDV56" i="102"/>
  <c r="VDN56" i="102"/>
  <c r="VDF56" i="102"/>
  <c r="VCX56" i="102"/>
  <c r="VCP56" i="102"/>
  <c r="VCH56" i="102"/>
  <c r="VBZ56" i="102"/>
  <c r="VBR56" i="102"/>
  <c r="VBJ56" i="102"/>
  <c r="VBB56" i="102"/>
  <c r="VAT56" i="102"/>
  <c r="VAL56" i="102"/>
  <c r="VAD56" i="102"/>
  <c r="UZV56" i="102"/>
  <c r="UZN56" i="102"/>
  <c r="UZF56" i="102"/>
  <c r="UYX56" i="102"/>
  <c r="UYP56" i="102"/>
  <c r="UYH56" i="102"/>
  <c r="UXZ56" i="102"/>
  <c r="UXR56" i="102"/>
  <c r="UXJ56" i="102"/>
  <c r="UXB56" i="102"/>
  <c r="UWT56" i="102"/>
  <c r="UWL56" i="102"/>
  <c r="UWD56" i="102"/>
  <c r="UVV56" i="102"/>
  <c r="UVN56" i="102"/>
  <c r="UVF56" i="102"/>
  <c r="UUX56" i="102"/>
  <c r="UUP56" i="102"/>
  <c r="UUH56" i="102"/>
  <c r="UTZ56" i="102"/>
  <c r="UTR56" i="102"/>
  <c r="UTJ56" i="102"/>
  <c r="UTB56" i="102"/>
  <c r="UST56" i="102"/>
  <c r="USL56" i="102"/>
  <c r="VUY56" i="102"/>
  <c r="VTK56" i="102"/>
  <c r="VSU56" i="102"/>
  <c r="VSE56" i="102"/>
  <c r="VRO56" i="102"/>
  <c r="VQY56" i="102"/>
  <c r="VQL56" i="102"/>
  <c r="VPZ56" i="102"/>
  <c r="VPL56" i="102"/>
  <c r="VPA56" i="102"/>
  <c r="VOM56" i="102"/>
  <c r="VNZ56" i="102"/>
  <c r="VNN56" i="102"/>
  <c r="VMZ56" i="102"/>
  <c r="VMO56" i="102"/>
  <c r="VMA56" i="102"/>
  <c r="VLO56" i="102"/>
  <c r="VLD56" i="102"/>
  <c r="VKT56" i="102"/>
  <c r="VKI56" i="102"/>
  <c r="VJX56" i="102"/>
  <c r="VJN56" i="102"/>
  <c r="VJC56" i="102"/>
  <c r="VIT56" i="102"/>
  <c r="VIK56" i="102"/>
  <c r="VIC56" i="102"/>
  <c r="VHU56" i="102"/>
  <c r="VHM56" i="102"/>
  <c r="VHE56" i="102"/>
  <c r="VGW56" i="102"/>
  <c r="VGO56" i="102"/>
  <c r="VGG56" i="102"/>
  <c r="VFY56" i="102"/>
  <c r="VFQ56" i="102"/>
  <c r="VFI56" i="102"/>
  <c r="VFA56" i="102"/>
  <c r="VES56" i="102"/>
  <c r="VEK56" i="102"/>
  <c r="VEC56" i="102"/>
  <c r="VDU56" i="102"/>
  <c r="VDM56" i="102"/>
  <c r="VDE56" i="102"/>
  <c r="VCW56" i="102"/>
  <c r="VCO56" i="102"/>
  <c r="VCG56" i="102"/>
  <c r="VBY56" i="102"/>
  <c r="VBQ56" i="102"/>
  <c r="VBI56" i="102"/>
  <c r="VBA56" i="102"/>
  <c r="VAS56" i="102"/>
  <c r="VAK56" i="102"/>
  <c r="VAC56" i="102"/>
  <c r="UZU56" i="102"/>
  <c r="UZM56" i="102"/>
  <c r="UZE56" i="102"/>
  <c r="UYW56" i="102"/>
  <c r="UYO56" i="102"/>
  <c r="UYG56" i="102"/>
  <c r="UXY56" i="102"/>
  <c r="UXQ56" i="102"/>
  <c r="UXI56" i="102"/>
  <c r="UXA56" i="102"/>
  <c r="UWS56" i="102"/>
  <c r="UWK56" i="102"/>
  <c r="UWC56" i="102"/>
  <c r="UVU56" i="102"/>
  <c r="UVM56" i="102"/>
  <c r="UVE56" i="102"/>
  <c r="UUW56" i="102"/>
  <c r="VUP56" i="102"/>
  <c r="VTJ56" i="102"/>
  <c r="VST56" i="102"/>
  <c r="VSD56" i="102"/>
  <c r="VRN56" i="102"/>
  <c r="VQX56" i="102"/>
  <c r="VQJ56" i="102"/>
  <c r="VPY56" i="102"/>
  <c r="VPK56" i="102"/>
  <c r="VOX56" i="102"/>
  <c r="VOL56" i="102"/>
  <c r="VNX56" i="102"/>
  <c r="VNM56" i="102"/>
  <c r="VMY56" i="102"/>
  <c r="VML56" i="102"/>
  <c r="VLZ56" i="102"/>
  <c r="VLN56" i="102"/>
  <c r="VLC56" i="102"/>
  <c r="VKS56" i="102"/>
  <c r="VKH56" i="102"/>
  <c r="VJW56" i="102"/>
  <c r="VJM56" i="102"/>
  <c r="VJB56" i="102"/>
  <c r="VIS56" i="102"/>
  <c r="VIJ56" i="102"/>
  <c r="VIB56" i="102"/>
  <c r="VHT56" i="102"/>
  <c r="VHL56" i="102"/>
  <c r="VHD56" i="102"/>
  <c r="VGV56" i="102"/>
  <c r="VGN56" i="102"/>
  <c r="VGF56" i="102"/>
  <c r="VFX56" i="102"/>
  <c r="VFP56" i="102"/>
  <c r="VFH56" i="102"/>
  <c r="VEZ56" i="102"/>
  <c r="VER56" i="102"/>
  <c r="VEJ56" i="102"/>
  <c r="VEB56" i="102"/>
  <c r="VDT56" i="102"/>
  <c r="VDL56" i="102"/>
  <c r="VDD56" i="102"/>
  <c r="VCV56" i="102"/>
  <c r="VCN56" i="102"/>
  <c r="VCF56" i="102"/>
  <c r="VBX56" i="102"/>
  <c r="VBP56" i="102"/>
  <c r="VBH56" i="102"/>
  <c r="VAZ56" i="102"/>
  <c r="VAR56" i="102"/>
  <c r="VAJ56" i="102"/>
  <c r="VAB56" i="102"/>
  <c r="UZT56" i="102"/>
  <c r="UZL56" i="102"/>
  <c r="UZD56" i="102"/>
  <c r="UYV56" i="102"/>
  <c r="UYN56" i="102"/>
  <c r="UYF56" i="102"/>
  <c r="UXX56" i="102"/>
  <c r="UXP56" i="102"/>
  <c r="UXH56" i="102"/>
  <c r="UWZ56" i="102"/>
  <c r="UWR56" i="102"/>
  <c r="UWJ56" i="102"/>
  <c r="UWB56" i="102"/>
  <c r="UVT56" i="102"/>
  <c r="UVL56" i="102"/>
  <c r="UVD56" i="102"/>
  <c r="UUV56" i="102"/>
  <c r="VUH56" i="102"/>
  <c r="VTI56" i="102"/>
  <c r="VSS56" i="102"/>
  <c r="VSC56" i="102"/>
  <c r="VRM56" i="102"/>
  <c r="VQW56" i="102"/>
  <c r="VQI56" i="102"/>
  <c r="VPV56" i="102"/>
  <c r="VPJ56" i="102"/>
  <c r="VOV56" i="102"/>
  <c r="VOK56" i="102"/>
  <c r="VNW56" i="102"/>
  <c r="VNJ56" i="102"/>
  <c r="VMX56" i="102"/>
  <c r="VMJ56" i="102"/>
  <c r="VLY56" i="102"/>
  <c r="VLL56" i="102"/>
  <c r="VLB56" i="102"/>
  <c r="VKQ56" i="102"/>
  <c r="VKF56" i="102"/>
  <c r="VJV56" i="102"/>
  <c r="VJK56" i="102"/>
  <c r="VJA56" i="102"/>
  <c r="VIR56" i="102"/>
  <c r="VII56" i="102"/>
  <c r="VIA56" i="102"/>
  <c r="VHS56" i="102"/>
  <c r="VHK56" i="102"/>
  <c r="VHC56" i="102"/>
  <c r="VGU56" i="102"/>
  <c r="VGM56" i="102"/>
  <c r="VGE56" i="102"/>
  <c r="VFW56" i="102"/>
  <c r="VFO56" i="102"/>
  <c r="VFG56" i="102"/>
  <c r="VEY56" i="102"/>
  <c r="VEQ56" i="102"/>
  <c r="VEI56" i="102"/>
  <c r="VEA56" i="102"/>
  <c r="VDS56" i="102"/>
  <c r="VDK56" i="102"/>
  <c r="VDC56" i="102"/>
  <c r="VCU56" i="102"/>
  <c r="VCM56" i="102"/>
  <c r="VCE56" i="102"/>
  <c r="VBW56" i="102"/>
  <c r="VBO56" i="102"/>
  <c r="VBG56" i="102"/>
  <c r="VAY56" i="102"/>
  <c r="VAQ56" i="102"/>
  <c r="VAI56" i="102"/>
  <c r="VAA56" i="102"/>
  <c r="UZS56" i="102"/>
  <c r="UZK56" i="102"/>
  <c r="UZC56" i="102"/>
  <c r="UYU56" i="102"/>
  <c r="UYM56" i="102"/>
  <c r="UYE56" i="102"/>
  <c r="UXW56" i="102"/>
  <c r="UXO56" i="102"/>
  <c r="UXG56" i="102"/>
  <c r="UWY56" i="102"/>
  <c r="UWQ56" i="102"/>
  <c r="UWI56" i="102"/>
  <c r="UWA56" i="102"/>
  <c r="UVS56" i="102"/>
  <c r="UVK56" i="102"/>
  <c r="UVC56" i="102"/>
  <c r="UUU56" i="102"/>
  <c r="UUM56" i="102"/>
  <c r="UUE56" i="102"/>
  <c r="UTW56" i="102"/>
  <c r="UTO56" i="102"/>
  <c r="UTG56" i="102"/>
  <c r="USY56" i="102"/>
  <c r="USQ56" i="102"/>
  <c r="USI56" i="102"/>
  <c r="USA56" i="102"/>
  <c r="URS56" i="102"/>
  <c r="URK56" i="102"/>
  <c r="URC56" i="102"/>
  <c r="UQU56" i="102"/>
  <c r="UQM56" i="102"/>
  <c r="UQE56" i="102"/>
  <c r="UPW56" i="102"/>
  <c r="VQT56" i="102"/>
  <c r="VMW56" i="102"/>
  <c r="VJJ56" i="102"/>
  <c r="VGT56" i="102"/>
  <c r="VEH56" i="102"/>
  <c r="VBV56" i="102"/>
  <c r="UZJ56" i="102"/>
  <c r="UWX56" i="102"/>
  <c r="UUO56" i="102"/>
  <c r="UTV56" i="102"/>
  <c r="USZ56" i="102"/>
  <c r="USD56" i="102"/>
  <c r="URN56" i="102"/>
  <c r="UQX56" i="102"/>
  <c r="UQH56" i="102"/>
  <c r="UPR56" i="102"/>
  <c r="UPI56" i="102"/>
  <c r="UOZ56" i="102"/>
  <c r="UOR56" i="102"/>
  <c r="UOJ56" i="102"/>
  <c r="UOB56" i="102"/>
  <c r="UNT56" i="102"/>
  <c r="UNL56" i="102"/>
  <c r="UND56" i="102"/>
  <c r="UMV56" i="102"/>
  <c r="UMN56" i="102"/>
  <c r="UMF56" i="102"/>
  <c r="ULX56" i="102"/>
  <c r="ULP56" i="102"/>
  <c r="ULH56" i="102"/>
  <c r="UKZ56" i="102"/>
  <c r="UKR56" i="102"/>
  <c r="UKJ56" i="102"/>
  <c r="UKB56" i="102"/>
  <c r="UJT56" i="102"/>
  <c r="UJL56" i="102"/>
  <c r="UJD56" i="102"/>
  <c r="UIV56" i="102"/>
  <c r="UIN56" i="102"/>
  <c r="UIF56" i="102"/>
  <c r="UHX56" i="102"/>
  <c r="UHP56" i="102"/>
  <c r="UHH56" i="102"/>
  <c r="UGZ56" i="102"/>
  <c r="UGR56" i="102"/>
  <c r="UGJ56" i="102"/>
  <c r="UGB56" i="102"/>
  <c r="UFT56" i="102"/>
  <c r="UFL56" i="102"/>
  <c r="UFD56" i="102"/>
  <c r="UEV56" i="102"/>
  <c r="UEN56" i="102"/>
  <c r="UEF56" i="102"/>
  <c r="UDX56" i="102"/>
  <c r="UDP56" i="102"/>
  <c r="UDH56" i="102"/>
  <c r="UCZ56" i="102"/>
  <c r="UCR56" i="102"/>
  <c r="UCJ56" i="102"/>
  <c r="UCB56" i="102"/>
  <c r="UBT56" i="102"/>
  <c r="UBL56" i="102"/>
  <c r="UBD56" i="102"/>
  <c r="UAV56" i="102"/>
  <c r="UAN56" i="102"/>
  <c r="UAF56" i="102"/>
  <c r="TZX56" i="102"/>
  <c r="TZP56" i="102"/>
  <c r="TZH56" i="102"/>
  <c r="TYZ56" i="102"/>
  <c r="TYR56" i="102"/>
  <c r="TYJ56" i="102"/>
  <c r="TYB56" i="102"/>
  <c r="TXT56" i="102"/>
  <c r="TXL56" i="102"/>
  <c r="TXD56" i="102"/>
  <c r="TWV56" i="102"/>
  <c r="TWN56" i="102"/>
  <c r="TWF56" i="102"/>
  <c r="TVX56" i="102"/>
  <c r="TVP56" i="102"/>
  <c r="TVH56" i="102"/>
  <c r="TUZ56" i="102"/>
  <c r="TUR56" i="102"/>
  <c r="TUJ56" i="102"/>
  <c r="TUB56" i="102"/>
  <c r="TTT56" i="102"/>
  <c r="TTL56" i="102"/>
  <c r="TTD56" i="102"/>
  <c r="TSV56" i="102"/>
  <c r="TSN56" i="102"/>
  <c r="TSF56" i="102"/>
  <c r="TRX56" i="102"/>
  <c r="TRP56" i="102"/>
  <c r="TRH56" i="102"/>
  <c r="TQZ56" i="102"/>
  <c r="TQR56" i="102"/>
  <c r="TQJ56" i="102"/>
  <c r="TQB56" i="102"/>
  <c r="TPT56" i="102"/>
  <c r="VQH56" i="102"/>
  <c r="VMI56" i="102"/>
  <c r="VIZ56" i="102"/>
  <c r="VGL56" i="102"/>
  <c r="VDZ56" i="102"/>
  <c r="VBN56" i="102"/>
  <c r="UZB56" i="102"/>
  <c r="UWP56" i="102"/>
  <c r="UUN56" i="102"/>
  <c r="UTQ56" i="102"/>
  <c r="USX56" i="102"/>
  <c r="USC56" i="102"/>
  <c r="URM56" i="102"/>
  <c r="UQW56" i="102"/>
  <c r="UQG56" i="102"/>
  <c r="UPQ56" i="102"/>
  <c r="UPH56" i="102"/>
  <c r="UOY56" i="102"/>
  <c r="UOQ56" i="102"/>
  <c r="UOI56" i="102"/>
  <c r="UOA56" i="102"/>
  <c r="UNS56" i="102"/>
  <c r="UNK56" i="102"/>
  <c r="UNC56" i="102"/>
  <c r="UMU56" i="102"/>
  <c r="UMM56" i="102"/>
  <c r="UME56" i="102"/>
  <c r="ULW56" i="102"/>
  <c r="ULO56" i="102"/>
  <c r="ULG56" i="102"/>
  <c r="UKY56" i="102"/>
  <c r="UKQ56" i="102"/>
  <c r="UKI56" i="102"/>
  <c r="UKA56" i="102"/>
  <c r="UJS56" i="102"/>
  <c r="UJK56" i="102"/>
  <c r="UJC56" i="102"/>
  <c r="UIU56" i="102"/>
  <c r="UIM56" i="102"/>
  <c r="UIE56" i="102"/>
  <c r="UHW56" i="102"/>
  <c r="UHO56" i="102"/>
  <c r="UHG56" i="102"/>
  <c r="UGY56" i="102"/>
  <c r="UGQ56" i="102"/>
  <c r="UGI56" i="102"/>
  <c r="UGA56" i="102"/>
  <c r="UFS56" i="102"/>
  <c r="UFK56" i="102"/>
  <c r="UFC56" i="102"/>
  <c r="UEU56" i="102"/>
  <c r="UEM56" i="102"/>
  <c r="UEE56" i="102"/>
  <c r="UDW56" i="102"/>
  <c r="UDO56" i="102"/>
  <c r="UDG56" i="102"/>
  <c r="UCY56" i="102"/>
  <c r="UCQ56" i="102"/>
  <c r="UCI56" i="102"/>
  <c r="UCA56" i="102"/>
  <c r="UBS56" i="102"/>
  <c r="UBK56" i="102"/>
  <c r="UBC56" i="102"/>
  <c r="UAU56" i="102"/>
  <c r="UAM56" i="102"/>
  <c r="UAE56" i="102"/>
  <c r="TZW56" i="102"/>
  <c r="TZO56" i="102"/>
  <c r="TZG56" i="102"/>
  <c r="TYY56" i="102"/>
  <c r="TYQ56" i="102"/>
  <c r="TYI56" i="102"/>
  <c r="TYA56" i="102"/>
  <c r="TXS56" i="102"/>
  <c r="TXK56" i="102"/>
  <c r="TXC56" i="102"/>
  <c r="TWU56" i="102"/>
  <c r="TWM56" i="102"/>
  <c r="TWE56" i="102"/>
  <c r="TVW56" i="102"/>
  <c r="TVO56" i="102"/>
  <c r="TVG56" i="102"/>
  <c r="TUY56" i="102"/>
  <c r="TUQ56" i="102"/>
  <c r="TUI56" i="102"/>
  <c r="TUA56" i="102"/>
  <c r="TTS56" i="102"/>
  <c r="TTK56" i="102"/>
  <c r="TTC56" i="102"/>
  <c r="TSU56" i="102"/>
  <c r="TSM56" i="102"/>
  <c r="TSE56" i="102"/>
  <c r="TRW56" i="102"/>
  <c r="TRO56" i="102"/>
  <c r="TRG56" i="102"/>
  <c r="TQY56" i="102"/>
  <c r="TQQ56" i="102"/>
  <c r="TQI56" i="102"/>
  <c r="TQA56" i="102"/>
  <c r="VPT56" i="102"/>
  <c r="VLV56" i="102"/>
  <c r="VIQ56" i="102"/>
  <c r="VGD56" i="102"/>
  <c r="VDR56" i="102"/>
  <c r="VBF56" i="102"/>
  <c r="UYT56" i="102"/>
  <c r="UWH56" i="102"/>
  <c r="UUL56" i="102"/>
  <c r="UTP56" i="102"/>
  <c r="USS56" i="102"/>
  <c r="USB56" i="102"/>
  <c r="URL56" i="102"/>
  <c r="UQV56" i="102"/>
  <c r="UQF56" i="102"/>
  <c r="UPP56" i="102"/>
  <c r="UPG56" i="102"/>
  <c r="UOX56" i="102"/>
  <c r="UOP56" i="102"/>
  <c r="UOH56" i="102"/>
  <c r="UNZ56" i="102"/>
  <c r="UNR56" i="102"/>
  <c r="UNJ56" i="102"/>
  <c r="UNB56" i="102"/>
  <c r="UMT56" i="102"/>
  <c r="UML56" i="102"/>
  <c r="UMD56" i="102"/>
  <c r="ULV56" i="102"/>
  <c r="ULN56" i="102"/>
  <c r="ULF56" i="102"/>
  <c r="UKX56" i="102"/>
  <c r="UKP56" i="102"/>
  <c r="UKH56" i="102"/>
  <c r="UJZ56" i="102"/>
  <c r="UJR56" i="102"/>
  <c r="UJJ56" i="102"/>
  <c r="UJB56" i="102"/>
  <c r="UIT56" i="102"/>
  <c r="UIL56" i="102"/>
  <c r="UID56" i="102"/>
  <c r="UHV56" i="102"/>
  <c r="UHN56" i="102"/>
  <c r="UHF56" i="102"/>
  <c r="UGX56" i="102"/>
  <c r="UGP56" i="102"/>
  <c r="UGH56" i="102"/>
  <c r="UFZ56" i="102"/>
  <c r="UFR56" i="102"/>
  <c r="UFJ56" i="102"/>
  <c r="UFB56" i="102"/>
  <c r="UET56" i="102"/>
  <c r="UEL56" i="102"/>
  <c r="UED56" i="102"/>
  <c r="UDV56" i="102"/>
  <c r="UDN56" i="102"/>
  <c r="UDF56" i="102"/>
  <c r="UCX56" i="102"/>
  <c r="UCP56" i="102"/>
  <c r="UCH56" i="102"/>
  <c r="UBZ56" i="102"/>
  <c r="UBR56" i="102"/>
  <c r="UBJ56" i="102"/>
  <c r="UBB56" i="102"/>
  <c r="UAT56" i="102"/>
  <c r="UAL56" i="102"/>
  <c r="UAD56" i="102"/>
  <c r="TZV56" i="102"/>
  <c r="TZN56" i="102"/>
  <c r="TZF56" i="102"/>
  <c r="TYX56" i="102"/>
  <c r="TYP56" i="102"/>
  <c r="TYH56" i="102"/>
  <c r="TXZ56" i="102"/>
  <c r="TXR56" i="102"/>
  <c r="TXJ56" i="102"/>
  <c r="TXB56" i="102"/>
  <c r="TWT56" i="102"/>
  <c r="TWL56" i="102"/>
  <c r="TWD56" i="102"/>
  <c r="TVV56" i="102"/>
  <c r="TVN56" i="102"/>
  <c r="TVF56" i="102"/>
  <c r="TUX56" i="102"/>
  <c r="TUP56" i="102"/>
  <c r="TUH56" i="102"/>
  <c r="TTZ56" i="102"/>
  <c r="TTR56" i="102"/>
  <c r="TTJ56" i="102"/>
  <c r="TTB56" i="102"/>
  <c r="TST56" i="102"/>
  <c r="TSL56" i="102"/>
  <c r="TSD56" i="102"/>
  <c r="TRV56" i="102"/>
  <c r="TRN56" i="102"/>
  <c r="TRF56" i="102"/>
  <c r="TQX56" i="102"/>
  <c r="TQP56" i="102"/>
  <c r="VTZ56" i="102"/>
  <c r="VPI56" i="102"/>
  <c r="VLK56" i="102"/>
  <c r="VIH56" i="102"/>
  <c r="VFV56" i="102"/>
  <c r="VDJ56" i="102"/>
  <c r="VAX56" i="102"/>
  <c r="UYL56" i="102"/>
  <c r="UVZ56" i="102"/>
  <c r="UUG56" i="102"/>
  <c r="UTN56" i="102"/>
  <c r="USR56" i="102"/>
  <c r="URZ56" i="102"/>
  <c r="URJ56" i="102"/>
  <c r="UQT56" i="102"/>
  <c r="UQD56" i="102"/>
  <c r="UPO56" i="102"/>
  <c r="UPF56" i="102"/>
  <c r="UOW56" i="102"/>
  <c r="UOO56" i="102"/>
  <c r="UOG56" i="102"/>
  <c r="UNY56" i="102"/>
  <c r="UNQ56" i="102"/>
  <c r="UNI56" i="102"/>
  <c r="UNA56" i="102"/>
  <c r="UMS56" i="102"/>
  <c r="UMK56" i="102"/>
  <c r="UMC56" i="102"/>
  <c r="ULU56" i="102"/>
  <c r="ULM56" i="102"/>
  <c r="ULE56" i="102"/>
  <c r="UKW56" i="102"/>
  <c r="UKO56" i="102"/>
  <c r="UKG56" i="102"/>
  <c r="UJY56" i="102"/>
  <c r="UJQ56" i="102"/>
  <c r="UJI56" i="102"/>
  <c r="UJA56" i="102"/>
  <c r="UIS56" i="102"/>
  <c r="UIK56" i="102"/>
  <c r="UIC56" i="102"/>
  <c r="UHU56" i="102"/>
  <c r="UHM56" i="102"/>
  <c r="UHE56" i="102"/>
  <c r="UGW56" i="102"/>
  <c r="UGO56" i="102"/>
  <c r="UGG56" i="102"/>
  <c r="UFY56" i="102"/>
  <c r="UFQ56" i="102"/>
  <c r="UFI56" i="102"/>
  <c r="UFA56" i="102"/>
  <c r="UES56" i="102"/>
  <c r="UEK56" i="102"/>
  <c r="UEC56" i="102"/>
  <c r="UDU56" i="102"/>
  <c r="UDM56" i="102"/>
  <c r="UDE56" i="102"/>
  <c r="UCW56" i="102"/>
  <c r="UCO56" i="102"/>
  <c r="UCG56" i="102"/>
  <c r="UBY56" i="102"/>
  <c r="UBQ56" i="102"/>
  <c r="UBI56" i="102"/>
  <c r="UBA56" i="102"/>
  <c r="UAS56" i="102"/>
  <c r="UAK56" i="102"/>
  <c r="UAC56" i="102"/>
  <c r="TZU56" i="102"/>
  <c r="TZM56" i="102"/>
  <c r="TZE56" i="102"/>
  <c r="TYW56" i="102"/>
  <c r="TYO56" i="102"/>
  <c r="TYG56" i="102"/>
  <c r="TXY56" i="102"/>
  <c r="TXQ56" i="102"/>
  <c r="TXI56" i="102"/>
  <c r="VTD56" i="102"/>
  <c r="VOU56" i="102"/>
  <c r="VLA56" i="102"/>
  <c r="VHZ56" i="102"/>
  <c r="VFN56" i="102"/>
  <c r="VDB56" i="102"/>
  <c r="VAP56" i="102"/>
  <c r="UYD56" i="102"/>
  <c r="UVR56" i="102"/>
  <c r="UUF56" i="102"/>
  <c r="UTI56" i="102"/>
  <c r="USP56" i="102"/>
  <c r="URV56" i="102"/>
  <c r="URF56" i="102"/>
  <c r="UQP56" i="102"/>
  <c r="UPZ56" i="102"/>
  <c r="UPN56" i="102"/>
  <c r="UPD56" i="102"/>
  <c r="UOV56" i="102"/>
  <c r="UON56" i="102"/>
  <c r="UOF56" i="102"/>
  <c r="UNX56" i="102"/>
  <c r="UNP56" i="102"/>
  <c r="UNH56" i="102"/>
  <c r="UMZ56" i="102"/>
  <c r="UMR56" i="102"/>
  <c r="UMJ56" i="102"/>
  <c r="UMB56" i="102"/>
  <c r="ULT56" i="102"/>
  <c r="ULL56" i="102"/>
  <c r="ULD56" i="102"/>
  <c r="UKV56" i="102"/>
  <c r="UKN56" i="102"/>
  <c r="UKF56" i="102"/>
  <c r="UJX56" i="102"/>
  <c r="UJP56" i="102"/>
  <c r="UJH56" i="102"/>
  <c r="UIZ56" i="102"/>
  <c r="UIR56" i="102"/>
  <c r="UIJ56" i="102"/>
  <c r="UIB56" i="102"/>
  <c r="UHT56" i="102"/>
  <c r="UHL56" i="102"/>
  <c r="UHD56" i="102"/>
  <c r="UGV56" i="102"/>
  <c r="UGN56" i="102"/>
  <c r="UGF56" i="102"/>
  <c r="UFX56" i="102"/>
  <c r="UFP56" i="102"/>
  <c r="UFH56" i="102"/>
  <c r="UEZ56" i="102"/>
  <c r="UER56" i="102"/>
  <c r="UEJ56" i="102"/>
  <c r="UEB56" i="102"/>
  <c r="UDT56" i="102"/>
  <c r="UDL56" i="102"/>
  <c r="UDD56" i="102"/>
  <c r="UCV56" i="102"/>
  <c r="UCN56" i="102"/>
  <c r="UCF56" i="102"/>
  <c r="UBX56" i="102"/>
  <c r="UBP56" i="102"/>
  <c r="UBH56" i="102"/>
  <c r="UAZ56" i="102"/>
  <c r="UAR56" i="102"/>
  <c r="UAJ56" i="102"/>
  <c r="UAB56" i="102"/>
  <c r="TZT56" i="102"/>
  <c r="TZL56" i="102"/>
  <c r="TZD56" i="102"/>
  <c r="TYV56" i="102"/>
  <c r="TYN56" i="102"/>
  <c r="TYF56" i="102"/>
  <c r="TXX56" i="102"/>
  <c r="TXP56" i="102"/>
  <c r="TXH56" i="102"/>
  <c r="TWZ56" i="102"/>
  <c r="TWR56" i="102"/>
  <c r="TWJ56" i="102"/>
  <c r="TWB56" i="102"/>
  <c r="TVT56" i="102"/>
  <c r="TVL56" i="102"/>
  <c r="TVD56" i="102"/>
  <c r="TUV56" i="102"/>
  <c r="TUN56" i="102"/>
  <c r="TUF56" i="102"/>
  <c r="TTX56" i="102"/>
  <c r="TTP56" i="102"/>
  <c r="TTH56" i="102"/>
  <c r="TSZ56" i="102"/>
  <c r="TSR56" i="102"/>
  <c r="TSJ56" i="102"/>
  <c r="TSB56" i="102"/>
  <c r="TRT56" i="102"/>
  <c r="TRL56" i="102"/>
  <c r="VSN56" i="102"/>
  <c r="VOH56" i="102"/>
  <c r="VKP56" i="102"/>
  <c r="VHR56" i="102"/>
  <c r="VFF56" i="102"/>
  <c r="VCT56" i="102"/>
  <c r="VAH56" i="102"/>
  <c r="UXV56" i="102"/>
  <c r="UVJ56" i="102"/>
  <c r="UUD56" i="102"/>
  <c r="UTH56" i="102"/>
  <c r="USK56" i="102"/>
  <c r="URU56" i="102"/>
  <c r="URE56" i="102"/>
  <c r="UQO56" i="102"/>
  <c r="UPY56" i="102"/>
  <c r="UPL56" i="102"/>
  <c r="UPC56" i="102"/>
  <c r="UOU56" i="102"/>
  <c r="UOM56" i="102"/>
  <c r="UOE56" i="102"/>
  <c r="UNW56" i="102"/>
  <c r="UNO56" i="102"/>
  <c r="UNG56" i="102"/>
  <c r="UMY56" i="102"/>
  <c r="UMQ56" i="102"/>
  <c r="UMI56" i="102"/>
  <c r="UMA56" i="102"/>
  <c r="ULS56" i="102"/>
  <c r="ULK56" i="102"/>
  <c r="ULC56" i="102"/>
  <c r="UKU56" i="102"/>
  <c r="UKM56" i="102"/>
  <c r="UKE56" i="102"/>
  <c r="UJW56" i="102"/>
  <c r="UJO56" i="102"/>
  <c r="UJG56" i="102"/>
  <c r="UIY56" i="102"/>
  <c r="UIQ56" i="102"/>
  <c r="UII56" i="102"/>
  <c r="UIA56" i="102"/>
  <c r="UHS56" i="102"/>
  <c r="UHK56" i="102"/>
  <c r="UHC56" i="102"/>
  <c r="UGU56" i="102"/>
  <c r="UGM56" i="102"/>
  <c r="UGE56" i="102"/>
  <c r="UFW56" i="102"/>
  <c r="UFO56" i="102"/>
  <c r="UFG56" i="102"/>
  <c r="UEY56" i="102"/>
  <c r="UEQ56" i="102"/>
  <c r="UEI56" i="102"/>
  <c r="UEA56" i="102"/>
  <c r="UDS56" i="102"/>
  <c r="UDK56" i="102"/>
  <c r="UDC56" i="102"/>
  <c r="UCU56" i="102"/>
  <c r="UCM56" i="102"/>
  <c r="UCE56" i="102"/>
  <c r="UBW56" i="102"/>
  <c r="UBO56" i="102"/>
  <c r="UBG56" i="102"/>
  <c r="UAY56" i="102"/>
  <c r="UAQ56" i="102"/>
  <c r="UAI56" i="102"/>
  <c r="UAA56" i="102"/>
  <c r="TZS56" i="102"/>
  <c r="TZK56" i="102"/>
  <c r="TZC56" i="102"/>
  <c r="TYU56" i="102"/>
  <c r="TYM56" i="102"/>
  <c r="TYE56" i="102"/>
  <c r="TXW56" i="102"/>
  <c r="TXO56" i="102"/>
  <c r="TXG56" i="102"/>
  <c r="TWY56" i="102"/>
  <c r="TWQ56" i="102"/>
  <c r="TWI56" i="102"/>
  <c r="TWA56" i="102"/>
  <c r="TVS56" i="102"/>
  <c r="TVK56" i="102"/>
  <c r="TVC56" i="102"/>
  <c r="TUU56" i="102"/>
  <c r="TUM56" i="102"/>
  <c r="VRX56" i="102"/>
  <c r="VNV56" i="102"/>
  <c r="VKE56" i="102"/>
  <c r="VHJ56" i="102"/>
  <c r="VEX56" i="102"/>
  <c r="VCL56" i="102"/>
  <c r="UZZ56" i="102"/>
  <c r="UXN56" i="102"/>
  <c r="UVB56" i="102"/>
  <c r="UTY56" i="102"/>
  <c r="UTF56" i="102"/>
  <c r="USJ56" i="102"/>
  <c r="URT56" i="102"/>
  <c r="URD56" i="102"/>
  <c r="UQN56" i="102"/>
  <c r="UPX56" i="102"/>
  <c r="UPK56" i="102"/>
  <c r="UPB56" i="102"/>
  <c r="UOT56" i="102"/>
  <c r="UOL56" i="102"/>
  <c r="UOD56" i="102"/>
  <c r="UNV56" i="102"/>
  <c r="UNN56" i="102"/>
  <c r="UNF56" i="102"/>
  <c r="UMX56" i="102"/>
  <c r="UMP56" i="102"/>
  <c r="UMH56" i="102"/>
  <c r="ULZ56" i="102"/>
  <c r="ULR56" i="102"/>
  <c r="ULJ56" i="102"/>
  <c r="ULB56" i="102"/>
  <c r="UKT56" i="102"/>
  <c r="UKL56" i="102"/>
  <c r="UKD56" i="102"/>
  <c r="UJV56" i="102"/>
  <c r="UJN56" i="102"/>
  <c r="UJF56" i="102"/>
  <c r="UIX56" i="102"/>
  <c r="UIP56" i="102"/>
  <c r="UIH56" i="102"/>
  <c r="UHZ56" i="102"/>
  <c r="UHR56" i="102"/>
  <c r="UHJ56" i="102"/>
  <c r="UHB56" i="102"/>
  <c r="UGT56" i="102"/>
  <c r="UGL56" i="102"/>
  <c r="UGD56" i="102"/>
  <c r="UFV56" i="102"/>
  <c r="UFN56" i="102"/>
  <c r="UFF56" i="102"/>
  <c r="UEX56" i="102"/>
  <c r="UEP56" i="102"/>
  <c r="UEH56" i="102"/>
  <c r="UDZ56" i="102"/>
  <c r="UDR56" i="102"/>
  <c r="UDJ56" i="102"/>
  <c r="UDB56" i="102"/>
  <c r="UCT56" i="102"/>
  <c r="UCL56" i="102"/>
  <c r="UCD56" i="102"/>
  <c r="UBV56" i="102"/>
  <c r="UBN56" i="102"/>
  <c r="UBF56" i="102"/>
  <c r="UAX56" i="102"/>
  <c r="UAP56" i="102"/>
  <c r="UAH56" i="102"/>
  <c r="TZZ56" i="102"/>
  <c r="TZR56" i="102"/>
  <c r="TZJ56" i="102"/>
  <c r="TZB56" i="102"/>
  <c r="TYT56" i="102"/>
  <c r="TYL56" i="102"/>
  <c r="TYD56" i="102"/>
  <c r="TXV56" i="102"/>
  <c r="TXN56" i="102"/>
  <c r="TXF56" i="102"/>
  <c r="TWX56" i="102"/>
  <c r="TWP56" i="102"/>
  <c r="TWH56" i="102"/>
  <c r="TVZ56" i="102"/>
  <c r="VCD56" i="102"/>
  <c r="URB56" i="102"/>
  <c r="UNU56" i="102"/>
  <c r="ULI56" i="102"/>
  <c r="UIW56" i="102"/>
  <c r="UGK56" i="102"/>
  <c r="UDY56" i="102"/>
  <c r="UBM56" i="102"/>
  <c r="TZA56" i="102"/>
  <c r="TWW56" i="102"/>
  <c r="TVR56" i="102"/>
  <c r="TUW56" i="102"/>
  <c r="TUD56" i="102"/>
  <c r="TTN56" i="102"/>
  <c r="TSX56" i="102"/>
  <c r="TSH56" i="102"/>
  <c r="TRR56" i="102"/>
  <c r="TRC56" i="102"/>
  <c r="TQO56" i="102"/>
  <c r="TQE56" i="102"/>
  <c r="TPU56" i="102"/>
  <c r="TPL56" i="102"/>
  <c r="TPD56" i="102"/>
  <c r="TOV56" i="102"/>
  <c r="TON56" i="102"/>
  <c r="TOF56" i="102"/>
  <c r="TNX56" i="102"/>
  <c r="TNP56" i="102"/>
  <c r="TNH56" i="102"/>
  <c r="TMZ56" i="102"/>
  <c r="TMR56" i="102"/>
  <c r="TMJ56" i="102"/>
  <c r="TMB56" i="102"/>
  <c r="TLT56" i="102"/>
  <c r="TLL56" i="102"/>
  <c r="TLD56" i="102"/>
  <c r="TKV56" i="102"/>
  <c r="TKN56" i="102"/>
  <c r="TKF56" i="102"/>
  <c r="TJX56" i="102"/>
  <c r="TJP56" i="102"/>
  <c r="TJH56" i="102"/>
  <c r="TIZ56" i="102"/>
  <c r="TIR56" i="102"/>
  <c r="TIJ56" i="102"/>
  <c r="TIB56" i="102"/>
  <c r="THT56" i="102"/>
  <c r="THL56" i="102"/>
  <c r="THD56" i="102"/>
  <c r="TGV56" i="102"/>
  <c r="TGN56" i="102"/>
  <c r="TGF56" i="102"/>
  <c r="TFX56" i="102"/>
  <c r="TFP56" i="102"/>
  <c r="TFH56" i="102"/>
  <c r="TEZ56" i="102"/>
  <c r="TER56" i="102"/>
  <c r="TEJ56" i="102"/>
  <c r="TEB56" i="102"/>
  <c r="TDT56" i="102"/>
  <c r="TDL56" i="102"/>
  <c r="TDD56" i="102"/>
  <c r="TCV56" i="102"/>
  <c r="TCN56" i="102"/>
  <c r="TCF56" i="102"/>
  <c r="TBX56" i="102"/>
  <c r="TBP56" i="102"/>
  <c r="TBH56" i="102"/>
  <c r="TAZ56" i="102"/>
  <c r="TAR56" i="102"/>
  <c r="TAJ56" i="102"/>
  <c r="TAB56" i="102"/>
  <c r="SZT56" i="102"/>
  <c r="SZL56" i="102"/>
  <c r="SZD56" i="102"/>
  <c r="SYV56" i="102"/>
  <c r="SYN56" i="102"/>
  <c r="SYF56" i="102"/>
  <c r="SXX56" i="102"/>
  <c r="SXP56" i="102"/>
  <c r="UZR56" i="102"/>
  <c r="UQL56" i="102"/>
  <c r="UNM56" i="102"/>
  <c r="ULA56" i="102"/>
  <c r="UIO56" i="102"/>
  <c r="UGC56" i="102"/>
  <c r="UDQ56" i="102"/>
  <c r="UBE56" i="102"/>
  <c r="TYS56" i="102"/>
  <c r="TWS56" i="102"/>
  <c r="TVQ56" i="102"/>
  <c r="TUT56" i="102"/>
  <c r="TUC56" i="102"/>
  <c r="TTM56" i="102"/>
  <c r="TSW56" i="102"/>
  <c r="TSG56" i="102"/>
  <c r="TRQ56" i="102"/>
  <c r="TRB56" i="102"/>
  <c r="TQN56" i="102"/>
  <c r="TQD56" i="102"/>
  <c r="TPS56" i="102"/>
  <c r="TPK56" i="102"/>
  <c r="TPC56" i="102"/>
  <c r="TOU56" i="102"/>
  <c r="TOM56" i="102"/>
  <c r="TOE56" i="102"/>
  <c r="TNW56" i="102"/>
  <c r="TNO56" i="102"/>
  <c r="TNG56" i="102"/>
  <c r="TMY56" i="102"/>
  <c r="TMQ56" i="102"/>
  <c r="TMI56" i="102"/>
  <c r="TMA56" i="102"/>
  <c r="TLS56" i="102"/>
  <c r="TLK56" i="102"/>
  <c r="TLC56" i="102"/>
  <c r="TKU56" i="102"/>
  <c r="TKM56" i="102"/>
  <c r="TKE56" i="102"/>
  <c r="TJW56" i="102"/>
  <c r="TJO56" i="102"/>
  <c r="TJG56" i="102"/>
  <c r="TIY56" i="102"/>
  <c r="TIQ56" i="102"/>
  <c r="TII56" i="102"/>
  <c r="TIA56" i="102"/>
  <c r="THS56" i="102"/>
  <c r="THK56" i="102"/>
  <c r="THC56" i="102"/>
  <c r="TGU56" i="102"/>
  <c r="TGM56" i="102"/>
  <c r="TGE56" i="102"/>
  <c r="TFW56" i="102"/>
  <c r="TFO56" i="102"/>
  <c r="TFG56" i="102"/>
  <c r="TEY56" i="102"/>
  <c r="TEQ56" i="102"/>
  <c r="TEI56" i="102"/>
  <c r="TEA56" i="102"/>
  <c r="TDS56" i="102"/>
  <c r="TDK56" i="102"/>
  <c r="TDC56" i="102"/>
  <c r="TCU56" i="102"/>
  <c r="TCM56" i="102"/>
  <c r="TCE56" i="102"/>
  <c r="TBW56" i="102"/>
  <c r="TBO56" i="102"/>
  <c r="TBG56" i="102"/>
  <c r="TAY56" i="102"/>
  <c r="TAQ56" i="102"/>
  <c r="TAI56" i="102"/>
  <c r="TAA56" i="102"/>
  <c r="SZS56" i="102"/>
  <c r="UXF56" i="102"/>
  <c r="UPV56" i="102"/>
  <c r="UNE56" i="102"/>
  <c r="UKS56" i="102"/>
  <c r="UIG56" i="102"/>
  <c r="UFU56" i="102"/>
  <c r="UDI56" i="102"/>
  <c r="UAW56" i="102"/>
  <c r="TYK56" i="102"/>
  <c r="TWO56" i="102"/>
  <c r="TVM56" i="102"/>
  <c r="TUS56" i="102"/>
  <c r="TTY56" i="102"/>
  <c r="TTI56" i="102"/>
  <c r="TSS56" i="102"/>
  <c r="TSC56" i="102"/>
  <c r="TRM56" i="102"/>
  <c r="TRA56" i="102"/>
  <c r="TQM56" i="102"/>
  <c r="TQC56" i="102"/>
  <c r="TPR56" i="102"/>
  <c r="TPJ56" i="102"/>
  <c r="TPB56" i="102"/>
  <c r="TOT56" i="102"/>
  <c r="TOL56" i="102"/>
  <c r="TOD56" i="102"/>
  <c r="TNV56" i="102"/>
  <c r="TNN56" i="102"/>
  <c r="TNF56" i="102"/>
  <c r="TMX56" i="102"/>
  <c r="TMP56" i="102"/>
  <c r="TMH56" i="102"/>
  <c r="TLZ56" i="102"/>
  <c r="TLR56" i="102"/>
  <c r="TLJ56" i="102"/>
  <c r="TLB56" i="102"/>
  <c r="TKT56" i="102"/>
  <c r="TKL56" i="102"/>
  <c r="TKD56" i="102"/>
  <c r="TJV56" i="102"/>
  <c r="TJN56" i="102"/>
  <c r="TJF56" i="102"/>
  <c r="TIX56" i="102"/>
  <c r="TIP56" i="102"/>
  <c r="TIH56" i="102"/>
  <c r="THZ56" i="102"/>
  <c r="THR56" i="102"/>
  <c r="THJ56" i="102"/>
  <c r="THB56" i="102"/>
  <c r="TGT56" i="102"/>
  <c r="TGL56" i="102"/>
  <c r="TGD56" i="102"/>
  <c r="TFV56" i="102"/>
  <c r="TFN56" i="102"/>
  <c r="TFF56" i="102"/>
  <c r="TEX56" i="102"/>
  <c r="TEP56" i="102"/>
  <c r="TEH56" i="102"/>
  <c r="TDZ56" i="102"/>
  <c r="TDR56" i="102"/>
  <c r="TDJ56" i="102"/>
  <c r="TDB56" i="102"/>
  <c r="TCT56" i="102"/>
  <c r="TCL56" i="102"/>
  <c r="TCD56" i="102"/>
  <c r="TBV56" i="102"/>
  <c r="TBN56" i="102"/>
  <c r="TBF56" i="102"/>
  <c r="TAX56" i="102"/>
  <c r="TAP56" i="102"/>
  <c r="TAH56" i="102"/>
  <c r="SZZ56" i="102"/>
  <c r="SZR56" i="102"/>
  <c r="SZJ56" i="102"/>
  <c r="SZB56" i="102"/>
  <c r="SYT56" i="102"/>
  <c r="SYL56" i="102"/>
  <c r="SYD56" i="102"/>
  <c r="SXV56" i="102"/>
  <c r="SXN56" i="102"/>
  <c r="SXF56" i="102"/>
  <c r="SWX56" i="102"/>
  <c r="SWP56" i="102"/>
  <c r="SWH56" i="102"/>
  <c r="SVZ56" i="102"/>
  <c r="SVR56" i="102"/>
  <c r="SVJ56" i="102"/>
  <c r="SVB56" i="102"/>
  <c r="SUT56" i="102"/>
  <c r="SUL56" i="102"/>
  <c r="SUD56" i="102"/>
  <c r="STV56" i="102"/>
  <c r="VRH56" i="102"/>
  <c r="UUT56" i="102"/>
  <c r="UPJ56" i="102"/>
  <c r="UMW56" i="102"/>
  <c r="UKK56" i="102"/>
  <c r="UHY56" i="102"/>
  <c r="UFM56" i="102"/>
  <c r="UDA56" i="102"/>
  <c r="UAO56" i="102"/>
  <c r="TYC56" i="102"/>
  <c r="TWK56" i="102"/>
  <c r="TVJ56" i="102"/>
  <c r="TUO56" i="102"/>
  <c r="TTW56" i="102"/>
  <c r="TTG56" i="102"/>
  <c r="TSQ56" i="102"/>
  <c r="TSA56" i="102"/>
  <c r="TRK56" i="102"/>
  <c r="TQW56" i="102"/>
  <c r="TQL56" i="102"/>
  <c r="TPZ56" i="102"/>
  <c r="TPQ56" i="102"/>
  <c r="TPI56" i="102"/>
  <c r="TPA56" i="102"/>
  <c r="TOS56" i="102"/>
  <c r="TOK56" i="102"/>
  <c r="TOC56" i="102"/>
  <c r="TNU56" i="102"/>
  <c r="TNM56" i="102"/>
  <c r="TNE56" i="102"/>
  <c r="TMW56" i="102"/>
  <c r="TMO56" i="102"/>
  <c r="TMG56" i="102"/>
  <c r="TLY56" i="102"/>
  <c r="TLQ56" i="102"/>
  <c r="TLI56" i="102"/>
  <c r="TLA56" i="102"/>
  <c r="TKS56" i="102"/>
  <c r="TKK56" i="102"/>
  <c r="TKC56" i="102"/>
  <c r="TJU56" i="102"/>
  <c r="TJM56" i="102"/>
  <c r="TJE56" i="102"/>
  <c r="TIW56" i="102"/>
  <c r="TIO56" i="102"/>
  <c r="TIG56" i="102"/>
  <c r="THY56" i="102"/>
  <c r="THQ56" i="102"/>
  <c r="THI56" i="102"/>
  <c r="THA56" i="102"/>
  <c r="TGS56" i="102"/>
  <c r="TGK56" i="102"/>
  <c r="TGC56" i="102"/>
  <c r="TFU56" i="102"/>
  <c r="TFM56" i="102"/>
  <c r="TFE56" i="102"/>
  <c r="TEW56" i="102"/>
  <c r="TEO56" i="102"/>
  <c r="TEG56" i="102"/>
  <c r="TDY56" i="102"/>
  <c r="TDQ56" i="102"/>
  <c r="TDI56" i="102"/>
  <c r="TDA56" i="102"/>
  <c r="TCS56" i="102"/>
  <c r="TCK56" i="102"/>
  <c r="TCC56" i="102"/>
  <c r="TBU56" i="102"/>
  <c r="TBM56" i="102"/>
  <c r="TBE56" i="102"/>
  <c r="TAW56" i="102"/>
  <c r="TAO56" i="102"/>
  <c r="TAG56" i="102"/>
  <c r="SZY56" i="102"/>
  <c r="SZQ56" i="102"/>
  <c r="SZI56" i="102"/>
  <c r="VNH56" i="102"/>
  <c r="UTX56" i="102"/>
  <c r="UPA56" i="102"/>
  <c r="UMO56" i="102"/>
  <c r="UKC56" i="102"/>
  <c r="UHQ56" i="102"/>
  <c r="UFE56" i="102"/>
  <c r="UCS56" i="102"/>
  <c r="UAG56" i="102"/>
  <c r="TXU56" i="102"/>
  <c r="TWG56" i="102"/>
  <c r="TVI56" i="102"/>
  <c r="TUL56" i="102"/>
  <c r="TTV56" i="102"/>
  <c r="TTF56" i="102"/>
  <c r="TSP56" i="102"/>
  <c r="TRZ56" i="102"/>
  <c r="TRJ56" i="102"/>
  <c r="TQV56" i="102"/>
  <c r="TQK56" i="102"/>
  <c r="TPY56" i="102"/>
  <c r="TPP56" i="102"/>
  <c r="TPH56" i="102"/>
  <c r="TOZ56" i="102"/>
  <c r="TOR56" i="102"/>
  <c r="TOJ56" i="102"/>
  <c r="TOB56" i="102"/>
  <c r="TNT56" i="102"/>
  <c r="TNL56" i="102"/>
  <c r="TND56" i="102"/>
  <c r="TMV56" i="102"/>
  <c r="TMN56" i="102"/>
  <c r="TMF56" i="102"/>
  <c r="TLX56" i="102"/>
  <c r="TLP56" i="102"/>
  <c r="TLH56" i="102"/>
  <c r="TKZ56" i="102"/>
  <c r="TKR56" i="102"/>
  <c r="TKJ56" i="102"/>
  <c r="TKB56" i="102"/>
  <c r="TJT56" i="102"/>
  <c r="TJL56" i="102"/>
  <c r="TJD56" i="102"/>
  <c r="TIV56" i="102"/>
  <c r="TIN56" i="102"/>
  <c r="TIF56" i="102"/>
  <c r="THX56" i="102"/>
  <c r="THP56" i="102"/>
  <c r="THH56" i="102"/>
  <c r="TGZ56" i="102"/>
  <c r="TGR56" i="102"/>
  <c r="TGJ56" i="102"/>
  <c r="TGB56" i="102"/>
  <c r="TFT56" i="102"/>
  <c r="TFL56" i="102"/>
  <c r="TFD56" i="102"/>
  <c r="TEV56" i="102"/>
  <c r="TEN56" i="102"/>
  <c r="TEF56" i="102"/>
  <c r="TDX56" i="102"/>
  <c r="TDP56" i="102"/>
  <c r="TDH56" i="102"/>
  <c r="TCZ56" i="102"/>
  <c r="TCR56" i="102"/>
  <c r="TCJ56" i="102"/>
  <c r="TCB56" i="102"/>
  <c r="TBT56" i="102"/>
  <c r="TBL56" i="102"/>
  <c r="TBD56" i="102"/>
  <c r="TAV56" i="102"/>
  <c r="TAN56" i="102"/>
  <c r="TAF56" i="102"/>
  <c r="SZX56" i="102"/>
  <c r="VJU56" i="102"/>
  <c r="UTA56" i="102"/>
  <c r="UOS56" i="102"/>
  <c r="UMG56" i="102"/>
  <c r="UJU56" i="102"/>
  <c r="UHI56" i="102"/>
  <c r="UEW56" i="102"/>
  <c r="UCK56" i="102"/>
  <c r="TZY56" i="102"/>
  <c r="TXM56" i="102"/>
  <c r="TWC56" i="102"/>
  <c r="TVE56" i="102"/>
  <c r="TUK56" i="102"/>
  <c r="TTU56" i="102"/>
  <c r="TTE56" i="102"/>
  <c r="TSO56" i="102"/>
  <c r="TRY56" i="102"/>
  <c r="TRI56" i="102"/>
  <c r="TQU56" i="102"/>
  <c r="TQH56" i="102"/>
  <c r="TPX56" i="102"/>
  <c r="TPO56" i="102"/>
  <c r="TPG56" i="102"/>
  <c r="TOY56" i="102"/>
  <c r="TOQ56" i="102"/>
  <c r="TOI56" i="102"/>
  <c r="TOA56" i="102"/>
  <c r="TNS56" i="102"/>
  <c r="TNK56" i="102"/>
  <c r="TNC56" i="102"/>
  <c r="TMU56" i="102"/>
  <c r="TMM56" i="102"/>
  <c r="TME56" i="102"/>
  <c r="TLW56" i="102"/>
  <c r="TLO56" i="102"/>
  <c r="TLG56" i="102"/>
  <c r="TKY56" i="102"/>
  <c r="TKQ56" i="102"/>
  <c r="TKI56" i="102"/>
  <c r="TKA56" i="102"/>
  <c r="TJS56" i="102"/>
  <c r="TJK56" i="102"/>
  <c r="TJC56" i="102"/>
  <c r="TIU56" i="102"/>
  <c r="TIM56" i="102"/>
  <c r="TIE56" i="102"/>
  <c r="THW56" i="102"/>
  <c r="THO56" i="102"/>
  <c r="THG56" i="102"/>
  <c r="TGY56" i="102"/>
  <c r="TGQ56" i="102"/>
  <c r="TGI56" i="102"/>
  <c r="TGA56" i="102"/>
  <c r="TFS56" i="102"/>
  <c r="TFK56" i="102"/>
  <c r="TFC56" i="102"/>
  <c r="TEU56" i="102"/>
  <c r="TEM56" i="102"/>
  <c r="TEE56" i="102"/>
  <c r="TDW56" i="102"/>
  <c r="TDO56" i="102"/>
  <c r="VHB56" i="102"/>
  <c r="USH56" i="102"/>
  <c r="UOK56" i="102"/>
  <c r="ULY56" i="102"/>
  <c r="UJM56" i="102"/>
  <c r="UHA56" i="102"/>
  <c r="UEO56" i="102"/>
  <c r="UCC56" i="102"/>
  <c r="TZQ56" i="102"/>
  <c r="TXE56" i="102"/>
  <c r="TVY56" i="102"/>
  <c r="TVB56" i="102"/>
  <c r="TUG56" i="102"/>
  <c r="TTQ56" i="102"/>
  <c r="TTA56" i="102"/>
  <c r="TSK56" i="102"/>
  <c r="TRU56" i="102"/>
  <c r="TRE56" i="102"/>
  <c r="TQT56" i="102"/>
  <c r="TQG56" i="102"/>
  <c r="TPW56" i="102"/>
  <c r="TPN56" i="102"/>
  <c r="TPF56" i="102"/>
  <c r="TOX56" i="102"/>
  <c r="TOP56" i="102"/>
  <c r="TOH56" i="102"/>
  <c r="TNZ56" i="102"/>
  <c r="TNR56" i="102"/>
  <c r="TNJ56" i="102"/>
  <c r="TNB56" i="102"/>
  <c r="TMT56" i="102"/>
  <c r="TML56" i="102"/>
  <c r="TMD56" i="102"/>
  <c r="TLV56" i="102"/>
  <c r="TLN56" i="102"/>
  <c r="TLF56" i="102"/>
  <c r="TKX56" i="102"/>
  <c r="TKP56" i="102"/>
  <c r="TKH56" i="102"/>
  <c r="TJZ56" i="102"/>
  <c r="TJR56" i="102"/>
  <c r="TJJ56" i="102"/>
  <c r="TJB56" i="102"/>
  <c r="TIT56" i="102"/>
  <c r="TIL56" i="102"/>
  <c r="TID56" i="102"/>
  <c r="THV56" i="102"/>
  <c r="THN56" i="102"/>
  <c r="THF56" i="102"/>
  <c r="TGX56" i="102"/>
  <c r="TGP56" i="102"/>
  <c r="TGH56" i="102"/>
  <c r="TFZ56" i="102"/>
  <c r="TFR56" i="102"/>
  <c r="TFJ56" i="102"/>
  <c r="TFB56" i="102"/>
  <c r="TET56" i="102"/>
  <c r="TEL56" i="102"/>
  <c r="TED56" i="102"/>
  <c r="TDV56" i="102"/>
  <c r="TDN56" i="102"/>
  <c r="VEP56" i="102"/>
  <c r="URR56" i="102"/>
  <c r="UOC56" i="102"/>
  <c r="ULQ56" i="102"/>
  <c r="UJE56" i="102"/>
  <c r="UGS56" i="102"/>
  <c r="UEG56" i="102"/>
  <c r="UBU56" i="102"/>
  <c r="TZI56" i="102"/>
  <c r="TXA56" i="102"/>
  <c r="TVU56" i="102"/>
  <c r="TVA56" i="102"/>
  <c r="TUE56" i="102"/>
  <c r="TTO56" i="102"/>
  <c r="TSY56" i="102"/>
  <c r="TSI56" i="102"/>
  <c r="TRS56" i="102"/>
  <c r="TRD56" i="102"/>
  <c r="TQS56" i="102"/>
  <c r="TQF56" i="102"/>
  <c r="TPV56" i="102"/>
  <c r="TPM56" i="102"/>
  <c r="TPE56" i="102"/>
  <c r="TOW56" i="102"/>
  <c r="TOO56" i="102"/>
  <c r="TOG56" i="102"/>
  <c r="TNY56" i="102"/>
  <c r="TNQ56" i="102"/>
  <c r="TNI56" i="102"/>
  <c r="TNA56" i="102"/>
  <c r="TMS56" i="102"/>
  <c r="TMK56" i="102"/>
  <c r="TMC56" i="102"/>
  <c r="TLU56" i="102"/>
  <c r="TLM56" i="102"/>
  <c r="TLE56" i="102"/>
  <c r="TKW56" i="102"/>
  <c r="TKO56" i="102"/>
  <c r="TKG56" i="102"/>
  <c r="TJY56" i="102"/>
  <c r="TJQ56" i="102"/>
  <c r="TJI56" i="102"/>
  <c r="TJA56" i="102"/>
  <c r="TIS56" i="102"/>
  <c r="TIK56" i="102"/>
  <c r="TIC56" i="102"/>
  <c r="THU56" i="102"/>
  <c r="THM56" i="102"/>
  <c r="THE56" i="102"/>
  <c r="TGW56" i="102"/>
  <c r="TGO56" i="102"/>
  <c r="TGG56" i="102"/>
  <c r="TFY56" i="102"/>
  <c r="TFQ56" i="102"/>
  <c r="TFI56" i="102"/>
  <c r="TFA56" i="102"/>
  <c r="TES56" i="102"/>
  <c r="TEK56" i="102"/>
  <c r="TEC56" i="102"/>
  <c r="TDU56" i="102"/>
  <c r="TDM56" i="102"/>
  <c r="TDE56" i="102"/>
  <c r="TCW56" i="102"/>
  <c r="TCO56" i="102"/>
  <c r="TCG56" i="102"/>
  <c r="TBY56" i="102"/>
  <c r="TBQ56" i="102"/>
  <c r="TBI56" i="102"/>
  <c r="TBA56" i="102"/>
  <c r="TAS56" i="102"/>
  <c r="TAK56" i="102"/>
  <c r="TAC56" i="102"/>
  <c r="SZU56" i="102"/>
  <c r="SZM56" i="102"/>
  <c r="SZE56" i="102"/>
  <c r="SYW56" i="102"/>
  <c r="SYO56" i="102"/>
  <c r="SYG56" i="102"/>
  <c r="SXY56" i="102"/>
  <c r="SXQ56" i="102"/>
  <c r="SXI56" i="102"/>
  <c r="SXA56" i="102"/>
  <c r="SWS56" i="102"/>
  <c r="SWK56" i="102"/>
  <c r="SWC56" i="102"/>
  <c r="TCP56" i="102"/>
  <c r="TBJ56" i="102"/>
  <c r="TAD56" i="102"/>
  <c r="SZG56" i="102"/>
  <c r="SYS56" i="102"/>
  <c r="SYH56" i="102"/>
  <c r="SXT56" i="102"/>
  <c r="SXH56" i="102"/>
  <c r="SWW56" i="102"/>
  <c r="SWM56" i="102"/>
  <c r="SWB56" i="102"/>
  <c r="SVS56" i="102"/>
  <c r="SVI56" i="102"/>
  <c r="SUZ56" i="102"/>
  <c r="SUQ56" i="102"/>
  <c r="SUH56" i="102"/>
  <c r="STY56" i="102"/>
  <c r="STP56" i="102"/>
  <c r="STH56" i="102"/>
  <c r="SSZ56" i="102"/>
  <c r="SSR56" i="102"/>
  <c r="SSJ56" i="102"/>
  <c r="SSB56" i="102"/>
  <c r="SRT56" i="102"/>
  <c r="SRL56" i="102"/>
  <c r="SRD56" i="102"/>
  <c r="SQV56" i="102"/>
  <c r="SQN56" i="102"/>
  <c r="SQF56" i="102"/>
  <c r="SPX56" i="102"/>
  <c r="SPP56" i="102"/>
  <c r="SPH56" i="102"/>
  <c r="SOZ56" i="102"/>
  <c r="SOR56" i="102"/>
  <c r="SOJ56" i="102"/>
  <c r="SOB56" i="102"/>
  <c r="SNT56" i="102"/>
  <c r="SNL56" i="102"/>
  <c r="SND56" i="102"/>
  <c r="SMV56" i="102"/>
  <c r="SMN56" i="102"/>
  <c r="SMF56" i="102"/>
  <c r="SLX56" i="102"/>
  <c r="SLP56" i="102"/>
  <c r="SLH56" i="102"/>
  <c r="SKZ56" i="102"/>
  <c r="SKR56" i="102"/>
  <c r="SKJ56" i="102"/>
  <c r="SKB56" i="102"/>
  <c r="SJT56" i="102"/>
  <c r="SJL56" i="102"/>
  <c r="SJD56" i="102"/>
  <c r="SIV56" i="102"/>
  <c r="SIN56" i="102"/>
  <c r="SIF56" i="102"/>
  <c r="SHX56" i="102"/>
  <c r="SHP56" i="102"/>
  <c r="SHH56" i="102"/>
  <c r="SGZ56" i="102"/>
  <c r="SGR56" i="102"/>
  <c r="SGJ56" i="102"/>
  <c r="SGB56" i="102"/>
  <c r="SFT56" i="102"/>
  <c r="SFL56" i="102"/>
  <c r="SFD56" i="102"/>
  <c r="SEV56" i="102"/>
  <c r="SEN56" i="102"/>
  <c r="SEF56" i="102"/>
  <c r="SDX56" i="102"/>
  <c r="SDP56" i="102"/>
  <c r="SDH56" i="102"/>
  <c r="SCZ56" i="102"/>
  <c r="SCR56" i="102"/>
  <c r="SCJ56" i="102"/>
  <c r="SCB56" i="102"/>
  <c r="SBT56" i="102"/>
  <c r="SBL56" i="102"/>
  <c r="SBD56" i="102"/>
  <c r="SAV56" i="102"/>
  <c r="SAN56" i="102"/>
  <c r="SAF56" i="102"/>
  <c r="RZX56" i="102"/>
  <c r="RZP56" i="102"/>
  <c r="RZH56" i="102"/>
  <c r="RYZ56" i="102"/>
  <c r="RYR56" i="102"/>
  <c r="RYJ56" i="102"/>
  <c r="RYB56" i="102"/>
  <c r="RXT56" i="102"/>
  <c r="RXL56" i="102"/>
  <c r="RXD56" i="102"/>
  <c r="RWV56" i="102"/>
  <c r="RWN56" i="102"/>
  <c r="RWF56" i="102"/>
  <c r="RVX56" i="102"/>
  <c r="TCI56" i="102"/>
  <c r="TBC56" i="102"/>
  <c r="SZW56" i="102"/>
  <c r="SZF56" i="102"/>
  <c r="SYR56" i="102"/>
  <c r="SYE56" i="102"/>
  <c r="SXS56" i="102"/>
  <c r="SXG56" i="102"/>
  <c r="SWV56" i="102"/>
  <c r="SWL56" i="102"/>
  <c r="SWA56" i="102"/>
  <c r="SVQ56" i="102"/>
  <c r="SVH56" i="102"/>
  <c r="SUY56" i="102"/>
  <c r="SUP56" i="102"/>
  <c r="SUG56" i="102"/>
  <c r="STX56" i="102"/>
  <c r="STO56" i="102"/>
  <c r="STG56" i="102"/>
  <c r="SSY56" i="102"/>
  <c r="SSQ56" i="102"/>
  <c r="SSI56" i="102"/>
  <c r="SSA56" i="102"/>
  <c r="SRS56" i="102"/>
  <c r="SRK56" i="102"/>
  <c r="SRC56" i="102"/>
  <c r="SQU56" i="102"/>
  <c r="SQM56" i="102"/>
  <c r="SQE56" i="102"/>
  <c r="SPW56" i="102"/>
  <c r="SPO56" i="102"/>
  <c r="SPG56" i="102"/>
  <c r="SOY56" i="102"/>
  <c r="SOQ56" i="102"/>
  <c r="SOI56" i="102"/>
  <c r="SOA56" i="102"/>
  <c r="SNS56" i="102"/>
  <c r="SNK56" i="102"/>
  <c r="SNC56" i="102"/>
  <c r="SMU56" i="102"/>
  <c r="SMM56" i="102"/>
  <c r="SME56" i="102"/>
  <c r="SLW56" i="102"/>
  <c r="SLO56" i="102"/>
  <c r="SLG56" i="102"/>
  <c r="SKY56" i="102"/>
  <c r="SKQ56" i="102"/>
  <c r="SKI56" i="102"/>
  <c r="SKA56" i="102"/>
  <c r="SJS56" i="102"/>
  <c r="SJK56" i="102"/>
  <c r="SJC56" i="102"/>
  <c r="SIU56" i="102"/>
  <c r="SIM56" i="102"/>
  <c r="SIE56" i="102"/>
  <c r="SHW56" i="102"/>
  <c r="SHO56" i="102"/>
  <c r="SHG56" i="102"/>
  <c r="SGY56" i="102"/>
  <c r="SGQ56" i="102"/>
  <c r="SGI56" i="102"/>
  <c r="SGA56" i="102"/>
  <c r="SFS56" i="102"/>
  <c r="SFK56" i="102"/>
  <c r="SFC56" i="102"/>
  <c r="SEU56" i="102"/>
  <c r="SEM56" i="102"/>
  <c r="SEE56" i="102"/>
  <c r="SDW56" i="102"/>
  <c r="SDO56" i="102"/>
  <c r="SDG56" i="102"/>
  <c r="SCY56" i="102"/>
  <c r="SCQ56" i="102"/>
  <c r="SCI56" i="102"/>
  <c r="SCA56" i="102"/>
  <c r="SBS56" i="102"/>
  <c r="SBK56" i="102"/>
  <c r="SBC56" i="102"/>
  <c r="SAU56" i="102"/>
  <c r="SAM56" i="102"/>
  <c r="SAE56" i="102"/>
  <c r="RZW56" i="102"/>
  <c r="RZO56" i="102"/>
  <c r="RZG56" i="102"/>
  <c r="RYY56" i="102"/>
  <c r="RYQ56" i="102"/>
  <c r="RYI56" i="102"/>
  <c r="RYA56" i="102"/>
  <c r="RXS56" i="102"/>
  <c r="RXK56" i="102"/>
  <c r="RXC56" i="102"/>
  <c r="RWU56" i="102"/>
  <c r="RWM56" i="102"/>
  <c r="RWE56" i="102"/>
  <c r="RVW56" i="102"/>
  <c r="RVO56" i="102"/>
  <c r="RVG56" i="102"/>
  <c r="TCH56" i="102"/>
  <c r="TBB56" i="102"/>
  <c r="SZV56" i="102"/>
  <c r="SZC56" i="102"/>
  <c r="SYQ56" i="102"/>
  <c r="SYC56" i="102"/>
  <c r="SXR56" i="102"/>
  <c r="SXE56" i="102"/>
  <c r="SWU56" i="102"/>
  <c r="SWJ56" i="102"/>
  <c r="SVY56" i="102"/>
  <c r="SVP56" i="102"/>
  <c r="SVG56" i="102"/>
  <c r="SUX56" i="102"/>
  <c r="SUO56" i="102"/>
  <c r="SUF56" i="102"/>
  <c r="STW56" i="102"/>
  <c r="STN56" i="102"/>
  <c r="STF56" i="102"/>
  <c r="SSX56" i="102"/>
  <c r="SSP56" i="102"/>
  <c r="SSH56" i="102"/>
  <c r="SRZ56" i="102"/>
  <c r="SRR56" i="102"/>
  <c r="SRJ56" i="102"/>
  <c r="SRB56" i="102"/>
  <c r="SQT56" i="102"/>
  <c r="SQL56" i="102"/>
  <c r="SQD56" i="102"/>
  <c r="SPV56" i="102"/>
  <c r="SPN56" i="102"/>
  <c r="SPF56" i="102"/>
  <c r="SOX56" i="102"/>
  <c r="SOP56" i="102"/>
  <c r="SOH56" i="102"/>
  <c r="SNZ56" i="102"/>
  <c r="SNR56" i="102"/>
  <c r="SNJ56" i="102"/>
  <c r="SNB56" i="102"/>
  <c r="SMT56" i="102"/>
  <c r="SML56" i="102"/>
  <c r="SMD56" i="102"/>
  <c r="SLV56" i="102"/>
  <c r="SLN56" i="102"/>
  <c r="SLF56" i="102"/>
  <c r="SKX56" i="102"/>
  <c r="SKP56" i="102"/>
  <c r="SKH56" i="102"/>
  <c r="SJZ56" i="102"/>
  <c r="SJR56" i="102"/>
  <c r="SJJ56" i="102"/>
  <c r="SJB56" i="102"/>
  <c r="SIT56" i="102"/>
  <c r="SIL56" i="102"/>
  <c r="SID56" i="102"/>
  <c r="SHV56" i="102"/>
  <c r="SHN56" i="102"/>
  <c r="SHF56" i="102"/>
  <c r="SGX56" i="102"/>
  <c r="SGP56" i="102"/>
  <c r="SGH56" i="102"/>
  <c r="SFZ56" i="102"/>
  <c r="SFR56" i="102"/>
  <c r="SFJ56" i="102"/>
  <c r="SFB56" i="102"/>
  <c r="SET56" i="102"/>
  <c r="SEL56" i="102"/>
  <c r="SED56" i="102"/>
  <c r="SDV56" i="102"/>
  <c r="SDN56" i="102"/>
  <c r="SDF56" i="102"/>
  <c r="SCX56" i="102"/>
  <c r="SCP56" i="102"/>
  <c r="SCH56" i="102"/>
  <c r="SBZ56" i="102"/>
  <c r="SBR56" i="102"/>
  <c r="SBJ56" i="102"/>
  <c r="SBB56" i="102"/>
  <c r="SAT56" i="102"/>
  <c r="SAL56" i="102"/>
  <c r="SAD56" i="102"/>
  <c r="RZV56" i="102"/>
  <c r="RZN56" i="102"/>
  <c r="RZF56" i="102"/>
  <c r="RYX56" i="102"/>
  <c r="RYP56" i="102"/>
  <c r="RYH56" i="102"/>
  <c r="RXZ56" i="102"/>
  <c r="RXR56" i="102"/>
  <c r="RXJ56" i="102"/>
  <c r="RXB56" i="102"/>
  <c r="RWT56" i="102"/>
  <c r="RWL56" i="102"/>
  <c r="RWD56" i="102"/>
  <c r="RVV56" i="102"/>
  <c r="TDG56" i="102"/>
  <c r="TCA56" i="102"/>
  <c r="TAU56" i="102"/>
  <c r="SZP56" i="102"/>
  <c r="SZA56" i="102"/>
  <c r="SYP56" i="102"/>
  <c r="SYB56" i="102"/>
  <c r="SXO56" i="102"/>
  <c r="SXD56" i="102"/>
  <c r="SWT56" i="102"/>
  <c r="SWI56" i="102"/>
  <c r="SVX56" i="102"/>
  <c r="SVO56" i="102"/>
  <c r="SVF56" i="102"/>
  <c r="SUW56" i="102"/>
  <c r="SUN56" i="102"/>
  <c r="SUE56" i="102"/>
  <c r="STU56" i="102"/>
  <c r="STM56" i="102"/>
  <c r="STE56" i="102"/>
  <c r="SSW56" i="102"/>
  <c r="SSO56" i="102"/>
  <c r="SSG56" i="102"/>
  <c r="SRY56" i="102"/>
  <c r="SRQ56" i="102"/>
  <c r="SRI56" i="102"/>
  <c r="SRA56" i="102"/>
  <c r="SQS56" i="102"/>
  <c r="SQK56" i="102"/>
  <c r="SQC56" i="102"/>
  <c r="SPU56" i="102"/>
  <c r="SPM56" i="102"/>
  <c r="SPE56" i="102"/>
  <c r="SOW56" i="102"/>
  <c r="SOO56" i="102"/>
  <c r="SOG56" i="102"/>
  <c r="SNY56" i="102"/>
  <c r="SNQ56" i="102"/>
  <c r="SNI56" i="102"/>
  <c r="SNA56" i="102"/>
  <c r="SMS56" i="102"/>
  <c r="SMK56" i="102"/>
  <c r="SMC56" i="102"/>
  <c r="SLU56" i="102"/>
  <c r="SLM56" i="102"/>
  <c r="SLE56" i="102"/>
  <c r="SKW56" i="102"/>
  <c r="SKO56" i="102"/>
  <c r="SKG56" i="102"/>
  <c r="SJY56" i="102"/>
  <c r="SJQ56" i="102"/>
  <c r="SJI56" i="102"/>
  <c r="SJA56" i="102"/>
  <c r="SIS56" i="102"/>
  <c r="SIK56" i="102"/>
  <c r="SIC56" i="102"/>
  <c r="SHU56" i="102"/>
  <c r="SHM56" i="102"/>
  <c r="SHE56" i="102"/>
  <c r="SGW56" i="102"/>
  <c r="SGO56" i="102"/>
  <c r="SGG56" i="102"/>
  <c r="SFY56" i="102"/>
  <c r="SFQ56" i="102"/>
  <c r="SFI56" i="102"/>
  <c r="SFA56" i="102"/>
  <c r="SES56" i="102"/>
  <c r="SEK56" i="102"/>
  <c r="SEC56" i="102"/>
  <c r="SDU56" i="102"/>
  <c r="SDM56" i="102"/>
  <c r="SDE56" i="102"/>
  <c r="SCW56" i="102"/>
  <c r="SCO56" i="102"/>
  <c r="SCG56" i="102"/>
  <c r="SBY56" i="102"/>
  <c r="SBQ56" i="102"/>
  <c r="SBI56" i="102"/>
  <c r="SBA56" i="102"/>
  <c r="SAS56" i="102"/>
  <c r="SAK56" i="102"/>
  <c r="SAC56" i="102"/>
  <c r="RZU56" i="102"/>
  <c r="RZM56" i="102"/>
  <c r="RZE56" i="102"/>
  <c r="RYW56" i="102"/>
  <c r="RYO56" i="102"/>
  <c r="RYG56" i="102"/>
  <c r="RXY56" i="102"/>
  <c r="RXQ56" i="102"/>
  <c r="RXI56" i="102"/>
  <c r="RXA56" i="102"/>
  <c r="RWS56" i="102"/>
  <c r="RWK56" i="102"/>
  <c r="RWC56" i="102"/>
  <c r="RVU56" i="102"/>
  <c r="RVM56" i="102"/>
  <c r="RVE56" i="102"/>
  <c r="TDF56" i="102"/>
  <c r="TBZ56" i="102"/>
  <c r="TAT56" i="102"/>
  <c r="SZO56" i="102"/>
  <c r="SYZ56" i="102"/>
  <c r="SYM56" i="102"/>
  <c r="SYA56" i="102"/>
  <c r="SXM56" i="102"/>
  <c r="SXC56" i="102"/>
  <c r="SWR56" i="102"/>
  <c r="SWG56" i="102"/>
  <c r="SVW56" i="102"/>
  <c r="SVN56" i="102"/>
  <c r="SVE56" i="102"/>
  <c r="SUV56" i="102"/>
  <c r="SUM56" i="102"/>
  <c r="SUC56" i="102"/>
  <c r="STT56" i="102"/>
  <c r="STL56" i="102"/>
  <c r="STD56" i="102"/>
  <c r="SSV56" i="102"/>
  <c r="SSN56" i="102"/>
  <c r="SSF56" i="102"/>
  <c r="SRX56" i="102"/>
  <c r="SRP56" i="102"/>
  <c r="SRH56" i="102"/>
  <c r="SQZ56" i="102"/>
  <c r="SQR56" i="102"/>
  <c r="SQJ56" i="102"/>
  <c r="SQB56" i="102"/>
  <c r="SPT56" i="102"/>
  <c r="SPL56" i="102"/>
  <c r="SPD56" i="102"/>
  <c r="SOV56" i="102"/>
  <c r="SON56" i="102"/>
  <c r="SOF56" i="102"/>
  <c r="SNX56" i="102"/>
  <c r="SNP56" i="102"/>
  <c r="SNH56" i="102"/>
  <c r="SMZ56" i="102"/>
  <c r="SMR56" i="102"/>
  <c r="SMJ56" i="102"/>
  <c r="SMB56" i="102"/>
  <c r="SLT56" i="102"/>
  <c r="SLL56" i="102"/>
  <c r="SLD56" i="102"/>
  <c r="SKV56" i="102"/>
  <c r="SKN56" i="102"/>
  <c r="SKF56" i="102"/>
  <c r="SJX56" i="102"/>
  <c r="SJP56" i="102"/>
  <c r="SJH56" i="102"/>
  <c r="SIZ56" i="102"/>
  <c r="SIR56" i="102"/>
  <c r="SIJ56" i="102"/>
  <c r="SIB56" i="102"/>
  <c r="SHT56" i="102"/>
  <c r="SHL56" i="102"/>
  <c r="SHD56" i="102"/>
  <c r="SGV56" i="102"/>
  <c r="SGN56" i="102"/>
  <c r="SGF56" i="102"/>
  <c r="SFX56" i="102"/>
  <c r="SFP56" i="102"/>
  <c r="SFH56" i="102"/>
  <c r="SEZ56" i="102"/>
  <c r="SER56" i="102"/>
  <c r="SEJ56" i="102"/>
  <c r="SEB56" i="102"/>
  <c r="SDT56" i="102"/>
  <c r="SDL56" i="102"/>
  <c r="SDD56" i="102"/>
  <c r="SCV56" i="102"/>
  <c r="SCN56" i="102"/>
  <c r="SCF56" i="102"/>
  <c r="SBX56" i="102"/>
  <c r="SBP56" i="102"/>
  <c r="SBH56" i="102"/>
  <c r="SAZ56" i="102"/>
  <c r="SAR56" i="102"/>
  <c r="SAJ56" i="102"/>
  <c r="SAB56" i="102"/>
  <c r="RZT56" i="102"/>
  <c r="RZL56" i="102"/>
  <c r="RZD56" i="102"/>
  <c r="RYV56" i="102"/>
  <c r="RYN56" i="102"/>
  <c r="RYF56" i="102"/>
  <c r="RXX56" i="102"/>
  <c r="RXP56" i="102"/>
  <c r="RXH56" i="102"/>
  <c r="RWZ56" i="102"/>
  <c r="RWR56" i="102"/>
  <c r="RWJ56" i="102"/>
  <c r="RWB56" i="102"/>
  <c r="TCY56" i="102"/>
  <c r="TBS56" i="102"/>
  <c r="TAM56" i="102"/>
  <c r="SZN56" i="102"/>
  <c r="SYY56" i="102"/>
  <c r="SYK56" i="102"/>
  <c r="SXZ56" i="102"/>
  <c r="SXL56" i="102"/>
  <c r="SXB56" i="102"/>
  <c r="SWQ56" i="102"/>
  <c r="SWF56" i="102"/>
  <c r="SVV56" i="102"/>
  <c r="SVM56" i="102"/>
  <c r="SVD56" i="102"/>
  <c r="SUU56" i="102"/>
  <c r="SUK56" i="102"/>
  <c r="SUB56" i="102"/>
  <c r="STS56" i="102"/>
  <c r="STK56" i="102"/>
  <c r="STC56" i="102"/>
  <c r="SSU56" i="102"/>
  <c r="SSM56" i="102"/>
  <c r="SSE56" i="102"/>
  <c r="SRW56" i="102"/>
  <c r="SRO56" i="102"/>
  <c r="SRG56" i="102"/>
  <c r="SQY56" i="102"/>
  <c r="SQQ56" i="102"/>
  <c r="SQI56" i="102"/>
  <c r="SQA56" i="102"/>
  <c r="SPS56" i="102"/>
  <c r="SPK56" i="102"/>
  <c r="SPC56" i="102"/>
  <c r="SOU56" i="102"/>
  <c r="SOM56" i="102"/>
  <c r="SOE56" i="102"/>
  <c r="SNW56" i="102"/>
  <c r="SNO56" i="102"/>
  <c r="SNG56" i="102"/>
  <c r="SMY56" i="102"/>
  <c r="SMQ56" i="102"/>
  <c r="SMI56" i="102"/>
  <c r="SMA56" i="102"/>
  <c r="SLS56" i="102"/>
  <c r="SLK56" i="102"/>
  <c r="SLC56" i="102"/>
  <c r="SKU56" i="102"/>
  <c r="SKM56" i="102"/>
  <c r="SKE56" i="102"/>
  <c r="SJW56" i="102"/>
  <c r="SJO56" i="102"/>
  <c r="SJG56" i="102"/>
  <c r="SIY56" i="102"/>
  <c r="SIQ56" i="102"/>
  <c r="SII56" i="102"/>
  <c r="SIA56" i="102"/>
  <c r="SHS56" i="102"/>
  <c r="TCX56" i="102"/>
  <c r="TBR56" i="102"/>
  <c r="TAL56" i="102"/>
  <c r="SZK56" i="102"/>
  <c r="SYX56" i="102"/>
  <c r="SYJ56" i="102"/>
  <c r="SXW56" i="102"/>
  <c r="SXK56" i="102"/>
  <c r="SWZ56" i="102"/>
  <c r="SWO56" i="102"/>
  <c r="SWE56" i="102"/>
  <c r="SVU56" i="102"/>
  <c r="SVL56" i="102"/>
  <c r="SVC56" i="102"/>
  <c r="SUS56" i="102"/>
  <c r="SUJ56" i="102"/>
  <c r="SUA56" i="102"/>
  <c r="STR56" i="102"/>
  <c r="STJ56" i="102"/>
  <c r="STB56" i="102"/>
  <c r="SST56" i="102"/>
  <c r="SSL56" i="102"/>
  <c r="SSD56" i="102"/>
  <c r="SRV56" i="102"/>
  <c r="SRN56" i="102"/>
  <c r="SRF56" i="102"/>
  <c r="SQX56" i="102"/>
  <c r="SQP56" i="102"/>
  <c r="SQH56" i="102"/>
  <c r="SPZ56" i="102"/>
  <c r="SPR56" i="102"/>
  <c r="SPJ56" i="102"/>
  <c r="SPB56" i="102"/>
  <c r="SOT56" i="102"/>
  <c r="SOL56" i="102"/>
  <c r="SOD56" i="102"/>
  <c r="SNV56" i="102"/>
  <c r="SNN56" i="102"/>
  <c r="SNF56" i="102"/>
  <c r="SMX56" i="102"/>
  <c r="SMP56" i="102"/>
  <c r="SMH56" i="102"/>
  <c r="SLZ56" i="102"/>
  <c r="SLR56" i="102"/>
  <c r="SLJ56" i="102"/>
  <c r="SLB56" i="102"/>
  <c r="SKT56" i="102"/>
  <c r="SKL56" i="102"/>
  <c r="SKD56" i="102"/>
  <c r="SJV56" i="102"/>
  <c r="SJN56" i="102"/>
  <c r="SJF56" i="102"/>
  <c r="SIX56" i="102"/>
  <c r="SIP56" i="102"/>
  <c r="SIH56" i="102"/>
  <c r="SHZ56" i="102"/>
  <c r="SHR56" i="102"/>
  <c r="SHJ56" i="102"/>
  <c r="SHB56" i="102"/>
  <c r="SGT56" i="102"/>
  <c r="SGL56" i="102"/>
  <c r="SGD56" i="102"/>
  <c r="SFV56" i="102"/>
  <c r="SFN56" i="102"/>
  <c r="SFF56" i="102"/>
  <c r="SEX56" i="102"/>
  <c r="SEP56" i="102"/>
  <c r="SEH56" i="102"/>
  <c r="SDZ56" i="102"/>
  <c r="SDR56" i="102"/>
  <c r="SDJ56" i="102"/>
  <c r="SDB56" i="102"/>
  <c r="SCT56" i="102"/>
  <c r="SCL56" i="102"/>
  <c r="SCD56" i="102"/>
  <c r="SBV56" i="102"/>
  <c r="SBN56" i="102"/>
  <c r="SBF56" i="102"/>
  <c r="SAX56" i="102"/>
  <c r="SAP56" i="102"/>
  <c r="SAH56" i="102"/>
  <c r="RZZ56" i="102"/>
  <c r="RZR56" i="102"/>
  <c r="RZJ56" i="102"/>
  <c r="RZB56" i="102"/>
  <c r="SYI56" i="102"/>
  <c r="SVA56" i="102"/>
  <c r="SSK56" i="102"/>
  <c r="SPY56" i="102"/>
  <c r="SNM56" i="102"/>
  <c r="SLA56" i="102"/>
  <c r="SIO56" i="102"/>
  <c r="SGU56" i="102"/>
  <c r="SFO56" i="102"/>
  <c r="SEI56" i="102"/>
  <c r="SDC56" i="102"/>
  <c r="SBW56" i="102"/>
  <c r="SAQ56" i="102"/>
  <c r="RZK56" i="102"/>
  <c r="RYL56" i="102"/>
  <c r="RXO56" i="102"/>
  <c r="RWW56" i="102"/>
  <c r="RVZ56" i="102"/>
  <c r="RVL56" i="102"/>
  <c r="RVB56" i="102"/>
  <c r="RUT56" i="102"/>
  <c r="RUL56" i="102"/>
  <c r="RUD56" i="102"/>
  <c r="RTV56" i="102"/>
  <c r="RTN56" i="102"/>
  <c r="RTF56" i="102"/>
  <c r="RSX56" i="102"/>
  <c r="RSP56" i="102"/>
  <c r="RSH56" i="102"/>
  <c r="RRZ56" i="102"/>
  <c r="RRR56" i="102"/>
  <c r="RRJ56" i="102"/>
  <c r="RRB56" i="102"/>
  <c r="RQT56" i="102"/>
  <c r="RQL56" i="102"/>
  <c r="RQD56" i="102"/>
  <c r="RPV56" i="102"/>
  <c r="RPN56" i="102"/>
  <c r="RPF56" i="102"/>
  <c r="ROX56" i="102"/>
  <c r="ROP56" i="102"/>
  <c r="ROH56" i="102"/>
  <c r="RNZ56" i="102"/>
  <c r="RNR56" i="102"/>
  <c r="RNJ56" i="102"/>
  <c r="RNB56" i="102"/>
  <c r="RMT56" i="102"/>
  <c r="RML56" i="102"/>
  <c r="RMD56" i="102"/>
  <c r="RLV56" i="102"/>
  <c r="RLN56" i="102"/>
  <c r="RLF56" i="102"/>
  <c r="RKX56" i="102"/>
  <c r="RKP56" i="102"/>
  <c r="RKH56" i="102"/>
  <c r="RJZ56" i="102"/>
  <c r="RJR56" i="102"/>
  <c r="RJJ56" i="102"/>
  <c r="RJB56" i="102"/>
  <c r="RIT56" i="102"/>
  <c r="RIL56" i="102"/>
  <c r="RID56" i="102"/>
  <c r="RHV56" i="102"/>
  <c r="RHN56" i="102"/>
  <c r="RHF56" i="102"/>
  <c r="RGX56" i="102"/>
  <c r="RGP56" i="102"/>
  <c r="RGH56" i="102"/>
  <c r="RFZ56" i="102"/>
  <c r="RFR56" i="102"/>
  <c r="RFJ56" i="102"/>
  <c r="RFB56" i="102"/>
  <c r="RET56" i="102"/>
  <c r="REL56" i="102"/>
  <c r="RED56" i="102"/>
  <c r="RDV56" i="102"/>
  <c r="RDN56" i="102"/>
  <c r="RDF56" i="102"/>
  <c r="RCX56" i="102"/>
  <c r="RCP56" i="102"/>
  <c r="RCH56" i="102"/>
  <c r="RBZ56" i="102"/>
  <c r="RBR56" i="102"/>
  <c r="RBJ56" i="102"/>
  <c r="RBB56" i="102"/>
  <c r="RAT56" i="102"/>
  <c r="RAL56" i="102"/>
  <c r="RAD56" i="102"/>
  <c r="QZV56" i="102"/>
  <c r="QZN56" i="102"/>
  <c r="QZF56" i="102"/>
  <c r="QYX56" i="102"/>
  <c r="QYP56" i="102"/>
  <c r="QYH56" i="102"/>
  <c r="QXZ56" i="102"/>
  <c r="QXR56" i="102"/>
  <c r="QXJ56" i="102"/>
  <c r="QXB56" i="102"/>
  <c r="QWT56" i="102"/>
  <c r="QWL56" i="102"/>
  <c r="QWD56" i="102"/>
  <c r="QVV56" i="102"/>
  <c r="QVN56" i="102"/>
  <c r="QVF56" i="102"/>
  <c r="QUX56" i="102"/>
  <c r="QUP56" i="102"/>
  <c r="QUH56" i="102"/>
  <c r="QTZ56" i="102"/>
  <c r="QTR56" i="102"/>
  <c r="QTJ56" i="102"/>
  <c r="QTB56" i="102"/>
  <c r="QST56" i="102"/>
  <c r="QSL56" i="102"/>
  <c r="QSD56" i="102"/>
  <c r="QRV56" i="102"/>
  <c r="QRN56" i="102"/>
  <c r="QRF56" i="102"/>
  <c r="QQX56" i="102"/>
  <c r="QQP56" i="102"/>
  <c r="QQH56" i="102"/>
  <c r="QPZ56" i="102"/>
  <c r="QPR56" i="102"/>
  <c r="QPJ56" i="102"/>
  <c r="QPB56" i="102"/>
  <c r="QOT56" i="102"/>
  <c r="QOL56" i="102"/>
  <c r="QOD56" i="102"/>
  <c r="QNV56" i="102"/>
  <c r="QNN56" i="102"/>
  <c r="QNF56" i="102"/>
  <c r="QMX56" i="102"/>
  <c r="QMP56" i="102"/>
  <c r="QMH56" i="102"/>
  <c r="QLZ56" i="102"/>
  <c r="QLR56" i="102"/>
  <c r="QLJ56" i="102"/>
  <c r="QLB56" i="102"/>
  <c r="QKT56" i="102"/>
  <c r="QKL56" i="102"/>
  <c r="QKD56" i="102"/>
  <c r="QJV56" i="102"/>
  <c r="QJN56" i="102"/>
  <c r="QJF56" i="102"/>
  <c r="QIX56" i="102"/>
  <c r="QIP56" i="102"/>
  <c r="QIH56" i="102"/>
  <c r="QHZ56" i="102"/>
  <c r="QHR56" i="102"/>
  <c r="QHJ56" i="102"/>
  <c r="QHB56" i="102"/>
  <c r="QGT56" i="102"/>
  <c r="QGL56" i="102"/>
  <c r="QGD56" i="102"/>
  <c r="QFV56" i="102"/>
  <c r="QFN56" i="102"/>
  <c r="QFF56" i="102"/>
  <c r="QEX56" i="102"/>
  <c r="QEP56" i="102"/>
  <c r="QEH56" i="102"/>
  <c r="QDZ56" i="102"/>
  <c r="QDR56" i="102"/>
  <c r="QDJ56" i="102"/>
  <c r="QDB56" i="102"/>
  <c r="QCT56" i="102"/>
  <c r="QCL56" i="102"/>
  <c r="QCD56" i="102"/>
  <c r="QBV56" i="102"/>
  <c r="SXU56" i="102"/>
  <c r="SUR56" i="102"/>
  <c r="SSC56" i="102"/>
  <c r="SPQ56" i="102"/>
  <c r="SNE56" i="102"/>
  <c r="SKS56" i="102"/>
  <c r="SIG56" i="102"/>
  <c r="SGS56" i="102"/>
  <c r="SFM56" i="102"/>
  <c r="SEG56" i="102"/>
  <c r="SDA56" i="102"/>
  <c r="SBU56" i="102"/>
  <c r="SAO56" i="102"/>
  <c r="RZI56" i="102"/>
  <c r="RYK56" i="102"/>
  <c r="RXN56" i="102"/>
  <c r="RWQ56" i="102"/>
  <c r="RVY56" i="102"/>
  <c r="RVK56" i="102"/>
  <c r="RVA56" i="102"/>
  <c r="RUS56" i="102"/>
  <c r="RUK56" i="102"/>
  <c r="RUC56" i="102"/>
  <c r="RTU56" i="102"/>
  <c r="RTM56" i="102"/>
  <c r="RTE56" i="102"/>
  <c r="RSW56" i="102"/>
  <c r="RSO56" i="102"/>
  <c r="RSG56" i="102"/>
  <c r="RRY56" i="102"/>
  <c r="RRQ56" i="102"/>
  <c r="RRI56" i="102"/>
  <c r="RRA56" i="102"/>
  <c r="RQS56" i="102"/>
  <c r="RQK56" i="102"/>
  <c r="RQC56" i="102"/>
  <c r="RPU56" i="102"/>
  <c r="RPM56" i="102"/>
  <c r="RPE56" i="102"/>
  <c r="ROW56" i="102"/>
  <c r="ROO56" i="102"/>
  <c r="ROG56" i="102"/>
  <c r="RNY56" i="102"/>
  <c r="RNQ56" i="102"/>
  <c r="RNI56" i="102"/>
  <c r="RNA56" i="102"/>
  <c r="RMS56" i="102"/>
  <c r="RMK56" i="102"/>
  <c r="RMC56" i="102"/>
  <c r="RLU56" i="102"/>
  <c r="RLM56" i="102"/>
  <c r="RLE56" i="102"/>
  <c r="RKW56" i="102"/>
  <c r="RKO56" i="102"/>
  <c r="RKG56" i="102"/>
  <c r="RJY56" i="102"/>
  <c r="RJQ56" i="102"/>
  <c r="RJI56" i="102"/>
  <c r="RJA56" i="102"/>
  <c r="RIS56" i="102"/>
  <c r="RIK56" i="102"/>
  <c r="RIC56" i="102"/>
  <c r="RHU56" i="102"/>
  <c r="RHM56" i="102"/>
  <c r="RHE56" i="102"/>
  <c r="RGW56" i="102"/>
  <c r="RGO56" i="102"/>
  <c r="RGG56" i="102"/>
  <c r="RFY56" i="102"/>
  <c r="RFQ56" i="102"/>
  <c r="RFI56" i="102"/>
  <c r="RFA56" i="102"/>
  <c r="RES56" i="102"/>
  <c r="REK56" i="102"/>
  <c r="REC56" i="102"/>
  <c r="RDU56" i="102"/>
  <c r="RDM56" i="102"/>
  <c r="RDE56" i="102"/>
  <c r="RCW56" i="102"/>
  <c r="RCO56" i="102"/>
  <c r="RCG56" i="102"/>
  <c r="RBY56" i="102"/>
  <c r="RBQ56" i="102"/>
  <c r="RBI56" i="102"/>
  <c r="RBA56" i="102"/>
  <c r="RAS56" i="102"/>
  <c r="RAK56" i="102"/>
  <c r="RAC56" i="102"/>
  <c r="QZU56" i="102"/>
  <c r="QZM56" i="102"/>
  <c r="QZE56" i="102"/>
  <c r="QYW56" i="102"/>
  <c r="QYO56" i="102"/>
  <c r="QYG56" i="102"/>
  <c r="QXY56" i="102"/>
  <c r="QXQ56" i="102"/>
  <c r="QXI56" i="102"/>
  <c r="QXA56" i="102"/>
  <c r="QWS56" i="102"/>
  <c r="QWK56" i="102"/>
  <c r="QWC56" i="102"/>
  <c r="QVU56" i="102"/>
  <c r="QVM56" i="102"/>
  <c r="QVE56" i="102"/>
  <c r="QUW56" i="102"/>
  <c r="QUO56" i="102"/>
  <c r="QUG56" i="102"/>
  <c r="QTY56" i="102"/>
  <c r="QTQ56" i="102"/>
  <c r="QTI56" i="102"/>
  <c r="QTA56" i="102"/>
  <c r="QSS56" i="102"/>
  <c r="QSK56" i="102"/>
  <c r="QSC56" i="102"/>
  <c r="QRU56" i="102"/>
  <c r="QRM56" i="102"/>
  <c r="QRE56" i="102"/>
  <c r="QQW56" i="102"/>
  <c r="QQO56" i="102"/>
  <c r="QQG56" i="102"/>
  <c r="QPY56" i="102"/>
  <c r="QPQ56" i="102"/>
  <c r="QPI56" i="102"/>
  <c r="QPA56" i="102"/>
  <c r="QOS56" i="102"/>
  <c r="QOK56" i="102"/>
  <c r="QOC56" i="102"/>
  <c r="QNU56" i="102"/>
  <c r="QNM56" i="102"/>
  <c r="QNE56" i="102"/>
  <c r="QMW56" i="102"/>
  <c r="QMO56" i="102"/>
  <c r="QMG56" i="102"/>
  <c r="QLY56" i="102"/>
  <c r="QLQ56" i="102"/>
  <c r="QLI56" i="102"/>
  <c r="QLA56" i="102"/>
  <c r="QKS56" i="102"/>
  <c r="QKK56" i="102"/>
  <c r="QKC56" i="102"/>
  <c r="QJU56" i="102"/>
  <c r="QJM56" i="102"/>
  <c r="QJE56" i="102"/>
  <c r="QIW56" i="102"/>
  <c r="QIO56" i="102"/>
  <c r="QIG56" i="102"/>
  <c r="QHY56" i="102"/>
  <c r="QHQ56" i="102"/>
  <c r="QHI56" i="102"/>
  <c r="QHA56" i="102"/>
  <c r="QGS56" i="102"/>
  <c r="QGK56" i="102"/>
  <c r="QGC56" i="102"/>
  <c r="QFU56" i="102"/>
  <c r="QFM56" i="102"/>
  <c r="QFE56" i="102"/>
  <c r="QEW56" i="102"/>
  <c r="QEO56" i="102"/>
  <c r="QEG56" i="102"/>
  <c r="QDY56" i="102"/>
  <c r="QDQ56" i="102"/>
  <c r="QDI56" i="102"/>
  <c r="QDA56" i="102"/>
  <c r="QCS56" i="102"/>
  <c r="QCK56" i="102"/>
  <c r="QCC56" i="102"/>
  <c r="QBU56" i="102"/>
  <c r="QBM56" i="102"/>
  <c r="QBE56" i="102"/>
  <c r="SXJ56" i="102"/>
  <c r="SUI56" i="102"/>
  <c r="SRU56" i="102"/>
  <c r="SPI56" i="102"/>
  <c r="SMW56" i="102"/>
  <c r="SKK56" i="102"/>
  <c r="SHY56" i="102"/>
  <c r="SGM56" i="102"/>
  <c r="SFG56" i="102"/>
  <c r="SEA56" i="102"/>
  <c r="SCU56" i="102"/>
  <c r="SBO56" i="102"/>
  <c r="SAI56" i="102"/>
  <c r="RZC56" i="102"/>
  <c r="RYE56" i="102"/>
  <c r="RXM56" i="102"/>
  <c r="RWP56" i="102"/>
  <c r="RVT56" i="102"/>
  <c r="RVJ56" i="102"/>
  <c r="RUZ56" i="102"/>
  <c r="RUR56" i="102"/>
  <c r="RUJ56" i="102"/>
  <c r="RUB56" i="102"/>
  <c r="RTT56" i="102"/>
  <c r="RTL56" i="102"/>
  <c r="RTD56" i="102"/>
  <c r="RSV56" i="102"/>
  <c r="RSN56" i="102"/>
  <c r="RSF56" i="102"/>
  <c r="RRX56" i="102"/>
  <c r="RRP56" i="102"/>
  <c r="RRH56" i="102"/>
  <c r="RQZ56" i="102"/>
  <c r="RQR56" i="102"/>
  <c r="RQJ56" i="102"/>
  <c r="RQB56" i="102"/>
  <c r="RPT56" i="102"/>
  <c r="RPL56" i="102"/>
  <c r="RPD56" i="102"/>
  <c r="ROV56" i="102"/>
  <c r="RON56" i="102"/>
  <c r="ROF56" i="102"/>
  <c r="RNX56" i="102"/>
  <c r="RNP56" i="102"/>
  <c r="RNH56" i="102"/>
  <c r="RMZ56" i="102"/>
  <c r="RMR56" i="102"/>
  <c r="RMJ56" i="102"/>
  <c r="RMB56" i="102"/>
  <c r="RLT56" i="102"/>
  <c r="RLL56" i="102"/>
  <c r="RLD56" i="102"/>
  <c r="RKV56" i="102"/>
  <c r="RKN56" i="102"/>
  <c r="RKF56" i="102"/>
  <c r="RJX56" i="102"/>
  <c r="RJP56" i="102"/>
  <c r="RJH56" i="102"/>
  <c r="RIZ56" i="102"/>
  <c r="RIR56" i="102"/>
  <c r="RIJ56" i="102"/>
  <c r="RIB56" i="102"/>
  <c r="RHT56" i="102"/>
  <c r="RHL56" i="102"/>
  <c r="RHD56" i="102"/>
  <c r="RGV56" i="102"/>
  <c r="RGN56" i="102"/>
  <c r="RGF56" i="102"/>
  <c r="RFX56" i="102"/>
  <c r="RFP56" i="102"/>
  <c r="RFH56" i="102"/>
  <c r="REZ56" i="102"/>
  <c r="RER56" i="102"/>
  <c r="REJ56" i="102"/>
  <c r="REB56" i="102"/>
  <c r="RDT56" i="102"/>
  <c r="RDL56" i="102"/>
  <c r="RDD56" i="102"/>
  <c r="RCV56" i="102"/>
  <c r="RCN56" i="102"/>
  <c r="RCF56" i="102"/>
  <c r="RBX56" i="102"/>
  <c r="RBP56" i="102"/>
  <c r="RBH56" i="102"/>
  <c r="RAZ56" i="102"/>
  <c r="RAR56" i="102"/>
  <c r="RAJ56" i="102"/>
  <c r="RAB56" i="102"/>
  <c r="QZT56" i="102"/>
  <c r="QZL56" i="102"/>
  <c r="QZD56" i="102"/>
  <c r="QYV56" i="102"/>
  <c r="QYN56" i="102"/>
  <c r="QYF56" i="102"/>
  <c r="QXX56" i="102"/>
  <c r="QXP56" i="102"/>
  <c r="QXH56" i="102"/>
  <c r="QWZ56" i="102"/>
  <c r="QWR56" i="102"/>
  <c r="QWJ56" i="102"/>
  <c r="QWB56" i="102"/>
  <c r="QVT56" i="102"/>
  <c r="QVL56" i="102"/>
  <c r="QVD56" i="102"/>
  <c r="QUV56" i="102"/>
  <c r="QUN56" i="102"/>
  <c r="QUF56" i="102"/>
  <c r="QTX56" i="102"/>
  <c r="QTP56" i="102"/>
  <c r="QTH56" i="102"/>
  <c r="QSZ56" i="102"/>
  <c r="QSR56" i="102"/>
  <c r="QSJ56" i="102"/>
  <c r="QSB56" i="102"/>
  <c r="QRT56" i="102"/>
  <c r="QRL56" i="102"/>
  <c r="QRD56" i="102"/>
  <c r="QQV56" i="102"/>
  <c r="QQN56" i="102"/>
  <c r="QQF56" i="102"/>
  <c r="QPX56" i="102"/>
  <c r="QPP56" i="102"/>
  <c r="QPH56" i="102"/>
  <c r="QOZ56" i="102"/>
  <c r="QOR56" i="102"/>
  <c r="QOJ56" i="102"/>
  <c r="QOB56" i="102"/>
  <c r="QNT56" i="102"/>
  <c r="QNL56" i="102"/>
  <c r="QND56" i="102"/>
  <c r="QMV56" i="102"/>
  <c r="QMN56" i="102"/>
  <c r="QMF56" i="102"/>
  <c r="QLX56" i="102"/>
  <c r="QLP56" i="102"/>
  <c r="QLH56" i="102"/>
  <c r="QKZ56" i="102"/>
  <c r="QKR56" i="102"/>
  <c r="QKJ56" i="102"/>
  <c r="QKB56" i="102"/>
  <c r="QJT56" i="102"/>
  <c r="TCQ56" i="102"/>
  <c r="SWY56" i="102"/>
  <c r="STZ56" i="102"/>
  <c r="SRM56" i="102"/>
  <c r="SPA56" i="102"/>
  <c r="SMO56" i="102"/>
  <c r="SKC56" i="102"/>
  <c r="SHQ56" i="102"/>
  <c r="SGK56" i="102"/>
  <c r="SFE56" i="102"/>
  <c r="SDY56" i="102"/>
  <c r="SCS56" i="102"/>
  <c r="SBM56" i="102"/>
  <c r="SAG56" i="102"/>
  <c r="RZA56" i="102"/>
  <c r="RYD56" i="102"/>
  <c r="RXG56" i="102"/>
  <c r="RWO56" i="102"/>
  <c r="RVS56" i="102"/>
  <c r="RVI56" i="102"/>
  <c r="RUY56" i="102"/>
  <c r="RUQ56" i="102"/>
  <c r="RUI56" i="102"/>
  <c r="RUA56" i="102"/>
  <c r="RTS56" i="102"/>
  <c r="RTK56" i="102"/>
  <c r="RTC56" i="102"/>
  <c r="RSU56" i="102"/>
  <c r="RSM56" i="102"/>
  <c r="RSE56" i="102"/>
  <c r="RRW56" i="102"/>
  <c r="RRO56" i="102"/>
  <c r="RRG56" i="102"/>
  <c r="RQY56" i="102"/>
  <c r="RQQ56" i="102"/>
  <c r="RQI56" i="102"/>
  <c r="RQA56" i="102"/>
  <c r="RPS56" i="102"/>
  <c r="RPK56" i="102"/>
  <c r="RPC56" i="102"/>
  <c r="ROU56" i="102"/>
  <c r="ROM56" i="102"/>
  <c r="ROE56" i="102"/>
  <c r="RNW56" i="102"/>
  <c r="RNO56" i="102"/>
  <c r="RNG56" i="102"/>
  <c r="RMY56" i="102"/>
  <c r="RMQ56" i="102"/>
  <c r="RMI56" i="102"/>
  <c r="RMA56" i="102"/>
  <c r="RLS56" i="102"/>
  <c r="RLK56" i="102"/>
  <c r="RLC56" i="102"/>
  <c r="RKU56" i="102"/>
  <c r="RKM56" i="102"/>
  <c r="RKE56" i="102"/>
  <c r="RJW56" i="102"/>
  <c r="RJO56" i="102"/>
  <c r="RJG56" i="102"/>
  <c r="RIY56" i="102"/>
  <c r="RIQ56" i="102"/>
  <c r="RII56" i="102"/>
  <c r="RIA56" i="102"/>
  <c r="RHS56" i="102"/>
  <c r="RHK56" i="102"/>
  <c r="RHC56" i="102"/>
  <c r="RGU56" i="102"/>
  <c r="RGM56" i="102"/>
  <c r="RGE56" i="102"/>
  <c r="RFW56" i="102"/>
  <c r="RFO56" i="102"/>
  <c r="RFG56" i="102"/>
  <c r="REY56" i="102"/>
  <c r="REQ56" i="102"/>
  <c r="REI56" i="102"/>
  <c r="REA56" i="102"/>
  <c r="RDS56" i="102"/>
  <c r="RDK56" i="102"/>
  <c r="RDC56" i="102"/>
  <c r="RCU56" i="102"/>
  <c r="RCM56" i="102"/>
  <c r="RCE56" i="102"/>
  <c r="RBW56" i="102"/>
  <c r="RBO56" i="102"/>
  <c r="RBG56" i="102"/>
  <c r="RAY56" i="102"/>
  <c r="RAQ56" i="102"/>
  <c r="RAI56" i="102"/>
  <c r="RAA56" i="102"/>
  <c r="QZS56" i="102"/>
  <c r="QZK56" i="102"/>
  <c r="QZC56" i="102"/>
  <c r="QYU56" i="102"/>
  <c r="QYM56" i="102"/>
  <c r="QYE56" i="102"/>
  <c r="QXW56" i="102"/>
  <c r="QXO56" i="102"/>
  <c r="QXG56" i="102"/>
  <c r="QWY56" i="102"/>
  <c r="QWQ56" i="102"/>
  <c r="QWI56" i="102"/>
  <c r="QWA56" i="102"/>
  <c r="QVS56" i="102"/>
  <c r="QVK56" i="102"/>
  <c r="QVC56" i="102"/>
  <c r="QUU56" i="102"/>
  <c r="QUM56" i="102"/>
  <c r="QUE56" i="102"/>
  <c r="QTW56" i="102"/>
  <c r="QTO56" i="102"/>
  <c r="QTG56" i="102"/>
  <c r="QSY56" i="102"/>
  <c r="QSQ56" i="102"/>
  <c r="QSI56" i="102"/>
  <c r="QSA56" i="102"/>
  <c r="QRS56" i="102"/>
  <c r="QRK56" i="102"/>
  <c r="QRC56" i="102"/>
  <c r="QQU56" i="102"/>
  <c r="QQM56" i="102"/>
  <c r="QQE56" i="102"/>
  <c r="QPW56" i="102"/>
  <c r="QPO56" i="102"/>
  <c r="QPG56" i="102"/>
  <c r="QOY56" i="102"/>
  <c r="QOQ56" i="102"/>
  <c r="QOI56" i="102"/>
  <c r="QOA56" i="102"/>
  <c r="QNS56" i="102"/>
  <c r="QNK56" i="102"/>
  <c r="QNC56" i="102"/>
  <c r="QMU56" i="102"/>
  <c r="QMM56" i="102"/>
  <c r="QME56" i="102"/>
  <c r="QLW56" i="102"/>
  <c r="QLO56" i="102"/>
  <c r="QLG56" i="102"/>
  <c r="QKY56" i="102"/>
  <c r="QKQ56" i="102"/>
  <c r="QKI56" i="102"/>
  <c r="QKA56" i="102"/>
  <c r="QJS56" i="102"/>
  <c r="QJK56" i="102"/>
  <c r="QJC56" i="102"/>
  <c r="QIU56" i="102"/>
  <c r="QIM56" i="102"/>
  <c r="QIE56" i="102"/>
  <c r="QHW56" i="102"/>
  <c r="QHO56" i="102"/>
  <c r="QHG56" i="102"/>
  <c r="QGY56" i="102"/>
  <c r="QGQ56" i="102"/>
  <c r="QGI56" i="102"/>
  <c r="QGA56" i="102"/>
  <c r="QFS56" i="102"/>
  <c r="QFK56" i="102"/>
  <c r="QFC56" i="102"/>
  <c r="QEU56" i="102"/>
  <c r="QEM56" i="102"/>
  <c r="QEE56" i="102"/>
  <c r="QDW56" i="102"/>
  <c r="QDO56" i="102"/>
  <c r="QDG56" i="102"/>
  <c r="QCY56" i="102"/>
  <c r="QCQ56" i="102"/>
  <c r="QCI56" i="102"/>
  <c r="QCA56" i="102"/>
  <c r="QBS56" i="102"/>
  <c r="QBK56" i="102"/>
  <c r="QBC56" i="102"/>
  <c r="TBK56" i="102"/>
  <c r="SWN56" i="102"/>
  <c r="STQ56" i="102"/>
  <c r="SRE56" i="102"/>
  <c r="SOS56" i="102"/>
  <c r="SMG56" i="102"/>
  <c r="SJU56" i="102"/>
  <c r="SHK56" i="102"/>
  <c r="SGE56" i="102"/>
  <c r="SEY56" i="102"/>
  <c r="SDS56" i="102"/>
  <c r="SCM56" i="102"/>
  <c r="SBG56" i="102"/>
  <c r="SAA56" i="102"/>
  <c r="RYU56" i="102"/>
  <c r="RYC56" i="102"/>
  <c r="RXF56" i="102"/>
  <c r="RWI56" i="102"/>
  <c r="RVR56" i="102"/>
  <c r="RVH56" i="102"/>
  <c r="RUX56" i="102"/>
  <c r="RUP56" i="102"/>
  <c r="RUH56" i="102"/>
  <c r="RTZ56" i="102"/>
  <c r="RTR56" i="102"/>
  <c r="RTJ56" i="102"/>
  <c r="RTB56" i="102"/>
  <c r="RST56" i="102"/>
  <c r="RSL56" i="102"/>
  <c r="RSD56" i="102"/>
  <c r="RRV56" i="102"/>
  <c r="RRN56" i="102"/>
  <c r="RRF56" i="102"/>
  <c r="RQX56" i="102"/>
  <c r="RQP56" i="102"/>
  <c r="RQH56" i="102"/>
  <c r="RPZ56" i="102"/>
  <c r="RPR56" i="102"/>
  <c r="RPJ56" i="102"/>
  <c r="RPB56" i="102"/>
  <c r="ROT56" i="102"/>
  <c r="ROL56" i="102"/>
  <c r="ROD56" i="102"/>
  <c r="RNV56" i="102"/>
  <c r="RNN56" i="102"/>
  <c r="RNF56" i="102"/>
  <c r="RMX56" i="102"/>
  <c r="RMP56" i="102"/>
  <c r="RMH56" i="102"/>
  <c r="RLZ56" i="102"/>
  <c r="RLR56" i="102"/>
  <c r="RLJ56" i="102"/>
  <c r="RLB56" i="102"/>
  <c r="RKT56" i="102"/>
  <c r="RKL56" i="102"/>
  <c r="RKD56" i="102"/>
  <c r="RJV56" i="102"/>
  <c r="RJN56" i="102"/>
  <c r="RJF56" i="102"/>
  <c r="RIX56" i="102"/>
  <c r="RIP56" i="102"/>
  <c r="RIH56" i="102"/>
  <c r="RHZ56" i="102"/>
  <c r="RHR56" i="102"/>
  <c r="RHJ56" i="102"/>
  <c r="RHB56" i="102"/>
  <c r="RGT56" i="102"/>
  <c r="RGL56" i="102"/>
  <c r="RGD56" i="102"/>
  <c r="RFV56" i="102"/>
  <c r="RFN56" i="102"/>
  <c r="RFF56" i="102"/>
  <c r="REX56" i="102"/>
  <c r="REP56" i="102"/>
  <c r="REH56" i="102"/>
  <c r="RDZ56" i="102"/>
  <c r="RDR56" i="102"/>
  <c r="RDJ56" i="102"/>
  <c r="RDB56" i="102"/>
  <c r="RCT56" i="102"/>
  <c r="RCL56" i="102"/>
  <c r="RCD56" i="102"/>
  <c r="RBV56" i="102"/>
  <c r="RBN56" i="102"/>
  <c r="RBF56" i="102"/>
  <c r="RAX56" i="102"/>
  <c r="RAP56" i="102"/>
  <c r="RAH56" i="102"/>
  <c r="QZZ56" i="102"/>
  <c r="QZR56" i="102"/>
  <c r="QZJ56" i="102"/>
  <c r="QZB56" i="102"/>
  <c r="QYT56" i="102"/>
  <c r="QYL56" i="102"/>
  <c r="QYD56" i="102"/>
  <c r="QXV56" i="102"/>
  <c r="QXN56" i="102"/>
  <c r="QXF56" i="102"/>
  <c r="QWX56" i="102"/>
  <c r="QWP56" i="102"/>
  <c r="QWH56" i="102"/>
  <c r="QVZ56" i="102"/>
  <c r="QVR56" i="102"/>
  <c r="QVJ56" i="102"/>
  <c r="QVB56" i="102"/>
  <c r="QUT56" i="102"/>
  <c r="QUL56" i="102"/>
  <c r="QUD56" i="102"/>
  <c r="QTV56" i="102"/>
  <c r="QTN56" i="102"/>
  <c r="QTF56" i="102"/>
  <c r="QSX56" i="102"/>
  <c r="QSP56" i="102"/>
  <c r="QSH56" i="102"/>
  <c r="QRZ56" i="102"/>
  <c r="QRR56" i="102"/>
  <c r="QRJ56" i="102"/>
  <c r="QRB56" i="102"/>
  <c r="QQT56" i="102"/>
  <c r="QQL56" i="102"/>
  <c r="QQD56" i="102"/>
  <c r="QPV56" i="102"/>
  <c r="QPN56" i="102"/>
  <c r="QPF56" i="102"/>
  <c r="QOX56" i="102"/>
  <c r="QOP56" i="102"/>
  <c r="QOH56" i="102"/>
  <c r="QNZ56" i="102"/>
  <c r="QNR56" i="102"/>
  <c r="QNJ56" i="102"/>
  <c r="QNB56" i="102"/>
  <c r="QMT56" i="102"/>
  <c r="QML56" i="102"/>
  <c r="QMD56" i="102"/>
  <c r="QLV56" i="102"/>
  <c r="QLN56" i="102"/>
  <c r="QLF56" i="102"/>
  <c r="QKX56" i="102"/>
  <c r="QKP56" i="102"/>
  <c r="QKH56" i="102"/>
  <c r="QJZ56" i="102"/>
  <c r="QJR56" i="102"/>
  <c r="QJJ56" i="102"/>
  <c r="QJB56" i="102"/>
  <c r="QIT56" i="102"/>
  <c r="QIL56" i="102"/>
  <c r="QID56" i="102"/>
  <c r="QHV56" i="102"/>
  <c r="QHN56" i="102"/>
  <c r="QHF56" i="102"/>
  <c r="QGX56" i="102"/>
  <c r="QGP56" i="102"/>
  <c r="QGH56" i="102"/>
  <c r="QFZ56" i="102"/>
  <c r="QFR56" i="102"/>
  <c r="QFJ56" i="102"/>
  <c r="QFB56" i="102"/>
  <c r="QET56" i="102"/>
  <c r="QEL56" i="102"/>
  <c r="QED56" i="102"/>
  <c r="QDV56" i="102"/>
  <c r="QDN56" i="102"/>
  <c r="QDF56" i="102"/>
  <c r="QCX56" i="102"/>
  <c r="QCP56" i="102"/>
  <c r="QCH56" i="102"/>
  <c r="QBZ56" i="102"/>
  <c r="QBR56" i="102"/>
  <c r="QBJ56" i="102"/>
  <c r="QBB56" i="102"/>
  <c r="TAE56" i="102"/>
  <c r="SWD56" i="102"/>
  <c r="STI56" i="102"/>
  <c r="SQW56" i="102"/>
  <c r="SOK56" i="102"/>
  <c r="SLY56" i="102"/>
  <c r="SJM56" i="102"/>
  <c r="SHI56" i="102"/>
  <c r="SGC56" i="102"/>
  <c r="SEW56" i="102"/>
  <c r="SDQ56" i="102"/>
  <c r="SCK56" i="102"/>
  <c r="SBE56" i="102"/>
  <c r="RZY56" i="102"/>
  <c r="RYT56" i="102"/>
  <c r="RXW56" i="102"/>
  <c r="RXE56" i="102"/>
  <c r="RWH56" i="102"/>
  <c r="RVQ56" i="102"/>
  <c r="RVF56" i="102"/>
  <c r="RUW56" i="102"/>
  <c r="RUO56" i="102"/>
  <c r="RUG56" i="102"/>
  <c r="RTY56" i="102"/>
  <c r="RTQ56" i="102"/>
  <c r="RTI56" i="102"/>
  <c r="RTA56" i="102"/>
  <c r="RSS56" i="102"/>
  <c r="RSK56" i="102"/>
  <c r="RSC56" i="102"/>
  <c r="RRU56" i="102"/>
  <c r="RRM56" i="102"/>
  <c r="RRE56" i="102"/>
  <c r="RQW56" i="102"/>
  <c r="RQO56" i="102"/>
  <c r="RQG56" i="102"/>
  <c r="RPY56" i="102"/>
  <c r="RPQ56" i="102"/>
  <c r="RPI56" i="102"/>
  <c r="RPA56" i="102"/>
  <c r="ROS56" i="102"/>
  <c r="ROK56" i="102"/>
  <c r="ROC56" i="102"/>
  <c r="RNU56" i="102"/>
  <c r="RNM56" i="102"/>
  <c r="RNE56" i="102"/>
  <c r="RMW56" i="102"/>
  <c r="RMO56" i="102"/>
  <c r="RMG56" i="102"/>
  <c r="RLY56" i="102"/>
  <c r="RLQ56" i="102"/>
  <c r="RLI56" i="102"/>
  <c r="RLA56" i="102"/>
  <c r="RKS56" i="102"/>
  <c r="RKK56" i="102"/>
  <c r="RKC56" i="102"/>
  <c r="RJU56" i="102"/>
  <c r="RJM56" i="102"/>
  <c r="RJE56" i="102"/>
  <c r="RIW56" i="102"/>
  <c r="RIO56" i="102"/>
  <c r="RIG56" i="102"/>
  <c r="RHY56" i="102"/>
  <c r="RHQ56" i="102"/>
  <c r="RHI56" i="102"/>
  <c r="RHA56" i="102"/>
  <c r="RGS56" i="102"/>
  <c r="RGK56" i="102"/>
  <c r="RGC56" i="102"/>
  <c r="RFU56" i="102"/>
  <c r="RFM56" i="102"/>
  <c r="RFE56" i="102"/>
  <c r="REW56" i="102"/>
  <c r="REO56" i="102"/>
  <c r="REG56" i="102"/>
  <c r="RDY56" i="102"/>
  <c r="RDQ56" i="102"/>
  <c r="RDI56" i="102"/>
  <c r="RDA56" i="102"/>
  <c r="RCS56" i="102"/>
  <c r="RCK56" i="102"/>
  <c r="RCC56" i="102"/>
  <c r="RBU56" i="102"/>
  <c r="RBM56" i="102"/>
  <c r="RBE56" i="102"/>
  <c r="RAW56" i="102"/>
  <c r="RAO56" i="102"/>
  <c r="RAG56" i="102"/>
  <c r="QZY56" i="102"/>
  <c r="QZQ56" i="102"/>
  <c r="QZI56" i="102"/>
  <c r="QZA56" i="102"/>
  <c r="QYS56" i="102"/>
  <c r="QYK56" i="102"/>
  <c r="QYC56" i="102"/>
  <c r="QXU56" i="102"/>
  <c r="QXM56" i="102"/>
  <c r="QXE56" i="102"/>
  <c r="QWW56" i="102"/>
  <c r="QWO56" i="102"/>
  <c r="QWG56" i="102"/>
  <c r="QVY56" i="102"/>
  <c r="QVQ56" i="102"/>
  <c r="QVI56" i="102"/>
  <c r="QVA56" i="102"/>
  <c r="QUS56" i="102"/>
  <c r="QUK56" i="102"/>
  <c r="QUC56" i="102"/>
  <c r="QTU56" i="102"/>
  <c r="QTM56" i="102"/>
  <c r="QTE56" i="102"/>
  <c r="QSW56" i="102"/>
  <c r="QSO56" i="102"/>
  <c r="QSG56" i="102"/>
  <c r="QRY56" i="102"/>
  <c r="QRQ56" i="102"/>
  <c r="QRI56" i="102"/>
  <c r="QRA56" i="102"/>
  <c r="QQS56" i="102"/>
  <c r="QQK56" i="102"/>
  <c r="QQC56" i="102"/>
  <c r="QPU56" i="102"/>
  <c r="QPM56" i="102"/>
  <c r="QPE56" i="102"/>
  <c r="QOW56" i="102"/>
  <c r="QOO56" i="102"/>
  <c r="QOG56" i="102"/>
  <c r="QNY56" i="102"/>
  <c r="QNQ56" i="102"/>
  <c r="QNI56" i="102"/>
  <c r="QNA56" i="102"/>
  <c r="QMS56" i="102"/>
  <c r="QMK56" i="102"/>
  <c r="QMC56" i="102"/>
  <c r="QLU56" i="102"/>
  <c r="QLM56" i="102"/>
  <c r="QLE56" i="102"/>
  <c r="QKW56" i="102"/>
  <c r="QKO56" i="102"/>
  <c r="QKG56" i="102"/>
  <c r="QJY56" i="102"/>
  <c r="QJQ56" i="102"/>
  <c r="QJI56" i="102"/>
  <c r="QJA56" i="102"/>
  <c r="QIS56" i="102"/>
  <c r="QIK56" i="102"/>
  <c r="QIC56" i="102"/>
  <c r="QHU56" i="102"/>
  <c r="QHM56" i="102"/>
  <c r="SZH56" i="102"/>
  <c r="SVT56" i="102"/>
  <c r="STA56" i="102"/>
  <c r="SQO56" i="102"/>
  <c r="SOC56" i="102"/>
  <c r="SLQ56" i="102"/>
  <c r="SJE56" i="102"/>
  <c r="SHC56" i="102"/>
  <c r="SFW56" i="102"/>
  <c r="SEQ56" i="102"/>
  <c r="SDK56" i="102"/>
  <c r="SCE56" i="102"/>
  <c r="SAY56" i="102"/>
  <c r="RZS56" i="102"/>
  <c r="RYS56" i="102"/>
  <c r="RXV56" i="102"/>
  <c r="RWY56" i="102"/>
  <c r="RWG56" i="102"/>
  <c r="RVP56" i="102"/>
  <c r="RVD56" i="102"/>
  <c r="RUV56" i="102"/>
  <c r="RUN56" i="102"/>
  <c r="RUF56" i="102"/>
  <c r="RTX56" i="102"/>
  <c r="RTP56" i="102"/>
  <c r="RTH56" i="102"/>
  <c r="RSZ56" i="102"/>
  <c r="RSR56" i="102"/>
  <c r="RSJ56" i="102"/>
  <c r="RSB56" i="102"/>
  <c r="RRT56" i="102"/>
  <c r="RRL56" i="102"/>
  <c r="RRD56" i="102"/>
  <c r="RQV56" i="102"/>
  <c r="RQN56" i="102"/>
  <c r="RQF56" i="102"/>
  <c r="RPX56" i="102"/>
  <c r="RPP56" i="102"/>
  <c r="RPH56" i="102"/>
  <c r="ROZ56" i="102"/>
  <c r="ROR56" i="102"/>
  <c r="ROJ56" i="102"/>
  <c r="ROB56" i="102"/>
  <c r="RNT56" i="102"/>
  <c r="RNL56" i="102"/>
  <c r="RND56" i="102"/>
  <c r="RMV56" i="102"/>
  <c r="RMN56" i="102"/>
  <c r="RMF56" i="102"/>
  <c r="RLX56" i="102"/>
  <c r="RLP56" i="102"/>
  <c r="RLH56" i="102"/>
  <c r="RKZ56" i="102"/>
  <c r="RKR56" i="102"/>
  <c r="RKJ56" i="102"/>
  <c r="RKB56" i="102"/>
  <c r="RJT56" i="102"/>
  <c r="RJL56" i="102"/>
  <c r="RJD56" i="102"/>
  <c r="RIV56" i="102"/>
  <c r="RIN56" i="102"/>
  <c r="RIF56" i="102"/>
  <c r="RHX56" i="102"/>
  <c r="RHP56" i="102"/>
  <c r="RHH56" i="102"/>
  <c r="RGZ56" i="102"/>
  <c r="RGR56" i="102"/>
  <c r="RGJ56" i="102"/>
  <c r="RGB56" i="102"/>
  <c r="RFT56" i="102"/>
  <c r="RFL56" i="102"/>
  <c r="RFD56" i="102"/>
  <c r="REV56" i="102"/>
  <c r="REN56" i="102"/>
  <c r="REF56" i="102"/>
  <c r="RDX56" i="102"/>
  <c r="RDP56" i="102"/>
  <c r="RDH56" i="102"/>
  <c r="RCZ56" i="102"/>
  <c r="RCR56" i="102"/>
  <c r="RCJ56" i="102"/>
  <c r="RCB56" i="102"/>
  <c r="RBT56" i="102"/>
  <c r="RBL56" i="102"/>
  <c r="RBD56" i="102"/>
  <c r="RAV56" i="102"/>
  <c r="RAN56" i="102"/>
  <c r="RAF56" i="102"/>
  <c r="QZX56" i="102"/>
  <c r="QZP56" i="102"/>
  <c r="QZH56" i="102"/>
  <c r="QYZ56" i="102"/>
  <c r="QYR56" i="102"/>
  <c r="QYJ56" i="102"/>
  <c r="QYB56" i="102"/>
  <c r="QXT56" i="102"/>
  <c r="QXL56" i="102"/>
  <c r="QXD56" i="102"/>
  <c r="QWV56" i="102"/>
  <c r="QWN56" i="102"/>
  <c r="QWF56" i="102"/>
  <c r="QVX56" i="102"/>
  <c r="QVP56" i="102"/>
  <c r="QVH56" i="102"/>
  <c r="QUZ56" i="102"/>
  <c r="QUR56" i="102"/>
  <c r="QUJ56" i="102"/>
  <c r="QUB56" i="102"/>
  <c r="QTT56" i="102"/>
  <c r="QTL56" i="102"/>
  <c r="QTD56" i="102"/>
  <c r="QSV56" i="102"/>
  <c r="QSN56" i="102"/>
  <c r="QSF56" i="102"/>
  <c r="QRX56" i="102"/>
  <c r="QRP56" i="102"/>
  <c r="QRH56" i="102"/>
  <c r="QQZ56" i="102"/>
  <c r="QQR56" i="102"/>
  <c r="QQJ56" i="102"/>
  <c r="QQB56" i="102"/>
  <c r="QPT56" i="102"/>
  <c r="QPL56" i="102"/>
  <c r="QPD56" i="102"/>
  <c r="QOV56" i="102"/>
  <c r="QON56" i="102"/>
  <c r="QOF56" i="102"/>
  <c r="QNX56" i="102"/>
  <c r="QNP56" i="102"/>
  <c r="QNH56" i="102"/>
  <c r="QMZ56" i="102"/>
  <c r="QMR56" i="102"/>
  <c r="QMJ56" i="102"/>
  <c r="QMB56" i="102"/>
  <c r="QLT56" i="102"/>
  <c r="QLL56" i="102"/>
  <c r="QLD56" i="102"/>
  <c r="QKV56" i="102"/>
  <c r="QKN56" i="102"/>
  <c r="QKF56" i="102"/>
  <c r="QJX56" i="102"/>
  <c r="QJP56" i="102"/>
  <c r="QJH56" i="102"/>
  <c r="QIZ56" i="102"/>
  <c r="QIR56" i="102"/>
  <c r="QIJ56" i="102"/>
  <c r="QIB56" i="102"/>
  <c r="QHT56" i="102"/>
  <c r="QHL56" i="102"/>
  <c r="QHD56" i="102"/>
  <c r="QGV56" i="102"/>
  <c r="QGN56" i="102"/>
  <c r="QGF56" i="102"/>
  <c r="QFX56" i="102"/>
  <c r="QFP56" i="102"/>
  <c r="QFH56" i="102"/>
  <c r="QEZ56" i="102"/>
  <c r="QER56" i="102"/>
  <c r="QEJ56" i="102"/>
  <c r="QEB56" i="102"/>
  <c r="QDT56" i="102"/>
  <c r="QDL56" i="102"/>
  <c r="QDD56" i="102"/>
  <c r="QCV56" i="102"/>
  <c r="QCN56" i="102"/>
  <c r="SYU56" i="102"/>
  <c r="SVK56" i="102"/>
  <c r="SSS56" i="102"/>
  <c r="SQG56" i="102"/>
  <c r="SNU56" i="102"/>
  <c r="SLI56" i="102"/>
  <c r="SIW56" i="102"/>
  <c r="SHA56" i="102"/>
  <c r="SFU56" i="102"/>
  <c r="SEO56" i="102"/>
  <c r="SDI56" i="102"/>
  <c r="SCC56" i="102"/>
  <c r="SAW56" i="102"/>
  <c r="RZQ56" i="102"/>
  <c r="RYM56" i="102"/>
  <c r="RXU56" i="102"/>
  <c r="RWX56" i="102"/>
  <c r="RWA56" i="102"/>
  <c r="RVN56" i="102"/>
  <c r="RVC56" i="102"/>
  <c r="RUU56" i="102"/>
  <c r="RUM56" i="102"/>
  <c r="RUE56" i="102"/>
  <c r="RTW56" i="102"/>
  <c r="RTO56" i="102"/>
  <c r="RTG56" i="102"/>
  <c r="RSY56" i="102"/>
  <c r="RSQ56" i="102"/>
  <c r="RSI56" i="102"/>
  <c r="RSA56" i="102"/>
  <c r="RRS56" i="102"/>
  <c r="RRK56" i="102"/>
  <c r="RRC56" i="102"/>
  <c r="RQU56" i="102"/>
  <c r="RQM56" i="102"/>
  <c r="RQE56" i="102"/>
  <c r="RPW56" i="102"/>
  <c r="RPO56" i="102"/>
  <c r="RPG56" i="102"/>
  <c r="ROY56" i="102"/>
  <c r="ROQ56" i="102"/>
  <c r="ROI56" i="102"/>
  <c r="ROA56" i="102"/>
  <c r="RNS56" i="102"/>
  <c r="RNK56" i="102"/>
  <c r="RNC56" i="102"/>
  <c r="RMU56" i="102"/>
  <c r="RMM56" i="102"/>
  <c r="RME56" i="102"/>
  <c r="RLW56" i="102"/>
  <c r="RLO56" i="102"/>
  <c r="RLG56" i="102"/>
  <c r="RKY56" i="102"/>
  <c r="RKQ56" i="102"/>
  <c r="RKI56" i="102"/>
  <c r="RKA56" i="102"/>
  <c r="RJS56" i="102"/>
  <c r="RJK56" i="102"/>
  <c r="RJC56" i="102"/>
  <c r="RIU56" i="102"/>
  <c r="RIM56" i="102"/>
  <c r="RIE56" i="102"/>
  <c r="RHW56" i="102"/>
  <c r="RHO56" i="102"/>
  <c r="RHG56" i="102"/>
  <c r="RGY56" i="102"/>
  <c r="RGQ56" i="102"/>
  <c r="RGI56" i="102"/>
  <c r="RGA56" i="102"/>
  <c r="RFS56" i="102"/>
  <c r="RFK56" i="102"/>
  <c r="RFC56" i="102"/>
  <c r="REU56" i="102"/>
  <c r="REM56" i="102"/>
  <c r="REE56" i="102"/>
  <c r="RDW56" i="102"/>
  <c r="RDO56" i="102"/>
  <c r="RDG56" i="102"/>
  <c r="RCY56" i="102"/>
  <c r="RCQ56" i="102"/>
  <c r="RCI56" i="102"/>
  <c r="RCA56" i="102"/>
  <c r="RBS56" i="102"/>
  <c r="RBK56" i="102"/>
  <c r="RBC56" i="102"/>
  <c r="RAU56" i="102"/>
  <c r="RAM56" i="102"/>
  <c r="RAE56" i="102"/>
  <c r="QZW56" i="102"/>
  <c r="QZO56" i="102"/>
  <c r="QZG56" i="102"/>
  <c r="QYY56" i="102"/>
  <c r="QYQ56" i="102"/>
  <c r="QYI56" i="102"/>
  <c r="QYA56" i="102"/>
  <c r="QXS56" i="102"/>
  <c r="QXK56" i="102"/>
  <c r="QXC56" i="102"/>
  <c r="QWU56" i="102"/>
  <c r="QWM56" i="102"/>
  <c r="QWE56" i="102"/>
  <c r="QVW56" i="102"/>
  <c r="QVO56" i="102"/>
  <c r="QVG56" i="102"/>
  <c r="QUY56" i="102"/>
  <c r="QUQ56" i="102"/>
  <c r="QUI56" i="102"/>
  <c r="QUA56" i="102"/>
  <c r="QTS56" i="102"/>
  <c r="QTK56" i="102"/>
  <c r="QTC56" i="102"/>
  <c r="QSU56" i="102"/>
  <c r="QSM56" i="102"/>
  <c r="QQQ56" i="102"/>
  <c r="QOE56" i="102"/>
  <c r="QLS56" i="102"/>
  <c r="QJL56" i="102"/>
  <c r="QIF56" i="102"/>
  <c r="QHC56" i="102"/>
  <c r="QGG56" i="102"/>
  <c r="QFL56" i="102"/>
  <c r="QEQ56" i="102"/>
  <c r="QDU56" i="102"/>
  <c r="QCZ56" i="102"/>
  <c r="QCF56" i="102"/>
  <c r="QBP56" i="102"/>
  <c r="QBD56" i="102"/>
  <c r="QAT56" i="102"/>
  <c r="QAL56" i="102"/>
  <c r="QAD56" i="102"/>
  <c r="PZV56" i="102"/>
  <c r="PZN56" i="102"/>
  <c r="PZF56" i="102"/>
  <c r="PYX56" i="102"/>
  <c r="PYP56" i="102"/>
  <c r="PYH56" i="102"/>
  <c r="PXZ56" i="102"/>
  <c r="PXR56" i="102"/>
  <c r="PXJ56" i="102"/>
  <c r="PXB56" i="102"/>
  <c r="PWT56" i="102"/>
  <c r="PWL56" i="102"/>
  <c r="PWD56" i="102"/>
  <c r="PVV56" i="102"/>
  <c r="PVN56" i="102"/>
  <c r="PVF56" i="102"/>
  <c r="PUX56" i="102"/>
  <c r="PUP56" i="102"/>
  <c r="PUH56" i="102"/>
  <c r="PTZ56" i="102"/>
  <c r="PTR56" i="102"/>
  <c r="PTJ56" i="102"/>
  <c r="PTB56" i="102"/>
  <c r="PST56" i="102"/>
  <c r="PSL56" i="102"/>
  <c r="PSD56" i="102"/>
  <c r="PRV56" i="102"/>
  <c r="PRN56" i="102"/>
  <c r="PRF56" i="102"/>
  <c r="PQX56" i="102"/>
  <c r="PQP56" i="102"/>
  <c r="PQH56" i="102"/>
  <c r="PPZ56" i="102"/>
  <c r="PPR56" i="102"/>
  <c r="PPJ56" i="102"/>
  <c r="PPB56" i="102"/>
  <c r="POT56" i="102"/>
  <c r="POL56" i="102"/>
  <c r="POD56" i="102"/>
  <c r="PNV56" i="102"/>
  <c r="PNN56" i="102"/>
  <c r="PNF56" i="102"/>
  <c r="PMX56" i="102"/>
  <c r="PMP56" i="102"/>
  <c r="PMH56" i="102"/>
  <c r="PLZ56" i="102"/>
  <c r="PLR56" i="102"/>
  <c r="PLJ56" i="102"/>
  <c r="PLB56" i="102"/>
  <c r="PKT56" i="102"/>
  <c r="PKL56" i="102"/>
  <c r="PKD56" i="102"/>
  <c r="PJV56" i="102"/>
  <c r="PJN56" i="102"/>
  <c r="PJF56" i="102"/>
  <c r="PIX56" i="102"/>
  <c r="PIP56" i="102"/>
  <c r="PIH56" i="102"/>
  <c r="PHZ56" i="102"/>
  <c r="PHR56" i="102"/>
  <c r="PHJ56" i="102"/>
  <c r="PHB56" i="102"/>
  <c r="PGT56" i="102"/>
  <c r="PGL56" i="102"/>
  <c r="PGD56" i="102"/>
  <c r="PFV56" i="102"/>
  <c r="PFN56" i="102"/>
  <c r="PFF56" i="102"/>
  <c r="PEX56" i="102"/>
  <c r="PEP56" i="102"/>
  <c r="PEH56" i="102"/>
  <c r="PDZ56" i="102"/>
  <c r="PDR56" i="102"/>
  <c r="PDJ56" i="102"/>
  <c r="PDB56" i="102"/>
  <c r="PCT56" i="102"/>
  <c r="PCL56" i="102"/>
  <c r="PCD56" i="102"/>
  <c r="PBV56" i="102"/>
  <c r="PBN56" i="102"/>
  <c r="PBF56" i="102"/>
  <c r="PAX56" i="102"/>
  <c r="PAP56" i="102"/>
  <c r="PAH56" i="102"/>
  <c r="OZZ56" i="102"/>
  <c r="OZR56" i="102"/>
  <c r="OZJ56" i="102"/>
  <c r="OZB56" i="102"/>
  <c r="OYT56" i="102"/>
  <c r="OYL56" i="102"/>
  <c r="OYD56" i="102"/>
  <c r="OXV56" i="102"/>
  <c r="OXN56" i="102"/>
  <c r="OXF56" i="102"/>
  <c r="OWX56" i="102"/>
  <c r="OWP56" i="102"/>
  <c r="OWH56" i="102"/>
  <c r="OVZ56" i="102"/>
  <c r="OVR56" i="102"/>
  <c r="OVJ56" i="102"/>
  <c r="OVB56" i="102"/>
  <c r="OUT56" i="102"/>
  <c r="OUL56" i="102"/>
  <c r="OUD56" i="102"/>
  <c r="OTV56" i="102"/>
  <c r="OTN56" i="102"/>
  <c r="OTF56" i="102"/>
  <c r="OSX56" i="102"/>
  <c r="OSP56" i="102"/>
  <c r="OSH56" i="102"/>
  <c r="ORZ56" i="102"/>
  <c r="ORR56" i="102"/>
  <c r="ORJ56" i="102"/>
  <c r="ORB56" i="102"/>
  <c r="OQT56" i="102"/>
  <c r="OQL56" i="102"/>
  <c r="OQD56" i="102"/>
  <c r="OPV56" i="102"/>
  <c r="OPN56" i="102"/>
  <c r="OPF56" i="102"/>
  <c r="OOX56" i="102"/>
  <c r="OOP56" i="102"/>
  <c r="OOH56" i="102"/>
  <c r="ONZ56" i="102"/>
  <c r="ONR56" i="102"/>
  <c r="ONJ56" i="102"/>
  <c r="ONB56" i="102"/>
  <c r="OMT56" i="102"/>
  <c r="OML56" i="102"/>
  <c r="OMD56" i="102"/>
  <c r="OLV56" i="102"/>
  <c r="OLN56" i="102"/>
  <c r="OLF56" i="102"/>
  <c r="OKX56" i="102"/>
  <c r="OKP56" i="102"/>
  <c r="OKH56" i="102"/>
  <c r="OJZ56" i="102"/>
  <c r="OJR56" i="102"/>
  <c r="OJJ56" i="102"/>
  <c r="OJB56" i="102"/>
  <c r="OIT56" i="102"/>
  <c r="OIL56" i="102"/>
  <c r="OID56" i="102"/>
  <c r="OHV56" i="102"/>
  <c r="OHN56" i="102"/>
  <c r="OHF56" i="102"/>
  <c r="OGX56" i="102"/>
  <c r="OGP56" i="102"/>
  <c r="OGH56" i="102"/>
  <c r="OFZ56" i="102"/>
  <c r="OFR56" i="102"/>
  <c r="OFJ56" i="102"/>
  <c r="OFB56" i="102"/>
  <c r="QQI56" i="102"/>
  <c r="QNW56" i="102"/>
  <c r="QLK56" i="102"/>
  <c r="QJG56" i="102"/>
  <c r="QIA56" i="102"/>
  <c r="QGZ56" i="102"/>
  <c r="QGE56" i="102"/>
  <c r="QFI56" i="102"/>
  <c r="QEN56" i="102"/>
  <c r="QDS56" i="102"/>
  <c r="QCW56" i="102"/>
  <c r="QCE56" i="102"/>
  <c r="QBO56" i="102"/>
  <c r="QBA56" i="102"/>
  <c r="QAS56" i="102"/>
  <c r="QAK56" i="102"/>
  <c r="QAC56" i="102"/>
  <c r="PZU56" i="102"/>
  <c r="PZM56" i="102"/>
  <c r="PZE56" i="102"/>
  <c r="PYW56" i="102"/>
  <c r="PYO56" i="102"/>
  <c r="PYG56" i="102"/>
  <c r="PXY56" i="102"/>
  <c r="PXQ56" i="102"/>
  <c r="PXI56" i="102"/>
  <c r="PXA56" i="102"/>
  <c r="PWS56" i="102"/>
  <c r="PWK56" i="102"/>
  <c r="PWC56" i="102"/>
  <c r="PVU56" i="102"/>
  <c r="PVM56" i="102"/>
  <c r="PVE56" i="102"/>
  <c r="PUW56" i="102"/>
  <c r="PUO56" i="102"/>
  <c r="PUG56" i="102"/>
  <c r="PTY56" i="102"/>
  <c r="PTQ56" i="102"/>
  <c r="PTI56" i="102"/>
  <c r="PTA56" i="102"/>
  <c r="PSS56" i="102"/>
  <c r="PSK56" i="102"/>
  <c r="PSC56" i="102"/>
  <c r="PRU56" i="102"/>
  <c r="PRM56" i="102"/>
  <c r="PRE56" i="102"/>
  <c r="PQW56" i="102"/>
  <c r="PQO56" i="102"/>
  <c r="PQG56" i="102"/>
  <c r="PPY56" i="102"/>
  <c r="PPQ56" i="102"/>
  <c r="PPI56" i="102"/>
  <c r="PPA56" i="102"/>
  <c r="POS56" i="102"/>
  <c r="POK56" i="102"/>
  <c r="POC56" i="102"/>
  <c r="PNU56" i="102"/>
  <c r="PNM56" i="102"/>
  <c r="PNE56" i="102"/>
  <c r="PMW56" i="102"/>
  <c r="PMO56" i="102"/>
  <c r="PMG56" i="102"/>
  <c r="PLY56" i="102"/>
  <c r="PLQ56" i="102"/>
  <c r="PLI56" i="102"/>
  <c r="PLA56" i="102"/>
  <c r="PKS56" i="102"/>
  <c r="PKK56" i="102"/>
  <c r="PKC56" i="102"/>
  <c r="PJU56" i="102"/>
  <c r="PJM56" i="102"/>
  <c r="PJE56" i="102"/>
  <c r="PIW56" i="102"/>
  <c r="PIO56" i="102"/>
  <c r="PIG56" i="102"/>
  <c r="PHY56" i="102"/>
  <c r="PHQ56" i="102"/>
  <c r="PHI56" i="102"/>
  <c r="PHA56" i="102"/>
  <c r="PGS56" i="102"/>
  <c r="PGK56" i="102"/>
  <c r="PGC56" i="102"/>
  <c r="PFU56" i="102"/>
  <c r="PFM56" i="102"/>
  <c r="PFE56" i="102"/>
  <c r="PEW56" i="102"/>
  <c r="PEO56" i="102"/>
  <c r="PEG56" i="102"/>
  <c r="PDY56" i="102"/>
  <c r="PDQ56" i="102"/>
  <c r="PDI56" i="102"/>
  <c r="PDA56" i="102"/>
  <c r="PCS56" i="102"/>
  <c r="PCK56" i="102"/>
  <c r="PCC56" i="102"/>
  <c r="PBU56" i="102"/>
  <c r="PBM56" i="102"/>
  <c r="PBE56" i="102"/>
  <c r="PAW56" i="102"/>
  <c r="PAO56" i="102"/>
  <c r="PAG56" i="102"/>
  <c r="OZY56" i="102"/>
  <c r="OZQ56" i="102"/>
  <c r="OZI56" i="102"/>
  <c r="OZA56" i="102"/>
  <c r="OYS56" i="102"/>
  <c r="OYK56" i="102"/>
  <c r="OYC56" i="102"/>
  <c r="OXU56" i="102"/>
  <c r="OXM56" i="102"/>
  <c r="OXE56" i="102"/>
  <c r="OWW56" i="102"/>
  <c r="OWO56" i="102"/>
  <c r="OWG56" i="102"/>
  <c r="OVY56" i="102"/>
  <c r="OVQ56" i="102"/>
  <c r="OVI56" i="102"/>
  <c r="OVA56" i="102"/>
  <c r="OUS56" i="102"/>
  <c r="OUK56" i="102"/>
  <c r="OUC56" i="102"/>
  <c r="OTU56" i="102"/>
  <c r="OTM56" i="102"/>
  <c r="OTE56" i="102"/>
  <c r="OSW56" i="102"/>
  <c r="OSO56" i="102"/>
  <c r="OSG56" i="102"/>
  <c r="ORY56" i="102"/>
  <c r="ORQ56" i="102"/>
  <c r="ORI56" i="102"/>
  <c r="ORA56" i="102"/>
  <c r="OQS56" i="102"/>
  <c r="OQK56" i="102"/>
  <c r="OQC56" i="102"/>
  <c r="OPU56" i="102"/>
  <c r="OPM56" i="102"/>
  <c r="OPE56" i="102"/>
  <c r="OOW56" i="102"/>
  <c r="OOO56" i="102"/>
  <c r="OOG56" i="102"/>
  <c r="ONY56" i="102"/>
  <c r="ONQ56" i="102"/>
  <c r="ONI56" i="102"/>
  <c r="ONA56" i="102"/>
  <c r="OMS56" i="102"/>
  <c r="OMK56" i="102"/>
  <c r="OMC56" i="102"/>
  <c r="OLU56" i="102"/>
  <c r="OLM56" i="102"/>
  <c r="OLE56" i="102"/>
  <c r="OKW56" i="102"/>
  <c r="OKO56" i="102"/>
  <c r="OKG56" i="102"/>
  <c r="OJY56" i="102"/>
  <c r="OJQ56" i="102"/>
  <c r="OJI56" i="102"/>
  <c r="OJA56" i="102"/>
  <c r="OIS56" i="102"/>
  <c r="OIK56" i="102"/>
  <c r="OIC56" i="102"/>
  <c r="OHU56" i="102"/>
  <c r="QQA56" i="102"/>
  <c r="QNO56" i="102"/>
  <c r="QLC56" i="102"/>
  <c r="QJD56" i="102"/>
  <c r="QHX56" i="102"/>
  <c r="QGW56" i="102"/>
  <c r="QGB56" i="102"/>
  <c r="QFG56" i="102"/>
  <c r="QEK56" i="102"/>
  <c r="QDP56" i="102"/>
  <c r="QCU56" i="102"/>
  <c r="QCB56" i="102"/>
  <c r="QBN56" i="102"/>
  <c r="QAZ56" i="102"/>
  <c r="QAR56" i="102"/>
  <c r="QAJ56" i="102"/>
  <c r="QAB56" i="102"/>
  <c r="PZT56" i="102"/>
  <c r="PZL56" i="102"/>
  <c r="PZD56" i="102"/>
  <c r="PYV56" i="102"/>
  <c r="PYN56" i="102"/>
  <c r="PYF56" i="102"/>
  <c r="PXX56" i="102"/>
  <c r="PXP56" i="102"/>
  <c r="PXH56" i="102"/>
  <c r="PWZ56" i="102"/>
  <c r="PWR56" i="102"/>
  <c r="PWJ56" i="102"/>
  <c r="PWB56" i="102"/>
  <c r="PVT56" i="102"/>
  <c r="PVL56" i="102"/>
  <c r="PVD56" i="102"/>
  <c r="PUV56" i="102"/>
  <c r="PUN56" i="102"/>
  <c r="PUF56" i="102"/>
  <c r="PTX56" i="102"/>
  <c r="PTP56" i="102"/>
  <c r="PTH56" i="102"/>
  <c r="PSZ56" i="102"/>
  <c r="PSR56" i="102"/>
  <c r="PSJ56" i="102"/>
  <c r="PSB56" i="102"/>
  <c r="PRT56" i="102"/>
  <c r="PRL56" i="102"/>
  <c r="PRD56" i="102"/>
  <c r="PQV56" i="102"/>
  <c r="PQN56" i="102"/>
  <c r="PQF56" i="102"/>
  <c r="PPX56" i="102"/>
  <c r="PPP56" i="102"/>
  <c r="PPH56" i="102"/>
  <c r="POZ56" i="102"/>
  <c r="POR56" i="102"/>
  <c r="POJ56" i="102"/>
  <c r="POB56" i="102"/>
  <c r="PNT56" i="102"/>
  <c r="PNL56" i="102"/>
  <c r="PND56" i="102"/>
  <c r="PMV56" i="102"/>
  <c r="PMN56" i="102"/>
  <c r="PMF56" i="102"/>
  <c r="PLX56" i="102"/>
  <c r="PLP56" i="102"/>
  <c r="PLH56" i="102"/>
  <c r="PKZ56" i="102"/>
  <c r="PKR56" i="102"/>
  <c r="PKJ56" i="102"/>
  <c r="PKB56" i="102"/>
  <c r="PJT56" i="102"/>
  <c r="PJL56" i="102"/>
  <c r="PJD56" i="102"/>
  <c r="PIV56" i="102"/>
  <c r="PIN56" i="102"/>
  <c r="PIF56" i="102"/>
  <c r="PHX56" i="102"/>
  <c r="PHP56" i="102"/>
  <c r="PHH56" i="102"/>
  <c r="PGZ56" i="102"/>
  <c r="PGR56" i="102"/>
  <c r="PGJ56" i="102"/>
  <c r="PGB56" i="102"/>
  <c r="PFT56" i="102"/>
  <c r="PFL56" i="102"/>
  <c r="PFD56" i="102"/>
  <c r="PEV56" i="102"/>
  <c r="PEN56" i="102"/>
  <c r="PEF56" i="102"/>
  <c r="PDX56" i="102"/>
  <c r="PDP56" i="102"/>
  <c r="PDH56" i="102"/>
  <c r="PCZ56" i="102"/>
  <c r="PCR56" i="102"/>
  <c r="PCJ56" i="102"/>
  <c r="PCB56" i="102"/>
  <c r="PBT56" i="102"/>
  <c r="PBL56" i="102"/>
  <c r="PBD56" i="102"/>
  <c r="PAV56" i="102"/>
  <c r="PAN56" i="102"/>
  <c r="PAF56" i="102"/>
  <c r="OZX56" i="102"/>
  <c r="OZP56" i="102"/>
  <c r="OZH56" i="102"/>
  <c r="OYZ56" i="102"/>
  <c r="OYR56" i="102"/>
  <c r="OYJ56" i="102"/>
  <c r="OYB56" i="102"/>
  <c r="OXT56" i="102"/>
  <c r="OXL56" i="102"/>
  <c r="OXD56" i="102"/>
  <c r="OWV56" i="102"/>
  <c r="OWN56" i="102"/>
  <c r="OWF56" i="102"/>
  <c r="OVX56" i="102"/>
  <c r="OVP56" i="102"/>
  <c r="OVH56" i="102"/>
  <c r="OUZ56" i="102"/>
  <c r="OUR56" i="102"/>
  <c r="OUJ56" i="102"/>
  <c r="OUB56" i="102"/>
  <c r="OTT56" i="102"/>
  <c r="OTL56" i="102"/>
  <c r="OTD56" i="102"/>
  <c r="OSV56" i="102"/>
  <c r="OSN56" i="102"/>
  <c r="OSF56" i="102"/>
  <c r="ORX56" i="102"/>
  <c r="ORP56" i="102"/>
  <c r="ORH56" i="102"/>
  <c r="OQZ56" i="102"/>
  <c r="OQR56" i="102"/>
  <c r="OQJ56" i="102"/>
  <c r="OQB56" i="102"/>
  <c r="OPT56" i="102"/>
  <c r="OPL56" i="102"/>
  <c r="OPD56" i="102"/>
  <c r="OOV56" i="102"/>
  <c r="OON56" i="102"/>
  <c r="OOF56" i="102"/>
  <c r="ONX56" i="102"/>
  <c r="ONP56" i="102"/>
  <c r="ONH56" i="102"/>
  <c r="OMZ56" i="102"/>
  <c r="OMR56" i="102"/>
  <c r="OMJ56" i="102"/>
  <c r="OMB56" i="102"/>
  <c r="OLT56" i="102"/>
  <c r="OLL56" i="102"/>
  <c r="OLD56" i="102"/>
  <c r="OKV56" i="102"/>
  <c r="OKN56" i="102"/>
  <c r="OKF56" i="102"/>
  <c r="OJX56" i="102"/>
  <c r="OJP56" i="102"/>
  <c r="OJH56" i="102"/>
  <c r="OIZ56" i="102"/>
  <c r="OIR56" i="102"/>
  <c r="OIJ56" i="102"/>
  <c r="OIB56" i="102"/>
  <c r="OHT56" i="102"/>
  <c r="OHL56" i="102"/>
  <c r="OHD56" i="102"/>
  <c r="QSE56" i="102"/>
  <c r="QPS56" i="102"/>
  <c r="QNG56" i="102"/>
  <c r="QKU56" i="102"/>
  <c r="QIY56" i="102"/>
  <c r="QHS56" i="102"/>
  <c r="QGU56" i="102"/>
  <c r="QFY56" i="102"/>
  <c r="QFD56" i="102"/>
  <c r="QEI56" i="102"/>
  <c r="QDM56" i="102"/>
  <c r="QCR56" i="102"/>
  <c r="QBY56" i="102"/>
  <c r="QBL56" i="102"/>
  <c r="QAY56" i="102"/>
  <c r="QAQ56" i="102"/>
  <c r="QAI56" i="102"/>
  <c r="QAA56" i="102"/>
  <c r="PZS56" i="102"/>
  <c r="PZK56" i="102"/>
  <c r="PZC56" i="102"/>
  <c r="PYU56" i="102"/>
  <c r="PYM56" i="102"/>
  <c r="PYE56" i="102"/>
  <c r="PXW56" i="102"/>
  <c r="PXO56" i="102"/>
  <c r="PXG56" i="102"/>
  <c r="PWY56" i="102"/>
  <c r="PWQ56" i="102"/>
  <c r="PWI56" i="102"/>
  <c r="PWA56" i="102"/>
  <c r="PVS56" i="102"/>
  <c r="PVK56" i="102"/>
  <c r="PVC56" i="102"/>
  <c r="PUU56" i="102"/>
  <c r="PUM56" i="102"/>
  <c r="PUE56" i="102"/>
  <c r="PTW56" i="102"/>
  <c r="PTO56" i="102"/>
  <c r="PTG56" i="102"/>
  <c r="PSY56" i="102"/>
  <c r="PSQ56" i="102"/>
  <c r="PSI56" i="102"/>
  <c r="PSA56" i="102"/>
  <c r="PRS56" i="102"/>
  <c r="PRK56" i="102"/>
  <c r="PRC56" i="102"/>
  <c r="PQU56" i="102"/>
  <c r="PQM56" i="102"/>
  <c r="PQE56" i="102"/>
  <c r="PPW56" i="102"/>
  <c r="PPO56" i="102"/>
  <c r="PPG56" i="102"/>
  <c r="POY56" i="102"/>
  <c r="POQ56" i="102"/>
  <c r="POI56" i="102"/>
  <c r="POA56" i="102"/>
  <c r="PNS56" i="102"/>
  <c r="PNK56" i="102"/>
  <c r="PNC56" i="102"/>
  <c r="PMU56" i="102"/>
  <c r="PMM56" i="102"/>
  <c r="PME56" i="102"/>
  <c r="PLW56" i="102"/>
  <c r="PLO56" i="102"/>
  <c r="PLG56" i="102"/>
  <c r="PKY56" i="102"/>
  <c r="PKQ56" i="102"/>
  <c r="PKI56" i="102"/>
  <c r="PKA56" i="102"/>
  <c r="PJS56" i="102"/>
  <c r="PJK56" i="102"/>
  <c r="PJC56" i="102"/>
  <c r="PIU56" i="102"/>
  <c r="PIM56" i="102"/>
  <c r="PIE56" i="102"/>
  <c r="PHW56" i="102"/>
  <c r="PHO56" i="102"/>
  <c r="PHG56" i="102"/>
  <c r="PGY56" i="102"/>
  <c r="PGQ56" i="102"/>
  <c r="PGI56" i="102"/>
  <c r="PGA56" i="102"/>
  <c r="PFS56" i="102"/>
  <c r="PFK56" i="102"/>
  <c r="PFC56" i="102"/>
  <c r="PEU56" i="102"/>
  <c r="PEM56" i="102"/>
  <c r="PEE56" i="102"/>
  <c r="PDW56" i="102"/>
  <c r="PDO56" i="102"/>
  <c r="PDG56" i="102"/>
  <c r="PCY56" i="102"/>
  <c r="PCQ56" i="102"/>
  <c r="PCI56" i="102"/>
  <c r="PCA56" i="102"/>
  <c r="PBS56" i="102"/>
  <c r="PBK56" i="102"/>
  <c r="PBC56" i="102"/>
  <c r="PAU56" i="102"/>
  <c r="PAM56" i="102"/>
  <c r="PAE56" i="102"/>
  <c r="OZW56" i="102"/>
  <c r="OZO56" i="102"/>
  <c r="OZG56" i="102"/>
  <c r="OYY56" i="102"/>
  <c r="OYQ56" i="102"/>
  <c r="OYI56" i="102"/>
  <c r="OYA56" i="102"/>
  <c r="OXS56" i="102"/>
  <c r="OXK56" i="102"/>
  <c r="OXC56" i="102"/>
  <c r="OWU56" i="102"/>
  <c r="OWM56" i="102"/>
  <c r="OWE56" i="102"/>
  <c r="OVW56" i="102"/>
  <c r="OVO56" i="102"/>
  <c r="OVG56" i="102"/>
  <c r="OUY56" i="102"/>
  <c r="OUQ56" i="102"/>
  <c r="OUI56" i="102"/>
  <c r="OUA56" i="102"/>
  <c r="OTS56" i="102"/>
  <c r="OTK56" i="102"/>
  <c r="OTC56" i="102"/>
  <c r="OSU56" i="102"/>
  <c r="OSM56" i="102"/>
  <c r="OSE56" i="102"/>
  <c r="ORW56" i="102"/>
  <c r="ORO56" i="102"/>
  <c r="ORG56" i="102"/>
  <c r="OQY56" i="102"/>
  <c r="OQQ56" i="102"/>
  <c r="OQI56" i="102"/>
  <c r="OQA56" i="102"/>
  <c r="OPS56" i="102"/>
  <c r="OPK56" i="102"/>
  <c r="OPC56" i="102"/>
  <c r="OOU56" i="102"/>
  <c r="OOM56" i="102"/>
  <c r="OOE56" i="102"/>
  <c r="ONW56" i="102"/>
  <c r="ONO56" i="102"/>
  <c r="ONG56" i="102"/>
  <c r="OMY56" i="102"/>
  <c r="OMQ56" i="102"/>
  <c r="OMI56" i="102"/>
  <c r="OMA56" i="102"/>
  <c r="OLS56" i="102"/>
  <c r="OLK56" i="102"/>
  <c r="OLC56" i="102"/>
  <c r="OKU56" i="102"/>
  <c r="OKM56" i="102"/>
  <c r="OKE56" i="102"/>
  <c r="OJW56" i="102"/>
  <c r="OJO56" i="102"/>
  <c r="OJG56" i="102"/>
  <c r="OIY56" i="102"/>
  <c r="OIQ56" i="102"/>
  <c r="OII56" i="102"/>
  <c r="OIA56" i="102"/>
  <c r="OHS56" i="102"/>
  <c r="OHK56" i="102"/>
  <c r="OHC56" i="102"/>
  <c r="QRW56" i="102"/>
  <c r="QPK56" i="102"/>
  <c r="QMY56" i="102"/>
  <c r="QKM56" i="102"/>
  <c r="QIV56" i="102"/>
  <c r="QHP56" i="102"/>
  <c r="QGR56" i="102"/>
  <c r="QFW56" i="102"/>
  <c r="QFA56" i="102"/>
  <c r="QEF56" i="102"/>
  <c r="QDK56" i="102"/>
  <c r="QCO56" i="102"/>
  <c r="QBX56" i="102"/>
  <c r="QBI56" i="102"/>
  <c r="QAX56" i="102"/>
  <c r="QAP56" i="102"/>
  <c r="QAH56" i="102"/>
  <c r="PZZ56" i="102"/>
  <c r="PZR56" i="102"/>
  <c r="PZJ56" i="102"/>
  <c r="PZB56" i="102"/>
  <c r="PYT56" i="102"/>
  <c r="PYL56" i="102"/>
  <c r="PYD56" i="102"/>
  <c r="PXV56" i="102"/>
  <c r="PXN56" i="102"/>
  <c r="PXF56" i="102"/>
  <c r="PWX56" i="102"/>
  <c r="PWP56" i="102"/>
  <c r="PWH56" i="102"/>
  <c r="PVZ56" i="102"/>
  <c r="PVR56" i="102"/>
  <c r="PVJ56" i="102"/>
  <c r="PVB56" i="102"/>
  <c r="PUT56" i="102"/>
  <c r="PUL56" i="102"/>
  <c r="PUD56" i="102"/>
  <c r="PTV56" i="102"/>
  <c r="PTN56" i="102"/>
  <c r="PTF56" i="102"/>
  <c r="PSX56" i="102"/>
  <c r="PSP56" i="102"/>
  <c r="PSH56" i="102"/>
  <c r="PRZ56" i="102"/>
  <c r="PRR56" i="102"/>
  <c r="PRJ56" i="102"/>
  <c r="PRB56" i="102"/>
  <c r="PQT56" i="102"/>
  <c r="PQL56" i="102"/>
  <c r="PQD56" i="102"/>
  <c r="PPV56" i="102"/>
  <c r="PPN56" i="102"/>
  <c r="PPF56" i="102"/>
  <c r="POX56" i="102"/>
  <c r="POP56" i="102"/>
  <c r="POH56" i="102"/>
  <c r="PNZ56" i="102"/>
  <c r="PNR56" i="102"/>
  <c r="PNJ56" i="102"/>
  <c r="PNB56" i="102"/>
  <c r="PMT56" i="102"/>
  <c r="PML56" i="102"/>
  <c r="PMD56" i="102"/>
  <c r="PLV56" i="102"/>
  <c r="PLN56" i="102"/>
  <c r="PLF56" i="102"/>
  <c r="PKX56" i="102"/>
  <c r="PKP56" i="102"/>
  <c r="PKH56" i="102"/>
  <c r="PJZ56" i="102"/>
  <c r="PJR56" i="102"/>
  <c r="PJJ56" i="102"/>
  <c r="PJB56" i="102"/>
  <c r="PIT56" i="102"/>
  <c r="PIL56" i="102"/>
  <c r="PID56" i="102"/>
  <c r="PHV56" i="102"/>
  <c r="PHN56" i="102"/>
  <c r="PHF56" i="102"/>
  <c r="PGX56" i="102"/>
  <c r="PGP56" i="102"/>
  <c r="PGH56" i="102"/>
  <c r="PFZ56" i="102"/>
  <c r="PFR56" i="102"/>
  <c r="PFJ56" i="102"/>
  <c r="PFB56" i="102"/>
  <c r="PET56" i="102"/>
  <c r="PEL56" i="102"/>
  <c r="PED56" i="102"/>
  <c r="PDV56" i="102"/>
  <c r="PDN56" i="102"/>
  <c r="PDF56" i="102"/>
  <c r="PCX56" i="102"/>
  <c r="PCP56" i="102"/>
  <c r="PCH56" i="102"/>
  <c r="PBZ56" i="102"/>
  <c r="PBR56" i="102"/>
  <c r="PBJ56" i="102"/>
  <c r="PBB56" i="102"/>
  <c r="PAT56" i="102"/>
  <c r="PAL56" i="102"/>
  <c r="PAD56" i="102"/>
  <c r="OZV56" i="102"/>
  <c r="OZN56" i="102"/>
  <c r="OZF56" i="102"/>
  <c r="OYX56" i="102"/>
  <c r="OYP56" i="102"/>
  <c r="OYH56" i="102"/>
  <c r="OXZ56" i="102"/>
  <c r="OXR56" i="102"/>
  <c r="OXJ56" i="102"/>
  <c r="OXB56" i="102"/>
  <c r="OWT56" i="102"/>
  <c r="OWL56" i="102"/>
  <c r="QRO56" i="102"/>
  <c r="QPC56" i="102"/>
  <c r="QMQ56" i="102"/>
  <c r="QKE56" i="102"/>
  <c r="QIQ56" i="102"/>
  <c r="QHK56" i="102"/>
  <c r="QGO56" i="102"/>
  <c r="QFT56" i="102"/>
  <c r="QEY56" i="102"/>
  <c r="QEC56" i="102"/>
  <c r="QDH56" i="102"/>
  <c r="QCM56" i="102"/>
  <c r="QBW56" i="102"/>
  <c r="QBH56" i="102"/>
  <c r="QAW56" i="102"/>
  <c r="QAO56" i="102"/>
  <c r="QAG56" i="102"/>
  <c r="PZY56" i="102"/>
  <c r="PZQ56" i="102"/>
  <c r="PZI56" i="102"/>
  <c r="PZA56" i="102"/>
  <c r="PYS56" i="102"/>
  <c r="PYK56" i="102"/>
  <c r="PYC56" i="102"/>
  <c r="PXU56" i="102"/>
  <c r="PXM56" i="102"/>
  <c r="PXE56" i="102"/>
  <c r="PWW56" i="102"/>
  <c r="PWO56" i="102"/>
  <c r="PWG56" i="102"/>
  <c r="PVY56" i="102"/>
  <c r="PVQ56" i="102"/>
  <c r="PVI56" i="102"/>
  <c r="PVA56" i="102"/>
  <c r="PUS56" i="102"/>
  <c r="PUK56" i="102"/>
  <c r="PUC56" i="102"/>
  <c r="PTU56" i="102"/>
  <c r="PTM56" i="102"/>
  <c r="PTE56" i="102"/>
  <c r="PSW56" i="102"/>
  <c r="PSO56" i="102"/>
  <c r="PSG56" i="102"/>
  <c r="PRY56" i="102"/>
  <c r="PRQ56" i="102"/>
  <c r="PRI56" i="102"/>
  <c r="PRA56" i="102"/>
  <c r="PQS56" i="102"/>
  <c r="PQK56" i="102"/>
  <c r="PQC56" i="102"/>
  <c r="PPU56" i="102"/>
  <c r="PPM56" i="102"/>
  <c r="PPE56" i="102"/>
  <c r="POW56" i="102"/>
  <c r="POO56" i="102"/>
  <c r="POG56" i="102"/>
  <c r="PNY56" i="102"/>
  <c r="PNQ56" i="102"/>
  <c r="PNI56" i="102"/>
  <c r="PNA56" i="102"/>
  <c r="PMS56" i="102"/>
  <c r="PMK56" i="102"/>
  <c r="PMC56" i="102"/>
  <c r="PLU56" i="102"/>
  <c r="PLM56" i="102"/>
  <c r="PLE56" i="102"/>
  <c r="PKW56" i="102"/>
  <c r="PKO56" i="102"/>
  <c r="PKG56" i="102"/>
  <c r="PJY56" i="102"/>
  <c r="PJQ56" i="102"/>
  <c r="PJI56" i="102"/>
  <c r="PJA56" i="102"/>
  <c r="PIS56" i="102"/>
  <c r="PIK56" i="102"/>
  <c r="PIC56" i="102"/>
  <c r="PHU56" i="102"/>
  <c r="PHM56" i="102"/>
  <c r="PHE56" i="102"/>
  <c r="PGW56" i="102"/>
  <c r="PGO56" i="102"/>
  <c r="PGG56" i="102"/>
  <c r="PFY56" i="102"/>
  <c r="PFQ56" i="102"/>
  <c r="PFI56" i="102"/>
  <c r="PFA56" i="102"/>
  <c r="PES56" i="102"/>
  <c r="PEK56" i="102"/>
  <c r="PEC56" i="102"/>
  <c r="PDU56" i="102"/>
  <c r="PDM56" i="102"/>
  <c r="PDE56" i="102"/>
  <c r="PCW56" i="102"/>
  <c r="PCO56" i="102"/>
  <c r="PCG56" i="102"/>
  <c r="PBY56" i="102"/>
  <c r="PBQ56" i="102"/>
  <c r="PBI56" i="102"/>
  <c r="PBA56" i="102"/>
  <c r="PAS56" i="102"/>
  <c r="PAK56" i="102"/>
  <c r="PAC56" i="102"/>
  <c r="OZU56" i="102"/>
  <c r="OZM56" i="102"/>
  <c r="OZE56" i="102"/>
  <c r="OYW56" i="102"/>
  <c r="OYO56" i="102"/>
  <c r="OYG56" i="102"/>
  <c r="OXY56" i="102"/>
  <c r="OXQ56" i="102"/>
  <c r="OXI56" i="102"/>
  <c r="OXA56" i="102"/>
  <c r="OWS56" i="102"/>
  <c r="OWK56" i="102"/>
  <c r="OWC56" i="102"/>
  <c r="OVU56" i="102"/>
  <c r="OVM56" i="102"/>
  <c r="OVE56" i="102"/>
  <c r="OUW56" i="102"/>
  <c r="OUO56" i="102"/>
  <c r="OUG56" i="102"/>
  <c r="OTY56" i="102"/>
  <c r="OTQ56" i="102"/>
  <c r="OTI56" i="102"/>
  <c r="OTA56" i="102"/>
  <c r="OSS56" i="102"/>
  <c r="OSK56" i="102"/>
  <c r="OSC56" i="102"/>
  <c r="ORU56" i="102"/>
  <c r="ORM56" i="102"/>
  <c r="ORE56" i="102"/>
  <c r="OQW56" i="102"/>
  <c r="OQO56" i="102"/>
  <c r="OQG56" i="102"/>
  <c r="OPY56" i="102"/>
  <c r="OPQ56" i="102"/>
  <c r="OPI56" i="102"/>
  <c r="OPA56" i="102"/>
  <c r="OOS56" i="102"/>
  <c r="OOK56" i="102"/>
  <c r="OOC56" i="102"/>
  <c r="ONU56" i="102"/>
  <c r="ONM56" i="102"/>
  <c r="ONE56" i="102"/>
  <c r="OMW56" i="102"/>
  <c r="OMO56" i="102"/>
  <c r="QRG56" i="102"/>
  <c r="QOU56" i="102"/>
  <c r="QMI56" i="102"/>
  <c r="QJW56" i="102"/>
  <c r="QIN56" i="102"/>
  <c r="QHH56" i="102"/>
  <c r="QGM56" i="102"/>
  <c r="QFQ56" i="102"/>
  <c r="QEV56" i="102"/>
  <c r="QEA56" i="102"/>
  <c r="QDE56" i="102"/>
  <c r="QCJ56" i="102"/>
  <c r="QBT56" i="102"/>
  <c r="QBG56" i="102"/>
  <c r="QAV56" i="102"/>
  <c r="QAN56" i="102"/>
  <c r="QAF56" i="102"/>
  <c r="PZX56" i="102"/>
  <c r="PZP56" i="102"/>
  <c r="PZH56" i="102"/>
  <c r="PYZ56" i="102"/>
  <c r="PYR56" i="102"/>
  <c r="PYJ56" i="102"/>
  <c r="PYB56" i="102"/>
  <c r="PXT56" i="102"/>
  <c r="PXL56" i="102"/>
  <c r="PXD56" i="102"/>
  <c r="PWV56" i="102"/>
  <c r="PWN56" i="102"/>
  <c r="PWF56" i="102"/>
  <c r="PVX56" i="102"/>
  <c r="PVP56" i="102"/>
  <c r="PVH56" i="102"/>
  <c r="PUZ56" i="102"/>
  <c r="PUR56" i="102"/>
  <c r="PUJ56" i="102"/>
  <c r="PUB56" i="102"/>
  <c r="PTT56" i="102"/>
  <c r="PTL56" i="102"/>
  <c r="PTD56" i="102"/>
  <c r="PSV56" i="102"/>
  <c r="PSN56" i="102"/>
  <c r="PSF56" i="102"/>
  <c r="PRX56" i="102"/>
  <c r="PRP56" i="102"/>
  <c r="PRH56" i="102"/>
  <c r="PQZ56" i="102"/>
  <c r="PQR56" i="102"/>
  <c r="PQJ56" i="102"/>
  <c r="PQB56" i="102"/>
  <c r="PPT56" i="102"/>
  <c r="PPL56" i="102"/>
  <c r="PPD56" i="102"/>
  <c r="POV56" i="102"/>
  <c r="PON56" i="102"/>
  <c r="POF56" i="102"/>
  <c r="PNX56" i="102"/>
  <c r="PNP56" i="102"/>
  <c r="PNH56" i="102"/>
  <c r="PMZ56" i="102"/>
  <c r="PMR56" i="102"/>
  <c r="PMJ56" i="102"/>
  <c r="PMB56" i="102"/>
  <c r="PLT56" i="102"/>
  <c r="PLL56" i="102"/>
  <c r="PLD56" i="102"/>
  <c r="PKV56" i="102"/>
  <c r="PKN56" i="102"/>
  <c r="PKF56" i="102"/>
  <c r="PJX56" i="102"/>
  <c r="PJP56" i="102"/>
  <c r="PJH56" i="102"/>
  <c r="PIZ56" i="102"/>
  <c r="PIR56" i="102"/>
  <c r="PIJ56" i="102"/>
  <c r="PIB56" i="102"/>
  <c r="PHT56" i="102"/>
  <c r="PHL56" i="102"/>
  <c r="PHD56" i="102"/>
  <c r="PGV56" i="102"/>
  <c r="PGN56" i="102"/>
  <c r="PGF56" i="102"/>
  <c r="PFX56" i="102"/>
  <c r="PFP56" i="102"/>
  <c r="PFH56" i="102"/>
  <c r="PEZ56" i="102"/>
  <c r="PER56" i="102"/>
  <c r="PEJ56" i="102"/>
  <c r="PEB56" i="102"/>
  <c r="PDT56" i="102"/>
  <c r="PDL56" i="102"/>
  <c r="PDD56" i="102"/>
  <c r="PCV56" i="102"/>
  <c r="PCN56" i="102"/>
  <c r="PCF56" i="102"/>
  <c r="PBX56" i="102"/>
  <c r="PBP56" i="102"/>
  <c r="PBH56" i="102"/>
  <c r="PAZ56" i="102"/>
  <c r="PAR56" i="102"/>
  <c r="PAJ56" i="102"/>
  <c r="PAB56" i="102"/>
  <c r="OZT56" i="102"/>
  <c r="OZL56" i="102"/>
  <c r="OZD56" i="102"/>
  <c r="OYV56" i="102"/>
  <c r="OYN56" i="102"/>
  <c r="OYF56" i="102"/>
  <c r="OXX56" i="102"/>
  <c r="OXP56" i="102"/>
  <c r="OXH56" i="102"/>
  <c r="OWZ56" i="102"/>
  <c r="OWR56" i="102"/>
  <c r="OWJ56" i="102"/>
  <c r="OWB56" i="102"/>
  <c r="OVT56" i="102"/>
  <c r="OVL56" i="102"/>
  <c r="OVD56" i="102"/>
  <c r="OUV56" i="102"/>
  <c r="OUN56" i="102"/>
  <c r="OUF56" i="102"/>
  <c r="OTX56" i="102"/>
  <c r="OTP56" i="102"/>
  <c r="OTH56" i="102"/>
  <c r="OSZ56" i="102"/>
  <c r="OSR56" i="102"/>
  <c r="OSJ56" i="102"/>
  <c r="OSB56" i="102"/>
  <c r="ORT56" i="102"/>
  <c r="ORL56" i="102"/>
  <c r="ORD56" i="102"/>
  <c r="OQV56" i="102"/>
  <c r="OQN56" i="102"/>
  <c r="OQF56" i="102"/>
  <c r="OPX56" i="102"/>
  <c r="OPP56" i="102"/>
  <c r="OPH56" i="102"/>
  <c r="OOZ56" i="102"/>
  <c r="OOR56" i="102"/>
  <c r="OOJ56" i="102"/>
  <c r="OOB56" i="102"/>
  <c r="ONT56" i="102"/>
  <c r="ONL56" i="102"/>
  <c r="OND56" i="102"/>
  <c r="OMV56" i="102"/>
  <c r="OMN56" i="102"/>
  <c r="OMF56" i="102"/>
  <c r="OLX56" i="102"/>
  <c r="OLP56" i="102"/>
  <c r="OLH56" i="102"/>
  <c r="OKZ56" i="102"/>
  <c r="OKR56" i="102"/>
  <c r="OKJ56" i="102"/>
  <c r="OKB56" i="102"/>
  <c r="OJT56" i="102"/>
  <c r="OJL56" i="102"/>
  <c r="OJD56" i="102"/>
  <c r="OIV56" i="102"/>
  <c r="OIN56" i="102"/>
  <c r="OIF56" i="102"/>
  <c r="QHE56" i="102"/>
  <c r="QBF56" i="102"/>
  <c r="PYQ56" i="102"/>
  <c r="PWE56" i="102"/>
  <c r="PTS56" i="102"/>
  <c r="PRG56" i="102"/>
  <c r="POU56" i="102"/>
  <c r="PMI56" i="102"/>
  <c r="PJW56" i="102"/>
  <c r="PHK56" i="102"/>
  <c r="PEY56" i="102"/>
  <c r="PCM56" i="102"/>
  <c r="PAA56" i="102"/>
  <c r="OXO56" i="102"/>
  <c r="OVS56" i="102"/>
  <c r="OUM56" i="102"/>
  <c r="OTG56" i="102"/>
  <c r="OSA56" i="102"/>
  <c r="OQU56" i="102"/>
  <c r="OPO56" i="102"/>
  <c r="OOI56" i="102"/>
  <c r="ONC56" i="102"/>
  <c r="OLZ56" i="102"/>
  <c r="OLG56" i="102"/>
  <c r="OKK56" i="102"/>
  <c r="OJN56" i="102"/>
  <c r="OIU56" i="102"/>
  <c r="OHY56" i="102"/>
  <c r="OHJ56" i="102"/>
  <c r="OGY56" i="102"/>
  <c r="OGO56" i="102"/>
  <c r="OGF56" i="102"/>
  <c r="OFW56" i="102"/>
  <c r="OFN56" i="102"/>
  <c r="OFE56" i="102"/>
  <c r="OEV56" i="102"/>
  <c r="OEN56" i="102"/>
  <c r="OEF56" i="102"/>
  <c r="ODX56" i="102"/>
  <c r="ODP56" i="102"/>
  <c r="ODH56" i="102"/>
  <c r="OCZ56" i="102"/>
  <c r="OCR56" i="102"/>
  <c r="OCJ56" i="102"/>
  <c r="OCB56" i="102"/>
  <c r="OBT56" i="102"/>
  <c r="OBL56" i="102"/>
  <c r="OBD56" i="102"/>
  <c r="OAV56" i="102"/>
  <c r="OAN56" i="102"/>
  <c r="OAF56" i="102"/>
  <c r="NZX56" i="102"/>
  <c r="NZP56" i="102"/>
  <c r="NZH56" i="102"/>
  <c r="NYZ56" i="102"/>
  <c r="NYR56" i="102"/>
  <c r="NYJ56" i="102"/>
  <c r="NYB56" i="102"/>
  <c r="NXT56" i="102"/>
  <c r="NXL56" i="102"/>
  <c r="NXD56" i="102"/>
  <c r="NWV56" i="102"/>
  <c r="NWN56" i="102"/>
  <c r="NWF56" i="102"/>
  <c r="NVX56" i="102"/>
  <c r="NVP56" i="102"/>
  <c r="NVH56" i="102"/>
  <c r="NUZ56" i="102"/>
  <c r="NUR56" i="102"/>
  <c r="NUJ56" i="102"/>
  <c r="NUB56" i="102"/>
  <c r="NTT56" i="102"/>
  <c r="NTL56" i="102"/>
  <c r="NTD56" i="102"/>
  <c r="NSV56" i="102"/>
  <c r="NSN56" i="102"/>
  <c r="NSF56" i="102"/>
  <c r="NRX56" i="102"/>
  <c r="NRP56" i="102"/>
  <c r="NRH56" i="102"/>
  <c r="NQZ56" i="102"/>
  <c r="NQR56" i="102"/>
  <c r="NQJ56" i="102"/>
  <c r="NQB56" i="102"/>
  <c r="NPT56" i="102"/>
  <c r="NPL56" i="102"/>
  <c r="NPD56" i="102"/>
  <c r="NOV56" i="102"/>
  <c r="NON56" i="102"/>
  <c r="NOF56" i="102"/>
  <c r="NNX56" i="102"/>
  <c r="NNP56" i="102"/>
  <c r="NNH56" i="102"/>
  <c r="NMZ56" i="102"/>
  <c r="NMR56" i="102"/>
  <c r="NMJ56" i="102"/>
  <c r="NMB56" i="102"/>
  <c r="NLT56" i="102"/>
  <c r="NLL56" i="102"/>
  <c r="NLD56" i="102"/>
  <c r="NKV56" i="102"/>
  <c r="NKN56" i="102"/>
  <c r="NKF56" i="102"/>
  <c r="NJX56" i="102"/>
  <c r="NJP56" i="102"/>
  <c r="NJH56" i="102"/>
  <c r="NIZ56" i="102"/>
  <c r="NIR56" i="102"/>
  <c r="NIJ56" i="102"/>
  <c r="NIB56" i="102"/>
  <c r="NHT56" i="102"/>
  <c r="NHL56" i="102"/>
  <c r="NHD56" i="102"/>
  <c r="NGV56" i="102"/>
  <c r="NGN56" i="102"/>
  <c r="NGF56" i="102"/>
  <c r="NFX56" i="102"/>
  <c r="NFP56" i="102"/>
  <c r="NFH56" i="102"/>
  <c r="NEZ56" i="102"/>
  <c r="NER56" i="102"/>
  <c r="NEJ56" i="102"/>
  <c r="NEB56" i="102"/>
  <c r="NDT56" i="102"/>
  <c r="NDL56" i="102"/>
  <c r="NDD56" i="102"/>
  <c r="NCV56" i="102"/>
  <c r="NCN56" i="102"/>
  <c r="NCF56" i="102"/>
  <c r="NBX56" i="102"/>
  <c r="NBP56" i="102"/>
  <c r="NBH56" i="102"/>
  <c r="NAZ56" i="102"/>
  <c r="NAR56" i="102"/>
  <c r="NAJ56" i="102"/>
  <c r="NAB56" i="102"/>
  <c r="MZT56" i="102"/>
  <c r="MZL56" i="102"/>
  <c r="MZD56" i="102"/>
  <c r="MYV56" i="102"/>
  <c r="MYN56" i="102"/>
  <c r="MYF56" i="102"/>
  <c r="MXX56" i="102"/>
  <c r="MXP56" i="102"/>
  <c r="MXH56" i="102"/>
  <c r="MWZ56" i="102"/>
  <c r="MWR56" i="102"/>
  <c r="MWJ56" i="102"/>
  <c r="MWB56" i="102"/>
  <c r="MVT56" i="102"/>
  <c r="MVL56" i="102"/>
  <c r="MVD56" i="102"/>
  <c r="MUV56" i="102"/>
  <c r="MUN56" i="102"/>
  <c r="MUF56" i="102"/>
  <c r="MTX56" i="102"/>
  <c r="MTP56" i="102"/>
  <c r="MTH56" i="102"/>
  <c r="MSZ56" i="102"/>
  <c r="MSR56" i="102"/>
  <c r="MSJ56" i="102"/>
  <c r="MSB56" i="102"/>
  <c r="MRT56" i="102"/>
  <c r="MRL56" i="102"/>
  <c r="MRD56" i="102"/>
  <c r="MQV56" i="102"/>
  <c r="MQN56" i="102"/>
  <c r="MQF56" i="102"/>
  <c r="QGJ56" i="102"/>
  <c r="QAU56" i="102"/>
  <c r="PYI56" i="102"/>
  <c r="PVW56" i="102"/>
  <c r="PTK56" i="102"/>
  <c r="PQY56" i="102"/>
  <c r="POM56" i="102"/>
  <c r="PMA56" i="102"/>
  <c r="PJO56" i="102"/>
  <c r="PHC56" i="102"/>
  <c r="PEQ56" i="102"/>
  <c r="PCE56" i="102"/>
  <c r="OZS56" i="102"/>
  <c r="OXG56" i="102"/>
  <c r="OVN56" i="102"/>
  <c r="OUH56" i="102"/>
  <c r="OTB56" i="102"/>
  <c r="ORV56" i="102"/>
  <c r="OQP56" i="102"/>
  <c r="OPJ56" i="102"/>
  <c r="OOD56" i="102"/>
  <c r="OMX56" i="102"/>
  <c r="OLY56" i="102"/>
  <c r="OLB56" i="102"/>
  <c r="OKI56" i="102"/>
  <c r="OJM56" i="102"/>
  <c r="OIP56" i="102"/>
  <c r="OHX56" i="102"/>
  <c r="OHI56" i="102"/>
  <c r="OGW56" i="102"/>
  <c r="OGN56" i="102"/>
  <c r="OGE56" i="102"/>
  <c r="OFV56" i="102"/>
  <c r="OFM56" i="102"/>
  <c r="OFD56" i="102"/>
  <c r="OEU56" i="102"/>
  <c r="OEM56" i="102"/>
  <c r="OEE56" i="102"/>
  <c r="ODW56" i="102"/>
  <c r="ODO56" i="102"/>
  <c r="ODG56" i="102"/>
  <c r="OCY56" i="102"/>
  <c r="OCQ56" i="102"/>
  <c r="OCI56" i="102"/>
  <c r="OCA56" i="102"/>
  <c r="OBS56" i="102"/>
  <c r="OBK56" i="102"/>
  <c r="OBC56" i="102"/>
  <c r="OAU56" i="102"/>
  <c r="OAM56" i="102"/>
  <c r="OAE56" i="102"/>
  <c r="NZW56" i="102"/>
  <c r="NZO56" i="102"/>
  <c r="NZG56" i="102"/>
  <c r="NYY56" i="102"/>
  <c r="NYQ56" i="102"/>
  <c r="NYI56" i="102"/>
  <c r="NYA56" i="102"/>
  <c r="NXS56" i="102"/>
  <c r="NXK56" i="102"/>
  <c r="NXC56" i="102"/>
  <c r="NWU56" i="102"/>
  <c r="NWM56" i="102"/>
  <c r="NWE56" i="102"/>
  <c r="NVW56" i="102"/>
  <c r="NVO56" i="102"/>
  <c r="NVG56" i="102"/>
  <c r="NUY56" i="102"/>
  <c r="NUQ56" i="102"/>
  <c r="NUI56" i="102"/>
  <c r="NUA56" i="102"/>
  <c r="NTS56" i="102"/>
  <c r="NTK56" i="102"/>
  <c r="NTC56" i="102"/>
  <c r="NSU56" i="102"/>
  <c r="NSM56" i="102"/>
  <c r="NSE56" i="102"/>
  <c r="NRW56" i="102"/>
  <c r="NRO56" i="102"/>
  <c r="NRG56" i="102"/>
  <c r="NQY56" i="102"/>
  <c r="NQQ56" i="102"/>
  <c r="NQI56" i="102"/>
  <c r="NQA56" i="102"/>
  <c r="NPS56" i="102"/>
  <c r="NPK56" i="102"/>
  <c r="NPC56" i="102"/>
  <c r="NOU56" i="102"/>
  <c r="NOM56" i="102"/>
  <c r="NOE56" i="102"/>
  <c r="NNW56" i="102"/>
  <c r="NNO56" i="102"/>
  <c r="NNG56" i="102"/>
  <c r="NMY56" i="102"/>
  <c r="NMQ56" i="102"/>
  <c r="NMI56" i="102"/>
  <c r="NMA56" i="102"/>
  <c r="NLS56" i="102"/>
  <c r="NLK56" i="102"/>
  <c r="NLC56" i="102"/>
  <c r="NKU56" i="102"/>
  <c r="NKM56" i="102"/>
  <c r="NKE56" i="102"/>
  <c r="NJW56" i="102"/>
  <c r="NJO56" i="102"/>
  <c r="NJG56" i="102"/>
  <c r="NIY56" i="102"/>
  <c r="NIQ56" i="102"/>
  <c r="NII56" i="102"/>
  <c r="NIA56" i="102"/>
  <c r="NHS56" i="102"/>
  <c r="NHK56" i="102"/>
  <c r="NHC56" i="102"/>
  <c r="NGU56" i="102"/>
  <c r="NGM56" i="102"/>
  <c r="NGE56" i="102"/>
  <c r="NFW56" i="102"/>
  <c r="NFO56" i="102"/>
  <c r="NFG56" i="102"/>
  <c r="NEY56" i="102"/>
  <c r="NEQ56" i="102"/>
  <c r="NEI56" i="102"/>
  <c r="NEA56" i="102"/>
  <c r="NDS56" i="102"/>
  <c r="NDK56" i="102"/>
  <c r="NDC56" i="102"/>
  <c r="NCU56" i="102"/>
  <c r="NCM56" i="102"/>
  <c r="NCE56" i="102"/>
  <c r="NBW56" i="102"/>
  <c r="NBO56" i="102"/>
  <c r="NBG56" i="102"/>
  <c r="NAY56" i="102"/>
  <c r="NAQ56" i="102"/>
  <c r="NAI56" i="102"/>
  <c r="NAA56" i="102"/>
  <c r="MZS56" i="102"/>
  <c r="MZK56" i="102"/>
  <c r="MZC56" i="102"/>
  <c r="MYU56" i="102"/>
  <c r="MYM56" i="102"/>
  <c r="MYE56" i="102"/>
  <c r="MXW56" i="102"/>
  <c r="MXO56" i="102"/>
  <c r="MXG56" i="102"/>
  <c r="MWY56" i="102"/>
  <c r="MWQ56" i="102"/>
  <c r="MWI56" i="102"/>
  <c r="MWA56" i="102"/>
  <c r="MVS56" i="102"/>
  <c r="MVK56" i="102"/>
  <c r="MVC56" i="102"/>
  <c r="MUU56" i="102"/>
  <c r="MUM56" i="102"/>
  <c r="MUE56" i="102"/>
  <c r="MTW56" i="102"/>
  <c r="MTO56" i="102"/>
  <c r="MTG56" i="102"/>
  <c r="MSY56" i="102"/>
  <c r="MSQ56" i="102"/>
  <c r="MSI56" i="102"/>
  <c r="MSA56" i="102"/>
  <c r="MRS56" i="102"/>
  <c r="MRK56" i="102"/>
  <c r="MRC56" i="102"/>
  <c r="MQU56" i="102"/>
  <c r="MQM56" i="102"/>
  <c r="MQE56" i="102"/>
  <c r="MPW56" i="102"/>
  <c r="MPO56" i="102"/>
  <c r="QFO56" i="102"/>
  <c r="QAM56" i="102"/>
  <c r="PYA56" i="102"/>
  <c r="PVO56" i="102"/>
  <c r="PTC56" i="102"/>
  <c r="PQQ56" i="102"/>
  <c r="POE56" i="102"/>
  <c r="PLS56" i="102"/>
  <c r="PJG56" i="102"/>
  <c r="PGU56" i="102"/>
  <c r="PEI56" i="102"/>
  <c r="PBW56" i="102"/>
  <c r="OZK56" i="102"/>
  <c r="OWY56" i="102"/>
  <c r="OVK56" i="102"/>
  <c r="OUE56" i="102"/>
  <c r="OSY56" i="102"/>
  <c r="ORS56" i="102"/>
  <c r="OQM56" i="102"/>
  <c r="OPG56" i="102"/>
  <c r="OOA56" i="102"/>
  <c r="OMU56" i="102"/>
  <c r="OLW56" i="102"/>
  <c r="OLA56" i="102"/>
  <c r="OKD56" i="102"/>
  <c r="OJK56" i="102"/>
  <c r="OIO56" i="102"/>
  <c r="OHW56" i="102"/>
  <c r="OHH56" i="102"/>
  <c r="OGV56" i="102"/>
  <c r="OGM56" i="102"/>
  <c r="OGD56" i="102"/>
  <c r="OFU56" i="102"/>
  <c r="OFL56" i="102"/>
  <c r="OFC56" i="102"/>
  <c r="OET56" i="102"/>
  <c r="OEL56" i="102"/>
  <c r="OED56" i="102"/>
  <c r="ODV56" i="102"/>
  <c r="ODN56" i="102"/>
  <c r="ODF56" i="102"/>
  <c r="OCX56" i="102"/>
  <c r="OCP56" i="102"/>
  <c r="OCH56" i="102"/>
  <c r="OBZ56" i="102"/>
  <c r="OBR56" i="102"/>
  <c r="OBJ56" i="102"/>
  <c r="OBB56" i="102"/>
  <c r="OAT56" i="102"/>
  <c r="OAL56" i="102"/>
  <c r="OAD56" i="102"/>
  <c r="NZV56" i="102"/>
  <c r="NZN56" i="102"/>
  <c r="NZF56" i="102"/>
  <c r="NYX56" i="102"/>
  <c r="NYP56" i="102"/>
  <c r="NYH56" i="102"/>
  <c r="NXZ56" i="102"/>
  <c r="NXR56" i="102"/>
  <c r="NXJ56" i="102"/>
  <c r="NXB56" i="102"/>
  <c r="NWT56" i="102"/>
  <c r="NWL56" i="102"/>
  <c r="NWD56" i="102"/>
  <c r="NVV56" i="102"/>
  <c r="NVN56" i="102"/>
  <c r="NVF56" i="102"/>
  <c r="NUX56" i="102"/>
  <c r="NUP56" i="102"/>
  <c r="NUH56" i="102"/>
  <c r="NTZ56" i="102"/>
  <c r="NTR56" i="102"/>
  <c r="NTJ56" i="102"/>
  <c r="NTB56" i="102"/>
  <c r="NST56" i="102"/>
  <c r="NSL56" i="102"/>
  <c r="NSD56" i="102"/>
  <c r="NRV56" i="102"/>
  <c r="NRN56" i="102"/>
  <c r="NRF56" i="102"/>
  <c r="NQX56" i="102"/>
  <c r="NQP56" i="102"/>
  <c r="NQH56" i="102"/>
  <c r="NPZ56" i="102"/>
  <c r="NPR56" i="102"/>
  <c r="NPJ56" i="102"/>
  <c r="NPB56" i="102"/>
  <c r="NOT56" i="102"/>
  <c r="NOL56" i="102"/>
  <c r="NOD56" i="102"/>
  <c r="NNV56" i="102"/>
  <c r="NNN56" i="102"/>
  <c r="NNF56" i="102"/>
  <c r="NMX56" i="102"/>
  <c r="NMP56" i="102"/>
  <c r="NMH56" i="102"/>
  <c r="NLZ56" i="102"/>
  <c r="NLR56" i="102"/>
  <c r="NLJ56" i="102"/>
  <c r="NLB56" i="102"/>
  <c r="NKT56" i="102"/>
  <c r="NKL56" i="102"/>
  <c r="NKD56" i="102"/>
  <c r="NJV56" i="102"/>
  <c r="NJN56" i="102"/>
  <c r="NJF56" i="102"/>
  <c r="NIX56" i="102"/>
  <c r="NIP56" i="102"/>
  <c r="NIH56" i="102"/>
  <c r="NHZ56" i="102"/>
  <c r="NHR56" i="102"/>
  <c r="NHJ56" i="102"/>
  <c r="NHB56" i="102"/>
  <c r="NGT56" i="102"/>
  <c r="NGL56" i="102"/>
  <c r="NGD56" i="102"/>
  <c r="NFV56" i="102"/>
  <c r="NFN56" i="102"/>
  <c r="NFF56" i="102"/>
  <c r="NEX56" i="102"/>
  <c r="NEP56" i="102"/>
  <c r="NEH56" i="102"/>
  <c r="NDZ56" i="102"/>
  <c r="NDR56" i="102"/>
  <c r="NDJ56" i="102"/>
  <c r="NDB56" i="102"/>
  <c r="NCT56" i="102"/>
  <c r="NCL56" i="102"/>
  <c r="NCD56" i="102"/>
  <c r="NBV56" i="102"/>
  <c r="NBN56" i="102"/>
  <c r="NBF56" i="102"/>
  <c r="NAX56" i="102"/>
  <c r="NAP56" i="102"/>
  <c r="NAH56" i="102"/>
  <c r="MZZ56" i="102"/>
  <c r="MZR56" i="102"/>
  <c r="MZJ56" i="102"/>
  <c r="MZB56" i="102"/>
  <c r="MYT56" i="102"/>
  <c r="MYL56" i="102"/>
  <c r="MYD56" i="102"/>
  <c r="MXV56" i="102"/>
  <c r="MXN56" i="102"/>
  <c r="MXF56" i="102"/>
  <c r="MWX56" i="102"/>
  <c r="MWP56" i="102"/>
  <c r="MWH56" i="102"/>
  <c r="MVZ56" i="102"/>
  <c r="MVR56" i="102"/>
  <c r="MVJ56" i="102"/>
  <c r="MVB56" i="102"/>
  <c r="MUT56" i="102"/>
  <c r="MUL56" i="102"/>
  <c r="MUD56" i="102"/>
  <c r="MTV56" i="102"/>
  <c r="MTN56" i="102"/>
  <c r="MTF56" i="102"/>
  <c r="MSX56" i="102"/>
  <c r="MSP56" i="102"/>
  <c r="MSH56" i="102"/>
  <c r="MRZ56" i="102"/>
  <c r="MRR56" i="102"/>
  <c r="MRJ56" i="102"/>
  <c r="MRB56" i="102"/>
  <c r="MQT56" i="102"/>
  <c r="MQL56" i="102"/>
  <c r="QQY56" i="102"/>
  <c r="QES56" i="102"/>
  <c r="QAE56" i="102"/>
  <c r="PXS56" i="102"/>
  <c r="PVG56" i="102"/>
  <c r="PSU56" i="102"/>
  <c r="PQI56" i="102"/>
  <c r="PNW56" i="102"/>
  <c r="PLK56" i="102"/>
  <c r="PIY56" i="102"/>
  <c r="PGM56" i="102"/>
  <c r="PEA56" i="102"/>
  <c r="PBO56" i="102"/>
  <c r="OZC56" i="102"/>
  <c r="OWQ56" i="102"/>
  <c r="OVF56" i="102"/>
  <c r="OTZ56" i="102"/>
  <c r="OST56" i="102"/>
  <c r="ORN56" i="102"/>
  <c r="OQH56" i="102"/>
  <c r="OPB56" i="102"/>
  <c r="ONV56" i="102"/>
  <c r="OMP56" i="102"/>
  <c r="OLR56" i="102"/>
  <c r="OKY56" i="102"/>
  <c r="OKC56" i="102"/>
  <c r="OJF56" i="102"/>
  <c r="OIM56" i="102"/>
  <c r="OHR56" i="102"/>
  <c r="OHG56" i="102"/>
  <c r="OGU56" i="102"/>
  <c r="OGL56" i="102"/>
  <c r="OGC56" i="102"/>
  <c r="OFT56" i="102"/>
  <c r="OFK56" i="102"/>
  <c r="OFA56" i="102"/>
  <c r="OES56" i="102"/>
  <c r="OEK56" i="102"/>
  <c r="OEC56" i="102"/>
  <c r="ODU56" i="102"/>
  <c r="ODM56" i="102"/>
  <c r="ODE56" i="102"/>
  <c r="OCW56" i="102"/>
  <c r="OCO56" i="102"/>
  <c r="OCG56" i="102"/>
  <c r="OBY56" i="102"/>
  <c r="OBQ56" i="102"/>
  <c r="OBI56" i="102"/>
  <c r="OBA56" i="102"/>
  <c r="OAS56" i="102"/>
  <c r="OAK56" i="102"/>
  <c r="OAC56" i="102"/>
  <c r="NZU56" i="102"/>
  <c r="NZM56" i="102"/>
  <c r="NZE56" i="102"/>
  <c r="NYW56" i="102"/>
  <c r="NYO56" i="102"/>
  <c r="NYG56" i="102"/>
  <c r="NXY56" i="102"/>
  <c r="NXQ56" i="102"/>
  <c r="NXI56" i="102"/>
  <c r="NXA56" i="102"/>
  <c r="NWS56" i="102"/>
  <c r="NWK56" i="102"/>
  <c r="NWC56" i="102"/>
  <c r="NVU56" i="102"/>
  <c r="NVM56" i="102"/>
  <c r="NVE56" i="102"/>
  <c r="NUW56" i="102"/>
  <c r="NUO56" i="102"/>
  <c r="NUG56" i="102"/>
  <c r="NTY56" i="102"/>
  <c r="NTQ56" i="102"/>
  <c r="NTI56" i="102"/>
  <c r="NTA56" i="102"/>
  <c r="NSS56" i="102"/>
  <c r="NSK56" i="102"/>
  <c r="NSC56" i="102"/>
  <c r="NRU56" i="102"/>
  <c r="NRM56" i="102"/>
  <c r="NRE56" i="102"/>
  <c r="NQW56" i="102"/>
  <c r="NQO56" i="102"/>
  <c r="NQG56" i="102"/>
  <c r="NPY56" i="102"/>
  <c r="NPQ56" i="102"/>
  <c r="NPI56" i="102"/>
  <c r="NPA56" i="102"/>
  <c r="NOS56" i="102"/>
  <c r="NOK56" i="102"/>
  <c r="NOC56" i="102"/>
  <c r="NNU56" i="102"/>
  <c r="NNM56" i="102"/>
  <c r="NNE56" i="102"/>
  <c r="NMW56" i="102"/>
  <c r="NMO56" i="102"/>
  <c r="NMG56" i="102"/>
  <c r="NLY56" i="102"/>
  <c r="NLQ56" i="102"/>
  <c r="NLI56" i="102"/>
  <c r="NLA56" i="102"/>
  <c r="NKS56" i="102"/>
  <c r="NKK56" i="102"/>
  <c r="NKC56" i="102"/>
  <c r="NJU56" i="102"/>
  <c r="NJM56" i="102"/>
  <c r="NJE56" i="102"/>
  <c r="NIW56" i="102"/>
  <c r="NIO56" i="102"/>
  <c r="NIG56" i="102"/>
  <c r="NHY56" i="102"/>
  <c r="NHQ56" i="102"/>
  <c r="NHI56" i="102"/>
  <c r="NHA56" i="102"/>
  <c r="NGS56" i="102"/>
  <c r="NGK56" i="102"/>
  <c r="NGC56" i="102"/>
  <c r="NFU56" i="102"/>
  <c r="NFM56" i="102"/>
  <c r="NFE56" i="102"/>
  <c r="NEW56" i="102"/>
  <c r="NEO56" i="102"/>
  <c r="NEG56" i="102"/>
  <c r="NDY56" i="102"/>
  <c r="NDQ56" i="102"/>
  <c r="NDI56" i="102"/>
  <c r="NDA56" i="102"/>
  <c r="NCS56" i="102"/>
  <c r="NCK56" i="102"/>
  <c r="NCC56" i="102"/>
  <c r="NBU56" i="102"/>
  <c r="NBM56" i="102"/>
  <c r="NBE56" i="102"/>
  <c r="NAW56" i="102"/>
  <c r="NAO56" i="102"/>
  <c r="NAG56" i="102"/>
  <c r="MZY56" i="102"/>
  <c r="MZQ56" i="102"/>
  <c r="MZI56" i="102"/>
  <c r="MZA56" i="102"/>
  <c r="MYS56" i="102"/>
  <c r="MYK56" i="102"/>
  <c r="MYC56" i="102"/>
  <c r="MXU56" i="102"/>
  <c r="MXM56" i="102"/>
  <c r="MXE56" i="102"/>
  <c r="MWW56" i="102"/>
  <c r="MWO56" i="102"/>
  <c r="MWG56" i="102"/>
  <c r="MVY56" i="102"/>
  <c r="MVQ56" i="102"/>
  <c r="MVI56" i="102"/>
  <c r="MVA56" i="102"/>
  <c r="MUS56" i="102"/>
  <c r="MUK56" i="102"/>
  <c r="MUC56" i="102"/>
  <c r="MTU56" i="102"/>
  <c r="MTM56" i="102"/>
  <c r="MTE56" i="102"/>
  <c r="MSW56" i="102"/>
  <c r="MSO56" i="102"/>
  <c r="MSG56" i="102"/>
  <c r="MRY56" i="102"/>
  <c r="MRQ56" i="102"/>
  <c r="MRI56" i="102"/>
  <c r="MRA56" i="102"/>
  <c r="MQS56" i="102"/>
  <c r="MQK56" i="102"/>
  <c r="MQC56" i="102"/>
  <c r="MPU56" i="102"/>
  <c r="MPM56" i="102"/>
  <c r="MPE56" i="102"/>
  <c r="QOM56" i="102"/>
  <c r="QDX56" i="102"/>
  <c r="PZW56" i="102"/>
  <c r="PXK56" i="102"/>
  <c r="PUY56" i="102"/>
  <c r="PSM56" i="102"/>
  <c r="PQA56" i="102"/>
  <c r="PNO56" i="102"/>
  <c r="PLC56" i="102"/>
  <c r="PIQ56" i="102"/>
  <c r="PGE56" i="102"/>
  <c r="PDS56" i="102"/>
  <c r="PBG56" i="102"/>
  <c r="OYU56" i="102"/>
  <c r="OWI56" i="102"/>
  <c r="OVC56" i="102"/>
  <c r="OTW56" i="102"/>
  <c r="OSQ56" i="102"/>
  <c r="ORK56" i="102"/>
  <c r="OQE56" i="102"/>
  <c r="OOY56" i="102"/>
  <c r="ONS56" i="102"/>
  <c r="OMM56" i="102"/>
  <c r="OLQ56" i="102"/>
  <c r="OKT56" i="102"/>
  <c r="OKA56" i="102"/>
  <c r="OJE56" i="102"/>
  <c r="OIH56" i="102"/>
  <c r="OHQ56" i="102"/>
  <c r="OHE56" i="102"/>
  <c r="OGT56" i="102"/>
  <c r="OGK56" i="102"/>
  <c r="OGB56" i="102"/>
  <c r="OFS56" i="102"/>
  <c r="OFI56" i="102"/>
  <c r="OEZ56" i="102"/>
  <c r="OER56" i="102"/>
  <c r="OEJ56" i="102"/>
  <c r="OEB56" i="102"/>
  <c r="ODT56" i="102"/>
  <c r="ODL56" i="102"/>
  <c r="ODD56" i="102"/>
  <c r="OCV56" i="102"/>
  <c r="OCN56" i="102"/>
  <c r="OCF56" i="102"/>
  <c r="OBX56" i="102"/>
  <c r="OBP56" i="102"/>
  <c r="OBH56" i="102"/>
  <c r="OAZ56" i="102"/>
  <c r="OAR56" i="102"/>
  <c r="OAJ56" i="102"/>
  <c r="OAB56" i="102"/>
  <c r="NZT56" i="102"/>
  <c r="NZL56" i="102"/>
  <c r="NZD56" i="102"/>
  <c r="NYV56" i="102"/>
  <c r="NYN56" i="102"/>
  <c r="NYF56" i="102"/>
  <c r="NXX56" i="102"/>
  <c r="NXP56" i="102"/>
  <c r="NXH56" i="102"/>
  <c r="NWZ56" i="102"/>
  <c r="NWR56" i="102"/>
  <c r="NWJ56" i="102"/>
  <c r="NWB56" i="102"/>
  <c r="NVT56" i="102"/>
  <c r="NVL56" i="102"/>
  <c r="NVD56" i="102"/>
  <c r="NUV56" i="102"/>
  <c r="NUN56" i="102"/>
  <c r="NUF56" i="102"/>
  <c r="NTX56" i="102"/>
  <c r="NTP56" i="102"/>
  <c r="NTH56" i="102"/>
  <c r="NSZ56" i="102"/>
  <c r="NSR56" i="102"/>
  <c r="NSJ56" i="102"/>
  <c r="NSB56" i="102"/>
  <c r="NRT56" i="102"/>
  <c r="NRL56" i="102"/>
  <c r="NRD56" i="102"/>
  <c r="NQV56" i="102"/>
  <c r="NQN56" i="102"/>
  <c r="NQF56" i="102"/>
  <c r="NPX56" i="102"/>
  <c r="NPP56" i="102"/>
  <c r="NPH56" i="102"/>
  <c r="NOZ56" i="102"/>
  <c r="NOR56" i="102"/>
  <c r="NOJ56" i="102"/>
  <c r="NOB56" i="102"/>
  <c r="NNT56" i="102"/>
  <c r="NNL56" i="102"/>
  <c r="NND56" i="102"/>
  <c r="NMV56" i="102"/>
  <c r="NMN56" i="102"/>
  <c r="NMF56" i="102"/>
  <c r="NLX56" i="102"/>
  <c r="NLP56" i="102"/>
  <c r="NLH56" i="102"/>
  <c r="NKZ56" i="102"/>
  <c r="NKR56" i="102"/>
  <c r="NKJ56" i="102"/>
  <c r="NKB56" i="102"/>
  <c r="NJT56" i="102"/>
  <c r="NJL56" i="102"/>
  <c r="NJD56" i="102"/>
  <c r="NIV56" i="102"/>
  <c r="NIN56" i="102"/>
  <c r="NIF56" i="102"/>
  <c r="NHX56" i="102"/>
  <c r="NHP56" i="102"/>
  <c r="NHH56" i="102"/>
  <c r="NGZ56" i="102"/>
  <c r="NGR56" i="102"/>
  <c r="NGJ56" i="102"/>
  <c r="NGB56" i="102"/>
  <c r="NFT56" i="102"/>
  <c r="NFL56" i="102"/>
  <c r="NFD56" i="102"/>
  <c r="NEV56" i="102"/>
  <c r="NEN56" i="102"/>
  <c r="NEF56" i="102"/>
  <c r="NDX56" i="102"/>
  <c r="NDP56" i="102"/>
  <c r="NDH56" i="102"/>
  <c r="NCZ56" i="102"/>
  <c r="NCR56" i="102"/>
  <c r="NCJ56" i="102"/>
  <c r="NCB56" i="102"/>
  <c r="QMA56" i="102"/>
  <c r="QDC56" i="102"/>
  <c r="PZO56" i="102"/>
  <c r="PXC56" i="102"/>
  <c r="PUQ56" i="102"/>
  <c r="PSE56" i="102"/>
  <c r="PPS56" i="102"/>
  <c r="PNG56" i="102"/>
  <c r="PKU56" i="102"/>
  <c r="PII56" i="102"/>
  <c r="PFW56" i="102"/>
  <c r="PDK56" i="102"/>
  <c r="PAY56" i="102"/>
  <c r="OYM56" i="102"/>
  <c r="OWD56" i="102"/>
  <c r="OUX56" i="102"/>
  <c r="OTR56" i="102"/>
  <c r="OSL56" i="102"/>
  <c r="ORF56" i="102"/>
  <c r="OPZ56" i="102"/>
  <c r="OOT56" i="102"/>
  <c r="ONN56" i="102"/>
  <c r="OMH56" i="102"/>
  <c r="OLO56" i="102"/>
  <c r="OKS56" i="102"/>
  <c r="OJV56" i="102"/>
  <c r="OJC56" i="102"/>
  <c r="OIG56" i="102"/>
  <c r="OHP56" i="102"/>
  <c r="OHB56" i="102"/>
  <c r="OGS56" i="102"/>
  <c r="OGJ56" i="102"/>
  <c r="OGA56" i="102"/>
  <c r="OFQ56" i="102"/>
  <c r="OFH56" i="102"/>
  <c r="OEY56" i="102"/>
  <c r="OEQ56" i="102"/>
  <c r="OEI56" i="102"/>
  <c r="OEA56" i="102"/>
  <c r="ODS56" i="102"/>
  <c r="ODK56" i="102"/>
  <c r="ODC56" i="102"/>
  <c r="OCU56" i="102"/>
  <c r="OCM56" i="102"/>
  <c r="OCE56" i="102"/>
  <c r="OBW56" i="102"/>
  <c r="OBO56" i="102"/>
  <c r="OBG56" i="102"/>
  <c r="OAY56" i="102"/>
  <c r="OAQ56" i="102"/>
  <c r="OAI56" i="102"/>
  <c r="OAA56" i="102"/>
  <c r="NZS56" i="102"/>
  <c r="NZK56" i="102"/>
  <c r="NZC56" i="102"/>
  <c r="NYU56" i="102"/>
  <c r="NYM56" i="102"/>
  <c r="NYE56" i="102"/>
  <c r="NXW56" i="102"/>
  <c r="NXO56" i="102"/>
  <c r="NXG56" i="102"/>
  <c r="NWY56" i="102"/>
  <c r="NWQ56" i="102"/>
  <c r="NWI56" i="102"/>
  <c r="NWA56" i="102"/>
  <c r="NVS56" i="102"/>
  <c r="NVK56" i="102"/>
  <c r="NVC56" i="102"/>
  <c r="NUU56" i="102"/>
  <c r="NUM56" i="102"/>
  <c r="NUE56" i="102"/>
  <c r="NTW56" i="102"/>
  <c r="NTO56" i="102"/>
  <c r="NTG56" i="102"/>
  <c r="NSY56" i="102"/>
  <c r="NSQ56" i="102"/>
  <c r="NSI56" i="102"/>
  <c r="NSA56" i="102"/>
  <c r="NRS56" i="102"/>
  <c r="NRK56" i="102"/>
  <c r="NRC56" i="102"/>
  <c r="NQU56" i="102"/>
  <c r="NQM56" i="102"/>
  <c r="NQE56" i="102"/>
  <c r="NPW56" i="102"/>
  <c r="NPO56" i="102"/>
  <c r="NPG56" i="102"/>
  <c r="NOY56" i="102"/>
  <c r="NOQ56" i="102"/>
  <c r="NOI56" i="102"/>
  <c r="NOA56" i="102"/>
  <c r="NNS56" i="102"/>
  <c r="NNK56" i="102"/>
  <c r="NNC56" i="102"/>
  <c r="NMU56" i="102"/>
  <c r="NMM56" i="102"/>
  <c r="NME56" i="102"/>
  <c r="NLW56" i="102"/>
  <c r="NLO56" i="102"/>
  <c r="NLG56" i="102"/>
  <c r="NKY56" i="102"/>
  <c r="NKQ56" i="102"/>
  <c r="NKI56" i="102"/>
  <c r="NKA56" i="102"/>
  <c r="NJS56" i="102"/>
  <c r="NJK56" i="102"/>
  <c r="NJC56" i="102"/>
  <c r="NIU56" i="102"/>
  <c r="NIM56" i="102"/>
  <c r="NIE56" i="102"/>
  <c r="NHW56" i="102"/>
  <c r="NHO56" i="102"/>
  <c r="NHG56" i="102"/>
  <c r="NGY56" i="102"/>
  <c r="NGQ56" i="102"/>
  <c r="NGI56" i="102"/>
  <c r="NGA56" i="102"/>
  <c r="NFS56" i="102"/>
  <c r="NFK56" i="102"/>
  <c r="NFC56" i="102"/>
  <c r="NEU56" i="102"/>
  <c r="NEM56" i="102"/>
  <c r="NEE56" i="102"/>
  <c r="NDW56" i="102"/>
  <c r="NDO56" i="102"/>
  <c r="NDG56" i="102"/>
  <c r="NCY56" i="102"/>
  <c r="NCQ56" i="102"/>
  <c r="NCI56" i="102"/>
  <c r="NCA56" i="102"/>
  <c r="NBS56" i="102"/>
  <c r="NBK56" i="102"/>
  <c r="NBC56" i="102"/>
  <c r="NAU56" i="102"/>
  <c r="NAM56" i="102"/>
  <c r="NAE56" i="102"/>
  <c r="MZW56" i="102"/>
  <c r="MZO56" i="102"/>
  <c r="MZG56" i="102"/>
  <c r="MYY56" i="102"/>
  <c r="MYQ56" i="102"/>
  <c r="MYI56" i="102"/>
  <c r="MYA56" i="102"/>
  <c r="MXS56" i="102"/>
  <c r="MXK56" i="102"/>
  <c r="MXC56" i="102"/>
  <c r="MWU56" i="102"/>
  <c r="MWM56" i="102"/>
  <c r="MWE56" i="102"/>
  <c r="MVW56" i="102"/>
  <c r="MVO56" i="102"/>
  <c r="MVG56" i="102"/>
  <c r="MUY56" i="102"/>
  <c r="MUQ56" i="102"/>
  <c r="MUI56" i="102"/>
  <c r="MUA56" i="102"/>
  <c r="MTS56" i="102"/>
  <c r="MTK56" i="102"/>
  <c r="QJO56" i="102"/>
  <c r="QCG56" i="102"/>
  <c r="PZG56" i="102"/>
  <c r="PWU56" i="102"/>
  <c r="PUI56" i="102"/>
  <c r="PRW56" i="102"/>
  <c r="PPK56" i="102"/>
  <c r="PMY56" i="102"/>
  <c r="PKM56" i="102"/>
  <c r="PIA56" i="102"/>
  <c r="PFO56" i="102"/>
  <c r="PDC56" i="102"/>
  <c r="PAQ56" i="102"/>
  <c r="OYE56" i="102"/>
  <c r="OWA56" i="102"/>
  <c r="OUU56" i="102"/>
  <c r="OTO56" i="102"/>
  <c r="OSI56" i="102"/>
  <c r="ORC56" i="102"/>
  <c r="OPW56" i="102"/>
  <c r="OOQ56" i="102"/>
  <c r="ONK56" i="102"/>
  <c r="OMG56" i="102"/>
  <c r="OLJ56" i="102"/>
  <c r="OKQ56" i="102"/>
  <c r="OJU56" i="102"/>
  <c r="OIX56" i="102"/>
  <c r="OIE56" i="102"/>
  <c r="OHO56" i="102"/>
  <c r="OHA56" i="102"/>
  <c r="OGR56" i="102"/>
  <c r="OGI56" i="102"/>
  <c r="OFY56" i="102"/>
  <c r="OFP56" i="102"/>
  <c r="OFG56" i="102"/>
  <c r="OEX56" i="102"/>
  <c r="OEP56" i="102"/>
  <c r="OEH56" i="102"/>
  <c r="ODZ56" i="102"/>
  <c r="ODR56" i="102"/>
  <c r="ODJ56" i="102"/>
  <c r="ODB56" i="102"/>
  <c r="OCT56" i="102"/>
  <c r="OCL56" i="102"/>
  <c r="OCD56" i="102"/>
  <c r="OBV56" i="102"/>
  <c r="OBN56" i="102"/>
  <c r="OBF56" i="102"/>
  <c r="OAX56" i="102"/>
  <c r="OAP56" i="102"/>
  <c r="OAH56" i="102"/>
  <c r="NZZ56" i="102"/>
  <c r="NZR56" i="102"/>
  <c r="NZJ56" i="102"/>
  <c r="NZB56" i="102"/>
  <c r="NYT56" i="102"/>
  <c r="NYL56" i="102"/>
  <c r="NYD56" i="102"/>
  <c r="NXV56" i="102"/>
  <c r="NXN56" i="102"/>
  <c r="NXF56" i="102"/>
  <c r="NWX56" i="102"/>
  <c r="NWP56" i="102"/>
  <c r="NWH56" i="102"/>
  <c r="NVZ56" i="102"/>
  <c r="NVR56" i="102"/>
  <c r="NVJ56" i="102"/>
  <c r="NVB56" i="102"/>
  <c r="NUT56" i="102"/>
  <c r="NUL56" i="102"/>
  <c r="NUD56" i="102"/>
  <c r="NTV56" i="102"/>
  <c r="NTN56" i="102"/>
  <c r="NTF56" i="102"/>
  <c r="NSX56" i="102"/>
  <c r="NSP56" i="102"/>
  <c r="NSH56" i="102"/>
  <c r="NRZ56" i="102"/>
  <c r="NRR56" i="102"/>
  <c r="NRJ56" i="102"/>
  <c r="NRB56" i="102"/>
  <c r="NQT56" i="102"/>
  <c r="NQL56" i="102"/>
  <c r="NQD56" i="102"/>
  <c r="NPV56" i="102"/>
  <c r="NPN56" i="102"/>
  <c r="NPF56" i="102"/>
  <c r="NOX56" i="102"/>
  <c r="NOP56" i="102"/>
  <c r="NOH56" i="102"/>
  <c r="NNZ56" i="102"/>
  <c r="NNR56" i="102"/>
  <c r="NNJ56" i="102"/>
  <c r="NNB56" i="102"/>
  <c r="NMT56" i="102"/>
  <c r="NML56" i="102"/>
  <c r="NMD56" i="102"/>
  <c r="NLV56" i="102"/>
  <c r="NLN56" i="102"/>
  <c r="NLF56" i="102"/>
  <c r="NKX56" i="102"/>
  <c r="NKP56" i="102"/>
  <c r="NKH56" i="102"/>
  <c r="NJZ56" i="102"/>
  <c r="NJR56" i="102"/>
  <c r="NJJ56" i="102"/>
  <c r="NJB56" i="102"/>
  <c r="NIT56" i="102"/>
  <c r="NIL56" i="102"/>
  <c r="NID56" i="102"/>
  <c r="NHV56" i="102"/>
  <c r="NHN56" i="102"/>
  <c r="NHF56" i="102"/>
  <c r="NGX56" i="102"/>
  <c r="NGP56" i="102"/>
  <c r="NGH56" i="102"/>
  <c r="NFZ56" i="102"/>
  <c r="NFR56" i="102"/>
  <c r="NFJ56" i="102"/>
  <c r="NFB56" i="102"/>
  <c r="NET56" i="102"/>
  <c r="NEL56" i="102"/>
  <c r="NED56" i="102"/>
  <c r="NDV56" i="102"/>
  <c r="NDN56" i="102"/>
  <c r="NDF56" i="102"/>
  <c r="NCX56" i="102"/>
  <c r="NCP56" i="102"/>
  <c r="NCH56" i="102"/>
  <c r="NBZ56" i="102"/>
  <c r="NBR56" i="102"/>
  <c r="NBJ56" i="102"/>
  <c r="NBB56" i="102"/>
  <c r="NAT56" i="102"/>
  <c r="NAL56" i="102"/>
  <c r="NAD56" i="102"/>
  <c r="MZV56" i="102"/>
  <c r="MZN56" i="102"/>
  <c r="MZF56" i="102"/>
  <c r="MYX56" i="102"/>
  <c r="MYP56" i="102"/>
  <c r="MYH56" i="102"/>
  <c r="MXZ56" i="102"/>
  <c r="MXR56" i="102"/>
  <c r="MXJ56" i="102"/>
  <c r="MXB56" i="102"/>
  <c r="MWT56" i="102"/>
  <c r="MWL56" i="102"/>
  <c r="MWD56" i="102"/>
  <c r="MVV56" i="102"/>
  <c r="MVN56" i="102"/>
  <c r="MVF56" i="102"/>
  <c r="MUX56" i="102"/>
  <c r="PRO56" i="102"/>
  <c r="OXW56" i="102"/>
  <c r="ONF56" i="102"/>
  <c r="OGZ56" i="102"/>
  <c r="OEG56" i="102"/>
  <c r="OBU56" i="102"/>
  <c r="NZI56" i="102"/>
  <c r="NWW56" i="102"/>
  <c r="NUK56" i="102"/>
  <c r="NRY56" i="102"/>
  <c r="NPM56" i="102"/>
  <c r="NNA56" i="102"/>
  <c r="NKO56" i="102"/>
  <c r="NIC56" i="102"/>
  <c r="NFQ56" i="102"/>
  <c r="NDE56" i="102"/>
  <c r="NBI56" i="102"/>
  <c r="NAC56" i="102"/>
  <c r="MYW56" i="102"/>
  <c r="MXQ56" i="102"/>
  <c r="MWK56" i="102"/>
  <c r="MVE56" i="102"/>
  <c r="MUG56" i="102"/>
  <c r="MTJ56" i="102"/>
  <c r="MST56" i="102"/>
  <c r="MSD56" i="102"/>
  <c r="MRN56" i="102"/>
  <c r="MQX56" i="102"/>
  <c r="MQH56" i="102"/>
  <c r="MPV56" i="102"/>
  <c r="MPK56" i="102"/>
  <c r="MPB56" i="102"/>
  <c r="MOT56" i="102"/>
  <c r="MOL56" i="102"/>
  <c r="MOD56" i="102"/>
  <c r="MNV56" i="102"/>
  <c r="MNN56" i="102"/>
  <c r="MNF56" i="102"/>
  <c r="MMX56" i="102"/>
  <c r="MMP56" i="102"/>
  <c r="MMH56" i="102"/>
  <c r="MLZ56" i="102"/>
  <c r="MLR56" i="102"/>
  <c r="MLJ56" i="102"/>
  <c r="MLB56" i="102"/>
  <c r="MKT56" i="102"/>
  <c r="MKL56" i="102"/>
  <c r="MKD56" i="102"/>
  <c r="MJV56" i="102"/>
  <c r="MJN56" i="102"/>
  <c r="MJF56" i="102"/>
  <c r="MIX56" i="102"/>
  <c r="MIP56" i="102"/>
  <c r="MIH56" i="102"/>
  <c r="MHZ56" i="102"/>
  <c r="MHR56" i="102"/>
  <c r="MHJ56" i="102"/>
  <c r="MHB56" i="102"/>
  <c r="MGT56" i="102"/>
  <c r="MGL56" i="102"/>
  <c r="MGD56" i="102"/>
  <c r="MFV56" i="102"/>
  <c r="MFN56" i="102"/>
  <c r="MFF56" i="102"/>
  <c r="MEX56" i="102"/>
  <c r="MEP56" i="102"/>
  <c r="MEH56" i="102"/>
  <c r="MDZ56" i="102"/>
  <c r="MDR56" i="102"/>
  <c r="MDJ56" i="102"/>
  <c r="MDB56" i="102"/>
  <c r="MCT56" i="102"/>
  <c r="MCL56" i="102"/>
  <c r="MCD56" i="102"/>
  <c r="MBV56" i="102"/>
  <c r="MBN56" i="102"/>
  <c r="MBF56" i="102"/>
  <c r="MAX56" i="102"/>
  <c r="MAP56" i="102"/>
  <c r="MAH56" i="102"/>
  <c r="LZZ56" i="102"/>
  <c r="LZR56" i="102"/>
  <c r="LZJ56" i="102"/>
  <c r="LZB56" i="102"/>
  <c r="LYT56" i="102"/>
  <c r="LYL56" i="102"/>
  <c r="LYD56" i="102"/>
  <c r="LXV56" i="102"/>
  <c r="LXN56" i="102"/>
  <c r="LXF56" i="102"/>
  <c r="LWX56" i="102"/>
  <c r="LWP56" i="102"/>
  <c r="LWH56" i="102"/>
  <c r="LVZ56" i="102"/>
  <c r="LVR56" i="102"/>
  <c r="LVJ56" i="102"/>
  <c r="LVB56" i="102"/>
  <c r="LUT56" i="102"/>
  <c r="LUL56" i="102"/>
  <c r="LUD56" i="102"/>
  <c r="LTV56" i="102"/>
  <c r="LTN56" i="102"/>
  <c r="LTF56" i="102"/>
  <c r="LSX56" i="102"/>
  <c r="LSP56" i="102"/>
  <c r="LSH56" i="102"/>
  <c r="LRZ56" i="102"/>
  <c r="LRR56" i="102"/>
  <c r="LRJ56" i="102"/>
  <c r="LRB56" i="102"/>
  <c r="LQT56" i="102"/>
  <c r="LQL56" i="102"/>
  <c r="LQD56" i="102"/>
  <c r="LPV56" i="102"/>
  <c r="LPN56" i="102"/>
  <c r="LPF56" i="102"/>
  <c r="LOX56" i="102"/>
  <c r="LOP56" i="102"/>
  <c r="LOH56" i="102"/>
  <c r="LNZ56" i="102"/>
  <c r="LNR56" i="102"/>
  <c r="LNJ56" i="102"/>
  <c r="LNB56" i="102"/>
  <c r="LMT56" i="102"/>
  <c r="LML56" i="102"/>
  <c r="LMD56" i="102"/>
  <c r="LLV56" i="102"/>
  <c r="LLN56" i="102"/>
  <c r="LLF56" i="102"/>
  <c r="LKX56" i="102"/>
  <c r="LKP56" i="102"/>
  <c r="LKH56" i="102"/>
  <c r="LJZ56" i="102"/>
  <c r="LJR56" i="102"/>
  <c r="LJJ56" i="102"/>
  <c r="LJB56" i="102"/>
  <c r="LIT56" i="102"/>
  <c r="LIL56" i="102"/>
  <c r="LID56" i="102"/>
  <c r="LHV56" i="102"/>
  <c r="LHN56" i="102"/>
  <c r="LHF56" i="102"/>
  <c r="LGX56" i="102"/>
  <c r="LGP56" i="102"/>
  <c r="LGH56" i="102"/>
  <c r="LFZ56" i="102"/>
  <c r="LFR56" i="102"/>
  <c r="LFJ56" i="102"/>
  <c r="LFB56" i="102"/>
  <c r="LET56" i="102"/>
  <c r="LEL56" i="102"/>
  <c r="LED56" i="102"/>
  <c r="LDV56" i="102"/>
  <c r="LDN56" i="102"/>
  <c r="LDF56" i="102"/>
  <c r="LCX56" i="102"/>
  <c r="LCP56" i="102"/>
  <c r="LCH56" i="102"/>
  <c r="LBZ56" i="102"/>
  <c r="LBR56" i="102"/>
  <c r="LBJ56" i="102"/>
  <c r="LBB56" i="102"/>
  <c r="LAT56" i="102"/>
  <c r="LAL56" i="102"/>
  <c r="LAD56" i="102"/>
  <c r="KZV56" i="102"/>
  <c r="KZN56" i="102"/>
  <c r="KZF56" i="102"/>
  <c r="KYX56" i="102"/>
  <c r="PPC56" i="102"/>
  <c r="OVV56" i="102"/>
  <c r="OME56" i="102"/>
  <c r="OGQ56" i="102"/>
  <c r="ODY56" i="102"/>
  <c r="OBM56" i="102"/>
  <c r="NZA56" i="102"/>
  <c r="NWO56" i="102"/>
  <c r="NUC56" i="102"/>
  <c r="NRQ56" i="102"/>
  <c r="NPE56" i="102"/>
  <c r="NMS56" i="102"/>
  <c r="NKG56" i="102"/>
  <c r="NHU56" i="102"/>
  <c r="NFI56" i="102"/>
  <c r="NCW56" i="102"/>
  <c r="NBD56" i="102"/>
  <c r="MZX56" i="102"/>
  <c r="MYR56" i="102"/>
  <c r="MXL56" i="102"/>
  <c r="MWF56" i="102"/>
  <c r="MUZ56" i="102"/>
  <c r="MUB56" i="102"/>
  <c r="MTI56" i="102"/>
  <c r="MSS56" i="102"/>
  <c r="MSC56" i="102"/>
  <c r="MRM56" i="102"/>
  <c r="MQW56" i="102"/>
  <c r="MQG56" i="102"/>
  <c r="MPT56" i="102"/>
  <c r="MPJ56" i="102"/>
  <c r="MPA56" i="102"/>
  <c r="MOS56" i="102"/>
  <c r="MOK56" i="102"/>
  <c r="MOC56" i="102"/>
  <c r="MNU56" i="102"/>
  <c r="MNM56" i="102"/>
  <c r="MNE56" i="102"/>
  <c r="MMW56" i="102"/>
  <c r="MMO56" i="102"/>
  <c r="MMG56" i="102"/>
  <c r="MLY56" i="102"/>
  <c r="MLQ56" i="102"/>
  <c r="MLI56" i="102"/>
  <c r="MLA56" i="102"/>
  <c r="MKS56" i="102"/>
  <c r="MKK56" i="102"/>
  <c r="MKC56" i="102"/>
  <c r="MJU56" i="102"/>
  <c r="MJM56" i="102"/>
  <c r="MJE56" i="102"/>
  <c r="MIW56" i="102"/>
  <c r="MIO56" i="102"/>
  <c r="MIG56" i="102"/>
  <c r="MHY56" i="102"/>
  <c r="MHQ56" i="102"/>
  <c r="MHI56" i="102"/>
  <c r="MHA56" i="102"/>
  <c r="MGS56" i="102"/>
  <c r="MGK56" i="102"/>
  <c r="MGC56" i="102"/>
  <c r="MFU56" i="102"/>
  <c r="MFM56" i="102"/>
  <c r="MFE56" i="102"/>
  <c r="MEW56" i="102"/>
  <c r="MEO56" i="102"/>
  <c r="MEG56" i="102"/>
  <c r="MDY56" i="102"/>
  <c r="MDQ56" i="102"/>
  <c r="MDI56" i="102"/>
  <c r="MDA56" i="102"/>
  <c r="MCS56" i="102"/>
  <c r="MCK56" i="102"/>
  <c r="MCC56" i="102"/>
  <c r="MBU56" i="102"/>
  <c r="MBM56" i="102"/>
  <c r="MBE56" i="102"/>
  <c r="MAW56" i="102"/>
  <c r="MAO56" i="102"/>
  <c r="MAG56" i="102"/>
  <c r="LZY56" i="102"/>
  <c r="LZQ56" i="102"/>
  <c r="LZI56" i="102"/>
  <c r="LZA56" i="102"/>
  <c r="LYS56" i="102"/>
  <c r="LYK56" i="102"/>
  <c r="LYC56" i="102"/>
  <c r="LXU56" i="102"/>
  <c r="LXM56" i="102"/>
  <c r="LXE56" i="102"/>
  <c r="LWW56" i="102"/>
  <c r="LWO56" i="102"/>
  <c r="LWG56" i="102"/>
  <c r="LVY56" i="102"/>
  <c r="LVQ56" i="102"/>
  <c r="LVI56" i="102"/>
  <c r="LVA56" i="102"/>
  <c r="LUS56" i="102"/>
  <c r="LUK56" i="102"/>
  <c r="LUC56" i="102"/>
  <c r="LTU56" i="102"/>
  <c r="LTM56" i="102"/>
  <c r="LTE56" i="102"/>
  <c r="LSW56" i="102"/>
  <c r="LSO56" i="102"/>
  <c r="LSG56" i="102"/>
  <c r="LRY56" i="102"/>
  <c r="LRQ56" i="102"/>
  <c r="LRI56" i="102"/>
  <c r="LRA56" i="102"/>
  <c r="LQS56" i="102"/>
  <c r="LQK56" i="102"/>
  <c r="LQC56" i="102"/>
  <c r="LPU56" i="102"/>
  <c r="LPM56" i="102"/>
  <c r="LPE56" i="102"/>
  <c r="LOW56" i="102"/>
  <c r="LOO56" i="102"/>
  <c r="LOG56" i="102"/>
  <c r="LNY56" i="102"/>
  <c r="LNQ56" i="102"/>
  <c r="LNI56" i="102"/>
  <c r="LNA56" i="102"/>
  <c r="LMS56" i="102"/>
  <c r="LMK56" i="102"/>
  <c r="LMC56" i="102"/>
  <c r="LLU56" i="102"/>
  <c r="LLM56" i="102"/>
  <c r="LLE56" i="102"/>
  <c r="LKW56" i="102"/>
  <c r="LKO56" i="102"/>
  <c r="LKG56" i="102"/>
  <c r="LJY56" i="102"/>
  <c r="LJQ56" i="102"/>
  <c r="LJI56" i="102"/>
  <c r="LJA56" i="102"/>
  <c r="LIS56" i="102"/>
  <c r="LIK56" i="102"/>
  <c r="LIC56" i="102"/>
  <c r="LHU56" i="102"/>
  <c r="LHM56" i="102"/>
  <c r="LHE56" i="102"/>
  <c r="LGW56" i="102"/>
  <c r="LGO56" i="102"/>
  <c r="LGG56" i="102"/>
  <c r="LFY56" i="102"/>
  <c r="LFQ56" i="102"/>
  <c r="LFI56" i="102"/>
  <c r="LFA56" i="102"/>
  <c r="LES56" i="102"/>
  <c r="LEK56" i="102"/>
  <c r="LEC56" i="102"/>
  <c r="LDU56" i="102"/>
  <c r="LDM56" i="102"/>
  <c r="LDE56" i="102"/>
  <c r="LCW56" i="102"/>
  <c r="LCO56" i="102"/>
  <c r="LCG56" i="102"/>
  <c r="LBY56" i="102"/>
  <c r="LBQ56" i="102"/>
  <c r="LBI56" i="102"/>
  <c r="LBA56" i="102"/>
  <c r="LAS56" i="102"/>
  <c r="LAK56" i="102"/>
  <c r="LAC56" i="102"/>
  <c r="KZU56" i="102"/>
  <c r="KZM56" i="102"/>
  <c r="KZE56" i="102"/>
  <c r="KYW56" i="102"/>
  <c r="KYO56" i="102"/>
  <c r="KYG56" i="102"/>
  <c r="KXY56" i="102"/>
  <c r="PMQ56" i="102"/>
  <c r="OUP56" i="102"/>
  <c r="OLI56" i="102"/>
  <c r="OGG56" i="102"/>
  <c r="ODQ56" i="102"/>
  <c r="OBE56" i="102"/>
  <c r="NYS56" i="102"/>
  <c r="NWG56" i="102"/>
  <c r="NTU56" i="102"/>
  <c r="NRI56" i="102"/>
  <c r="NOW56" i="102"/>
  <c r="NMK56" i="102"/>
  <c r="NJY56" i="102"/>
  <c r="NHM56" i="102"/>
  <c r="NFA56" i="102"/>
  <c r="NCO56" i="102"/>
  <c r="NBA56" i="102"/>
  <c r="MZU56" i="102"/>
  <c r="MYO56" i="102"/>
  <c r="MXI56" i="102"/>
  <c r="MWC56" i="102"/>
  <c r="MUW56" i="102"/>
  <c r="MTZ56" i="102"/>
  <c r="MTD56" i="102"/>
  <c r="MSN56" i="102"/>
  <c r="MRX56" i="102"/>
  <c r="MRH56" i="102"/>
  <c r="MQR56" i="102"/>
  <c r="MQD56" i="102"/>
  <c r="MPS56" i="102"/>
  <c r="MPI56" i="102"/>
  <c r="MOZ56" i="102"/>
  <c r="MOR56" i="102"/>
  <c r="MOJ56" i="102"/>
  <c r="MOB56" i="102"/>
  <c r="MNT56" i="102"/>
  <c r="MNL56" i="102"/>
  <c r="MND56" i="102"/>
  <c r="MMV56" i="102"/>
  <c r="MMN56" i="102"/>
  <c r="MMF56" i="102"/>
  <c r="MLX56" i="102"/>
  <c r="MLP56" i="102"/>
  <c r="MLH56" i="102"/>
  <c r="MKZ56" i="102"/>
  <c r="MKR56" i="102"/>
  <c r="MKJ56" i="102"/>
  <c r="MKB56" i="102"/>
  <c r="MJT56" i="102"/>
  <c r="MJL56" i="102"/>
  <c r="MJD56" i="102"/>
  <c r="MIV56" i="102"/>
  <c r="MIN56" i="102"/>
  <c r="MIF56" i="102"/>
  <c r="MHX56" i="102"/>
  <c r="MHP56" i="102"/>
  <c r="MHH56" i="102"/>
  <c r="MGZ56" i="102"/>
  <c r="MGR56" i="102"/>
  <c r="MGJ56" i="102"/>
  <c r="MGB56" i="102"/>
  <c r="MFT56" i="102"/>
  <c r="MFL56" i="102"/>
  <c r="MFD56" i="102"/>
  <c r="MEV56" i="102"/>
  <c r="MEN56" i="102"/>
  <c r="MEF56" i="102"/>
  <c r="MDX56" i="102"/>
  <c r="MDP56" i="102"/>
  <c r="MDH56" i="102"/>
  <c r="MCZ56" i="102"/>
  <c r="MCR56" i="102"/>
  <c r="MCJ56" i="102"/>
  <c r="MCB56" i="102"/>
  <c r="MBT56" i="102"/>
  <c r="MBL56" i="102"/>
  <c r="MBD56" i="102"/>
  <c r="MAV56" i="102"/>
  <c r="MAN56" i="102"/>
  <c r="MAF56" i="102"/>
  <c r="LZX56" i="102"/>
  <c r="LZP56" i="102"/>
  <c r="LZH56" i="102"/>
  <c r="LYZ56" i="102"/>
  <c r="LYR56" i="102"/>
  <c r="LYJ56" i="102"/>
  <c r="LYB56" i="102"/>
  <c r="LXT56" i="102"/>
  <c r="LXL56" i="102"/>
  <c r="LXD56" i="102"/>
  <c r="LWV56" i="102"/>
  <c r="LWN56" i="102"/>
  <c r="LWF56" i="102"/>
  <c r="LVX56" i="102"/>
  <c r="LVP56" i="102"/>
  <c r="LVH56" i="102"/>
  <c r="LUZ56" i="102"/>
  <c r="LUR56" i="102"/>
  <c r="LUJ56" i="102"/>
  <c r="LUB56" i="102"/>
  <c r="LTT56" i="102"/>
  <c r="LTL56" i="102"/>
  <c r="LTD56" i="102"/>
  <c r="LSV56" i="102"/>
  <c r="LSN56" i="102"/>
  <c r="LSF56" i="102"/>
  <c r="LRX56" i="102"/>
  <c r="LRP56" i="102"/>
  <c r="LRH56" i="102"/>
  <c r="LQZ56" i="102"/>
  <c r="LQR56" i="102"/>
  <c r="LQJ56" i="102"/>
  <c r="LQB56" i="102"/>
  <c r="LPT56" i="102"/>
  <c r="LPL56" i="102"/>
  <c r="LPD56" i="102"/>
  <c r="LOV56" i="102"/>
  <c r="LON56" i="102"/>
  <c r="LOF56" i="102"/>
  <c r="LNX56" i="102"/>
  <c r="LNP56" i="102"/>
  <c r="LNH56" i="102"/>
  <c r="LMZ56" i="102"/>
  <c r="LMR56" i="102"/>
  <c r="LMJ56" i="102"/>
  <c r="LMB56" i="102"/>
  <c r="LLT56" i="102"/>
  <c r="LLL56" i="102"/>
  <c r="LLD56" i="102"/>
  <c r="LKV56" i="102"/>
  <c r="LKN56" i="102"/>
  <c r="LKF56" i="102"/>
  <c r="LJX56" i="102"/>
  <c r="LJP56" i="102"/>
  <c r="LJH56" i="102"/>
  <c r="LIZ56" i="102"/>
  <c r="LIR56" i="102"/>
  <c r="LIJ56" i="102"/>
  <c r="LIB56" i="102"/>
  <c r="LHT56" i="102"/>
  <c r="LHL56" i="102"/>
  <c r="LHD56" i="102"/>
  <c r="LGV56" i="102"/>
  <c r="LGN56" i="102"/>
  <c r="LGF56" i="102"/>
  <c r="LFX56" i="102"/>
  <c r="LFP56" i="102"/>
  <c r="LFH56" i="102"/>
  <c r="LEZ56" i="102"/>
  <c r="LER56" i="102"/>
  <c r="LEJ56" i="102"/>
  <c r="LEB56" i="102"/>
  <c r="LDT56" i="102"/>
  <c r="LDL56" i="102"/>
  <c r="LDD56" i="102"/>
  <c r="LCV56" i="102"/>
  <c r="LCN56" i="102"/>
  <c r="LCF56" i="102"/>
  <c r="LBX56" i="102"/>
  <c r="LBP56" i="102"/>
  <c r="LBH56" i="102"/>
  <c r="LAZ56" i="102"/>
  <c r="LAR56" i="102"/>
  <c r="LAJ56" i="102"/>
  <c r="LAB56" i="102"/>
  <c r="KZT56" i="102"/>
  <c r="KZL56" i="102"/>
  <c r="KZD56" i="102"/>
  <c r="KYV56" i="102"/>
  <c r="KYN56" i="102"/>
  <c r="QII56" i="102"/>
  <c r="PKE56" i="102"/>
  <c r="OTJ56" i="102"/>
  <c r="OKL56" i="102"/>
  <c r="OFX56" i="102"/>
  <c r="ODI56" i="102"/>
  <c r="OAW56" i="102"/>
  <c r="NYK56" i="102"/>
  <c r="NVY56" i="102"/>
  <c r="NTM56" i="102"/>
  <c r="NRA56" i="102"/>
  <c r="NOO56" i="102"/>
  <c r="NMC56" i="102"/>
  <c r="NJQ56" i="102"/>
  <c r="NHE56" i="102"/>
  <c r="NES56" i="102"/>
  <c r="NCG56" i="102"/>
  <c r="NAV56" i="102"/>
  <c r="MZP56" i="102"/>
  <c r="MYJ56" i="102"/>
  <c r="MXD56" i="102"/>
  <c r="MVX56" i="102"/>
  <c r="MUR56" i="102"/>
  <c r="MTY56" i="102"/>
  <c r="MTC56" i="102"/>
  <c r="MSM56" i="102"/>
  <c r="MRW56" i="102"/>
  <c r="MRG56" i="102"/>
  <c r="MQQ56" i="102"/>
  <c r="MQB56" i="102"/>
  <c r="MPR56" i="102"/>
  <c r="MPH56" i="102"/>
  <c r="MOY56" i="102"/>
  <c r="MOQ56" i="102"/>
  <c r="MOI56" i="102"/>
  <c r="MOA56" i="102"/>
  <c r="MNS56" i="102"/>
  <c r="MNK56" i="102"/>
  <c r="MNC56" i="102"/>
  <c r="MMU56" i="102"/>
  <c r="MMM56" i="102"/>
  <c r="MME56" i="102"/>
  <c r="MLW56" i="102"/>
  <c r="MLO56" i="102"/>
  <c r="MLG56" i="102"/>
  <c r="MKY56" i="102"/>
  <c r="MKQ56" i="102"/>
  <c r="MKI56" i="102"/>
  <c r="MKA56" i="102"/>
  <c r="MJS56" i="102"/>
  <c r="MJK56" i="102"/>
  <c r="MJC56" i="102"/>
  <c r="MIU56" i="102"/>
  <c r="MIM56" i="102"/>
  <c r="MIE56" i="102"/>
  <c r="MHW56" i="102"/>
  <c r="MHO56" i="102"/>
  <c r="MHG56" i="102"/>
  <c r="MGY56" i="102"/>
  <c r="MGQ56" i="102"/>
  <c r="MGI56" i="102"/>
  <c r="MGA56" i="102"/>
  <c r="MFS56" i="102"/>
  <c r="MFK56" i="102"/>
  <c r="MFC56" i="102"/>
  <c r="MEU56" i="102"/>
  <c r="MEM56" i="102"/>
  <c r="MEE56" i="102"/>
  <c r="MDW56" i="102"/>
  <c r="MDO56" i="102"/>
  <c r="MDG56" i="102"/>
  <c r="MCY56" i="102"/>
  <c r="MCQ56" i="102"/>
  <c r="MCI56" i="102"/>
  <c r="MCA56" i="102"/>
  <c r="MBS56" i="102"/>
  <c r="MBK56" i="102"/>
  <c r="MBC56" i="102"/>
  <c r="MAU56" i="102"/>
  <c r="MAM56" i="102"/>
  <c r="MAE56" i="102"/>
  <c r="LZW56" i="102"/>
  <c r="LZO56" i="102"/>
  <c r="LZG56" i="102"/>
  <c r="LYY56" i="102"/>
  <c r="LYQ56" i="102"/>
  <c r="LYI56" i="102"/>
  <c r="LYA56" i="102"/>
  <c r="LXS56" i="102"/>
  <c r="LXK56" i="102"/>
  <c r="LXC56" i="102"/>
  <c r="LWU56" i="102"/>
  <c r="LWM56" i="102"/>
  <c r="LWE56" i="102"/>
  <c r="LVW56" i="102"/>
  <c r="LVO56" i="102"/>
  <c r="LVG56" i="102"/>
  <c r="LUY56" i="102"/>
  <c r="LUQ56" i="102"/>
  <c r="LUI56" i="102"/>
  <c r="LUA56" i="102"/>
  <c r="LTS56" i="102"/>
  <c r="LTK56" i="102"/>
  <c r="LTC56" i="102"/>
  <c r="LSU56" i="102"/>
  <c r="LSM56" i="102"/>
  <c r="LSE56" i="102"/>
  <c r="LRW56" i="102"/>
  <c r="LRO56" i="102"/>
  <c r="LRG56" i="102"/>
  <c r="LQY56" i="102"/>
  <c r="LQQ56" i="102"/>
  <c r="LQI56" i="102"/>
  <c r="LQA56" i="102"/>
  <c r="LPS56" i="102"/>
  <c r="LPK56" i="102"/>
  <c r="LPC56" i="102"/>
  <c r="LOU56" i="102"/>
  <c r="LOM56" i="102"/>
  <c r="LOE56" i="102"/>
  <c r="LNW56" i="102"/>
  <c r="LNO56" i="102"/>
  <c r="LNG56" i="102"/>
  <c r="LMY56" i="102"/>
  <c r="LMQ56" i="102"/>
  <c r="LMI56" i="102"/>
  <c r="LMA56" i="102"/>
  <c r="LLS56" i="102"/>
  <c r="LLK56" i="102"/>
  <c r="QBQ56" i="102"/>
  <c r="PHS56" i="102"/>
  <c r="OSD56" i="102"/>
  <c r="OJS56" i="102"/>
  <c r="OFO56" i="102"/>
  <c r="ODA56" i="102"/>
  <c r="OAO56" i="102"/>
  <c r="NYC56" i="102"/>
  <c r="NVQ56" i="102"/>
  <c r="NTE56" i="102"/>
  <c r="NQS56" i="102"/>
  <c r="NOG56" i="102"/>
  <c r="NLU56" i="102"/>
  <c r="NJI56" i="102"/>
  <c r="NGW56" i="102"/>
  <c r="NEK56" i="102"/>
  <c r="NBY56" i="102"/>
  <c r="NAS56" i="102"/>
  <c r="MZM56" i="102"/>
  <c r="MYG56" i="102"/>
  <c r="MXA56" i="102"/>
  <c r="MVU56" i="102"/>
  <c r="MUP56" i="102"/>
  <c r="MTT56" i="102"/>
  <c r="MTB56" i="102"/>
  <c r="MSL56" i="102"/>
  <c r="MRV56" i="102"/>
  <c r="MRF56" i="102"/>
  <c r="MQP56" i="102"/>
  <c r="MQA56" i="102"/>
  <c r="MPQ56" i="102"/>
  <c r="MPG56" i="102"/>
  <c r="MOX56" i="102"/>
  <c r="MOP56" i="102"/>
  <c r="MOH56" i="102"/>
  <c r="MNZ56" i="102"/>
  <c r="MNR56" i="102"/>
  <c r="MNJ56" i="102"/>
  <c r="MNB56" i="102"/>
  <c r="MMT56" i="102"/>
  <c r="MML56" i="102"/>
  <c r="MMD56" i="102"/>
  <c r="MLV56" i="102"/>
  <c r="MLN56" i="102"/>
  <c r="MLF56" i="102"/>
  <c r="MKX56" i="102"/>
  <c r="MKP56" i="102"/>
  <c r="MKH56" i="102"/>
  <c r="MJZ56" i="102"/>
  <c r="MJR56" i="102"/>
  <c r="MJJ56" i="102"/>
  <c r="MJB56" i="102"/>
  <c r="MIT56" i="102"/>
  <c r="MIL56" i="102"/>
  <c r="MID56" i="102"/>
  <c r="MHV56" i="102"/>
  <c r="MHN56" i="102"/>
  <c r="MHF56" i="102"/>
  <c r="MGX56" i="102"/>
  <c r="MGP56" i="102"/>
  <c r="MGH56" i="102"/>
  <c r="MFZ56" i="102"/>
  <c r="MFR56" i="102"/>
  <c r="MFJ56" i="102"/>
  <c r="MFB56" i="102"/>
  <c r="MET56" i="102"/>
  <c r="MEL56" i="102"/>
  <c r="MED56" i="102"/>
  <c r="MDV56" i="102"/>
  <c r="MDN56" i="102"/>
  <c r="MDF56" i="102"/>
  <c r="MCX56" i="102"/>
  <c r="MCP56" i="102"/>
  <c r="MCH56" i="102"/>
  <c r="MBZ56" i="102"/>
  <c r="MBR56" i="102"/>
  <c r="MBJ56" i="102"/>
  <c r="MBB56" i="102"/>
  <c r="MAT56" i="102"/>
  <c r="MAL56" i="102"/>
  <c r="MAD56" i="102"/>
  <c r="LZV56" i="102"/>
  <c r="LZN56" i="102"/>
  <c r="LZF56" i="102"/>
  <c r="LYX56" i="102"/>
  <c r="LYP56" i="102"/>
  <c r="LYH56" i="102"/>
  <c r="LXZ56" i="102"/>
  <c r="LXR56" i="102"/>
  <c r="LXJ56" i="102"/>
  <c r="LXB56" i="102"/>
  <c r="LWT56" i="102"/>
  <c r="LWL56" i="102"/>
  <c r="LWD56" i="102"/>
  <c r="LVV56" i="102"/>
  <c r="LVN56" i="102"/>
  <c r="LVF56" i="102"/>
  <c r="LUX56" i="102"/>
  <c r="LUP56" i="102"/>
  <c r="LUH56" i="102"/>
  <c r="LTZ56" i="102"/>
  <c r="LTR56" i="102"/>
  <c r="LTJ56" i="102"/>
  <c r="LTB56" i="102"/>
  <c r="LST56" i="102"/>
  <c r="LSL56" i="102"/>
  <c r="LSD56" i="102"/>
  <c r="LRV56" i="102"/>
  <c r="LRN56" i="102"/>
  <c r="LRF56" i="102"/>
  <c r="LQX56" i="102"/>
  <c r="LQP56" i="102"/>
  <c r="LQH56" i="102"/>
  <c r="LPZ56" i="102"/>
  <c r="LPR56" i="102"/>
  <c r="LPJ56" i="102"/>
  <c r="LPB56" i="102"/>
  <c r="LOT56" i="102"/>
  <c r="LOL56" i="102"/>
  <c r="LOD56" i="102"/>
  <c r="LNV56" i="102"/>
  <c r="LNN56" i="102"/>
  <c r="LNF56" i="102"/>
  <c r="LMX56" i="102"/>
  <c r="LMP56" i="102"/>
  <c r="LMH56" i="102"/>
  <c r="LLZ56" i="102"/>
  <c r="LLR56" i="102"/>
  <c r="LLJ56" i="102"/>
  <c r="LLB56" i="102"/>
  <c r="LKT56" i="102"/>
  <c r="LKL56" i="102"/>
  <c r="LKD56" i="102"/>
  <c r="LJV56" i="102"/>
  <c r="LJN56" i="102"/>
  <c r="LJF56" i="102"/>
  <c r="LIX56" i="102"/>
  <c r="LIP56" i="102"/>
  <c r="LIH56" i="102"/>
  <c r="LHZ56" i="102"/>
  <c r="LHR56" i="102"/>
  <c r="LHJ56" i="102"/>
  <c r="LHB56" i="102"/>
  <c r="LGT56" i="102"/>
  <c r="LGL56" i="102"/>
  <c r="LGD56" i="102"/>
  <c r="LFV56" i="102"/>
  <c r="LFN56" i="102"/>
  <c r="LFF56" i="102"/>
  <c r="LEX56" i="102"/>
  <c r="LEP56" i="102"/>
  <c r="LEH56" i="102"/>
  <c r="LDZ56" i="102"/>
  <c r="LDR56" i="102"/>
  <c r="LDJ56" i="102"/>
  <c r="LDB56" i="102"/>
  <c r="LCT56" i="102"/>
  <c r="LCL56" i="102"/>
  <c r="LCD56" i="102"/>
  <c r="LBV56" i="102"/>
  <c r="LBN56" i="102"/>
  <c r="LBF56" i="102"/>
  <c r="LAX56" i="102"/>
  <c r="LAP56" i="102"/>
  <c r="LAH56" i="102"/>
  <c r="KZZ56" i="102"/>
  <c r="KZR56" i="102"/>
  <c r="KZJ56" i="102"/>
  <c r="KZB56" i="102"/>
  <c r="KYT56" i="102"/>
  <c r="KYL56" i="102"/>
  <c r="KYD56" i="102"/>
  <c r="KXV56" i="102"/>
  <c r="PYY56" i="102"/>
  <c r="PFG56" i="102"/>
  <c r="OQX56" i="102"/>
  <c r="OIW56" i="102"/>
  <c r="OFF56" i="102"/>
  <c r="OCS56" i="102"/>
  <c r="OAG56" i="102"/>
  <c r="NXU56" i="102"/>
  <c r="NVI56" i="102"/>
  <c r="NSW56" i="102"/>
  <c r="NQK56" i="102"/>
  <c r="NNY56" i="102"/>
  <c r="NLM56" i="102"/>
  <c r="NJA56" i="102"/>
  <c r="NGO56" i="102"/>
  <c r="NEC56" i="102"/>
  <c r="NBT56" i="102"/>
  <c r="NAN56" i="102"/>
  <c r="MZH56" i="102"/>
  <c r="MYB56" i="102"/>
  <c r="MWV56" i="102"/>
  <c r="MVP56" i="102"/>
  <c r="MUO56" i="102"/>
  <c r="MTR56" i="102"/>
  <c r="MTA56" i="102"/>
  <c r="MSK56" i="102"/>
  <c r="MRU56" i="102"/>
  <c r="MRE56" i="102"/>
  <c r="MQO56" i="102"/>
  <c r="MPZ56" i="102"/>
  <c r="MPP56" i="102"/>
  <c r="MPF56" i="102"/>
  <c r="MOW56" i="102"/>
  <c r="MOO56" i="102"/>
  <c r="MOG56" i="102"/>
  <c r="MNY56" i="102"/>
  <c r="MNQ56" i="102"/>
  <c r="MNI56" i="102"/>
  <c r="MNA56" i="102"/>
  <c r="MMS56" i="102"/>
  <c r="MMK56" i="102"/>
  <c r="MMC56" i="102"/>
  <c r="MLU56" i="102"/>
  <c r="MLM56" i="102"/>
  <c r="MLE56" i="102"/>
  <c r="MKW56" i="102"/>
  <c r="MKO56" i="102"/>
  <c r="MKG56" i="102"/>
  <c r="MJY56" i="102"/>
  <c r="MJQ56" i="102"/>
  <c r="MJI56" i="102"/>
  <c r="MJA56" i="102"/>
  <c r="MIS56" i="102"/>
  <c r="MIK56" i="102"/>
  <c r="MIC56" i="102"/>
  <c r="MHU56" i="102"/>
  <c r="MHM56" i="102"/>
  <c r="MHE56" i="102"/>
  <c r="MGW56" i="102"/>
  <c r="MGO56" i="102"/>
  <c r="MGG56" i="102"/>
  <c r="MFY56" i="102"/>
  <c r="MFQ56" i="102"/>
  <c r="MFI56" i="102"/>
  <c r="MFA56" i="102"/>
  <c r="MES56" i="102"/>
  <c r="MEK56" i="102"/>
  <c r="MEC56" i="102"/>
  <c r="MDU56" i="102"/>
  <c r="MDM56" i="102"/>
  <c r="MDE56" i="102"/>
  <c r="MCW56" i="102"/>
  <c r="MCO56" i="102"/>
  <c r="MCG56" i="102"/>
  <c r="MBY56" i="102"/>
  <c r="MBQ56" i="102"/>
  <c r="MBI56" i="102"/>
  <c r="MBA56" i="102"/>
  <c r="MAS56" i="102"/>
  <c r="MAK56" i="102"/>
  <c r="MAC56" i="102"/>
  <c r="LZU56" i="102"/>
  <c r="LZM56" i="102"/>
  <c r="LZE56" i="102"/>
  <c r="LYW56" i="102"/>
  <c r="LYO56" i="102"/>
  <c r="LYG56" i="102"/>
  <c r="LXY56" i="102"/>
  <c r="LXQ56" i="102"/>
  <c r="LXI56" i="102"/>
  <c r="LXA56" i="102"/>
  <c r="LWS56" i="102"/>
  <c r="LWK56" i="102"/>
  <c r="LWC56" i="102"/>
  <c r="LVU56" i="102"/>
  <c r="LVM56" i="102"/>
  <c r="LVE56" i="102"/>
  <c r="LUW56" i="102"/>
  <c r="LUO56" i="102"/>
  <c r="LUG56" i="102"/>
  <c r="LTY56" i="102"/>
  <c r="LTQ56" i="102"/>
  <c r="LTI56" i="102"/>
  <c r="LTA56" i="102"/>
  <c r="LSS56" i="102"/>
  <c r="LSK56" i="102"/>
  <c r="LSC56" i="102"/>
  <c r="LRU56" i="102"/>
  <c r="LRM56" i="102"/>
  <c r="LRE56" i="102"/>
  <c r="LQW56" i="102"/>
  <c r="LQO56" i="102"/>
  <c r="LQG56" i="102"/>
  <c r="LPY56" i="102"/>
  <c r="LPQ56" i="102"/>
  <c r="LPI56" i="102"/>
  <c r="LPA56" i="102"/>
  <c r="LOS56" i="102"/>
  <c r="LOK56" i="102"/>
  <c r="LOC56" i="102"/>
  <c r="LNU56" i="102"/>
  <c r="LNM56" i="102"/>
  <c r="LNE56" i="102"/>
  <c r="LMW56" i="102"/>
  <c r="LMO56" i="102"/>
  <c r="LMG56" i="102"/>
  <c r="LLY56" i="102"/>
  <c r="LLQ56" i="102"/>
  <c r="LLI56" i="102"/>
  <c r="LLA56" i="102"/>
  <c r="LKS56" i="102"/>
  <c r="LKK56" i="102"/>
  <c r="LKC56" i="102"/>
  <c r="LJU56" i="102"/>
  <c r="LJM56" i="102"/>
  <c r="LJE56" i="102"/>
  <c r="LIW56" i="102"/>
  <c r="LIO56" i="102"/>
  <c r="LIG56" i="102"/>
  <c r="LHY56" i="102"/>
  <c r="LHQ56" i="102"/>
  <c r="LHI56" i="102"/>
  <c r="LHA56" i="102"/>
  <c r="LGS56" i="102"/>
  <c r="LGK56" i="102"/>
  <c r="LGC56" i="102"/>
  <c r="LFU56" i="102"/>
  <c r="LFM56" i="102"/>
  <c r="LFE56" i="102"/>
  <c r="LEW56" i="102"/>
  <c r="LEO56" i="102"/>
  <c r="LEG56" i="102"/>
  <c r="LDY56" i="102"/>
  <c r="LDQ56" i="102"/>
  <c r="LDI56" i="102"/>
  <c r="LDA56" i="102"/>
  <c r="LCS56" i="102"/>
  <c r="LCK56" i="102"/>
  <c r="LCC56" i="102"/>
  <c r="LBU56" i="102"/>
  <c r="LBM56" i="102"/>
  <c r="LBE56" i="102"/>
  <c r="LAW56" i="102"/>
  <c r="LAO56" i="102"/>
  <c r="LAG56" i="102"/>
  <c r="KZY56" i="102"/>
  <c r="KZQ56" i="102"/>
  <c r="KZI56" i="102"/>
  <c r="PWM56" i="102"/>
  <c r="PCU56" i="102"/>
  <c r="OPR56" i="102"/>
  <c r="OHZ56" i="102"/>
  <c r="OEW56" i="102"/>
  <c r="OCK56" i="102"/>
  <c r="NZY56" i="102"/>
  <c r="NXM56" i="102"/>
  <c r="NVA56" i="102"/>
  <c r="NSO56" i="102"/>
  <c r="NQC56" i="102"/>
  <c r="NNQ56" i="102"/>
  <c r="NLE56" i="102"/>
  <c r="NIS56" i="102"/>
  <c r="NGG56" i="102"/>
  <c r="NDU56" i="102"/>
  <c r="NBQ56" i="102"/>
  <c r="NAK56" i="102"/>
  <c r="MZE56" i="102"/>
  <c r="MXY56" i="102"/>
  <c r="MWS56" i="102"/>
  <c r="MVM56" i="102"/>
  <c r="MUJ56" i="102"/>
  <c r="MTQ56" i="102"/>
  <c r="MSV56" i="102"/>
  <c r="MSF56" i="102"/>
  <c r="MRP56" i="102"/>
  <c r="MQZ56" i="102"/>
  <c r="MQJ56" i="102"/>
  <c r="MPY56" i="102"/>
  <c r="MPN56" i="102"/>
  <c r="MPD56" i="102"/>
  <c r="MOV56" i="102"/>
  <c r="MON56" i="102"/>
  <c r="MOF56" i="102"/>
  <c r="MNX56" i="102"/>
  <c r="MNP56" i="102"/>
  <c r="MNH56" i="102"/>
  <c r="MMZ56" i="102"/>
  <c r="MMR56" i="102"/>
  <c r="MMJ56" i="102"/>
  <c r="MMB56" i="102"/>
  <c r="MLT56" i="102"/>
  <c r="MLL56" i="102"/>
  <c r="MLD56" i="102"/>
  <c r="MKV56" i="102"/>
  <c r="MKN56" i="102"/>
  <c r="MKF56" i="102"/>
  <c r="MJX56" i="102"/>
  <c r="MJP56" i="102"/>
  <c r="MJH56" i="102"/>
  <c r="MIZ56" i="102"/>
  <c r="MIR56" i="102"/>
  <c r="MIJ56" i="102"/>
  <c r="MIB56" i="102"/>
  <c r="MHT56" i="102"/>
  <c r="MHL56" i="102"/>
  <c r="MHD56" i="102"/>
  <c r="MGV56" i="102"/>
  <c r="MGN56" i="102"/>
  <c r="MGF56" i="102"/>
  <c r="MFX56" i="102"/>
  <c r="MFP56" i="102"/>
  <c r="MFH56" i="102"/>
  <c r="MEZ56" i="102"/>
  <c r="MER56" i="102"/>
  <c r="MEJ56" i="102"/>
  <c r="MEB56" i="102"/>
  <c r="MDT56" i="102"/>
  <c r="MDL56" i="102"/>
  <c r="MDD56" i="102"/>
  <c r="MCV56" i="102"/>
  <c r="MCN56" i="102"/>
  <c r="MCF56" i="102"/>
  <c r="MBX56" i="102"/>
  <c r="MBP56" i="102"/>
  <c r="MBH56" i="102"/>
  <c r="MAZ56" i="102"/>
  <c r="MAR56" i="102"/>
  <c r="MAJ56" i="102"/>
  <c r="MAB56" i="102"/>
  <c r="LZT56" i="102"/>
  <c r="LZL56" i="102"/>
  <c r="LZD56" i="102"/>
  <c r="LYV56" i="102"/>
  <c r="LYN56" i="102"/>
  <c r="LYF56" i="102"/>
  <c r="LXX56" i="102"/>
  <c r="LXP56" i="102"/>
  <c r="LXH56" i="102"/>
  <c r="LWZ56" i="102"/>
  <c r="LWR56" i="102"/>
  <c r="LWJ56" i="102"/>
  <c r="LWB56" i="102"/>
  <c r="LVT56" i="102"/>
  <c r="LVL56" i="102"/>
  <c r="LVD56" i="102"/>
  <c r="LUV56" i="102"/>
  <c r="LUN56" i="102"/>
  <c r="LUF56" i="102"/>
  <c r="LTX56" i="102"/>
  <c r="LTP56" i="102"/>
  <c r="LTH56" i="102"/>
  <c r="LSZ56" i="102"/>
  <c r="LSR56" i="102"/>
  <c r="LSJ56" i="102"/>
  <c r="LSB56" i="102"/>
  <c r="LRT56" i="102"/>
  <c r="LRL56" i="102"/>
  <c r="LRD56" i="102"/>
  <c r="LQV56" i="102"/>
  <c r="LQN56" i="102"/>
  <c r="LQF56" i="102"/>
  <c r="LPX56" i="102"/>
  <c r="LPP56" i="102"/>
  <c r="LPH56" i="102"/>
  <c r="LOZ56" i="102"/>
  <c r="LOR56" i="102"/>
  <c r="LOJ56" i="102"/>
  <c r="LOB56" i="102"/>
  <c r="LNT56" i="102"/>
  <c r="LNL56" i="102"/>
  <c r="LND56" i="102"/>
  <c r="LMV56" i="102"/>
  <c r="LMN56" i="102"/>
  <c r="LMF56" i="102"/>
  <c r="LLX56" i="102"/>
  <c r="LLP56" i="102"/>
  <c r="LLH56" i="102"/>
  <c r="LKZ56" i="102"/>
  <c r="LKR56" i="102"/>
  <c r="LKJ56" i="102"/>
  <c r="LKB56" i="102"/>
  <c r="LJT56" i="102"/>
  <c r="LJL56" i="102"/>
  <c r="LJD56" i="102"/>
  <c r="LIV56" i="102"/>
  <c r="LIN56" i="102"/>
  <c r="LIF56" i="102"/>
  <c r="LHX56" i="102"/>
  <c r="LHP56" i="102"/>
  <c r="LHH56" i="102"/>
  <c r="LGZ56" i="102"/>
  <c r="LGR56" i="102"/>
  <c r="LGJ56" i="102"/>
  <c r="LGB56" i="102"/>
  <c r="LFT56" i="102"/>
  <c r="LFL56" i="102"/>
  <c r="LFD56" i="102"/>
  <c r="LEV56" i="102"/>
  <c r="LEN56" i="102"/>
  <c r="LEF56" i="102"/>
  <c r="LDX56" i="102"/>
  <c r="LDP56" i="102"/>
  <c r="LDH56" i="102"/>
  <c r="LCZ56" i="102"/>
  <c r="LCR56" i="102"/>
  <c r="LCJ56" i="102"/>
  <c r="OCC56" i="102"/>
  <c r="NIK56" i="102"/>
  <c r="MVH56" i="102"/>
  <c r="MPX56" i="102"/>
  <c r="MNG56" i="102"/>
  <c r="MKU56" i="102"/>
  <c r="MII56" i="102"/>
  <c r="MFW56" i="102"/>
  <c r="MDK56" i="102"/>
  <c r="MAY56" i="102"/>
  <c r="LYM56" i="102"/>
  <c r="LWA56" i="102"/>
  <c r="LTO56" i="102"/>
  <c r="LRC56" i="102"/>
  <c r="LOQ56" i="102"/>
  <c r="LME56" i="102"/>
  <c r="LKM56" i="102"/>
  <c r="LJG56" i="102"/>
  <c r="LIA56" i="102"/>
  <c r="LGU56" i="102"/>
  <c r="LFO56" i="102"/>
  <c r="LEI56" i="102"/>
  <c r="LDC56" i="102"/>
  <c r="LCA56" i="102"/>
  <c r="LBD56" i="102"/>
  <c r="LAI56" i="102"/>
  <c r="KZO56" i="102"/>
  <c r="KYU56" i="102"/>
  <c r="KYI56" i="102"/>
  <c r="KXX56" i="102"/>
  <c r="KXO56" i="102"/>
  <c r="KXG56" i="102"/>
  <c r="KWY56" i="102"/>
  <c r="KWQ56" i="102"/>
  <c r="KWI56" i="102"/>
  <c r="KWA56" i="102"/>
  <c r="KVS56" i="102"/>
  <c r="KVK56" i="102"/>
  <c r="KVC56" i="102"/>
  <c r="KUU56" i="102"/>
  <c r="KUM56" i="102"/>
  <c r="KUE56" i="102"/>
  <c r="KTW56" i="102"/>
  <c r="KTO56" i="102"/>
  <c r="KTG56" i="102"/>
  <c r="KSY56" i="102"/>
  <c r="KSQ56" i="102"/>
  <c r="KSI56" i="102"/>
  <c r="KSA56" i="102"/>
  <c r="KRS56" i="102"/>
  <c r="KRK56" i="102"/>
  <c r="KRC56" i="102"/>
  <c r="KQU56" i="102"/>
  <c r="KQM56" i="102"/>
  <c r="KQE56" i="102"/>
  <c r="KPW56" i="102"/>
  <c r="KPO56" i="102"/>
  <c r="KPG56" i="102"/>
  <c r="KOY56" i="102"/>
  <c r="KOQ56" i="102"/>
  <c r="KOI56" i="102"/>
  <c r="KOA56" i="102"/>
  <c r="KNS56" i="102"/>
  <c r="KNK56" i="102"/>
  <c r="KNC56" i="102"/>
  <c r="KMU56" i="102"/>
  <c r="KMM56" i="102"/>
  <c r="KME56" i="102"/>
  <c r="KLW56" i="102"/>
  <c r="KLO56" i="102"/>
  <c r="KLG56" i="102"/>
  <c r="KKY56" i="102"/>
  <c r="KKQ56" i="102"/>
  <c r="KKI56" i="102"/>
  <c r="KKA56" i="102"/>
  <c r="KJS56" i="102"/>
  <c r="KJK56" i="102"/>
  <c r="KJC56" i="102"/>
  <c r="KIU56" i="102"/>
  <c r="KIM56" i="102"/>
  <c r="KIE56" i="102"/>
  <c r="KHW56" i="102"/>
  <c r="KHO56" i="102"/>
  <c r="KHG56" i="102"/>
  <c r="KGY56" i="102"/>
  <c r="KGQ56" i="102"/>
  <c r="KGI56" i="102"/>
  <c r="KGA56" i="102"/>
  <c r="KFS56" i="102"/>
  <c r="KFK56" i="102"/>
  <c r="KFC56" i="102"/>
  <c r="KEU56" i="102"/>
  <c r="KEM56" i="102"/>
  <c r="KEE56" i="102"/>
  <c r="KDW56" i="102"/>
  <c r="KDO56" i="102"/>
  <c r="KDG56" i="102"/>
  <c r="KCY56" i="102"/>
  <c r="KCQ56" i="102"/>
  <c r="KCI56" i="102"/>
  <c r="KCA56" i="102"/>
  <c r="KBS56" i="102"/>
  <c r="KBK56" i="102"/>
  <c r="KBC56" i="102"/>
  <c r="KAU56" i="102"/>
  <c r="KAM56" i="102"/>
  <c r="KAE56" i="102"/>
  <c r="JZW56" i="102"/>
  <c r="JZO56" i="102"/>
  <c r="JZG56" i="102"/>
  <c r="JYY56" i="102"/>
  <c r="JYQ56" i="102"/>
  <c r="JYI56" i="102"/>
  <c r="JYA56" i="102"/>
  <c r="JXS56" i="102"/>
  <c r="JXK56" i="102"/>
  <c r="JXC56" i="102"/>
  <c r="JWU56" i="102"/>
  <c r="JWM56" i="102"/>
  <c r="JWE56" i="102"/>
  <c r="JVW56" i="102"/>
  <c r="JVO56" i="102"/>
  <c r="JVG56" i="102"/>
  <c r="JUY56" i="102"/>
  <c r="JUQ56" i="102"/>
  <c r="JUI56" i="102"/>
  <c r="JUA56" i="102"/>
  <c r="JTS56" i="102"/>
  <c r="JTK56" i="102"/>
  <c r="JTC56" i="102"/>
  <c r="JSU56" i="102"/>
  <c r="JSM56" i="102"/>
  <c r="JSE56" i="102"/>
  <c r="JRW56" i="102"/>
  <c r="JRO56" i="102"/>
  <c r="JRG56" i="102"/>
  <c r="JQY56" i="102"/>
  <c r="JQQ56" i="102"/>
  <c r="JQI56" i="102"/>
  <c r="JQA56" i="102"/>
  <c r="JPS56" i="102"/>
  <c r="JPK56" i="102"/>
  <c r="JPC56" i="102"/>
  <c r="JOU56" i="102"/>
  <c r="JOM56" i="102"/>
  <c r="JOE56" i="102"/>
  <c r="JNW56" i="102"/>
  <c r="JNO56" i="102"/>
  <c r="JNG56" i="102"/>
  <c r="JMY56" i="102"/>
  <c r="JMQ56" i="102"/>
  <c r="JMI56" i="102"/>
  <c r="JMA56" i="102"/>
  <c r="JLS56" i="102"/>
  <c r="JLK56" i="102"/>
  <c r="JLC56" i="102"/>
  <c r="JKU56" i="102"/>
  <c r="JKM56" i="102"/>
  <c r="JKE56" i="102"/>
  <c r="JJW56" i="102"/>
  <c r="JJO56" i="102"/>
  <c r="JJG56" i="102"/>
  <c r="JIY56" i="102"/>
  <c r="JIQ56" i="102"/>
  <c r="JII56" i="102"/>
  <c r="JIA56" i="102"/>
  <c r="JHS56" i="102"/>
  <c r="JHK56" i="102"/>
  <c r="JHC56" i="102"/>
  <c r="JGU56" i="102"/>
  <c r="JGM56" i="102"/>
  <c r="NZQ56" i="102"/>
  <c r="NFY56" i="102"/>
  <c r="MUH56" i="102"/>
  <c r="MPL56" i="102"/>
  <c r="MMY56" i="102"/>
  <c r="MKM56" i="102"/>
  <c r="MIA56" i="102"/>
  <c r="MFO56" i="102"/>
  <c r="MDC56" i="102"/>
  <c r="MAQ56" i="102"/>
  <c r="LYE56" i="102"/>
  <c r="LVS56" i="102"/>
  <c r="LTG56" i="102"/>
  <c r="LQU56" i="102"/>
  <c r="LOI56" i="102"/>
  <c r="LLW56" i="102"/>
  <c r="LKI56" i="102"/>
  <c r="LJC56" i="102"/>
  <c r="LHW56" i="102"/>
  <c r="LGQ56" i="102"/>
  <c r="LFK56" i="102"/>
  <c r="LEE56" i="102"/>
  <c r="LCY56" i="102"/>
  <c r="LBW56" i="102"/>
  <c r="LBC56" i="102"/>
  <c r="LAF56" i="102"/>
  <c r="KZK56" i="102"/>
  <c r="KYS56" i="102"/>
  <c r="KYH56" i="102"/>
  <c r="KXW56" i="102"/>
  <c r="KXN56" i="102"/>
  <c r="KXF56" i="102"/>
  <c r="KWX56" i="102"/>
  <c r="KWP56" i="102"/>
  <c r="KWH56" i="102"/>
  <c r="KVZ56" i="102"/>
  <c r="KVR56" i="102"/>
  <c r="KVJ56" i="102"/>
  <c r="KVB56" i="102"/>
  <c r="KUT56" i="102"/>
  <c r="KUL56" i="102"/>
  <c r="KUD56" i="102"/>
  <c r="KTV56" i="102"/>
  <c r="KTN56" i="102"/>
  <c r="KTF56" i="102"/>
  <c r="KSX56" i="102"/>
  <c r="KSP56" i="102"/>
  <c r="KSH56" i="102"/>
  <c r="KRZ56" i="102"/>
  <c r="KRR56" i="102"/>
  <c r="KRJ56" i="102"/>
  <c r="KRB56" i="102"/>
  <c r="KQT56" i="102"/>
  <c r="KQL56" i="102"/>
  <c r="KQD56" i="102"/>
  <c r="KPV56" i="102"/>
  <c r="KPN56" i="102"/>
  <c r="KPF56" i="102"/>
  <c r="KOX56" i="102"/>
  <c r="KOP56" i="102"/>
  <c r="KOH56" i="102"/>
  <c r="KNZ56" i="102"/>
  <c r="KNR56" i="102"/>
  <c r="KNJ56" i="102"/>
  <c r="KNB56" i="102"/>
  <c r="KMT56" i="102"/>
  <c r="KML56" i="102"/>
  <c r="KMD56" i="102"/>
  <c r="KLV56" i="102"/>
  <c r="KLN56" i="102"/>
  <c r="KLF56" i="102"/>
  <c r="KKX56" i="102"/>
  <c r="KKP56" i="102"/>
  <c r="KKH56" i="102"/>
  <c r="KJZ56" i="102"/>
  <c r="KJR56" i="102"/>
  <c r="KJJ56" i="102"/>
  <c r="KJB56" i="102"/>
  <c r="KIT56" i="102"/>
  <c r="KIL56" i="102"/>
  <c r="KID56" i="102"/>
  <c r="KHV56" i="102"/>
  <c r="KHN56" i="102"/>
  <c r="KHF56" i="102"/>
  <c r="KGX56" i="102"/>
  <c r="KGP56" i="102"/>
  <c r="KGH56" i="102"/>
  <c r="KFZ56" i="102"/>
  <c r="KFR56" i="102"/>
  <c r="KFJ56" i="102"/>
  <c r="KFB56" i="102"/>
  <c r="KET56" i="102"/>
  <c r="KEL56" i="102"/>
  <c r="KED56" i="102"/>
  <c r="KDV56" i="102"/>
  <c r="KDN56" i="102"/>
  <c r="KDF56" i="102"/>
  <c r="KCX56" i="102"/>
  <c r="KCP56" i="102"/>
  <c r="KCH56" i="102"/>
  <c r="KBZ56" i="102"/>
  <c r="KBR56" i="102"/>
  <c r="KBJ56" i="102"/>
  <c r="KBB56" i="102"/>
  <c r="KAT56" i="102"/>
  <c r="KAL56" i="102"/>
  <c r="KAD56" i="102"/>
  <c r="JZV56" i="102"/>
  <c r="JZN56" i="102"/>
  <c r="JZF56" i="102"/>
  <c r="JYX56" i="102"/>
  <c r="JYP56" i="102"/>
  <c r="JYH56" i="102"/>
  <c r="JXZ56" i="102"/>
  <c r="JXR56" i="102"/>
  <c r="JXJ56" i="102"/>
  <c r="JXB56" i="102"/>
  <c r="JWT56" i="102"/>
  <c r="JWL56" i="102"/>
  <c r="JWD56" i="102"/>
  <c r="JVV56" i="102"/>
  <c r="JVN56" i="102"/>
  <c r="JVF56" i="102"/>
  <c r="JUX56" i="102"/>
  <c r="JUP56" i="102"/>
  <c r="JUH56" i="102"/>
  <c r="JTZ56" i="102"/>
  <c r="JTR56" i="102"/>
  <c r="JTJ56" i="102"/>
  <c r="JTB56" i="102"/>
  <c r="JST56" i="102"/>
  <c r="JSL56" i="102"/>
  <c r="JSD56" i="102"/>
  <c r="JRV56" i="102"/>
  <c r="JRN56" i="102"/>
  <c r="JRF56" i="102"/>
  <c r="JQX56" i="102"/>
  <c r="JQP56" i="102"/>
  <c r="JQH56" i="102"/>
  <c r="JPZ56" i="102"/>
  <c r="JPR56" i="102"/>
  <c r="JPJ56" i="102"/>
  <c r="JPB56" i="102"/>
  <c r="JOT56" i="102"/>
  <c r="JOL56" i="102"/>
  <c r="JOD56" i="102"/>
  <c r="JNV56" i="102"/>
  <c r="JNN56" i="102"/>
  <c r="JNF56" i="102"/>
  <c r="JMX56" i="102"/>
  <c r="JMP56" i="102"/>
  <c r="JMH56" i="102"/>
  <c r="JLZ56" i="102"/>
  <c r="JLR56" i="102"/>
  <c r="JLJ56" i="102"/>
  <c r="JLB56" i="102"/>
  <c r="JKT56" i="102"/>
  <c r="JKL56" i="102"/>
  <c r="JKD56" i="102"/>
  <c r="JJV56" i="102"/>
  <c r="JJN56" i="102"/>
  <c r="JJF56" i="102"/>
  <c r="JIX56" i="102"/>
  <c r="JIP56" i="102"/>
  <c r="JIH56" i="102"/>
  <c r="JHZ56" i="102"/>
  <c r="JHR56" i="102"/>
  <c r="JHJ56" i="102"/>
  <c r="JHB56" i="102"/>
  <c r="JGT56" i="102"/>
  <c r="NXE56" i="102"/>
  <c r="NDM56" i="102"/>
  <c r="MTL56" i="102"/>
  <c r="MPC56" i="102"/>
  <c r="MMQ56" i="102"/>
  <c r="MKE56" i="102"/>
  <c r="MHS56" i="102"/>
  <c r="MFG56" i="102"/>
  <c r="MCU56" i="102"/>
  <c r="MAI56" i="102"/>
  <c r="LXW56" i="102"/>
  <c r="LVK56" i="102"/>
  <c r="LSY56" i="102"/>
  <c r="LQM56" i="102"/>
  <c r="LOA56" i="102"/>
  <c r="LLO56" i="102"/>
  <c r="LKE56" i="102"/>
  <c r="LIY56" i="102"/>
  <c r="LHS56" i="102"/>
  <c r="LGM56" i="102"/>
  <c r="LFG56" i="102"/>
  <c r="LEA56" i="102"/>
  <c r="LCU56" i="102"/>
  <c r="LBT56" i="102"/>
  <c r="LAY56" i="102"/>
  <c r="LAE56" i="102"/>
  <c r="KZH56" i="102"/>
  <c r="KYR56" i="102"/>
  <c r="KYF56" i="102"/>
  <c r="KXU56" i="102"/>
  <c r="KXM56" i="102"/>
  <c r="KXE56" i="102"/>
  <c r="KWW56" i="102"/>
  <c r="KWO56" i="102"/>
  <c r="KWG56" i="102"/>
  <c r="KVY56" i="102"/>
  <c r="KVQ56" i="102"/>
  <c r="KVI56" i="102"/>
  <c r="KVA56" i="102"/>
  <c r="KUS56" i="102"/>
  <c r="KUK56" i="102"/>
  <c r="KUC56" i="102"/>
  <c r="KTU56" i="102"/>
  <c r="KTM56" i="102"/>
  <c r="KTE56" i="102"/>
  <c r="KSW56" i="102"/>
  <c r="KSO56" i="102"/>
  <c r="KSG56" i="102"/>
  <c r="KRY56" i="102"/>
  <c r="KRQ56" i="102"/>
  <c r="KRI56" i="102"/>
  <c r="KRA56" i="102"/>
  <c r="KQS56" i="102"/>
  <c r="KQK56" i="102"/>
  <c r="KQC56" i="102"/>
  <c r="KPU56" i="102"/>
  <c r="KPM56" i="102"/>
  <c r="KPE56" i="102"/>
  <c r="KOW56" i="102"/>
  <c r="KOO56" i="102"/>
  <c r="KOG56" i="102"/>
  <c r="KNY56" i="102"/>
  <c r="KNQ56" i="102"/>
  <c r="KNI56" i="102"/>
  <c r="KNA56" i="102"/>
  <c r="KMS56" i="102"/>
  <c r="KMK56" i="102"/>
  <c r="KMC56" i="102"/>
  <c r="KLU56" i="102"/>
  <c r="KLM56" i="102"/>
  <c r="KLE56" i="102"/>
  <c r="KKW56" i="102"/>
  <c r="KKO56" i="102"/>
  <c r="KKG56" i="102"/>
  <c r="KJY56" i="102"/>
  <c r="KJQ56" i="102"/>
  <c r="KJI56" i="102"/>
  <c r="KJA56" i="102"/>
  <c r="KIS56" i="102"/>
  <c r="KIK56" i="102"/>
  <c r="KIC56" i="102"/>
  <c r="KHU56" i="102"/>
  <c r="KHM56" i="102"/>
  <c r="KHE56" i="102"/>
  <c r="KGW56" i="102"/>
  <c r="KGO56" i="102"/>
  <c r="KGG56" i="102"/>
  <c r="KFY56" i="102"/>
  <c r="KFQ56" i="102"/>
  <c r="KFI56" i="102"/>
  <c r="KFA56" i="102"/>
  <c r="KES56" i="102"/>
  <c r="KEK56" i="102"/>
  <c r="KEC56" i="102"/>
  <c r="KDU56" i="102"/>
  <c r="KDM56" i="102"/>
  <c r="KDE56" i="102"/>
  <c r="KCW56" i="102"/>
  <c r="KCO56" i="102"/>
  <c r="KCG56" i="102"/>
  <c r="KBY56" i="102"/>
  <c r="KBQ56" i="102"/>
  <c r="KBI56" i="102"/>
  <c r="KBA56" i="102"/>
  <c r="KAS56" i="102"/>
  <c r="KAK56" i="102"/>
  <c r="KAC56" i="102"/>
  <c r="JZU56" i="102"/>
  <c r="JZM56" i="102"/>
  <c r="JZE56" i="102"/>
  <c r="JYW56" i="102"/>
  <c r="JYO56" i="102"/>
  <c r="JYG56" i="102"/>
  <c r="JXY56" i="102"/>
  <c r="JXQ56" i="102"/>
  <c r="JXI56" i="102"/>
  <c r="JXA56" i="102"/>
  <c r="JWS56" i="102"/>
  <c r="JWK56" i="102"/>
  <c r="JWC56" i="102"/>
  <c r="JVU56" i="102"/>
  <c r="JVM56" i="102"/>
  <c r="JVE56" i="102"/>
  <c r="JUW56" i="102"/>
  <c r="JUO56" i="102"/>
  <c r="JUG56" i="102"/>
  <c r="JTY56" i="102"/>
  <c r="JTQ56" i="102"/>
  <c r="JTI56" i="102"/>
  <c r="JTA56" i="102"/>
  <c r="JSS56" i="102"/>
  <c r="JSK56" i="102"/>
  <c r="JSC56" i="102"/>
  <c r="JRU56" i="102"/>
  <c r="JRM56" i="102"/>
  <c r="JRE56" i="102"/>
  <c r="JQW56" i="102"/>
  <c r="JQO56" i="102"/>
  <c r="JQG56" i="102"/>
  <c r="JPY56" i="102"/>
  <c r="JPQ56" i="102"/>
  <c r="JPI56" i="102"/>
  <c r="JPA56" i="102"/>
  <c r="JOS56" i="102"/>
  <c r="JOK56" i="102"/>
  <c r="JOC56" i="102"/>
  <c r="JNU56" i="102"/>
  <c r="JNM56" i="102"/>
  <c r="JNE56" i="102"/>
  <c r="JMW56" i="102"/>
  <c r="JMO56" i="102"/>
  <c r="JMG56" i="102"/>
  <c r="JLY56" i="102"/>
  <c r="JLQ56" i="102"/>
  <c r="JLI56" i="102"/>
  <c r="JLA56" i="102"/>
  <c r="JKS56" i="102"/>
  <c r="JKK56" i="102"/>
  <c r="JKC56" i="102"/>
  <c r="JJU56" i="102"/>
  <c r="JJM56" i="102"/>
  <c r="JJE56" i="102"/>
  <c r="JIW56" i="102"/>
  <c r="JIO56" i="102"/>
  <c r="JIG56" i="102"/>
  <c r="JHY56" i="102"/>
  <c r="JHQ56" i="102"/>
  <c r="JHI56" i="102"/>
  <c r="JHA56" i="102"/>
  <c r="JGS56" i="102"/>
  <c r="JGK56" i="102"/>
  <c r="PUA56" i="102"/>
  <c r="NUS56" i="102"/>
  <c r="NBL56" i="102"/>
  <c r="MSU56" i="102"/>
  <c r="MOU56" i="102"/>
  <c r="MMI56" i="102"/>
  <c r="MJW56" i="102"/>
  <c r="MHK56" i="102"/>
  <c r="MEY56" i="102"/>
  <c r="MCM56" i="102"/>
  <c r="MAA56" i="102"/>
  <c r="LXO56" i="102"/>
  <c r="LVC56" i="102"/>
  <c r="LSQ56" i="102"/>
  <c r="LQE56" i="102"/>
  <c r="LNS56" i="102"/>
  <c r="LLG56" i="102"/>
  <c r="LKA56" i="102"/>
  <c r="LIU56" i="102"/>
  <c r="LHO56" i="102"/>
  <c r="LGI56" i="102"/>
  <c r="LFC56" i="102"/>
  <c r="LDW56" i="102"/>
  <c r="LCQ56" i="102"/>
  <c r="LBS56" i="102"/>
  <c r="LAV56" i="102"/>
  <c r="LAA56" i="102"/>
  <c r="KZG56" i="102"/>
  <c r="KYQ56" i="102"/>
  <c r="KYE56" i="102"/>
  <c r="KXT56" i="102"/>
  <c r="KXL56" i="102"/>
  <c r="KXD56" i="102"/>
  <c r="KWV56" i="102"/>
  <c r="KWN56" i="102"/>
  <c r="KWF56" i="102"/>
  <c r="KVX56" i="102"/>
  <c r="KVP56" i="102"/>
  <c r="KVH56" i="102"/>
  <c r="KUZ56" i="102"/>
  <c r="KUR56" i="102"/>
  <c r="KUJ56" i="102"/>
  <c r="KUB56" i="102"/>
  <c r="KTT56" i="102"/>
  <c r="KTL56" i="102"/>
  <c r="KTD56" i="102"/>
  <c r="KSV56" i="102"/>
  <c r="KSN56" i="102"/>
  <c r="KSF56" i="102"/>
  <c r="KRX56" i="102"/>
  <c r="KRP56" i="102"/>
  <c r="KRH56" i="102"/>
  <c r="KQZ56" i="102"/>
  <c r="KQR56" i="102"/>
  <c r="KQJ56" i="102"/>
  <c r="KQB56" i="102"/>
  <c r="KPT56" i="102"/>
  <c r="KPL56" i="102"/>
  <c r="KPD56" i="102"/>
  <c r="KOV56" i="102"/>
  <c r="KON56" i="102"/>
  <c r="KOF56" i="102"/>
  <c r="KNX56" i="102"/>
  <c r="KNP56" i="102"/>
  <c r="KNH56" i="102"/>
  <c r="KMZ56" i="102"/>
  <c r="KMR56" i="102"/>
  <c r="KMJ56" i="102"/>
  <c r="KMB56" i="102"/>
  <c r="KLT56" i="102"/>
  <c r="KLL56" i="102"/>
  <c r="KLD56" i="102"/>
  <c r="KKV56" i="102"/>
  <c r="KKN56" i="102"/>
  <c r="KKF56" i="102"/>
  <c r="KJX56" i="102"/>
  <c r="KJP56" i="102"/>
  <c r="KJH56" i="102"/>
  <c r="KIZ56" i="102"/>
  <c r="KIR56" i="102"/>
  <c r="KIJ56" i="102"/>
  <c r="KIB56" i="102"/>
  <c r="KHT56" i="102"/>
  <c r="KHL56" i="102"/>
  <c r="KHD56" i="102"/>
  <c r="KGV56" i="102"/>
  <c r="KGN56" i="102"/>
  <c r="KGF56" i="102"/>
  <c r="KFX56" i="102"/>
  <c r="KFP56" i="102"/>
  <c r="KFH56" i="102"/>
  <c r="KEZ56" i="102"/>
  <c r="KER56" i="102"/>
  <c r="KEJ56" i="102"/>
  <c r="KEB56" i="102"/>
  <c r="KDT56" i="102"/>
  <c r="KDL56" i="102"/>
  <c r="KDD56" i="102"/>
  <c r="KCV56" i="102"/>
  <c r="KCN56" i="102"/>
  <c r="KCF56" i="102"/>
  <c r="KBX56" i="102"/>
  <c r="KBP56" i="102"/>
  <c r="KBH56" i="102"/>
  <c r="KAZ56" i="102"/>
  <c r="KAR56" i="102"/>
  <c r="KAJ56" i="102"/>
  <c r="KAB56" i="102"/>
  <c r="JZT56" i="102"/>
  <c r="JZL56" i="102"/>
  <c r="JZD56" i="102"/>
  <c r="JYV56" i="102"/>
  <c r="JYN56" i="102"/>
  <c r="JYF56" i="102"/>
  <c r="JXX56" i="102"/>
  <c r="JXP56" i="102"/>
  <c r="JXH56" i="102"/>
  <c r="JWZ56" i="102"/>
  <c r="JWR56" i="102"/>
  <c r="JWJ56" i="102"/>
  <c r="JWB56" i="102"/>
  <c r="JVT56" i="102"/>
  <c r="JVL56" i="102"/>
  <c r="JVD56" i="102"/>
  <c r="JUV56" i="102"/>
  <c r="JUN56" i="102"/>
  <c r="JUF56" i="102"/>
  <c r="JTX56" i="102"/>
  <c r="JTP56" i="102"/>
  <c r="JTH56" i="102"/>
  <c r="JSZ56" i="102"/>
  <c r="JSR56" i="102"/>
  <c r="JSJ56" i="102"/>
  <c r="JSB56" i="102"/>
  <c r="JRT56" i="102"/>
  <c r="JRL56" i="102"/>
  <c r="JRD56" i="102"/>
  <c r="JQV56" i="102"/>
  <c r="JQN56" i="102"/>
  <c r="JQF56" i="102"/>
  <c r="JPX56" i="102"/>
  <c r="JPP56" i="102"/>
  <c r="JPH56" i="102"/>
  <c r="JOZ56" i="102"/>
  <c r="JOR56" i="102"/>
  <c r="JOJ56" i="102"/>
  <c r="JOB56" i="102"/>
  <c r="JNT56" i="102"/>
  <c r="PAI56" i="102"/>
  <c r="NSG56" i="102"/>
  <c r="NAF56" i="102"/>
  <c r="MSE56" i="102"/>
  <c r="MOM56" i="102"/>
  <c r="MMA56" i="102"/>
  <c r="MJO56" i="102"/>
  <c r="MHC56" i="102"/>
  <c r="MEQ56" i="102"/>
  <c r="MCE56" i="102"/>
  <c r="LZS56" i="102"/>
  <c r="LXG56" i="102"/>
  <c r="LUU56" i="102"/>
  <c r="LSI56" i="102"/>
  <c r="LPW56" i="102"/>
  <c r="LNK56" i="102"/>
  <c r="LLC56" i="102"/>
  <c r="LJW56" i="102"/>
  <c r="LIQ56" i="102"/>
  <c r="LHK56" i="102"/>
  <c r="LGE56" i="102"/>
  <c r="LEY56" i="102"/>
  <c r="LDS56" i="102"/>
  <c r="LCM56" i="102"/>
  <c r="LBO56" i="102"/>
  <c r="LAU56" i="102"/>
  <c r="KZX56" i="102"/>
  <c r="KZC56" i="102"/>
  <c r="KYP56" i="102"/>
  <c r="KYC56" i="102"/>
  <c r="KXS56" i="102"/>
  <c r="KXK56" i="102"/>
  <c r="KXC56" i="102"/>
  <c r="KWU56" i="102"/>
  <c r="KWM56" i="102"/>
  <c r="KWE56" i="102"/>
  <c r="KVW56" i="102"/>
  <c r="KVO56" i="102"/>
  <c r="KVG56" i="102"/>
  <c r="KUY56" i="102"/>
  <c r="KUQ56" i="102"/>
  <c r="KUI56" i="102"/>
  <c r="KUA56" i="102"/>
  <c r="KTS56" i="102"/>
  <c r="KTK56" i="102"/>
  <c r="KTC56" i="102"/>
  <c r="KSU56" i="102"/>
  <c r="KSM56" i="102"/>
  <c r="KSE56" i="102"/>
  <c r="KRW56" i="102"/>
  <c r="KRO56" i="102"/>
  <c r="KRG56" i="102"/>
  <c r="KQY56" i="102"/>
  <c r="KQQ56" i="102"/>
  <c r="KQI56" i="102"/>
  <c r="KQA56" i="102"/>
  <c r="KPS56" i="102"/>
  <c r="KPK56" i="102"/>
  <c r="KPC56" i="102"/>
  <c r="KOU56" i="102"/>
  <c r="KOM56" i="102"/>
  <c r="KOE56" i="102"/>
  <c r="KNW56" i="102"/>
  <c r="KNO56" i="102"/>
  <c r="KNG56" i="102"/>
  <c r="KMY56" i="102"/>
  <c r="KMQ56" i="102"/>
  <c r="KMI56" i="102"/>
  <c r="KMA56" i="102"/>
  <c r="KLS56" i="102"/>
  <c r="KLK56" i="102"/>
  <c r="KLC56" i="102"/>
  <c r="KKU56" i="102"/>
  <c r="KKM56" i="102"/>
  <c r="KKE56" i="102"/>
  <c r="KJW56" i="102"/>
  <c r="KJO56" i="102"/>
  <c r="KJG56" i="102"/>
  <c r="KIY56" i="102"/>
  <c r="KIQ56" i="102"/>
  <c r="KII56" i="102"/>
  <c r="KIA56" i="102"/>
  <c r="KHS56" i="102"/>
  <c r="KHK56" i="102"/>
  <c r="KHC56" i="102"/>
  <c r="KGU56" i="102"/>
  <c r="KGM56" i="102"/>
  <c r="KGE56" i="102"/>
  <c r="KFW56" i="102"/>
  <c r="KFO56" i="102"/>
  <c r="KFG56" i="102"/>
  <c r="KEY56" i="102"/>
  <c r="KEQ56" i="102"/>
  <c r="KEI56" i="102"/>
  <c r="KEA56" i="102"/>
  <c r="KDS56" i="102"/>
  <c r="KDK56" i="102"/>
  <c r="KDC56" i="102"/>
  <c r="KCU56" i="102"/>
  <c r="KCM56" i="102"/>
  <c r="KCE56" i="102"/>
  <c r="KBW56" i="102"/>
  <c r="KBO56" i="102"/>
  <c r="KBG56" i="102"/>
  <c r="KAY56" i="102"/>
  <c r="KAQ56" i="102"/>
  <c r="KAI56" i="102"/>
  <c r="KAA56" i="102"/>
  <c r="JZS56" i="102"/>
  <c r="JZK56" i="102"/>
  <c r="JZC56" i="102"/>
  <c r="JYU56" i="102"/>
  <c r="JYM56" i="102"/>
  <c r="JYE56" i="102"/>
  <c r="JXW56" i="102"/>
  <c r="JXO56" i="102"/>
  <c r="JXG56" i="102"/>
  <c r="JWY56" i="102"/>
  <c r="JWQ56" i="102"/>
  <c r="JWI56" i="102"/>
  <c r="JWA56" i="102"/>
  <c r="JVS56" i="102"/>
  <c r="JVK56" i="102"/>
  <c r="JVC56" i="102"/>
  <c r="JUU56" i="102"/>
  <c r="JUM56" i="102"/>
  <c r="JUE56" i="102"/>
  <c r="JTW56" i="102"/>
  <c r="JTO56" i="102"/>
  <c r="JTG56" i="102"/>
  <c r="JSY56" i="102"/>
  <c r="JSQ56" i="102"/>
  <c r="JSI56" i="102"/>
  <c r="JSA56" i="102"/>
  <c r="JRS56" i="102"/>
  <c r="JRK56" i="102"/>
  <c r="JRC56" i="102"/>
  <c r="JQU56" i="102"/>
  <c r="JQM56" i="102"/>
  <c r="JQE56" i="102"/>
  <c r="JPW56" i="102"/>
  <c r="JPO56" i="102"/>
  <c r="JPG56" i="102"/>
  <c r="JOY56" i="102"/>
  <c r="JOQ56" i="102"/>
  <c r="JOI56" i="102"/>
  <c r="JOA56" i="102"/>
  <c r="JNS56" i="102"/>
  <c r="JNK56" i="102"/>
  <c r="JNC56" i="102"/>
  <c r="JMU56" i="102"/>
  <c r="JMM56" i="102"/>
  <c r="JME56" i="102"/>
  <c r="JLW56" i="102"/>
  <c r="JLO56" i="102"/>
  <c r="JLG56" i="102"/>
  <c r="JKY56" i="102"/>
  <c r="JKQ56" i="102"/>
  <c r="JKI56" i="102"/>
  <c r="JKA56" i="102"/>
  <c r="JJS56" i="102"/>
  <c r="JJK56" i="102"/>
  <c r="JJC56" i="102"/>
  <c r="JIU56" i="102"/>
  <c r="JIM56" i="102"/>
  <c r="JIE56" i="102"/>
  <c r="JHW56" i="102"/>
  <c r="JHO56" i="102"/>
  <c r="JHG56" i="102"/>
  <c r="JGY56" i="102"/>
  <c r="JGQ56" i="102"/>
  <c r="JGI56" i="102"/>
  <c r="OOL56" i="102"/>
  <c r="NPU56" i="102"/>
  <c r="MYZ56" i="102"/>
  <c r="MRO56" i="102"/>
  <c r="MOE56" i="102"/>
  <c r="MLS56" i="102"/>
  <c r="MJG56" i="102"/>
  <c r="MGU56" i="102"/>
  <c r="MEI56" i="102"/>
  <c r="MBW56" i="102"/>
  <c r="LZK56" i="102"/>
  <c r="LWY56" i="102"/>
  <c r="LUM56" i="102"/>
  <c r="LSA56" i="102"/>
  <c r="LPO56" i="102"/>
  <c r="LNC56" i="102"/>
  <c r="LKY56" i="102"/>
  <c r="LJS56" i="102"/>
  <c r="LIM56" i="102"/>
  <c r="LHG56" i="102"/>
  <c r="LGA56" i="102"/>
  <c r="LEU56" i="102"/>
  <c r="LDO56" i="102"/>
  <c r="LCI56" i="102"/>
  <c r="LBL56" i="102"/>
  <c r="LAQ56" i="102"/>
  <c r="KZW56" i="102"/>
  <c r="KZA56" i="102"/>
  <c r="KYM56" i="102"/>
  <c r="KYB56" i="102"/>
  <c r="KXR56" i="102"/>
  <c r="KXJ56" i="102"/>
  <c r="KXB56" i="102"/>
  <c r="KWT56" i="102"/>
  <c r="KWL56" i="102"/>
  <c r="KWD56" i="102"/>
  <c r="KVV56" i="102"/>
  <c r="KVN56" i="102"/>
  <c r="KVF56" i="102"/>
  <c r="KUX56" i="102"/>
  <c r="KUP56" i="102"/>
  <c r="KUH56" i="102"/>
  <c r="KTZ56" i="102"/>
  <c r="KTR56" i="102"/>
  <c r="KTJ56" i="102"/>
  <c r="KTB56" i="102"/>
  <c r="KST56" i="102"/>
  <c r="KSL56" i="102"/>
  <c r="KSD56" i="102"/>
  <c r="KRV56" i="102"/>
  <c r="KRN56" i="102"/>
  <c r="KRF56" i="102"/>
  <c r="KQX56" i="102"/>
  <c r="KQP56" i="102"/>
  <c r="KQH56" i="102"/>
  <c r="KPZ56" i="102"/>
  <c r="KPR56" i="102"/>
  <c r="KPJ56" i="102"/>
  <c r="KPB56" i="102"/>
  <c r="KOT56" i="102"/>
  <c r="KOL56" i="102"/>
  <c r="KOD56" i="102"/>
  <c r="KNV56" i="102"/>
  <c r="KNN56" i="102"/>
  <c r="KNF56" i="102"/>
  <c r="KMX56" i="102"/>
  <c r="KMP56" i="102"/>
  <c r="KMH56" i="102"/>
  <c r="KLZ56" i="102"/>
  <c r="KLR56" i="102"/>
  <c r="KLJ56" i="102"/>
  <c r="KLB56" i="102"/>
  <c r="KKT56" i="102"/>
  <c r="KKL56" i="102"/>
  <c r="KKD56" i="102"/>
  <c r="KJV56" i="102"/>
  <c r="KJN56" i="102"/>
  <c r="KJF56" i="102"/>
  <c r="KIX56" i="102"/>
  <c r="KIP56" i="102"/>
  <c r="KIH56" i="102"/>
  <c r="KHZ56" i="102"/>
  <c r="KHR56" i="102"/>
  <c r="KHJ56" i="102"/>
  <c r="KHB56" i="102"/>
  <c r="KGT56" i="102"/>
  <c r="KGL56" i="102"/>
  <c r="KGD56" i="102"/>
  <c r="KFV56" i="102"/>
  <c r="KFN56" i="102"/>
  <c r="KFF56" i="102"/>
  <c r="KEX56" i="102"/>
  <c r="KEP56" i="102"/>
  <c r="KEH56" i="102"/>
  <c r="KDZ56" i="102"/>
  <c r="KDR56" i="102"/>
  <c r="KDJ56" i="102"/>
  <c r="KDB56" i="102"/>
  <c r="KCT56" i="102"/>
  <c r="KCL56" i="102"/>
  <c r="KCD56" i="102"/>
  <c r="KBV56" i="102"/>
  <c r="KBN56" i="102"/>
  <c r="KBF56" i="102"/>
  <c r="KAX56" i="102"/>
  <c r="KAP56" i="102"/>
  <c r="KAH56" i="102"/>
  <c r="JZZ56" i="102"/>
  <c r="JZR56" i="102"/>
  <c r="JZJ56" i="102"/>
  <c r="JZB56" i="102"/>
  <c r="JYT56" i="102"/>
  <c r="JYL56" i="102"/>
  <c r="JYD56" i="102"/>
  <c r="JXV56" i="102"/>
  <c r="JXN56" i="102"/>
  <c r="JXF56" i="102"/>
  <c r="JWX56" i="102"/>
  <c r="JWP56" i="102"/>
  <c r="JWH56" i="102"/>
  <c r="JVZ56" i="102"/>
  <c r="JVR56" i="102"/>
  <c r="JVJ56" i="102"/>
  <c r="JVB56" i="102"/>
  <c r="JUT56" i="102"/>
  <c r="JUL56" i="102"/>
  <c r="JUD56" i="102"/>
  <c r="JTV56" i="102"/>
  <c r="JTN56" i="102"/>
  <c r="JTF56" i="102"/>
  <c r="JSX56" i="102"/>
  <c r="JSP56" i="102"/>
  <c r="JSH56" i="102"/>
  <c r="JRZ56" i="102"/>
  <c r="JRR56" i="102"/>
  <c r="JRJ56" i="102"/>
  <c r="JRB56" i="102"/>
  <c r="JQT56" i="102"/>
  <c r="JQL56" i="102"/>
  <c r="JQD56" i="102"/>
  <c r="JPV56" i="102"/>
  <c r="JPN56" i="102"/>
  <c r="JPF56" i="102"/>
  <c r="JOX56" i="102"/>
  <c r="JOP56" i="102"/>
  <c r="JOH56" i="102"/>
  <c r="JNZ56" i="102"/>
  <c r="JNR56" i="102"/>
  <c r="JNJ56" i="102"/>
  <c r="JNB56" i="102"/>
  <c r="JMT56" i="102"/>
  <c r="JML56" i="102"/>
  <c r="JMD56" i="102"/>
  <c r="JLV56" i="102"/>
  <c r="JLN56" i="102"/>
  <c r="JLF56" i="102"/>
  <c r="JKX56" i="102"/>
  <c r="JKP56" i="102"/>
  <c r="JKH56" i="102"/>
  <c r="JJZ56" i="102"/>
  <c r="JJR56" i="102"/>
  <c r="JJJ56" i="102"/>
  <c r="JJB56" i="102"/>
  <c r="JIT56" i="102"/>
  <c r="JIL56" i="102"/>
  <c r="JID56" i="102"/>
  <c r="JHV56" i="102"/>
  <c r="JHN56" i="102"/>
  <c r="JHF56" i="102"/>
  <c r="JGX56" i="102"/>
  <c r="OHM56" i="102"/>
  <c r="NNI56" i="102"/>
  <c r="MXT56" i="102"/>
  <c r="MQY56" i="102"/>
  <c r="MNW56" i="102"/>
  <c r="MLK56" i="102"/>
  <c r="MIY56" i="102"/>
  <c r="MGM56" i="102"/>
  <c r="MEA56" i="102"/>
  <c r="MBO56" i="102"/>
  <c r="LZC56" i="102"/>
  <c r="LWQ56" i="102"/>
  <c r="LUE56" i="102"/>
  <c r="LRS56" i="102"/>
  <c r="LPG56" i="102"/>
  <c r="LMU56" i="102"/>
  <c r="LKU56" i="102"/>
  <c r="LJO56" i="102"/>
  <c r="LII56" i="102"/>
  <c r="LHC56" i="102"/>
  <c r="LFW56" i="102"/>
  <c r="LEQ56" i="102"/>
  <c r="LDK56" i="102"/>
  <c r="LCE56" i="102"/>
  <c r="LBK56" i="102"/>
  <c r="LAN56" i="102"/>
  <c r="KZS56" i="102"/>
  <c r="KYZ56" i="102"/>
  <c r="KYK56" i="102"/>
  <c r="KYA56" i="102"/>
  <c r="KXQ56" i="102"/>
  <c r="KXI56" i="102"/>
  <c r="KXA56" i="102"/>
  <c r="KWS56" i="102"/>
  <c r="KWK56" i="102"/>
  <c r="KWC56" i="102"/>
  <c r="KVU56" i="102"/>
  <c r="KVM56" i="102"/>
  <c r="KVE56" i="102"/>
  <c r="KUW56" i="102"/>
  <c r="KUO56" i="102"/>
  <c r="KUG56" i="102"/>
  <c r="KTY56" i="102"/>
  <c r="KTQ56" i="102"/>
  <c r="KTI56" i="102"/>
  <c r="KTA56" i="102"/>
  <c r="KSS56" i="102"/>
  <c r="KSK56" i="102"/>
  <c r="KSC56" i="102"/>
  <c r="KRU56" i="102"/>
  <c r="KRM56" i="102"/>
  <c r="KRE56" i="102"/>
  <c r="KQW56" i="102"/>
  <c r="KQO56" i="102"/>
  <c r="KQG56" i="102"/>
  <c r="KPY56" i="102"/>
  <c r="KPQ56" i="102"/>
  <c r="KPI56" i="102"/>
  <c r="KPA56" i="102"/>
  <c r="KOS56" i="102"/>
  <c r="KOK56" i="102"/>
  <c r="KOC56" i="102"/>
  <c r="KNU56" i="102"/>
  <c r="KNM56" i="102"/>
  <c r="KNE56" i="102"/>
  <c r="KMW56" i="102"/>
  <c r="KMO56" i="102"/>
  <c r="KMG56" i="102"/>
  <c r="KLY56" i="102"/>
  <c r="KLQ56" i="102"/>
  <c r="KLI56" i="102"/>
  <c r="KLA56" i="102"/>
  <c r="KKS56" i="102"/>
  <c r="KKK56" i="102"/>
  <c r="KKC56" i="102"/>
  <c r="KJU56" i="102"/>
  <c r="KJM56" i="102"/>
  <c r="KJE56" i="102"/>
  <c r="KIW56" i="102"/>
  <c r="KIO56" i="102"/>
  <c r="KIG56" i="102"/>
  <c r="KHY56" i="102"/>
  <c r="KHQ56" i="102"/>
  <c r="KHI56" i="102"/>
  <c r="KHA56" i="102"/>
  <c r="KGS56" i="102"/>
  <c r="KGK56" i="102"/>
  <c r="KGC56" i="102"/>
  <c r="KFU56" i="102"/>
  <c r="KFM56" i="102"/>
  <c r="KFE56" i="102"/>
  <c r="KEW56" i="102"/>
  <c r="KEO56" i="102"/>
  <c r="KEG56" i="102"/>
  <c r="KDY56" i="102"/>
  <c r="KDQ56" i="102"/>
  <c r="KDI56" i="102"/>
  <c r="KDA56" i="102"/>
  <c r="KCS56" i="102"/>
  <c r="KCK56" i="102"/>
  <c r="KCC56" i="102"/>
  <c r="KBU56" i="102"/>
  <c r="KBM56" i="102"/>
  <c r="KBE56" i="102"/>
  <c r="KAW56" i="102"/>
  <c r="KAO56" i="102"/>
  <c r="KAG56" i="102"/>
  <c r="JZY56" i="102"/>
  <c r="JZQ56" i="102"/>
  <c r="JZI56" i="102"/>
  <c r="JZA56" i="102"/>
  <c r="JYS56" i="102"/>
  <c r="JYK56" i="102"/>
  <c r="JYC56" i="102"/>
  <c r="JXU56" i="102"/>
  <c r="JXM56" i="102"/>
  <c r="JXE56" i="102"/>
  <c r="JWW56" i="102"/>
  <c r="JWO56" i="102"/>
  <c r="JWG56" i="102"/>
  <c r="JVY56" i="102"/>
  <c r="JVQ56" i="102"/>
  <c r="JVI56" i="102"/>
  <c r="JVA56" i="102"/>
  <c r="JUS56" i="102"/>
  <c r="JUK56" i="102"/>
  <c r="JUC56" i="102"/>
  <c r="JTU56" i="102"/>
  <c r="JTM56" i="102"/>
  <c r="JTE56" i="102"/>
  <c r="JSW56" i="102"/>
  <c r="JSO56" i="102"/>
  <c r="JSG56" i="102"/>
  <c r="JRY56" i="102"/>
  <c r="JRQ56" i="102"/>
  <c r="JRI56" i="102"/>
  <c r="JRA56" i="102"/>
  <c r="JQS56" i="102"/>
  <c r="JQK56" i="102"/>
  <c r="JQC56" i="102"/>
  <c r="JPU56" i="102"/>
  <c r="JPM56" i="102"/>
  <c r="JPE56" i="102"/>
  <c r="JOW56" i="102"/>
  <c r="JOO56" i="102"/>
  <c r="JOG56" i="102"/>
  <c r="JNY56" i="102"/>
  <c r="JNQ56" i="102"/>
  <c r="JNI56" i="102"/>
  <c r="JNA56" i="102"/>
  <c r="JMS56" i="102"/>
  <c r="JMK56" i="102"/>
  <c r="JMC56" i="102"/>
  <c r="JLU56" i="102"/>
  <c r="JLM56" i="102"/>
  <c r="JLE56" i="102"/>
  <c r="JKW56" i="102"/>
  <c r="JKO56" i="102"/>
  <c r="JKG56" i="102"/>
  <c r="JJY56" i="102"/>
  <c r="JJQ56" i="102"/>
  <c r="JJI56" i="102"/>
  <c r="JJA56" i="102"/>
  <c r="JIS56" i="102"/>
  <c r="JIK56" i="102"/>
  <c r="JIC56" i="102"/>
  <c r="JHU56" i="102"/>
  <c r="JHM56" i="102"/>
  <c r="JHE56" i="102"/>
  <c r="JGW56" i="102"/>
  <c r="MLC56" i="102"/>
  <c r="LRK56" i="102"/>
  <c r="LEM56" i="102"/>
  <c r="KXZ56" i="102"/>
  <c r="KVL56" i="102"/>
  <c r="KSZ56" i="102"/>
  <c r="KQN56" i="102"/>
  <c r="KOB56" i="102"/>
  <c r="KLP56" i="102"/>
  <c r="KJD56" i="102"/>
  <c r="KGR56" i="102"/>
  <c r="KEF56" i="102"/>
  <c r="KBT56" i="102"/>
  <c r="JZH56" i="102"/>
  <c r="JWV56" i="102"/>
  <c r="JUJ56" i="102"/>
  <c r="JRX56" i="102"/>
  <c r="JPL56" i="102"/>
  <c r="JNH56" i="102"/>
  <c r="JMB56" i="102"/>
  <c r="JKV56" i="102"/>
  <c r="JJP56" i="102"/>
  <c r="JIJ56" i="102"/>
  <c r="JHD56" i="102"/>
  <c r="JGJ56" i="102"/>
  <c r="JGA56" i="102"/>
  <c r="JFS56" i="102"/>
  <c r="JFK56" i="102"/>
  <c r="JFC56" i="102"/>
  <c r="JEU56" i="102"/>
  <c r="JEM56" i="102"/>
  <c r="JEE56" i="102"/>
  <c r="JDW56" i="102"/>
  <c r="JDO56" i="102"/>
  <c r="JDG56" i="102"/>
  <c r="JCY56" i="102"/>
  <c r="JCQ56" i="102"/>
  <c r="JCI56" i="102"/>
  <c r="JCA56" i="102"/>
  <c r="JBS56" i="102"/>
  <c r="JBK56" i="102"/>
  <c r="JBC56" i="102"/>
  <c r="JAU56" i="102"/>
  <c r="JAM56" i="102"/>
  <c r="JAE56" i="102"/>
  <c r="IZW56" i="102"/>
  <c r="IZO56" i="102"/>
  <c r="IZG56" i="102"/>
  <c r="IYY56" i="102"/>
  <c r="IYQ56" i="102"/>
  <c r="IYI56" i="102"/>
  <c r="IYA56" i="102"/>
  <c r="IXS56" i="102"/>
  <c r="IXK56" i="102"/>
  <c r="IXC56" i="102"/>
  <c r="IWU56" i="102"/>
  <c r="IWM56" i="102"/>
  <c r="IWE56" i="102"/>
  <c r="IVW56" i="102"/>
  <c r="IVO56" i="102"/>
  <c r="IVG56" i="102"/>
  <c r="IUY56" i="102"/>
  <c r="IUQ56" i="102"/>
  <c r="IUI56" i="102"/>
  <c r="IUA56" i="102"/>
  <c r="ITS56" i="102"/>
  <c r="ITK56" i="102"/>
  <c r="ITC56" i="102"/>
  <c r="ISU56" i="102"/>
  <c r="ISM56" i="102"/>
  <c r="ISE56" i="102"/>
  <c r="IRW56" i="102"/>
  <c r="IRO56" i="102"/>
  <c r="IRG56" i="102"/>
  <c r="IQY56" i="102"/>
  <c r="IQQ56" i="102"/>
  <c r="IQI56" i="102"/>
  <c r="IQA56" i="102"/>
  <c r="IPS56" i="102"/>
  <c r="IPK56" i="102"/>
  <c r="IPC56" i="102"/>
  <c r="IOU56" i="102"/>
  <c r="IOM56" i="102"/>
  <c r="IOE56" i="102"/>
  <c r="INW56" i="102"/>
  <c r="INO56" i="102"/>
  <c r="ING56" i="102"/>
  <c r="IMY56" i="102"/>
  <c r="IMQ56" i="102"/>
  <c r="IMI56" i="102"/>
  <c r="IMA56" i="102"/>
  <c r="ILS56" i="102"/>
  <c r="ILK56" i="102"/>
  <c r="ILC56" i="102"/>
  <c r="IKU56" i="102"/>
  <c r="IKM56" i="102"/>
  <c r="IKE56" i="102"/>
  <c r="IJW56" i="102"/>
  <c r="IJO56" i="102"/>
  <c r="IJG56" i="102"/>
  <c r="IIY56" i="102"/>
  <c r="IIQ56" i="102"/>
  <c r="III56" i="102"/>
  <c r="IIA56" i="102"/>
  <c r="IHS56" i="102"/>
  <c r="IHK56" i="102"/>
  <c r="IHC56" i="102"/>
  <c r="IGU56" i="102"/>
  <c r="IGM56" i="102"/>
  <c r="IGE56" i="102"/>
  <c r="IFW56" i="102"/>
  <c r="IFO56" i="102"/>
  <c r="IFG56" i="102"/>
  <c r="IEY56" i="102"/>
  <c r="IEQ56" i="102"/>
  <c r="IEI56" i="102"/>
  <c r="IEA56" i="102"/>
  <c r="IDS56" i="102"/>
  <c r="IDK56" i="102"/>
  <c r="IDC56" i="102"/>
  <c r="ICU56" i="102"/>
  <c r="ICM56" i="102"/>
  <c r="ICE56" i="102"/>
  <c r="IBW56" i="102"/>
  <c r="IBO56" i="102"/>
  <c r="IBG56" i="102"/>
  <c r="IAY56" i="102"/>
  <c r="IAQ56" i="102"/>
  <c r="IAI56" i="102"/>
  <c r="IAA56" i="102"/>
  <c r="HZS56" i="102"/>
  <c r="HZK56" i="102"/>
  <c r="HZC56" i="102"/>
  <c r="HYU56" i="102"/>
  <c r="HYM56" i="102"/>
  <c r="HYE56" i="102"/>
  <c r="HXW56" i="102"/>
  <c r="HXO56" i="102"/>
  <c r="HXG56" i="102"/>
  <c r="HWY56" i="102"/>
  <c r="HWQ56" i="102"/>
  <c r="HWI56" i="102"/>
  <c r="HWA56" i="102"/>
  <c r="HVS56" i="102"/>
  <c r="HVK56" i="102"/>
  <c r="HVC56" i="102"/>
  <c r="HUU56" i="102"/>
  <c r="HUM56" i="102"/>
  <c r="HUE56" i="102"/>
  <c r="HTW56" i="102"/>
  <c r="HTO56" i="102"/>
  <c r="HTG56" i="102"/>
  <c r="HSY56" i="102"/>
  <c r="HSQ56" i="102"/>
  <c r="HSI56" i="102"/>
  <c r="HSA56" i="102"/>
  <c r="HRS56" i="102"/>
  <c r="HRK56" i="102"/>
  <c r="HRC56" i="102"/>
  <c r="HQU56" i="102"/>
  <c r="HQM56" i="102"/>
  <c r="HQE56" i="102"/>
  <c r="HPW56" i="102"/>
  <c r="HPO56" i="102"/>
  <c r="HPG56" i="102"/>
  <c r="HOY56" i="102"/>
  <c r="HOQ56" i="102"/>
  <c r="HOI56" i="102"/>
  <c r="HOA56" i="102"/>
  <c r="HNS56" i="102"/>
  <c r="HNK56" i="102"/>
  <c r="HNC56" i="102"/>
  <c r="HMU56" i="102"/>
  <c r="HMM56" i="102"/>
  <c r="HME56" i="102"/>
  <c r="HLW56" i="102"/>
  <c r="HLO56" i="102"/>
  <c r="HLG56" i="102"/>
  <c r="HKY56" i="102"/>
  <c r="HKQ56" i="102"/>
  <c r="HKI56" i="102"/>
  <c r="HKA56" i="102"/>
  <c r="HJS56" i="102"/>
  <c r="HJK56" i="102"/>
  <c r="HJC56" i="102"/>
  <c r="HIU56" i="102"/>
  <c r="HIM56" i="102"/>
  <c r="MIQ56" i="102"/>
  <c r="LOY56" i="102"/>
  <c r="LDG56" i="102"/>
  <c r="KXP56" i="102"/>
  <c r="KVD56" i="102"/>
  <c r="KSR56" i="102"/>
  <c r="KQF56" i="102"/>
  <c r="KNT56" i="102"/>
  <c r="KLH56" i="102"/>
  <c r="KIV56" i="102"/>
  <c r="KGJ56" i="102"/>
  <c r="KDX56" i="102"/>
  <c r="KBL56" i="102"/>
  <c r="JYZ56" i="102"/>
  <c r="JWN56" i="102"/>
  <c r="JUB56" i="102"/>
  <c r="JRP56" i="102"/>
  <c r="JPD56" i="102"/>
  <c r="JND56" i="102"/>
  <c r="JLX56" i="102"/>
  <c r="JKR56" i="102"/>
  <c r="JJL56" i="102"/>
  <c r="JIF56" i="102"/>
  <c r="JGZ56" i="102"/>
  <c r="JGH56" i="102"/>
  <c r="JFZ56" i="102"/>
  <c r="JFR56" i="102"/>
  <c r="JFJ56" i="102"/>
  <c r="JFB56" i="102"/>
  <c r="JET56" i="102"/>
  <c r="JEL56" i="102"/>
  <c r="JED56" i="102"/>
  <c r="JDV56" i="102"/>
  <c r="JDN56" i="102"/>
  <c r="JDF56" i="102"/>
  <c r="JCX56" i="102"/>
  <c r="JCP56" i="102"/>
  <c r="JCH56" i="102"/>
  <c r="JBZ56" i="102"/>
  <c r="JBR56" i="102"/>
  <c r="JBJ56" i="102"/>
  <c r="JBB56" i="102"/>
  <c r="JAT56" i="102"/>
  <c r="JAL56" i="102"/>
  <c r="JAD56" i="102"/>
  <c r="IZV56" i="102"/>
  <c r="IZN56" i="102"/>
  <c r="IZF56" i="102"/>
  <c r="IYX56" i="102"/>
  <c r="IYP56" i="102"/>
  <c r="IYH56" i="102"/>
  <c r="IXZ56" i="102"/>
  <c r="IXR56" i="102"/>
  <c r="IXJ56" i="102"/>
  <c r="IXB56" i="102"/>
  <c r="IWT56" i="102"/>
  <c r="IWL56" i="102"/>
  <c r="IWD56" i="102"/>
  <c r="IVV56" i="102"/>
  <c r="IVN56" i="102"/>
  <c r="IVF56" i="102"/>
  <c r="IUX56" i="102"/>
  <c r="IUP56" i="102"/>
  <c r="IUH56" i="102"/>
  <c r="ITZ56" i="102"/>
  <c r="ITR56" i="102"/>
  <c r="ITJ56" i="102"/>
  <c r="ITB56" i="102"/>
  <c r="IST56" i="102"/>
  <c r="ISL56" i="102"/>
  <c r="ISD56" i="102"/>
  <c r="IRV56" i="102"/>
  <c r="IRN56" i="102"/>
  <c r="IRF56" i="102"/>
  <c r="IQX56" i="102"/>
  <c r="IQP56" i="102"/>
  <c r="IQH56" i="102"/>
  <c r="IPZ56" i="102"/>
  <c r="IPR56" i="102"/>
  <c r="IPJ56" i="102"/>
  <c r="IPB56" i="102"/>
  <c r="IOT56" i="102"/>
  <c r="IOL56" i="102"/>
  <c r="IOD56" i="102"/>
  <c r="INV56" i="102"/>
  <c r="INN56" i="102"/>
  <c r="INF56" i="102"/>
  <c r="IMX56" i="102"/>
  <c r="IMP56" i="102"/>
  <c r="IMH56" i="102"/>
  <c r="ILZ56" i="102"/>
  <c r="ILR56" i="102"/>
  <c r="ILJ56" i="102"/>
  <c r="ILB56" i="102"/>
  <c r="IKT56" i="102"/>
  <c r="IKL56" i="102"/>
  <c r="IKD56" i="102"/>
  <c r="IJV56" i="102"/>
  <c r="IJN56" i="102"/>
  <c r="IJF56" i="102"/>
  <c r="IIX56" i="102"/>
  <c r="IIP56" i="102"/>
  <c r="IIH56" i="102"/>
  <c r="IHZ56" i="102"/>
  <c r="IHR56" i="102"/>
  <c r="IHJ56" i="102"/>
  <c r="IHB56" i="102"/>
  <c r="IGT56" i="102"/>
  <c r="IGL56" i="102"/>
  <c r="IGD56" i="102"/>
  <c r="IFV56" i="102"/>
  <c r="IFN56" i="102"/>
  <c r="IFF56" i="102"/>
  <c r="IEX56" i="102"/>
  <c r="IEP56" i="102"/>
  <c r="IEH56" i="102"/>
  <c r="IDZ56" i="102"/>
  <c r="IDR56" i="102"/>
  <c r="IDJ56" i="102"/>
  <c r="IDB56" i="102"/>
  <c r="ICT56" i="102"/>
  <c r="ICL56" i="102"/>
  <c r="ICD56" i="102"/>
  <c r="IBV56" i="102"/>
  <c r="IBN56" i="102"/>
  <c r="IBF56" i="102"/>
  <c r="IAX56" i="102"/>
  <c r="IAP56" i="102"/>
  <c r="IAH56" i="102"/>
  <c r="HZZ56" i="102"/>
  <c r="HZR56" i="102"/>
  <c r="HZJ56" i="102"/>
  <c r="HZB56" i="102"/>
  <c r="HYT56" i="102"/>
  <c r="HYL56" i="102"/>
  <c r="HYD56" i="102"/>
  <c r="HXV56" i="102"/>
  <c r="HXN56" i="102"/>
  <c r="HXF56" i="102"/>
  <c r="HWX56" i="102"/>
  <c r="HWP56" i="102"/>
  <c r="HWH56" i="102"/>
  <c r="HVZ56" i="102"/>
  <c r="HVR56" i="102"/>
  <c r="HVJ56" i="102"/>
  <c r="HVB56" i="102"/>
  <c r="HUT56" i="102"/>
  <c r="HUL56" i="102"/>
  <c r="HUD56" i="102"/>
  <c r="HTV56" i="102"/>
  <c r="HTN56" i="102"/>
  <c r="HTF56" i="102"/>
  <c r="HSX56" i="102"/>
  <c r="HSP56" i="102"/>
  <c r="HSH56" i="102"/>
  <c r="HRZ56" i="102"/>
  <c r="HRR56" i="102"/>
  <c r="HRJ56" i="102"/>
  <c r="HRB56" i="102"/>
  <c r="HQT56" i="102"/>
  <c r="HQL56" i="102"/>
  <c r="HQD56" i="102"/>
  <c r="HPV56" i="102"/>
  <c r="HPN56" i="102"/>
  <c r="HPF56" i="102"/>
  <c r="HOX56" i="102"/>
  <c r="HOP56" i="102"/>
  <c r="HOH56" i="102"/>
  <c r="HNZ56" i="102"/>
  <c r="HNR56" i="102"/>
  <c r="HNJ56" i="102"/>
  <c r="HNB56" i="102"/>
  <c r="HMT56" i="102"/>
  <c r="HML56" i="102"/>
  <c r="HMD56" i="102"/>
  <c r="HLV56" i="102"/>
  <c r="HLN56" i="102"/>
  <c r="MGE56" i="102"/>
  <c r="LMM56" i="102"/>
  <c r="LCB56" i="102"/>
  <c r="KXH56" i="102"/>
  <c r="KUV56" i="102"/>
  <c r="KSJ56" i="102"/>
  <c r="KPX56" i="102"/>
  <c r="KNL56" i="102"/>
  <c r="KKZ56" i="102"/>
  <c r="KIN56" i="102"/>
  <c r="KGB56" i="102"/>
  <c r="KDP56" i="102"/>
  <c r="KBD56" i="102"/>
  <c r="JYR56" i="102"/>
  <c r="JWF56" i="102"/>
  <c r="JTT56" i="102"/>
  <c r="JRH56" i="102"/>
  <c r="JOV56" i="102"/>
  <c r="JMZ56" i="102"/>
  <c r="JLT56" i="102"/>
  <c r="JKN56" i="102"/>
  <c r="JJH56" i="102"/>
  <c r="JIB56" i="102"/>
  <c r="JGV56" i="102"/>
  <c r="JGG56" i="102"/>
  <c r="JFY56" i="102"/>
  <c r="JFQ56" i="102"/>
  <c r="JFI56" i="102"/>
  <c r="JFA56" i="102"/>
  <c r="JES56" i="102"/>
  <c r="JEK56" i="102"/>
  <c r="JEC56" i="102"/>
  <c r="JDU56" i="102"/>
  <c r="JDM56" i="102"/>
  <c r="JDE56" i="102"/>
  <c r="JCW56" i="102"/>
  <c r="JCO56" i="102"/>
  <c r="JCG56" i="102"/>
  <c r="JBY56" i="102"/>
  <c r="JBQ56" i="102"/>
  <c r="JBI56" i="102"/>
  <c r="JBA56" i="102"/>
  <c r="JAS56" i="102"/>
  <c r="JAK56" i="102"/>
  <c r="JAC56" i="102"/>
  <c r="IZU56" i="102"/>
  <c r="IZM56" i="102"/>
  <c r="IZE56" i="102"/>
  <c r="IYW56" i="102"/>
  <c r="IYO56" i="102"/>
  <c r="IYG56" i="102"/>
  <c r="IXY56" i="102"/>
  <c r="IXQ56" i="102"/>
  <c r="IXI56" i="102"/>
  <c r="IXA56" i="102"/>
  <c r="IWS56" i="102"/>
  <c r="IWK56" i="102"/>
  <c r="IWC56" i="102"/>
  <c r="IVU56" i="102"/>
  <c r="IVM56" i="102"/>
  <c r="IVE56" i="102"/>
  <c r="IUW56" i="102"/>
  <c r="IUO56" i="102"/>
  <c r="IUG56" i="102"/>
  <c r="ITY56" i="102"/>
  <c r="ITQ56" i="102"/>
  <c r="ITI56" i="102"/>
  <c r="ITA56" i="102"/>
  <c r="ISS56" i="102"/>
  <c r="ISK56" i="102"/>
  <c r="ISC56" i="102"/>
  <c r="IRU56" i="102"/>
  <c r="IRM56" i="102"/>
  <c r="IRE56" i="102"/>
  <c r="IQW56" i="102"/>
  <c r="IQO56" i="102"/>
  <c r="IQG56" i="102"/>
  <c r="IPY56" i="102"/>
  <c r="IPQ56" i="102"/>
  <c r="IPI56" i="102"/>
  <c r="IPA56" i="102"/>
  <c r="IOS56" i="102"/>
  <c r="IOK56" i="102"/>
  <c r="IOC56" i="102"/>
  <c r="INU56" i="102"/>
  <c r="INM56" i="102"/>
  <c r="INE56" i="102"/>
  <c r="IMW56" i="102"/>
  <c r="IMO56" i="102"/>
  <c r="IMG56" i="102"/>
  <c r="ILY56" i="102"/>
  <c r="ILQ56" i="102"/>
  <c r="ILI56" i="102"/>
  <c r="ILA56" i="102"/>
  <c r="IKS56" i="102"/>
  <c r="IKK56" i="102"/>
  <c r="IKC56" i="102"/>
  <c r="IJU56" i="102"/>
  <c r="IJM56" i="102"/>
  <c r="IJE56" i="102"/>
  <c r="IIW56" i="102"/>
  <c r="IIO56" i="102"/>
  <c r="IIG56" i="102"/>
  <c r="IHY56" i="102"/>
  <c r="IHQ56" i="102"/>
  <c r="IHI56" i="102"/>
  <c r="IHA56" i="102"/>
  <c r="IGS56" i="102"/>
  <c r="IGK56" i="102"/>
  <c r="IGC56" i="102"/>
  <c r="IFU56" i="102"/>
  <c r="IFM56" i="102"/>
  <c r="IFE56" i="102"/>
  <c r="IEW56" i="102"/>
  <c r="IEO56" i="102"/>
  <c r="IEG56" i="102"/>
  <c r="IDY56" i="102"/>
  <c r="IDQ56" i="102"/>
  <c r="IDI56" i="102"/>
  <c r="IDA56" i="102"/>
  <c r="ICS56" i="102"/>
  <c r="ICK56" i="102"/>
  <c r="ICC56" i="102"/>
  <c r="IBU56" i="102"/>
  <c r="IBM56" i="102"/>
  <c r="IBE56" i="102"/>
  <c r="IAW56" i="102"/>
  <c r="IAO56" i="102"/>
  <c r="IAG56" i="102"/>
  <c r="HZY56" i="102"/>
  <c r="HZQ56" i="102"/>
  <c r="HZI56" i="102"/>
  <c r="HZA56" i="102"/>
  <c r="HYS56" i="102"/>
  <c r="HYK56" i="102"/>
  <c r="HYC56" i="102"/>
  <c r="HXU56" i="102"/>
  <c r="HXM56" i="102"/>
  <c r="HXE56" i="102"/>
  <c r="HWW56" i="102"/>
  <c r="HWO56" i="102"/>
  <c r="HWG56" i="102"/>
  <c r="HVY56" i="102"/>
  <c r="HVQ56" i="102"/>
  <c r="HVI56" i="102"/>
  <c r="HVA56" i="102"/>
  <c r="HUS56" i="102"/>
  <c r="HUK56" i="102"/>
  <c r="HUC56" i="102"/>
  <c r="HTU56" i="102"/>
  <c r="HTM56" i="102"/>
  <c r="HTE56" i="102"/>
  <c r="HSW56" i="102"/>
  <c r="HSO56" i="102"/>
  <c r="HSG56" i="102"/>
  <c r="HRY56" i="102"/>
  <c r="HRQ56" i="102"/>
  <c r="HRI56" i="102"/>
  <c r="HRA56" i="102"/>
  <c r="HQS56" i="102"/>
  <c r="HQK56" i="102"/>
  <c r="HQC56" i="102"/>
  <c r="HPU56" i="102"/>
  <c r="HPM56" i="102"/>
  <c r="HPE56" i="102"/>
  <c r="HOW56" i="102"/>
  <c r="HOO56" i="102"/>
  <c r="HOG56" i="102"/>
  <c r="HNY56" i="102"/>
  <c r="HNQ56" i="102"/>
  <c r="HNI56" i="102"/>
  <c r="HNA56" i="102"/>
  <c r="HMS56" i="102"/>
  <c r="HMK56" i="102"/>
  <c r="HMC56" i="102"/>
  <c r="HLU56" i="102"/>
  <c r="OEO56" i="102"/>
  <c r="MDS56" i="102"/>
  <c r="LKQ56" i="102"/>
  <c r="LBG56" i="102"/>
  <c r="KWZ56" i="102"/>
  <c r="KUN56" i="102"/>
  <c r="KSB56" i="102"/>
  <c r="KPP56" i="102"/>
  <c r="KND56" i="102"/>
  <c r="KKR56" i="102"/>
  <c r="KIF56" i="102"/>
  <c r="KFT56" i="102"/>
  <c r="KDH56" i="102"/>
  <c r="KAV56" i="102"/>
  <c r="JYJ56" i="102"/>
  <c r="JVX56" i="102"/>
  <c r="JTL56" i="102"/>
  <c r="JQZ56" i="102"/>
  <c r="JON56" i="102"/>
  <c r="JMV56" i="102"/>
  <c r="JLP56" i="102"/>
  <c r="JKJ56" i="102"/>
  <c r="JJD56" i="102"/>
  <c r="JHX56" i="102"/>
  <c r="JGR56" i="102"/>
  <c r="JGF56" i="102"/>
  <c r="JFX56" i="102"/>
  <c r="JFP56" i="102"/>
  <c r="JFH56" i="102"/>
  <c r="JEZ56" i="102"/>
  <c r="JER56" i="102"/>
  <c r="JEJ56" i="102"/>
  <c r="JEB56" i="102"/>
  <c r="JDT56" i="102"/>
  <c r="JDL56" i="102"/>
  <c r="JDD56" i="102"/>
  <c r="JCV56" i="102"/>
  <c r="JCN56" i="102"/>
  <c r="JCF56" i="102"/>
  <c r="JBX56" i="102"/>
  <c r="JBP56" i="102"/>
  <c r="JBH56" i="102"/>
  <c r="JAZ56" i="102"/>
  <c r="JAR56" i="102"/>
  <c r="JAJ56" i="102"/>
  <c r="JAB56" i="102"/>
  <c r="IZT56" i="102"/>
  <c r="IZL56" i="102"/>
  <c r="IZD56" i="102"/>
  <c r="IYV56" i="102"/>
  <c r="IYN56" i="102"/>
  <c r="IYF56" i="102"/>
  <c r="IXX56" i="102"/>
  <c r="IXP56" i="102"/>
  <c r="IXH56" i="102"/>
  <c r="IWZ56" i="102"/>
  <c r="IWR56" i="102"/>
  <c r="IWJ56" i="102"/>
  <c r="IWB56" i="102"/>
  <c r="IVT56" i="102"/>
  <c r="IVL56" i="102"/>
  <c r="IVD56" i="102"/>
  <c r="IUV56" i="102"/>
  <c r="IUN56" i="102"/>
  <c r="IUF56" i="102"/>
  <c r="ITX56" i="102"/>
  <c r="ITP56" i="102"/>
  <c r="ITH56" i="102"/>
  <c r="ISZ56" i="102"/>
  <c r="ISR56" i="102"/>
  <c r="ISJ56" i="102"/>
  <c r="ISB56" i="102"/>
  <c r="IRT56" i="102"/>
  <c r="IRL56" i="102"/>
  <c r="IRD56" i="102"/>
  <c r="IQV56" i="102"/>
  <c r="IQN56" i="102"/>
  <c r="IQF56" i="102"/>
  <c r="IPX56" i="102"/>
  <c r="IPP56" i="102"/>
  <c r="IPH56" i="102"/>
  <c r="IOZ56" i="102"/>
  <c r="IOR56" i="102"/>
  <c r="IOJ56" i="102"/>
  <c r="IOB56" i="102"/>
  <c r="INT56" i="102"/>
  <c r="INL56" i="102"/>
  <c r="IND56" i="102"/>
  <c r="IMV56" i="102"/>
  <c r="IMN56" i="102"/>
  <c r="IMF56" i="102"/>
  <c r="ILX56" i="102"/>
  <c r="ILP56" i="102"/>
  <c r="ILH56" i="102"/>
  <c r="IKZ56" i="102"/>
  <c r="IKR56" i="102"/>
  <c r="IKJ56" i="102"/>
  <c r="IKB56" i="102"/>
  <c r="IJT56" i="102"/>
  <c r="IJL56" i="102"/>
  <c r="IJD56" i="102"/>
  <c r="IIV56" i="102"/>
  <c r="IIN56" i="102"/>
  <c r="IIF56" i="102"/>
  <c r="IHX56" i="102"/>
  <c r="IHP56" i="102"/>
  <c r="IHH56" i="102"/>
  <c r="IGZ56" i="102"/>
  <c r="IGR56" i="102"/>
  <c r="IGJ56" i="102"/>
  <c r="IGB56" i="102"/>
  <c r="IFT56" i="102"/>
  <c r="IFL56" i="102"/>
  <c r="IFD56" i="102"/>
  <c r="IEV56" i="102"/>
  <c r="IEN56" i="102"/>
  <c r="IEF56" i="102"/>
  <c r="IDX56" i="102"/>
  <c r="IDP56" i="102"/>
  <c r="IDH56" i="102"/>
  <c r="ICZ56" i="102"/>
  <c r="ICR56" i="102"/>
  <c r="ICJ56" i="102"/>
  <c r="ICB56" i="102"/>
  <c r="IBT56" i="102"/>
  <c r="IBL56" i="102"/>
  <c r="IBD56" i="102"/>
  <c r="IAV56" i="102"/>
  <c r="IAN56" i="102"/>
  <c r="IAF56" i="102"/>
  <c r="NKW56" i="102"/>
  <c r="MBG56" i="102"/>
  <c r="LJK56" i="102"/>
  <c r="LAM56" i="102"/>
  <c r="KWR56" i="102"/>
  <c r="KUF56" i="102"/>
  <c r="KRT56" i="102"/>
  <c r="KPH56" i="102"/>
  <c r="KMV56" i="102"/>
  <c r="KKJ56" i="102"/>
  <c r="KHX56" i="102"/>
  <c r="KFL56" i="102"/>
  <c r="KCZ56" i="102"/>
  <c r="KAN56" i="102"/>
  <c r="JYB56" i="102"/>
  <c r="JVP56" i="102"/>
  <c r="JTD56" i="102"/>
  <c r="JQR56" i="102"/>
  <c r="JOF56" i="102"/>
  <c r="JMR56" i="102"/>
  <c r="JLL56" i="102"/>
  <c r="JKF56" i="102"/>
  <c r="JIZ56" i="102"/>
  <c r="JHT56" i="102"/>
  <c r="JGP56" i="102"/>
  <c r="JGE56" i="102"/>
  <c r="JFW56" i="102"/>
  <c r="JFO56" i="102"/>
  <c r="JFG56" i="102"/>
  <c r="JEY56" i="102"/>
  <c r="JEQ56" i="102"/>
  <c r="JEI56" i="102"/>
  <c r="JEA56" i="102"/>
  <c r="JDS56" i="102"/>
  <c r="JDK56" i="102"/>
  <c r="JDC56" i="102"/>
  <c r="JCU56" i="102"/>
  <c r="JCM56" i="102"/>
  <c r="JCE56" i="102"/>
  <c r="JBW56" i="102"/>
  <c r="JBO56" i="102"/>
  <c r="JBG56" i="102"/>
  <c r="JAY56" i="102"/>
  <c r="JAQ56" i="102"/>
  <c r="JAI56" i="102"/>
  <c r="JAA56" i="102"/>
  <c r="IZS56" i="102"/>
  <c r="IZK56" i="102"/>
  <c r="IZC56" i="102"/>
  <c r="IYU56" i="102"/>
  <c r="IYM56" i="102"/>
  <c r="IYE56" i="102"/>
  <c r="IXW56" i="102"/>
  <c r="IXO56" i="102"/>
  <c r="IXG56" i="102"/>
  <c r="IWY56" i="102"/>
  <c r="IWQ56" i="102"/>
  <c r="IWI56" i="102"/>
  <c r="IWA56" i="102"/>
  <c r="IVS56" i="102"/>
  <c r="IVK56" i="102"/>
  <c r="IVC56" i="102"/>
  <c r="IUU56" i="102"/>
  <c r="IUM56" i="102"/>
  <c r="IUE56" i="102"/>
  <c r="ITW56" i="102"/>
  <c r="ITO56" i="102"/>
  <c r="ITG56" i="102"/>
  <c r="ISY56" i="102"/>
  <c r="ISQ56" i="102"/>
  <c r="ISI56" i="102"/>
  <c r="ISA56" i="102"/>
  <c r="IRS56" i="102"/>
  <c r="IRK56" i="102"/>
  <c r="IRC56" i="102"/>
  <c r="IQU56" i="102"/>
  <c r="IQM56" i="102"/>
  <c r="IQE56" i="102"/>
  <c r="IPW56" i="102"/>
  <c r="IPO56" i="102"/>
  <c r="IPG56" i="102"/>
  <c r="IOY56" i="102"/>
  <c r="IOQ56" i="102"/>
  <c r="IOI56" i="102"/>
  <c r="IOA56" i="102"/>
  <c r="INS56" i="102"/>
  <c r="INK56" i="102"/>
  <c r="INC56" i="102"/>
  <c r="IMU56" i="102"/>
  <c r="IMM56" i="102"/>
  <c r="IME56" i="102"/>
  <c r="ILW56" i="102"/>
  <c r="ILO56" i="102"/>
  <c r="ILG56" i="102"/>
  <c r="IKY56" i="102"/>
  <c r="IKQ56" i="102"/>
  <c r="IKI56" i="102"/>
  <c r="IKA56" i="102"/>
  <c r="IJS56" i="102"/>
  <c r="IJK56" i="102"/>
  <c r="IJC56" i="102"/>
  <c r="IIU56" i="102"/>
  <c r="IIM56" i="102"/>
  <c r="IIE56" i="102"/>
  <c r="IHW56" i="102"/>
  <c r="IHO56" i="102"/>
  <c r="IHG56" i="102"/>
  <c r="IGY56" i="102"/>
  <c r="IGQ56" i="102"/>
  <c r="IGI56" i="102"/>
  <c r="IGA56" i="102"/>
  <c r="IFS56" i="102"/>
  <c r="IFK56" i="102"/>
  <c r="IFC56" i="102"/>
  <c r="IEU56" i="102"/>
  <c r="IEM56" i="102"/>
  <c r="IEE56" i="102"/>
  <c r="IDW56" i="102"/>
  <c r="IDO56" i="102"/>
  <c r="IDG56" i="102"/>
  <c r="ICY56" i="102"/>
  <c r="ICQ56" i="102"/>
  <c r="ICI56" i="102"/>
  <c r="ICA56" i="102"/>
  <c r="IBS56" i="102"/>
  <c r="IBK56" i="102"/>
  <c r="IBC56" i="102"/>
  <c r="IAU56" i="102"/>
  <c r="IAM56" i="102"/>
  <c r="IAE56" i="102"/>
  <c r="HZW56" i="102"/>
  <c r="HZO56" i="102"/>
  <c r="HZG56" i="102"/>
  <c r="HYY56" i="102"/>
  <c r="HYQ56" i="102"/>
  <c r="HYI56" i="102"/>
  <c r="HYA56" i="102"/>
  <c r="HXS56" i="102"/>
  <c r="HXK56" i="102"/>
  <c r="HXC56" i="102"/>
  <c r="HWU56" i="102"/>
  <c r="HWM56" i="102"/>
  <c r="HWE56" i="102"/>
  <c r="HVW56" i="102"/>
  <c r="HVO56" i="102"/>
  <c r="HVG56" i="102"/>
  <c r="HUY56" i="102"/>
  <c r="HUQ56" i="102"/>
  <c r="HUI56" i="102"/>
  <c r="HUA56" i="102"/>
  <c r="HTS56" i="102"/>
  <c r="HTK56" i="102"/>
  <c r="HTC56" i="102"/>
  <c r="HSU56" i="102"/>
  <c r="HSM56" i="102"/>
  <c r="HSE56" i="102"/>
  <c r="HRW56" i="102"/>
  <c r="HRO56" i="102"/>
  <c r="HRG56" i="102"/>
  <c r="HQY56" i="102"/>
  <c r="HQQ56" i="102"/>
  <c r="HQI56" i="102"/>
  <c r="HQA56" i="102"/>
  <c r="HPS56" i="102"/>
  <c r="HPK56" i="102"/>
  <c r="HPC56" i="102"/>
  <c r="HOU56" i="102"/>
  <c r="HOM56" i="102"/>
  <c r="HOE56" i="102"/>
  <c r="HNW56" i="102"/>
  <c r="HNO56" i="102"/>
  <c r="HNG56" i="102"/>
  <c r="HMY56" i="102"/>
  <c r="HMQ56" i="102"/>
  <c r="MWN56" i="102"/>
  <c r="LYU56" i="102"/>
  <c r="LIE56" i="102"/>
  <c r="KZP56" i="102"/>
  <c r="KWJ56" i="102"/>
  <c r="KTX56" i="102"/>
  <c r="KRL56" i="102"/>
  <c r="KOZ56" i="102"/>
  <c r="KMN56" i="102"/>
  <c r="KKB56" i="102"/>
  <c r="KHP56" i="102"/>
  <c r="KFD56" i="102"/>
  <c r="KCR56" i="102"/>
  <c r="KAF56" i="102"/>
  <c r="JXT56" i="102"/>
  <c r="JVH56" i="102"/>
  <c r="JSV56" i="102"/>
  <c r="JQJ56" i="102"/>
  <c r="JNX56" i="102"/>
  <c r="JMN56" i="102"/>
  <c r="JLH56" i="102"/>
  <c r="JKB56" i="102"/>
  <c r="JIV56" i="102"/>
  <c r="JHP56" i="102"/>
  <c r="JGO56" i="102"/>
  <c r="JGD56" i="102"/>
  <c r="JFV56" i="102"/>
  <c r="JFN56" i="102"/>
  <c r="JFF56" i="102"/>
  <c r="JEX56" i="102"/>
  <c r="JEP56" i="102"/>
  <c r="JEH56" i="102"/>
  <c r="JDZ56" i="102"/>
  <c r="JDR56" i="102"/>
  <c r="JDJ56" i="102"/>
  <c r="JDB56" i="102"/>
  <c r="JCT56" i="102"/>
  <c r="JCL56" i="102"/>
  <c r="JCD56" i="102"/>
  <c r="JBV56" i="102"/>
  <c r="JBN56" i="102"/>
  <c r="JBF56" i="102"/>
  <c r="JAX56" i="102"/>
  <c r="JAP56" i="102"/>
  <c r="JAH56" i="102"/>
  <c r="IZZ56" i="102"/>
  <c r="IZR56" i="102"/>
  <c r="IZJ56" i="102"/>
  <c r="IZB56" i="102"/>
  <c r="IYT56" i="102"/>
  <c r="IYL56" i="102"/>
  <c r="IYD56" i="102"/>
  <c r="IXV56" i="102"/>
  <c r="IXN56" i="102"/>
  <c r="IXF56" i="102"/>
  <c r="IWX56" i="102"/>
  <c r="IWP56" i="102"/>
  <c r="IWH56" i="102"/>
  <c r="IVZ56" i="102"/>
  <c r="IVR56" i="102"/>
  <c r="IVJ56" i="102"/>
  <c r="IVB56" i="102"/>
  <c r="IUT56" i="102"/>
  <c r="IUL56" i="102"/>
  <c r="IUD56" i="102"/>
  <c r="ITV56" i="102"/>
  <c r="ITN56" i="102"/>
  <c r="ITF56" i="102"/>
  <c r="ISX56" i="102"/>
  <c r="ISP56" i="102"/>
  <c r="ISH56" i="102"/>
  <c r="IRZ56" i="102"/>
  <c r="IRR56" i="102"/>
  <c r="IRJ56" i="102"/>
  <c r="IRB56" i="102"/>
  <c r="IQT56" i="102"/>
  <c r="IQL56" i="102"/>
  <c r="IQD56" i="102"/>
  <c r="IPV56" i="102"/>
  <c r="IPN56" i="102"/>
  <c r="IPF56" i="102"/>
  <c r="IOX56" i="102"/>
  <c r="IOP56" i="102"/>
  <c r="IOH56" i="102"/>
  <c r="INZ56" i="102"/>
  <c r="INR56" i="102"/>
  <c r="INJ56" i="102"/>
  <c r="INB56" i="102"/>
  <c r="IMT56" i="102"/>
  <c r="IML56" i="102"/>
  <c r="IMD56" i="102"/>
  <c r="ILV56" i="102"/>
  <c r="ILN56" i="102"/>
  <c r="ILF56" i="102"/>
  <c r="IKX56" i="102"/>
  <c r="IKP56" i="102"/>
  <c r="IKH56" i="102"/>
  <c r="IJZ56" i="102"/>
  <c r="IJR56" i="102"/>
  <c r="IJJ56" i="102"/>
  <c r="IJB56" i="102"/>
  <c r="IIT56" i="102"/>
  <c r="IIL56" i="102"/>
  <c r="IID56" i="102"/>
  <c r="IHV56" i="102"/>
  <c r="IHN56" i="102"/>
  <c r="IHF56" i="102"/>
  <c r="IGX56" i="102"/>
  <c r="IGP56" i="102"/>
  <c r="IGH56" i="102"/>
  <c r="IFZ56" i="102"/>
  <c r="IFR56" i="102"/>
  <c r="IFJ56" i="102"/>
  <c r="IFB56" i="102"/>
  <c r="IET56" i="102"/>
  <c r="IEL56" i="102"/>
  <c r="IED56" i="102"/>
  <c r="IDV56" i="102"/>
  <c r="IDN56" i="102"/>
  <c r="IDF56" i="102"/>
  <c r="ICX56" i="102"/>
  <c r="ICP56" i="102"/>
  <c r="ICH56" i="102"/>
  <c r="IBZ56" i="102"/>
  <c r="IBR56" i="102"/>
  <c r="IBJ56" i="102"/>
  <c r="IBB56" i="102"/>
  <c r="IAT56" i="102"/>
  <c r="IAL56" i="102"/>
  <c r="IAD56" i="102"/>
  <c r="HZV56" i="102"/>
  <c r="HZN56" i="102"/>
  <c r="HZF56" i="102"/>
  <c r="HYX56" i="102"/>
  <c r="HYP56" i="102"/>
  <c r="HYH56" i="102"/>
  <c r="HXZ56" i="102"/>
  <c r="HXR56" i="102"/>
  <c r="HXJ56" i="102"/>
  <c r="HXB56" i="102"/>
  <c r="HWT56" i="102"/>
  <c r="HWL56" i="102"/>
  <c r="HWD56" i="102"/>
  <c r="HVV56" i="102"/>
  <c r="HVN56" i="102"/>
  <c r="HVF56" i="102"/>
  <c r="HUX56" i="102"/>
  <c r="HUP56" i="102"/>
  <c r="HUH56" i="102"/>
  <c r="HTZ56" i="102"/>
  <c r="HTR56" i="102"/>
  <c r="HTJ56" i="102"/>
  <c r="HTB56" i="102"/>
  <c r="HST56" i="102"/>
  <c r="HSL56" i="102"/>
  <c r="HSD56" i="102"/>
  <c r="HRV56" i="102"/>
  <c r="HRN56" i="102"/>
  <c r="HRF56" i="102"/>
  <c r="HQX56" i="102"/>
  <c r="HQP56" i="102"/>
  <c r="HQH56" i="102"/>
  <c r="HPZ56" i="102"/>
  <c r="HPR56" i="102"/>
  <c r="HPJ56" i="102"/>
  <c r="HPB56" i="102"/>
  <c r="HOT56" i="102"/>
  <c r="HOL56" i="102"/>
  <c r="HOD56" i="102"/>
  <c r="HNV56" i="102"/>
  <c r="MQI56" i="102"/>
  <c r="LWI56" i="102"/>
  <c r="LGY56" i="102"/>
  <c r="KYY56" i="102"/>
  <c r="KWB56" i="102"/>
  <c r="KTP56" i="102"/>
  <c r="KRD56" i="102"/>
  <c r="KOR56" i="102"/>
  <c r="KMF56" i="102"/>
  <c r="KJT56" i="102"/>
  <c r="KHH56" i="102"/>
  <c r="KEV56" i="102"/>
  <c r="KCJ56" i="102"/>
  <c r="JZX56" i="102"/>
  <c r="JXL56" i="102"/>
  <c r="JUZ56" i="102"/>
  <c r="JSN56" i="102"/>
  <c r="JQB56" i="102"/>
  <c r="JNP56" i="102"/>
  <c r="JMJ56" i="102"/>
  <c r="JLD56" i="102"/>
  <c r="JJX56" i="102"/>
  <c r="JIR56" i="102"/>
  <c r="JHL56" i="102"/>
  <c r="JGN56" i="102"/>
  <c r="JGC56" i="102"/>
  <c r="JFU56" i="102"/>
  <c r="JFM56" i="102"/>
  <c r="JFE56" i="102"/>
  <c r="JEW56" i="102"/>
  <c r="JEO56" i="102"/>
  <c r="JEG56" i="102"/>
  <c r="JDY56" i="102"/>
  <c r="JDQ56" i="102"/>
  <c r="JDI56" i="102"/>
  <c r="JDA56" i="102"/>
  <c r="JCS56" i="102"/>
  <c r="JCK56" i="102"/>
  <c r="JCC56" i="102"/>
  <c r="JBU56" i="102"/>
  <c r="JBM56" i="102"/>
  <c r="JBE56" i="102"/>
  <c r="JAW56" i="102"/>
  <c r="JAO56" i="102"/>
  <c r="JAG56" i="102"/>
  <c r="IZY56" i="102"/>
  <c r="IZQ56" i="102"/>
  <c r="IZI56" i="102"/>
  <c r="IZA56" i="102"/>
  <c r="IYS56" i="102"/>
  <c r="IYK56" i="102"/>
  <c r="IYC56" i="102"/>
  <c r="IXU56" i="102"/>
  <c r="IXM56" i="102"/>
  <c r="IXE56" i="102"/>
  <c r="IWW56" i="102"/>
  <c r="IWO56" i="102"/>
  <c r="IWG56" i="102"/>
  <c r="IVY56" i="102"/>
  <c r="IVQ56" i="102"/>
  <c r="IVI56" i="102"/>
  <c r="IVA56" i="102"/>
  <c r="IUS56" i="102"/>
  <c r="IUK56" i="102"/>
  <c r="IUC56" i="102"/>
  <c r="ITU56" i="102"/>
  <c r="ITM56" i="102"/>
  <c r="ITE56" i="102"/>
  <c r="ISW56" i="102"/>
  <c r="ISO56" i="102"/>
  <c r="ISG56" i="102"/>
  <c r="IRY56" i="102"/>
  <c r="IRQ56" i="102"/>
  <c r="IRI56" i="102"/>
  <c r="IRA56" i="102"/>
  <c r="IQS56" i="102"/>
  <c r="IQK56" i="102"/>
  <c r="IQC56" i="102"/>
  <c r="IPU56" i="102"/>
  <c r="IPM56" i="102"/>
  <c r="IPE56" i="102"/>
  <c r="IOW56" i="102"/>
  <c r="IOO56" i="102"/>
  <c r="IOG56" i="102"/>
  <c r="INY56" i="102"/>
  <c r="INQ56" i="102"/>
  <c r="INI56" i="102"/>
  <c r="INA56" i="102"/>
  <c r="IMS56" i="102"/>
  <c r="IMK56" i="102"/>
  <c r="IMC56" i="102"/>
  <c r="ILU56" i="102"/>
  <c r="ILM56" i="102"/>
  <c r="ILE56" i="102"/>
  <c r="IKW56" i="102"/>
  <c r="IKO56" i="102"/>
  <c r="IKG56" i="102"/>
  <c r="IJY56" i="102"/>
  <c r="IJQ56" i="102"/>
  <c r="IJI56" i="102"/>
  <c r="IJA56" i="102"/>
  <c r="IIS56" i="102"/>
  <c r="IIK56" i="102"/>
  <c r="IIC56" i="102"/>
  <c r="IHU56" i="102"/>
  <c r="IHM56" i="102"/>
  <c r="IHE56" i="102"/>
  <c r="IGW56" i="102"/>
  <c r="IGO56" i="102"/>
  <c r="IGG56" i="102"/>
  <c r="IFY56" i="102"/>
  <c r="IFQ56" i="102"/>
  <c r="IFI56" i="102"/>
  <c r="IFA56" i="102"/>
  <c r="IES56" i="102"/>
  <c r="IEK56" i="102"/>
  <c r="IEC56" i="102"/>
  <c r="IDU56" i="102"/>
  <c r="IDM56" i="102"/>
  <c r="IDE56" i="102"/>
  <c r="ICW56" i="102"/>
  <c r="ICO56" i="102"/>
  <c r="ICG56" i="102"/>
  <c r="IBY56" i="102"/>
  <c r="IBQ56" i="102"/>
  <c r="IBI56" i="102"/>
  <c r="IBA56" i="102"/>
  <c r="IAS56" i="102"/>
  <c r="IAK56" i="102"/>
  <c r="IAC56" i="102"/>
  <c r="HZU56" i="102"/>
  <c r="HZM56" i="102"/>
  <c r="HZE56" i="102"/>
  <c r="HYW56" i="102"/>
  <c r="HYO56" i="102"/>
  <c r="HYG56" i="102"/>
  <c r="HXY56" i="102"/>
  <c r="HXQ56" i="102"/>
  <c r="HXI56" i="102"/>
  <c r="HXA56" i="102"/>
  <c r="HWS56" i="102"/>
  <c r="HWK56" i="102"/>
  <c r="HWC56" i="102"/>
  <c r="HVU56" i="102"/>
  <c r="HVM56" i="102"/>
  <c r="HVE56" i="102"/>
  <c r="HUW56" i="102"/>
  <c r="HUO56" i="102"/>
  <c r="HUG56" i="102"/>
  <c r="HTY56" i="102"/>
  <c r="HTQ56" i="102"/>
  <c r="HTI56" i="102"/>
  <c r="HTA56" i="102"/>
  <c r="HSS56" i="102"/>
  <c r="HSK56" i="102"/>
  <c r="HSC56" i="102"/>
  <c r="HRU56" i="102"/>
  <c r="HRM56" i="102"/>
  <c r="HRE56" i="102"/>
  <c r="HQW56" i="102"/>
  <c r="HQO56" i="102"/>
  <c r="HQG56" i="102"/>
  <c r="HPY56" i="102"/>
  <c r="HPQ56" i="102"/>
  <c r="HPI56" i="102"/>
  <c r="HPA56" i="102"/>
  <c r="KTH56" i="102"/>
  <c r="JZP56" i="102"/>
  <c r="JJT56" i="102"/>
  <c r="JEV56" i="102"/>
  <c r="JCJ56" i="102"/>
  <c r="IZX56" i="102"/>
  <c r="IXL56" i="102"/>
  <c r="IUZ56" i="102"/>
  <c r="ISN56" i="102"/>
  <c r="IQB56" i="102"/>
  <c r="INP56" i="102"/>
  <c r="ILD56" i="102"/>
  <c r="IIR56" i="102"/>
  <c r="IGF56" i="102"/>
  <c r="IDT56" i="102"/>
  <c r="IBH56" i="102"/>
  <c r="HZL56" i="102"/>
  <c r="HYF56" i="102"/>
  <c r="HWZ56" i="102"/>
  <c r="HVT56" i="102"/>
  <c r="HUN56" i="102"/>
  <c r="HTH56" i="102"/>
  <c r="HSB56" i="102"/>
  <c r="HQV56" i="102"/>
  <c r="HPP56" i="102"/>
  <c r="HON56" i="102"/>
  <c r="HNT56" i="102"/>
  <c r="HND56" i="102"/>
  <c r="HMN56" i="102"/>
  <c r="HLZ56" i="102"/>
  <c r="HLM56" i="102"/>
  <c r="HLD56" i="102"/>
  <c r="HKU56" i="102"/>
  <c r="HKL56" i="102"/>
  <c r="HKC56" i="102"/>
  <c r="HJT56" i="102"/>
  <c r="HJJ56" i="102"/>
  <c r="HJA56" i="102"/>
  <c r="HIR56" i="102"/>
  <c r="HII56" i="102"/>
  <c r="HIA56" i="102"/>
  <c r="HHS56" i="102"/>
  <c r="HHK56" i="102"/>
  <c r="HHC56" i="102"/>
  <c r="HGU56" i="102"/>
  <c r="HGM56" i="102"/>
  <c r="HGE56" i="102"/>
  <c r="HFW56" i="102"/>
  <c r="HFO56" i="102"/>
  <c r="HFG56" i="102"/>
  <c r="HEY56" i="102"/>
  <c r="HEQ56" i="102"/>
  <c r="HEI56" i="102"/>
  <c r="HEA56" i="102"/>
  <c r="HDS56" i="102"/>
  <c r="HDK56" i="102"/>
  <c r="HDC56" i="102"/>
  <c r="HCU56" i="102"/>
  <c r="HCM56" i="102"/>
  <c r="HCE56" i="102"/>
  <c r="HBW56" i="102"/>
  <c r="HBO56" i="102"/>
  <c r="HBG56" i="102"/>
  <c r="HAY56" i="102"/>
  <c r="HAQ56" i="102"/>
  <c r="HAI56" i="102"/>
  <c r="HAA56" i="102"/>
  <c r="GZS56" i="102"/>
  <c r="GZK56" i="102"/>
  <c r="GZC56" i="102"/>
  <c r="GYU56" i="102"/>
  <c r="GYM56" i="102"/>
  <c r="GYE56" i="102"/>
  <c r="GXW56" i="102"/>
  <c r="GXO56" i="102"/>
  <c r="GXG56" i="102"/>
  <c r="GWY56" i="102"/>
  <c r="GWQ56" i="102"/>
  <c r="GWI56" i="102"/>
  <c r="GWA56" i="102"/>
  <c r="GVS56" i="102"/>
  <c r="GVK56" i="102"/>
  <c r="GVC56" i="102"/>
  <c r="GUU56" i="102"/>
  <c r="GUM56" i="102"/>
  <c r="GUE56" i="102"/>
  <c r="GTW56" i="102"/>
  <c r="GTO56" i="102"/>
  <c r="GTG56" i="102"/>
  <c r="GSY56" i="102"/>
  <c r="GSQ56" i="102"/>
  <c r="GSI56" i="102"/>
  <c r="GSA56" i="102"/>
  <c r="GRS56" i="102"/>
  <c r="GRK56" i="102"/>
  <c r="GRC56" i="102"/>
  <c r="GQU56" i="102"/>
  <c r="GQM56" i="102"/>
  <c r="GQE56" i="102"/>
  <c r="GPW56" i="102"/>
  <c r="GPO56" i="102"/>
  <c r="GPG56" i="102"/>
  <c r="GOY56" i="102"/>
  <c r="GOQ56" i="102"/>
  <c r="GOI56" i="102"/>
  <c r="GOA56" i="102"/>
  <c r="GNS56" i="102"/>
  <c r="GNK56" i="102"/>
  <c r="GNC56" i="102"/>
  <c r="GMU56" i="102"/>
  <c r="GMM56" i="102"/>
  <c r="GME56" i="102"/>
  <c r="GLW56" i="102"/>
  <c r="GLO56" i="102"/>
  <c r="GLG56" i="102"/>
  <c r="GKY56" i="102"/>
  <c r="GKQ56" i="102"/>
  <c r="GKI56" i="102"/>
  <c r="GKA56" i="102"/>
  <c r="GJS56" i="102"/>
  <c r="GJK56" i="102"/>
  <c r="GJC56" i="102"/>
  <c r="GIU56" i="102"/>
  <c r="GIM56" i="102"/>
  <c r="GIE56" i="102"/>
  <c r="GHW56" i="102"/>
  <c r="GHO56" i="102"/>
  <c r="GHG56" i="102"/>
  <c r="GGY56" i="102"/>
  <c r="GGQ56" i="102"/>
  <c r="GGI56" i="102"/>
  <c r="GGA56" i="102"/>
  <c r="GFS56" i="102"/>
  <c r="GFK56" i="102"/>
  <c r="GFC56" i="102"/>
  <c r="GEU56" i="102"/>
  <c r="GEM56" i="102"/>
  <c r="GEE56" i="102"/>
  <c r="GDW56" i="102"/>
  <c r="GDO56" i="102"/>
  <c r="GDG56" i="102"/>
  <c r="GCY56" i="102"/>
  <c r="GCQ56" i="102"/>
  <c r="GCI56" i="102"/>
  <c r="GCA56" i="102"/>
  <c r="GBS56" i="102"/>
  <c r="GBK56" i="102"/>
  <c r="GBC56" i="102"/>
  <c r="GAU56" i="102"/>
  <c r="GAM56" i="102"/>
  <c r="GAE56" i="102"/>
  <c r="FZW56" i="102"/>
  <c r="FZO56" i="102"/>
  <c r="FZG56" i="102"/>
  <c r="FYY56" i="102"/>
  <c r="FYQ56" i="102"/>
  <c r="FYI56" i="102"/>
  <c r="FYA56" i="102"/>
  <c r="FXS56" i="102"/>
  <c r="FXK56" i="102"/>
  <c r="FXC56" i="102"/>
  <c r="FWU56" i="102"/>
  <c r="FWM56" i="102"/>
  <c r="FWE56" i="102"/>
  <c r="FVW56" i="102"/>
  <c r="FVO56" i="102"/>
  <c r="FVG56" i="102"/>
  <c r="FUY56" i="102"/>
  <c r="FUQ56" i="102"/>
  <c r="FUI56" i="102"/>
  <c r="FUA56" i="102"/>
  <c r="FTS56" i="102"/>
  <c r="FTK56" i="102"/>
  <c r="FTC56" i="102"/>
  <c r="FSU56" i="102"/>
  <c r="FSM56" i="102"/>
  <c r="FSE56" i="102"/>
  <c r="FRW56" i="102"/>
  <c r="FRO56" i="102"/>
  <c r="FRG56" i="102"/>
  <c r="FQY56" i="102"/>
  <c r="FQQ56" i="102"/>
  <c r="FQI56" i="102"/>
  <c r="FQA56" i="102"/>
  <c r="FPS56" i="102"/>
  <c r="FPK56" i="102"/>
  <c r="FPC56" i="102"/>
  <c r="FOU56" i="102"/>
  <c r="FOM56" i="102"/>
  <c r="FOE56" i="102"/>
  <c r="FNW56" i="102"/>
  <c r="FNO56" i="102"/>
  <c r="FNG56" i="102"/>
  <c r="FMY56" i="102"/>
  <c r="FMQ56" i="102"/>
  <c r="FMI56" i="102"/>
  <c r="FMA56" i="102"/>
  <c r="FLS56" i="102"/>
  <c r="FLK56" i="102"/>
  <c r="FLC56" i="102"/>
  <c r="FKU56" i="102"/>
  <c r="FKM56" i="102"/>
  <c r="FKE56" i="102"/>
  <c r="FJW56" i="102"/>
  <c r="FJO56" i="102"/>
  <c r="FJG56" i="102"/>
  <c r="FIY56" i="102"/>
  <c r="FIQ56" i="102"/>
  <c r="FII56" i="102"/>
  <c r="FIA56" i="102"/>
  <c r="FHS56" i="102"/>
  <c r="FHK56" i="102"/>
  <c r="FHC56" i="102"/>
  <c r="FGU56" i="102"/>
  <c r="FGM56" i="102"/>
  <c r="FGE56" i="102"/>
  <c r="FFW56" i="102"/>
  <c r="FFO56" i="102"/>
  <c r="FFG56" i="102"/>
  <c r="FEY56" i="102"/>
  <c r="FEQ56" i="102"/>
  <c r="FEI56" i="102"/>
  <c r="FEA56" i="102"/>
  <c r="FDS56" i="102"/>
  <c r="FDK56" i="102"/>
  <c r="FDC56" i="102"/>
  <c r="FCU56" i="102"/>
  <c r="FCM56" i="102"/>
  <c r="FCE56" i="102"/>
  <c r="FBW56" i="102"/>
  <c r="FBO56" i="102"/>
  <c r="FBG56" i="102"/>
  <c r="FAY56" i="102"/>
  <c r="FAQ56" i="102"/>
  <c r="FAI56" i="102"/>
  <c r="FAA56" i="102"/>
  <c r="EZS56" i="102"/>
  <c r="EZK56" i="102"/>
  <c r="EZC56" i="102"/>
  <c r="EYU56" i="102"/>
  <c r="EYM56" i="102"/>
  <c r="EYE56" i="102"/>
  <c r="EXW56" i="102"/>
  <c r="EXO56" i="102"/>
  <c r="EXG56" i="102"/>
  <c r="EWY56" i="102"/>
  <c r="EWQ56" i="102"/>
  <c r="EWI56" i="102"/>
  <c r="EWA56" i="102"/>
  <c r="EVS56" i="102"/>
  <c r="EVK56" i="102"/>
  <c r="EVC56" i="102"/>
  <c r="EUU56" i="102"/>
  <c r="EUM56" i="102"/>
  <c r="EUE56" i="102"/>
  <c r="ETW56" i="102"/>
  <c r="ETO56" i="102"/>
  <c r="ETG56" i="102"/>
  <c r="ESY56" i="102"/>
  <c r="ESQ56" i="102"/>
  <c r="ESI56" i="102"/>
  <c r="ESA56" i="102"/>
  <c r="ERS56" i="102"/>
  <c r="ERK56" i="102"/>
  <c r="ERC56" i="102"/>
  <c r="EQU56" i="102"/>
  <c r="EQM56" i="102"/>
  <c r="EQE56" i="102"/>
  <c r="EPW56" i="102"/>
  <c r="EPO56" i="102"/>
  <c r="EPG56" i="102"/>
  <c r="EOY56" i="102"/>
  <c r="EOQ56" i="102"/>
  <c r="EOI56" i="102"/>
  <c r="EOA56" i="102"/>
  <c r="ENS56" i="102"/>
  <c r="ENK56" i="102"/>
  <c r="ENC56" i="102"/>
  <c r="EMU56" i="102"/>
  <c r="EMM56" i="102"/>
  <c r="EME56" i="102"/>
  <c r="ELW56" i="102"/>
  <c r="ELO56" i="102"/>
  <c r="ELG56" i="102"/>
  <c r="EKY56" i="102"/>
  <c r="EKQ56" i="102"/>
  <c r="EKI56" i="102"/>
  <c r="EKA56" i="102"/>
  <c r="EJS56" i="102"/>
  <c r="EJK56" i="102"/>
  <c r="EJC56" i="102"/>
  <c r="EIU56" i="102"/>
  <c r="EIM56" i="102"/>
  <c r="EIE56" i="102"/>
  <c r="EHW56" i="102"/>
  <c r="EHO56" i="102"/>
  <c r="EHG56" i="102"/>
  <c r="EGY56" i="102"/>
  <c r="EGQ56" i="102"/>
  <c r="EGI56" i="102"/>
  <c r="EGA56" i="102"/>
  <c r="EFS56" i="102"/>
  <c r="EFK56" i="102"/>
  <c r="EFC56" i="102"/>
  <c r="EEU56" i="102"/>
  <c r="EEM56" i="102"/>
  <c r="EEE56" i="102"/>
  <c r="EDW56" i="102"/>
  <c r="EDO56" i="102"/>
  <c r="EDG56" i="102"/>
  <c r="ECY56" i="102"/>
  <c r="ECQ56" i="102"/>
  <c r="ECI56" i="102"/>
  <c r="ECA56" i="102"/>
  <c r="EBS56" i="102"/>
  <c r="EBK56" i="102"/>
  <c r="EBC56" i="102"/>
  <c r="EAU56" i="102"/>
  <c r="EAM56" i="102"/>
  <c r="EAE56" i="102"/>
  <c r="DZW56" i="102"/>
  <c r="DZO56" i="102"/>
  <c r="DZG56" i="102"/>
  <c r="DYY56" i="102"/>
  <c r="DYQ56" i="102"/>
  <c r="DYI56" i="102"/>
  <c r="DYA56" i="102"/>
  <c r="DXS56" i="102"/>
  <c r="DXK56" i="102"/>
  <c r="DXC56" i="102"/>
  <c r="DWU56" i="102"/>
  <c r="DWM56" i="102"/>
  <c r="DWE56" i="102"/>
  <c r="DVW56" i="102"/>
  <c r="DVO56" i="102"/>
  <c r="DVG56" i="102"/>
  <c r="DUY56" i="102"/>
  <c r="DUQ56" i="102"/>
  <c r="DUI56" i="102"/>
  <c r="DUA56" i="102"/>
  <c r="DTS56" i="102"/>
  <c r="KQV56" i="102"/>
  <c r="JXD56" i="102"/>
  <c r="JIN56" i="102"/>
  <c r="JEN56" i="102"/>
  <c r="JCB56" i="102"/>
  <c r="IZP56" i="102"/>
  <c r="IXD56" i="102"/>
  <c r="IUR56" i="102"/>
  <c r="ISF56" i="102"/>
  <c r="IPT56" i="102"/>
  <c r="INH56" i="102"/>
  <c r="IKV56" i="102"/>
  <c r="IIJ56" i="102"/>
  <c r="IFX56" i="102"/>
  <c r="IDL56" i="102"/>
  <c r="IAZ56" i="102"/>
  <c r="HZH56" i="102"/>
  <c r="HYB56" i="102"/>
  <c r="HWV56" i="102"/>
  <c r="HVP56" i="102"/>
  <c r="HUJ56" i="102"/>
  <c r="HTD56" i="102"/>
  <c r="HRX56" i="102"/>
  <c r="HQR56" i="102"/>
  <c r="HPL56" i="102"/>
  <c r="HOK56" i="102"/>
  <c r="HNP56" i="102"/>
  <c r="HMZ56" i="102"/>
  <c r="HMJ56" i="102"/>
  <c r="HLY56" i="102"/>
  <c r="HLL56" i="102"/>
  <c r="HLC56" i="102"/>
  <c r="HKT56" i="102"/>
  <c r="HKK56" i="102"/>
  <c r="HKB56" i="102"/>
  <c r="HJR56" i="102"/>
  <c r="HJI56" i="102"/>
  <c r="HIZ56" i="102"/>
  <c r="HIQ56" i="102"/>
  <c r="HIH56" i="102"/>
  <c r="HHZ56" i="102"/>
  <c r="HHR56" i="102"/>
  <c r="HHJ56" i="102"/>
  <c r="HHB56" i="102"/>
  <c r="HGT56" i="102"/>
  <c r="HGL56" i="102"/>
  <c r="HGD56" i="102"/>
  <c r="HFV56" i="102"/>
  <c r="HFN56" i="102"/>
  <c r="HFF56" i="102"/>
  <c r="HEX56" i="102"/>
  <c r="HEP56" i="102"/>
  <c r="HEH56" i="102"/>
  <c r="HDZ56" i="102"/>
  <c r="HDR56" i="102"/>
  <c r="HDJ56" i="102"/>
  <c r="HDB56" i="102"/>
  <c r="HCT56" i="102"/>
  <c r="HCL56" i="102"/>
  <c r="HCD56" i="102"/>
  <c r="HBV56" i="102"/>
  <c r="HBN56" i="102"/>
  <c r="HBF56" i="102"/>
  <c r="HAX56" i="102"/>
  <c r="HAP56" i="102"/>
  <c r="HAH56" i="102"/>
  <c r="GZZ56" i="102"/>
  <c r="GZR56" i="102"/>
  <c r="GZJ56" i="102"/>
  <c r="GZB56" i="102"/>
  <c r="GYT56" i="102"/>
  <c r="GYL56" i="102"/>
  <c r="GYD56" i="102"/>
  <c r="GXV56" i="102"/>
  <c r="GXN56" i="102"/>
  <c r="GXF56" i="102"/>
  <c r="GWX56" i="102"/>
  <c r="GWP56" i="102"/>
  <c r="GWH56" i="102"/>
  <c r="GVZ56" i="102"/>
  <c r="GVR56" i="102"/>
  <c r="GVJ56" i="102"/>
  <c r="GVB56" i="102"/>
  <c r="GUT56" i="102"/>
  <c r="GUL56" i="102"/>
  <c r="GUD56" i="102"/>
  <c r="GTV56" i="102"/>
  <c r="GTN56" i="102"/>
  <c r="GTF56" i="102"/>
  <c r="GSX56" i="102"/>
  <c r="GSP56" i="102"/>
  <c r="GSH56" i="102"/>
  <c r="GRZ56" i="102"/>
  <c r="GRR56" i="102"/>
  <c r="GRJ56" i="102"/>
  <c r="GRB56" i="102"/>
  <c r="GQT56" i="102"/>
  <c r="GQL56" i="102"/>
  <c r="GQD56" i="102"/>
  <c r="GPV56" i="102"/>
  <c r="GPN56" i="102"/>
  <c r="GPF56" i="102"/>
  <c r="GOX56" i="102"/>
  <c r="GOP56" i="102"/>
  <c r="GOH56" i="102"/>
  <c r="GNZ56" i="102"/>
  <c r="GNR56" i="102"/>
  <c r="GNJ56" i="102"/>
  <c r="GNB56" i="102"/>
  <c r="GMT56" i="102"/>
  <c r="GML56" i="102"/>
  <c r="GMD56" i="102"/>
  <c r="GLV56" i="102"/>
  <c r="GLN56" i="102"/>
  <c r="GLF56" i="102"/>
  <c r="GKX56" i="102"/>
  <c r="GKP56" i="102"/>
  <c r="GKH56" i="102"/>
  <c r="GJZ56" i="102"/>
  <c r="GJR56" i="102"/>
  <c r="GJJ56" i="102"/>
  <c r="GJB56" i="102"/>
  <c r="GIT56" i="102"/>
  <c r="GIL56" i="102"/>
  <c r="GID56" i="102"/>
  <c r="GHV56" i="102"/>
  <c r="GHN56" i="102"/>
  <c r="GHF56" i="102"/>
  <c r="GGX56" i="102"/>
  <c r="GGP56" i="102"/>
  <c r="GGH56" i="102"/>
  <c r="GFZ56" i="102"/>
  <c r="GFR56" i="102"/>
  <c r="GFJ56" i="102"/>
  <c r="GFB56" i="102"/>
  <c r="GET56" i="102"/>
  <c r="GEL56" i="102"/>
  <c r="GED56" i="102"/>
  <c r="GDV56" i="102"/>
  <c r="GDN56" i="102"/>
  <c r="GDF56" i="102"/>
  <c r="GCX56" i="102"/>
  <c r="GCP56" i="102"/>
  <c r="GCH56" i="102"/>
  <c r="GBZ56" i="102"/>
  <c r="GBR56" i="102"/>
  <c r="GBJ56" i="102"/>
  <c r="GBB56" i="102"/>
  <c r="GAT56" i="102"/>
  <c r="GAL56" i="102"/>
  <c r="GAD56" i="102"/>
  <c r="FZV56" i="102"/>
  <c r="FZN56" i="102"/>
  <c r="FZF56" i="102"/>
  <c r="FYX56" i="102"/>
  <c r="FYP56" i="102"/>
  <c r="FYH56" i="102"/>
  <c r="FXZ56" i="102"/>
  <c r="FXR56" i="102"/>
  <c r="FXJ56" i="102"/>
  <c r="FXB56" i="102"/>
  <c r="FWT56" i="102"/>
  <c r="FWL56" i="102"/>
  <c r="FWD56" i="102"/>
  <c r="FVV56" i="102"/>
  <c r="FVN56" i="102"/>
  <c r="FVF56" i="102"/>
  <c r="FUX56" i="102"/>
  <c r="FUP56" i="102"/>
  <c r="FUH56" i="102"/>
  <c r="FTZ56" i="102"/>
  <c r="FTR56" i="102"/>
  <c r="FTJ56" i="102"/>
  <c r="FTB56" i="102"/>
  <c r="FST56" i="102"/>
  <c r="FSL56" i="102"/>
  <c r="FSD56" i="102"/>
  <c r="FRV56" i="102"/>
  <c r="FRN56" i="102"/>
  <c r="FRF56" i="102"/>
  <c r="FQX56" i="102"/>
  <c r="FQP56" i="102"/>
  <c r="FQH56" i="102"/>
  <c r="FPZ56" i="102"/>
  <c r="FPR56" i="102"/>
  <c r="FPJ56" i="102"/>
  <c r="FPB56" i="102"/>
  <c r="FOT56" i="102"/>
  <c r="FOL56" i="102"/>
  <c r="FOD56" i="102"/>
  <c r="FNV56" i="102"/>
  <c r="FNN56" i="102"/>
  <c r="FNF56" i="102"/>
  <c r="FMX56" i="102"/>
  <c r="FMP56" i="102"/>
  <c r="FMH56" i="102"/>
  <c r="FLZ56" i="102"/>
  <c r="FLR56" i="102"/>
  <c r="FLJ56" i="102"/>
  <c r="FLB56" i="102"/>
  <c r="FKT56" i="102"/>
  <c r="FKL56" i="102"/>
  <c r="FKD56" i="102"/>
  <c r="FJV56" i="102"/>
  <c r="FJN56" i="102"/>
  <c r="FJF56" i="102"/>
  <c r="FIX56" i="102"/>
  <c r="FIP56" i="102"/>
  <c r="FIH56" i="102"/>
  <c r="FHZ56" i="102"/>
  <c r="FHR56" i="102"/>
  <c r="FHJ56" i="102"/>
  <c r="FHB56" i="102"/>
  <c r="FGT56" i="102"/>
  <c r="FGL56" i="102"/>
  <c r="FGD56" i="102"/>
  <c r="FFV56" i="102"/>
  <c r="FFN56" i="102"/>
  <c r="FFF56" i="102"/>
  <c r="FEX56" i="102"/>
  <c r="FEP56" i="102"/>
  <c r="FEH56" i="102"/>
  <c r="FDZ56" i="102"/>
  <c r="FDR56" i="102"/>
  <c r="FDJ56" i="102"/>
  <c r="FDB56" i="102"/>
  <c r="FCT56" i="102"/>
  <c r="FCL56" i="102"/>
  <c r="FCD56" i="102"/>
  <c r="FBV56" i="102"/>
  <c r="FBN56" i="102"/>
  <c r="FBF56" i="102"/>
  <c r="FAX56" i="102"/>
  <c r="FAP56" i="102"/>
  <c r="FAH56" i="102"/>
  <c r="EZZ56" i="102"/>
  <c r="EZR56" i="102"/>
  <c r="EZJ56" i="102"/>
  <c r="EZB56" i="102"/>
  <c r="EYT56" i="102"/>
  <c r="EYL56" i="102"/>
  <c r="EYD56" i="102"/>
  <c r="EXV56" i="102"/>
  <c r="EXN56" i="102"/>
  <c r="EXF56" i="102"/>
  <c r="EWX56" i="102"/>
  <c r="EWP56" i="102"/>
  <c r="EWH56" i="102"/>
  <c r="EVZ56" i="102"/>
  <c r="EVR56" i="102"/>
  <c r="EVJ56" i="102"/>
  <c r="EVB56" i="102"/>
  <c r="EUT56" i="102"/>
  <c r="EUL56" i="102"/>
  <c r="EUD56" i="102"/>
  <c r="ETV56" i="102"/>
  <c r="ETN56" i="102"/>
  <c r="ETF56" i="102"/>
  <c r="ESX56" i="102"/>
  <c r="ESP56" i="102"/>
  <c r="ESH56" i="102"/>
  <c r="ERZ56" i="102"/>
  <c r="ERR56" i="102"/>
  <c r="ERJ56" i="102"/>
  <c r="ERB56" i="102"/>
  <c r="EQT56" i="102"/>
  <c r="EQL56" i="102"/>
  <c r="EQD56" i="102"/>
  <c r="EPV56" i="102"/>
  <c r="EPN56" i="102"/>
  <c r="EPF56" i="102"/>
  <c r="EOX56" i="102"/>
  <c r="EOP56" i="102"/>
  <c r="EOH56" i="102"/>
  <c r="ENZ56" i="102"/>
  <c r="ENR56" i="102"/>
  <c r="ENJ56" i="102"/>
  <c r="ENB56" i="102"/>
  <c r="EMT56" i="102"/>
  <c r="EML56" i="102"/>
  <c r="EMD56" i="102"/>
  <c r="ELV56" i="102"/>
  <c r="ELN56" i="102"/>
  <c r="ELF56" i="102"/>
  <c r="EKX56" i="102"/>
  <c r="EKP56" i="102"/>
  <c r="EKH56" i="102"/>
  <c r="EJZ56" i="102"/>
  <c r="EJR56" i="102"/>
  <c r="EJJ56" i="102"/>
  <c r="EJB56" i="102"/>
  <c r="EIT56" i="102"/>
  <c r="EIL56" i="102"/>
  <c r="EID56" i="102"/>
  <c r="EHV56" i="102"/>
  <c r="EHN56" i="102"/>
  <c r="EHF56" i="102"/>
  <c r="EGX56" i="102"/>
  <c r="EGP56" i="102"/>
  <c r="EGH56" i="102"/>
  <c r="EFZ56" i="102"/>
  <c r="EFR56" i="102"/>
  <c r="EFJ56" i="102"/>
  <c r="EFB56" i="102"/>
  <c r="EET56" i="102"/>
  <c r="EEL56" i="102"/>
  <c r="EED56" i="102"/>
  <c r="EDV56" i="102"/>
  <c r="EDN56" i="102"/>
  <c r="EDF56" i="102"/>
  <c r="ECX56" i="102"/>
  <c r="ECP56" i="102"/>
  <c r="ECH56" i="102"/>
  <c r="EBZ56" i="102"/>
  <c r="EBR56" i="102"/>
  <c r="EBJ56" i="102"/>
  <c r="EBB56" i="102"/>
  <c r="EAT56" i="102"/>
  <c r="EAL56" i="102"/>
  <c r="EAD56" i="102"/>
  <c r="DZV56" i="102"/>
  <c r="DZN56" i="102"/>
  <c r="DZF56" i="102"/>
  <c r="KOJ56" i="102"/>
  <c r="JUR56" i="102"/>
  <c r="JHH56" i="102"/>
  <c r="JEF56" i="102"/>
  <c r="JBT56" i="102"/>
  <c r="IZH56" i="102"/>
  <c r="IWV56" i="102"/>
  <c r="IUJ56" i="102"/>
  <c r="IRX56" i="102"/>
  <c r="IPL56" i="102"/>
  <c r="IMZ56" i="102"/>
  <c r="IKN56" i="102"/>
  <c r="IIB56" i="102"/>
  <c r="IFP56" i="102"/>
  <c r="IDD56" i="102"/>
  <c r="IAR56" i="102"/>
  <c r="HZD56" i="102"/>
  <c r="HXX56" i="102"/>
  <c r="HWR56" i="102"/>
  <c r="HVL56" i="102"/>
  <c r="HUF56" i="102"/>
  <c r="HSZ56" i="102"/>
  <c r="HRT56" i="102"/>
  <c r="HQN56" i="102"/>
  <c r="HPH56" i="102"/>
  <c r="HOJ56" i="102"/>
  <c r="HNN56" i="102"/>
  <c r="HMX56" i="102"/>
  <c r="HMI56" i="102"/>
  <c r="HLX56" i="102"/>
  <c r="HLK56" i="102"/>
  <c r="HLB56" i="102"/>
  <c r="HKS56" i="102"/>
  <c r="HKJ56" i="102"/>
  <c r="HJZ56" i="102"/>
  <c r="HJQ56" i="102"/>
  <c r="HJH56" i="102"/>
  <c r="HIY56" i="102"/>
  <c r="HIP56" i="102"/>
  <c r="HIG56" i="102"/>
  <c r="HHY56" i="102"/>
  <c r="HHQ56" i="102"/>
  <c r="HHI56" i="102"/>
  <c r="HHA56" i="102"/>
  <c r="HGS56" i="102"/>
  <c r="HGK56" i="102"/>
  <c r="HGC56" i="102"/>
  <c r="HFU56" i="102"/>
  <c r="HFM56" i="102"/>
  <c r="HFE56" i="102"/>
  <c r="HEW56" i="102"/>
  <c r="HEO56" i="102"/>
  <c r="HEG56" i="102"/>
  <c r="HDY56" i="102"/>
  <c r="HDQ56" i="102"/>
  <c r="HDI56" i="102"/>
  <c r="HDA56" i="102"/>
  <c r="HCS56" i="102"/>
  <c r="HCK56" i="102"/>
  <c r="HCC56" i="102"/>
  <c r="HBU56" i="102"/>
  <c r="HBM56" i="102"/>
  <c r="HBE56" i="102"/>
  <c r="HAW56" i="102"/>
  <c r="HAO56" i="102"/>
  <c r="HAG56" i="102"/>
  <c r="GZY56" i="102"/>
  <c r="GZQ56" i="102"/>
  <c r="GZI56" i="102"/>
  <c r="GZA56" i="102"/>
  <c r="GYS56" i="102"/>
  <c r="GYK56" i="102"/>
  <c r="GYC56" i="102"/>
  <c r="GXU56" i="102"/>
  <c r="GXM56" i="102"/>
  <c r="GXE56" i="102"/>
  <c r="GWW56" i="102"/>
  <c r="GWO56" i="102"/>
  <c r="GWG56" i="102"/>
  <c r="GVY56" i="102"/>
  <c r="GVQ56" i="102"/>
  <c r="GVI56" i="102"/>
  <c r="GVA56" i="102"/>
  <c r="GUS56" i="102"/>
  <c r="GUK56" i="102"/>
  <c r="GUC56" i="102"/>
  <c r="GTU56" i="102"/>
  <c r="GTM56" i="102"/>
  <c r="GTE56" i="102"/>
  <c r="GSW56" i="102"/>
  <c r="GSO56" i="102"/>
  <c r="GSG56" i="102"/>
  <c r="GRY56" i="102"/>
  <c r="GRQ56" i="102"/>
  <c r="GRI56" i="102"/>
  <c r="GRA56" i="102"/>
  <c r="GQS56" i="102"/>
  <c r="GQK56" i="102"/>
  <c r="GQC56" i="102"/>
  <c r="GPU56" i="102"/>
  <c r="GPM56" i="102"/>
  <c r="GPE56" i="102"/>
  <c r="GOW56" i="102"/>
  <c r="GOO56" i="102"/>
  <c r="GOG56" i="102"/>
  <c r="GNY56" i="102"/>
  <c r="GNQ56" i="102"/>
  <c r="GNI56" i="102"/>
  <c r="GNA56" i="102"/>
  <c r="GMS56" i="102"/>
  <c r="GMK56" i="102"/>
  <c r="GMC56" i="102"/>
  <c r="GLU56" i="102"/>
  <c r="GLM56" i="102"/>
  <c r="GLE56" i="102"/>
  <c r="GKW56" i="102"/>
  <c r="GKO56" i="102"/>
  <c r="GKG56" i="102"/>
  <c r="GJY56" i="102"/>
  <c r="GJQ56" i="102"/>
  <c r="GJI56" i="102"/>
  <c r="GJA56" i="102"/>
  <c r="GIS56" i="102"/>
  <c r="GIK56" i="102"/>
  <c r="GIC56" i="102"/>
  <c r="GHU56" i="102"/>
  <c r="GHM56" i="102"/>
  <c r="GHE56" i="102"/>
  <c r="GGW56" i="102"/>
  <c r="GGO56" i="102"/>
  <c r="GGG56" i="102"/>
  <c r="GFY56" i="102"/>
  <c r="GFQ56" i="102"/>
  <c r="GFI56" i="102"/>
  <c r="GFA56" i="102"/>
  <c r="GES56" i="102"/>
  <c r="GEK56" i="102"/>
  <c r="GEC56" i="102"/>
  <c r="GDU56" i="102"/>
  <c r="GDM56" i="102"/>
  <c r="GDE56" i="102"/>
  <c r="GCW56" i="102"/>
  <c r="GCO56" i="102"/>
  <c r="GCG56" i="102"/>
  <c r="GBY56" i="102"/>
  <c r="GBQ56" i="102"/>
  <c r="GBI56" i="102"/>
  <c r="GBA56" i="102"/>
  <c r="GAS56" i="102"/>
  <c r="GAK56" i="102"/>
  <c r="GAC56" i="102"/>
  <c r="FZU56" i="102"/>
  <c r="FZM56" i="102"/>
  <c r="FZE56" i="102"/>
  <c r="FYW56" i="102"/>
  <c r="FYO56" i="102"/>
  <c r="FYG56" i="102"/>
  <c r="FXY56" i="102"/>
  <c r="FXQ56" i="102"/>
  <c r="FXI56" i="102"/>
  <c r="FXA56" i="102"/>
  <c r="FWS56" i="102"/>
  <c r="FWK56" i="102"/>
  <c r="FWC56" i="102"/>
  <c r="FVU56" i="102"/>
  <c r="FVM56" i="102"/>
  <c r="FVE56" i="102"/>
  <c r="FUW56" i="102"/>
  <c r="FUO56" i="102"/>
  <c r="FUG56" i="102"/>
  <c r="FTY56" i="102"/>
  <c r="FTQ56" i="102"/>
  <c r="FTI56" i="102"/>
  <c r="FTA56" i="102"/>
  <c r="FSS56" i="102"/>
  <c r="FSK56" i="102"/>
  <c r="FSC56" i="102"/>
  <c r="FRU56" i="102"/>
  <c r="FRM56" i="102"/>
  <c r="FRE56" i="102"/>
  <c r="FQW56" i="102"/>
  <c r="FQO56" i="102"/>
  <c r="FQG56" i="102"/>
  <c r="FPY56" i="102"/>
  <c r="FPQ56" i="102"/>
  <c r="FPI56" i="102"/>
  <c r="FPA56" i="102"/>
  <c r="FOS56" i="102"/>
  <c r="FOK56" i="102"/>
  <c r="FOC56" i="102"/>
  <c r="FNU56" i="102"/>
  <c r="FNM56" i="102"/>
  <c r="FNE56" i="102"/>
  <c r="FMW56" i="102"/>
  <c r="FMO56" i="102"/>
  <c r="FMG56" i="102"/>
  <c r="FLY56" i="102"/>
  <c r="FLQ56" i="102"/>
  <c r="FLI56" i="102"/>
  <c r="FLA56" i="102"/>
  <c r="FKS56" i="102"/>
  <c r="FKK56" i="102"/>
  <c r="FKC56" i="102"/>
  <c r="FJU56" i="102"/>
  <c r="FJM56" i="102"/>
  <c r="FJE56" i="102"/>
  <c r="FIW56" i="102"/>
  <c r="FIO56" i="102"/>
  <c r="FIG56" i="102"/>
  <c r="FHY56" i="102"/>
  <c r="FHQ56" i="102"/>
  <c r="FHI56" i="102"/>
  <c r="FHA56" i="102"/>
  <c r="FGS56" i="102"/>
  <c r="FGK56" i="102"/>
  <c r="FGC56" i="102"/>
  <c r="FFU56" i="102"/>
  <c r="FFM56" i="102"/>
  <c r="FFE56" i="102"/>
  <c r="FEW56" i="102"/>
  <c r="FEO56" i="102"/>
  <c r="FEG56" i="102"/>
  <c r="FDY56" i="102"/>
  <c r="FDQ56" i="102"/>
  <c r="FDI56" i="102"/>
  <c r="FDA56" i="102"/>
  <c r="FCS56" i="102"/>
  <c r="FCK56" i="102"/>
  <c r="FCC56" i="102"/>
  <c r="FBU56" i="102"/>
  <c r="FBM56" i="102"/>
  <c r="FBE56" i="102"/>
  <c r="FAW56" i="102"/>
  <c r="FAO56" i="102"/>
  <c r="FAG56" i="102"/>
  <c r="EZY56" i="102"/>
  <c r="EZQ56" i="102"/>
  <c r="EZI56" i="102"/>
  <c r="EZA56" i="102"/>
  <c r="EYS56" i="102"/>
  <c r="EYK56" i="102"/>
  <c r="EYC56" i="102"/>
  <c r="EXU56" i="102"/>
  <c r="EXM56" i="102"/>
  <c r="EXE56" i="102"/>
  <c r="EWW56" i="102"/>
  <c r="EWO56" i="102"/>
  <c r="EWG56" i="102"/>
  <c r="EVY56" i="102"/>
  <c r="EVQ56" i="102"/>
  <c r="EVI56" i="102"/>
  <c r="EVA56" i="102"/>
  <c r="EUS56" i="102"/>
  <c r="EUK56" i="102"/>
  <c r="EUC56" i="102"/>
  <c r="ETU56" i="102"/>
  <c r="ETM56" i="102"/>
  <c r="ETE56" i="102"/>
  <c r="ESW56" i="102"/>
  <c r="ESO56" i="102"/>
  <c r="ESG56" i="102"/>
  <c r="ERY56" i="102"/>
  <c r="ERQ56" i="102"/>
  <c r="ERI56" i="102"/>
  <c r="ERA56" i="102"/>
  <c r="EQS56" i="102"/>
  <c r="EQK56" i="102"/>
  <c r="EQC56" i="102"/>
  <c r="EPU56" i="102"/>
  <c r="EPM56" i="102"/>
  <c r="EPE56" i="102"/>
  <c r="EOW56" i="102"/>
  <c r="EOO56" i="102"/>
  <c r="EOG56" i="102"/>
  <c r="ENY56" i="102"/>
  <c r="ENQ56" i="102"/>
  <c r="ENI56" i="102"/>
  <c r="ENA56" i="102"/>
  <c r="EMS56" i="102"/>
  <c r="EMK56" i="102"/>
  <c r="EMC56" i="102"/>
  <c r="ELU56" i="102"/>
  <c r="ELM56" i="102"/>
  <c r="ELE56" i="102"/>
  <c r="EKW56" i="102"/>
  <c r="EKO56" i="102"/>
  <c r="EKG56" i="102"/>
  <c r="EJY56" i="102"/>
  <c r="EJQ56" i="102"/>
  <c r="EJI56" i="102"/>
  <c r="EJA56" i="102"/>
  <c r="EIS56" i="102"/>
  <c r="EIK56" i="102"/>
  <c r="EIC56" i="102"/>
  <c r="EHU56" i="102"/>
  <c r="EHM56" i="102"/>
  <c r="EHE56" i="102"/>
  <c r="EGW56" i="102"/>
  <c r="EGO56" i="102"/>
  <c r="EGG56" i="102"/>
  <c r="EFY56" i="102"/>
  <c r="EFQ56" i="102"/>
  <c r="EFI56" i="102"/>
  <c r="EFA56" i="102"/>
  <c r="EES56" i="102"/>
  <c r="EEK56" i="102"/>
  <c r="EEC56" i="102"/>
  <c r="EDU56" i="102"/>
  <c r="EDM56" i="102"/>
  <c r="EDE56" i="102"/>
  <c r="ECW56" i="102"/>
  <c r="ECO56" i="102"/>
  <c r="ECG56" i="102"/>
  <c r="EBY56" i="102"/>
  <c r="EBQ56" i="102"/>
  <c r="EBI56" i="102"/>
  <c r="EBA56" i="102"/>
  <c r="EAS56" i="102"/>
  <c r="EAK56" i="102"/>
  <c r="EAC56" i="102"/>
  <c r="DZU56" i="102"/>
  <c r="DZM56" i="102"/>
  <c r="DZE56" i="102"/>
  <c r="MNO56" i="102"/>
  <c r="KLX56" i="102"/>
  <c r="JSF56" i="102"/>
  <c r="JGL56" i="102"/>
  <c r="JDX56" i="102"/>
  <c r="JBL56" i="102"/>
  <c r="IYZ56" i="102"/>
  <c r="IWN56" i="102"/>
  <c r="IUB56" i="102"/>
  <c r="IRP56" i="102"/>
  <c r="IPD56" i="102"/>
  <c r="IMR56" i="102"/>
  <c r="IKF56" i="102"/>
  <c r="IHT56" i="102"/>
  <c r="IFH56" i="102"/>
  <c r="ICV56" i="102"/>
  <c r="IAJ56" i="102"/>
  <c r="HYZ56" i="102"/>
  <c r="HXT56" i="102"/>
  <c r="HWN56" i="102"/>
  <c r="HVH56" i="102"/>
  <c r="HUB56" i="102"/>
  <c r="HSV56" i="102"/>
  <c r="HRP56" i="102"/>
  <c r="HQJ56" i="102"/>
  <c r="HPD56" i="102"/>
  <c r="HOF56" i="102"/>
  <c r="HNM56" i="102"/>
  <c r="HMW56" i="102"/>
  <c r="HMH56" i="102"/>
  <c r="HLT56" i="102"/>
  <c r="HLJ56" i="102"/>
  <c r="HLA56" i="102"/>
  <c r="HKR56" i="102"/>
  <c r="HKH56" i="102"/>
  <c r="HJY56" i="102"/>
  <c r="HJP56" i="102"/>
  <c r="HJG56" i="102"/>
  <c r="HIX56" i="102"/>
  <c r="HIO56" i="102"/>
  <c r="HIF56" i="102"/>
  <c r="HHX56" i="102"/>
  <c r="HHP56" i="102"/>
  <c r="HHH56" i="102"/>
  <c r="HGZ56" i="102"/>
  <c r="HGR56" i="102"/>
  <c r="HGJ56" i="102"/>
  <c r="HGB56" i="102"/>
  <c r="HFT56" i="102"/>
  <c r="HFL56" i="102"/>
  <c r="HFD56" i="102"/>
  <c r="HEV56" i="102"/>
  <c r="HEN56" i="102"/>
  <c r="HEF56" i="102"/>
  <c r="HDX56" i="102"/>
  <c r="HDP56" i="102"/>
  <c r="HDH56" i="102"/>
  <c r="HCZ56" i="102"/>
  <c r="HCR56" i="102"/>
  <c r="HCJ56" i="102"/>
  <c r="HCB56" i="102"/>
  <c r="HBT56" i="102"/>
  <c r="HBL56" i="102"/>
  <c r="HBD56" i="102"/>
  <c r="HAV56" i="102"/>
  <c r="HAN56" i="102"/>
  <c r="HAF56" i="102"/>
  <c r="GZX56" i="102"/>
  <c r="GZP56" i="102"/>
  <c r="GZH56" i="102"/>
  <c r="GYZ56" i="102"/>
  <c r="GYR56" i="102"/>
  <c r="GYJ56" i="102"/>
  <c r="GYB56" i="102"/>
  <c r="GXT56" i="102"/>
  <c r="GXL56" i="102"/>
  <c r="GXD56" i="102"/>
  <c r="GWV56" i="102"/>
  <c r="GWN56" i="102"/>
  <c r="GWF56" i="102"/>
  <c r="GVX56" i="102"/>
  <c r="GVP56" i="102"/>
  <c r="GVH56" i="102"/>
  <c r="GUZ56" i="102"/>
  <c r="GUR56" i="102"/>
  <c r="GUJ56" i="102"/>
  <c r="GUB56" i="102"/>
  <c r="GTT56" i="102"/>
  <c r="GTL56" i="102"/>
  <c r="GTD56" i="102"/>
  <c r="GSV56" i="102"/>
  <c r="GSN56" i="102"/>
  <c r="GSF56" i="102"/>
  <c r="GRX56" i="102"/>
  <c r="GRP56" i="102"/>
  <c r="GRH56" i="102"/>
  <c r="GQZ56" i="102"/>
  <c r="GQR56" i="102"/>
  <c r="GQJ56" i="102"/>
  <c r="GQB56" i="102"/>
  <c r="GPT56" i="102"/>
  <c r="GPL56" i="102"/>
  <c r="GPD56" i="102"/>
  <c r="GOV56" i="102"/>
  <c r="GON56" i="102"/>
  <c r="GOF56" i="102"/>
  <c r="GNX56" i="102"/>
  <c r="GNP56" i="102"/>
  <c r="GNH56" i="102"/>
  <c r="GMZ56" i="102"/>
  <c r="GMR56" i="102"/>
  <c r="GMJ56" i="102"/>
  <c r="GMB56" i="102"/>
  <c r="GLT56" i="102"/>
  <c r="GLL56" i="102"/>
  <c r="GLD56" i="102"/>
  <c r="GKV56" i="102"/>
  <c r="GKN56" i="102"/>
  <c r="GKF56" i="102"/>
  <c r="GJX56" i="102"/>
  <c r="GJP56" i="102"/>
  <c r="GJH56" i="102"/>
  <c r="GIZ56" i="102"/>
  <c r="GIR56" i="102"/>
  <c r="GIJ56" i="102"/>
  <c r="GIB56" i="102"/>
  <c r="GHT56" i="102"/>
  <c r="GHL56" i="102"/>
  <c r="GHD56" i="102"/>
  <c r="GGV56" i="102"/>
  <c r="GGN56" i="102"/>
  <c r="GGF56" i="102"/>
  <c r="GFX56" i="102"/>
  <c r="GFP56" i="102"/>
  <c r="GFH56" i="102"/>
  <c r="GEZ56" i="102"/>
  <c r="GER56" i="102"/>
  <c r="GEJ56" i="102"/>
  <c r="GEB56" i="102"/>
  <c r="GDT56" i="102"/>
  <c r="GDL56" i="102"/>
  <c r="GDD56" i="102"/>
  <c r="GCV56" i="102"/>
  <c r="GCN56" i="102"/>
  <c r="GCF56" i="102"/>
  <c r="GBX56" i="102"/>
  <c r="GBP56" i="102"/>
  <c r="GBH56" i="102"/>
  <c r="GAZ56" i="102"/>
  <c r="GAR56" i="102"/>
  <c r="GAJ56" i="102"/>
  <c r="GAB56" i="102"/>
  <c r="FZT56" i="102"/>
  <c r="FZL56" i="102"/>
  <c r="FZD56" i="102"/>
  <c r="FYV56" i="102"/>
  <c r="FYN56" i="102"/>
  <c r="FYF56" i="102"/>
  <c r="FXX56" i="102"/>
  <c r="FXP56" i="102"/>
  <c r="FXH56" i="102"/>
  <c r="FWZ56" i="102"/>
  <c r="FWR56" i="102"/>
  <c r="FWJ56" i="102"/>
  <c r="FWB56" i="102"/>
  <c r="FVT56" i="102"/>
  <c r="FVL56" i="102"/>
  <c r="FVD56" i="102"/>
  <c r="FUV56" i="102"/>
  <c r="FUN56" i="102"/>
  <c r="FUF56" i="102"/>
  <c r="FTX56" i="102"/>
  <c r="FTP56" i="102"/>
  <c r="FTH56" i="102"/>
  <c r="FSZ56" i="102"/>
  <c r="FSR56" i="102"/>
  <c r="FSJ56" i="102"/>
  <c r="FSB56" i="102"/>
  <c r="FRT56" i="102"/>
  <c r="FRL56" i="102"/>
  <c r="FRD56" i="102"/>
  <c r="FQV56" i="102"/>
  <c r="FQN56" i="102"/>
  <c r="FQF56" i="102"/>
  <c r="FPX56" i="102"/>
  <c r="FPP56" i="102"/>
  <c r="FPH56" i="102"/>
  <c r="FOZ56" i="102"/>
  <c r="FOR56" i="102"/>
  <c r="FOJ56" i="102"/>
  <c r="FOB56" i="102"/>
  <c r="FNT56" i="102"/>
  <c r="FNL56" i="102"/>
  <c r="FND56" i="102"/>
  <c r="FMV56" i="102"/>
  <c r="FMN56" i="102"/>
  <c r="FMF56" i="102"/>
  <c r="FLX56" i="102"/>
  <c r="FLP56" i="102"/>
  <c r="FLH56" i="102"/>
  <c r="FKZ56" i="102"/>
  <c r="FKR56" i="102"/>
  <c r="FKJ56" i="102"/>
  <c r="FKB56" i="102"/>
  <c r="FJT56" i="102"/>
  <c r="FJL56" i="102"/>
  <c r="FJD56" i="102"/>
  <c r="FIV56" i="102"/>
  <c r="FIN56" i="102"/>
  <c r="FIF56" i="102"/>
  <c r="FHX56" i="102"/>
  <c r="FHP56" i="102"/>
  <c r="FHH56" i="102"/>
  <c r="FGZ56" i="102"/>
  <c r="FGR56" i="102"/>
  <c r="FGJ56" i="102"/>
  <c r="FGB56" i="102"/>
  <c r="FFT56" i="102"/>
  <c r="FFL56" i="102"/>
  <c r="FFD56" i="102"/>
  <c r="FEV56" i="102"/>
  <c r="FEN56" i="102"/>
  <c r="FEF56" i="102"/>
  <c r="FDX56" i="102"/>
  <c r="FDP56" i="102"/>
  <c r="FDH56" i="102"/>
  <c r="FCZ56" i="102"/>
  <c r="FCR56" i="102"/>
  <c r="FCJ56" i="102"/>
  <c r="FCB56" i="102"/>
  <c r="FBT56" i="102"/>
  <c r="FBL56" i="102"/>
  <c r="FBD56" i="102"/>
  <c r="FAV56" i="102"/>
  <c r="FAN56" i="102"/>
  <c r="FAF56" i="102"/>
  <c r="EZX56" i="102"/>
  <c r="EZP56" i="102"/>
  <c r="EZH56" i="102"/>
  <c r="EYZ56" i="102"/>
  <c r="EYR56" i="102"/>
  <c r="EYJ56" i="102"/>
  <c r="LTW56" i="102"/>
  <c r="KJL56" i="102"/>
  <c r="JPT56" i="102"/>
  <c r="JGB56" i="102"/>
  <c r="JDP56" i="102"/>
  <c r="JBD56" i="102"/>
  <c r="IYR56" i="102"/>
  <c r="IWF56" i="102"/>
  <c r="ITT56" i="102"/>
  <c r="IRH56" i="102"/>
  <c r="IOV56" i="102"/>
  <c r="IMJ56" i="102"/>
  <c r="IJX56" i="102"/>
  <c r="IHL56" i="102"/>
  <c r="IEZ56" i="102"/>
  <c r="ICN56" i="102"/>
  <c r="IAB56" i="102"/>
  <c r="HYV56" i="102"/>
  <c r="HXP56" i="102"/>
  <c r="HWJ56" i="102"/>
  <c r="HVD56" i="102"/>
  <c r="HTX56" i="102"/>
  <c r="HSR56" i="102"/>
  <c r="HRL56" i="102"/>
  <c r="HQF56" i="102"/>
  <c r="HOZ56" i="102"/>
  <c r="HOC56" i="102"/>
  <c r="HNL56" i="102"/>
  <c r="HMV56" i="102"/>
  <c r="HMG56" i="102"/>
  <c r="HLS56" i="102"/>
  <c r="HLI56" i="102"/>
  <c r="HKZ56" i="102"/>
  <c r="HKP56" i="102"/>
  <c r="HKG56" i="102"/>
  <c r="HJX56" i="102"/>
  <c r="HJO56" i="102"/>
  <c r="HJF56" i="102"/>
  <c r="HIW56" i="102"/>
  <c r="HIN56" i="102"/>
  <c r="HIE56" i="102"/>
  <c r="HHW56" i="102"/>
  <c r="HHO56" i="102"/>
  <c r="HHG56" i="102"/>
  <c r="HGY56" i="102"/>
  <c r="HGQ56" i="102"/>
  <c r="HGI56" i="102"/>
  <c r="HGA56" i="102"/>
  <c r="HFS56" i="102"/>
  <c r="HFK56" i="102"/>
  <c r="HFC56" i="102"/>
  <c r="HEU56" i="102"/>
  <c r="HEM56" i="102"/>
  <c r="HEE56" i="102"/>
  <c r="HDW56" i="102"/>
  <c r="HDO56" i="102"/>
  <c r="HDG56" i="102"/>
  <c r="HCY56" i="102"/>
  <c r="HCQ56" i="102"/>
  <c r="HCI56" i="102"/>
  <c r="HCA56" i="102"/>
  <c r="HBS56" i="102"/>
  <c r="HBK56" i="102"/>
  <c r="HBC56" i="102"/>
  <c r="HAU56" i="102"/>
  <c r="HAM56" i="102"/>
  <c r="HAE56" i="102"/>
  <c r="GZW56" i="102"/>
  <c r="GZO56" i="102"/>
  <c r="GZG56" i="102"/>
  <c r="GYY56" i="102"/>
  <c r="GYQ56" i="102"/>
  <c r="GYI56" i="102"/>
  <c r="GYA56" i="102"/>
  <c r="GXS56" i="102"/>
  <c r="GXK56" i="102"/>
  <c r="GXC56" i="102"/>
  <c r="GWU56" i="102"/>
  <c r="GWM56" i="102"/>
  <c r="GWE56" i="102"/>
  <c r="GVW56" i="102"/>
  <c r="GVO56" i="102"/>
  <c r="GVG56" i="102"/>
  <c r="GUY56" i="102"/>
  <c r="GUQ56" i="102"/>
  <c r="GUI56" i="102"/>
  <c r="GUA56" i="102"/>
  <c r="GTS56" i="102"/>
  <c r="GTK56" i="102"/>
  <c r="GTC56" i="102"/>
  <c r="GSU56" i="102"/>
  <c r="GSM56" i="102"/>
  <c r="GSE56" i="102"/>
  <c r="GRW56" i="102"/>
  <c r="GRO56" i="102"/>
  <c r="GRG56" i="102"/>
  <c r="GQY56" i="102"/>
  <c r="GQQ56" i="102"/>
  <c r="GQI56" i="102"/>
  <c r="GQA56" i="102"/>
  <c r="GPS56" i="102"/>
  <c r="GPK56" i="102"/>
  <c r="GPC56" i="102"/>
  <c r="GOU56" i="102"/>
  <c r="GOM56" i="102"/>
  <c r="GOE56" i="102"/>
  <c r="GNW56" i="102"/>
  <c r="GNO56" i="102"/>
  <c r="GNG56" i="102"/>
  <c r="GMY56" i="102"/>
  <c r="GMQ56" i="102"/>
  <c r="GMI56" i="102"/>
  <c r="GMA56" i="102"/>
  <c r="GLS56" i="102"/>
  <c r="GLK56" i="102"/>
  <c r="GLC56" i="102"/>
  <c r="GKU56" i="102"/>
  <c r="GKM56" i="102"/>
  <c r="GKE56" i="102"/>
  <c r="GJW56" i="102"/>
  <c r="GJO56" i="102"/>
  <c r="GJG56" i="102"/>
  <c r="GIY56" i="102"/>
  <c r="GIQ56" i="102"/>
  <c r="GII56" i="102"/>
  <c r="GIA56" i="102"/>
  <c r="GHS56" i="102"/>
  <c r="GHK56" i="102"/>
  <c r="GHC56" i="102"/>
  <c r="GGU56" i="102"/>
  <c r="GGM56" i="102"/>
  <c r="GGE56" i="102"/>
  <c r="GFW56" i="102"/>
  <c r="GFO56" i="102"/>
  <c r="GFG56" i="102"/>
  <c r="GEY56" i="102"/>
  <c r="GEQ56" i="102"/>
  <c r="GEI56" i="102"/>
  <c r="GEA56" i="102"/>
  <c r="GDS56" i="102"/>
  <c r="GDK56" i="102"/>
  <c r="GDC56" i="102"/>
  <c r="GCU56" i="102"/>
  <c r="GCM56" i="102"/>
  <c r="GCE56" i="102"/>
  <c r="GBW56" i="102"/>
  <c r="GBO56" i="102"/>
  <c r="GBG56" i="102"/>
  <c r="GAY56" i="102"/>
  <c r="GAQ56" i="102"/>
  <c r="GAI56" i="102"/>
  <c r="GAA56" i="102"/>
  <c r="FZS56" i="102"/>
  <c r="FZK56" i="102"/>
  <c r="FZC56" i="102"/>
  <c r="FYU56" i="102"/>
  <c r="FYM56" i="102"/>
  <c r="FYE56" i="102"/>
  <c r="FXW56" i="102"/>
  <c r="FXO56" i="102"/>
  <c r="FXG56" i="102"/>
  <c r="FWY56" i="102"/>
  <c r="FWQ56" i="102"/>
  <c r="FWI56" i="102"/>
  <c r="FWA56" i="102"/>
  <c r="FVS56" i="102"/>
  <c r="FVK56" i="102"/>
  <c r="FVC56" i="102"/>
  <c r="FUU56" i="102"/>
  <c r="FUM56" i="102"/>
  <c r="FUE56" i="102"/>
  <c r="FTW56" i="102"/>
  <c r="FTO56" i="102"/>
  <c r="FTG56" i="102"/>
  <c r="FSY56" i="102"/>
  <c r="FSQ56" i="102"/>
  <c r="FSI56" i="102"/>
  <c r="FSA56" i="102"/>
  <c r="FRS56" i="102"/>
  <c r="FRK56" i="102"/>
  <c r="FRC56" i="102"/>
  <c r="FQU56" i="102"/>
  <c r="FQM56" i="102"/>
  <c r="FQE56" i="102"/>
  <c r="FPW56" i="102"/>
  <c r="FPO56" i="102"/>
  <c r="FPG56" i="102"/>
  <c r="FOY56" i="102"/>
  <c r="FOQ56" i="102"/>
  <c r="FOI56" i="102"/>
  <c r="FOA56" i="102"/>
  <c r="FNS56" i="102"/>
  <c r="FNK56" i="102"/>
  <c r="FNC56" i="102"/>
  <c r="FMU56" i="102"/>
  <c r="FMM56" i="102"/>
  <c r="FME56" i="102"/>
  <c r="FLW56" i="102"/>
  <c r="FLO56" i="102"/>
  <c r="FLG56" i="102"/>
  <c r="FKY56" i="102"/>
  <c r="FKQ56" i="102"/>
  <c r="FKI56" i="102"/>
  <c r="FKA56" i="102"/>
  <c r="FJS56" i="102"/>
  <c r="FJK56" i="102"/>
  <c r="FJC56" i="102"/>
  <c r="FIU56" i="102"/>
  <c r="FIM56" i="102"/>
  <c r="FIE56" i="102"/>
  <c r="FHW56" i="102"/>
  <c r="FHO56" i="102"/>
  <c r="FHG56" i="102"/>
  <c r="FGY56" i="102"/>
  <c r="FGQ56" i="102"/>
  <c r="FGI56" i="102"/>
  <c r="FGA56" i="102"/>
  <c r="FFS56" i="102"/>
  <c r="FFK56" i="102"/>
  <c r="FFC56" i="102"/>
  <c r="FEU56" i="102"/>
  <c r="FEM56" i="102"/>
  <c r="FEE56" i="102"/>
  <c r="FDW56" i="102"/>
  <c r="FDO56" i="102"/>
  <c r="FDG56" i="102"/>
  <c r="FCY56" i="102"/>
  <c r="FCQ56" i="102"/>
  <c r="FCI56" i="102"/>
  <c r="FCA56" i="102"/>
  <c r="FBS56" i="102"/>
  <c r="FBK56" i="102"/>
  <c r="FBC56" i="102"/>
  <c r="FAU56" i="102"/>
  <c r="FAM56" i="102"/>
  <c r="FAE56" i="102"/>
  <c r="EZW56" i="102"/>
  <c r="EZO56" i="102"/>
  <c r="EZG56" i="102"/>
  <c r="EYY56" i="102"/>
  <c r="EYQ56" i="102"/>
  <c r="EYI56" i="102"/>
  <c r="EYA56" i="102"/>
  <c r="EXS56" i="102"/>
  <c r="EXK56" i="102"/>
  <c r="EXC56" i="102"/>
  <c r="EWU56" i="102"/>
  <c r="EWM56" i="102"/>
  <c r="EWE56" i="102"/>
  <c r="EVW56" i="102"/>
  <c r="EVO56" i="102"/>
  <c r="EVG56" i="102"/>
  <c r="EUY56" i="102"/>
  <c r="EUQ56" i="102"/>
  <c r="EUI56" i="102"/>
  <c r="EUA56" i="102"/>
  <c r="ETS56" i="102"/>
  <c r="ETK56" i="102"/>
  <c r="ETC56" i="102"/>
  <c r="ESU56" i="102"/>
  <c r="ESM56" i="102"/>
  <c r="ESE56" i="102"/>
  <c r="ERW56" i="102"/>
  <c r="ERO56" i="102"/>
  <c r="ERG56" i="102"/>
  <c r="EQY56" i="102"/>
  <c r="EQQ56" i="102"/>
  <c r="EQI56" i="102"/>
  <c r="EQA56" i="102"/>
  <c r="EPS56" i="102"/>
  <c r="EPK56" i="102"/>
  <c r="EPC56" i="102"/>
  <c r="EOU56" i="102"/>
  <c r="EOM56" i="102"/>
  <c r="EOE56" i="102"/>
  <c r="ENW56" i="102"/>
  <c r="ENO56" i="102"/>
  <c r="ENG56" i="102"/>
  <c r="EMY56" i="102"/>
  <c r="EMQ56" i="102"/>
  <c r="EMI56" i="102"/>
  <c r="EMA56" i="102"/>
  <c r="ELS56" i="102"/>
  <c r="ELK56" i="102"/>
  <c r="ELC56" i="102"/>
  <c r="EKU56" i="102"/>
  <c r="EKM56" i="102"/>
  <c r="EKE56" i="102"/>
  <c r="EJW56" i="102"/>
  <c r="EJO56" i="102"/>
  <c r="EJG56" i="102"/>
  <c r="EIY56" i="102"/>
  <c r="EIQ56" i="102"/>
  <c r="EII56" i="102"/>
  <c r="EIA56" i="102"/>
  <c r="EHS56" i="102"/>
  <c r="EHK56" i="102"/>
  <c r="EHC56" i="102"/>
  <c r="EGU56" i="102"/>
  <c r="EGM56" i="102"/>
  <c r="EGE56" i="102"/>
  <c r="EFW56" i="102"/>
  <c r="EFO56" i="102"/>
  <c r="EFG56" i="102"/>
  <c r="EEY56" i="102"/>
  <c r="EEQ56" i="102"/>
  <c r="EEI56" i="102"/>
  <c r="EEA56" i="102"/>
  <c r="EDS56" i="102"/>
  <c r="EDK56" i="102"/>
  <c r="EDC56" i="102"/>
  <c r="ECU56" i="102"/>
  <c r="ECM56" i="102"/>
  <c r="ECE56" i="102"/>
  <c r="EBW56" i="102"/>
  <c r="EBO56" i="102"/>
  <c r="EBG56" i="102"/>
  <c r="EAY56" i="102"/>
  <c r="EAQ56" i="102"/>
  <c r="EAI56" i="102"/>
  <c r="EAA56" i="102"/>
  <c r="DZS56" i="102"/>
  <c r="DZK56" i="102"/>
  <c r="LFS56" i="102"/>
  <c r="KGZ56" i="102"/>
  <c r="JNL56" i="102"/>
  <c r="JFT56" i="102"/>
  <c r="JDH56" i="102"/>
  <c r="JAV56" i="102"/>
  <c r="IYJ56" i="102"/>
  <c r="IVX56" i="102"/>
  <c r="ITL56" i="102"/>
  <c r="IQZ56" i="102"/>
  <c r="ION56" i="102"/>
  <c r="IMB56" i="102"/>
  <c r="IJP56" i="102"/>
  <c r="IHD56" i="102"/>
  <c r="IER56" i="102"/>
  <c r="ICF56" i="102"/>
  <c r="HZX56" i="102"/>
  <c r="HYR56" i="102"/>
  <c r="HXL56" i="102"/>
  <c r="HWF56" i="102"/>
  <c r="HUZ56" i="102"/>
  <c r="HTT56" i="102"/>
  <c r="HSN56" i="102"/>
  <c r="HRH56" i="102"/>
  <c r="HQB56" i="102"/>
  <c r="HOV56" i="102"/>
  <c r="HOB56" i="102"/>
  <c r="HNH56" i="102"/>
  <c r="HMR56" i="102"/>
  <c r="HMF56" i="102"/>
  <c r="HLR56" i="102"/>
  <c r="HLH56" i="102"/>
  <c r="HKX56" i="102"/>
  <c r="HKO56" i="102"/>
  <c r="HKF56" i="102"/>
  <c r="HJW56" i="102"/>
  <c r="HJN56" i="102"/>
  <c r="HJE56" i="102"/>
  <c r="HIV56" i="102"/>
  <c r="HIL56" i="102"/>
  <c r="HID56" i="102"/>
  <c r="HHV56" i="102"/>
  <c r="HHN56" i="102"/>
  <c r="HHF56" i="102"/>
  <c r="HGX56" i="102"/>
  <c r="HGP56" i="102"/>
  <c r="HGH56" i="102"/>
  <c r="HFZ56" i="102"/>
  <c r="HFR56" i="102"/>
  <c r="HFJ56" i="102"/>
  <c r="HFB56" i="102"/>
  <c r="HET56" i="102"/>
  <c r="HEL56" i="102"/>
  <c r="HED56" i="102"/>
  <c r="HDV56" i="102"/>
  <c r="HDN56" i="102"/>
  <c r="HDF56" i="102"/>
  <c r="HCX56" i="102"/>
  <c r="HCP56" i="102"/>
  <c r="HCH56" i="102"/>
  <c r="HBZ56" i="102"/>
  <c r="HBR56" i="102"/>
  <c r="HBJ56" i="102"/>
  <c r="HBB56" i="102"/>
  <c r="HAT56" i="102"/>
  <c r="HAL56" i="102"/>
  <c r="HAD56" i="102"/>
  <c r="GZV56" i="102"/>
  <c r="GZN56" i="102"/>
  <c r="GZF56" i="102"/>
  <c r="GYX56" i="102"/>
  <c r="GYP56" i="102"/>
  <c r="GYH56" i="102"/>
  <c r="GXZ56" i="102"/>
  <c r="GXR56" i="102"/>
  <c r="GXJ56" i="102"/>
  <c r="GXB56" i="102"/>
  <c r="GWT56" i="102"/>
  <c r="GWL56" i="102"/>
  <c r="GWD56" i="102"/>
  <c r="GVV56" i="102"/>
  <c r="GVN56" i="102"/>
  <c r="GVF56" i="102"/>
  <c r="GUX56" i="102"/>
  <c r="GUP56" i="102"/>
  <c r="GUH56" i="102"/>
  <c r="GTZ56" i="102"/>
  <c r="GTR56" i="102"/>
  <c r="GTJ56" i="102"/>
  <c r="GTB56" i="102"/>
  <c r="GST56" i="102"/>
  <c r="GSL56" i="102"/>
  <c r="GSD56" i="102"/>
  <c r="GRV56" i="102"/>
  <c r="GRN56" i="102"/>
  <c r="GRF56" i="102"/>
  <c r="GQX56" i="102"/>
  <c r="GQP56" i="102"/>
  <c r="GQH56" i="102"/>
  <c r="GPZ56" i="102"/>
  <c r="GPR56" i="102"/>
  <c r="GPJ56" i="102"/>
  <c r="GPB56" i="102"/>
  <c r="GOT56" i="102"/>
  <c r="GOL56" i="102"/>
  <c r="GOD56" i="102"/>
  <c r="GNV56" i="102"/>
  <c r="GNN56" i="102"/>
  <c r="GNF56" i="102"/>
  <c r="GMX56" i="102"/>
  <c r="GMP56" i="102"/>
  <c r="GMH56" i="102"/>
  <c r="GLZ56" i="102"/>
  <c r="GLR56" i="102"/>
  <c r="GLJ56" i="102"/>
  <c r="GLB56" i="102"/>
  <c r="GKT56" i="102"/>
  <c r="GKL56" i="102"/>
  <c r="GKD56" i="102"/>
  <c r="GJV56" i="102"/>
  <c r="GJN56" i="102"/>
  <c r="GJF56" i="102"/>
  <c r="GIX56" i="102"/>
  <c r="GIP56" i="102"/>
  <c r="GIH56" i="102"/>
  <c r="GHZ56" i="102"/>
  <c r="GHR56" i="102"/>
  <c r="GHJ56" i="102"/>
  <c r="GHB56" i="102"/>
  <c r="GGT56" i="102"/>
  <c r="GGL56" i="102"/>
  <c r="GGD56" i="102"/>
  <c r="GFV56" i="102"/>
  <c r="GFN56" i="102"/>
  <c r="GFF56" i="102"/>
  <c r="GEX56" i="102"/>
  <c r="GEP56" i="102"/>
  <c r="GEH56" i="102"/>
  <c r="GDZ56" i="102"/>
  <c r="GDR56" i="102"/>
  <c r="GDJ56" i="102"/>
  <c r="GDB56" i="102"/>
  <c r="GCT56" i="102"/>
  <c r="GCL56" i="102"/>
  <c r="GCD56" i="102"/>
  <c r="GBV56" i="102"/>
  <c r="GBN56" i="102"/>
  <c r="GBF56" i="102"/>
  <c r="GAX56" i="102"/>
  <c r="GAP56" i="102"/>
  <c r="GAH56" i="102"/>
  <c r="FZZ56" i="102"/>
  <c r="FZR56" i="102"/>
  <c r="FZJ56" i="102"/>
  <c r="FZB56" i="102"/>
  <c r="FYT56" i="102"/>
  <c r="FYL56" i="102"/>
  <c r="FYD56" i="102"/>
  <c r="FXV56" i="102"/>
  <c r="FXN56" i="102"/>
  <c r="FXF56" i="102"/>
  <c r="FWX56" i="102"/>
  <c r="FWP56" i="102"/>
  <c r="FWH56" i="102"/>
  <c r="FVZ56" i="102"/>
  <c r="FVR56" i="102"/>
  <c r="FVJ56" i="102"/>
  <c r="FVB56" i="102"/>
  <c r="FUT56" i="102"/>
  <c r="FUL56" i="102"/>
  <c r="FUD56" i="102"/>
  <c r="FTV56" i="102"/>
  <c r="FTN56" i="102"/>
  <c r="FTF56" i="102"/>
  <c r="FSX56" i="102"/>
  <c r="FSP56" i="102"/>
  <c r="FSH56" i="102"/>
  <c r="FRZ56" i="102"/>
  <c r="FRR56" i="102"/>
  <c r="FRJ56" i="102"/>
  <c r="FRB56" i="102"/>
  <c r="FQT56" i="102"/>
  <c r="FQL56" i="102"/>
  <c r="FQD56" i="102"/>
  <c r="FPV56" i="102"/>
  <c r="FPN56" i="102"/>
  <c r="FPF56" i="102"/>
  <c r="FOX56" i="102"/>
  <c r="FOP56" i="102"/>
  <c r="FOH56" i="102"/>
  <c r="FNZ56" i="102"/>
  <c r="FNR56" i="102"/>
  <c r="FNJ56" i="102"/>
  <c r="FNB56" i="102"/>
  <c r="FMT56" i="102"/>
  <c r="FML56" i="102"/>
  <c r="FMD56" i="102"/>
  <c r="FLV56" i="102"/>
  <c r="FLN56" i="102"/>
  <c r="FLF56" i="102"/>
  <c r="FKX56" i="102"/>
  <c r="FKP56" i="102"/>
  <c r="FKH56" i="102"/>
  <c r="FJZ56" i="102"/>
  <c r="FJR56" i="102"/>
  <c r="FJJ56" i="102"/>
  <c r="FJB56" i="102"/>
  <c r="FIT56" i="102"/>
  <c r="FIL56" i="102"/>
  <c r="FID56" i="102"/>
  <c r="FHV56" i="102"/>
  <c r="FHN56" i="102"/>
  <c r="FHF56" i="102"/>
  <c r="FGX56" i="102"/>
  <c r="FGP56" i="102"/>
  <c r="FGH56" i="102"/>
  <c r="FFZ56" i="102"/>
  <c r="FFR56" i="102"/>
  <c r="FFJ56" i="102"/>
  <c r="FFB56" i="102"/>
  <c r="FET56" i="102"/>
  <c r="FEL56" i="102"/>
  <c r="FED56" i="102"/>
  <c r="FDV56" i="102"/>
  <c r="FDN56" i="102"/>
  <c r="FDF56" i="102"/>
  <c r="FCX56" i="102"/>
  <c r="FCP56" i="102"/>
  <c r="FCH56" i="102"/>
  <c r="FBZ56" i="102"/>
  <c r="FBR56" i="102"/>
  <c r="FBJ56" i="102"/>
  <c r="FBB56" i="102"/>
  <c r="FAT56" i="102"/>
  <c r="FAL56" i="102"/>
  <c r="FAD56" i="102"/>
  <c r="EZV56" i="102"/>
  <c r="EZN56" i="102"/>
  <c r="EZF56" i="102"/>
  <c r="EYX56" i="102"/>
  <c r="EYP56" i="102"/>
  <c r="EYH56" i="102"/>
  <c r="EXZ56" i="102"/>
  <c r="EXR56" i="102"/>
  <c r="EXJ56" i="102"/>
  <c r="EXB56" i="102"/>
  <c r="EWT56" i="102"/>
  <c r="EWL56" i="102"/>
  <c r="EWD56" i="102"/>
  <c r="EVV56" i="102"/>
  <c r="EVN56" i="102"/>
  <c r="EVF56" i="102"/>
  <c r="EUX56" i="102"/>
  <c r="EUP56" i="102"/>
  <c r="EUH56" i="102"/>
  <c r="ETZ56" i="102"/>
  <c r="ETR56" i="102"/>
  <c r="ETJ56" i="102"/>
  <c r="ETB56" i="102"/>
  <c r="EST56" i="102"/>
  <c r="ESL56" i="102"/>
  <c r="ESD56" i="102"/>
  <c r="ERV56" i="102"/>
  <c r="ERN56" i="102"/>
  <c r="ERF56" i="102"/>
  <c r="EQX56" i="102"/>
  <c r="EQP56" i="102"/>
  <c r="EQH56" i="102"/>
  <c r="EPZ56" i="102"/>
  <c r="EPR56" i="102"/>
  <c r="EPJ56" i="102"/>
  <c r="EPB56" i="102"/>
  <c r="EOT56" i="102"/>
  <c r="EOL56" i="102"/>
  <c r="EOD56" i="102"/>
  <c r="ENV56" i="102"/>
  <c r="ENN56" i="102"/>
  <c r="ENF56" i="102"/>
  <c r="EMX56" i="102"/>
  <c r="EMP56" i="102"/>
  <c r="EMH56" i="102"/>
  <c r="ELZ56" i="102"/>
  <c r="ELR56" i="102"/>
  <c r="ELJ56" i="102"/>
  <c r="ELB56" i="102"/>
  <c r="EKT56" i="102"/>
  <c r="EKL56" i="102"/>
  <c r="EKD56" i="102"/>
  <c r="EJV56" i="102"/>
  <c r="EJN56" i="102"/>
  <c r="EJF56" i="102"/>
  <c r="EIX56" i="102"/>
  <c r="EIP56" i="102"/>
  <c r="EIH56" i="102"/>
  <c r="EHZ56" i="102"/>
  <c r="EHR56" i="102"/>
  <c r="EHJ56" i="102"/>
  <c r="EHB56" i="102"/>
  <c r="EGT56" i="102"/>
  <c r="EGL56" i="102"/>
  <c r="EGD56" i="102"/>
  <c r="EFV56" i="102"/>
  <c r="EFN56" i="102"/>
  <c r="EFF56" i="102"/>
  <c r="EEX56" i="102"/>
  <c r="EEP56" i="102"/>
  <c r="EEH56" i="102"/>
  <c r="EDZ56" i="102"/>
  <c r="EDR56" i="102"/>
  <c r="EDJ56" i="102"/>
  <c r="EDB56" i="102"/>
  <c r="ECT56" i="102"/>
  <c r="ECL56" i="102"/>
  <c r="ECD56" i="102"/>
  <c r="EBV56" i="102"/>
  <c r="EBN56" i="102"/>
  <c r="EBF56" i="102"/>
  <c r="EAX56" i="102"/>
  <c r="EAP56" i="102"/>
  <c r="EAH56" i="102"/>
  <c r="DZZ56" i="102"/>
  <c r="DZR56" i="102"/>
  <c r="DZJ56" i="102"/>
  <c r="KYJ56" i="102"/>
  <c r="KEN56" i="102"/>
  <c r="JMF56" i="102"/>
  <c r="JFL56" i="102"/>
  <c r="JCZ56" i="102"/>
  <c r="JAN56" i="102"/>
  <c r="IYB56" i="102"/>
  <c r="IVP56" i="102"/>
  <c r="ITD56" i="102"/>
  <c r="IQR56" i="102"/>
  <c r="IOF56" i="102"/>
  <c r="ILT56" i="102"/>
  <c r="IJH56" i="102"/>
  <c r="IGV56" i="102"/>
  <c r="IEJ56" i="102"/>
  <c r="IBX56" i="102"/>
  <c r="HZT56" i="102"/>
  <c r="HYN56" i="102"/>
  <c r="HXH56" i="102"/>
  <c r="HWB56" i="102"/>
  <c r="HUV56" i="102"/>
  <c r="HTP56" i="102"/>
  <c r="HSJ56" i="102"/>
  <c r="HRD56" i="102"/>
  <c r="HPX56" i="102"/>
  <c r="HOS56" i="102"/>
  <c r="HNX56" i="102"/>
  <c r="HNF56" i="102"/>
  <c r="HMP56" i="102"/>
  <c r="HMB56" i="102"/>
  <c r="HLQ56" i="102"/>
  <c r="HLF56" i="102"/>
  <c r="HKW56" i="102"/>
  <c r="HKN56" i="102"/>
  <c r="HKE56" i="102"/>
  <c r="HJV56" i="102"/>
  <c r="HJM56" i="102"/>
  <c r="HJD56" i="102"/>
  <c r="HIT56" i="102"/>
  <c r="HIK56" i="102"/>
  <c r="HIC56" i="102"/>
  <c r="HHU56" i="102"/>
  <c r="HHM56" i="102"/>
  <c r="HHE56" i="102"/>
  <c r="HGW56" i="102"/>
  <c r="HGO56" i="102"/>
  <c r="HGG56" i="102"/>
  <c r="HFY56" i="102"/>
  <c r="HFQ56" i="102"/>
  <c r="HFI56" i="102"/>
  <c r="HFA56" i="102"/>
  <c r="HES56" i="102"/>
  <c r="HEK56" i="102"/>
  <c r="HEC56" i="102"/>
  <c r="HDU56" i="102"/>
  <c r="HDM56" i="102"/>
  <c r="HDE56" i="102"/>
  <c r="HCW56" i="102"/>
  <c r="HCO56" i="102"/>
  <c r="HCG56" i="102"/>
  <c r="HBY56" i="102"/>
  <c r="HBQ56" i="102"/>
  <c r="HBI56" i="102"/>
  <c r="HBA56" i="102"/>
  <c r="HAS56" i="102"/>
  <c r="HAK56" i="102"/>
  <c r="HAC56" i="102"/>
  <c r="GZU56" i="102"/>
  <c r="GZM56" i="102"/>
  <c r="GZE56" i="102"/>
  <c r="GYW56" i="102"/>
  <c r="GYO56" i="102"/>
  <c r="GYG56" i="102"/>
  <c r="GXY56" i="102"/>
  <c r="GXQ56" i="102"/>
  <c r="GXI56" i="102"/>
  <c r="GXA56" i="102"/>
  <c r="GWS56" i="102"/>
  <c r="GWK56" i="102"/>
  <c r="GWC56" i="102"/>
  <c r="GVU56" i="102"/>
  <c r="GVM56" i="102"/>
  <c r="GVE56" i="102"/>
  <c r="GUW56" i="102"/>
  <c r="GUO56" i="102"/>
  <c r="GUG56" i="102"/>
  <c r="GTY56" i="102"/>
  <c r="GTQ56" i="102"/>
  <c r="GTI56" i="102"/>
  <c r="GTA56" i="102"/>
  <c r="GSS56" i="102"/>
  <c r="GSK56" i="102"/>
  <c r="GSC56" i="102"/>
  <c r="GRU56" i="102"/>
  <c r="GRM56" i="102"/>
  <c r="GRE56" i="102"/>
  <c r="GQW56" i="102"/>
  <c r="GQO56" i="102"/>
  <c r="GQG56" i="102"/>
  <c r="GPY56" i="102"/>
  <c r="GPQ56" i="102"/>
  <c r="GPI56" i="102"/>
  <c r="GPA56" i="102"/>
  <c r="GOS56" i="102"/>
  <c r="GOK56" i="102"/>
  <c r="GOC56" i="102"/>
  <c r="GNU56" i="102"/>
  <c r="GNM56" i="102"/>
  <c r="GNE56" i="102"/>
  <c r="GMW56" i="102"/>
  <c r="GMO56" i="102"/>
  <c r="GMG56" i="102"/>
  <c r="GLY56" i="102"/>
  <c r="GLQ56" i="102"/>
  <c r="GLI56" i="102"/>
  <c r="GLA56" i="102"/>
  <c r="GKS56" i="102"/>
  <c r="GKK56" i="102"/>
  <c r="GKC56" i="102"/>
  <c r="GJU56" i="102"/>
  <c r="GJM56" i="102"/>
  <c r="GJE56" i="102"/>
  <c r="GIW56" i="102"/>
  <c r="GIO56" i="102"/>
  <c r="GIG56" i="102"/>
  <c r="GHY56" i="102"/>
  <c r="GHQ56" i="102"/>
  <c r="GHI56" i="102"/>
  <c r="GHA56" i="102"/>
  <c r="GGS56" i="102"/>
  <c r="GGK56" i="102"/>
  <c r="GGC56" i="102"/>
  <c r="GFU56" i="102"/>
  <c r="GFM56" i="102"/>
  <c r="GFE56" i="102"/>
  <c r="GEW56" i="102"/>
  <c r="GEO56" i="102"/>
  <c r="GEG56" i="102"/>
  <c r="GDY56" i="102"/>
  <c r="GDQ56" i="102"/>
  <c r="GDI56" i="102"/>
  <c r="GDA56" i="102"/>
  <c r="GCS56" i="102"/>
  <c r="GCK56" i="102"/>
  <c r="GCC56" i="102"/>
  <c r="GBU56" i="102"/>
  <c r="GBM56" i="102"/>
  <c r="GBE56" i="102"/>
  <c r="GAW56" i="102"/>
  <c r="GAO56" i="102"/>
  <c r="GAG56" i="102"/>
  <c r="FZY56" i="102"/>
  <c r="FZQ56" i="102"/>
  <c r="FZI56" i="102"/>
  <c r="FZA56" i="102"/>
  <c r="FYS56" i="102"/>
  <c r="FYK56" i="102"/>
  <c r="FYC56" i="102"/>
  <c r="FXU56" i="102"/>
  <c r="FXM56" i="102"/>
  <c r="FXE56" i="102"/>
  <c r="FWW56" i="102"/>
  <c r="FWO56" i="102"/>
  <c r="FWG56" i="102"/>
  <c r="FVY56" i="102"/>
  <c r="FVQ56" i="102"/>
  <c r="FVI56" i="102"/>
  <c r="FVA56" i="102"/>
  <c r="FUS56" i="102"/>
  <c r="FUK56" i="102"/>
  <c r="FUC56" i="102"/>
  <c r="FTU56" i="102"/>
  <c r="FTM56" i="102"/>
  <c r="FTE56" i="102"/>
  <c r="FSW56" i="102"/>
  <c r="FSO56" i="102"/>
  <c r="FSG56" i="102"/>
  <c r="FRY56" i="102"/>
  <c r="FRQ56" i="102"/>
  <c r="FRI56" i="102"/>
  <c r="FRA56" i="102"/>
  <c r="FQS56" i="102"/>
  <c r="FQK56" i="102"/>
  <c r="FQC56" i="102"/>
  <c r="FPU56" i="102"/>
  <c r="FPM56" i="102"/>
  <c r="FPE56" i="102"/>
  <c r="FOW56" i="102"/>
  <c r="FOO56" i="102"/>
  <c r="FOG56" i="102"/>
  <c r="FNY56" i="102"/>
  <c r="FNQ56" i="102"/>
  <c r="FNI56" i="102"/>
  <c r="FNA56" i="102"/>
  <c r="FMS56" i="102"/>
  <c r="FMK56" i="102"/>
  <c r="FMC56" i="102"/>
  <c r="FLU56" i="102"/>
  <c r="FLM56" i="102"/>
  <c r="FLE56" i="102"/>
  <c r="FKW56" i="102"/>
  <c r="FKO56" i="102"/>
  <c r="FKG56" i="102"/>
  <c r="FJY56" i="102"/>
  <c r="FJQ56" i="102"/>
  <c r="FJI56" i="102"/>
  <c r="FJA56" i="102"/>
  <c r="FIS56" i="102"/>
  <c r="FIK56" i="102"/>
  <c r="FIC56" i="102"/>
  <c r="FHU56" i="102"/>
  <c r="FHM56" i="102"/>
  <c r="FHE56" i="102"/>
  <c r="FGW56" i="102"/>
  <c r="FGO56" i="102"/>
  <c r="FGG56" i="102"/>
  <c r="FFY56" i="102"/>
  <c r="FFQ56" i="102"/>
  <c r="FFI56" i="102"/>
  <c r="FFA56" i="102"/>
  <c r="FES56" i="102"/>
  <c r="FEK56" i="102"/>
  <c r="FEC56" i="102"/>
  <c r="FDU56" i="102"/>
  <c r="FDM56" i="102"/>
  <c r="FDE56" i="102"/>
  <c r="FCW56" i="102"/>
  <c r="FCO56" i="102"/>
  <c r="FCG56" i="102"/>
  <c r="FBY56" i="102"/>
  <c r="FBQ56" i="102"/>
  <c r="FBI56" i="102"/>
  <c r="FBA56" i="102"/>
  <c r="FAS56" i="102"/>
  <c r="FAK56" i="102"/>
  <c r="FAC56" i="102"/>
  <c r="EZU56" i="102"/>
  <c r="EZM56" i="102"/>
  <c r="EZE56" i="102"/>
  <c r="EYW56" i="102"/>
  <c r="EYO56" i="102"/>
  <c r="EYG56" i="102"/>
  <c r="EXY56" i="102"/>
  <c r="EXQ56" i="102"/>
  <c r="EXI56" i="102"/>
  <c r="EXA56" i="102"/>
  <c r="EWS56" i="102"/>
  <c r="EWK56" i="102"/>
  <c r="EWC56" i="102"/>
  <c r="EVU56" i="102"/>
  <c r="EVM56" i="102"/>
  <c r="EVE56" i="102"/>
  <c r="EUW56" i="102"/>
  <c r="EUO56" i="102"/>
  <c r="EUG56" i="102"/>
  <c r="ETY56" i="102"/>
  <c r="ETQ56" i="102"/>
  <c r="ETI56" i="102"/>
  <c r="ETA56" i="102"/>
  <c r="ESS56" i="102"/>
  <c r="ESK56" i="102"/>
  <c r="ESC56" i="102"/>
  <c r="ERU56" i="102"/>
  <c r="ERM56" i="102"/>
  <c r="ERE56" i="102"/>
  <c r="EQW56" i="102"/>
  <c r="EQO56" i="102"/>
  <c r="EQG56" i="102"/>
  <c r="EPY56" i="102"/>
  <c r="EPQ56" i="102"/>
  <c r="EPI56" i="102"/>
  <c r="EPA56" i="102"/>
  <c r="EOS56" i="102"/>
  <c r="EOK56" i="102"/>
  <c r="EOC56" i="102"/>
  <c r="ENU56" i="102"/>
  <c r="ENM56" i="102"/>
  <c r="ENE56" i="102"/>
  <c r="EMW56" i="102"/>
  <c r="EMO56" i="102"/>
  <c r="EMG56" i="102"/>
  <c r="ELY56" i="102"/>
  <c r="ELQ56" i="102"/>
  <c r="ELI56" i="102"/>
  <c r="ELA56" i="102"/>
  <c r="EKS56" i="102"/>
  <c r="EKK56" i="102"/>
  <c r="EKC56" i="102"/>
  <c r="EJU56" i="102"/>
  <c r="EJM56" i="102"/>
  <c r="EJE56" i="102"/>
  <c r="EIW56" i="102"/>
  <c r="EIO56" i="102"/>
  <c r="EIG56" i="102"/>
  <c r="EHY56" i="102"/>
  <c r="EHQ56" i="102"/>
  <c r="EHI56" i="102"/>
  <c r="EHA56" i="102"/>
  <c r="EGS56" i="102"/>
  <c r="EGK56" i="102"/>
  <c r="EGC56" i="102"/>
  <c r="EFU56" i="102"/>
  <c r="EFM56" i="102"/>
  <c r="EFE56" i="102"/>
  <c r="EEW56" i="102"/>
  <c r="EEO56" i="102"/>
  <c r="EEG56" i="102"/>
  <c r="EDY56" i="102"/>
  <c r="EDQ56" i="102"/>
  <c r="EDI56" i="102"/>
  <c r="EDA56" i="102"/>
  <c r="ECS56" i="102"/>
  <c r="ECK56" i="102"/>
  <c r="ECC56" i="102"/>
  <c r="EBU56" i="102"/>
  <c r="EBM56" i="102"/>
  <c r="EBE56" i="102"/>
  <c r="EAW56" i="102"/>
  <c r="EAO56" i="102"/>
  <c r="EAG56" i="102"/>
  <c r="DZY56" i="102"/>
  <c r="DZQ56" i="102"/>
  <c r="DZI56" i="102"/>
  <c r="JAF56" i="102"/>
  <c r="IGN56" i="102"/>
  <c r="HTL56" i="102"/>
  <c r="HMA56" i="102"/>
  <c r="HJB56" i="102"/>
  <c r="HGN56" i="102"/>
  <c r="HEB56" i="102"/>
  <c r="HBP56" i="102"/>
  <c r="GZD56" i="102"/>
  <c r="GWR56" i="102"/>
  <c r="GUF56" i="102"/>
  <c r="GRT56" i="102"/>
  <c r="GPH56" i="102"/>
  <c r="GMV56" i="102"/>
  <c r="GKJ56" i="102"/>
  <c r="GHX56" i="102"/>
  <c r="GFL56" i="102"/>
  <c r="GCZ56" i="102"/>
  <c r="GAN56" i="102"/>
  <c r="FYB56" i="102"/>
  <c r="FVP56" i="102"/>
  <c r="FTD56" i="102"/>
  <c r="FQR56" i="102"/>
  <c r="FOF56" i="102"/>
  <c r="FLT56" i="102"/>
  <c r="FJH56" i="102"/>
  <c r="FGV56" i="102"/>
  <c r="FEJ56" i="102"/>
  <c r="FBX56" i="102"/>
  <c r="EZL56" i="102"/>
  <c r="EXP56" i="102"/>
  <c r="EWJ56" i="102"/>
  <c r="EVD56" i="102"/>
  <c r="ETX56" i="102"/>
  <c r="ESR56" i="102"/>
  <c r="ERL56" i="102"/>
  <c r="EQF56" i="102"/>
  <c r="EOZ56" i="102"/>
  <c r="ENT56" i="102"/>
  <c r="EMN56" i="102"/>
  <c r="ELH56" i="102"/>
  <c r="EKB56" i="102"/>
  <c r="EIV56" i="102"/>
  <c r="EHP56" i="102"/>
  <c r="EGJ56" i="102"/>
  <c r="EFD56" i="102"/>
  <c r="EDX56" i="102"/>
  <c r="ECR56" i="102"/>
  <c r="EBL56" i="102"/>
  <c r="EAF56" i="102"/>
  <c r="DZC56" i="102"/>
  <c r="DYT56" i="102"/>
  <c r="DYK56" i="102"/>
  <c r="DYB56" i="102"/>
  <c r="DXR56" i="102"/>
  <c r="DXI56" i="102"/>
  <c r="DWZ56" i="102"/>
  <c r="DWQ56" i="102"/>
  <c r="DWH56" i="102"/>
  <c r="DVY56" i="102"/>
  <c r="DVP56" i="102"/>
  <c r="DVF56" i="102"/>
  <c r="DUW56" i="102"/>
  <c r="DUN56" i="102"/>
  <c r="DUE56" i="102"/>
  <c r="DTV56" i="102"/>
  <c r="DTM56" i="102"/>
  <c r="DTE56" i="102"/>
  <c r="DSW56" i="102"/>
  <c r="DSO56" i="102"/>
  <c r="DSG56" i="102"/>
  <c r="DRY56" i="102"/>
  <c r="DRQ56" i="102"/>
  <c r="DRI56" i="102"/>
  <c r="DRA56" i="102"/>
  <c r="DQS56" i="102"/>
  <c r="DQK56" i="102"/>
  <c r="DQC56" i="102"/>
  <c r="DPU56" i="102"/>
  <c r="DPM56" i="102"/>
  <c r="DPE56" i="102"/>
  <c r="DOW56" i="102"/>
  <c r="DOO56" i="102"/>
  <c r="DOG56" i="102"/>
  <c r="DNY56" i="102"/>
  <c r="DNQ56" i="102"/>
  <c r="DNI56" i="102"/>
  <c r="DNA56" i="102"/>
  <c r="DMS56" i="102"/>
  <c r="DMK56" i="102"/>
  <c r="DMC56" i="102"/>
  <c r="DLU56" i="102"/>
  <c r="DLM56" i="102"/>
  <c r="DLE56" i="102"/>
  <c r="DKW56" i="102"/>
  <c r="DKO56" i="102"/>
  <c r="DKG56" i="102"/>
  <c r="DJY56" i="102"/>
  <c r="DJQ56" i="102"/>
  <c r="DJI56" i="102"/>
  <c r="DJA56" i="102"/>
  <c r="DIS56" i="102"/>
  <c r="DIK56" i="102"/>
  <c r="DIC56" i="102"/>
  <c r="DHU56" i="102"/>
  <c r="DHM56" i="102"/>
  <c r="DHE56" i="102"/>
  <c r="DGW56" i="102"/>
  <c r="DGO56" i="102"/>
  <c r="DGG56" i="102"/>
  <c r="DFY56" i="102"/>
  <c r="DFQ56" i="102"/>
  <c r="DFI56" i="102"/>
  <c r="DFA56" i="102"/>
  <c r="DES56" i="102"/>
  <c r="DEK56" i="102"/>
  <c r="DEC56" i="102"/>
  <c r="DDU56" i="102"/>
  <c r="DDM56" i="102"/>
  <c r="DDE56" i="102"/>
  <c r="DCW56" i="102"/>
  <c r="DCO56" i="102"/>
  <c r="DCG56" i="102"/>
  <c r="DBY56" i="102"/>
  <c r="DBQ56" i="102"/>
  <c r="DBI56" i="102"/>
  <c r="DBA56" i="102"/>
  <c r="DAS56" i="102"/>
  <c r="DAK56" i="102"/>
  <c r="DAC56" i="102"/>
  <c r="CZU56" i="102"/>
  <c r="CZM56" i="102"/>
  <c r="CZE56" i="102"/>
  <c r="CYW56" i="102"/>
  <c r="CYO56" i="102"/>
  <c r="CYG56" i="102"/>
  <c r="CXY56" i="102"/>
  <c r="CXQ56" i="102"/>
  <c r="CXI56" i="102"/>
  <c r="CXA56" i="102"/>
  <c r="CWS56" i="102"/>
  <c r="CWK56" i="102"/>
  <c r="CWC56" i="102"/>
  <c r="CVU56" i="102"/>
  <c r="CVM56" i="102"/>
  <c r="CVE56" i="102"/>
  <c r="CUW56" i="102"/>
  <c r="CUO56" i="102"/>
  <c r="CUG56" i="102"/>
  <c r="CTY56" i="102"/>
  <c r="CTQ56" i="102"/>
  <c r="CTI56" i="102"/>
  <c r="CTA56" i="102"/>
  <c r="CSS56" i="102"/>
  <c r="CSK56" i="102"/>
  <c r="CSC56" i="102"/>
  <c r="CRU56" i="102"/>
  <c r="CRM56" i="102"/>
  <c r="CRE56" i="102"/>
  <c r="CQW56" i="102"/>
  <c r="CQO56" i="102"/>
  <c r="CQG56" i="102"/>
  <c r="CPY56" i="102"/>
  <c r="CPQ56" i="102"/>
  <c r="CPI56" i="102"/>
  <c r="CPA56" i="102"/>
  <c r="COS56" i="102"/>
  <c r="COK56" i="102"/>
  <c r="COC56" i="102"/>
  <c r="CNU56" i="102"/>
  <c r="CNM56" i="102"/>
  <c r="CNE56" i="102"/>
  <c r="CMW56" i="102"/>
  <c r="CMO56" i="102"/>
  <c r="CMG56" i="102"/>
  <c r="CLY56" i="102"/>
  <c r="CLQ56" i="102"/>
  <c r="CLI56" i="102"/>
  <c r="CLA56" i="102"/>
  <c r="CKS56" i="102"/>
  <c r="CKK56" i="102"/>
  <c r="CKC56" i="102"/>
  <c r="CJU56" i="102"/>
  <c r="CJM56" i="102"/>
  <c r="CJE56" i="102"/>
  <c r="CIW56" i="102"/>
  <c r="CIO56" i="102"/>
  <c r="CIG56" i="102"/>
  <c r="CHY56" i="102"/>
  <c r="CHQ56" i="102"/>
  <c r="CHI56" i="102"/>
  <c r="CHA56" i="102"/>
  <c r="CGS56" i="102"/>
  <c r="CGK56" i="102"/>
  <c r="CGC56" i="102"/>
  <c r="CFU56" i="102"/>
  <c r="CFM56" i="102"/>
  <c r="CFE56" i="102"/>
  <c r="CEW56" i="102"/>
  <c r="CEO56" i="102"/>
  <c r="CEG56" i="102"/>
  <c r="CDY56" i="102"/>
  <c r="CDQ56" i="102"/>
  <c r="CDI56" i="102"/>
  <c r="CDA56" i="102"/>
  <c r="CCS56" i="102"/>
  <c r="CCK56" i="102"/>
  <c r="CCC56" i="102"/>
  <c r="CBU56" i="102"/>
  <c r="CBM56" i="102"/>
  <c r="CBE56" i="102"/>
  <c r="CAW56" i="102"/>
  <c r="CAO56" i="102"/>
  <c r="CAG56" i="102"/>
  <c r="BZY56" i="102"/>
  <c r="BZQ56" i="102"/>
  <c r="BZI56" i="102"/>
  <c r="BZA56" i="102"/>
  <c r="BYS56" i="102"/>
  <c r="BYK56" i="102"/>
  <c r="BYC56" i="102"/>
  <c r="BXU56" i="102"/>
  <c r="BXM56" i="102"/>
  <c r="BXE56" i="102"/>
  <c r="BWW56" i="102"/>
  <c r="BWO56" i="102"/>
  <c r="BWG56" i="102"/>
  <c r="BVY56" i="102"/>
  <c r="BVQ56" i="102"/>
  <c r="BVI56" i="102"/>
  <c r="BVA56" i="102"/>
  <c r="BUS56" i="102"/>
  <c r="BUK56" i="102"/>
  <c r="BUC56" i="102"/>
  <c r="BTU56" i="102"/>
  <c r="BTM56" i="102"/>
  <c r="BTE56" i="102"/>
  <c r="BSW56" i="102"/>
  <c r="BSO56" i="102"/>
  <c r="BSG56" i="102"/>
  <c r="BRY56" i="102"/>
  <c r="BRQ56" i="102"/>
  <c r="BRI56" i="102"/>
  <c r="BRA56" i="102"/>
  <c r="BQS56" i="102"/>
  <c r="BQK56" i="102"/>
  <c r="BQC56" i="102"/>
  <c r="BPU56" i="102"/>
  <c r="BPM56" i="102"/>
  <c r="BPE56" i="102"/>
  <c r="BOW56" i="102"/>
  <c r="BOO56" i="102"/>
  <c r="BOG56" i="102"/>
  <c r="BNY56" i="102"/>
  <c r="BNQ56" i="102"/>
  <c r="BNI56" i="102"/>
  <c r="BNA56" i="102"/>
  <c r="BMS56" i="102"/>
  <c r="BMK56" i="102"/>
  <c r="BMC56" i="102"/>
  <c r="BLU56" i="102"/>
  <c r="BLM56" i="102"/>
  <c r="BLE56" i="102"/>
  <c r="BKW56" i="102"/>
  <c r="BKO56" i="102"/>
  <c r="BKG56" i="102"/>
  <c r="BJY56" i="102"/>
  <c r="BJQ56" i="102"/>
  <c r="BJI56" i="102"/>
  <c r="BJA56" i="102"/>
  <c r="BIS56" i="102"/>
  <c r="BIK56" i="102"/>
  <c r="BIC56" i="102"/>
  <c r="BHU56" i="102"/>
  <c r="BHM56" i="102"/>
  <c r="BHE56" i="102"/>
  <c r="BGW56" i="102"/>
  <c r="BGO56" i="102"/>
  <c r="BGG56" i="102"/>
  <c r="BFY56" i="102"/>
  <c r="BFQ56" i="102"/>
  <c r="BFI56" i="102"/>
  <c r="BFA56" i="102"/>
  <c r="BES56" i="102"/>
  <c r="BEK56" i="102"/>
  <c r="BEC56" i="102"/>
  <c r="BDU56" i="102"/>
  <c r="BDM56" i="102"/>
  <c r="BDE56" i="102"/>
  <c r="BCW56" i="102"/>
  <c r="BCO56" i="102"/>
  <c r="BCG56" i="102"/>
  <c r="BBY56" i="102"/>
  <c r="BBQ56" i="102"/>
  <c r="BBI56" i="102"/>
  <c r="BBA56" i="102"/>
  <c r="BAS56" i="102"/>
  <c r="BAK56" i="102"/>
  <c r="BAC56" i="102"/>
  <c r="AZU56" i="102"/>
  <c r="AZM56" i="102"/>
  <c r="AZE56" i="102"/>
  <c r="AYW56" i="102"/>
  <c r="AYO56" i="102"/>
  <c r="AYG56" i="102"/>
  <c r="AXY56" i="102"/>
  <c r="AXQ56" i="102"/>
  <c r="AXI56" i="102"/>
  <c r="AXA56" i="102"/>
  <c r="AWS56" i="102"/>
  <c r="AWK56" i="102"/>
  <c r="AWC56" i="102"/>
  <c r="AVU56" i="102"/>
  <c r="AVM56" i="102"/>
  <c r="AVE56" i="102"/>
  <c r="AUW56" i="102"/>
  <c r="AUO56" i="102"/>
  <c r="AUG56" i="102"/>
  <c r="ATY56" i="102"/>
  <c r="ATQ56" i="102"/>
  <c r="ATI56" i="102"/>
  <c r="ATA56" i="102"/>
  <c r="ASS56" i="102"/>
  <c r="ASK56" i="102"/>
  <c r="ASC56" i="102"/>
  <c r="ARU56" i="102"/>
  <c r="ARM56" i="102"/>
  <c r="ARE56" i="102"/>
  <c r="AQW56" i="102"/>
  <c r="AQO56" i="102"/>
  <c r="AQG56" i="102"/>
  <c r="APY56" i="102"/>
  <c r="APQ56" i="102"/>
  <c r="API56" i="102"/>
  <c r="APA56" i="102"/>
  <c r="AOS56" i="102"/>
  <c r="AOK56" i="102"/>
  <c r="AOC56" i="102"/>
  <c r="ANU56" i="102"/>
  <c r="ANM56" i="102"/>
  <c r="ANE56" i="102"/>
  <c r="AMW56" i="102"/>
  <c r="AMO56" i="102"/>
  <c r="AMG56" i="102"/>
  <c r="ALY56" i="102"/>
  <c r="ALQ56" i="102"/>
  <c r="ALI56" i="102"/>
  <c r="IXT56" i="102"/>
  <c r="IEB56" i="102"/>
  <c r="HSF56" i="102"/>
  <c r="HLP56" i="102"/>
  <c r="HIS56" i="102"/>
  <c r="HGF56" i="102"/>
  <c r="HDT56" i="102"/>
  <c r="HBH56" i="102"/>
  <c r="GYV56" i="102"/>
  <c r="GWJ56" i="102"/>
  <c r="GTX56" i="102"/>
  <c r="GRL56" i="102"/>
  <c r="GOZ56" i="102"/>
  <c r="GMN56" i="102"/>
  <c r="GKB56" i="102"/>
  <c r="GHP56" i="102"/>
  <c r="GFD56" i="102"/>
  <c r="GCR56" i="102"/>
  <c r="GAF56" i="102"/>
  <c r="FXT56" i="102"/>
  <c r="FVH56" i="102"/>
  <c r="FSV56" i="102"/>
  <c r="FQJ56" i="102"/>
  <c r="FNX56" i="102"/>
  <c r="FLL56" i="102"/>
  <c r="FIZ56" i="102"/>
  <c r="FGN56" i="102"/>
  <c r="FEB56" i="102"/>
  <c r="FBP56" i="102"/>
  <c r="EZD56" i="102"/>
  <c r="EXL56" i="102"/>
  <c r="EWF56" i="102"/>
  <c r="EUZ56" i="102"/>
  <c r="ETT56" i="102"/>
  <c r="ESN56" i="102"/>
  <c r="ERH56" i="102"/>
  <c r="EQB56" i="102"/>
  <c r="EOV56" i="102"/>
  <c r="ENP56" i="102"/>
  <c r="EMJ56" i="102"/>
  <c r="ELD56" i="102"/>
  <c r="EJX56" i="102"/>
  <c r="EIR56" i="102"/>
  <c r="EHL56" i="102"/>
  <c r="EGF56" i="102"/>
  <c r="EEZ56" i="102"/>
  <c r="EDT56" i="102"/>
  <c r="ECN56" i="102"/>
  <c r="EBH56" i="102"/>
  <c r="EAB56" i="102"/>
  <c r="DZB56" i="102"/>
  <c r="DYS56" i="102"/>
  <c r="DYJ56" i="102"/>
  <c r="DXZ56" i="102"/>
  <c r="DXQ56" i="102"/>
  <c r="DXH56" i="102"/>
  <c r="DWY56" i="102"/>
  <c r="DWP56" i="102"/>
  <c r="DWG56" i="102"/>
  <c r="DVX56" i="102"/>
  <c r="DVN56" i="102"/>
  <c r="DVE56" i="102"/>
  <c r="DUV56" i="102"/>
  <c r="DUM56" i="102"/>
  <c r="DUD56" i="102"/>
  <c r="DTU56" i="102"/>
  <c r="DTL56" i="102"/>
  <c r="DTD56" i="102"/>
  <c r="DSV56" i="102"/>
  <c r="DSN56" i="102"/>
  <c r="DSF56" i="102"/>
  <c r="DRX56" i="102"/>
  <c r="DRP56" i="102"/>
  <c r="DRH56" i="102"/>
  <c r="DQZ56" i="102"/>
  <c r="DQR56" i="102"/>
  <c r="DQJ56" i="102"/>
  <c r="DQB56" i="102"/>
  <c r="DPT56" i="102"/>
  <c r="DPL56" i="102"/>
  <c r="DPD56" i="102"/>
  <c r="DOV56" i="102"/>
  <c r="DON56" i="102"/>
  <c r="DOF56" i="102"/>
  <c r="DNX56" i="102"/>
  <c r="DNP56" i="102"/>
  <c r="DNH56" i="102"/>
  <c r="DMZ56" i="102"/>
  <c r="DMR56" i="102"/>
  <c r="DMJ56" i="102"/>
  <c r="DMB56" i="102"/>
  <c r="DLT56" i="102"/>
  <c r="DLL56" i="102"/>
  <c r="DLD56" i="102"/>
  <c r="DKV56" i="102"/>
  <c r="DKN56" i="102"/>
  <c r="DKF56" i="102"/>
  <c r="DJX56" i="102"/>
  <c r="DJP56" i="102"/>
  <c r="DJH56" i="102"/>
  <c r="DIZ56" i="102"/>
  <c r="DIR56" i="102"/>
  <c r="DIJ56" i="102"/>
  <c r="DIB56" i="102"/>
  <c r="DHT56" i="102"/>
  <c r="DHL56" i="102"/>
  <c r="DHD56" i="102"/>
  <c r="DGV56" i="102"/>
  <c r="DGN56" i="102"/>
  <c r="DGF56" i="102"/>
  <c r="DFX56" i="102"/>
  <c r="DFP56" i="102"/>
  <c r="DFH56" i="102"/>
  <c r="DEZ56" i="102"/>
  <c r="DER56" i="102"/>
  <c r="DEJ56" i="102"/>
  <c r="DEB56" i="102"/>
  <c r="DDT56" i="102"/>
  <c r="DDL56" i="102"/>
  <c r="DDD56" i="102"/>
  <c r="DCV56" i="102"/>
  <c r="DCN56" i="102"/>
  <c r="DCF56" i="102"/>
  <c r="DBX56" i="102"/>
  <c r="DBP56" i="102"/>
  <c r="DBH56" i="102"/>
  <c r="DAZ56" i="102"/>
  <c r="DAR56" i="102"/>
  <c r="DAJ56" i="102"/>
  <c r="DAB56" i="102"/>
  <c r="CZT56" i="102"/>
  <c r="CZL56" i="102"/>
  <c r="CZD56" i="102"/>
  <c r="CYV56" i="102"/>
  <c r="CYN56" i="102"/>
  <c r="CYF56" i="102"/>
  <c r="CXX56" i="102"/>
  <c r="CXP56" i="102"/>
  <c r="CXH56" i="102"/>
  <c r="CWZ56" i="102"/>
  <c r="CWR56" i="102"/>
  <c r="CWJ56" i="102"/>
  <c r="CWB56" i="102"/>
  <c r="CVT56" i="102"/>
  <c r="CVL56" i="102"/>
  <c r="CVD56" i="102"/>
  <c r="CUV56" i="102"/>
  <c r="CUN56" i="102"/>
  <c r="CUF56" i="102"/>
  <c r="CTX56" i="102"/>
  <c r="CTP56" i="102"/>
  <c r="CTH56" i="102"/>
  <c r="CSZ56" i="102"/>
  <c r="CSR56" i="102"/>
  <c r="CSJ56" i="102"/>
  <c r="CSB56" i="102"/>
  <c r="CRT56" i="102"/>
  <c r="CRL56" i="102"/>
  <c r="CRD56" i="102"/>
  <c r="CQV56" i="102"/>
  <c r="CQN56" i="102"/>
  <c r="CQF56" i="102"/>
  <c r="CPX56" i="102"/>
  <c r="CPP56" i="102"/>
  <c r="CPH56" i="102"/>
  <c r="COZ56" i="102"/>
  <c r="COR56" i="102"/>
  <c r="COJ56" i="102"/>
  <c r="COB56" i="102"/>
  <c r="CNT56" i="102"/>
  <c r="CNL56" i="102"/>
  <c r="CND56" i="102"/>
  <c r="CMV56" i="102"/>
  <c r="CMN56" i="102"/>
  <c r="CMF56" i="102"/>
  <c r="CLX56" i="102"/>
  <c r="CLP56" i="102"/>
  <c r="CLH56" i="102"/>
  <c r="CKZ56" i="102"/>
  <c r="CKR56" i="102"/>
  <c r="CKJ56" i="102"/>
  <c r="CKB56" i="102"/>
  <c r="CJT56" i="102"/>
  <c r="CJL56" i="102"/>
  <c r="CJD56" i="102"/>
  <c r="CIV56" i="102"/>
  <c r="CIN56" i="102"/>
  <c r="CIF56" i="102"/>
  <c r="CHX56" i="102"/>
  <c r="CHP56" i="102"/>
  <c r="CHH56" i="102"/>
  <c r="CGZ56" i="102"/>
  <c r="CGR56" i="102"/>
  <c r="CGJ56" i="102"/>
  <c r="CGB56" i="102"/>
  <c r="CFT56" i="102"/>
  <c r="CFL56" i="102"/>
  <c r="CFD56" i="102"/>
  <c r="CEV56" i="102"/>
  <c r="CEN56" i="102"/>
  <c r="CEF56" i="102"/>
  <c r="CDX56" i="102"/>
  <c r="CDP56" i="102"/>
  <c r="CDH56" i="102"/>
  <c r="CCZ56" i="102"/>
  <c r="CCR56" i="102"/>
  <c r="CCJ56" i="102"/>
  <c r="CCB56" i="102"/>
  <c r="CBT56" i="102"/>
  <c r="CBL56" i="102"/>
  <c r="CBD56" i="102"/>
  <c r="CAV56" i="102"/>
  <c r="CAN56" i="102"/>
  <c r="CAF56" i="102"/>
  <c r="BZX56" i="102"/>
  <c r="BZP56" i="102"/>
  <c r="BZH56" i="102"/>
  <c r="BYZ56" i="102"/>
  <c r="BYR56" i="102"/>
  <c r="BYJ56" i="102"/>
  <c r="BYB56" i="102"/>
  <c r="BXT56" i="102"/>
  <c r="BXL56" i="102"/>
  <c r="BXD56" i="102"/>
  <c r="BWV56" i="102"/>
  <c r="BWN56" i="102"/>
  <c r="BWF56" i="102"/>
  <c r="BVX56" i="102"/>
  <c r="BVP56" i="102"/>
  <c r="BVH56" i="102"/>
  <c r="BUZ56" i="102"/>
  <c r="BUR56" i="102"/>
  <c r="BUJ56" i="102"/>
  <c r="BUB56" i="102"/>
  <c r="BTT56" i="102"/>
  <c r="BTL56" i="102"/>
  <c r="BTD56" i="102"/>
  <c r="BSV56" i="102"/>
  <c r="BSN56" i="102"/>
  <c r="BSF56" i="102"/>
  <c r="BRX56" i="102"/>
  <c r="BRP56" i="102"/>
  <c r="BRH56" i="102"/>
  <c r="BQZ56" i="102"/>
  <c r="BQR56" i="102"/>
  <c r="BQJ56" i="102"/>
  <c r="BQB56" i="102"/>
  <c r="BPT56" i="102"/>
  <c r="BPL56" i="102"/>
  <c r="BPD56" i="102"/>
  <c r="BOV56" i="102"/>
  <c r="BON56" i="102"/>
  <c r="BOF56" i="102"/>
  <c r="BNX56" i="102"/>
  <c r="BNP56" i="102"/>
  <c r="BNH56" i="102"/>
  <c r="BMZ56" i="102"/>
  <c r="BMR56" i="102"/>
  <c r="BMJ56" i="102"/>
  <c r="BMB56" i="102"/>
  <c r="BLT56" i="102"/>
  <c r="BLL56" i="102"/>
  <c r="BLD56" i="102"/>
  <c r="BKV56" i="102"/>
  <c r="BKN56" i="102"/>
  <c r="BKF56" i="102"/>
  <c r="BJX56" i="102"/>
  <c r="BJP56" i="102"/>
  <c r="BJH56" i="102"/>
  <c r="BIZ56" i="102"/>
  <c r="BIR56" i="102"/>
  <c r="BIJ56" i="102"/>
  <c r="BIB56" i="102"/>
  <c r="BHT56" i="102"/>
  <c r="BHL56" i="102"/>
  <c r="BHD56" i="102"/>
  <c r="BGV56" i="102"/>
  <c r="BGN56" i="102"/>
  <c r="BGF56" i="102"/>
  <c r="BFX56" i="102"/>
  <c r="BFP56" i="102"/>
  <c r="BFH56" i="102"/>
  <c r="BEZ56" i="102"/>
  <c r="BER56" i="102"/>
  <c r="BEJ56" i="102"/>
  <c r="BEB56" i="102"/>
  <c r="BDT56" i="102"/>
  <c r="BDL56" i="102"/>
  <c r="BDD56" i="102"/>
  <c r="BCV56" i="102"/>
  <c r="BCN56" i="102"/>
  <c r="BCF56" i="102"/>
  <c r="BBX56" i="102"/>
  <c r="BBP56" i="102"/>
  <c r="BBH56" i="102"/>
  <c r="BAZ56" i="102"/>
  <c r="BAR56" i="102"/>
  <c r="BAJ56" i="102"/>
  <c r="BAB56" i="102"/>
  <c r="AZT56" i="102"/>
  <c r="AZL56" i="102"/>
  <c r="AZD56" i="102"/>
  <c r="AYV56" i="102"/>
  <c r="AYN56" i="102"/>
  <c r="AYF56" i="102"/>
  <c r="AXX56" i="102"/>
  <c r="AXP56" i="102"/>
  <c r="AXH56" i="102"/>
  <c r="AWZ56" i="102"/>
  <c r="AWR56" i="102"/>
  <c r="AWJ56" i="102"/>
  <c r="AWB56" i="102"/>
  <c r="AVT56" i="102"/>
  <c r="AVL56" i="102"/>
  <c r="AVD56" i="102"/>
  <c r="AUV56" i="102"/>
  <c r="AUN56" i="102"/>
  <c r="AUF56" i="102"/>
  <c r="ATX56" i="102"/>
  <c r="ATP56" i="102"/>
  <c r="ATH56" i="102"/>
  <c r="ASZ56" i="102"/>
  <c r="ASR56" i="102"/>
  <c r="ASJ56" i="102"/>
  <c r="ASB56" i="102"/>
  <c r="ART56" i="102"/>
  <c r="ARL56" i="102"/>
  <c r="ARD56" i="102"/>
  <c r="AQV56" i="102"/>
  <c r="AQN56" i="102"/>
  <c r="AQF56" i="102"/>
  <c r="APX56" i="102"/>
  <c r="APP56" i="102"/>
  <c r="APH56" i="102"/>
  <c r="AOZ56" i="102"/>
  <c r="AOR56" i="102"/>
  <c r="AOJ56" i="102"/>
  <c r="AOB56" i="102"/>
  <c r="ANT56" i="102"/>
  <c r="ANL56" i="102"/>
  <c r="AND56" i="102"/>
  <c r="IVH56" i="102"/>
  <c r="IBP56" i="102"/>
  <c r="HQZ56" i="102"/>
  <c r="HLE56" i="102"/>
  <c r="HIJ56" i="102"/>
  <c r="HFX56" i="102"/>
  <c r="HDL56" i="102"/>
  <c r="HAZ56" i="102"/>
  <c r="GYN56" i="102"/>
  <c r="GWB56" i="102"/>
  <c r="GTP56" i="102"/>
  <c r="GRD56" i="102"/>
  <c r="GOR56" i="102"/>
  <c r="GMF56" i="102"/>
  <c r="GJT56" i="102"/>
  <c r="GHH56" i="102"/>
  <c r="GEV56" i="102"/>
  <c r="GCJ56" i="102"/>
  <c r="FZX56" i="102"/>
  <c r="FXL56" i="102"/>
  <c r="FUZ56" i="102"/>
  <c r="FSN56" i="102"/>
  <c r="FQB56" i="102"/>
  <c r="FNP56" i="102"/>
  <c r="FLD56" i="102"/>
  <c r="FIR56" i="102"/>
  <c r="FGF56" i="102"/>
  <c r="FDT56" i="102"/>
  <c r="FBH56" i="102"/>
  <c r="EYV56" i="102"/>
  <c r="EXH56" i="102"/>
  <c r="EWB56" i="102"/>
  <c r="EUV56" i="102"/>
  <c r="ETP56" i="102"/>
  <c r="ESJ56" i="102"/>
  <c r="ERD56" i="102"/>
  <c r="EPX56" i="102"/>
  <c r="EOR56" i="102"/>
  <c r="ENL56" i="102"/>
  <c r="EMF56" i="102"/>
  <c r="EKZ56" i="102"/>
  <c r="EJT56" i="102"/>
  <c r="EIN56" i="102"/>
  <c r="EHH56" i="102"/>
  <c r="EGB56" i="102"/>
  <c r="EEV56" i="102"/>
  <c r="EDP56" i="102"/>
  <c r="ECJ56" i="102"/>
  <c r="EBD56" i="102"/>
  <c r="DZX56" i="102"/>
  <c r="DZA56" i="102"/>
  <c r="DYR56" i="102"/>
  <c r="DYH56" i="102"/>
  <c r="DXY56" i="102"/>
  <c r="DXP56" i="102"/>
  <c r="DXG56" i="102"/>
  <c r="DWX56" i="102"/>
  <c r="DWO56" i="102"/>
  <c r="DWF56" i="102"/>
  <c r="DVV56" i="102"/>
  <c r="DVM56" i="102"/>
  <c r="DVD56" i="102"/>
  <c r="DUU56" i="102"/>
  <c r="DUL56" i="102"/>
  <c r="DUC56" i="102"/>
  <c r="DTT56" i="102"/>
  <c r="DTK56" i="102"/>
  <c r="DTC56" i="102"/>
  <c r="DSU56" i="102"/>
  <c r="DSM56" i="102"/>
  <c r="DSE56" i="102"/>
  <c r="DRW56" i="102"/>
  <c r="DRO56" i="102"/>
  <c r="DRG56" i="102"/>
  <c r="DQY56" i="102"/>
  <c r="DQQ56" i="102"/>
  <c r="DQI56" i="102"/>
  <c r="DQA56" i="102"/>
  <c r="DPS56" i="102"/>
  <c r="DPK56" i="102"/>
  <c r="DPC56" i="102"/>
  <c r="DOU56" i="102"/>
  <c r="DOM56" i="102"/>
  <c r="DOE56" i="102"/>
  <c r="DNW56" i="102"/>
  <c r="DNO56" i="102"/>
  <c r="DNG56" i="102"/>
  <c r="DMY56" i="102"/>
  <c r="DMQ56" i="102"/>
  <c r="DMI56" i="102"/>
  <c r="DMA56" i="102"/>
  <c r="DLS56" i="102"/>
  <c r="DLK56" i="102"/>
  <c r="DLC56" i="102"/>
  <c r="DKU56" i="102"/>
  <c r="DKM56" i="102"/>
  <c r="DKE56" i="102"/>
  <c r="DJW56" i="102"/>
  <c r="DJO56" i="102"/>
  <c r="DJG56" i="102"/>
  <c r="DIY56" i="102"/>
  <c r="DIQ56" i="102"/>
  <c r="DII56" i="102"/>
  <c r="DIA56" i="102"/>
  <c r="DHS56" i="102"/>
  <c r="DHK56" i="102"/>
  <c r="DHC56" i="102"/>
  <c r="DGU56" i="102"/>
  <c r="DGM56" i="102"/>
  <c r="DGE56" i="102"/>
  <c r="DFW56" i="102"/>
  <c r="DFO56" i="102"/>
  <c r="DFG56" i="102"/>
  <c r="DEY56" i="102"/>
  <c r="DEQ56" i="102"/>
  <c r="DEI56" i="102"/>
  <c r="DEA56" i="102"/>
  <c r="DDS56" i="102"/>
  <c r="DDK56" i="102"/>
  <c r="DDC56" i="102"/>
  <c r="DCU56" i="102"/>
  <c r="DCM56" i="102"/>
  <c r="DCE56" i="102"/>
  <c r="DBW56" i="102"/>
  <c r="DBO56" i="102"/>
  <c r="DBG56" i="102"/>
  <c r="DAY56" i="102"/>
  <c r="DAQ56" i="102"/>
  <c r="DAI56" i="102"/>
  <c r="DAA56" i="102"/>
  <c r="CZS56" i="102"/>
  <c r="CZK56" i="102"/>
  <c r="CZC56" i="102"/>
  <c r="CYU56" i="102"/>
  <c r="CYM56" i="102"/>
  <c r="CYE56" i="102"/>
  <c r="CXW56" i="102"/>
  <c r="CXO56" i="102"/>
  <c r="CXG56" i="102"/>
  <c r="CWY56" i="102"/>
  <c r="CWQ56" i="102"/>
  <c r="CWI56" i="102"/>
  <c r="CWA56" i="102"/>
  <c r="CVS56" i="102"/>
  <c r="CVK56" i="102"/>
  <c r="CVC56" i="102"/>
  <c r="CUU56" i="102"/>
  <c r="CUM56" i="102"/>
  <c r="CUE56" i="102"/>
  <c r="CTW56" i="102"/>
  <c r="CTO56" i="102"/>
  <c r="CTG56" i="102"/>
  <c r="CSY56" i="102"/>
  <c r="CSQ56" i="102"/>
  <c r="CSI56" i="102"/>
  <c r="CSA56" i="102"/>
  <c r="CRS56" i="102"/>
  <c r="CRK56" i="102"/>
  <c r="CRC56" i="102"/>
  <c r="CQU56" i="102"/>
  <c r="CQM56" i="102"/>
  <c r="CQE56" i="102"/>
  <c r="CPW56" i="102"/>
  <c r="CPO56" i="102"/>
  <c r="CPG56" i="102"/>
  <c r="COY56" i="102"/>
  <c r="COQ56" i="102"/>
  <c r="COI56" i="102"/>
  <c r="COA56" i="102"/>
  <c r="CNS56" i="102"/>
  <c r="CNK56" i="102"/>
  <c r="CNC56" i="102"/>
  <c r="CMU56" i="102"/>
  <c r="CMM56" i="102"/>
  <c r="CME56" i="102"/>
  <c r="CLW56" i="102"/>
  <c r="CLO56" i="102"/>
  <c r="CLG56" i="102"/>
  <c r="CKY56" i="102"/>
  <c r="CKQ56" i="102"/>
  <c r="CKI56" i="102"/>
  <c r="CKA56" i="102"/>
  <c r="CJS56" i="102"/>
  <c r="CJK56" i="102"/>
  <c r="CJC56" i="102"/>
  <c r="CIU56" i="102"/>
  <c r="CIM56" i="102"/>
  <c r="CIE56" i="102"/>
  <c r="CHW56" i="102"/>
  <c r="CHO56" i="102"/>
  <c r="CHG56" i="102"/>
  <c r="CGY56" i="102"/>
  <c r="CGQ56" i="102"/>
  <c r="CGI56" i="102"/>
  <c r="CGA56" i="102"/>
  <c r="CFS56" i="102"/>
  <c r="CFK56" i="102"/>
  <c r="CFC56" i="102"/>
  <c r="CEU56" i="102"/>
  <c r="CEM56" i="102"/>
  <c r="CEE56" i="102"/>
  <c r="CDW56" i="102"/>
  <c r="CDO56" i="102"/>
  <c r="CDG56" i="102"/>
  <c r="CCY56" i="102"/>
  <c r="CCQ56" i="102"/>
  <c r="CCI56" i="102"/>
  <c r="CCA56" i="102"/>
  <c r="CBS56" i="102"/>
  <c r="CBK56" i="102"/>
  <c r="CBC56" i="102"/>
  <c r="CAU56" i="102"/>
  <c r="CAM56" i="102"/>
  <c r="CAE56" i="102"/>
  <c r="BZW56" i="102"/>
  <c r="BZO56" i="102"/>
  <c r="BZG56" i="102"/>
  <c r="BYY56" i="102"/>
  <c r="BYQ56" i="102"/>
  <c r="BYI56" i="102"/>
  <c r="BYA56" i="102"/>
  <c r="BXS56" i="102"/>
  <c r="BXK56" i="102"/>
  <c r="BXC56" i="102"/>
  <c r="BWU56" i="102"/>
  <c r="BWM56" i="102"/>
  <c r="BWE56" i="102"/>
  <c r="BVW56" i="102"/>
  <c r="BVO56" i="102"/>
  <c r="BVG56" i="102"/>
  <c r="BUY56" i="102"/>
  <c r="BUQ56" i="102"/>
  <c r="BUI56" i="102"/>
  <c r="BUA56" i="102"/>
  <c r="BTS56" i="102"/>
  <c r="BTK56" i="102"/>
  <c r="BTC56" i="102"/>
  <c r="BSU56" i="102"/>
  <c r="BSM56" i="102"/>
  <c r="BSE56" i="102"/>
  <c r="BRW56" i="102"/>
  <c r="BRO56" i="102"/>
  <c r="BRG56" i="102"/>
  <c r="BQY56" i="102"/>
  <c r="BQQ56" i="102"/>
  <c r="BQI56" i="102"/>
  <c r="BQA56" i="102"/>
  <c r="BPS56" i="102"/>
  <c r="BPK56" i="102"/>
  <c r="BPC56" i="102"/>
  <c r="BOU56" i="102"/>
  <c r="BOM56" i="102"/>
  <c r="BOE56" i="102"/>
  <c r="BNW56" i="102"/>
  <c r="BNO56" i="102"/>
  <c r="BNG56" i="102"/>
  <c r="BMY56" i="102"/>
  <c r="BMQ56" i="102"/>
  <c r="BMI56" i="102"/>
  <c r="BMA56" i="102"/>
  <c r="BLS56" i="102"/>
  <c r="BLK56" i="102"/>
  <c r="BLC56" i="102"/>
  <c r="BKU56" i="102"/>
  <c r="BKM56" i="102"/>
  <c r="BKE56" i="102"/>
  <c r="BJW56" i="102"/>
  <c r="BJO56" i="102"/>
  <c r="BJG56" i="102"/>
  <c r="BIY56" i="102"/>
  <c r="BIQ56" i="102"/>
  <c r="BII56" i="102"/>
  <c r="BIA56" i="102"/>
  <c r="BHS56" i="102"/>
  <c r="BHK56" i="102"/>
  <c r="BHC56" i="102"/>
  <c r="BGU56" i="102"/>
  <c r="BGM56" i="102"/>
  <c r="BGE56" i="102"/>
  <c r="BFW56" i="102"/>
  <c r="BFO56" i="102"/>
  <c r="BFG56" i="102"/>
  <c r="BEY56" i="102"/>
  <c r="BEQ56" i="102"/>
  <c r="BEI56" i="102"/>
  <c r="BEA56" i="102"/>
  <c r="BDS56" i="102"/>
  <c r="BDK56" i="102"/>
  <c r="BDC56" i="102"/>
  <c r="BCU56" i="102"/>
  <c r="BCM56" i="102"/>
  <c r="BCE56" i="102"/>
  <c r="BBW56" i="102"/>
  <c r="BBO56" i="102"/>
  <c r="BBG56" i="102"/>
  <c r="BAY56" i="102"/>
  <c r="BAQ56" i="102"/>
  <c r="BAI56" i="102"/>
  <c r="BAA56" i="102"/>
  <c r="AZS56" i="102"/>
  <c r="AZK56" i="102"/>
  <c r="AZC56" i="102"/>
  <c r="AYU56" i="102"/>
  <c r="AYM56" i="102"/>
  <c r="AYE56" i="102"/>
  <c r="AXW56" i="102"/>
  <c r="AXO56" i="102"/>
  <c r="AXG56" i="102"/>
  <c r="AWY56" i="102"/>
  <c r="AWQ56" i="102"/>
  <c r="AWI56" i="102"/>
  <c r="AWA56" i="102"/>
  <c r="AVS56" i="102"/>
  <c r="AVK56" i="102"/>
  <c r="AVC56" i="102"/>
  <c r="AUU56" i="102"/>
  <c r="AUM56" i="102"/>
  <c r="AUE56" i="102"/>
  <c r="ATW56" i="102"/>
  <c r="ATO56" i="102"/>
  <c r="ATG56" i="102"/>
  <c r="ASY56" i="102"/>
  <c r="ASQ56" i="102"/>
  <c r="ASI56" i="102"/>
  <c r="ASA56" i="102"/>
  <c r="ARS56" i="102"/>
  <c r="ARK56" i="102"/>
  <c r="ARC56" i="102"/>
  <c r="AQU56" i="102"/>
  <c r="AQM56" i="102"/>
  <c r="AQE56" i="102"/>
  <c r="APW56" i="102"/>
  <c r="APO56" i="102"/>
  <c r="APG56" i="102"/>
  <c r="AOY56" i="102"/>
  <c r="AOQ56" i="102"/>
  <c r="AOI56" i="102"/>
  <c r="AOA56" i="102"/>
  <c r="KVT56" i="102"/>
  <c r="ISV56" i="102"/>
  <c r="HZP56" i="102"/>
  <c r="HPT56" i="102"/>
  <c r="HKV56" i="102"/>
  <c r="HIB56" i="102"/>
  <c r="HFP56" i="102"/>
  <c r="HDD56" i="102"/>
  <c r="HAR56" i="102"/>
  <c r="GYF56" i="102"/>
  <c r="GVT56" i="102"/>
  <c r="GTH56" i="102"/>
  <c r="GQV56" i="102"/>
  <c r="GOJ56" i="102"/>
  <c r="GLX56" i="102"/>
  <c r="GJL56" i="102"/>
  <c r="GGZ56" i="102"/>
  <c r="GEN56" i="102"/>
  <c r="GCB56" i="102"/>
  <c r="FZP56" i="102"/>
  <c r="FXD56" i="102"/>
  <c r="FUR56" i="102"/>
  <c r="FSF56" i="102"/>
  <c r="FPT56" i="102"/>
  <c r="FNH56" i="102"/>
  <c r="FKV56" i="102"/>
  <c r="FIJ56" i="102"/>
  <c r="FFX56" i="102"/>
  <c r="FDL56" i="102"/>
  <c r="FAZ56" i="102"/>
  <c r="EYN56" i="102"/>
  <c r="EXD56" i="102"/>
  <c r="EVX56" i="102"/>
  <c r="EUR56" i="102"/>
  <c r="ETL56" i="102"/>
  <c r="ESF56" i="102"/>
  <c r="EQZ56" i="102"/>
  <c r="EPT56" i="102"/>
  <c r="EON56" i="102"/>
  <c r="ENH56" i="102"/>
  <c r="EMB56" i="102"/>
  <c r="EKV56" i="102"/>
  <c r="EJP56" i="102"/>
  <c r="EIJ56" i="102"/>
  <c r="EHD56" i="102"/>
  <c r="EFX56" i="102"/>
  <c r="EER56" i="102"/>
  <c r="EDL56" i="102"/>
  <c r="ECF56" i="102"/>
  <c r="EAZ56" i="102"/>
  <c r="DZT56" i="102"/>
  <c r="DYZ56" i="102"/>
  <c r="DYP56" i="102"/>
  <c r="DYG56" i="102"/>
  <c r="DXX56" i="102"/>
  <c r="DXO56" i="102"/>
  <c r="DXF56" i="102"/>
  <c r="DWW56" i="102"/>
  <c r="DWN56" i="102"/>
  <c r="DWD56" i="102"/>
  <c r="DVU56" i="102"/>
  <c r="DVL56" i="102"/>
  <c r="DVC56" i="102"/>
  <c r="DUT56" i="102"/>
  <c r="DUK56" i="102"/>
  <c r="DUB56" i="102"/>
  <c r="DTR56" i="102"/>
  <c r="DTJ56" i="102"/>
  <c r="DTB56" i="102"/>
  <c r="DST56" i="102"/>
  <c r="DSL56" i="102"/>
  <c r="DSD56" i="102"/>
  <c r="DRV56" i="102"/>
  <c r="DRN56" i="102"/>
  <c r="DRF56" i="102"/>
  <c r="DQX56" i="102"/>
  <c r="DQP56" i="102"/>
  <c r="DQH56" i="102"/>
  <c r="DPZ56" i="102"/>
  <c r="DPR56" i="102"/>
  <c r="DPJ56" i="102"/>
  <c r="DPB56" i="102"/>
  <c r="DOT56" i="102"/>
  <c r="DOL56" i="102"/>
  <c r="DOD56" i="102"/>
  <c r="DNV56" i="102"/>
  <c r="DNN56" i="102"/>
  <c r="DNF56" i="102"/>
  <c r="DMX56" i="102"/>
  <c r="DMP56" i="102"/>
  <c r="DMH56" i="102"/>
  <c r="DLZ56" i="102"/>
  <c r="DLR56" i="102"/>
  <c r="DLJ56" i="102"/>
  <c r="DLB56" i="102"/>
  <c r="DKT56" i="102"/>
  <c r="DKL56" i="102"/>
  <c r="DKD56" i="102"/>
  <c r="DJV56" i="102"/>
  <c r="DJN56" i="102"/>
  <c r="DJF56" i="102"/>
  <c r="DIX56" i="102"/>
  <c r="DIP56" i="102"/>
  <c r="DIH56" i="102"/>
  <c r="DHZ56" i="102"/>
  <c r="DHR56" i="102"/>
  <c r="DHJ56" i="102"/>
  <c r="DHB56" i="102"/>
  <c r="DGT56" i="102"/>
  <c r="DGL56" i="102"/>
  <c r="DGD56" i="102"/>
  <c r="DFV56" i="102"/>
  <c r="DFN56" i="102"/>
  <c r="DFF56" i="102"/>
  <c r="DEX56" i="102"/>
  <c r="DEP56" i="102"/>
  <c r="DEH56" i="102"/>
  <c r="DDZ56" i="102"/>
  <c r="DDR56" i="102"/>
  <c r="DDJ56" i="102"/>
  <c r="DDB56" i="102"/>
  <c r="DCT56" i="102"/>
  <c r="DCL56" i="102"/>
  <c r="DCD56" i="102"/>
  <c r="DBV56" i="102"/>
  <c r="DBN56" i="102"/>
  <c r="DBF56" i="102"/>
  <c r="DAX56" i="102"/>
  <c r="DAP56" i="102"/>
  <c r="DAH56" i="102"/>
  <c r="CZZ56" i="102"/>
  <c r="CZR56" i="102"/>
  <c r="CZJ56" i="102"/>
  <c r="CZB56" i="102"/>
  <c r="CYT56" i="102"/>
  <c r="CYL56" i="102"/>
  <c r="CYD56" i="102"/>
  <c r="CXV56" i="102"/>
  <c r="CXN56" i="102"/>
  <c r="CXF56" i="102"/>
  <c r="CWX56" i="102"/>
  <c r="CWP56" i="102"/>
  <c r="CWH56" i="102"/>
  <c r="CVZ56" i="102"/>
  <c r="CVR56" i="102"/>
  <c r="CVJ56" i="102"/>
  <c r="CVB56" i="102"/>
  <c r="CUT56" i="102"/>
  <c r="CUL56" i="102"/>
  <c r="CUD56" i="102"/>
  <c r="CTV56" i="102"/>
  <c r="CTN56" i="102"/>
  <c r="CTF56" i="102"/>
  <c r="CSX56" i="102"/>
  <c r="CSP56" i="102"/>
  <c r="CSH56" i="102"/>
  <c r="CRZ56" i="102"/>
  <c r="CRR56" i="102"/>
  <c r="CRJ56" i="102"/>
  <c r="CRB56" i="102"/>
  <c r="CQT56" i="102"/>
  <c r="CQL56" i="102"/>
  <c r="CQD56" i="102"/>
  <c r="CPV56" i="102"/>
  <c r="CPN56" i="102"/>
  <c r="CPF56" i="102"/>
  <c r="COX56" i="102"/>
  <c r="COP56" i="102"/>
  <c r="COH56" i="102"/>
  <c r="CNZ56" i="102"/>
  <c r="CNR56" i="102"/>
  <c r="CNJ56" i="102"/>
  <c r="CNB56" i="102"/>
  <c r="CMT56" i="102"/>
  <c r="CML56" i="102"/>
  <c r="CMD56" i="102"/>
  <c r="CLV56" i="102"/>
  <c r="CLN56" i="102"/>
  <c r="CLF56" i="102"/>
  <c r="CKX56" i="102"/>
  <c r="CKP56" i="102"/>
  <c r="CKH56" i="102"/>
  <c r="CJZ56" i="102"/>
  <c r="CJR56" i="102"/>
  <c r="CJJ56" i="102"/>
  <c r="CJB56" i="102"/>
  <c r="CIT56" i="102"/>
  <c r="CIL56" i="102"/>
  <c r="CID56" i="102"/>
  <c r="CHV56" i="102"/>
  <c r="CHN56" i="102"/>
  <c r="CHF56" i="102"/>
  <c r="CGX56" i="102"/>
  <c r="CGP56" i="102"/>
  <c r="CGH56" i="102"/>
  <c r="CFZ56" i="102"/>
  <c r="CFR56" i="102"/>
  <c r="CFJ56" i="102"/>
  <c r="CFB56" i="102"/>
  <c r="CET56" i="102"/>
  <c r="CEL56" i="102"/>
  <c r="CED56" i="102"/>
  <c r="CDV56" i="102"/>
  <c r="CDN56" i="102"/>
  <c r="CDF56" i="102"/>
  <c r="CCX56" i="102"/>
  <c r="CCP56" i="102"/>
  <c r="CCH56" i="102"/>
  <c r="CBZ56" i="102"/>
  <c r="CBR56" i="102"/>
  <c r="CBJ56" i="102"/>
  <c r="CBB56" i="102"/>
  <c r="CAT56" i="102"/>
  <c r="CAL56" i="102"/>
  <c r="CAD56" i="102"/>
  <c r="BZV56" i="102"/>
  <c r="BZN56" i="102"/>
  <c r="BZF56" i="102"/>
  <c r="BYX56" i="102"/>
  <c r="BYP56" i="102"/>
  <c r="BYH56" i="102"/>
  <c r="BXZ56" i="102"/>
  <c r="BXR56" i="102"/>
  <c r="BXJ56" i="102"/>
  <c r="BXB56" i="102"/>
  <c r="BWT56" i="102"/>
  <c r="BWL56" i="102"/>
  <c r="BWD56" i="102"/>
  <c r="BVV56" i="102"/>
  <c r="BVN56" i="102"/>
  <c r="BVF56" i="102"/>
  <c r="BUX56" i="102"/>
  <c r="BUP56" i="102"/>
  <c r="BUH56" i="102"/>
  <c r="BTZ56" i="102"/>
  <c r="BTR56" i="102"/>
  <c r="BTJ56" i="102"/>
  <c r="BTB56" i="102"/>
  <c r="BST56" i="102"/>
  <c r="BSL56" i="102"/>
  <c r="BSD56" i="102"/>
  <c r="BRV56" i="102"/>
  <c r="BRN56" i="102"/>
  <c r="BRF56" i="102"/>
  <c r="BQX56" i="102"/>
  <c r="BQP56" i="102"/>
  <c r="BQH56" i="102"/>
  <c r="BPZ56" i="102"/>
  <c r="BPR56" i="102"/>
  <c r="BPJ56" i="102"/>
  <c r="BPB56" i="102"/>
  <c r="BOT56" i="102"/>
  <c r="BOL56" i="102"/>
  <c r="BOD56" i="102"/>
  <c r="BNV56" i="102"/>
  <c r="BNN56" i="102"/>
  <c r="BNF56" i="102"/>
  <c r="BMX56" i="102"/>
  <c r="BMP56" i="102"/>
  <c r="BMH56" i="102"/>
  <c r="BLZ56" i="102"/>
  <c r="BLR56" i="102"/>
  <c r="KCB56" i="102"/>
  <c r="IQJ56" i="102"/>
  <c r="HYJ56" i="102"/>
  <c r="HOR56" i="102"/>
  <c r="HKM56" i="102"/>
  <c r="HHT56" i="102"/>
  <c r="HFH56" i="102"/>
  <c r="HCV56" i="102"/>
  <c r="HAJ56" i="102"/>
  <c r="GXX56" i="102"/>
  <c r="GVL56" i="102"/>
  <c r="GSZ56" i="102"/>
  <c r="GQN56" i="102"/>
  <c r="GOB56" i="102"/>
  <c r="GLP56" i="102"/>
  <c r="GJD56" i="102"/>
  <c r="GGR56" i="102"/>
  <c r="GEF56" i="102"/>
  <c r="GBT56" i="102"/>
  <c r="FZH56" i="102"/>
  <c r="FWV56" i="102"/>
  <c r="FUJ56" i="102"/>
  <c r="FRX56" i="102"/>
  <c r="FPL56" i="102"/>
  <c r="FMZ56" i="102"/>
  <c r="FKN56" i="102"/>
  <c r="FIB56" i="102"/>
  <c r="FFP56" i="102"/>
  <c r="FDD56" i="102"/>
  <c r="FAR56" i="102"/>
  <c r="EYF56" i="102"/>
  <c r="EWZ56" i="102"/>
  <c r="EVT56" i="102"/>
  <c r="EUN56" i="102"/>
  <c r="ETH56" i="102"/>
  <c r="ESB56" i="102"/>
  <c r="EQV56" i="102"/>
  <c r="EPP56" i="102"/>
  <c r="EOJ56" i="102"/>
  <c r="END56" i="102"/>
  <c r="ELX56" i="102"/>
  <c r="EKR56" i="102"/>
  <c r="EJL56" i="102"/>
  <c r="EIF56" i="102"/>
  <c r="EGZ56" i="102"/>
  <c r="EFT56" i="102"/>
  <c r="EEN56" i="102"/>
  <c r="EDH56" i="102"/>
  <c r="ECB56" i="102"/>
  <c r="EAV56" i="102"/>
  <c r="DZP56" i="102"/>
  <c r="DYX56" i="102"/>
  <c r="DYO56" i="102"/>
  <c r="DYF56" i="102"/>
  <c r="DXW56" i="102"/>
  <c r="DXN56" i="102"/>
  <c r="DXE56" i="102"/>
  <c r="DWV56" i="102"/>
  <c r="DWL56" i="102"/>
  <c r="DWC56" i="102"/>
  <c r="DVT56" i="102"/>
  <c r="DVK56" i="102"/>
  <c r="DVB56" i="102"/>
  <c r="DUS56" i="102"/>
  <c r="DUJ56" i="102"/>
  <c r="DTZ56" i="102"/>
  <c r="DTQ56" i="102"/>
  <c r="DTI56" i="102"/>
  <c r="DTA56" i="102"/>
  <c r="DSS56" i="102"/>
  <c r="DSK56" i="102"/>
  <c r="DSC56" i="102"/>
  <c r="DRU56" i="102"/>
  <c r="DRM56" i="102"/>
  <c r="DRE56" i="102"/>
  <c r="DQW56" i="102"/>
  <c r="DQO56" i="102"/>
  <c r="DQG56" i="102"/>
  <c r="DPY56" i="102"/>
  <c r="DPQ56" i="102"/>
  <c r="DPI56" i="102"/>
  <c r="DPA56" i="102"/>
  <c r="DOS56" i="102"/>
  <c r="DOK56" i="102"/>
  <c r="DOC56" i="102"/>
  <c r="DNU56" i="102"/>
  <c r="DNM56" i="102"/>
  <c r="DNE56" i="102"/>
  <c r="DMW56" i="102"/>
  <c r="DMO56" i="102"/>
  <c r="DMG56" i="102"/>
  <c r="DLY56" i="102"/>
  <c r="DLQ56" i="102"/>
  <c r="DLI56" i="102"/>
  <c r="DLA56" i="102"/>
  <c r="DKS56" i="102"/>
  <c r="DKK56" i="102"/>
  <c r="DKC56" i="102"/>
  <c r="DJU56" i="102"/>
  <c r="DJM56" i="102"/>
  <c r="DJE56" i="102"/>
  <c r="DIW56" i="102"/>
  <c r="DIO56" i="102"/>
  <c r="DIG56" i="102"/>
  <c r="DHY56" i="102"/>
  <c r="DHQ56" i="102"/>
  <c r="DHI56" i="102"/>
  <c r="DHA56" i="102"/>
  <c r="DGS56" i="102"/>
  <c r="DGK56" i="102"/>
  <c r="DGC56" i="102"/>
  <c r="DFU56" i="102"/>
  <c r="DFM56" i="102"/>
  <c r="DFE56" i="102"/>
  <c r="DEW56" i="102"/>
  <c r="DEO56" i="102"/>
  <c r="DEG56" i="102"/>
  <c r="DDY56" i="102"/>
  <c r="DDQ56" i="102"/>
  <c r="DDI56" i="102"/>
  <c r="DDA56" i="102"/>
  <c r="DCS56" i="102"/>
  <c r="DCK56" i="102"/>
  <c r="DCC56" i="102"/>
  <c r="DBU56" i="102"/>
  <c r="DBM56" i="102"/>
  <c r="DBE56" i="102"/>
  <c r="DAW56" i="102"/>
  <c r="DAO56" i="102"/>
  <c r="DAG56" i="102"/>
  <c r="CZY56" i="102"/>
  <c r="CZQ56" i="102"/>
  <c r="CZI56" i="102"/>
  <c r="CZA56" i="102"/>
  <c r="CYS56" i="102"/>
  <c r="CYK56" i="102"/>
  <c r="CYC56" i="102"/>
  <c r="CXU56" i="102"/>
  <c r="CXM56" i="102"/>
  <c r="CXE56" i="102"/>
  <c r="CWW56" i="102"/>
  <c r="CWO56" i="102"/>
  <c r="CWG56" i="102"/>
  <c r="CVY56" i="102"/>
  <c r="CVQ56" i="102"/>
  <c r="CVI56" i="102"/>
  <c r="CVA56" i="102"/>
  <c r="CUS56" i="102"/>
  <c r="CUK56" i="102"/>
  <c r="CUC56" i="102"/>
  <c r="CTU56" i="102"/>
  <c r="CTM56" i="102"/>
  <c r="CTE56" i="102"/>
  <c r="CSW56" i="102"/>
  <c r="CSO56" i="102"/>
  <c r="CSG56" i="102"/>
  <c r="CRY56" i="102"/>
  <c r="CRQ56" i="102"/>
  <c r="CRI56" i="102"/>
  <c r="CRA56" i="102"/>
  <c r="CQS56" i="102"/>
  <c r="CQK56" i="102"/>
  <c r="CQC56" i="102"/>
  <c r="CPU56" i="102"/>
  <c r="CPM56" i="102"/>
  <c r="CPE56" i="102"/>
  <c r="COW56" i="102"/>
  <c r="COO56" i="102"/>
  <c r="COG56" i="102"/>
  <c r="CNY56" i="102"/>
  <c r="CNQ56" i="102"/>
  <c r="CNI56" i="102"/>
  <c r="CNA56" i="102"/>
  <c r="CMS56" i="102"/>
  <c r="CMK56" i="102"/>
  <c r="CMC56" i="102"/>
  <c r="CLU56" i="102"/>
  <c r="CLM56" i="102"/>
  <c r="CLE56" i="102"/>
  <c r="CKW56" i="102"/>
  <c r="CKO56" i="102"/>
  <c r="CKG56" i="102"/>
  <c r="CJY56" i="102"/>
  <c r="CJQ56" i="102"/>
  <c r="CJI56" i="102"/>
  <c r="CJA56" i="102"/>
  <c r="CIS56" i="102"/>
  <c r="CIK56" i="102"/>
  <c r="CIC56" i="102"/>
  <c r="CHU56" i="102"/>
  <c r="CHM56" i="102"/>
  <c r="CHE56" i="102"/>
  <c r="CGW56" i="102"/>
  <c r="CGO56" i="102"/>
  <c r="CGG56" i="102"/>
  <c r="CFY56" i="102"/>
  <c r="CFQ56" i="102"/>
  <c r="CFI56" i="102"/>
  <c r="CFA56" i="102"/>
  <c r="CES56" i="102"/>
  <c r="CEK56" i="102"/>
  <c r="CEC56" i="102"/>
  <c r="CDU56" i="102"/>
  <c r="CDM56" i="102"/>
  <c r="CDE56" i="102"/>
  <c r="CCW56" i="102"/>
  <c r="CCO56" i="102"/>
  <c r="CCG56" i="102"/>
  <c r="CBY56" i="102"/>
  <c r="CBQ56" i="102"/>
  <c r="CBI56" i="102"/>
  <c r="CBA56" i="102"/>
  <c r="CAS56" i="102"/>
  <c r="CAK56" i="102"/>
  <c r="CAC56" i="102"/>
  <c r="BZU56" i="102"/>
  <c r="BZM56" i="102"/>
  <c r="BZE56" i="102"/>
  <c r="BYW56" i="102"/>
  <c r="BYO56" i="102"/>
  <c r="BYG56" i="102"/>
  <c r="BXY56" i="102"/>
  <c r="BXQ56" i="102"/>
  <c r="BXI56" i="102"/>
  <c r="BXA56" i="102"/>
  <c r="BWS56" i="102"/>
  <c r="BWK56" i="102"/>
  <c r="BWC56" i="102"/>
  <c r="BVU56" i="102"/>
  <c r="BVM56" i="102"/>
  <c r="BVE56" i="102"/>
  <c r="BUW56" i="102"/>
  <c r="BUO56" i="102"/>
  <c r="BUG56" i="102"/>
  <c r="BTY56" i="102"/>
  <c r="BTQ56" i="102"/>
  <c r="BTI56" i="102"/>
  <c r="BTA56" i="102"/>
  <c r="BSS56" i="102"/>
  <c r="BSK56" i="102"/>
  <c r="BSC56" i="102"/>
  <c r="BRU56" i="102"/>
  <c r="BRM56" i="102"/>
  <c r="BRE56" i="102"/>
  <c r="BQW56" i="102"/>
  <c r="BQO56" i="102"/>
  <c r="BQG56" i="102"/>
  <c r="BPY56" i="102"/>
  <c r="BPQ56" i="102"/>
  <c r="BPI56" i="102"/>
  <c r="BPA56" i="102"/>
  <c r="BOS56" i="102"/>
  <c r="BOK56" i="102"/>
  <c r="BOC56" i="102"/>
  <c r="BNU56" i="102"/>
  <c r="BNM56" i="102"/>
  <c r="BNE56" i="102"/>
  <c r="BMW56" i="102"/>
  <c r="BMO56" i="102"/>
  <c r="BMG56" i="102"/>
  <c r="BLY56" i="102"/>
  <c r="BLQ56" i="102"/>
  <c r="BLI56" i="102"/>
  <c r="BLA56" i="102"/>
  <c r="BKS56" i="102"/>
  <c r="BKK56" i="102"/>
  <c r="BKC56" i="102"/>
  <c r="BJU56" i="102"/>
  <c r="BJM56" i="102"/>
  <c r="BJE56" i="102"/>
  <c r="BIW56" i="102"/>
  <c r="BIO56" i="102"/>
  <c r="BIG56" i="102"/>
  <c r="BHY56" i="102"/>
  <c r="BHQ56" i="102"/>
  <c r="BHI56" i="102"/>
  <c r="BHA56" i="102"/>
  <c r="BGS56" i="102"/>
  <c r="BGK56" i="102"/>
  <c r="BGC56" i="102"/>
  <c r="BFU56" i="102"/>
  <c r="BFM56" i="102"/>
  <c r="BFE56" i="102"/>
  <c r="BEW56" i="102"/>
  <c r="BEO56" i="102"/>
  <c r="BEG56" i="102"/>
  <c r="BDY56" i="102"/>
  <c r="BDQ56" i="102"/>
  <c r="BDI56" i="102"/>
  <c r="BDA56" i="102"/>
  <c r="BCS56" i="102"/>
  <c r="BCK56" i="102"/>
  <c r="BCC56" i="102"/>
  <c r="BBU56" i="102"/>
  <c r="BBM56" i="102"/>
  <c r="BBE56" i="102"/>
  <c r="BAW56" i="102"/>
  <c r="BAO56" i="102"/>
  <c r="BAG56" i="102"/>
  <c r="AZY56" i="102"/>
  <c r="AZQ56" i="102"/>
  <c r="AZI56" i="102"/>
  <c r="AZA56" i="102"/>
  <c r="AYS56" i="102"/>
  <c r="AYK56" i="102"/>
  <c r="AYC56" i="102"/>
  <c r="AXU56" i="102"/>
  <c r="AXM56" i="102"/>
  <c r="AXE56" i="102"/>
  <c r="AWW56" i="102"/>
  <c r="AWO56" i="102"/>
  <c r="AWG56" i="102"/>
  <c r="AVY56" i="102"/>
  <c r="AVQ56" i="102"/>
  <c r="AVI56" i="102"/>
  <c r="AVA56" i="102"/>
  <c r="AUS56" i="102"/>
  <c r="AUK56" i="102"/>
  <c r="AUC56" i="102"/>
  <c r="ATU56" i="102"/>
  <c r="ATM56" i="102"/>
  <c r="ATE56" i="102"/>
  <c r="ASW56" i="102"/>
  <c r="ASO56" i="102"/>
  <c r="ASG56" i="102"/>
  <c r="ARY56" i="102"/>
  <c r="ARQ56" i="102"/>
  <c r="ARI56" i="102"/>
  <c r="ARA56" i="102"/>
  <c r="AQS56" i="102"/>
  <c r="AQK56" i="102"/>
  <c r="AQC56" i="102"/>
  <c r="APU56" i="102"/>
  <c r="APM56" i="102"/>
  <c r="APE56" i="102"/>
  <c r="AOW56" i="102"/>
  <c r="AOO56" i="102"/>
  <c r="AOG56" i="102"/>
  <c r="ANY56" i="102"/>
  <c r="ANQ56" i="102"/>
  <c r="JKZ56" i="102"/>
  <c r="INX56" i="102"/>
  <c r="HXD56" i="102"/>
  <c r="HNU56" i="102"/>
  <c r="HKD56" i="102"/>
  <c r="HHL56" i="102"/>
  <c r="HEZ56" i="102"/>
  <c r="HCN56" i="102"/>
  <c r="HAB56" i="102"/>
  <c r="GXP56" i="102"/>
  <c r="GVD56" i="102"/>
  <c r="GSR56" i="102"/>
  <c r="GQF56" i="102"/>
  <c r="GNT56" i="102"/>
  <c r="GLH56" i="102"/>
  <c r="GIV56" i="102"/>
  <c r="GGJ56" i="102"/>
  <c r="GDX56" i="102"/>
  <c r="GBL56" i="102"/>
  <c r="FYZ56" i="102"/>
  <c r="FWN56" i="102"/>
  <c r="FUB56" i="102"/>
  <c r="FRP56" i="102"/>
  <c r="FPD56" i="102"/>
  <c r="FMR56" i="102"/>
  <c r="FKF56" i="102"/>
  <c r="FHT56" i="102"/>
  <c r="FFH56" i="102"/>
  <c r="FCV56" i="102"/>
  <c r="FAJ56" i="102"/>
  <c r="EYB56" i="102"/>
  <c r="EWV56" i="102"/>
  <c r="EVP56" i="102"/>
  <c r="EUJ56" i="102"/>
  <c r="ETD56" i="102"/>
  <c r="ERX56" i="102"/>
  <c r="EQR56" i="102"/>
  <c r="EPL56" i="102"/>
  <c r="EOF56" i="102"/>
  <c r="EMZ56" i="102"/>
  <c r="ELT56" i="102"/>
  <c r="EKN56" i="102"/>
  <c r="EJH56" i="102"/>
  <c r="EIB56" i="102"/>
  <c r="EGV56" i="102"/>
  <c r="EFP56" i="102"/>
  <c r="EEJ56" i="102"/>
  <c r="EDD56" i="102"/>
  <c r="EBX56" i="102"/>
  <c r="EAR56" i="102"/>
  <c r="DZL56" i="102"/>
  <c r="DYW56" i="102"/>
  <c r="DYN56" i="102"/>
  <c r="DYE56" i="102"/>
  <c r="DXV56" i="102"/>
  <c r="DXM56" i="102"/>
  <c r="DXD56" i="102"/>
  <c r="DWT56" i="102"/>
  <c r="DWK56" i="102"/>
  <c r="DWB56" i="102"/>
  <c r="DVS56" i="102"/>
  <c r="DVJ56" i="102"/>
  <c r="DVA56" i="102"/>
  <c r="DUR56" i="102"/>
  <c r="DUH56" i="102"/>
  <c r="DTY56" i="102"/>
  <c r="DTP56" i="102"/>
  <c r="DTH56" i="102"/>
  <c r="DSZ56" i="102"/>
  <c r="DSR56" i="102"/>
  <c r="DSJ56" i="102"/>
  <c r="DSB56" i="102"/>
  <c r="DRT56" i="102"/>
  <c r="DRL56" i="102"/>
  <c r="DRD56" i="102"/>
  <c r="DQV56" i="102"/>
  <c r="DQN56" i="102"/>
  <c r="DQF56" i="102"/>
  <c r="DPX56" i="102"/>
  <c r="DPP56" i="102"/>
  <c r="DPH56" i="102"/>
  <c r="DOZ56" i="102"/>
  <c r="DOR56" i="102"/>
  <c r="DOJ56" i="102"/>
  <c r="DOB56" i="102"/>
  <c r="DNT56" i="102"/>
  <c r="DNL56" i="102"/>
  <c r="DND56" i="102"/>
  <c r="DMV56" i="102"/>
  <c r="DMN56" i="102"/>
  <c r="DMF56" i="102"/>
  <c r="DLX56" i="102"/>
  <c r="DLP56" i="102"/>
  <c r="DLH56" i="102"/>
  <c r="DKZ56" i="102"/>
  <c r="DKR56" i="102"/>
  <c r="DKJ56" i="102"/>
  <c r="DKB56" i="102"/>
  <c r="DJT56" i="102"/>
  <c r="DJL56" i="102"/>
  <c r="DJD56" i="102"/>
  <c r="DIV56" i="102"/>
  <c r="DIN56" i="102"/>
  <c r="DIF56" i="102"/>
  <c r="DHX56" i="102"/>
  <c r="DHP56" i="102"/>
  <c r="DHH56" i="102"/>
  <c r="DGZ56" i="102"/>
  <c r="DGR56" i="102"/>
  <c r="DGJ56" i="102"/>
  <c r="DGB56" i="102"/>
  <c r="DFT56" i="102"/>
  <c r="DFL56" i="102"/>
  <c r="DFD56" i="102"/>
  <c r="DEV56" i="102"/>
  <c r="DEN56" i="102"/>
  <c r="DEF56" i="102"/>
  <c r="DDX56" i="102"/>
  <c r="DDP56" i="102"/>
  <c r="DDH56" i="102"/>
  <c r="DCZ56" i="102"/>
  <c r="DCR56" i="102"/>
  <c r="DCJ56" i="102"/>
  <c r="DCB56" i="102"/>
  <c r="DBT56" i="102"/>
  <c r="DBL56" i="102"/>
  <c r="DBD56" i="102"/>
  <c r="DAV56" i="102"/>
  <c r="DAN56" i="102"/>
  <c r="DAF56" i="102"/>
  <c r="CZX56" i="102"/>
  <c r="CZP56" i="102"/>
  <c r="CZH56" i="102"/>
  <c r="CYZ56" i="102"/>
  <c r="CYR56" i="102"/>
  <c r="CYJ56" i="102"/>
  <c r="CYB56" i="102"/>
  <c r="CXT56" i="102"/>
  <c r="CXL56" i="102"/>
  <c r="CXD56" i="102"/>
  <c r="CWV56" i="102"/>
  <c r="CWN56" i="102"/>
  <c r="CWF56" i="102"/>
  <c r="CVX56" i="102"/>
  <c r="CVP56" i="102"/>
  <c r="CVH56" i="102"/>
  <c r="CUZ56" i="102"/>
  <c r="CUR56" i="102"/>
  <c r="CUJ56" i="102"/>
  <c r="CUB56" i="102"/>
  <c r="CTT56" i="102"/>
  <c r="CTL56" i="102"/>
  <c r="CTD56" i="102"/>
  <c r="CSV56" i="102"/>
  <c r="CSN56" i="102"/>
  <c r="CSF56" i="102"/>
  <c r="CRX56" i="102"/>
  <c r="CRP56" i="102"/>
  <c r="CRH56" i="102"/>
  <c r="CQZ56" i="102"/>
  <c r="CQR56" i="102"/>
  <c r="CQJ56" i="102"/>
  <c r="CQB56" i="102"/>
  <c r="CPT56" i="102"/>
  <c r="CPL56" i="102"/>
  <c r="CPD56" i="102"/>
  <c r="COV56" i="102"/>
  <c r="CON56" i="102"/>
  <c r="COF56" i="102"/>
  <c r="CNX56" i="102"/>
  <c r="CNP56" i="102"/>
  <c r="CNH56" i="102"/>
  <c r="CMZ56" i="102"/>
  <c r="CMR56" i="102"/>
  <c r="CMJ56" i="102"/>
  <c r="CMB56" i="102"/>
  <c r="CLT56" i="102"/>
  <c r="CLL56" i="102"/>
  <c r="CLD56" i="102"/>
  <c r="CKV56" i="102"/>
  <c r="CKN56" i="102"/>
  <c r="CKF56" i="102"/>
  <c r="CJX56" i="102"/>
  <c r="CJP56" i="102"/>
  <c r="CJH56" i="102"/>
  <c r="CIZ56" i="102"/>
  <c r="CIR56" i="102"/>
  <c r="CIJ56" i="102"/>
  <c r="CIB56" i="102"/>
  <c r="CHT56" i="102"/>
  <c r="CHL56" i="102"/>
  <c r="CHD56" i="102"/>
  <c r="CGV56" i="102"/>
  <c r="CGN56" i="102"/>
  <c r="CGF56" i="102"/>
  <c r="CFX56" i="102"/>
  <c r="CFP56" i="102"/>
  <c r="CFH56" i="102"/>
  <c r="CEZ56" i="102"/>
  <c r="CER56" i="102"/>
  <c r="CEJ56" i="102"/>
  <c r="CEB56" i="102"/>
  <c r="CDT56" i="102"/>
  <c r="CDL56" i="102"/>
  <c r="CDD56" i="102"/>
  <c r="CCV56" i="102"/>
  <c r="CCN56" i="102"/>
  <c r="CCF56" i="102"/>
  <c r="CBX56" i="102"/>
  <c r="CBP56" i="102"/>
  <c r="CBH56" i="102"/>
  <c r="CAZ56" i="102"/>
  <c r="CAR56" i="102"/>
  <c r="CAJ56" i="102"/>
  <c r="CAB56" i="102"/>
  <c r="BZT56" i="102"/>
  <c r="BZL56" i="102"/>
  <c r="BZD56" i="102"/>
  <c r="BYV56" i="102"/>
  <c r="BYN56" i="102"/>
  <c r="BYF56" i="102"/>
  <c r="BXX56" i="102"/>
  <c r="BXP56" i="102"/>
  <c r="BXH56" i="102"/>
  <c r="BWZ56" i="102"/>
  <c r="BWR56" i="102"/>
  <c r="BWJ56" i="102"/>
  <c r="BWB56" i="102"/>
  <c r="BVT56" i="102"/>
  <c r="BVL56" i="102"/>
  <c r="BVD56" i="102"/>
  <c r="BUV56" i="102"/>
  <c r="BUN56" i="102"/>
  <c r="BUF56" i="102"/>
  <c r="BTX56" i="102"/>
  <c r="BTP56" i="102"/>
  <c r="BTH56" i="102"/>
  <c r="BSZ56" i="102"/>
  <c r="BSR56" i="102"/>
  <c r="BSJ56" i="102"/>
  <c r="BSB56" i="102"/>
  <c r="BRT56" i="102"/>
  <c r="BRL56" i="102"/>
  <c r="BRD56" i="102"/>
  <c r="BQV56" i="102"/>
  <c r="BQN56" i="102"/>
  <c r="BQF56" i="102"/>
  <c r="BPX56" i="102"/>
  <c r="BPP56" i="102"/>
  <c r="BPH56" i="102"/>
  <c r="BOZ56" i="102"/>
  <c r="BOR56" i="102"/>
  <c r="BOJ56" i="102"/>
  <c r="BOB56" i="102"/>
  <c r="BNT56" i="102"/>
  <c r="BNL56" i="102"/>
  <c r="BND56" i="102"/>
  <c r="BMV56" i="102"/>
  <c r="BMN56" i="102"/>
  <c r="BMF56" i="102"/>
  <c r="BLX56" i="102"/>
  <c r="BLP56" i="102"/>
  <c r="BLH56" i="102"/>
  <c r="BKZ56" i="102"/>
  <c r="BKR56" i="102"/>
  <c r="BKJ56" i="102"/>
  <c r="BKB56" i="102"/>
  <c r="BJT56" i="102"/>
  <c r="BJL56" i="102"/>
  <c r="BJD56" i="102"/>
  <c r="BIV56" i="102"/>
  <c r="BIN56" i="102"/>
  <c r="BIF56" i="102"/>
  <c r="BHX56" i="102"/>
  <c r="BHP56" i="102"/>
  <c r="BHH56" i="102"/>
  <c r="BGZ56" i="102"/>
  <c r="BGR56" i="102"/>
  <c r="BGJ56" i="102"/>
  <c r="BGB56" i="102"/>
  <c r="BFT56" i="102"/>
  <c r="BFL56" i="102"/>
  <c r="BFD56" i="102"/>
  <c r="BEV56" i="102"/>
  <c r="BEN56" i="102"/>
  <c r="BEF56" i="102"/>
  <c r="BDX56" i="102"/>
  <c r="BDP56" i="102"/>
  <c r="BDH56" i="102"/>
  <c r="BCZ56" i="102"/>
  <c r="BCR56" i="102"/>
  <c r="BCJ56" i="102"/>
  <c r="BCB56" i="102"/>
  <c r="BBT56" i="102"/>
  <c r="BBL56" i="102"/>
  <c r="BBD56" i="102"/>
  <c r="BAV56" i="102"/>
  <c r="BAN56" i="102"/>
  <c r="BAF56" i="102"/>
  <c r="AZX56" i="102"/>
  <c r="AZP56" i="102"/>
  <c r="AZH56" i="102"/>
  <c r="AYZ56" i="102"/>
  <c r="AYR56" i="102"/>
  <c r="AYJ56" i="102"/>
  <c r="AYB56" i="102"/>
  <c r="AXT56" i="102"/>
  <c r="AXL56" i="102"/>
  <c r="AXD56" i="102"/>
  <c r="AWV56" i="102"/>
  <c r="AWN56" i="102"/>
  <c r="AWF56" i="102"/>
  <c r="AVX56" i="102"/>
  <c r="AVP56" i="102"/>
  <c r="AVH56" i="102"/>
  <c r="AUZ56" i="102"/>
  <c r="AUR56" i="102"/>
  <c r="AUJ56" i="102"/>
  <c r="AUB56" i="102"/>
  <c r="ATT56" i="102"/>
  <c r="ATL56" i="102"/>
  <c r="ATD56" i="102"/>
  <c r="ASV56" i="102"/>
  <c r="ASN56" i="102"/>
  <c r="ASF56" i="102"/>
  <c r="ARX56" i="102"/>
  <c r="ARP56" i="102"/>
  <c r="ARH56" i="102"/>
  <c r="AQZ56" i="102"/>
  <c r="AQR56" i="102"/>
  <c r="AQJ56" i="102"/>
  <c r="AQB56" i="102"/>
  <c r="JFD56" i="102"/>
  <c r="ILL56" i="102"/>
  <c r="HVX56" i="102"/>
  <c r="HNE56" i="102"/>
  <c r="HJU56" i="102"/>
  <c r="HHD56" i="102"/>
  <c r="HER56" i="102"/>
  <c r="HCF56" i="102"/>
  <c r="GZT56" i="102"/>
  <c r="GXH56" i="102"/>
  <c r="GUV56" i="102"/>
  <c r="GSJ56" i="102"/>
  <c r="GPX56" i="102"/>
  <c r="GNL56" i="102"/>
  <c r="GKZ56" i="102"/>
  <c r="GIN56" i="102"/>
  <c r="GGB56" i="102"/>
  <c r="GDP56" i="102"/>
  <c r="GBD56" i="102"/>
  <c r="FYR56" i="102"/>
  <c r="FWF56" i="102"/>
  <c r="FTT56" i="102"/>
  <c r="FRH56" i="102"/>
  <c r="FOV56" i="102"/>
  <c r="FMJ56" i="102"/>
  <c r="FJX56" i="102"/>
  <c r="FHL56" i="102"/>
  <c r="FEZ56" i="102"/>
  <c r="FCN56" i="102"/>
  <c r="FAB56" i="102"/>
  <c r="EXX56" i="102"/>
  <c r="EWR56" i="102"/>
  <c r="EVL56" i="102"/>
  <c r="EUF56" i="102"/>
  <c r="ESZ56" i="102"/>
  <c r="ERT56" i="102"/>
  <c r="EQN56" i="102"/>
  <c r="EPH56" i="102"/>
  <c r="EOB56" i="102"/>
  <c r="EMV56" i="102"/>
  <c r="ELP56" i="102"/>
  <c r="EKJ56" i="102"/>
  <c r="EJD56" i="102"/>
  <c r="EHX56" i="102"/>
  <c r="EGR56" i="102"/>
  <c r="EFL56" i="102"/>
  <c r="EEF56" i="102"/>
  <c r="ECZ56" i="102"/>
  <c r="EBT56" i="102"/>
  <c r="EAN56" i="102"/>
  <c r="DZH56" i="102"/>
  <c r="DYV56" i="102"/>
  <c r="DYM56" i="102"/>
  <c r="DYD56" i="102"/>
  <c r="DXU56" i="102"/>
  <c r="DXL56" i="102"/>
  <c r="DXB56" i="102"/>
  <c r="DWS56" i="102"/>
  <c r="DWJ56" i="102"/>
  <c r="DWA56" i="102"/>
  <c r="DVR56" i="102"/>
  <c r="DVI56" i="102"/>
  <c r="DUZ56" i="102"/>
  <c r="DUP56" i="102"/>
  <c r="DUG56" i="102"/>
  <c r="DTX56" i="102"/>
  <c r="DTO56" i="102"/>
  <c r="DTG56" i="102"/>
  <c r="DSY56" i="102"/>
  <c r="DSQ56" i="102"/>
  <c r="DSI56" i="102"/>
  <c r="DSA56" i="102"/>
  <c r="DRS56" i="102"/>
  <c r="DRK56" i="102"/>
  <c r="DRC56" i="102"/>
  <c r="DQU56" i="102"/>
  <c r="DQM56" i="102"/>
  <c r="DQE56" i="102"/>
  <c r="DPW56" i="102"/>
  <c r="DPO56" i="102"/>
  <c r="DPG56" i="102"/>
  <c r="DOY56" i="102"/>
  <c r="DOQ56" i="102"/>
  <c r="DOI56" i="102"/>
  <c r="DOA56" i="102"/>
  <c r="DNS56" i="102"/>
  <c r="DNK56" i="102"/>
  <c r="DNC56" i="102"/>
  <c r="DMU56" i="102"/>
  <c r="DMM56" i="102"/>
  <c r="DME56" i="102"/>
  <c r="DLW56" i="102"/>
  <c r="DLO56" i="102"/>
  <c r="DLG56" i="102"/>
  <c r="DKY56" i="102"/>
  <c r="DKQ56" i="102"/>
  <c r="DKI56" i="102"/>
  <c r="DKA56" i="102"/>
  <c r="DJS56" i="102"/>
  <c r="DJK56" i="102"/>
  <c r="DJC56" i="102"/>
  <c r="DIU56" i="102"/>
  <c r="DIM56" i="102"/>
  <c r="DIE56" i="102"/>
  <c r="DHW56" i="102"/>
  <c r="DHO56" i="102"/>
  <c r="DHG56" i="102"/>
  <c r="DGY56" i="102"/>
  <c r="DGQ56" i="102"/>
  <c r="DGI56" i="102"/>
  <c r="DGA56" i="102"/>
  <c r="DFS56" i="102"/>
  <c r="DFK56" i="102"/>
  <c r="DFC56" i="102"/>
  <c r="DEU56" i="102"/>
  <c r="DEM56" i="102"/>
  <c r="DEE56" i="102"/>
  <c r="DDW56" i="102"/>
  <c r="DDO56" i="102"/>
  <c r="DDG56" i="102"/>
  <c r="DCY56" i="102"/>
  <c r="DCQ56" i="102"/>
  <c r="DCI56" i="102"/>
  <c r="DCA56" i="102"/>
  <c r="DBS56" i="102"/>
  <c r="DBK56" i="102"/>
  <c r="DBC56" i="102"/>
  <c r="DAU56" i="102"/>
  <c r="DAM56" i="102"/>
  <c r="DAE56" i="102"/>
  <c r="CZW56" i="102"/>
  <c r="CZO56" i="102"/>
  <c r="CZG56" i="102"/>
  <c r="CYY56" i="102"/>
  <c r="CYQ56" i="102"/>
  <c r="CYI56" i="102"/>
  <c r="CYA56" i="102"/>
  <c r="CXS56" i="102"/>
  <c r="CXK56" i="102"/>
  <c r="CXC56" i="102"/>
  <c r="CWU56" i="102"/>
  <c r="CWM56" i="102"/>
  <c r="CWE56" i="102"/>
  <c r="CVW56" i="102"/>
  <c r="CVO56" i="102"/>
  <c r="CVG56" i="102"/>
  <c r="CUY56" i="102"/>
  <c r="CUQ56" i="102"/>
  <c r="CUI56" i="102"/>
  <c r="CUA56" i="102"/>
  <c r="CTS56" i="102"/>
  <c r="CTK56" i="102"/>
  <c r="CTC56" i="102"/>
  <c r="CSU56" i="102"/>
  <c r="CSM56" i="102"/>
  <c r="CSE56" i="102"/>
  <c r="CRW56" i="102"/>
  <c r="CRO56" i="102"/>
  <c r="CRG56" i="102"/>
  <c r="CQY56" i="102"/>
  <c r="CQQ56" i="102"/>
  <c r="CQI56" i="102"/>
  <c r="CQA56" i="102"/>
  <c r="CPS56" i="102"/>
  <c r="CPK56" i="102"/>
  <c r="CPC56" i="102"/>
  <c r="COU56" i="102"/>
  <c r="COM56" i="102"/>
  <c r="COE56" i="102"/>
  <c r="CNW56" i="102"/>
  <c r="CNO56" i="102"/>
  <c r="CNG56" i="102"/>
  <c r="CMY56" i="102"/>
  <c r="CMQ56" i="102"/>
  <c r="CMI56" i="102"/>
  <c r="CMA56" i="102"/>
  <c r="CLS56" i="102"/>
  <c r="CLK56" i="102"/>
  <c r="CLC56" i="102"/>
  <c r="CKU56" i="102"/>
  <c r="CKM56" i="102"/>
  <c r="CKE56" i="102"/>
  <c r="CJW56" i="102"/>
  <c r="CJO56" i="102"/>
  <c r="CJG56" i="102"/>
  <c r="CIY56" i="102"/>
  <c r="CIQ56" i="102"/>
  <c r="CII56" i="102"/>
  <c r="CIA56" i="102"/>
  <c r="CHS56" i="102"/>
  <c r="CHK56" i="102"/>
  <c r="CHC56" i="102"/>
  <c r="CGU56" i="102"/>
  <c r="CGM56" i="102"/>
  <c r="CGE56" i="102"/>
  <c r="CFW56" i="102"/>
  <c r="CFO56" i="102"/>
  <c r="CFG56" i="102"/>
  <c r="CEY56" i="102"/>
  <c r="CEQ56" i="102"/>
  <c r="CEI56" i="102"/>
  <c r="CEA56" i="102"/>
  <c r="CDS56" i="102"/>
  <c r="CDK56" i="102"/>
  <c r="CDC56" i="102"/>
  <c r="CCU56" i="102"/>
  <c r="CCM56" i="102"/>
  <c r="CCE56" i="102"/>
  <c r="CBW56" i="102"/>
  <c r="CBO56" i="102"/>
  <c r="CBG56" i="102"/>
  <c r="CAY56" i="102"/>
  <c r="CAQ56" i="102"/>
  <c r="CAI56" i="102"/>
  <c r="CAA56" i="102"/>
  <c r="BZS56" i="102"/>
  <c r="BZK56" i="102"/>
  <c r="BZC56" i="102"/>
  <c r="BYU56" i="102"/>
  <c r="BYM56" i="102"/>
  <c r="BYE56" i="102"/>
  <c r="BXW56" i="102"/>
  <c r="BXO56" i="102"/>
  <c r="BXG56" i="102"/>
  <c r="BWY56" i="102"/>
  <c r="BWQ56" i="102"/>
  <c r="BWI56" i="102"/>
  <c r="BWA56" i="102"/>
  <c r="BVS56" i="102"/>
  <c r="BVK56" i="102"/>
  <c r="BVC56" i="102"/>
  <c r="BUU56" i="102"/>
  <c r="BUM56" i="102"/>
  <c r="BUE56" i="102"/>
  <c r="BTW56" i="102"/>
  <c r="BTO56" i="102"/>
  <c r="BTG56" i="102"/>
  <c r="BSY56" i="102"/>
  <c r="BSQ56" i="102"/>
  <c r="BSI56" i="102"/>
  <c r="BSA56" i="102"/>
  <c r="BRS56" i="102"/>
  <c r="BRK56" i="102"/>
  <c r="BRC56" i="102"/>
  <c r="BQU56" i="102"/>
  <c r="BQM56" i="102"/>
  <c r="BQE56" i="102"/>
  <c r="BPW56" i="102"/>
  <c r="BPO56" i="102"/>
  <c r="BPG56" i="102"/>
  <c r="BOY56" i="102"/>
  <c r="BOQ56" i="102"/>
  <c r="BOI56" i="102"/>
  <c r="BOA56" i="102"/>
  <c r="BNS56" i="102"/>
  <c r="BNK56" i="102"/>
  <c r="BNC56" i="102"/>
  <c r="BMU56" i="102"/>
  <c r="BMM56" i="102"/>
  <c r="BME56" i="102"/>
  <c r="BLW56" i="102"/>
  <c r="BLO56" i="102"/>
  <c r="BLG56" i="102"/>
  <c r="BKY56" i="102"/>
  <c r="BKQ56" i="102"/>
  <c r="BKI56" i="102"/>
  <c r="BKA56" i="102"/>
  <c r="BJS56" i="102"/>
  <c r="BJK56" i="102"/>
  <c r="BJC56" i="102"/>
  <c r="BIU56" i="102"/>
  <c r="BIM56" i="102"/>
  <c r="BIE56" i="102"/>
  <c r="BHW56" i="102"/>
  <c r="BHO56" i="102"/>
  <c r="BHG56" i="102"/>
  <c r="BGY56" i="102"/>
  <c r="BGQ56" i="102"/>
  <c r="BGI56" i="102"/>
  <c r="BGA56" i="102"/>
  <c r="BFS56" i="102"/>
  <c r="BFK56" i="102"/>
  <c r="BFC56" i="102"/>
  <c r="BEU56" i="102"/>
  <c r="BEM56" i="102"/>
  <c r="BEE56" i="102"/>
  <c r="BDW56" i="102"/>
  <c r="BDO56" i="102"/>
  <c r="BDG56" i="102"/>
  <c r="BCY56" i="102"/>
  <c r="BCQ56" i="102"/>
  <c r="BCI56" i="102"/>
  <c r="BCA56" i="102"/>
  <c r="BBS56" i="102"/>
  <c r="BBK56" i="102"/>
  <c r="BBC56" i="102"/>
  <c r="BAU56" i="102"/>
  <c r="BAM56" i="102"/>
  <c r="BAE56" i="102"/>
  <c r="AZW56" i="102"/>
  <c r="AZO56" i="102"/>
  <c r="AZG56" i="102"/>
  <c r="AYY56" i="102"/>
  <c r="AYQ56" i="102"/>
  <c r="AYI56" i="102"/>
  <c r="AYA56" i="102"/>
  <c r="AXS56" i="102"/>
  <c r="AXK56" i="102"/>
  <c r="AXC56" i="102"/>
  <c r="AWU56" i="102"/>
  <c r="AWM56" i="102"/>
  <c r="AWE56" i="102"/>
  <c r="AVW56" i="102"/>
  <c r="AVO56" i="102"/>
  <c r="AVG56" i="102"/>
  <c r="AUY56" i="102"/>
  <c r="AUQ56" i="102"/>
  <c r="AUI56" i="102"/>
  <c r="AUA56" i="102"/>
  <c r="ATS56" i="102"/>
  <c r="ATK56" i="102"/>
  <c r="ATC56" i="102"/>
  <c r="ASU56" i="102"/>
  <c r="ASM56" i="102"/>
  <c r="ASE56" i="102"/>
  <c r="ARW56" i="102"/>
  <c r="ARO56" i="102"/>
  <c r="JCR56" i="102"/>
  <c r="IIZ56" i="102"/>
  <c r="HUR56" i="102"/>
  <c r="HMO56" i="102"/>
  <c r="HJL56" i="102"/>
  <c r="HGV56" i="102"/>
  <c r="HEJ56" i="102"/>
  <c r="HBX56" i="102"/>
  <c r="GZL56" i="102"/>
  <c r="GWZ56" i="102"/>
  <c r="GUN56" i="102"/>
  <c r="GSB56" i="102"/>
  <c r="GPP56" i="102"/>
  <c r="GND56" i="102"/>
  <c r="GKR56" i="102"/>
  <c r="GIF56" i="102"/>
  <c r="GFT56" i="102"/>
  <c r="GDH56" i="102"/>
  <c r="GAV56" i="102"/>
  <c r="FYJ56" i="102"/>
  <c r="FVX56" i="102"/>
  <c r="FTL56" i="102"/>
  <c r="FQZ56" i="102"/>
  <c r="FON56" i="102"/>
  <c r="I56" i="102"/>
  <c r="Q56" i="102"/>
  <c r="Y56" i="102"/>
  <c r="AG56" i="102"/>
  <c r="AO56" i="102"/>
  <c r="AW56" i="102"/>
  <c r="BE56" i="102"/>
  <c r="BM56" i="102"/>
  <c r="BU56" i="102"/>
  <c r="CC56" i="102"/>
  <c r="CK56" i="102"/>
  <c r="CS56" i="102"/>
  <c r="DA56" i="102"/>
  <c r="DI56" i="102"/>
  <c r="DQ56" i="102"/>
  <c r="DY56" i="102"/>
  <c r="EG56" i="102"/>
  <c r="EO56" i="102"/>
  <c r="EW56" i="102"/>
  <c r="FE56" i="102"/>
  <c r="FM56" i="102"/>
  <c r="FU56" i="102"/>
  <c r="GC56" i="102"/>
  <c r="GK56" i="102"/>
  <c r="GS56" i="102"/>
  <c r="HA56" i="102"/>
  <c r="HI56" i="102"/>
  <c r="HQ56" i="102"/>
  <c r="HY56" i="102"/>
  <c r="IG56" i="102"/>
  <c r="IO56" i="102"/>
  <c r="IW56" i="102"/>
  <c r="JE56" i="102"/>
  <c r="JM56" i="102"/>
  <c r="JU56" i="102"/>
  <c r="KC56" i="102"/>
  <c r="KK56" i="102"/>
  <c r="KS56" i="102"/>
  <c r="LA56" i="102"/>
  <c r="LI56" i="102"/>
  <c r="LQ56" i="102"/>
  <c r="LY56" i="102"/>
  <c r="MG56" i="102"/>
  <c r="MO56" i="102"/>
  <c r="MW56" i="102"/>
  <c r="NE56" i="102"/>
  <c r="NM56" i="102"/>
  <c r="NU56" i="102"/>
  <c r="OC56" i="102"/>
  <c r="OK56" i="102"/>
  <c r="OS56" i="102"/>
  <c r="PA56" i="102"/>
  <c r="PI56" i="102"/>
  <c r="PQ56" i="102"/>
  <c r="PY56" i="102"/>
  <c r="QG56" i="102"/>
  <c r="QO56" i="102"/>
  <c r="QW56" i="102"/>
  <c r="RE56" i="102"/>
  <c r="RM56" i="102"/>
  <c r="RU56" i="102"/>
  <c r="SC56" i="102"/>
  <c r="SK56" i="102"/>
  <c r="SS56" i="102"/>
  <c r="TA56" i="102"/>
  <c r="TI56" i="102"/>
  <c r="TQ56" i="102"/>
  <c r="TY56" i="102"/>
  <c r="UG56" i="102"/>
  <c r="UO56" i="102"/>
  <c r="UW56" i="102"/>
  <c r="VE56" i="102"/>
  <c r="VM56" i="102"/>
  <c r="VU56" i="102"/>
  <c r="WC56" i="102"/>
  <c r="WK56" i="102"/>
  <c r="WS56" i="102"/>
  <c r="XA56" i="102"/>
  <c r="XI56" i="102"/>
  <c r="XQ56" i="102"/>
  <c r="XY56" i="102"/>
  <c r="YG56" i="102"/>
  <c r="YO56" i="102"/>
  <c r="YW56" i="102"/>
  <c r="ZE56" i="102"/>
  <c r="ZM56" i="102"/>
  <c r="ZU56" i="102"/>
  <c r="AAC56" i="102"/>
  <c r="AAK56" i="102"/>
  <c r="AAS56" i="102"/>
  <c r="ABA56" i="102"/>
  <c r="ABI56" i="102"/>
  <c r="ABQ56" i="102"/>
  <c r="ABY56" i="102"/>
  <c r="ACG56" i="102"/>
  <c r="ACO56" i="102"/>
  <c r="ACW56" i="102"/>
  <c r="ADE56" i="102"/>
  <c r="ADM56" i="102"/>
  <c r="ADU56" i="102"/>
  <c r="AEC56" i="102"/>
  <c r="AEK56" i="102"/>
  <c r="AES56" i="102"/>
  <c r="AFA56" i="102"/>
  <c r="AFI56" i="102"/>
  <c r="AFQ56" i="102"/>
  <c r="AFY56" i="102"/>
  <c r="AGG56" i="102"/>
  <c r="AGO56" i="102"/>
  <c r="AGW56" i="102"/>
  <c r="AHE56" i="102"/>
  <c r="AHM56" i="102"/>
  <c r="AHU56" i="102"/>
  <c r="AIC56" i="102"/>
  <c r="AIK56" i="102"/>
  <c r="AIS56" i="102"/>
  <c r="AJA56" i="102"/>
  <c r="AJI56" i="102"/>
  <c r="AJQ56" i="102"/>
  <c r="AJY56" i="102"/>
  <c r="AKG56" i="102"/>
  <c r="AKO56" i="102"/>
  <c r="AKW56" i="102"/>
  <c r="ALE56" i="102"/>
  <c r="ALN56" i="102"/>
  <c r="ALW56" i="102"/>
  <c r="AMF56" i="102"/>
  <c r="AMP56" i="102"/>
  <c r="AMY56" i="102"/>
  <c r="ANI56" i="102"/>
  <c r="ANV56" i="102"/>
  <c r="AOL56" i="102"/>
  <c r="APB56" i="102"/>
  <c r="APR56" i="102"/>
  <c r="AQI56" i="102"/>
  <c r="ARF56" i="102"/>
  <c r="ASH56" i="102"/>
  <c r="ATN56" i="102"/>
  <c r="AUT56" i="102"/>
  <c r="AVZ56" i="102"/>
  <c r="AXF56" i="102"/>
  <c r="AYL56" i="102"/>
  <c r="AZR56" i="102"/>
  <c r="BAX56" i="102"/>
  <c r="BCD56" i="102"/>
  <c r="BDJ56" i="102"/>
  <c r="BEP56" i="102"/>
  <c r="BFV56" i="102"/>
  <c r="BHB56" i="102"/>
  <c r="BIH56" i="102"/>
  <c r="BJN56" i="102"/>
  <c r="BKT56" i="102"/>
  <c r="BML56" i="102"/>
  <c r="BOX56" i="102"/>
  <c r="BRJ56" i="102"/>
  <c r="BTV56" i="102"/>
  <c r="BWH56" i="102"/>
  <c r="BYT56" i="102"/>
  <c r="CBF56" i="102"/>
  <c r="CDR56" i="102"/>
  <c r="CGD56" i="102"/>
  <c r="CIP56" i="102"/>
  <c r="CLB56" i="102"/>
  <c r="CNN56" i="102"/>
  <c r="CPZ56" i="102"/>
  <c r="CSL56" i="102"/>
  <c r="CUX56" i="102"/>
  <c r="CXJ56" i="102"/>
  <c r="CZV56" i="102"/>
  <c r="DCH56" i="102"/>
  <c r="DET56" i="102"/>
  <c r="DHF56" i="102"/>
  <c r="DJR56" i="102"/>
  <c r="DMD56" i="102"/>
  <c r="DOP56" i="102"/>
  <c r="DRB56" i="102"/>
  <c r="DTN56" i="102"/>
  <c r="DWI56" i="102"/>
  <c r="DZD56" i="102"/>
  <c r="EIZ56" i="102"/>
  <c r="ESV56" i="102"/>
  <c r="FHD56" i="102"/>
  <c r="O56" i="102"/>
  <c r="N19" i="103" s="1"/>
  <c r="BK56" i="102"/>
  <c r="DO56" i="102"/>
  <c r="GA56" i="102"/>
  <c r="IE56" i="102"/>
  <c r="KI56" i="102"/>
  <c r="ME56" i="102"/>
  <c r="OI56" i="102"/>
  <c r="QM56" i="102"/>
  <c r="SI56" i="102"/>
  <c r="TW56" i="102"/>
  <c r="VK56" i="102"/>
  <c r="YE56" i="102"/>
  <c r="AAI56" i="102"/>
  <c r="ACE56" i="102"/>
  <c r="ADS56" i="102"/>
  <c r="AFO56" i="102"/>
  <c r="AHK56" i="102"/>
  <c r="AJG56" i="102"/>
  <c r="ALC56" i="102"/>
  <c r="ANG56" i="102"/>
  <c r="AQY56" i="102"/>
  <c r="AYD56" i="102"/>
  <c r="BFN56" i="102"/>
  <c r="BOH56" i="102"/>
  <c r="CDB56" i="102"/>
  <c r="CZF56" i="102"/>
  <c r="DQL56" i="102"/>
  <c r="FCF56" i="102"/>
  <c r="H6" i="140"/>
  <c r="E14" i="141" s="1"/>
  <c r="O39" i="25"/>
  <c r="N70" i="25"/>
  <c r="M30" i="26" s="1"/>
  <c r="F30" i="26" s="1"/>
  <c r="F15" i="26"/>
  <c r="F16" i="26"/>
  <c r="L28" i="26"/>
  <c r="L26" i="26" s="1"/>
  <c r="L23" i="26" s="1"/>
  <c r="K32" i="26"/>
  <c r="F32" i="26" s="1"/>
  <c r="I30" i="110"/>
  <c r="G31" i="110"/>
  <c r="J103" i="110"/>
  <c r="L104" i="110"/>
  <c r="K30" i="106"/>
  <c r="O21" i="107"/>
  <c r="N34" i="107"/>
  <c r="K30" i="102"/>
  <c r="O16" i="161"/>
  <c r="F19" i="104"/>
  <c r="I19" i="103"/>
  <c r="I14" i="103" s="1"/>
  <c r="D30" i="62" s="1"/>
  <c r="J57" i="102"/>
  <c r="J56" i="102"/>
  <c r="R56" i="102"/>
  <c r="Z56" i="102"/>
  <c r="AH56" i="102"/>
  <c r="AP56" i="102"/>
  <c r="AX56" i="102"/>
  <c r="BF56" i="102"/>
  <c r="BN56" i="102"/>
  <c r="BV56" i="102"/>
  <c r="CD56" i="102"/>
  <c r="CL56" i="102"/>
  <c r="CT56" i="102"/>
  <c r="DB56" i="102"/>
  <c r="DJ56" i="102"/>
  <c r="DR56" i="102"/>
  <c r="DZ56" i="102"/>
  <c r="EH56" i="102"/>
  <c r="EP56" i="102"/>
  <c r="EX56" i="102"/>
  <c r="FF56" i="102"/>
  <c r="FN56" i="102"/>
  <c r="FV56" i="102"/>
  <c r="GD56" i="102"/>
  <c r="GL56" i="102"/>
  <c r="GT56" i="102"/>
  <c r="HB56" i="102"/>
  <c r="HJ56" i="102"/>
  <c r="HR56" i="102"/>
  <c r="HZ56" i="102"/>
  <c r="IH56" i="102"/>
  <c r="IP56" i="102"/>
  <c r="IX56" i="102"/>
  <c r="JF56" i="102"/>
  <c r="JN56" i="102"/>
  <c r="JV56" i="102"/>
  <c r="KD56" i="102"/>
  <c r="KL56" i="102"/>
  <c r="KT56" i="102"/>
  <c r="LB56" i="102"/>
  <c r="LJ56" i="102"/>
  <c r="LR56" i="102"/>
  <c r="LZ56" i="102"/>
  <c r="MH56" i="102"/>
  <c r="MP56" i="102"/>
  <c r="MX56" i="102"/>
  <c r="NF56" i="102"/>
  <c r="NN56" i="102"/>
  <c r="NV56" i="102"/>
  <c r="OD56" i="102"/>
  <c r="OL56" i="102"/>
  <c r="OT56" i="102"/>
  <c r="PB56" i="102"/>
  <c r="PJ56" i="102"/>
  <c r="PR56" i="102"/>
  <c r="PZ56" i="102"/>
  <c r="QH56" i="102"/>
  <c r="QP56" i="102"/>
  <c r="QX56" i="102"/>
  <c r="RF56" i="102"/>
  <c r="RN56" i="102"/>
  <c r="RV56" i="102"/>
  <c r="SD56" i="102"/>
  <c r="SL56" i="102"/>
  <c r="ST56" i="102"/>
  <c r="TB56" i="102"/>
  <c r="TJ56" i="102"/>
  <c r="TR56" i="102"/>
  <c r="TZ56" i="102"/>
  <c r="UH56" i="102"/>
  <c r="UP56" i="102"/>
  <c r="UX56" i="102"/>
  <c r="VF56" i="102"/>
  <c r="VN56" i="102"/>
  <c r="VV56" i="102"/>
  <c r="WD56" i="102"/>
  <c r="WL56" i="102"/>
  <c r="WT56" i="102"/>
  <c r="XB56" i="102"/>
  <c r="XJ56" i="102"/>
  <c r="XR56" i="102"/>
  <c r="XZ56" i="102"/>
  <c r="YH56" i="102"/>
  <c r="YP56" i="102"/>
  <c r="YX56" i="102"/>
  <c r="ZF56" i="102"/>
  <c r="ZN56" i="102"/>
  <c r="ZV56" i="102"/>
  <c r="AAD56" i="102"/>
  <c r="AAL56" i="102"/>
  <c r="AAT56" i="102"/>
  <c r="ABB56" i="102"/>
  <c r="ABJ56" i="102"/>
  <c r="ABR56" i="102"/>
  <c r="ABZ56" i="102"/>
  <c r="ACH56" i="102"/>
  <c r="ACP56" i="102"/>
  <c r="ACX56" i="102"/>
  <c r="ADF56" i="102"/>
  <c r="ADN56" i="102"/>
  <c r="ADV56" i="102"/>
  <c r="AED56" i="102"/>
  <c r="AEL56" i="102"/>
  <c r="AET56" i="102"/>
  <c r="AFB56" i="102"/>
  <c r="AFJ56" i="102"/>
  <c r="AFR56" i="102"/>
  <c r="AFZ56" i="102"/>
  <c r="AGH56" i="102"/>
  <c r="AGP56" i="102"/>
  <c r="AGX56" i="102"/>
  <c r="AHF56" i="102"/>
  <c r="AHN56" i="102"/>
  <c r="AHV56" i="102"/>
  <c r="AID56" i="102"/>
  <c r="AIL56" i="102"/>
  <c r="AIT56" i="102"/>
  <c r="AJB56" i="102"/>
  <c r="AJJ56" i="102"/>
  <c r="AJR56" i="102"/>
  <c r="AJZ56" i="102"/>
  <c r="AKH56" i="102"/>
  <c r="AKP56" i="102"/>
  <c r="AKX56" i="102"/>
  <c r="ALF56" i="102"/>
  <c r="ALO56" i="102"/>
  <c r="ALX56" i="102"/>
  <c r="AMH56" i="102"/>
  <c r="AMQ56" i="102"/>
  <c r="AMZ56" i="102"/>
  <c r="ANJ56" i="102"/>
  <c r="ANW56" i="102"/>
  <c r="AOM56" i="102"/>
  <c r="APC56" i="102"/>
  <c r="APS56" i="102"/>
  <c r="AQL56" i="102"/>
  <c r="ARG56" i="102"/>
  <c r="ASL56" i="102"/>
  <c r="ATR56" i="102"/>
  <c r="AUX56" i="102"/>
  <c r="AWD56" i="102"/>
  <c r="AXJ56" i="102"/>
  <c r="AYP56" i="102"/>
  <c r="AZV56" i="102"/>
  <c r="BBB56" i="102"/>
  <c r="BCH56" i="102"/>
  <c r="BDN56" i="102"/>
  <c r="BET56" i="102"/>
  <c r="BFZ56" i="102"/>
  <c r="BHF56" i="102"/>
  <c r="BIL56" i="102"/>
  <c r="BJR56" i="102"/>
  <c r="BKX56" i="102"/>
  <c r="BMT56" i="102"/>
  <c r="BPF56" i="102"/>
  <c r="BRR56" i="102"/>
  <c r="BUD56" i="102"/>
  <c r="BWP56" i="102"/>
  <c r="BZB56" i="102"/>
  <c r="CBN56" i="102"/>
  <c r="CDZ56" i="102"/>
  <c r="CGL56" i="102"/>
  <c r="CIX56" i="102"/>
  <c r="CLJ56" i="102"/>
  <c r="CNV56" i="102"/>
  <c r="CQH56" i="102"/>
  <c r="CST56" i="102"/>
  <c r="CVF56" i="102"/>
  <c r="CXR56" i="102"/>
  <c r="DAD56" i="102"/>
  <c r="DCP56" i="102"/>
  <c r="DFB56" i="102"/>
  <c r="DHN56" i="102"/>
  <c r="DJZ56" i="102"/>
  <c r="DML56" i="102"/>
  <c r="DOX56" i="102"/>
  <c r="DRJ56" i="102"/>
  <c r="DTW56" i="102"/>
  <c r="DWR56" i="102"/>
  <c r="EAJ56" i="102"/>
  <c r="EKF56" i="102"/>
  <c r="EUB56" i="102"/>
  <c r="FJP56" i="102"/>
  <c r="BS56" i="102"/>
  <c r="EM56" i="102"/>
  <c r="HW56" i="102"/>
  <c r="KQ56" i="102"/>
  <c r="OQ56" i="102"/>
  <c r="WY56" i="102"/>
  <c r="AAY56" i="102"/>
  <c r="AJO56" i="102"/>
  <c r="CFN56" i="102"/>
  <c r="M104" i="110"/>
  <c r="M18" i="112"/>
  <c r="O34" i="107"/>
  <c r="M18" i="108"/>
  <c r="P16" i="161"/>
  <c r="G19" i="104"/>
  <c r="F20" i="103"/>
  <c r="K56" i="102"/>
  <c r="J19" i="103" s="1"/>
  <c r="S56" i="102"/>
  <c r="AA56" i="102"/>
  <c r="AI56" i="102"/>
  <c r="AQ56" i="102"/>
  <c r="AY56" i="102"/>
  <c r="BG56" i="102"/>
  <c r="BO56" i="102"/>
  <c r="BW56" i="102"/>
  <c r="CE56" i="102"/>
  <c r="CM56" i="102"/>
  <c r="CU56" i="102"/>
  <c r="DC56" i="102"/>
  <c r="DK56" i="102"/>
  <c r="DS56" i="102"/>
  <c r="EA56" i="102"/>
  <c r="EI56" i="102"/>
  <c r="EQ56" i="102"/>
  <c r="EY56" i="102"/>
  <c r="FG56" i="102"/>
  <c r="FO56" i="102"/>
  <c r="FW56" i="102"/>
  <c r="GE56" i="102"/>
  <c r="GM56" i="102"/>
  <c r="GU56" i="102"/>
  <c r="HC56" i="102"/>
  <c r="HK56" i="102"/>
  <c r="HS56" i="102"/>
  <c r="IA56" i="102"/>
  <c r="II56" i="102"/>
  <c r="IQ56" i="102"/>
  <c r="IY56" i="102"/>
  <c r="JG56" i="102"/>
  <c r="JO56" i="102"/>
  <c r="JW56" i="102"/>
  <c r="KE56" i="102"/>
  <c r="KM56" i="102"/>
  <c r="KU56" i="102"/>
  <c r="LC56" i="102"/>
  <c r="LK56" i="102"/>
  <c r="LS56" i="102"/>
  <c r="MA56" i="102"/>
  <c r="MI56" i="102"/>
  <c r="MQ56" i="102"/>
  <c r="MY56" i="102"/>
  <c r="NG56" i="102"/>
  <c r="NO56" i="102"/>
  <c r="NW56" i="102"/>
  <c r="OE56" i="102"/>
  <c r="OM56" i="102"/>
  <c r="OU56" i="102"/>
  <c r="PC56" i="102"/>
  <c r="PK56" i="102"/>
  <c r="PS56" i="102"/>
  <c r="QA56" i="102"/>
  <c r="QI56" i="102"/>
  <c r="QQ56" i="102"/>
  <c r="QY56" i="102"/>
  <c r="RG56" i="102"/>
  <c r="RO56" i="102"/>
  <c r="RW56" i="102"/>
  <c r="SE56" i="102"/>
  <c r="SM56" i="102"/>
  <c r="SU56" i="102"/>
  <c r="TC56" i="102"/>
  <c r="TK56" i="102"/>
  <c r="TS56" i="102"/>
  <c r="UA56" i="102"/>
  <c r="UI56" i="102"/>
  <c r="UQ56" i="102"/>
  <c r="UY56" i="102"/>
  <c r="VG56" i="102"/>
  <c r="VO56" i="102"/>
  <c r="VW56" i="102"/>
  <c r="WE56" i="102"/>
  <c r="WM56" i="102"/>
  <c r="WU56" i="102"/>
  <c r="XC56" i="102"/>
  <c r="XK56" i="102"/>
  <c r="XS56" i="102"/>
  <c r="YA56" i="102"/>
  <c r="YI56" i="102"/>
  <c r="YQ56" i="102"/>
  <c r="YY56" i="102"/>
  <c r="ZG56" i="102"/>
  <c r="ZO56" i="102"/>
  <c r="ZW56" i="102"/>
  <c r="AAE56" i="102"/>
  <c r="AAM56" i="102"/>
  <c r="AAU56" i="102"/>
  <c r="ABC56" i="102"/>
  <c r="ABK56" i="102"/>
  <c r="ABS56" i="102"/>
  <c r="ACA56" i="102"/>
  <c r="ACI56" i="102"/>
  <c r="ACQ56" i="102"/>
  <c r="ACY56" i="102"/>
  <c r="ADG56" i="102"/>
  <c r="ADO56" i="102"/>
  <c r="ADW56" i="102"/>
  <c r="AEE56" i="102"/>
  <c r="AEM56" i="102"/>
  <c r="AEU56" i="102"/>
  <c r="AFC56" i="102"/>
  <c r="AFK56" i="102"/>
  <c r="AFS56" i="102"/>
  <c r="AGA56" i="102"/>
  <c r="AGI56" i="102"/>
  <c r="AGQ56" i="102"/>
  <c r="AGY56" i="102"/>
  <c r="AHG56" i="102"/>
  <c r="AHO56" i="102"/>
  <c r="AHW56" i="102"/>
  <c r="AIE56" i="102"/>
  <c r="AIM56" i="102"/>
  <c r="AIU56" i="102"/>
  <c r="AJC56" i="102"/>
  <c r="AJK56" i="102"/>
  <c r="AJS56" i="102"/>
  <c r="AKA56" i="102"/>
  <c r="AKI56" i="102"/>
  <c r="AKQ56" i="102"/>
  <c r="AKY56" i="102"/>
  <c r="ALG56" i="102"/>
  <c r="ALP56" i="102"/>
  <c r="ALZ56" i="102"/>
  <c r="AMI56" i="102"/>
  <c r="AMR56" i="102"/>
  <c r="ANA56" i="102"/>
  <c r="ANK56" i="102"/>
  <c r="ANX56" i="102"/>
  <c r="AON56" i="102"/>
  <c r="APD56" i="102"/>
  <c r="APT56" i="102"/>
  <c r="AQP56" i="102"/>
  <c r="ARJ56" i="102"/>
  <c r="ASP56" i="102"/>
  <c r="ATV56" i="102"/>
  <c r="AVB56" i="102"/>
  <c r="AWH56" i="102"/>
  <c r="AXN56" i="102"/>
  <c r="AYT56" i="102"/>
  <c r="AZZ56" i="102"/>
  <c r="BBF56" i="102"/>
  <c r="BCL56" i="102"/>
  <c r="BDR56" i="102"/>
  <c r="BEX56" i="102"/>
  <c r="BGD56" i="102"/>
  <c r="BHJ56" i="102"/>
  <c r="BIP56" i="102"/>
  <c r="BJV56" i="102"/>
  <c r="BLB56" i="102"/>
  <c r="BNB56" i="102"/>
  <c r="BPN56" i="102"/>
  <c r="BRZ56" i="102"/>
  <c r="BUL56" i="102"/>
  <c r="BWX56" i="102"/>
  <c r="BZJ56" i="102"/>
  <c r="CBV56" i="102"/>
  <c r="CEH56" i="102"/>
  <c r="CGT56" i="102"/>
  <c r="CJF56" i="102"/>
  <c r="CLR56" i="102"/>
  <c r="COD56" i="102"/>
  <c r="CQP56" i="102"/>
  <c r="CTB56" i="102"/>
  <c r="CVN56" i="102"/>
  <c r="CXZ56" i="102"/>
  <c r="DAL56" i="102"/>
  <c r="DCX56" i="102"/>
  <c r="DFJ56" i="102"/>
  <c r="DHV56" i="102"/>
  <c r="DKH56" i="102"/>
  <c r="DMT56" i="102"/>
  <c r="DPF56" i="102"/>
  <c r="DRR56" i="102"/>
  <c r="DUF56" i="102"/>
  <c r="DXA56" i="102"/>
  <c r="EBP56" i="102"/>
  <c r="ELL56" i="102"/>
  <c r="EVH56" i="102"/>
  <c r="FMB56" i="102"/>
  <c r="AE56" i="102"/>
  <c r="CI56" i="102"/>
  <c r="EE56" i="102"/>
  <c r="FS56" i="102"/>
  <c r="HO56" i="102"/>
  <c r="JS56" i="102"/>
  <c r="LO56" i="102"/>
  <c r="NS56" i="102"/>
  <c r="PW56" i="102"/>
  <c r="RK56" i="102"/>
  <c r="TG56" i="102"/>
  <c r="VC56" i="102"/>
  <c r="XG56" i="102"/>
  <c r="ZK56" i="102"/>
  <c r="ABO56" i="102"/>
  <c r="ADC56" i="102"/>
  <c r="AFG56" i="102"/>
  <c r="AGU56" i="102"/>
  <c r="AIQ56" i="102"/>
  <c r="AKU56" i="102"/>
  <c r="AMV56" i="102"/>
  <c r="AQD56" i="102"/>
  <c r="AWX56" i="102"/>
  <c r="BEH56" i="102"/>
  <c r="BLV56" i="102"/>
  <c r="CAP56" i="102"/>
  <c r="CPJ56" i="102"/>
  <c r="DJB56" i="102"/>
  <c r="EQJ56" i="102"/>
  <c r="N28" i="26"/>
  <c r="N26" i="26" s="1"/>
  <c r="N23" i="26" s="1"/>
  <c r="N104" i="110"/>
  <c r="M30" i="106"/>
  <c r="L31" i="106"/>
  <c r="J17" i="107"/>
  <c r="Q16" i="161"/>
  <c r="H19" i="104"/>
  <c r="G38" i="102"/>
  <c r="L56" i="102"/>
  <c r="K19" i="103" s="1"/>
  <c r="T56" i="102"/>
  <c r="AB56" i="102"/>
  <c r="AJ56" i="102"/>
  <c r="AR56" i="102"/>
  <c r="AZ56" i="102"/>
  <c r="BH56" i="102"/>
  <c r="BP56" i="102"/>
  <c r="BX56" i="102"/>
  <c r="CF56" i="102"/>
  <c r="CN56" i="102"/>
  <c r="CV56" i="102"/>
  <c r="DD56" i="102"/>
  <c r="DL56" i="102"/>
  <c r="DT56" i="102"/>
  <c r="EB56" i="102"/>
  <c r="EJ56" i="102"/>
  <c r="ER56" i="102"/>
  <c r="EZ56" i="102"/>
  <c r="FH56" i="102"/>
  <c r="FP56" i="102"/>
  <c r="FX56" i="102"/>
  <c r="GF56" i="102"/>
  <c r="GN56" i="102"/>
  <c r="GV56" i="102"/>
  <c r="HD56" i="102"/>
  <c r="HL56" i="102"/>
  <c r="HT56" i="102"/>
  <c r="IB56" i="102"/>
  <c r="IJ56" i="102"/>
  <c r="IR56" i="102"/>
  <c r="IZ56" i="102"/>
  <c r="JH56" i="102"/>
  <c r="JP56" i="102"/>
  <c r="JX56" i="102"/>
  <c r="KF56" i="102"/>
  <c r="KN56" i="102"/>
  <c r="KV56" i="102"/>
  <c r="LD56" i="102"/>
  <c r="LL56" i="102"/>
  <c r="LT56" i="102"/>
  <c r="MB56" i="102"/>
  <c r="MJ56" i="102"/>
  <c r="MR56" i="102"/>
  <c r="MZ56" i="102"/>
  <c r="NH56" i="102"/>
  <c r="NP56" i="102"/>
  <c r="NX56" i="102"/>
  <c r="OF56" i="102"/>
  <c r="ON56" i="102"/>
  <c r="OV56" i="102"/>
  <c r="PD56" i="102"/>
  <c r="PL56" i="102"/>
  <c r="PT56" i="102"/>
  <c r="QB56" i="102"/>
  <c r="QJ56" i="102"/>
  <c r="QR56" i="102"/>
  <c r="QZ56" i="102"/>
  <c r="RH56" i="102"/>
  <c r="RP56" i="102"/>
  <c r="RX56" i="102"/>
  <c r="SF56" i="102"/>
  <c r="SN56" i="102"/>
  <c r="SV56" i="102"/>
  <c r="TD56" i="102"/>
  <c r="TL56" i="102"/>
  <c r="TT56" i="102"/>
  <c r="UB56" i="102"/>
  <c r="UJ56" i="102"/>
  <c r="UR56" i="102"/>
  <c r="UZ56" i="102"/>
  <c r="VH56" i="102"/>
  <c r="VP56" i="102"/>
  <c r="VX56" i="102"/>
  <c r="WF56" i="102"/>
  <c r="WN56" i="102"/>
  <c r="WV56" i="102"/>
  <c r="XD56" i="102"/>
  <c r="XL56" i="102"/>
  <c r="XT56" i="102"/>
  <c r="YB56" i="102"/>
  <c r="YJ56" i="102"/>
  <c r="YR56" i="102"/>
  <c r="YZ56" i="102"/>
  <c r="ZH56" i="102"/>
  <c r="ZP56" i="102"/>
  <c r="ZX56" i="102"/>
  <c r="AAF56" i="102"/>
  <c r="AAN56" i="102"/>
  <c r="AAV56" i="102"/>
  <c r="ABD56" i="102"/>
  <c r="ABL56" i="102"/>
  <c r="ABT56" i="102"/>
  <c r="ACB56" i="102"/>
  <c r="ACJ56" i="102"/>
  <c r="ACR56" i="102"/>
  <c r="ACZ56" i="102"/>
  <c r="ADH56" i="102"/>
  <c r="ADP56" i="102"/>
  <c r="ADX56" i="102"/>
  <c r="AEF56" i="102"/>
  <c r="AEN56" i="102"/>
  <c r="AEV56" i="102"/>
  <c r="AFD56" i="102"/>
  <c r="AFL56" i="102"/>
  <c r="AFT56" i="102"/>
  <c r="AGB56" i="102"/>
  <c r="AGJ56" i="102"/>
  <c r="AGR56" i="102"/>
  <c r="AGZ56" i="102"/>
  <c r="AHH56" i="102"/>
  <c r="AHP56" i="102"/>
  <c r="AHX56" i="102"/>
  <c r="AIF56" i="102"/>
  <c r="AIN56" i="102"/>
  <c r="AIV56" i="102"/>
  <c r="AJD56" i="102"/>
  <c r="AJL56" i="102"/>
  <c r="AJT56" i="102"/>
  <c r="AKB56" i="102"/>
  <c r="AKJ56" i="102"/>
  <c r="AKR56" i="102"/>
  <c r="AKZ56" i="102"/>
  <c r="ALH56" i="102"/>
  <c r="ALR56" i="102"/>
  <c r="AMA56" i="102"/>
  <c r="AMJ56" i="102"/>
  <c r="AMS56" i="102"/>
  <c r="ANB56" i="102"/>
  <c r="ANN56" i="102"/>
  <c r="ANZ56" i="102"/>
  <c r="AOP56" i="102"/>
  <c r="APF56" i="102"/>
  <c r="APV56" i="102"/>
  <c r="AQQ56" i="102"/>
  <c r="ARN56" i="102"/>
  <c r="AST56" i="102"/>
  <c r="ATZ56" i="102"/>
  <c r="AVF56" i="102"/>
  <c r="AWL56" i="102"/>
  <c r="AXR56" i="102"/>
  <c r="AYX56" i="102"/>
  <c r="BAD56" i="102"/>
  <c r="BBJ56" i="102"/>
  <c r="BCP56" i="102"/>
  <c r="BDV56" i="102"/>
  <c r="BFB56" i="102"/>
  <c r="BGH56" i="102"/>
  <c r="BHN56" i="102"/>
  <c r="BIT56" i="102"/>
  <c r="BJZ56" i="102"/>
  <c r="BLF56" i="102"/>
  <c r="BNJ56" i="102"/>
  <c r="BPV56" i="102"/>
  <c r="BSH56" i="102"/>
  <c r="BUT56" i="102"/>
  <c r="BXF56" i="102"/>
  <c r="BZR56" i="102"/>
  <c r="CCD56" i="102"/>
  <c r="CEP56" i="102"/>
  <c r="CHB56" i="102"/>
  <c r="CJN56" i="102"/>
  <c r="CLZ56" i="102"/>
  <c r="COL56" i="102"/>
  <c r="CQX56" i="102"/>
  <c r="CTJ56" i="102"/>
  <c r="CVV56" i="102"/>
  <c r="CYH56" i="102"/>
  <c r="DAT56" i="102"/>
  <c r="DDF56" i="102"/>
  <c r="DFR56" i="102"/>
  <c r="DID56" i="102"/>
  <c r="DKP56" i="102"/>
  <c r="DNB56" i="102"/>
  <c r="DPN56" i="102"/>
  <c r="DRZ56" i="102"/>
  <c r="DUO56" i="102"/>
  <c r="DXJ56" i="102"/>
  <c r="ECV56" i="102"/>
  <c r="EMR56" i="102"/>
  <c r="EWN56" i="102"/>
  <c r="AM56" i="102"/>
  <c r="CQ56" i="102"/>
  <c r="EU56" i="102"/>
  <c r="GY56" i="102"/>
  <c r="JC56" i="102"/>
  <c r="LG56" i="102"/>
  <c r="NC56" i="102"/>
  <c r="OY56" i="102"/>
  <c r="RC56" i="102"/>
  <c r="SY56" i="102"/>
  <c r="UU56" i="102"/>
  <c r="WI56" i="102"/>
  <c r="XO56" i="102"/>
  <c r="ZC56" i="102"/>
  <c r="AAQ56" i="102"/>
  <c r="ACU56" i="102"/>
  <c r="AEQ56" i="102"/>
  <c r="AGM56" i="102"/>
  <c r="AII56" i="102"/>
  <c r="AKM56" i="102"/>
  <c r="AMM56" i="102"/>
  <c r="APL56" i="102"/>
  <c r="AUL56" i="102"/>
  <c r="BBV56" i="102"/>
  <c r="BHZ56" i="102"/>
  <c r="BTF56" i="102"/>
  <c r="CHZ56" i="102"/>
  <c r="CUH56" i="102"/>
  <c r="DED56" i="102"/>
  <c r="DSX56" i="102"/>
  <c r="O104" i="110"/>
  <c r="F19" i="112"/>
  <c r="K17" i="107"/>
  <c r="J19" i="107"/>
  <c r="F19" i="108"/>
  <c r="F23" i="108" s="1"/>
  <c r="F27" i="108" s="1"/>
  <c r="R16" i="161"/>
  <c r="I19" i="104"/>
  <c r="N17" i="161"/>
  <c r="M18" i="104"/>
  <c r="M56" i="102"/>
  <c r="L19" i="103" s="1"/>
  <c r="U56" i="102"/>
  <c r="AC56" i="102"/>
  <c r="AK56" i="102"/>
  <c r="AS56" i="102"/>
  <c r="BA56" i="102"/>
  <c r="BI56" i="102"/>
  <c r="BQ56" i="102"/>
  <c r="BY56" i="102"/>
  <c r="CG56" i="102"/>
  <c r="CO56" i="102"/>
  <c r="CW56" i="102"/>
  <c r="DE56" i="102"/>
  <c r="DM56" i="102"/>
  <c r="DU56" i="102"/>
  <c r="EC56" i="102"/>
  <c r="EK56" i="102"/>
  <c r="ES56" i="102"/>
  <c r="FA56" i="102"/>
  <c r="FI56" i="102"/>
  <c r="FQ56" i="102"/>
  <c r="FY56" i="102"/>
  <c r="GG56" i="102"/>
  <c r="GO56" i="102"/>
  <c r="GW56" i="102"/>
  <c r="HE56" i="102"/>
  <c r="HM56" i="102"/>
  <c r="HU56" i="102"/>
  <c r="IC56" i="102"/>
  <c r="IK56" i="102"/>
  <c r="IS56" i="102"/>
  <c r="JA56" i="102"/>
  <c r="JI56" i="102"/>
  <c r="JQ56" i="102"/>
  <c r="JY56" i="102"/>
  <c r="KG56" i="102"/>
  <c r="KO56" i="102"/>
  <c r="KW56" i="102"/>
  <c r="LE56" i="102"/>
  <c r="LM56" i="102"/>
  <c r="LU56" i="102"/>
  <c r="MC56" i="102"/>
  <c r="MK56" i="102"/>
  <c r="MS56" i="102"/>
  <c r="NA56" i="102"/>
  <c r="NI56" i="102"/>
  <c r="NQ56" i="102"/>
  <c r="NY56" i="102"/>
  <c r="OG56" i="102"/>
  <c r="OO56" i="102"/>
  <c r="OW56" i="102"/>
  <c r="PE56" i="102"/>
  <c r="PM56" i="102"/>
  <c r="PU56" i="102"/>
  <c r="QC56" i="102"/>
  <c r="QK56" i="102"/>
  <c r="QS56" i="102"/>
  <c r="RA56" i="102"/>
  <c r="RI56" i="102"/>
  <c r="RQ56" i="102"/>
  <c r="RY56" i="102"/>
  <c r="SG56" i="102"/>
  <c r="SO56" i="102"/>
  <c r="SW56" i="102"/>
  <c r="TE56" i="102"/>
  <c r="TM56" i="102"/>
  <c r="TU56" i="102"/>
  <c r="UC56" i="102"/>
  <c r="UK56" i="102"/>
  <c r="US56" i="102"/>
  <c r="VA56" i="102"/>
  <c r="VI56" i="102"/>
  <c r="VQ56" i="102"/>
  <c r="VY56" i="102"/>
  <c r="WG56" i="102"/>
  <c r="WO56" i="102"/>
  <c r="WW56" i="102"/>
  <c r="XE56" i="102"/>
  <c r="XM56" i="102"/>
  <c r="XU56" i="102"/>
  <c r="YC56" i="102"/>
  <c r="YK56" i="102"/>
  <c r="YS56" i="102"/>
  <c r="ZA56" i="102"/>
  <c r="ZI56" i="102"/>
  <c r="ZQ56" i="102"/>
  <c r="ZY56" i="102"/>
  <c r="AAG56" i="102"/>
  <c r="AAO56" i="102"/>
  <c r="AAW56" i="102"/>
  <c r="ABE56" i="102"/>
  <c r="ABM56" i="102"/>
  <c r="ABU56" i="102"/>
  <c r="ACC56" i="102"/>
  <c r="ACK56" i="102"/>
  <c r="ACS56" i="102"/>
  <c r="ADA56" i="102"/>
  <c r="ADI56" i="102"/>
  <c r="ADQ56" i="102"/>
  <c r="ADY56" i="102"/>
  <c r="AEG56" i="102"/>
  <c r="AEO56" i="102"/>
  <c r="AEW56" i="102"/>
  <c r="AFE56" i="102"/>
  <c r="AFM56" i="102"/>
  <c r="AFU56" i="102"/>
  <c r="AGC56" i="102"/>
  <c r="AGK56" i="102"/>
  <c r="AGS56" i="102"/>
  <c r="AHA56" i="102"/>
  <c r="AHI56" i="102"/>
  <c r="AHQ56" i="102"/>
  <c r="AHY56" i="102"/>
  <c r="AIG56" i="102"/>
  <c r="AIO56" i="102"/>
  <c r="AIW56" i="102"/>
  <c r="AJE56" i="102"/>
  <c r="AJM56" i="102"/>
  <c r="AJU56" i="102"/>
  <c r="AKC56" i="102"/>
  <c r="AKK56" i="102"/>
  <c r="AKS56" i="102"/>
  <c r="ALA56" i="102"/>
  <c r="ALJ56" i="102"/>
  <c r="ALS56" i="102"/>
  <c r="AMB56" i="102"/>
  <c r="AMK56" i="102"/>
  <c r="AMT56" i="102"/>
  <c r="ANC56" i="102"/>
  <c r="ANO56" i="102"/>
  <c r="AOD56" i="102"/>
  <c r="AOT56" i="102"/>
  <c r="APJ56" i="102"/>
  <c r="APZ56" i="102"/>
  <c r="AQT56" i="102"/>
  <c r="ARR56" i="102"/>
  <c r="ASX56" i="102"/>
  <c r="AUD56" i="102"/>
  <c r="AVJ56" i="102"/>
  <c r="AWP56" i="102"/>
  <c r="AXV56" i="102"/>
  <c r="AZB56" i="102"/>
  <c r="BAH56" i="102"/>
  <c r="BBN56" i="102"/>
  <c r="BCT56" i="102"/>
  <c r="BDZ56" i="102"/>
  <c r="BFF56" i="102"/>
  <c r="BGL56" i="102"/>
  <c r="BHR56" i="102"/>
  <c r="BIX56" i="102"/>
  <c r="BKD56" i="102"/>
  <c r="BLJ56" i="102"/>
  <c r="BNR56" i="102"/>
  <c r="BQD56" i="102"/>
  <c r="BSP56" i="102"/>
  <c r="BVB56" i="102"/>
  <c r="BXN56" i="102"/>
  <c r="BZZ56" i="102"/>
  <c r="CCL56" i="102"/>
  <c r="CEX56" i="102"/>
  <c r="CHJ56" i="102"/>
  <c r="CJV56" i="102"/>
  <c r="CMH56" i="102"/>
  <c r="COT56" i="102"/>
  <c r="CRF56" i="102"/>
  <c r="CTR56" i="102"/>
  <c r="CWD56" i="102"/>
  <c r="CYP56" i="102"/>
  <c r="DBB56" i="102"/>
  <c r="DDN56" i="102"/>
  <c r="DFZ56" i="102"/>
  <c r="DIL56" i="102"/>
  <c r="DKX56" i="102"/>
  <c r="DNJ56" i="102"/>
  <c r="DPV56" i="102"/>
  <c r="DSH56" i="102"/>
  <c r="DUX56" i="102"/>
  <c r="DXT56" i="102"/>
  <c r="EEB56" i="102"/>
  <c r="ENX56" i="102"/>
  <c r="EXT56" i="102"/>
  <c r="BC56" i="102"/>
  <c r="DG56" i="102"/>
  <c r="GI56" i="102"/>
  <c r="IM56" i="102"/>
  <c r="KA56" i="102"/>
  <c r="MM56" i="102"/>
  <c r="OA56" i="102"/>
  <c r="QE56" i="102"/>
  <c r="SA56" i="102"/>
  <c r="TO56" i="102"/>
  <c r="VS56" i="102"/>
  <c r="XW56" i="102"/>
  <c r="ZS56" i="102"/>
  <c r="ABW56" i="102"/>
  <c r="AEA56" i="102"/>
  <c r="AFW56" i="102"/>
  <c r="AHS56" i="102"/>
  <c r="AJW56" i="102"/>
  <c r="ALL56" i="102"/>
  <c r="ANR56" i="102"/>
  <c r="ARZ56" i="102"/>
  <c r="AZJ56" i="102"/>
  <c r="BGT56" i="102"/>
  <c r="BQT56" i="102"/>
  <c r="CKL56" i="102"/>
  <c r="DBR56" i="102"/>
  <c r="DNZ56" i="102"/>
  <c r="DYL56" i="102"/>
  <c r="N56" i="102"/>
  <c r="M19" i="103" s="1"/>
  <c r="V56" i="102"/>
  <c r="AD56" i="102"/>
  <c r="AL56" i="102"/>
  <c r="AT56" i="102"/>
  <c r="BB56" i="102"/>
  <c r="BJ56" i="102"/>
  <c r="BR56" i="102"/>
  <c r="BZ56" i="102"/>
  <c r="CH56" i="102"/>
  <c r="CP56" i="102"/>
  <c r="CX56" i="102"/>
  <c r="DF56" i="102"/>
  <c r="DN56" i="102"/>
  <c r="DV56" i="102"/>
  <c r="ED56" i="102"/>
  <c r="EL56" i="102"/>
  <c r="ET56" i="102"/>
  <c r="FB56" i="102"/>
  <c r="FJ56" i="102"/>
  <c r="FR56" i="102"/>
  <c r="FZ56" i="102"/>
  <c r="GH56" i="102"/>
  <c r="GP56" i="102"/>
  <c r="GX56" i="102"/>
  <c r="HF56" i="102"/>
  <c r="HN56" i="102"/>
  <c r="HV56" i="102"/>
  <c r="ID56" i="102"/>
  <c r="IL56" i="102"/>
  <c r="IT56" i="102"/>
  <c r="JB56" i="102"/>
  <c r="JJ56" i="102"/>
  <c r="JR56" i="102"/>
  <c r="JZ56" i="102"/>
  <c r="KH56" i="102"/>
  <c r="KP56" i="102"/>
  <c r="KX56" i="102"/>
  <c r="LF56" i="102"/>
  <c r="LN56" i="102"/>
  <c r="LV56" i="102"/>
  <c r="MD56" i="102"/>
  <c r="ML56" i="102"/>
  <c r="MT56" i="102"/>
  <c r="NB56" i="102"/>
  <c r="NJ56" i="102"/>
  <c r="NR56" i="102"/>
  <c r="NZ56" i="102"/>
  <c r="OH56" i="102"/>
  <c r="OP56" i="102"/>
  <c r="OX56" i="102"/>
  <c r="PF56" i="102"/>
  <c r="PN56" i="102"/>
  <c r="PV56" i="102"/>
  <c r="QD56" i="102"/>
  <c r="QL56" i="102"/>
  <c r="QT56" i="102"/>
  <c r="RB56" i="102"/>
  <c r="RJ56" i="102"/>
  <c r="RR56" i="102"/>
  <c r="RZ56" i="102"/>
  <c r="SH56" i="102"/>
  <c r="SP56" i="102"/>
  <c r="SX56" i="102"/>
  <c r="TF56" i="102"/>
  <c r="TN56" i="102"/>
  <c r="TV56" i="102"/>
  <c r="UD56" i="102"/>
  <c r="UL56" i="102"/>
  <c r="UT56" i="102"/>
  <c r="VB56" i="102"/>
  <c r="VJ56" i="102"/>
  <c r="VR56" i="102"/>
  <c r="VZ56" i="102"/>
  <c r="WH56" i="102"/>
  <c r="WP56" i="102"/>
  <c r="WX56" i="102"/>
  <c r="XF56" i="102"/>
  <c r="XN56" i="102"/>
  <c r="XV56" i="102"/>
  <c r="YD56" i="102"/>
  <c r="YL56" i="102"/>
  <c r="YT56" i="102"/>
  <c r="ZB56" i="102"/>
  <c r="ZJ56" i="102"/>
  <c r="ZR56" i="102"/>
  <c r="ZZ56" i="102"/>
  <c r="AAH56" i="102"/>
  <c r="AAP56" i="102"/>
  <c r="AAX56" i="102"/>
  <c r="ABF56" i="102"/>
  <c r="ABN56" i="102"/>
  <c r="ABV56" i="102"/>
  <c r="ACD56" i="102"/>
  <c r="ACL56" i="102"/>
  <c r="ACT56" i="102"/>
  <c r="ADB56" i="102"/>
  <c r="ADJ56" i="102"/>
  <c r="ADR56" i="102"/>
  <c r="ADZ56" i="102"/>
  <c r="AEH56" i="102"/>
  <c r="AEP56" i="102"/>
  <c r="AEX56" i="102"/>
  <c r="AFF56" i="102"/>
  <c r="AFN56" i="102"/>
  <c r="AFV56" i="102"/>
  <c r="AGD56" i="102"/>
  <c r="AGL56" i="102"/>
  <c r="AGT56" i="102"/>
  <c r="AHB56" i="102"/>
  <c r="AHJ56" i="102"/>
  <c r="AHR56" i="102"/>
  <c r="AHZ56" i="102"/>
  <c r="AIH56" i="102"/>
  <c r="AIP56" i="102"/>
  <c r="AIX56" i="102"/>
  <c r="AJF56" i="102"/>
  <c r="AJN56" i="102"/>
  <c r="AJV56" i="102"/>
  <c r="AKD56" i="102"/>
  <c r="AKL56" i="102"/>
  <c r="AKT56" i="102"/>
  <c r="ALB56" i="102"/>
  <c r="ALK56" i="102"/>
  <c r="ALT56" i="102"/>
  <c r="AMC56" i="102"/>
  <c r="AML56" i="102"/>
  <c r="AMU56" i="102"/>
  <c r="ANF56" i="102"/>
  <c r="ANP56" i="102"/>
  <c r="AOE56" i="102"/>
  <c r="AOU56" i="102"/>
  <c r="APK56" i="102"/>
  <c r="AQA56" i="102"/>
  <c r="AQX56" i="102"/>
  <c r="ARV56" i="102"/>
  <c r="ATB56" i="102"/>
  <c r="AUH56" i="102"/>
  <c r="AVN56" i="102"/>
  <c r="AWT56" i="102"/>
  <c r="AXZ56" i="102"/>
  <c r="AZF56" i="102"/>
  <c r="BAL56" i="102"/>
  <c r="BBR56" i="102"/>
  <c r="BCX56" i="102"/>
  <c r="BED56" i="102"/>
  <c r="BFJ56" i="102"/>
  <c r="BGP56" i="102"/>
  <c r="BHV56" i="102"/>
  <c r="BJB56" i="102"/>
  <c r="BKH56" i="102"/>
  <c r="BLN56" i="102"/>
  <c r="BNZ56" i="102"/>
  <c r="BQL56" i="102"/>
  <c r="BSX56" i="102"/>
  <c r="BVJ56" i="102"/>
  <c r="BXV56" i="102"/>
  <c r="CAH56" i="102"/>
  <c r="CCT56" i="102"/>
  <c r="CFF56" i="102"/>
  <c r="CHR56" i="102"/>
  <c r="CKD56" i="102"/>
  <c r="CMP56" i="102"/>
  <c r="CPB56" i="102"/>
  <c r="CRN56" i="102"/>
  <c r="CTZ56" i="102"/>
  <c r="CWL56" i="102"/>
  <c r="CYX56" i="102"/>
  <c r="DBJ56" i="102"/>
  <c r="DDV56" i="102"/>
  <c r="DGH56" i="102"/>
  <c r="DIT56" i="102"/>
  <c r="DLF56" i="102"/>
  <c r="DNR56" i="102"/>
  <c r="DQD56" i="102"/>
  <c r="DSP56" i="102"/>
  <c r="DVH56" i="102"/>
  <c r="DYC56" i="102"/>
  <c r="EFH56" i="102"/>
  <c r="EPD56" i="102"/>
  <c r="EZT56" i="102"/>
  <c r="F16" i="103"/>
  <c r="O18" i="103"/>
  <c r="O14" i="103" s="1"/>
  <c r="J30" i="62" s="1"/>
  <c r="N18" i="103"/>
  <c r="L18" i="103"/>
  <c r="S16" i="161"/>
  <c r="J19" i="104"/>
  <c r="F15" i="103"/>
  <c r="M18" i="103"/>
  <c r="K18" i="103"/>
  <c r="F17" i="103"/>
  <c r="J18" i="103"/>
  <c r="F23" i="103"/>
  <c r="T16" i="161"/>
  <c r="K19" i="104"/>
  <c r="G18" i="21"/>
  <c r="K39" i="19"/>
  <c r="G39" i="19" s="1"/>
  <c r="G40" i="19"/>
  <c r="G61" i="19" s="1"/>
  <c r="H8" i="20"/>
  <c r="L38" i="20"/>
  <c r="F15" i="21"/>
  <c r="F39" i="20"/>
  <c r="J38" i="20"/>
  <c r="E54" i="62" s="1"/>
  <c r="E46" i="62" s="1"/>
  <c r="F23" i="20"/>
  <c r="H13" i="20"/>
  <c r="I25" i="20"/>
  <c r="F30" i="20"/>
  <c r="F22" i="103"/>
  <c r="F17" i="20"/>
  <c r="J24" i="20"/>
  <c r="N25" i="20" s="1"/>
  <c r="F21" i="20"/>
  <c r="S25" i="161"/>
  <c r="J21" i="21"/>
  <c r="J20" i="20"/>
  <c r="H21" i="21"/>
  <c r="I21" i="21"/>
  <c r="G24" i="33"/>
  <c r="L15" i="31"/>
  <c r="U22" i="161"/>
  <c r="L26" i="21"/>
  <c r="L13" i="141"/>
  <c r="L27" i="141" s="1"/>
  <c r="U18" i="161"/>
  <c r="M19" i="21"/>
  <c r="L16" i="31"/>
  <c r="U23" i="161"/>
  <c r="L21" i="21"/>
  <c r="L25" i="21" s="1"/>
  <c r="L29" i="21" s="1"/>
  <c r="L19" i="104"/>
  <c r="E21" i="21"/>
  <c r="F21" i="21"/>
  <c r="I20" i="33"/>
  <c r="G20" i="33" s="1"/>
  <c r="N23" i="161"/>
  <c r="E16" i="31"/>
  <c r="T7" i="161"/>
  <c r="U8" i="161"/>
  <c r="N8" i="161"/>
  <c r="O8" i="161"/>
  <c r="P8" i="161"/>
  <c r="N7" i="161"/>
  <c r="Q8" i="161"/>
  <c r="Q7" i="161"/>
  <c r="R8" i="161"/>
  <c r="R7" i="161"/>
  <c r="S8" i="161"/>
  <c r="O29" i="132"/>
  <c r="N29" i="132"/>
  <c r="M29" i="132"/>
  <c r="J29" i="132"/>
  <c r="L29" i="132"/>
  <c r="K29" i="132"/>
  <c r="S7" i="161"/>
  <c r="T8" i="161"/>
  <c r="J11" i="26"/>
  <c r="J7" i="20"/>
  <c r="H33" i="163" s="1"/>
  <c r="H34" i="163" s="1"/>
  <c r="K16" i="132"/>
  <c r="L16" i="132"/>
  <c r="J16" i="132"/>
  <c r="N16" i="132"/>
  <c r="O16" i="132"/>
  <c r="M16" i="132"/>
  <c r="G143" i="131"/>
  <c r="O208" i="131"/>
  <c r="N208" i="131"/>
  <c r="M208" i="131"/>
  <c r="L208" i="131"/>
  <c r="P208" i="131"/>
  <c r="K208" i="131"/>
  <c r="J30" i="131"/>
  <c r="N20" i="132"/>
  <c r="I19" i="62" s="1"/>
  <c r="P30" i="131"/>
  <c r="O20" i="132"/>
  <c r="J19" i="62" s="1"/>
  <c r="M20" i="132"/>
  <c r="H19" i="62" s="1"/>
  <c r="K30" i="131"/>
  <c r="L20" i="132"/>
  <c r="G19" i="62" s="1"/>
  <c r="H14" i="132"/>
  <c r="H7" i="132" s="1"/>
  <c r="I14" i="132"/>
  <c r="D18" i="62" s="1"/>
  <c r="O30" i="131"/>
  <c r="G31" i="131"/>
  <c r="K207" i="131"/>
  <c r="L207" i="131"/>
  <c r="K20" i="132"/>
  <c r="F19" i="62" s="1"/>
  <c r="M207" i="131"/>
  <c r="N207" i="131"/>
  <c r="O207" i="131"/>
  <c r="P207" i="131"/>
  <c r="K19" i="133"/>
  <c r="F21" i="132"/>
  <c r="E19" i="133"/>
  <c r="H19" i="133"/>
  <c r="M18" i="133"/>
  <c r="I19" i="133"/>
  <c r="J19" i="133"/>
  <c r="M30" i="131"/>
  <c r="G72" i="131"/>
  <c r="G155" i="131"/>
  <c r="L17" i="133"/>
  <c r="N30" i="131"/>
  <c r="G179" i="131"/>
  <c r="F15" i="132"/>
  <c r="F17" i="133"/>
  <c r="I207" i="131"/>
  <c r="J207" i="131"/>
  <c r="G174" i="131"/>
  <c r="F90" i="140"/>
  <c r="F21" i="141"/>
  <c r="E21" i="141"/>
  <c r="F88" i="140"/>
  <c r="F89" i="140"/>
  <c r="F87" i="140"/>
  <c r="N30" i="139"/>
  <c r="F92" i="140"/>
  <c r="F93" i="140"/>
  <c r="J93" i="139"/>
  <c r="L65" i="139"/>
  <c r="K63" i="140" s="1"/>
  <c r="G22" i="141"/>
  <c r="K93" i="139"/>
  <c r="J94" i="140" s="1"/>
  <c r="J91" i="140" s="1"/>
  <c r="J22" i="141"/>
  <c r="G59" i="139"/>
  <c r="K30" i="139"/>
  <c r="M65" i="139"/>
  <c r="L63" i="140" s="1"/>
  <c r="I65" i="139"/>
  <c r="L93" i="139"/>
  <c r="K94" i="140" s="1"/>
  <c r="K91" i="140" s="1"/>
  <c r="G35" i="139"/>
  <c r="N65" i="139"/>
  <c r="M63" i="140" s="1"/>
  <c r="M93" i="139"/>
  <c r="L94" i="140" s="1"/>
  <c r="L91" i="140" s="1"/>
  <c r="I30" i="139"/>
  <c r="O65" i="139"/>
  <c r="N63" i="140" s="1"/>
  <c r="N59" i="140" s="1"/>
  <c r="I22" i="141"/>
  <c r="P65" i="139"/>
  <c r="P93" i="139"/>
  <c r="O30" i="139"/>
  <c r="J65" i="139"/>
  <c r="I63" i="140" s="1"/>
  <c r="P30" i="139"/>
  <c r="H22" i="141"/>
  <c r="M20" i="141"/>
  <c r="K22" i="141"/>
  <c r="L22" i="141"/>
  <c r="O93" i="139"/>
  <c r="N94" i="140" s="1"/>
  <c r="N91" i="140" s="1"/>
  <c r="I61" i="140"/>
  <c r="I79" i="140"/>
  <c r="I74" i="140" s="1"/>
  <c r="J61" i="140"/>
  <c r="J79" i="140"/>
  <c r="J74" i="140" s="1"/>
  <c r="N93" i="139"/>
  <c r="M94" i="140" s="1"/>
  <c r="M91" i="140" s="1"/>
  <c r="G31" i="139"/>
  <c r="J43" i="140"/>
  <c r="K61" i="140"/>
  <c r="K79" i="140"/>
  <c r="K74" i="140" s="1"/>
  <c r="K71" i="140" s="1"/>
  <c r="K70" i="140" s="1"/>
  <c r="J30" i="139"/>
  <c r="K43" i="140"/>
  <c r="L61" i="140"/>
  <c r="L79" i="140"/>
  <c r="L74" i="140" s="1"/>
  <c r="L71" i="140" s="1"/>
  <c r="L70" i="140" s="1"/>
  <c r="L43" i="140"/>
  <c r="M61" i="140"/>
  <c r="M79" i="140"/>
  <c r="M74" i="140" s="1"/>
  <c r="M71" i="140" s="1"/>
  <c r="M70" i="140" s="1"/>
  <c r="L30" i="139"/>
  <c r="N79" i="140"/>
  <c r="N74" i="140" s="1"/>
  <c r="N71" i="140" s="1"/>
  <c r="N70" i="140" s="1"/>
  <c r="M30" i="139"/>
  <c r="H8" i="140"/>
  <c r="E15" i="141" s="1"/>
  <c r="F50" i="140"/>
  <c r="S55" i="140"/>
  <c r="F60" i="140"/>
  <c r="F78" i="140"/>
  <c r="J27" i="140"/>
  <c r="F51" i="140"/>
  <c r="F38" i="140"/>
  <c r="F32" i="140"/>
  <c r="M46" i="140"/>
  <c r="M42" i="140" s="1"/>
  <c r="M40" i="140" s="1"/>
  <c r="M37" i="140" s="1"/>
  <c r="M36" i="140" s="1"/>
  <c r="F62" i="140"/>
  <c r="F66" i="140"/>
  <c r="F76" i="140"/>
  <c r="F31" i="140"/>
  <c r="F72" i="140"/>
  <c r="F48" i="140"/>
  <c r="F22" i="140"/>
  <c r="F75" i="140"/>
  <c r="F19" i="140"/>
  <c r="F28" i="140"/>
  <c r="F30" i="140"/>
  <c r="F41" i="140"/>
  <c r="N46" i="140"/>
  <c r="N42" i="140" s="1"/>
  <c r="N40" i="140" s="1"/>
  <c r="N37" i="140" s="1"/>
  <c r="N36" i="140" s="1"/>
  <c r="F77" i="140"/>
  <c r="K27" i="140"/>
  <c r="N27" i="140"/>
  <c r="F47" i="140"/>
  <c r="F49" i="140"/>
  <c r="L27" i="140"/>
  <c r="K46" i="140"/>
  <c r="K42" i="140" s="1"/>
  <c r="I65" i="140"/>
  <c r="M27" i="140"/>
  <c r="J46" i="140"/>
  <c r="J42" i="140" s="1"/>
  <c r="L46" i="140"/>
  <c r="L42" i="140" s="1"/>
  <c r="F29" i="140"/>
  <c r="N11" i="161" l="1"/>
  <c r="N16" i="168"/>
  <c r="I24" i="168"/>
  <c r="I9" i="168"/>
  <c r="O12" i="168"/>
  <c r="O10" i="161"/>
  <c r="O15" i="168"/>
  <c r="I15" i="168" s="1"/>
  <c r="E20" i="31"/>
  <c r="O28" i="161"/>
  <c r="N27" i="172"/>
  <c r="O31" i="168"/>
  <c r="T18" i="168"/>
  <c r="R15" i="168"/>
  <c r="N14" i="161"/>
  <c r="N19" i="168"/>
  <c r="I19" i="168" s="1"/>
  <c r="F19" i="31"/>
  <c r="K18" i="111"/>
  <c r="I19" i="31"/>
  <c r="F20" i="31"/>
  <c r="N25" i="168"/>
  <c r="K19" i="31"/>
  <c r="I13" i="168"/>
  <c r="M22" i="172"/>
  <c r="N26" i="168"/>
  <c r="U12" i="168"/>
  <c r="I12" i="168" s="1"/>
  <c r="J40" i="140"/>
  <c r="N18" i="161"/>
  <c r="M19" i="172"/>
  <c r="N23" i="168"/>
  <c r="G19" i="31"/>
  <c r="O12" i="161"/>
  <c r="N13" i="172"/>
  <c r="O17" i="168"/>
  <c r="L19" i="31"/>
  <c r="I10" i="168"/>
  <c r="M18" i="21"/>
  <c r="P29" i="168"/>
  <c r="I29" i="168" s="1"/>
  <c r="I21" i="168"/>
  <c r="G19" i="112"/>
  <c r="P16" i="168"/>
  <c r="I16" i="168" s="1"/>
  <c r="O25" i="168"/>
  <c r="I25" i="168" s="1"/>
  <c r="I6" i="111"/>
  <c r="D21" i="62"/>
  <c r="L11" i="26"/>
  <c r="G14" i="62"/>
  <c r="N11" i="140"/>
  <c r="I59" i="62"/>
  <c r="O11" i="26"/>
  <c r="N11" i="26"/>
  <c r="I14" i="62"/>
  <c r="L16" i="111"/>
  <c r="F16" i="111" s="1"/>
  <c r="G23" i="62"/>
  <c r="G21" i="31"/>
  <c r="N18" i="111"/>
  <c r="M11" i="26"/>
  <c r="L11" i="140"/>
  <c r="G59" i="62"/>
  <c r="M11" i="140"/>
  <c r="H59" i="62"/>
  <c r="J11" i="140"/>
  <c r="E59" i="62"/>
  <c r="F23" i="62"/>
  <c r="K11" i="140"/>
  <c r="F59" i="62"/>
  <c r="D26" i="62"/>
  <c r="G30" i="102"/>
  <c r="G30" i="110"/>
  <c r="K33" i="20"/>
  <c r="F54" i="62"/>
  <c r="F46" i="62" s="1"/>
  <c r="N33" i="20"/>
  <c r="I54" i="62"/>
  <c r="I46" i="62" s="1"/>
  <c r="L33" i="20"/>
  <c r="G54" i="62"/>
  <c r="G46" i="62" s="1"/>
  <c r="F20" i="20"/>
  <c r="E39" i="62"/>
  <c r="E11" i="62" s="1"/>
  <c r="E50" i="34" s="1"/>
  <c r="F50" i="34" s="1"/>
  <c r="M33" i="20"/>
  <c r="H54" i="62"/>
  <c r="H46" i="62" s="1"/>
  <c r="O17" i="107"/>
  <c r="N18" i="107"/>
  <c r="J27" i="62"/>
  <c r="J9" i="62" s="1"/>
  <c r="H27" i="62"/>
  <c r="H9" i="62" s="1"/>
  <c r="G27" i="62"/>
  <c r="N17" i="107"/>
  <c r="F9" i="62"/>
  <c r="I27" i="62"/>
  <c r="I9" i="62" s="1"/>
  <c r="M23" i="140"/>
  <c r="H50" i="62"/>
  <c r="H45" i="62" s="1"/>
  <c r="L23" i="140"/>
  <c r="G50" i="62"/>
  <c r="G45" i="62" s="1"/>
  <c r="D49" i="62"/>
  <c r="D44" i="62" s="1"/>
  <c r="D50" i="62"/>
  <c r="D45" i="62" s="1"/>
  <c r="J23" i="140"/>
  <c r="E50" i="62"/>
  <c r="E45" i="62" s="1"/>
  <c r="N23" i="140"/>
  <c r="I50" i="62"/>
  <c r="I45" i="62" s="1"/>
  <c r="K23" i="140"/>
  <c r="F50" i="62"/>
  <c r="F45" i="62" s="1"/>
  <c r="N9" i="140"/>
  <c r="I34" i="62"/>
  <c r="J71" i="140"/>
  <c r="J70" i="140" s="1"/>
  <c r="F65" i="140"/>
  <c r="D35" i="62"/>
  <c r="D10" i="62" s="1"/>
  <c r="E46" i="34" s="1"/>
  <c r="F46" i="34" s="1"/>
  <c r="E19" i="112"/>
  <c r="F20" i="27"/>
  <c r="J18" i="107"/>
  <c r="J15" i="107" s="1"/>
  <c r="N12" i="103"/>
  <c r="J18" i="111"/>
  <c r="M17" i="107"/>
  <c r="M25" i="20"/>
  <c r="L18" i="107"/>
  <c r="L15" i="107" s="1"/>
  <c r="M21" i="21"/>
  <c r="O18" i="107"/>
  <c r="L28" i="107"/>
  <c r="L25" i="107" s="1"/>
  <c r="J28" i="107"/>
  <c r="J25" i="107" s="1"/>
  <c r="J12" i="103"/>
  <c r="J14" i="26"/>
  <c r="J26" i="26"/>
  <c r="J23" i="26" s="1"/>
  <c r="J7" i="26" s="1"/>
  <c r="O12" i="103"/>
  <c r="K12" i="103"/>
  <c r="I7" i="107"/>
  <c r="G25" i="163" s="1"/>
  <c r="G26" i="163" s="1"/>
  <c r="M19" i="107"/>
  <c r="L12" i="103"/>
  <c r="K24" i="26"/>
  <c r="L24" i="26"/>
  <c r="L22" i="26" s="1"/>
  <c r="M24" i="26"/>
  <c r="N24" i="26"/>
  <c r="N22" i="26" s="1"/>
  <c r="H9" i="170" s="1"/>
  <c r="M28" i="107"/>
  <c r="M25" i="107" s="1"/>
  <c r="O24" i="26"/>
  <c r="O26" i="26"/>
  <c r="O23" i="26" s="1"/>
  <c r="O7" i="26" s="1"/>
  <c r="I24" i="26"/>
  <c r="M14" i="103"/>
  <c r="I21" i="31"/>
  <c r="L25" i="20"/>
  <c r="K14" i="103"/>
  <c r="F18" i="26"/>
  <c r="M32" i="111"/>
  <c r="I14" i="26"/>
  <c r="E13" i="141"/>
  <c r="E27" i="141" s="1"/>
  <c r="E28" i="141" s="1"/>
  <c r="K26" i="26"/>
  <c r="K23" i="26" s="1"/>
  <c r="M18" i="107"/>
  <c r="G46" i="106"/>
  <c r="F18" i="103"/>
  <c r="K19" i="107"/>
  <c r="K15" i="107" s="1"/>
  <c r="K32" i="107"/>
  <c r="K28" i="107" s="1"/>
  <c r="K25" i="107" s="1"/>
  <c r="D22" i="169" s="1"/>
  <c r="F34" i="107"/>
  <c r="M17" i="112"/>
  <c r="M19" i="112" s="1"/>
  <c r="O32" i="111"/>
  <c r="E19" i="108"/>
  <c r="F24" i="20"/>
  <c r="L14" i="103"/>
  <c r="H7" i="107"/>
  <c r="K25" i="20"/>
  <c r="F21" i="111"/>
  <c r="L26" i="141"/>
  <c r="L30" i="141" s="1"/>
  <c r="E15" i="21"/>
  <c r="O7" i="103"/>
  <c r="O11" i="103"/>
  <c r="H17" i="108"/>
  <c r="L30" i="106"/>
  <c r="G30" i="106" s="1"/>
  <c r="G63" i="19"/>
  <c r="G59" i="19"/>
  <c r="N14" i="103"/>
  <c r="I30" i="62" s="1"/>
  <c r="J25" i="20"/>
  <c r="J26" i="20" s="1"/>
  <c r="M19" i="111"/>
  <c r="M14" i="111" s="1"/>
  <c r="M33" i="111"/>
  <c r="O32" i="107"/>
  <c r="O28" i="107" s="1"/>
  <c r="O25" i="107" s="1"/>
  <c r="O19" i="107"/>
  <c r="G20" i="27"/>
  <c r="H6" i="111"/>
  <c r="F22" i="141"/>
  <c r="J21" i="31"/>
  <c r="L19" i="111"/>
  <c r="L14" i="111" s="1"/>
  <c r="L33" i="111"/>
  <c r="H7" i="20"/>
  <c r="H12" i="20"/>
  <c r="K33" i="111"/>
  <c r="K19" i="111"/>
  <c r="K14" i="111" s="1"/>
  <c r="J33" i="20"/>
  <c r="E53" i="62" s="1"/>
  <c r="F38" i="20"/>
  <c r="P25" i="161"/>
  <c r="G21" i="21"/>
  <c r="N7" i="26"/>
  <c r="N22" i="161"/>
  <c r="H7" i="103"/>
  <c r="H11" i="103"/>
  <c r="H10" i="103" s="1"/>
  <c r="F35" i="107"/>
  <c r="M26" i="26"/>
  <c r="M23" i="26" s="1"/>
  <c r="N32" i="107"/>
  <c r="N19" i="107"/>
  <c r="G39" i="25"/>
  <c r="G55" i="106"/>
  <c r="O14" i="111"/>
  <c r="J33" i="111"/>
  <c r="J19" i="111"/>
  <c r="J14" i="111" s="1"/>
  <c r="T13" i="161"/>
  <c r="K19" i="108"/>
  <c r="E14" i="108"/>
  <c r="F35" i="111"/>
  <c r="J30" i="111"/>
  <c r="F30" i="111" s="1"/>
  <c r="G31" i="106"/>
  <c r="F17" i="111"/>
  <c r="F36" i="111"/>
  <c r="L7" i="26"/>
  <c r="N19" i="111"/>
  <c r="N14" i="111" s="1"/>
  <c r="N33" i="111"/>
  <c r="K146" i="131"/>
  <c r="J34" i="132" s="1"/>
  <c r="I26" i="20"/>
  <c r="I18" i="20" s="1"/>
  <c r="J21" i="107"/>
  <c r="F22" i="107"/>
  <c r="I7" i="103"/>
  <c r="I11" i="103"/>
  <c r="I10" i="103" s="1"/>
  <c r="S14" i="20"/>
  <c r="S12" i="20" s="1"/>
  <c r="R14" i="20"/>
  <c r="O12" i="26"/>
  <c r="O10" i="26" s="1"/>
  <c r="L12" i="26"/>
  <c r="L10" i="26" s="1"/>
  <c r="G13" i="62" s="1"/>
  <c r="N12" i="26"/>
  <c r="N10" i="26" s="1"/>
  <c r="I13" i="62" s="1"/>
  <c r="M12" i="26"/>
  <c r="M10" i="26" s="1"/>
  <c r="K12" i="26"/>
  <c r="K10" i="26" s="1"/>
  <c r="J12" i="26"/>
  <c r="J10" i="26" s="1"/>
  <c r="S12" i="26"/>
  <c r="S10" i="26" s="1"/>
  <c r="S6" i="26" s="1"/>
  <c r="I12" i="26"/>
  <c r="R12" i="26"/>
  <c r="R10" i="161"/>
  <c r="I19" i="112"/>
  <c r="F14" i="62"/>
  <c r="I23" i="26"/>
  <c r="O12" i="111"/>
  <c r="N12" i="111"/>
  <c r="M12" i="111"/>
  <c r="L12" i="111"/>
  <c r="K12" i="111"/>
  <c r="J12" i="111"/>
  <c r="M17" i="27"/>
  <c r="M20" i="27" s="1"/>
  <c r="P11" i="161"/>
  <c r="F28" i="26"/>
  <c r="J14" i="103"/>
  <c r="E30" i="62" s="1"/>
  <c r="M19" i="104"/>
  <c r="E14" i="27"/>
  <c r="H6" i="26"/>
  <c r="O26" i="111"/>
  <c r="N26" i="111"/>
  <c r="M26" i="111"/>
  <c r="L26" i="111"/>
  <c r="K26" i="111"/>
  <c r="J26" i="111"/>
  <c r="G69" i="110"/>
  <c r="G67" i="110" s="1"/>
  <c r="O7" i="161"/>
  <c r="O17" i="132"/>
  <c r="O30" i="132"/>
  <c r="N18" i="132"/>
  <c r="N31" i="132"/>
  <c r="M17" i="132"/>
  <c r="M30" i="132"/>
  <c r="J18" i="132"/>
  <c r="J31" i="132"/>
  <c r="I11" i="132"/>
  <c r="I7" i="132"/>
  <c r="L17" i="132"/>
  <c r="L30" i="132"/>
  <c r="O18" i="132"/>
  <c r="O31" i="132"/>
  <c r="N17" i="132"/>
  <c r="N30" i="132"/>
  <c r="U7" i="161"/>
  <c r="L21" i="31"/>
  <c r="K18" i="132"/>
  <c r="K31" i="132"/>
  <c r="K17" i="132"/>
  <c r="K30" i="132"/>
  <c r="L18" i="132"/>
  <c r="L31" i="132"/>
  <c r="K21" i="31"/>
  <c r="P7" i="161"/>
  <c r="J17" i="132"/>
  <c r="J30" i="132"/>
  <c r="M18" i="132"/>
  <c r="M31" i="132"/>
  <c r="F29" i="132"/>
  <c r="G141" i="131"/>
  <c r="G83" i="131"/>
  <c r="H11" i="132"/>
  <c r="H10" i="132" s="1"/>
  <c r="H6" i="132" s="1"/>
  <c r="G85" i="131"/>
  <c r="G30" i="131"/>
  <c r="M17" i="133"/>
  <c r="M19" i="133" s="1"/>
  <c r="F19" i="133"/>
  <c r="L19" i="133"/>
  <c r="J20" i="132"/>
  <c r="I71" i="140"/>
  <c r="I70" i="140" s="1"/>
  <c r="I7" i="140"/>
  <c r="L86" i="140"/>
  <c r="L85" i="140"/>
  <c r="K85" i="140"/>
  <c r="K86" i="140"/>
  <c r="J85" i="140"/>
  <c r="J86" i="140"/>
  <c r="N86" i="140"/>
  <c r="N85" i="140"/>
  <c r="M86" i="140"/>
  <c r="M85" i="140"/>
  <c r="I94" i="140"/>
  <c r="I91" i="140" s="1"/>
  <c r="N24" i="140"/>
  <c r="N21" i="140" s="1"/>
  <c r="L24" i="140"/>
  <c r="L21" i="140" s="1"/>
  <c r="M24" i="140"/>
  <c r="K24" i="140"/>
  <c r="K21" i="140" s="1"/>
  <c r="J24" i="140"/>
  <c r="J21" i="140" s="1"/>
  <c r="M57" i="140"/>
  <c r="K44" i="163" s="1"/>
  <c r="K45" i="163" s="1"/>
  <c r="L40" i="140"/>
  <c r="L37" i="140" s="1"/>
  <c r="L36" i="140" s="1"/>
  <c r="M21" i="141"/>
  <c r="M22" i="141" s="1"/>
  <c r="J57" i="140"/>
  <c r="L59" i="140"/>
  <c r="L57" i="140"/>
  <c r="J44" i="163" s="1"/>
  <c r="J45" i="163" s="1"/>
  <c r="K57" i="140"/>
  <c r="I44" i="163" s="1"/>
  <c r="I45" i="163" s="1"/>
  <c r="I57" i="140"/>
  <c r="G44" i="163" s="1"/>
  <c r="G45" i="163" s="1"/>
  <c r="N57" i="140"/>
  <c r="L44" i="163" s="1"/>
  <c r="L45" i="163" s="1"/>
  <c r="K59" i="140"/>
  <c r="F63" i="140"/>
  <c r="G30" i="139"/>
  <c r="J59" i="140"/>
  <c r="E22" i="141"/>
  <c r="F61" i="140"/>
  <c r="M59" i="140"/>
  <c r="K40" i="140"/>
  <c r="K37" i="140" s="1"/>
  <c r="K36" i="140" s="1"/>
  <c r="I59" i="140"/>
  <c r="F27" i="140"/>
  <c r="F46" i="140"/>
  <c r="N56" i="140"/>
  <c r="L41" i="163" s="1"/>
  <c r="L42" i="163" s="1"/>
  <c r="F74" i="140"/>
  <c r="F71" i="140"/>
  <c r="F42" i="140"/>
  <c r="M4" i="172" l="1"/>
  <c r="N8" i="168"/>
  <c r="F14" i="112"/>
  <c r="F13" i="112" s="1"/>
  <c r="C7" i="170"/>
  <c r="N15" i="107"/>
  <c r="E17" i="169"/>
  <c r="F17" i="169"/>
  <c r="F9" i="170"/>
  <c r="G9" i="62"/>
  <c r="E15" i="31"/>
  <c r="M27" i="172"/>
  <c r="N31" i="168"/>
  <c r="H19" i="31"/>
  <c r="H21" i="31" s="1"/>
  <c r="Q18" i="168"/>
  <c r="I18" i="168" s="1"/>
  <c r="M20" i="31"/>
  <c r="J55" i="140"/>
  <c r="E33" i="62" s="1"/>
  <c r="H44" i="163"/>
  <c r="H45" i="163" s="1"/>
  <c r="I11" i="140"/>
  <c r="F11" i="140" s="1"/>
  <c r="D59" i="62"/>
  <c r="O15" i="107"/>
  <c r="O7" i="107" s="1"/>
  <c r="M25" i="163" s="1"/>
  <c r="M26" i="163" s="1"/>
  <c r="E13" i="62"/>
  <c r="I6" i="103"/>
  <c r="D29" i="62"/>
  <c r="F23" i="140"/>
  <c r="E14" i="62"/>
  <c r="M22" i="26"/>
  <c r="F17" i="107"/>
  <c r="I10" i="132"/>
  <c r="C12" i="170" s="1"/>
  <c r="G17" i="163"/>
  <c r="G18" i="163" s="1"/>
  <c r="R11" i="26"/>
  <c r="I11" i="26" s="1"/>
  <c r="D14" i="62"/>
  <c r="H14" i="62"/>
  <c r="E58" i="34"/>
  <c r="F58" i="34" s="1"/>
  <c r="J14" i="62"/>
  <c r="F23" i="112"/>
  <c r="F27" i="112" s="1"/>
  <c r="L7" i="103"/>
  <c r="G30" i="62"/>
  <c r="M11" i="103"/>
  <c r="M10" i="103" s="1"/>
  <c r="M6" i="103" s="1"/>
  <c r="H30" i="62"/>
  <c r="K11" i="103"/>
  <c r="K10" i="103" s="1"/>
  <c r="F30" i="62"/>
  <c r="L32" i="20"/>
  <c r="G53" i="62"/>
  <c r="G44" i="62" s="1"/>
  <c r="E54" i="34"/>
  <c r="F54" i="34" s="1"/>
  <c r="I53" i="62"/>
  <c r="N32" i="20"/>
  <c r="M32" i="20"/>
  <c r="H53" i="62"/>
  <c r="K32" i="20"/>
  <c r="F53" i="62"/>
  <c r="F26" i="62"/>
  <c r="F21" i="107"/>
  <c r="E27" i="62"/>
  <c r="E26" i="62"/>
  <c r="L12" i="107"/>
  <c r="G26" i="62"/>
  <c r="J12" i="107"/>
  <c r="J26" i="62"/>
  <c r="I6" i="132"/>
  <c r="D17" i="62"/>
  <c r="F20" i="132"/>
  <c r="I49" i="62"/>
  <c r="J8" i="140"/>
  <c r="I56" i="140"/>
  <c r="G41" i="163" s="1"/>
  <c r="G42" i="163" s="1"/>
  <c r="D34" i="62"/>
  <c r="K9" i="140"/>
  <c r="F34" i="62"/>
  <c r="M56" i="140"/>
  <c r="H34" i="62"/>
  <c r="E49" i="62"/>
  <c r="E44" i="62" s="1"/>
  <c r="F49" i="62"/>
  <c r="I6" i="140"/>
  <c r="D48" i="62"/>
  <c r="D43" i="62" s="1"/>
  <c r="C16" i="170" s="1"/>
  <c r="M21" i="140"/>
  <c r="F21" i="140" s="1"/>
  <c r="J9" i="140"/>
  <c r="E34" i="62"/>
  <c r="L9" i="140"/>
  <c r="G34" i="62"/>
  <c r="G49" i="62"/>
  <c r="M7" i="103"/>
  <c r="J22" i="26"/>
  <c r="I7" i="26"/>
  <c r="F24" i="26"/>
  <c r="K22" i="26"/>
  <c r="E9" i="170" s="1"/>
  <c r="F12" i="103"/>
  <c r="R10" i="26"/>
  <c r="R6" i="26" s="1"/>
  <c r="J7" i="107"/>
  <c r="H25" i="163" s="1"/>
  <c r="H26" i="163" s="1"/>
  <c r="I10" i="26"/>
  <c r="L26" i="20"/>
  <c r="L18" i="20" s="1"/>
  <c r="K7" i="107"/>
  <c r="I25" i="163" s="1"/>
  <c r="I26" i="163" s="1"/>
  <c r="K7" i="103"/>
  <c r="M15" i="107"/>
  <c r="O14" i="132"/>
  <c r="O11" i="132" s="1"/>
  <c r="L7" i="107"/>
  <c r="O10" i="103"/>
  <c r="F25" i="20"/>
  <c r="O22" i="26"/>
  <c r="M6" i="26"/>
  <c r="L27" i="132"/>
  <c r="L6" i="26"/>
  <c r="M7" i="26"/>
  <c r="N6" i="26"/>
  <c r="L11" i="103"/>
  <c r="L10" i="103" s="1"/>
  <c r="K12" i="107"/>
  <c r="N26" i="20"/>
  <c r="N18" i="20" s="1"/>
  <c r="K26" i="20"/>
  <c r="K18" i="20" s="1"/>
  <c r="G146" i="131"/>
  <c r="M26" i="20"/>
  <c r="M18" i="20" s="1"/>
  <c r="L13" i="107"/>
  <c r="O13" i="107"/>
  <c r="N13" i="107"/>
  <c r="M13" i="107"/>
  <c r="K13" i="107"/>
  <c r="J13" i="107"/>
  <c r="J11" i="107" s="1"/>
  <c r="D6" i="170" s="1"/>
  <c r="J14" i="132"/>
  <c r="J11" i="132" s="1"/>
  <c r="O27" i="132"/>
  <c r="M27" i="132"/>
  <c r="J27" i="132"/>
  <c r="F26" i="111"/>
  <c r="F32" i="107"/>
  <c r="L14" i="132"/>
  <c r="L11" i="132" s="1"/>
  <c r="I16" i="20"/>
  <c r="D38" i="62" s="1"/>
  <c r="N11" i="111"/>
  <c r="N10" i="111" s="1"/>
  <c r="O31" i="111"/>
  <c r="O28" i="111" s="1"/>
  <c r="O25" i="111" s="1"/>
  <c r="O24" i="111" s="1"/>
  <c r="J31" i="111"/>
  <c r="N31" i="111"/>
  <c r="N28" i="111" s="1"/>
  <c r="I22" i="62" s="1"/>
  <c r="M31" i="111"/>
  <c r="M28" i="111" s="1"/>
  <c r="M25" i="111" s="1"/>
  <c r="M24" i="111" s="1"/>
  <c r="L31" i="111"/>
  <c r="L28" i="111" s="1"/>
  <c r="L25" i="111" s="1"/>
  <c r="L24" i="111" s="1"/>
  <c r="K31" i="111"/>
  <c r="K28" i="111" s="1"/>
  <c r="K25" i="111" s="1"/>
  <c r="K24" i="111" s="1"/>
  <c r="N12" i="107"/>
  <c r="K11" i="111"/>
  <c r="K10" i="111" s="1"/>
  <c r="L11" i="111"/>
  <c r="L10" i="111" s="1"/>
  <c r="N2" i="161"/>
  <c r="E13" i="27"/>
  <c r="N11" i="103"/>
  <c r="N10" i="103" s="1"/>
  <c r="N7" i="103"/>
  <c r="I14" i="20"/>
  <c r="G36" i="163" s="1"/>
  <c r="G37" i="163" s="1"/>
  <c r="N14" i="20"/>
  <c r="L36" i="163" s="1"/>
  <c r="L37" i="163" s="1"/>
  <c r="M14" i="20"/>
  <c r="K36" i="163" s="1"/>
  <c r="K37" i="163" s="1"/>
  <c r="L14" i="20"/>
  <c r="J36" i="163" s="1"/>
  <c r="J37" i="163" s="1"/>
  <c r="K14" i="20"/>
  <c r="I36" i="163" s="1"/>
  <c r="I37" i="163" s="1"/>
  <c r="J14" i="20"/>
  <c r="N28" i="161"/>
  <c r="O12" i="107"/>
  <c r="M11" i="111"/>
  <c r="M10" i="111" s="1"/>
  <c r="O11" i="111"/>
  <c r="O10" i="111" s="1"/>
  <c r="F18" i="132"/>
  <c r="K27" i="132"/>
  <c r="N27" i="132"/>
  <c r="F19" i="107"/>
  <c r="F26" i="26"/>
  <c r="H6" i="20"/>
  <c r="E14" i="21"/>
  <c r="N14" i="132"/>
  <c r="N11" i="132" s="1"/>
  <c r="F31" i="132"/>
  <c r="J7" i="103"/>
  <c r="J11" i="103"/>
  <c r="F14" i="103"/>
  <c r="G14" i="159"/>
  <c r="H14" i="159" s="1"/>
  <c r="F12" i="111"/>
  <c r="I22" i="26"/>
  <c r="C9" i="170" s="1"/>
  <c r="F23" i="26"/>
  <c r="E21" i="31"/>
  <c r="F14" i="26"/>
  <c r="F12" i="26"/>
  <c r="F19" i="111"/>
  <c r="J26" i="107"/>
  <c r="O26" i="107"/>
  <c r="N26" i="107"/>
  <c r="L28" i="163" s="1"/>
  <c r="L29" i="163" s="1"/>
  <c r="M26" i="107"/>
  <c r="K26" i="107"/>
  <c r="L26" i="107"/>
  <c r="H6" i="103"/>
  <c r="J18" i="20"/>
  <c r="E13" i="108"/>
  <c r="F33" i="111"/>
  <c r="J32" i="20"/>
  <c r="F33" i="20"/>
  <c r="Q13" i="161"/>
  <c r="H19" i="108"/>
  <c r="M17" i="108"/>
  <c r="M19" i="108" s="1"/>
  <c r="J11" i="111"/>
  <c r="F14" i="111"/>
  <c r="G11" i="159"/>
  <c r="H11" i="159" s="1"/>
  <c r="N28" i="107"/>
  <c r="N7" i="107" s="1"/>
  <c r="L25" i="163" s="1"/>
  <c r="L26" i="163" s="1"/>
  <c r="E14" i="112"/>
  <c r="F21" i="31"/>
  <c r="M14" i="132"/>
  <c r="K25" i="132"/>
  <c r="J25" i="132"/>
  <c r="L25" i="132"/>
  <c r="O25" i="132"/>
  <c r="N25" i="132"/>
  <c r="M25" i="132"/>
  <c r="J33" i="132"/>
  <c r="F33" i="132" s="1"/>
  <c r="F34" i="132"/>
  <c r="E14" i="133"/>
  <c r="E13" i="133"/>
  <c r="O12" i="132"/>
  <c r="N12" i="132"/>
  <c r="M12" i="132"/>
  <c r="K20" i="163" s="1"/>
  <c r="K21" i="163" s="1"/>
  <c r="J12" i="132"/>
  <c r="L12" i="132"/>
  <c r="K12" i="132"/>
  <c r="I20" i="163" s="1"/>
  <c r="I21" i="163" s="1"/>
  <c r="F16" i="132"/>
  <c r="K14" i="132"/>
  <c r="F70" i="140"/>
  <c r="J7" i="140"/>
  <c r="K18" i="140"/>
  <c r="K17" i="140" s="1"/>
  <c r="K7" i="140"/>
  <c r="L18" i="140"/>
  <c r="L17" i="140" s="1"/>
  <c r="L7" i="140"/>
  <c r="N18" i="140"/>
  <c r="N17" i="140" s="1"/>
  <c r="N7" i="140"/>
  <c r="F14" i="141"/>
  <c r="N84" i="140"/>
  <c r="J84" i="140"/>
  <c r="F86" i="140"/>
  <c r="K84" i="140"/>
  <c r="F91" i="140"/>
  <c r="I86" i="140"/>
  <c r="I85" i="140"/>
  <c r="M84" i="140"/>
  <c r="L84" i="140"/>
  <c r="E26" i="141"/>
  <c r="E30" i="141" s="1"/>
  <c r="E33" i="141" s="1"/>
  <c r="E34" i="141" s="1"/>
  <c r="F85" i="140"/>
  <c r="I9" i="140"/>
  <c r="M9" i="140"/>
  <c r="F57" i="140"/>
  <c r="K56" i="140"/>
  <c r="L56" i="140"/>
  <c r="F59" i="140"/>
  <c r="I55" i="140"/>
  <c r="D33" i="62" s="1"/>
  <c r="N55" i="140"/>
  <c r="I33" i="62" s="1"/>
  <c r="F40" i="140"/>
  <c r="J37" i="140"/>
  <c r="J18" i="140"/>
  <c r="J14" i="27" l="1"/>
  <c r="G8" i="170"/>
  <c r="G10" i="170" s="1"/>
  <c r="F44" i="62"/>
  <c r="E28" i="34" s="1"/>
  <c r="F28" i="34" s="1"/>
  <c r="F14" i="104"/>
  <c r="F13" i="104" s="1"/>
  <c r="C14" i="170"/>
  <c r="M24" i="172"/>
  <c r="N28" i="168"/>
  <c r="O6" i="26"/>
  <c r="I9" i="170"/>
  <c r="J6" i="26"/>
  <c r="D8" i="170" s="1"/>
  <c r="D10" i="170" s="1"/>
  <c r="D9" i="170"/>
  <c r="H13" i="62"/>
  <c r="G9" i="170"/>
  <c r="E10" i="169"/>
  <c r="F10" i="169"/>
  <c r="N22" i="172"/>
  <c r="O26" i="168"/>
  <c r="M7" i="172"/>
  <c r="N11" i="168"/>
  <c r="C10" i="169"/>
  <c r="D10" i="169"/>
  <c r="F14" i="133"/>
  <c r="C11" i="170"/>
  <c r="C13" i="170" s="1"/>
  <c r="G15" i="141"/>
  <c r="D5" i="170"/>
  <c r="H22" i="62"/>
  <c r="O9" i="161"/>
  <c r="N10" i="172"/>
  <c r="O14" i="168"/>
  <c r="F24" i="112"/>
  <c r="K14" i="27"/>
  <c r="H8" i="170"/>
  <c r="H10" i="170" s="1"/>
  <c r="J25" i="163"/>
  <c r="J26" i="163" s="1"/>
  <c r="E22" i="169"/>
  <c r="J14" i="104"/>
  <c r="J13" i="104" s="1"/>
  <c r="G14" i="170"/>
  <c r="I14" i="27"/>
  <c r="F8" i="170"/>
  <c r="F10" i="170" s="1"/>
  <c r="F16" i="169"/>
  <c r="E16" i="169"/>
  <c r="L20" i="163"/>
  <c r="L21" i="163" s="1"/>
  <c r="M13" i="172"/>
  <c r="N17" i="168"/>
  <c r="H20" i="163"/>
  <c r="H21" i="163" s="1"/>
  <c r="J22" i="62"/>
  <c r="L10" i="140"/>
  <c r="I16" i="141" s="1"/>
  <c r="G58" i="62"/>
  <c r="F17" i="170" s="1"/>
  <c r="K10" i="140"/>
  <c r="H16" i="141" s="1"/>
  <c r="H16" i="31" s="1"/>
  <c r="F58" i="62"/>
  <c r="E17" i="170" s="1"/>
  <c r="L11" i="107"/>
  <c r="F6" i="170" s="1"/>
  <c r="M7" i="140"/>
  <c r="F13" i="133"/>
  <c r="F24" i="133" s="1"/>
  <c r="M55" i="140"/>
  <c r="H33" i="62" s="1"/>
  <c r="K41" i="163"/>
  <c r="K42" i="163" s="1"/>
  <c r="I44" i="62"/>
  <c r="J12" i="20"/>
  <c r="E37" i="62" s="1"/>
  <c r="H36" i="163"/>
  <c r="H37" i="163" s="1"/>
  <c r="J10" i="140"/>
  <c r="G16" i="141" s="1"/>
  <c r="E58" i="62"/>
  <c r="D17" i="170" s="1"/>
  <c r="M18" i="140"/>
  <c r="M17" i="140" s="1"/>
  <c r="M6" i="140" s="1"/>
  <c r="J14" i="141" s="1"/>
  <c r="J20" i="163"/>
  <c r="J21" i="163" s="1"/>
  <c r="F22" i="62"/>
  <c r="L55" i="140"/>
  <c r="G33" i="62" s="1"/>
  <c r="J41" i="163"/>
  <c r="J42" i="163" s="1"/>
  <c r="N10" i="140"/>
  <c r="K16" i="141" s="1"/>
  <c r="I58" i="62"/>
  <c r="H17" i="170" s="1"/>
  <c r="D7" i="62"/>
  <c r="K55" i="140"/>
  <c r="F33" i="62" s="1"/>
  <c r="I41" i="163"/>
  <c r="I42" i="163" s="1"/>
  <c r="E42" i="163" s="1"/>
  <c r="D13" i="62"/>
  <c r="G22" i="62"/>
  <c r="M10" i="140"/>
  <c r="J16" i="141" s="1"/>
  <c r="J16" i="31" s="1"/>
  <c r="H58" i="62"/>
  <c r="G17" i="170" s="1"/>
  <c r="M20" i="163"/>
  <c r="M21" i="163" s="1"/>
  <c r="H44" i="62"/>
  <c r="J13" i="62"/>
  <c r="J23" i="104"/>
  <c r="J27" i="104" s="1"/>
  <c r="S15" i="161"/>
  <c r="H29" i="62"/>
  <c r="M24" i="107"/>
  <c r="K28" i="163"/>
  <c r="K29" i="163" s="1"/>
  <c r="O24" i="107"/>
  <c r="M28" i="163"/>
  <c r="M29" i="163" s="1"/>
  <c r="J24" i="107"/>
  <c r="E25" i="62" s="1"/>
  <c r="H28" i="163"/>
  <c r="H29" i="163" s="1"/>
  <c r="L24" i="107"/>
  <c r="J28" i="163"/>
  <c r="J29" i="163" s="1"/>
  <c r="K24" i="107"/>
  <c r="D21" i="169" s="1"/>
  <c r="I28" i="163"/>
  <c r="I29" i="163" s="1"/>
  <c r="J21" i="62"/>
  <c r="F21" i="62"/>
  <c r="G21" i="62"/>
  <c r="H21" i="62"/>
  <c r="L6" i="103"/>
  <c r="G29" i="62"/>
  <c r="O6" i="103"/>
  <c r="J29" i="62"/>
  <c r="J24" i="104"/>
  <c r="N6" i="103"/>
  <c r="I29" i="62"/>
  <c r="K6" i="103"/>
  <c r="F29" i="62"/>
  <c r="K9" i="20"/>
  <c r="K29" i="20"/>
  <c r="K28" i="20" s="1"/>
  <c r="M29" i="20"/>
  <c r="M28" i="20" s="1"/>
  <c r="M9" i="20"/>
  <c r="N9" i="20"/>
  <c r="N29" i="20"/>
  <c r="N28" i="20" s="1"/>
  <c r="L9" i="20"/>
  <c r="L29" i="20"/>
  <c r="L28" i="20" s="1"/>
  <c r="I26" i="62"/>
  <c r="M7" i="107"/>
  <c r="H26" i="62"/>
  <c r="E19" i="62"/>
  <c r="E9" i="62" s="1"/>
  <c r="E42" i="34" s="1"/>
  <c r="F42" i="34" s="1"/>
  <c r="N24" i="132"/>
  <c r="N23" i="132" s="1"/>
  <c r="I18" i="62"/>
  <c r="K24" i="132"/>
  <c r="K23" i="132" s="1"/>
  <c r="F18" i="62"/>
  <c r="M24" i="132"/>
  <c r="M23" i="132" s="1"/>
  <c r="H18" i="62"/>
  <c r="E7" i="62"/>
  <c r="O24" i="132"/>
  <c r="O23" i="132" s="1"/>
  <c r="J18" i="62"/>
  <c r="J7" i="62" s="1"/>
  <c r="L24" i="132"/>
  <c r="J17" i="163" s="1"/>
  <c r="J18" i="163" s="1"/>
  <c r="G18" i="62"/>
  <c r="J24" i="132"/>
  <c r="H17" i="163" s="1"/>
  <c r="H18" i="163" s="1"/>
  <c r="E18" i="62"/>
  <c r="K6" i="140"/>
  <c r="F48" i="62"/>
  <c r="N6" i="140"/>
  <c r="K14" i="141" s="1"/>
  <c r="I48" i="62"/>
  <c r="L6" i="140"/>
  <c r="I14" i="141" s="1"/>
  <c r="G48" i="62"/>
  <c r="H49" i="62"/>
  <c r="S2" i="161"/>
  <c r="L16" i="20"/>
  <c r="F22" i="26"/>
  <c r="M12" i="107"/>
  <c r="M11" i="107" s="1"/>
  <c r="G6" i="170" s="1"/>
  <c r="F7" i="103"/>
  <c r="F15" i="107"/>
  <c r="O6" i="111"/>
  <c r="T2" i="161"/>
  <c r="K16" i="20"/>
  <c r="O11" i="107"/>
  <c r="I6" i="170" s="1"/>
  <c r="N16" i="20"/>
  <c r="O7" i="111"/>
  <c r="I13" i="27"/>
  <c r="I25" i="27" s="1"/>
  <c r="L7" i="132"/>
  <c r="K11" i="107"/>
  <c r="E6" i="170" s="1"/>
  <c r="N10" i="132"/>
  <c r="H12" i="170" s="1"/>
  <c r="L7" i="111"/>
  <c r="F23" i="133"/>
  <c r="F27" i="133" s="1"/>
  <c r="F14" i="20"/>
  <c r="O7" i="132"/>
  <c r="N11" i="107"/>
  <c r="H6" i="170" s="1"/>
  <c r="M19" i="31"/>
  <c r="M21" i="31" s="1"/>
  <c r="J7" i="132"/>
  <c r="M16" i="20"/>
  <c r="F13" i="107"/>
  <c r="N25" i="111"/>
  <c r="N24" i="111" s="1"/>
  <c r="N7" i="111"/>
  <c r="L6" i="111"/>
  <c r="N7" i="132"/>
  <c r="M7" i="111"/>
  <c r="M6" i="111"/>
  <c r="Q23" i="161"/>
  <c r="R22" i="161"/>
  <c r="E14" i="104"/>
  <c r="E14" i="31" s="1"/>
  <c r="E13" i="31" s="1"/>
  <c r="F31" i="111"/>
  <c r="J28" i="111"/>
  <c r="E22" i="62" s="1"/>
  <c r="I6" i="26"/>
  <c r="K7" i="26"/>
  <c r="F13" i="62"/>
  <c r="F11" i="26"/>
  <c r="P23" i="161"/>
  <c r="G16" i="31"/>
  <c r="S23" i="161"/>
  <c r="N12" i="161"/>
  <c r="E24" i="108"/>
  <c r="E23" i="108"/>
  <c r="F11" i="103"/>
  <c r="J10" i="103"/>
  <c r="E29" i="62" s="1"/>
  <c r="G17" i="159"/>
  <c r="H17" i="159" s="1"/>
  <c r="J6" i="20"/>
  <c r="D4" i="170" s="1"/>
  <c r="K6" i="111"/>
  <c r="R13" i="20"/>
  <c r="F32" i="20"/>
  <c r="J9" i="20"/>
  <c r="J29" i="20"/>
  <c r="N24" i="161"/>
  <c r="E13" i="21"/>
  <c r="O22" i="161"/>
  <c r="F15" i="31"/>
  <c r="E13" i="112"/>
  <c r="K7" i="111"/>
  <c r="C13" i="169" s="1"/>
  <c r="G8" i="159"/>
  <c r="H8" i="159" s="1"/>
  <c r="J10" i="111"/>
  <c r="F11" i="111"/>
  <c r="G20" i="159"/>
  <c r="H20" i="159" s="1"/>
  <c r="R23" i="161"/>
  <c r="I16" i="31"/>
  <c r="F27" i="132"/>
  <c r="N25" i="107"/>
  <c r="F28" i="107"/>
  <c r="J16" i="20"/>
  <c r="E38" i="62" s="1"/>
  <c r="F26" i="107"/>
  <c r="E25" i="27"/>
  <c r="E26" i="27" s="1"/>
  <c r="E24" i="27"/>
  <c r="F18" i="20"/>
  <c r="M11" i="132"/>
  <c r="M7" i="132"/>
  <c r="N6" i="161"/>
  <c r="K11" i="132"/>
  <c r="K7" i="132"/>
  <c r="G14" i="27"/>
  <c r="F25" i="132"/>
  <c r="L10" i="132"/>
  <c r="F12" i="170" s="1"/>
  <c r="F12" i="132"/>
  <c r="J10" i="132"/>
  <c r="D12" i="170" s="1"/>
  <c r="F14" i="132"/>
  <c r="O10" i="132"/>
  <c r="I12" i="170" s="1"/>
  <c r="E24" i="133"/>
  <c r="E23" i="133"/>
  <c r="H14" i="141"/>
  <c r="I84" i="140"/>
  <c r="E31" i="141"/>
  <c r="F9" i="140"/>
  <c r="F7" i="140"/>
  <c r="F56" i="140"/>
  <c r="K8" i="140"/>
  <c r="I8" i="140"/>
  <c r="N8" i="140"/>
  <c r="M8" i="140"/>
  <c r="J36" i="140"/>
  <c r="F37" i="140"/>
  <c r="J17" i="140"/>
  <c r="F18" i="140"/>
  <c r="C7" i="169" l="1"/>
  <c r="D7" i="169"/>
  <c r="F15" i="141"/>
  <c r="C5" i="170"/>
  <c r="P2" i="161"/>
  <c r="O4" i="172"/>
  <c r="P8" i="168"/>
  <c r="Q22" i="172"/>
  <c r="R26" i="168"/>
  <c r="M17" i="163"/>
  <c r="M18" i="163" s="1"/>
  <c r="Q23" i="172"/>
  <c r="R27" i="168"/>
  <c r="N7" i="172"/>
  <c r="O11" i="168"/>
  <c r="H15" i="141"/>
  <c r="E5" i="170"/>
  <c r="O6" i="161"/>
  <c r="G14" i="21"/>
  <c r="K14" i="104"/>
  <c r="K13" i="104" s="1"/>
  <c r="H14" i="170"/>
  <c r="S22" i="161"/>
  <c r="R22" i="172"/>
  <c r="S26" i="168"/>
  <c r="R2" i="161"/>
  <c r="Q4" i="172"/>
  <c r="R8" i="168"/>
  <c r="O23" i="172"/>
  <c r="P27" i="168"/>
  <c r="R16" i="172"/>
  <c r="S20" i="168"/>
  <c r="N16" i="172"/>
  <c r="O20" i="168"/>
  <c r="F23" i="104"/>
  <c r="F27" i="104" s="1"/>
  <c r="O15" i="161"/>
  <c r="F24" i="104"/>
  <c r="L14" i="104"/>
  <c r="L13" i="104" s="1"/>
  <c r="I14" i="170"/>
  <c r="T23" i="161"/>
  <c r="S23" i="172"/>
  <c r="T27" i="168"/>
  <c r="F14" i="27"/>
  <c r="C8" i="170"/>
  <c r="C10" i="170" s="1"/>
  <c r="E7" i="169"/>
  <c r="F7" i="169"/>
  <c r="R23" i="172"/>
  <c r="S27" i="168"/>
  <c r="M10" i="172"/>
  <c r="N14" i="168"/>
  <c r="I14" i="112"/>
  <c r="I13" i="112" s="1"/>
  <c r="F7" i="170"/>
  <c r="L14" i="112"/>
  <c r="L13" i="112" s="1"/>
  <c r="I7" i="170"/>
  <c r="I14" i="104"/>
  <c r="I13" i="104" s="1"/>
  <c r="E9" i="169"/>
  <c r="F14" i="170"/>
  <c r="F9" i="169"/>
  <c r="P23" i="172"/>
  <c r="Q27" i="168"/>
  <c r="P18" i="161"/>
  <c r="O19" i="172"/>
  <c r="P23" i="168"/>
  <c r="J13" i="27"/>
  <c r="R4" i="172"/>
  <c r="S8" i="168"/>
  <c r="S22" i="172"/>
  <c r="T26" i="168"/>
  <c r="J14" i="112"/>
  <c r="J13" i="112" s="1"/>
  <c r="G7" i="170"/>
  <c r="J15" i="141"/>
  <c r="G5" i="170"/>
  <c r="K15" i="141"/>
  <c r="H5" i="170"/>
  <c r="P22" i="172"/>
  <c r="Q26" i="168"/>
  <c r="H14" i="112"/>
  <c r="H13" i="112" s="1"/>
  <c r="C12" i="169"/>
  <c r="E7" i="170"/>
  <c r="H14" i="104"/>
  <c r="H13" i="104" s="1"/>
  <c r="D9" i="169"/>
  <c r="C9" i="169"/>
  <c r="E14" i="170"/>
  <c r="K13" i="27"/>
  <c r="S4" i="172"/>
  <c r="T8" i="168"/>
  <c r="L14" i="27"/>
  <c r="I8" i="170"/>
  <c r="I10" i="170" s="1"/>
  <c r="G25" i="62"/>
  <c r="F7" i="26"/>
  <c r="D17" i="169"/>
  <c r="C17" i="169"/>
  <c r="L8" i="140"/>
  <c r="L23" i="132"/>
  <c r="F55" i="140"/>
  <c r="K10" i="132"/>
  <c r="E12" i="170" s="1"/>
  <c r="I17" i="163"/>
  <c r="I18" i="163" s="1"/>
  <c r="K16" i="31"/>
  <c r="H48" i="62"/>
  <c r="I10" i="140"/>
  <c r="D58" i="62"/>
  <c r="C17" i="170" s="1"/>
  <c r="M10" i="132"/>
  <c r="K17" i="163"/>
  <c r="K18" i="163" s="1"/>
  <c r="L17" i="163"/>
  <c r="L18" i="163" s="1"/>
  <c r="E45" i="163"/>
  <c r="L6" i="107"/>
  <c r="H25" i="62"/>
  <c r="F7" i="107"/>
  <c r="K25" i="163"/>
  <c r="K26" i="163" s="1"/>
  <c r="E26" i="163" s="1"/>
  <c r="J6" i="107"/>
  <c r="G14" i="108" s="1"/>
  <c r="N6" i="111"/>
  <c r="I21" i="62"/>
  <c r="K24" i="104"/>
  <c r="L8" i="20"/>
  <c r="I15" i="21" s="1"/>
  <c r="G52" i="62"/>
  <c r="G43" i="62" s="1"/>
  <c r="F16" i="170" s="1"/>
  <c r="K13" i="20"/>
  <c r="K12" i="20" s="1"/>
  <c r="F37" i="62" s="1"/>
  <c r="F38" i="62"/>
  <c r="M13" i="20"/>
  <c r="M7" i="20" s="1"/>
  <c r="K33" i="163" s="1"/>
  <c r="K34" i="163" s="1"/>
  <c r="H38" i="62"/>
  <c r="H7" i="62" s="1"/>
  <c r="L13" i="20"/>
  <c r="G38" i="62"/>
  <c r="G7" i="62" s="1"/>
  <c r="N8" i="20"/>
  <c r="K15" i="21" s="1"/>
  <c r="I52" i="62"/>
  <c r="I43" i="62" s="1"/>
  <c r="H16" i="170" s="1"/>
  <c r="N13" i="20"/>
  <c r="I38" i="62"/>
  <c r="I7" i="62" s="1"/>
  <c r="M8" i="20"/>
  <c r="J15" i="21" s="1"/>
  <c r="H52" i="62"/>
  <c r="H43" i="62" s="1"/>
  <c r="G16" i="170" s="1"/>
  <c r="K8" i="20"/>
  <c r="H15" i="21" s="1"/>
  <c r="F52" i="62"/>
  <c r="F43" i="62" s="1"/>
  <c r="E16" i="170" s="1"/>
  <c r="F7" i="62"/>
  <c r="K6" i="107"/>
  <c r="H14" i="108" s="1"/>
  <c r="H13" i="108" s="1"/>
  <c r="P13" i="172" s="1"/>
  <c r="F25" i="62"/>
  <c r="O6" i="107"/>
  <c r="L14" i="108" s="1"/>
  <c r="L13" i="108" s="1"/>
  <c r="T13" i="172" s="1"/>
  <c r="J25" i="62"/>
  <c r="G17" i="62"/>
  <c r="F24" i="132"/>
  <c r="J23" i="132"/>
  <c r="J6" i="132" s="1"/>
  <c r="D11" i="170" s="1"/>
  <c r="D13" i="170" s="1"/>
  <c r="I17" i="62"/>
  <c r="O6" i="132"/>
  <c r="J17" i="62"/>
  <c r="J6" i="62" s="1"/>
  <c r="F36" i="140"/>
  <c r="E48" i="62"/>
  <c r="L23" i="112"/>
  <c r="L27" i="112" s="1"/>
  <c r="N6" i="132"/>
  <c r="I24" i="112"/>
  <c r="F12" i="107"/>
  <c r="R9" i="161"/>
  <c r="L6" i="132"/>
  <c r="I24" i="27"/>
  <c r="I28" i="27" s="1"/>
  <c r="L24" i="112"/>
  <c r="F16" i="20"/>
  <c r="F11" i="107"/>
  <c r="J23" i="112"/>
  <c r="J27" i="112" s="1"/>
  <c r="J24" i="112"/>
  <c r="M6" i="107"/>
  <c r="J14" i="108" s="1"/>
  <c r="J13" i="108" s="1"/>
  <c r="Q9" i="161"/>
  <c r="H24" i="112"/>
  <c r="H23" i="112"/>
  <c r="H27" i="112" s="1"/>
  <c r="J6" i="103"/>
  <c r="D14" i="170" s="1"/>
  <c r="F10" i="103"/>
  <c r="Q22" i="161"/>
  <c r="F23" i="132"/>
  <c r="F7" i="132"/>
  <c r="E26" i="21"/>
  <c r="E27" i="21" s="1"/>
  <c r="E25" i="21"/>
  <c r="R12" i="20"/>
  <c r="I13" i="20"/>
  <c r="E28" i="108"/>
  <c r="E27" i="108"/>
  <c r="K6" i="132"/>
  <c r="E29" i="27"/>
  <c r="E28" i="27"/>
  <c r="E31" i="27" s="1"/>
  <c r="E32" i="27" s="1"/>
  <c r="F29" i="20"/>
  <c r="J28" i="20"/>
  <c r="E52" i="62" s="1"/>
  <c r="E43" i="62" s="1"/>
  <c r="D16" i="170" s="1"/>
  <c r="E25" i="108"/>
  <c r="E13" i="104"/>
  <c r="T22" i="161"/>
  <c r="N24" i="107"/>
  <c r="I25" i="62" s="1"/>
  <c r="F25" i="107"/>
  <c r="F10" i="111"/>
  <c r="N9" i="161"/>
  <c r="E24" i="112"/>
  <c r="E23" i="112"/>
  <c r="F9" i="20"/>
  <c r="P24" i="161"/>
  <c r="J13" i="141"/>
  <c r="J26" i="141" s="1"/>
  <c r="J30" i="141" s="1"/>
  <c r="S18" i="161"/>
  <c r="O2" i="161"/>
  <c r="F13" i="27"/>
  <c r="J25" i="111"/>
  <c r="F28" i="111"/>
  <c r="J7" i="111"/>
  <c r="F7" i="111" s="1"/>
  <c r="K6" i="26"/>
  <c r="F10" i="26"/>
  <c r="F11" i="132"/>
  <c r="G13" i="27"/>
  <c r="E28" i="133"/>
  <c r="E27" i="133"/>
  <c r="E25" i="133"/>
  <c r="H13" i="141"/>
  <c r="H26" i="141" s="1"/>
  <c r="H30" i="141" s="1"/>
  <c r="F10" i="140"/>
  <c r="F16" i="141"/>
  <c r="F84" i="140"/>
  <c r="J6" i="140"/>
  <c r="G14" i="141" s="1"/>
  <c r="E32" i="141"/>
  <c r="F8" i="140"/>
  <c r="F17" i="140"/>
  <c r="L23" i="104" l="1"/>
  <c r="L27" i="104" s="1"/>
  <c r="T16" i="172"/>
  <c r="U20" i="168"/>
  <c r="F10" i="132"/>
  <c r="L14" i="133"/>
  <c r="I11" i="170"/>
  <c r="I13" i="170" s="1"/>
  <c r="I15" i="170" s="1"/>
  <c r="I18" i="170" s="1"/>
  <c r="M6" i="132"/>
  <c r="G12" i="170"/>
  <c r="Q15" i="161"/>
  <c r="P16" i="172"/>
  <c r="Q20" i="168"/>
  <c r="J24" i="27"/>
  <c r="J28" i="27" s="1"/>
  <c r="J25" i="27"/>
  <c r="I13" i="133"/>
  <c r="I24" i="133" s="1"/>
  <c r="F6" i="169"/>
  <c r="E6" i="169"/>
  <c r="F11" i="170"/>
  <c r="F13" i="170" s="1"/>
  <c r="H24" i="104"/>
  <c r="T4" i="172"/>
  <c r="U8" i="168"/>
  <c r="U2" i="161"/>
  <c r="L13" i="27"/>
  <c r="R19" i="172"/>
  <c r="S23" i="168"/>
  <c r="R15" i="161"/>
  <c r="Q16" i="172"/>
  <c r="R20" i="168"/>
  <c r="I23" i="104"/>
  <c r="I27" i="104" s="1"/>
  <c r="I24" i="104"/>
  <c r="N4" i="172"/>
  <c r="O8" i="168"/>
  <c r="T28" i="161"/>
  <c r="S27" i="172"/>
  <c r="T31" i="168"/>
  <c r="Q27" i="172"/>
  <c r="R31" i="168"/>
  <c r="T15" i="161"/>
  <c r="S16" i="172"/>
  <c r="T20" i="168"/>
  <c r="K23" i="104"/>
  <c r="K27" i="104" s="1"/>
  <c r="H23" i="104"/>
  <c r="H27" i="104" s="1"/>
  <c r="I15" i="141"/>
  <c r="F5" i="170"/>
  <c r="P10" i="172"/>
  <c r="Q14" i="168"/>
  <c r="S9" i="161"/>
  <c r="R10" i="172"/>
  <c r="S14" i="168"/>
  <c r="U9" i="161"/>
  <c r="T10" i="172"/>
  <c r="U14" i="168"/>
  <c r="O24" i="172"/>
  <c r="P28" i="168"/>
  <c r="O18" i="161"/>
  <c r="N19" i="172"/>
  <c r="O23" i="168"/>
  <c r="M16" i="172"/>
  <c r="N20" i="168"/>
  <c r="H13" i="133"/>
  <c r="H24" i="133" s="1"/>
  <c r="E11" i="170"/>
  <c r="E13" i="170" s="1"/>
  <c r="C6" i="169"/>
  <c r="D6" i="169"/>
  <c r="K14" i="112"/>
  <c r="K13" i="112" s="1"/>
  <c r="H7" i="170"/>
  <c r="T18" i="161"/>
  <c r="S19" i="172"/>
  <c r="T23" i="168"/>
  <c r="F17" i="62"/>
  <c r="K7" i="20"/>
  <c r="I33" i="163" s="1"/>
  <c r="I34" i="163" s="1"/>
  <c r="Q28" i="161"/>
  <c r="P27" i="172"/>
  <c r="Q31" i="168"/>
  <c r="U15" i="161"/>
  <c r="L24" i="104"/>
  <c r="K24" i="27"/>
  <c r="K28" i="27" s="1"/>
  <c r="K25" i="27"/>
  <c r="N23" i="172"/>
  <c r="O27" i="168"/>
  <c r="I27" i="168" s="1"/>
  <c r="K13" i="141"/>
  <c r="K27" i="141" s="1"/>
  <c r="K14" i="133"/>
  <c r="H11" i="170"/>
  <c r="H13" i="170" s="1"/>
  <c r="H14" i="21"/>
  <c r="I23" i="112"/>
  <c r="I27" i="112" s="1"/>
  <c r="Q10" i="172"/>
  <c r="R14" i="168"/>
  <c r="O22" i="172"/>
  <c r="P26" i="168"/>
  <c r="I26" i="168" s="1"/>
  <c r="K6" i="20"/>
  <c r="E4" i="170" s="1"/>
  <c r="S17" i="168"/>
  <c r="R13" i="172"/>
  <c r="S28" i="161"/>
  <c r="R27" i="172"/>
  <c r="S31" i="168"/>
  <c r="E18" i="163"/>
  <c r="Q18" i="161"/>
  <c r="P19" i="172"/>
  <c r="Q23" i="168"/>
  <c r="U12" i="161"/>
  <c r="U17" i="168"/>
  <c r="Q12" i="161"/>
  <c r="Q17" i="168"/>
  <c r="I14" i="108"/>
  <c r="I13" i="108" s="1"/>
  <c r="E21" i="169"/>
  <c r="D16" i="169"/>
  <c r="C16" i="169"/>
  <c r="E8" i="170"/>
  <c r="E10" i="170" s="1"/>
  <c r="F6" i="62"/>
  <c r="E29" i="163"/>
  <c r="E19" i="34"/>
  <c r="D19" i="34"/>
  <c r="H17" i="62"/>
  <c r="M12" i="20"/>
  <c r="H37" i="62" s="1"/>
  <c r="H6" i="62" s="1"/>
  <c r="E17" i="62"/>
  <c r="K15" i="31"/>
  <c r="J15" i="31"/>
  <c r="E21" i="163"/>
  <c r="L24" i="108"/>
  <c r="L23" i="108"/>
  <c r="L27" i="108" s="1"/>
  <c r="K23" i="112"/>
  <c r="K27" i="112" s="1"/>
  <c r="K24" i="112"/>
  <c r="L12" i="20"/>
  <c r="L7" i="20"/>
  <c r="J33" i="163" s="1"/>
  <c r="J34" i="163" s="1"/>
  <c r="E15" i="34"/>
  <c r="D15" i="34"/>
  <c r="E24" i="34"/>
  <c r="F24" i="34" s="1"/>
  <c r="N12" i="20"/>
  <c r="N7" i="20"/>
  <c r="L33" i="163" s="1"/>
  <c r="L34" i="163" s="1"/>
  <c r="H15" i="31"/>
  <c r="R28" i="161"/>
  <c r="I15" i="31"/>
  <c r="J14" i="21"/>
  <c r="H23" i="108"/>
  <c r="H27" i="108" s="1"/>
  <c r="H24" i="108"/>
  <c r="I14" i="133"/>
  <c r="H14" i="133"/>
  <c r="L13" i="133"/>
  <c r="L23" i="133" s="1"/>
  <c r="L27" i="133" s="1"/>
  <c r="K13" i="133"/>
  <c r="K24" i="133" s="1"/>
  <c r="J14" i="133"/>
  <c r="M6" i="20"/>
  <c r="G4" i="170" s="1"/>
  <c r="J23" i="108"/>
  <c r="J27" i="108" s="1"/>
  <c r="J24" i="108"/>
  <c r="S12" i="161"/>
  <c r="J27" i="141"/>
  <c r="I23" i="133"/>
  <c r="I27" i="133" s="1"/>
  <c r="F25" i="27"/>
  <c r="F26" i="27" s="1"/>
  <c r="F24" i="27"/>
  <c r="F28" i="27" s="1"/>
  <c r="F31" i="27" s="1"/>
  <c r="F32" i="27" s="1"/>
  <c r="F24" i="107"/>
  <c r="N6" i="107"/>
  <c r="I7" i="20"/>
  <c r="I12" i="20"/>
  <c r="D37" i="62" s="1"/>
  <c r="D6" i="62" s="1"/>
  <c r="F13" i="20"/>
  <c r="E30" i="21"/>
  <c r="E29" i="21"/>
  <c r="E32" i="21" s="1"/>
  <c r="E33" i="21" s="1"/>
  <c r="J8" i="20"/>
  <c r="F28" i="20"/>
  <c r="E30" i="108"/>
  <c r="E29" i="108"/>
  <c r="F28" i="108"/>
  <c r="M16" i="141"/>
  <c r="F16" i="31"/>
  <c r="M16" i="31" s="1"/>
  <c r="F19" i="34" s="1"/>
  <c r="O23" i="161"/>
  <c r="Q24" i="161"/>
  <c r="G13" i="108"/>
  <c r="E30" i="27"/>
  <c r="E28" i="112"/>
  <c r="E27" i="112"/>
  <c r="H14" i="27"/>
  <c r="F6" i="26"/>
  <c r="E25" i="112"/>
  <c r="G13" i="141"/>
  <c r="P22" i="161"/>
  <c r="F25" i="108"/>
  <c r="F25" i="111"/>
  <c r="J24" i="111"/>
  <c r="E21" i="62" s="1"/>
  <c r="E6" i="62" s="1"/>
  <c r="N15" i="161"/>
  <c r="E24" i="104"/>
  <c r="E23" i="104"/>
  <c r="G14" i="104"/>
  <c r="F6" i="103"/>
  <c r="G14" i="133"/>
  <c r="G13" i="133"/>
  <c r="G24" i="133" s="1"/>
  <c r="U6" i="161"/>
  <c r="E26" i="31"/>
  <c r="E25" i="31"/>
  <c r="T6" i="161"/>
  <c r="F6" i="132"/>
  <c r="G25" i="27"/>
  <c r="G24" i="27"/>
  <c r="H23" i="133"/>
  <c r="H27" i="133" s="1"/>
  <c r="F25" i="133"/>
  <c r="E30" i="133"/>
  <c r="E29" i="133"/>
  <c r="F28" i="133"/>
  <c r="F13" i="141"/>
  <c r="F26" i="141" s="1"/>
  <c r="K26" i="141"/>
  <c r="K30" i="141" s="1"/>
  <c r="H27" i="141"/>
  <c r="F6" i="140"/>
  <c r="L25" i="27" l="1"/>
  <c r="L24" i="27"/>
  <c r="L28" i="27" s="1"/>
  <c r="J13" i="21"/>
  <c r="R24" i="172"/>
  <c r="S28" i="168"/>
  <c r="Q8" i="168"/>
  <c r="I8" i="168" s="1"/>
  <c r="P4" i="172"/>
  <c r="S6" i="161"/>
  <c r="R7" i="172"/>
  <c r="S11" i="168"/>
  <c r="T7" i="172"/>
  <c r="U11" i="168"/>
  <c r="O7" i="172"/>
  <c r="P11" i="168"/>
  <c r="I11" i="168" s="1"/>
  <c r="S24" i="161"/>
  <c r="P17" i="168"/>
  <c r="O13" i="172"/>
  <c r="L14" i="31"/>
  <c r="L13" i="31" s="1"/>
  <c r="L25" i="31" s="1"/>
  <c r="L29" i="31" s="1"/>
  <c r="E15" i="170"/>
  <c r="E18" i="170" s="1"/>
  <c r="S7" i="172"/>
  <c r="T11" i="168"/>
  <c r="I23" i="168"/>
  <c r="P7" i="172"/>
  <c r="Q11" i="168"/>
  <c r="P24" i="172"/>
  <c r="Q28" i="168"/>
  <c r="Q19" i="172"/>
  <c r="R23" i="168"/>
  <c r="I13" i="141"/>
  <c r="R18" i="161"/>
  <c r="M15" i="141"/>
  <c r="R6" i="161"/>
  <c r="Q7" i="172"/>
  <c r="R11" i="168"/>
  <c r="H13" i="21"/>
  <c r="R12" i="161"/>
  <c r="Q13" i="172"/>
  <c r="T9" i="161"/>
  <c r="S10" i="172"/>
  <c r="T14" i="168"/>
  <c r="J13" i="133"/>
  <c r="G11" i="170"/>
  <c r="G13" i="170" s="1"/>
  <c r="G15" i="170" s="1"/>
  <c r="G18" i="170" s="1"/>
  <c r="I24" i="108"/>
  <c r="R17" i="168"/>
  <c r="I23" i="108"/>
  <c r="I27" i="108" s="1"/>
  <c r="F7" i="20"/>
  <c r="G33" i="163"/>
  <c r="H14" i="31"/>
  <c r="Q6" i="161"/>
  <c r="I37" i="62"/>
  <c r="I6" i="62" s="1"/>
  <c r="N6" i="20"/>
  <c r="H4" i="170" s="1"/>
  <c r="H15" i="170" s="1"/>
  <c r="H18" i="170" s="1"/>
  <c r="K14" i="21"/>
  <c r="G37" i="62"/>
  <c r="G6" i="62" s="1"/>
  <c r="I14" i="21"/>
  <c r="L6" i="20"/>
  <c r="F4" i="170" s="1"/>
  <c r="F15" i="170" s="1"/>
  <c r="F18" i="170" s="1"/>
  <c r="L24" i="133"/>
  <c r="M14" i="133"/>
  <c r="M13" i="133" s="1"/>
  <c r="K23" i="133"/>
  <c r="K27" i="133" s="1"/>
  <c r="J14" i="31"/>
  <c r="G23" i="133"/>
  <c r="G27" i="133" s="1"/>
  <c r="F29" i="27"/>
  <c r="F30" i="27" s="1"/>
  <c r="E31" i="21"/>
  <c r="G13" i="104"/>
  <c r="M14" i="104"/>
  <c r="M13" i="104" s="1"/>
  <c r="F25" i="112"/>
  <c r="J26" i="21"/>
  <c r="J25" i="21"/>
  <c r="J29" i="21" s="1"/>
  <c r="E28" i="104"/>
  <c r="E27" i="104"/>
  <c r="I6" i="20"/>
  <c r="C4" i="170" s="1"/>
  <c r="C15" i="170" s="1"/>
  <c r="C18" i="170" s="1"/>
  <c r="F14" i="21"/>
  <c r="F12" i="20"/>
  <c r="E31" i="108"/>
  <c r="F30" i="108"/>
  <c r="F31" i="108" s="1"/>
  <c r="Q2" i="161"/>
  <c r="H13" i="27"/>
  <c r="M14" i="27"/>
  <c r="M13" i="27" s="1"/>
  <c r="K14" i="108"/>
  <c r="K14" i="31" s="1"/>
  <c r="K13" i="31" s="1"/>
  <c r="F6" i="107"/>
  <c r="F24" i="111"/>
  <c r="J6" i="111"/>
  <c r="D7" i="170" s="1"/>
  <c r="D15" i="170" s="1"/>
  <c r="D18" i="170" s="1"/>
  <c r="E30" i="112"/>
  <c r="G15" i="21"/>
  <c r="F8" i="20"/>
  <c r="E25" i="104"/>
  <c r="E29" i="112"/>
  <c r="F28" i="112"/>
  <c r="P12" i="161"/>
  <c r="G24" i="108"/>
  <c r="G23" i="108"/>
  <c r="G28" i="108" s="1"/>
  <c r="F29" i="108"/>
  <c r="H26" i="21"/>
  <c r="H25" i="21"/>
  <c r="H29" i="21" s="1"/>
  <c r="L26" i="31"/>
  <c r="E27" i="31"/>
  <c r="P6" i="161"/>
  <c r="E29" i="31"/>
  <c r="E30" i="31"/>
  <c r="G28" i="27"/>
  <c r="G26" i="27"/>
  <c r="F29" i="133"/>
  <c r="E31" i="133"/>
  <c r="F30" i="133"/>
  <c r="G25" i="133"/>
  <c r="H25" i="133" s="1"/>
  <c r="I25" i="133" s="1"/>
  <c r="F27" i="141"/>
  <c r="F28" i="141" s="1"/>
  <c r="F30" i="141"/>
  <c r="F33" i="141" s="1"/>
  <c r="F34" i="141" s="1"/>
  <c r="F31" i="141"/>
  <c r="F32" i="141" s="1"/>
  <c r="M14" i="141"/>
  <c r="M13" i="141" s="1"/>
  <c r="S24" i="172" l="1"/>
  <c r="T28" i="168"/>
  <c r="Q24" i="172"/>
  <c r="R28" i="168"/>
  <c r="I26" i="141"/>
  <c r="I30" i="141" s="1"/>
  <c r="I27" i="141"/>
  <c r="O27" i="172"/>
  <c r="P31" i="168"/>
  <c r="I31" i="168" s="1"/>
  <c r="J24" i="133"/>
  <c r="J25" i="133" s="1"/>
  <c r="J23" i="133"/>
  <c r="J27" i="133" s="1"/>
  <c r="M24" i="133"/>
  <c r="F14" i="31"/>
  <c r="F13" i="31" s="1"/>
  <c r="N24" i="172"/>
  <c r="O28" i="168"/>
  <c r="I28" i="168" s="1"/>
  <c r="O16" i="172"/>
  <c r="P20" i="168"/>
  <c r="I20" i="168" s="1"/>
  <c r="J13" i="31"/>
  <c r="J26" i="31" s="1"/>
  <c r="H13" i="31"/>
  <c r="H26" i="31" s="1"/>
  <c r="G34" i="163"/>
  <c r="E34" i="163" s="1"/>
  <c r="E37" i="163"/>
  <c r="D11" i="34"/>
  <c r="E11" i="34"/>
  <c r="I14" i="31"/>
  <c r="I13" i="31" s="1"/>
  <c r="R24" i="161"/>
  <c r="I13" i="21"/>
  <c r="K13" i="21"/>
  <c r="T24" i="161"/>
  <c r="F6" i="20"/>
  <c r="M23" i="133"/>
  <c r="G28" i="133"/>
  <c r="H28" i="133" s="1"/>
  <c r="G29" i="27"/>
  <c r="G30" i="27" s="1"/>
  <c r="F29" i="112"/>
  <c r="E30" i="104"/>
  <c r="E31" i="112"/>
  <c r="F30" i="112"/>
  <c r="F31" i="112" s="1"/>
  <c r="H25" i="27"/>
  <c r="M25" i="27" s="1"/>
  <c r="H24" i="27"/>
  <c r="P15" i="161"/>
  <c r="G24" i="104"/>
  <c r="G23" i="104"/>
  <c r="G14" i="112"/>
  <c r="G14" i="31" s="1"/>
  <c r="G13" i="31" s="1"/>
  <c r="F6" i="111"/>
  <c r="G29" i="108"/>
  <c r="H28" i="108"/>
  <c r="E29" i="104"/>
  <c r="F28" i="104"/>
  <c r="F25" i="104"/>
  <c r="G27" i="108"/>
  <c r="K13" i="108"/>
  <c r="M14" i="108"/>
  <c r="M13" i="108" s="1"/>
  <c r="G25" i="108"/>
  <c r="P28" i="161"/>
  <c r="M15" i="21"/>
  <c r="G13" i="21"/>
  <c r="G15" i="31"/>
  <c r="M15" i="31" s="1"/>
  <c r="F15" i="34" s="1"/>
  <c r="O24" i="161"/>
  <c r="F13" i="21"/>
  <c r="M14" i="21"/>
  <c r="E32" i="31"/>
  <c r="E31" i="31"/>
  <c r="G31" i="27"/>
  <c r="G30" i="133"/>
  <c r="M27" i="133"/>
  <c r="E2" i="133" s="1"/>
  <c r="F31" i="133"/>
  <c r="G26" i="141"/>
  <c r="G27" i="141"/>
  <c r="K25" i="133" l="1"/>
  <c r="L25" i="133" s="1"/>
  <c r="M25" i="133" s="1"/>
  <c r="C36" i="133"/>
  <c r="H34" i="133" s="1"/>
  <c r="H26" i="133" s="1"/>
  <c r="T17" i="168"/>
  <c r="I17" i="168" s="1"/>
  <c r="S13" i="172"/>
  <c r="E4" i="133"/>
  <c r="J25" i="31"/>
  <c r="J29" i="31" s="1"/>
  <c r="H25" i="31"/>
  <c r="H29" i="31" s="1"/>
  <c r="K25" i="21"/>
  <c r="K29" i="21" s="1"/>
  <c r="K26" i="21"/>
  <c r="I26" i="21"/>
  <c r="I25" i="21"/>
  <c r="I29" i="21" s="1"/>
  <c r="I26" i="31"/>
  <c r="I25" i="31"/>
  <c r="I29" i="31" s="1"/>
  <c r="G29" i="133"/>
  <c r="H29" i="27"/>
  <c r="H30" i="27" s="1"/>
  <c r="H26" i="27"/>
  <c r="M13" i="21"/>
  <c r="F26" i="31"/>
  <c r="F27" i="31" s="1"/>
  <c r="F25" i="31"/>
  <c r="F29" i="31" s="1"/>
  <c r="G30" i="108"/>
  <c r="F26" i="21"/>
  <c r="F25" i="21"/>
  <c r="H25" i="108"/>
  <c r="I25" i="108" s="1"/>
  <c r="J25" i="108" s="1"/>
  <c r="G13" i="112"/>
  <c r="M14" i="112"/>
  <c r="M13" i="112" s="1"/>
  <c r="G27" i="104"/>
  <c r="E4" i="104"/>
  <c r="M23" i="104"/>
  <c r="K26" i="31"/>
  <c r="K25" i="31"/>
  <c r="K29" i="31" s="1"/>
  <c r="G25" i="104"/>
  <c r="H25" i="104" s="1"/>
  <c r="I25" i="104" s="1"/>
  <c r="J25" i="104" s="1"/>
  <c r="K25" i="104" s="1"/>
  <c r="L25" i="104" s="1"/>
  <c r="M25" i="104" s="1"/>
  <c r="M24" i="104"/>
  <c r="E31" i="104"/>
  <c r="F30" i="104"/>
  <c r="F31" i="104" s="1"/>
  <c r="M14" i="31"/>
  <c r="G25" i="21"/>
  <c r="G29" i="21" s="1"/>
  <c r="G26" i="21"/>
  <c r="T12" i="161"/>
  <c r="K24" i="108"/>
  <c r="K23" i="108"/>
  <c r="F29" i="104"/>
  <c r="G28" i="104"/>
  <c r="H28" i="27"/>
  <c r="M28" i="27" s="1"/>
  <c r="E2" i="27" s="1"/>
  <c r="M24" i="27"/>
  <c r="E4" i="27"/>
  <c r="G25" i="31"/>
  <c r="H29" i="108"/>
  <c r="I28" i="108"/>
  <c r="E33" i="31"/>
  <c r="G32" i="27"/>
  <c r="E34" i="133"/>
  <c r="E26" i="133" s="1"/>
  <c r="L34" i="133"/>
  <c r="L26" i="133" s="1"/>
  <c r="G31" i="133"/>
  <c r="H30" i="133"/>
  <c r="H29" i="133"/>
  <c r="I28" i="133"/>
  <c r="M27" i="141"/>
  <c r="G28" i="141"/>
  <c r="M26" i="141"/>
  <c r="G31" i="141"/>
  <c r="G30" i="141"/>
  <c r="E4" i="141"/>
  <c r="I34" i="133" l="1"/>
  <c r="I26" i="133" s="1"/>
  <c r="O10" i="172"/>
  <c r="P14" i="168"/>
  <c r="I14" i="168" s="1"/>
  <c r="F34" i="133"/>
  <c r="F26" i="133" s="1"/>
  <c r="G34" i="133"/>
  <c r="G26" i="133" s="1"/>
  <c r="M26" i="133" s="1"/>
  <c r="J34" i="133"/>
  <c r="J26" i="133" s="1"/>
  <c r="K34" i="133"/>
  <c r="K26" i="133" s="1"/>
  <c r="F11" i="34"/>
  <c r="M13" i="31"/>
  <c r="I29" i="27"/>
  <c r="I30" i="27" s="1"/>
  <c r="G26" i="31"/>
  <c r="M26" i="31" s="1"/>
  <c r="H31" i="27"/>
  <c r="H32" i="27" s="1"/>
  <c r="I26" i="27"/>
  <c r="J26" i="27" s="1"/>
  <c r="K26" i="27" s="1"/>
  <c r="L26" i="27" s="1"/>
  <c r="M26" i="27" s="1"/>
  <c r="E4" i="31"/>
  <c r="F4" i="34" s="1"/>
  <c r="G29" i="104"/>
  <c r="H28" i="104"/>
  <c r="F27" i="21"/>
  <c r="M26" i="21"/>
  <c r="G30" i="104"/>
  <c r="M27" i="104"/>
  <c r="E2" i="104" s="1"/>
  <c r="I29" i="108"/>
  <c r="J28" i="108"/>
  <c r="K27" i="108"/>
  <c r="E4" i="108"/>
  <c r="M23" i="108"/>
  <c r="K25" i="108"/>
  <c r="M24" i="108"/>
  <c r="P9" i="161"/>
  <c r="G23" i="112"/>
  <c r="G24" i="112"/>
  <c r="G31" i="108"/>
  <c r="H30" i="108"/>
  <c r="F32" i="31"/>
  <c r="F33" i="31" s="1"/>
  <c r="F30" i="31"/>
  <c r="F31" i="31" s="1"/>
  <c r="F29" i="21"/>
  <c r="E4" i="21"/>
  <c r="M25" i="21"/>
  <c r="F30" i="21"/>
  <c r="C36" i="104"/>
  <c r="G29" i="31"/>
  <c r="M25" i="31"/>
  <c r="I29" i="133"/>
  <c r="J28" i="133"/>
  <c r="H31" i="133"/>
  <c r="I30" i="133"/>
  <c r="G32" i="141"/>
  <c r="H31" i="141"/>
  <c r="G33" i="141"/>
  <c r="M30" i="141"/>
  <c r="E2" i="141" s="1"/>
  <c r="H28" i="141"/>
  <c r="I28" i="141" s="1"/>
  <c r="J28" i="141" s="1"/>
  <c r="K28" i="141" s="1"/>
  <c r="L28" i="141" s="1"/>
  <c r="M28" i="141" s="1"/>
  <c r="J29" i="27" l="1"/>
  <c r="J30" i="27" s="1"/>
  <c r="E3" i="133"/>
  <c r="D15" i="163"/>
  <c r="E15" i="163" s="1"/>
  <c r="G27" i="31"/>
  <c r="H27" i="31" s="1"/>
  <c r="I27" i="31" s="1"/>
  <c r="J27" i="31" s="1"/>
  <c r="K27" i="31" s="1"/>
  <c r="L27" i="31" s="1"/>
  <c r="M27" i="31" s="1"/>
  <c r="C37" i="27"/>
  <c r="F35" i="27" s="1"/>
  <c r="F27" i="27" s="1"/>
  <c r="I31" i="27"/>
  <c r="I32" i="27" s="1"/>
  <c r="H31" i="108"/>
  <c r="I30" i="108"/>
  <c r="G25" i="112"/>
  <c r="M24" i="112"/>
  <c r="F32" i="21"/>
  <c r="M29" i="21"/>
  <c r="E2" i="21" s="1"/>
  <c r="G27" i="112"/>
  <c r="M23" i="112"/>
  <c r="E4" i="112"/>
  <c r="G28" i="112"/>
  <c r="M27" i="108"/>
  <c r="E2" i="108" s="1"/>
  <c r="H29" i="104"/>
  <c r="I28" i="104"/>
  <c r="J29" i="108"/>
  <c r="K28" i="108"/>
  <c r="G30" i="31"/>
  <c r="F31" i="21"/>
  <c r="G30" i="21"/>
  <c r="K34" i="104"/>
  <c r="K26" i="104" s="1"/>
  <c r="J34" i="104"/>
  <c r="J26" i="104" s="1"/>
  <c r="I34" i="104"/>
  <c r="I26" i="104" s="1"/>
  <c r="H34" i="104"/>
  <c r="H26" i="104" s="1"/>
  <c r="F34" i="104"/>
  <c r="F26" i="104" s="1"/>
  <c r="E34" i="104"/>
  <c r="E26" i="104" s="1"/>
  <c r="L34" i="104"/>
  <c r="L26" i="104" s="1"/>
  <c r="G34" i="104"/>
  <c r="G26" i="104" s="1"/>
  <c r="G27" i="21"/>
  <c r="H27" i="21" s="1"/>
  <c r="I27" i="21" s="1"/>
  <c r="J27" i="21" s="1"/>
  <c r="K27" i="21" s="1"/>
  <c r="L27" i="21" s="1"/>
  <c r="M27" i="21" s="1"/>
  <c r="L25" i="108"/>
  <c r="M25" i="108" s="1"/>
  <c r="C36" i="108"/>
  <c r="G31" i="104"/>
  <c r="H30" i="104"/>
  <c r="G32" i="31"/>
  <c r="M29" i="31"/>
  <c r="E2" i="31" s="1"/>
  <c r="D47" i="163" s="1"/>
  <c r="I31" i="133"/>
  <c r="J30" i="133"/>
  <c r="J29" i="133"/>
  <c r="K28" i="133"/>
  <c r="C39" i="141"/>
  <c r="G34" i="141"/>
  <c r="H33" i="141"/>
  <c r="H32" i="141"/>
  <c r="I31" i="141"/>
  <c r="K29" i="27" l="1"/>
  <c r="K30" i="27" s="1"/>
  <c r="J31" i="27"/>
  <c r="J32" i="27" s="1"/>
  <c r="J35" i="27"/>
  <c r="J27" i="27" s="1"/>
  <c r="L35" i="27"/>
  <c r="L27" i="27" s="1"/>
  <c r="K35" i="27"/>
  <c r="K27" i="27" s="1"/>
  <c r="E35" i="27"/>
  <c r="E27" i="27" s="1"/>
  <c r="H35" i="27"/>
  <c r="H27" i="27" s="1"/>
  <c r="I35" i="27"/>
  <c r="I27" i="27" s="1"/>
  <c r="G35" i="27"/>
  <c r="G27" i="27" s="1"/>
  <c r="C38" i="21"/>
  <c r="K36" i="21" s="1"/>
  <c r="K28" i="21" s="1"/>
  <c r="M26" i="104"/>
  <c r="E3" i="104" s="1"/>
  <c r="G31" i="21"/>
  <c r="H30" i="21"/>
  <c r="G29" i="112"/>
  <c r="H28" i="112"/>
  <c r="H25" i="112"/>
  <c r="I25" i="112" s="1"/>
  <c r="J25" i="112" s="1"/>
  <c r="K25" i="112" s="1"/>
  <c r="L25" i="112" s="1"/>
  <c r="M25" i="112" s="1"/>
  <c r="E34" i="108"/>
  <c r="E26" i="108" s="1"/>
  <c r="L34" i="108"/>
  <c r="L26" i="108" s="1"/>
  <c r="K34" i="108"/>
  <c r="K26" i="108" s="1"/>
  <c r="J34" i="108"/>
  <c r="J26" i="108" s="1"/>
  <c r="I34" i="108"/>
  <c r="I26" i="108" s="1"/>
  <c r="H34" i="108"/>
  <c r="H26" i="108" s="1"/>
  <c r="G34" i="108"/>
  <c r="G26" i="108" s="1"/>
  <c r="F34" i="108"/>
  <c r="F26" i="108" s="1"/>
  <c r="K29" i="108"/>
  <c r="L28" i="108"/>
  <c r="G31" i="31"/>
  <c r="H30" i="31"/>
  <c r="G30" i="112"/>
  <c r="M27" i="112"/>
  <c r="E2" i="112" s="1"/>
  <c r="I31" i="108"/>
  <c r="J30" i="108"/>
  <c r="I29" i="104"/>
  <c r="J28" i="104"/>
  <c r="H31" i="104"/>
  <c r="I30" i="104"/>
  <c r="F33" i="21"/>
  <c r="G32" i="21"/>
  <c r="C38" i="31"/>
  <c r="F2" i="34"/>
  <c r="G33" i="31"/>
  <c r="H32" i="31"/>
  <c r="K29" i="133"/>
  <c r="L28" i="133"/>
  <c r="J31" i="133"/>
  <c r="K30" i="133"/>
  <c r="H34" i="141"/>
  <c r="I33" i="141"/>
  <c r="E37" i="141"/>
  <c r="E29" i="141" s="1"/>
  <c r="L37" i="141"/>
  <c r="L29" i="141" s="1"/>
  <c r="H37" i="141"/>
  <c r="H29" i="141" s="1"/>
  <c r="K37" i="141"/>
  <c r="K29" i="141" s="1"/>
  <c r="J37" i="141"/>
  <c r="J29" i="141" s="1"/>
  <c r="I37" i="141"/>
  <c r="I29" i="141" s="1"/>
  <c r="F37" i="141"/>
  <c r="F29" i="141" s="1"/>
  <c r="G37" i="141"/>
  <c r="G29" i="141" s="1"/>
  <c r="I32" i="141"/>
  <c r="J31" i="141"/>
  <c r="L29" i="27" l="1"/>
  <c r="K31" i="27"/>
  <c r="K32" i="27" s="1"/>
  <c r="M32" i="27" s="1"/>
  <c r="M27" i="27"/>
  <c r="E36" i="21"/>
  <c r="E28" i="21" s="1"/>
  <c r="F36" i="21"/>
  <c r="F28" i="21" s="1"/>
  <c r="J36" i="21"/>
  <c r="J28" i="21" s="1"/>
  <c r="I36" i="21"/>
  <c r="I28" i="21" s="1"/>
  <c r="L36" i="21"/>
  <c r="L28" i="21" s="1"/>
  <c r="G36" i="21"/>
  <c r="G28" i="21" s="1"/>
  <c r="H36" i="21"/>
  <c r="H28" i="21" s="1"/>
  <c r="H29" i="112"/>
  <c r="I28" i="112"/>
  <c r="G31" i="112"/>
  <c r="H30" i="112"/>
  <c r="I30" i="31"/>
  <c r="H31" i="31"/>
  <c r="I30" i="21"/>
  <c r="H31" i="21"/>
  <c r="G33" i="21"/>
  <c r="H32" i="21"/>
  <c r="J29" i="104"/>
  <c r="K28" i="104"/>
  <c r="L29" i="108"/>
  <c r="M29" i="108" s="1"/>
  <c r="M28" i="108"/>
  <c r="M26" i="108"/>
  <c r="I31" i="104"/>
  <c r="J30" i="104"/>
  <c r="J31" i="108"/>
  <c r="K30" i="108"/>
  <c r="C36" i="112"/>
  <c r="H33" i="31"/>
  <c r="I32" i="31"/>
  <c r="G36" i="31"/>
  <c r="G28" i="31" s="1"/>
  <c r="H36" i="31"/>
  <c r="H28" i="31" s="1"/>
  <c r="I36" i="31"/>
  <c r="I28" i="31" s="1"/>
  <c r="L36" i="31"/>
  <c r="L28" i="31" s="1"/>
  <c r="E36" i="31"/>
  <c r="E28" i="31" s="1"/>
  <c r="F36" i="31"/>
  <c r="F28" i="31" s="1"/>
  <c r="K36" i="31"/>
  <c r="K28" i="31" s="1"/>
  <c r="J36" i="31"/>
  <c r="J28" i="31" s="1"/>
  <c r="L30" i="27"/>
  <c r="M30" i="27" s="1"/>
  <c r="M29" i="27"/>
  <c r="K31" i="133"/>
  <c r="L30" i="133"/>
  <c r="L29" i="133"/>
  <c r="M29" i="133" s="1"/>
  <c r="M28" i="133"/>
  <c r="I34" i="141"/>
  <c r="J33" i="141"/>
  <c r="J32" i="141"/>
  <c r="K31" i="141"/>
  <c r="M29" i="141"/>
  <c r="E3" i="27" l="1"/>
  <c r="D7" i="163"/>
  <c r="E7" i="163" s="1"/>
  <c r="L31" i="27"/>
  <c r="E3" i="141"/>
  <c r="D39" i="163"/>
  <c r="E39" i="163" s="1"/>
  <c r="E3" i="108"/>
  <c r="D23" i="163"/>
  <c r="E23" i="163" s="1"/>
  <c r="M28" i="21"/>
  <c r="H33" i="21"/>
  <c r="I32" i="21"/>
  <c r="H31" i="112"/>
  <c r="I30" i="112"/>
  <c r="J28" i="112"/>
  <c r="I29" i="112"/>
  <c r="J30" i="21"/>
  <c r="I31" i="21"/>
  <c r="E34" i="112"/>
  <c r="E26" i="112" s="1"/>
  <c r="L34" i="112"/>
  <c r="L26" i="112" s="1"/>
  <c r="K34" i="112"/>
  <c r="K26" i="112" s="1"/>
  <c r="J34" i="112"/>
  <c r="J26" i="112" s="1"/>
  <c r="I34" i="112"/>
  <c r="I26" i="112" s="1"/>
  <c r="H34" i="112"/>
  <c r="H26" i="112" s="1"/>
  <c r="F34" i="112"/>
  <c r="F26" i="112" s="1"/>
  <c r="G34" i="112"/>
  <c r="G26" i="112" s="1"/>
  <c r="K31" i="108"/>
  <c r="M31" i="108" s="1"/>
  <c r="L30" i="108"/>
  <c r="I31" i="31"/>
  <c r="J30" i="31"/>
  <c r="J31" i="104"/>
  <c r="K30" i="104"/>
  <c r="K29" i="104"/>
  <c r="L28" i="104"/>
  <c r="J32" i="31"/>
  <c r="I33" i="31"/>
  <c r="M28" i="31"/>
  <c r="E3" i="31" s="1"/>
  <c r="F3" i="34" s="1"/>
  <c r="L32" i="27"/>
  <c r="E5" i="27" s="1"/>
  <c r="M31" i="27"/>
  <c r="L31" i="133"/>
  <c r="E5" i="133" s="1"/>
  <c r="M30" i="133"/>
  <c r="M31" i="133"/>
  <c r="J34" i="141"/>
  <c r="K33" i="141"/>
  <c r="L31" i="141"/>
  <c r="K32" i="141"/>
  <c r="E3" i="21" l="1"/>
  <c r="D31" i="163"/>
  <c r="E31" i="163" s="1"/>
  <c r="E49" i="163" s="1"/>
  <c r="J29" i="112"/>
  <c r="K28" i="112"/>
  <c r="I31" i="112"/>
  <c r="J30" i="112"/>
  <c r="M26" i="112"/>
  <c r="E3" i="112" s="1"/>
  <c r="J32" i="21"/>
  <c r="I33" i="21"/>
  <c r="K30" i="31"/>
  <c r="J31" i="31"/>
  <c r="L29" i="104"/>
  <c r="M29" i="104" s="1"/>
  <c r="M28" i="104"/>
  <c r="L31" i="108"/>
  <c r="E5" i="108" s="1"/>
  <c r="M30" i="108"/>
  <c r="K31" i="104"/>
  <c r="M31" i="104" s="1"/>
  <c r="L30" i="104"/>
  <c r="J31" i="21"/>
  <c r="K30" i="21"/>
  <c r="J33" i="31"/>
  <c r="K32" i="31"/>
  <c r="K34" i="141"/>
  <c r="M34" i="141" s="1"/>
  <c r="L33" i="141"/>
  <c r="L32" i="141"/>
  <c r="M32" i="141" s="1"/>
  <c r="M31" i="141"/>
  <c r="K32" i="21" l="1"/>
  <c r="J33" i="21"/>
  <c r="K29" i="112"/>
  <c r="L28" i="112"/>
  <c r="J31" i="112"/>
  <c r="K30" i="112"/>
  <c r="K31" i="21"/>
  <c r="L30" i="21"/>
  <c r="L31" i="104"/>
  <c r="E5" i="104" s="1"/>
  <c r="M30" i="104"/>
  <c r="L30" i="31"/>
  <c r="K31" i="31"/>
  <c r="K33" i="31"/>
  <c r="M33" i="31" s="1"/>
  <c r="L32" i="31"/>
  <c r="L34" i="141"/>
  <c r="E5" i="141" s="1"/>
  <c r="M33" i="141"/>
  <c r="K31" i="112" l="1"/>
  <c r="M31" i="112" s="1"/>
  <c r="L30" i="112"/>
  <c r="L29" i="112"/>
  <c r="M29" i="112" s="1"/>
  <c r="M28" i="112"/>
  <c r="M30" i="31"/>
  <c r="L31" i="31"/>
  <c r="M31" i="31" s="1"/>
  <c r="L31" i="21"/>
  <c r="M31" i="21" s="1"/>
  <c r="M30" i="21"/>
  <c r="L32" i="21"/>
  <c r="K33" i="21"/>
  <c r="M33" i="21" s="1"/>
  <c r="L33" i="31"/>
  <c r="E5" i="31" s="1"/>
  <c r="F5" i="34" s="1"/>
  <c r="M32" i="31"/>
  <c r="L31" i="112" l="1"/>
  <c r="E5" i="112" s="1"/>
  <c r="M30" i="112"/>
  <c r="M32" i="21"/>
  <c r="L33" i="21"/>
  <c r="E5" i="2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Гринькевич Станислав Иванович</author>
  </authors>
  <commentList>
    <comment ref="C8" authorId="0" shapeId="0" xr:uid="{00000000-0006-0000-0B00-000001000000}">
      <text>
        <r>
          <rPr>
            <b/>
            <sz val="9"/>
            <color indexed="81"/>
            <rFont val="Tahoma"/>
            <family val="2"/>
            <charset val="204"/>
          </rPr>
          <t>незвание программы / не входит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Гринькевич Станислав Иванович</author>
  </authors>
  <commentList>
    <comment ref="C8" authorId="0" shapeId="0" xr:uid="{00000000-0006-0000-0F00-000001000000}">
      <text>
        <r>
          <rPr>
            <b/>
            <sz val="9"/>
            <color indexed="81"/>
            <rFont val="Tahoma"/>
            <family val="2"/>
            <charset val="204"/>
          </rPr>
          <t>незвание программы / не входит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Гринькевич Станислав Иванович</author>
  </authors>
  <commentList>
    <comment ref="C8" authorId="0" shapeId="0" xr:uid="{00000000-0006-0000-1F00-000001000000}">
      <text>
        <r>
          <rPr>
            <b/>
            <sz val="9"/>
            <color indexed="81"/>
            <rFont val="Tahoma"/>
            <family val="2"/>
            <charset val="204"/>
          </rPr>
          <t>незвание программы / не входит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Гринькевич Станислав Иванович</author>
  </authors>
  <commentList>
    <comment ref="C8" authorId="0" shapeId="0" xr:uid="{00000000-0006-0000-2300-000001000000}">
      <text>
        <r>
          <rPr>
            <b/>
            <sz val="9"/>
            <color indexed="81"/>
            <rFont val="Tahoma"/>
            <family val="2"/>
            <charset val="204"/>
          </rPr>
          <t>незвание программы / не входит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Гринькевич Станислав Иванович</author>
  </authors>
  <commentList>
    <comment ref="C8" authorId="0" shapeId="0" xr:uid="{00000000-0006-0000-2600-000001000000}">
      <text>
        <r>
          <rPr>
            <b/>
            <sz val="9"/>
            <color indexed="81"/>
            <rFont val="Tahoma"/>
            <family val="2"/>
            <charset val="204"/>
          </rPr>
          <t>незвание программы / не входит</t>
        </r>
      </text>
    </comment>
  </commentList>
</comments>
</file>

<file path=xl/sharedStrings.xml><?xml version="1.0" encoding="utf-8"?>
<sst xmlns="http://schemas.openxmlformats.org/spreadsheetml/2006/main" count="4619" uniqueCount="917">
  <si>
    <t>.тех.</t>
  </si>
  <si>
    <t>№</t>
  </si>
  <si>
    <t>Наименование</t>
  </si>
  <si>
    <t>Комментарий</t>
  </si>
  <si>
    <t>ед.изм</t>
  </si>
  <si>
    <t>Всего</t>
  </si>
  <si>
    <t>План</t>
  </si>
  <si>
    <t>тыс.руб</t>
  </si>
  <si>
    <t>Коэффициент дисконтирования</t>
  </si>
  <si>
    <t>-</t>
  </si>
  <si>
    <t>DPP</t>
  </si>
  <si>
    <t>лет</t>
  </si>
  <si>
    <t>%</t>
  </si>
  <si>
    <t>мес</t>
  </si>
  <si>
    <t>тыс.руб.</t>
  </si>
  <si>
    <t>Наименование проекта</t>
  </si>
  <si>
    <t>Номер проекта</t>
  </si>
  <si>
    <t>Входит в состав программы</t>
  </si>
  <si>
    <t>Дорожная карта проекта</t>
  </si>
  <si>
    <t>Тип проекта</t>
  </si>
  <si>
    <t>к этой дате необходимо выполнить расчет эффективности проекта с детализацией до 3 уровня</t>
  </si>
  <si>
    <t>.</t>
  </si>
  <si>
    <t>Расходы по проекту</t>
  </si>
  <si>
    <t>дней</t>
  </si>
  <si>
    <t>Общие вводные</t>
  </si>
  <si>
    <t>Месяцев в году</t>
  </si>
  <si>
    <t>L3</t>
  </si>
  <si>
    <t>Ставка дисконтирования</t>
  </si>
  <si>
    <t>Эффекты</t>
  </si>
  <si>
    <t>Капитальные затраты (CAPEX):</t>
  </si>
  <si>
    <t>Операционные затраты (OPEX):</t>
  </si>
  <si>
    <t>Cash flow, тыс.руб.</t>
  </si>
  <si>
    <t>OCF</t>
  </si>
  <si>
    <t>AOCF</t>
  </si>
  <si>
    <t>DCF</t>
  </si>
  <si>
    <t>Накопленный CF</t>
  </si>
  <si>
    <t>Простая окупаемость, лет</t>
  </si>
  <si>
    <t>Накопленный DCF, тыс.руб.</t>
  </si>
  <si>
    <t>Дисконтированная окупаемость, лет</t>
  </si>
  <si>
    <t>тех строка - учет OFC в PVI</t>
  </si>
  <si>
    <t>тех строка - годы</t>
  </si>
  <si>
    <t>Значение</t>
  </si>
  <si>
    <t>Эффекты проекта</t>
  </si>
  <si>
    <t>Ед изм</t>
  </si>
  <si>
    <t>Расходы</t>
  </si>
  <si>
    <t>к</t>
  </si>
  <si>
    <t>Аналитик проекта</t>
  </si>
  <si>
    <t>ИТ</t>
  </si>
  <si>
    <t>к этой дате необходимо детализировать эффект до факторов влияния 4 уровня</t>
  </si>
  <si>
    <t>Эффекты программы</t>
  </si>
  <si>
    <t>Дней в году</t>
  </si>
  <si>
    <t>начало</t>
  </si>
  <si>
    <t>конец</t>
  </si>
  <si>
    <t>Рабочих часов в году</t>
  </si>
  <si>
    <t>CAPEX</t>
  </si>
  <si>
    <t>OPEX</t>
  </si>
  <si>
    <t>L2</t>
  </si>
  <si>
    <t>ЕОЛ проекта</t>
  </si>
  <si>
    <t>Завершение этапа Оценка</t>
  </si>
  <si>
    <t>Завершение этапа Выбор</t>
  </si>
  <si>
    <t>Перевод в ПЭ</t>
  </si>
  <si>
    <t>начиная с этой даты ведется сбор факта по эффективности проекта</t>
  </si>
  <si>
    <t>к этой дате необходимо провести нормалиацию/ актуализировать модель</t>
  </si>
  <si>
    <t>1</t>
  </si>
  <si>
    <t>2</t>
  </si>
  <si>
    <t>2.1</t>
  </si>
  <si>
    <t>Источник информации</t>
  </si>
  <si>
    <t>устав от 01.11.2019</t>
  </si>
  <si>
    <t>бюджет от 02.03.2020</t>
  </si>
  <si>
    <t>Исходная информация по эффектам проекта</t>
  </si>
  <si>
    <t>Год старта проекта</t>
  </si>
  <si>
    <t xml:space="preserve">тех строка - поиск года минимального OFC </t>
  </si>
  <si>
    <t xml:space="preserve">Организационный объем проекта и график внедрения </t>
  </si>
  <si>
    <t xml:space="preserve"> </t>
  </si>
  <si>
    <t>Завершение этапа Определение</t>
  </si>
  <si>
    <t>Завершение этапа Реализация</t>
  </si>
  <si>
    <t>1.1</t>
  </si>
  <si>
    <t>1.2</t>
  </si>
  <si>
    <t>1.3</t>
  </si>
  <si>
    <t>1.4</t>
  </si>
  <si>
    <t>1.5</t>
  </si>
  <si>
    <t>1.6</t>
  </si>
  <si>
    <t>3</t>
  </si>
  <si>
    <t>5</t>
  </si>
  <si>
    <t>6</t>
  </si>
  <si>
    <t>2.2</t>
  </si>
  <si>
    <t>2.3</t>
  </si>
  <si>
    <t>2.4</t>
  </si>
  <si>
    <t>2.5</t>
  </si>
  <si>
    <t>3.0</t>
  </si>
  <si>
    <t>3.1</t>
  </si>
  <si>
    <t>3.2</t>
  </si>
  <si>
    <t>3.2.1</t>
  </si>
  <si>
    <t>6.1</t>
  </si>
  <si>
    <t>6.2</t>
  </si>
  <si>
    <t>6.3</t>
  </si>
  <si>
    <t>6.6</t>
  </si>
  <si>
    <t>Косвенный эконом. эффект</t>
  </si>
  <si>
    <t>MIRR</t>
  </si>
  <si>
    <t>Прямой экономический эффект всего, в т.ч.:</t>
  </si>
  <si>
    <t>Косвенный экономический эффект, в т.ч.:</t>
  </si>
  <si>
    <t>U190001441</t>
  </si>
  <si>
    <t>Управление данными</t>
  </si>
  <si>
    <t>Кайдалова Н.А.</t>
  </si>
  <si>
    <t>Изотов Д.С.</t>
  </si>
  <si>
    <t>Общая экономия затрат на поставку данных</t>
  </si>
  <si>
    <t>шт./год</t>
  </si>
  <si>
    <t>Среднее количество КЭД в 1 проекте</t>
  </si>
  <si>
    <t>шт.</t>
  </si>
  <si>
    <t xml:space="preserve">Средние затраты на поставку 1 КЭД </t>
  </si>
  <si>
    <t>тыс. руб./шт.</t>
  </si>
  <si>
    <t>Количество IT проектов, связанных с КЭД</t>
  </si>
  <si>
    <t>Плановое количество КЭД в программе УпД</t>
  </si>
  <si>
    <t>Общее количество КЭД блока</t>
  </si>
  <si>
    <t>Доля КЭД, присутствующая в учетных системах</t>
  </si>
  <si>
    <t xml:space="preserve">шт. </t>
  </si>
  <si>
    <t>Количетсво переиспользований</t>
  </si>
  <si>
    <t>раз/год</t>
  </si>
  <si>
    <t>Доля проектов, связанных с данными</t>
  </si>
  <si>
    <t>количество IT-проектов в 2019 году</t>
  </si>
  <si>
    <t>экспертная оценка</t>
  </si>
  <si>
    <t>плановый Capex проекта</t>
  </si>
  <si>
    <t>расчет</t>
  </si>
  <si>
    <t>NPV</t>
  </si>
  <si>
    <t>PI</t>
  </si>
  <si>
    <t>Отсутствует</t>
  </si>
  <si>
    <t>в т.ч. сервисная поддержка (OPEX):</t>
  </si>
  <si>
    <t>5.1</t>
  </si>
  <si>
    <t>Исходная информация по эффектам проекта - общее</t>
  </si>
  <si>
    <t>5.2</t>
  </si>
  <si>
    <t>Исходная информация по эффектам проекта - поставка данных</t>
  </si>
  <si>
    <t>Reporting HelpDesk БРД</t>
  </si>
  <si>
    <t>U190001576</t>
  </si>
  <si>
    <t>Зуев Л.Л.</t>
  </si>
  <si>
    <t>Дмитриева А.А.</t>
  </si>
  <si>
    <t>Экономия трудозатрат</t>
  </si>
  <si>
    <t>чел./дней</t>
  </si>
  <si>
    <t>Средняя ставка члена проектной команды</t>
  </si>
  <si>
    <t>руб./день</t>
  </si>
  <si>
    <t>5.4</t>
  </si>
  <si>
    <t>Исходная информация по эффектам проекта - экономия трудозатрат</t>
  </si>
  <si>
    <t>Частота актуализации дэшборда</t>
  </si>
  <si>
    <t>6.7</t>
  </si>
  <si>
    <t>Рабочих часов в дне</t>
  </si>
  <si>
    <t>часов</t>
  </si>
  <si>
    <t>Трудозатраты на подготовку аналитики без RHD</t>
  </si>
  <si>
    <t xml:space="preserve">Трудозатраты на подготовку аналитики с RHD </t>
  </si>
  <si>
    <t>Экономия чел./час.</t>
  </si>
  <si>
    <t>U200001747</t>
  </si>
  <si>
    <t>Data-market БРД</t>
  </si>
  <si>
    <t>Звегинец А.М.</t>
  </si>
  <si>
    <t>Плугин Р.Д.</t>
  </si>
  <si>
    <t>НСИ</t>
  </si>
  <si>
    <t>U200001859</t>
  </si>
  <si>
    <t>Гизатуллин А.Р.</t>
  </si>
  <si>
    <t>Логинова М.А.</t>
  </si>
  <si>
    <t>U200001870</t>
  </si>
  <si>
    <t>Краюшкин С.А.</t>
  </si>
  <si>
    <t>Лазарева А.А.</t>
  </si>
  <si>
    <t>Новые инициативы (проекты УпД в доменах)</t>
  </si>
  <si>
    <t>не применимо</t>
  </si>
  <si>
    <t>1 уровень</t>
  </si>
  <si>
    <t>Экономическся эффективность</t>
  </si>
  <si>
    <t>2 уровень</t>
  </si>
  <si>
    <t>Экономический эффект</t>
  </si>
  <si>
    <t>Косвенный экономический эффект:</t>
  </si>
  <si>
    <t>тыс. руб.</t>
  </si>
  <si>
    <t>Макс</t>
  </si>
  <si>
    <t>Среднегодовой</t>
  </si>
  <si>
    <t>Суммарно</t>
  </si>
  <si>
    <t>3 Уровень</t>
  </si>
  <si>
    <t>Суммарные физические параметры</t>
  </si>
  <si>
    <t>Количество переиспользований КЭД</t>
  </si>
  <si>
    <t>шт/год</t>
  </si>
  <si>
    <t>As is</t>
  </si>
  <si>
    <t>To be</t>
  </si>
  <si>
    <t>Изменение</t>
  </si>
  <si>
    <t>4 Уровень</t>
  </si>
  <si>
    <t>Факторы влияния</t>
  </si>
  <si>
    <t>Проект</t>
  </si>
  <si>
    <t>J</t>
  </si>
  <si>
    <t>Capex</t>
  </si>
  <si>
    <t>Opex</t>
  </si>
  <si>
    <t>Система верификации данных</t>
  </si>
  <si>
    <t>Управление программой</t>
  </si>
  <si>
    <t>множ.</t>
  </si>
  <si>
    <t>IRR</t>
  </si>
  <si>
    <t xml:space="preserve">Экономия затрат на поставку данных </t>
  </si>
  <si>
    <t>U200001871</t>
  </si>
  <si>
    <t>Миграция КХД БРД на КЛАД</t>
  </si>
  <si>
    <t>U200001865</t>
  </si>
  <si>
    <t>Итого</t>
  </si>
  <si>
    <t>МЕТРИКИ: Мониторинг наполнения инструментов данными БРД по проектам УпД в 2020 году
* - проекты, не вошедшие в мониторинг метрик на 2020, год будут учтены в таблице позднее (на 2021 г.)</t>
  </si>
  <si>
    <t>№ п/п</t>
  </si>
  <si>
    <t>Наименование показателя</t>
  </si>
  <si>
    <t>Направление</t>
  </si>
  <si>
    <t xml:space="preserve">План по УпД, шт. </t>
  </si>
  <si>
    <t>Описание</t>
  </si>
  <si>
    <t>Методика расчета</t>
  </si>
  <si>
    <t>Источник данных для расчета</t>
  </si>
  <si>
    <t xml:space="preserve">Ответственный за методику </t>
  </si>
  <si>
    <t>План и факт по достижению КПЭ в проектах ПРОГРАММЫ УпД в 2020 г.</t>
  </si>
  <si>
    <r>
      <t xml:space="preserve">Свод факта КПЭ по проектам 
</t>
    </r>
    <r>
      <rPr>
        <b/>
        <u/>
        <sz val="16"/>
        <color theme="1"/>
        <rFont val="Calibri"/>
        <family val="2"/>
        <charset val="204"/>
        <scheme val="minor"/>
      </rPr>
      <t>из ПРОГРАММЫ УпД</t>
    </r>
  </si>
  <si>
    <r>
      <t xml:space="preserve">Свод факта КПЭ по проектам </t>
    </r>
    <r>
      <rPr>
        <b/>
        <u/>
        <sz val="16"/>
        <color rgb="FF002060"/>
        <rFont val="Calibri"/>
        <family val="2"/>
        <charset val="204"/>
        <scheme val="minor"/>
      </rPr>
      <t>НЕ из ПРОГРАММЫ</t>
    </r>
    <r>
      <rPr>
        <b/>
        <sz val="16"/>
        <color rgb="FF002060"/>
        <rFont val="Calibri"/>
        <family val="2"/>
        <charset val="204"/>
        <scheme val="minor"/>
      </rPr>
      <t xml:space="preserve"> УпД</t>
    </r>
  </si>
  <si>
    <t>Итоговое расчётное
по всем проектам БРД (УпД + не из УпД)</t>
  </si>
  <si>
    <t>U160000629 (НСИ)</t>
  </si>
  <si>
    <t>U190001441 (СВД)</t>
  </si>
  <si>
    <t>U190001576
 (RHD БРД)</t>
  </si>
  <si>
    <t>U200001747 (Data Market)</t>
  </si>
  <si>
    <r>
      <t xml:space="preserve">U190001260 (Бенчмаркинг)
</t>
    </r>
    <r>
      <rPr>
        <b/>
        <sz val="12"/>
        <color rgb="FFC00000"/>
        <rFont val="Calibri"/>
        <family val="2"/>
        <charset val="204"/>
        <scheme val="minor"/>
      </rPr>
      <t>Показатели будут учтены в 2021 году</t>
    </r>
    <r>
      <rPr>
        <b/>
        <sz val="12"/>
        <color theme="1"/>
        <rFont val="Calibri"/>
        <family val="2"/>
        <charset val="204"/>
        <scheme val="minor"/>
      </rPr>
      <t xml:space="preserve"> </t>
    </r>
  </si>
  <si>
    <t>U200001865
(Домен данных ЦУП)</t>
  </si>
  <si>
    <t>Проект БДПИ</t>
  </si>
  <si>
    <t>Проект Геоданные</t>
  </si>
  <si>
    <t>Проект
Каталог данных ИС СМБ</t>
  </si>
  <si>
    <t>Проект
Каталог данных КСП</t>
  </si>
  <si>
    <t>Проект
Оборотный капитал</t>
  </si>
  <si>
    <t>Проект
Поставка данных: Планшет руководителя</t>
  </si>
  <si>
    <t>Проект
Open Box</t>
  </si>
  <si>
    <t>Проект
Управление данными ТКРС</t>
  </si>
  <si>
    <t>Проект
АИСКЗ</t>
  </si>
  <si>
    <t>Проект
Базовый ИПА</t>
  </si>
  <si>
    <t>Проект 
Дашборд ЦИО</t>
  </si>
  <si>
    <t>Проект
Корпоративный ИПА</t>
  </si>
  <si>
    <t>Проект
ННГ</t>
  </si>
  <si>
    <t>Проект
ПортУ</t>
  </si>
  <si>
    <t>Проект
Фокус</t>
  </si>
  <si>
    <t>Проект Цифровое бурение</t>
  </si>
  <si>
    <t>Проект 
ЭРА Ремонты</t>
  </si>
  <si>
    <t>Проект 
Разработка КПЭ для УпД (дашборд)</t>
  </si>
  <si>
    <t>Итоговое
 по всем проектам БРД НЕ из программы УпД</t>
  </si>
  <si>
    <t xml:space="preserve">Факт 29.12.20 </t>
  </si>
  <si>
    <t>Факт по программе УпД 28.12.20</t>
  </si>
  <si>
    <t>Факт из Access
на 29.12.20</t>
  </si>
  <si>
    <t>Факт из Access
на 29.12.21</t>
  </si>
  <si>
    <t>Факт из Access
на 29.12.22</t>
  </si>
  <si>
    <t>Факт из Access
на 29.12.23</t>
  </si>
  <si>
    <t>Факт из Access
на 29.12.24</t>
  </si>
  <si>
    <t>Факт из Access
на 29.12.25</t>
  </si>
  <si>
    <t>Факт из Access
на 29.12.26</t>
  </si>
  <si>
    <t>Факт из Access
на 29.12.27</t>
  </si>
  <si>
    <t>Факт из Access
на 29.12.28</t>
  </si>
  <si>
    <t>Факт из Access
на 29.12.29</t>
  </si>
  <si>
    <t>Факт из Access
на 29.12.30</t>
  </si>
  <si>
    <t>Факт из Access
на 29.12.31</t>
  </si>
  <si>
    <t>Факт из Access
на 29.12.32</t>
  </si>
  <si>
    <t>Факт из Access
на 29.12.33</t>
  </si>
  <si>
    <t>Факт из Access
на 29.12.34</t>
  </si>
  <si>
    <t>Факт из Access
на 29.12.35</t>
  </si>
  <si>
    <t>Факт из Access
на 29.12.36</t>
  </si>
  <si>
    <t>Расчётное
на 29.12.20</t>
  </si>
  <si>
    <t xml:space="preserve">Кол-во КЭД в реестре </t>
  </si>
  <si>
    <t>Глоссарий, КЭД и домены</t>
  </si>
  <si>
    <t>Объектом учета для всех трех показателей является КЭД любого типа</t>
  </si>
  <si>
    <t>Количество пар "КЭД-атрибут КЭД-объект" и  "КЭД-объект КЭД-показатель", для которых выполняется критерий: 
1. Связаны с терминами бизнес-глоссария (есть связь хотя бы с одним термином бизнес-глоссария)</t>
  </si>
  <si>
    <t>Access - Каталог данных</t>
  </si>
  <si>
    <t xml:space="preserve">Кол-во КЭД  в модели </t>
  </si>
  <si>
    <t>Модель данных</t>
  </si>
  <si>
    <r>
      <t xml:space="preserve">Разработка модели данных
</t>
    </r>
    <r>
      <rPr>
        <b/>
        <sz val="11"/>
        <rFont val="Calibri"/>
        <family val="2"/>
        <charset val="204"/>
        <scheme val="minor"/>
      </rPr>
      <t xml:space="preserve">Разработка модели интеграционных потоков
</t>
    </r>
    <r>
      <rPr>
        <sz val="11"/>
        <rFont val="Calibri"/>
        <family val="2"/>
        <charset val="204"/>
        <scheme val="minor"/>
      </rPr>
      <t xml:space="preserve">Разработка модели данных включая атрибуты </t>
    </r>
  </si>
  <si>
    <t>Количество пар "КЭД-атрибут КЭД-объект" и  "КЭД-объект КЭД-показатель", для которых выполняется критерий:
2. Определена связь с метаданными системы источника</t>
  </si>
  <si>
    <t xml:space="preserve">Кол-во показателей в КХД </t>
  </si>
  <si>
    <t>Хранилище данных</t>
  </si>
  <si>
    <t>Поставка данных через хранилище данных</t>
  </si>
  <si>
    <r>
      <t>Количество пар "КЭД-атрибут КЭД-объект" и "КЭД-объект КЭД-показатель", по которым есть связь с метаданными</t>
    </r>
    <r>
      <rPr>
        <sz val="11"/>
        <color theme="1"/>
        <rFont val="Calibri"/>
        <family val="2"/>
        <charset val="204"/>
        <scheme val="minor"/>
      </rPr>
      <t xml:space="preserve"> ODS КХД</t>
    </r>
  </si>
  <si>
    <t>Краюшкин С.А.
Звегинец А.М.
Ерофеев А.С.</t>
  </si>
  <si>
    <t>Кол-во справочников  в ИТ-системах</t>
  </si>
  <si>
    <t>Создание справочников, необходимых для потребителей
Размещение справочников в MDM-системе
Приведение НСИ в системах к эталонам</t>
  </si>
  <si>
    <t>1. Кол-во синхронизированных справочников в MDM (одна бизнес сущность - один справочник).
2. Дистрибуция в &gt; 1 СИД</t>
  </si>
  <si>
    <t xml:space="preserve">Предоставление данных РП  </t>
  </si>
  <si>
    <r>
      <rPr>
        <sz val="12"/>
        <color rgb="FF002060"/>
        <rFont val="Calibri"/>
        <family val="2"/>
        <charset val="204"/>
      </rPr>
      <t>−</t>
    </r>
  </si>
  <si>
    <r>
      <rPr>
        <sz val="16"/>
        <color rgb="FF002060"/>
        <rFont val="Calibri"/>
        <family val="2"/>
        <charset val="204"/>
      </rPr>
      <t>−</t>
    </r>
  </si>
  <si>
    <t>Кол-во проверок  
(НСИ, ШТР, Мехфонд…)</t>
  </si>
  <si>
    <t>Качество данных</t>
  </si>
  <si>
    <r>
      <t>Формирование бизнес-правил качества данных
Реализация проверок качества данных 
Заключение соглашений о качестве данны</t>
    </r>
    <r>
      <rPr>
        <sz val="11"/>
        <rFont val="Calibri"/>
        <family val="2"/>
        <charset val="204"/>
        <scheme val="minor"/>
      </rPr>
      <t>х (между администратором домена и ответственным за данные)</t>
    </r>
  </si>
  <si>
    <r>
      <t>Проверка реализована+ включена на мониторинг</t>
    </r>
    <r>
      <rPr>
        <b/>
        <sz val="11"/>
        <color rgb="FFFF0000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+связана с бизнес-правилом + связана с бизнес-требованием</t>
    </r>
  </si>
  <si>
    <t>Кайдалова Л.Н.</t>
  </si>
  <si>
    <t>Кол-во пользователей BI</t>
  </si>
  <si>
    <t>BI</t>
  </si>
  <si>
    <t xml:space="preserve">Разработка заказных дэшбордов (описательная аналитика)
Самостоятельное использование механизмов  Self-Service BI </t>
  </si>
  <si>
    <t>Кол-во сотрудников, пользующихся решением BI (за последние три месяца)</t>
  </si>
  <si>
    <t>Количество переиспользуемых КЭД в общем количестве КЭД в проекте</t>
  </si>
  <si>
    <t>Затраты на поставку 1 КЭД в проекте</t>
  </si>
  <si>
    <t>Бенчмаркинг</t>
  </si>
  <si>
    <t>Количество переиспользований</t>
  </si>
  <si>
    <t>протокол УК программы</t>
  </si>
  <si>
    <t>Capex, в т.ч.:</t>
  </si>
  <si>
    <t>Плановое количество КЭД в проекте</t>
  </si>
  <si>
    <t>создание структуры и создание контента</t>
  </si>
  <si>
    <t>Исходная информация по эффектам проекта - ЗПД</t>
  </si>
  <si>
    <t>Система-приемник 1, Ситема-приемник 2 = 2 переиспользования, КХД не считаем</t>
  </si>
  <si>
    <t>RHD</t>
  </si>
  <si>
    <t>СВД</t>
  </si>
  <si>
    <t>Экономия ЗПД</t>
  </si>
  <si>
    <t>данные Ггруппы ГПН</t>
  </si>
  <si>
    <t>Экономия ТРЗ</t>
  </si>
  <si>
    <t>описание, проверка</t>
  </si>
  <si>
    <t>раработка инструмента</t>
  </si>
  <si>
    <t>фактически разработанное кол-во дашбордов в проекте</t>
  </si>
  <si>
    <t>Количество дашбордов</t>
  </si>
  <si>
    <t>экспертная оценка на основе ретроспективы (1 раз в месяц)</t>
  </si>
  <si>
    <t>L4</t>
  </si>
  <si>
    <t>FTE</t>
  </si>
  <si>
    <t>чел./час</t>
  </si>
  <si>
    <t>чел.</t>
  </si>
  <si>
    <t>4</t>
  </si>
  <si>
    <t>L2.1</t>
  </si>
  <si>
    <t>L2.2</t>
  </si>
  <si>
    <t>L3.1</t>
  </si>
  <si>
    <t>L3.2</t>
  </si>
  <si>
    <t>Доля общего времени на ведение БД (работа с данными)</t>
  </si>
  <si>
    <t>L3.3</t>
  </si>
  <si>
    <t>L4.1</t>
  </si>
  <si>
    <t>L4.2</t>
  </si>
  <si>
    <t>Реализован пул проверок для приемки геологических инсследований.</t>
  </si>
  <si>
    <t>L2.3</t>
  </si>
  <si>
    <t>L4.3</t>
  </si>
  <si>
    <t>Миграция</t>
  </si>
  <si>
    <t>Доменная модель БРД</t>
  </si>
  <si>
    <t>Количество переиспользований 1 КЭД</t>
  </si>
  <si>
    <t>раз/шт.</t>
  </si>
  <si>
    <t>Количество справочников</t>
  </si>
  <si>
    <t>Количество КЭД на 1 справочник</t>
  </si>
  <si>
    <t>Количество КЭД в 1 справочнике</t>
  </si>
  <si>
    <t>Среднее фактически подготовленных справочников</t>
  </si>
  <si>
    <t>Прогноз ЕоЛ на основе доступных ресурсов (на основе исторических данных по производительности ресурсов)</t>
  </si>
  <si>
    <t>Плановое количество переиспользуемых КЭД, созданных в проекте</t>
  </si>
  <si>
    <t>Прогнозный период</t>
  </si>
  <si>
    <t>НМД по оценке инвестиций Группы ГПН</t>
  </si>
  <si>
    <t>Количество КЭД на 1 дашборд</t>
  </si>
  <si>
    <t>фактические данные по разработанным дашбордам</t>
  </si>
  <si>
    <t>Количество созданных в проекте КЭД</t>
  </si>
  <si>
    <t>Флаг - переиспользование КЭД в периоде</t>
  </si>
  <si>
    <t>флаг</t>
  </si>
  <si>
    <t>Экономия ТРЗ на актуализацию 1 дашборда</t>
  </si>
  <si>
    <t>Лапа М.Х.</t>
  </si>
  <si>
    <t>Дерево КПЭ программы "Управление данными БРД"</t>
  </si>
  <si>
    <t>Развитие НСИ БРД</t>
  </si>
  <si>
    <t>Миграция-&gt;&gt;</t>
  </si>
  <si>
    <t>1871_Расчет</t>
  </si>
  <si>
    <t>1871_Резюме</t>
  </si>
  <si>
    <t>Расходы по инкременту</t>
  </si>
  <si>
    <t>2.0</t>
  </si>
  <si>
    <t>2.2.1</t>
  </si>
  <si>
    <t>Исходная информация по эффектам инкремента</t>
  </si>
  <si>
    <t>Количество КЭД в справочнике "Себестоимость"</t>
  </si>
  <si>
    <t>Исходная информация по эффектам инкремента - ЗПД</t>
  </si>
  <si>
    <t>Запрос потребителей на работы НСИ по справочнику "Себестоимость"</t>
  </si>
  <si>
    <t>Флаг получения эффекта в периоде</t>
  </si>
  <si>
    <t>Период получения эффекта после завершения этапа "Реализация"</t>
  </si>
  <si>
    <t>Достижение переиспользования КЭД в периоде</t>
  </si>
  <si>
    <t>Общее количество КЭД в инкременте</t>
  </si>
  <si>
    <t>Методика оценки эк. эффекта от проектов УпД (КЦ)</t>
  </si>
  <si>
    <t>Методика оценки эк. эффекта от проектов ИТ / ЦП (Группа ГПН)</t>
  </si>
  <si>
    <t>Количество КЭД в справочнике "Себестоимость" на основе данных, полученных от дата-аналитика</t>
  </si>
  <si>
    <t>запрашиваемый Capex инкремента</t>
  </si>
  <si>
    <t>прогноз FTE на основе объема работ по справочнику "Себестоимость"</t>
  </si>
  <si>
    <t>2.2.2</t>
  </si>
  <si>
    <t>2.1.2</t>
  </si>
  <si>
    <t>2.1.1</t>
  </si>
  <si>
    <t>Плановое количество КЭД, которые будут мигрированы с КХД на КЛАД</t>
  </si>
  <si>
    <t>запрашиваемый Capex на данный тип работ по инкременту</t>
  </si>
  <si>
    <t>Экспертная оценка на основе методики расчета эк. эффектов от проектов УпД (КЦ)</t>
  </si>
  <si>
    <t>Получение эффекта в периоде: год относительно 1 года получения эк. эффекта</t>
  </si>
  <si>
    <t>Получение эффекта в периоде: проверка на суммарное кол-во лет получения эффекта (&lt;=5</t>
  </si>
  <si>
    <t>Количество КЭД в системах-источниках, которые интегрированы с КХД и которые планируется мигрировать на КЛАД, на основе данных от дата-аналитика</t>
  </si>
  <si>
    <t>Среднее количество КЭД в 1 СИ</t>
  </si>
  <si>
    <t>Количество СИ, которые необходимо мигрировать на КЛАД</t>
  </si>
  <si>
    <t>Среднее количество КЭД в СИ</t>
  </si>
  <si>
    <t>Гарамов Р.А.</t>
  </si>
  <si>
    <t>Прогноз FTE на основе выявленного спроса в рамках проекта Доменная модель БРД</t>
  </si>
  <si>
    <t>Расчет FTE на основе спроса на дата-сервисы, выявленного в проекте Доменная модель БРД</t>
  </si>
  <si>
    <t>Количество КЭД, которые необходимо поставить из Примавера в СМП</t>
  </si>
  <si>
    <t>Расчет</t>
  </si>
  <si>
    <t>Количество КЭД в 1 поставке на основе данных от дата-аналитика для поставки, спрос на которую выявлен в рамках проекта Доменная модель БРД</t>
  </si>
  <si>
    <t>Количество поставок из Примавера в СМП</t>
  </si>
  <si>
    <t>Количество КЭД в 1 поставке из Примавера в СМП</t>
  </si>
  <si>
    <t>Количество поставок</t>
  </si>
  <si>
    <t>Исходная информация по эффектам инкремента - экономия ТРЗ</t>
  </si>
  <si>
    <t>Данные Группы ГПН</t>
  </si>
  <si>
    <t>2.1.3</t>
  </si>
  <si>
    <t>Средняя часовая ставка</t>
  </si>
  <si>
    <t>Сейсмоархив</t>
  </si>
  <si>
    <t>Название листа</t>
  </si>
  <si>
    <t>Содержание</t>
  </si>
  <si>
    <t>Миграция 9 систем-источников на КЛАД</t>
  </si>
  <si>
    <t>Оказание дата-сервиса Анализ данных</t>
  </si>
  <si>
    <t>Оказание дата-сервиса Архитектура данных</t>
  </si>
  <si>
    <t>Количество КЭД - Архитектура данных</t>
  </si>
  <si>
    <t>Количество КЭД - Поставка данных</t>
  </si>
  <si>
    <t>Количество КЭД - Качество данных</t>
  </si>
  <si>
    <t>Прогноз на основе внедрения функциональности</t>
  </si>
  <si>
    <t>Флаг: достижение эффекта по внедрению необходимой функциональности</t>
  </si>
  <si>
    <t>Флаг: получение эффекта в прогнозном периоде</t>
  </si>
  <si>
    <t>Тираж Меретояха</t>
  </si>
  <si>
    <t>Тираж Заполярье</t>
  </si>
  <si>
    <t>Прогноз FTE на основе прошлого опыта тиражей</t>
  </si>
  <si>
    <t>Прогноз на основе бэклога инкремента</t>
  </si>
  <si>
    <t>Проработка инициативы проверки матсер данных</t>
  </si>
  <si>
    <t>Опрос сотрудников ДО</t>
  </si>
  <si>
    <t>Годовая ставка FTE</t>
  </si>
  <si>
    <t>Количество FTE</t>
  </si>
  <si>
    <t>Количество чел/час в год</t>
  </si>
  <si>
    <t>Данные ДО</t>
  </si>
  <si>
    <t>Количество сотрудников, задействованных в ведении всех БД ИС</t>
  </si>
  <si>
    <t>Экономия ТРЗ 1 сотрудника на верификацию данных в БД ИС</t>
  </si>
  <si>
    <t>ТРЗ на ведение БД ИС 1 сотрудника</t>
  </si>
  <si>
    <t>Доля ТРЗ на ведение БД (работа с данными)</t>
  </si>
  <si>
    <t>Доля ТРЗ на верификацию данных от общего времени работы с БД без инструмента СВД</t>
  </si>
  <si>
    <t>Доля ТРЗ на верификацию данных от общего времени работы с БД с инструментом СВД</t>
  </si>
  <si>
    <t>Доля трудозатрат на верификацию данных от общего времени работы с БД с инструментом СВД</t>
  </si>
  <si>
    <t>Доля трудозатрат на верификацию данных от общего времени работы с БД без инструмента</t>
  </si>
  <si>
    <t>Опрос сотрудников ДО на основе реализации прототипа СВД</t>
  </si>
  <si>
    <t>Тираж в Заполярье</t>
  </si>
  <si>
    <t>Тираж в Меретояхе</t>
  </si>
  <si>
    <t>ИПА: количество КЭД по сервису</t>
  </si>
  <si>
    <t>Uberизация ПИР: количество КЭД по сервису</t>
  </si>
  <si>
    <t>Количество КЭД, по которому выявлен спрос на указанный дата-сервис в ходе обселдования портфеля БРД в проекте Доменная модель БРД</t>
  </si>
  <si>
    <t>Продукт 2, Интеграционный проект: количество КЭД по сервису</t>
  </si>
  <si>
    <t>Capex, Opex в т.ч.:</t>
  </si>
  <si>
    <t>ЦД СРР</t>
  </si>
  <si>
    <t>Количество КЭД -Анализ данных</t>
  </si>
  <si>
    <t>Спрос на указанный дата-сервис в ходе обселдования портфеля БРД в проекте Доменная модель БРД</t>
  </si>
  <si>
    <t>ИАС: количество КЭД по сервису</t>
  </si>
  <si>
    <t>ЭРА Бурение</t>
  </si>
  <si>
    <t>СМП</t>
  </si>
  <si>
    <t>Расчет инвест. параметров программы</t>
  </si>
  <si>
    <t>Данные по проектам программы</t>
  </si>
  <si>
    <t>Флаг: получение эффекта в периоде</t>
  </si>
  <si>
    <t>2021: Q4; 2022+: Q1-Q4</t>
  </si>
  <si>
    <t>% итогового переиспользования КЭД, созданных в проекте, в году</t>
  </si>
  <si>
    <t>На вход в проект НСИ БРД берутся только те справочники, которые будут поставлены минимум в 2 системы-приемника =&gt; 2 переиспользования каждого КЭД в справочнике. Справочник "Себестоимость" в данном инкременте также будет поставлен в 2 системы-приемника</t>
  </si>
  <si>
    <t>Получение эффекта в периоде: проверка на суммарное кол-во лет получения эффекта (&lt;=5)</t>
  </si>
  <si>
    <t>факт 2020, факт 9 мес 2021, план Q4 2021 и план 2021 экспертная оценка</t>
  </si>
  <si>
    <t>Факт 9 мес 2021</t>
  </si>
  <si>
    <t>План Q4 2021</t>
  </si>
  <si>
    <t>По работам в рамках СИП 2021 (=306 млн руб.)</t>
  </si>
  <si>
    <t>По работам в рамках доп. запроса 2021 (=103 млн руб.)</t>
  </si>
  <si>
    <t>Переиспользования КЭД</t>
  </si>
  <si>
    <t>EPVI</t>
  </si>
  <si>
    <t>Домен данных PRO-Развитие</t>
  </si>
  <si>
    <t>Расходы на проект</t>
  </si>
  <si>
    <t>Фактические расходы</t>
  </si>
  <si>
    <t>Создание архитектуры</t>
  </si>
  <si>
    <t>Факт 9м 2021 + прогноз РП 4 кв 2021</t>
  </si>
  <si>
    <t>Описание и поставка КЭД в КЛАД</t>
  </si>
  <si>
    <t>2.2.4</t>
  </si>
  <si>
    <t>Прогноз РП на основе FTE</t>
  </si>
  <si>
    <t>Фактические расходы 2020</t>
  </si>
  <si>
    <t>2.2.5</t>
  </si>
  <si>
    <t>Первый год получения эффекта</t>
  </si>
  <si>
    <t>Актуализировано по результатам 9м 2022</t>
  </si>
  <si>
    <t>Прогноз аналитика данных на основе СИ</t>
  </si>
  <si>
    <t>Количество СИ, подключаемых к КЛАД</t>
  </si>
  <si>
    <t>Работа с КЭД в Оренбурге</t>
  </si>
  <si>
    <t>Количество СИ, мигрируемых на КЛАД</t>
  </si>
  <si>
    <t>2.2.6</t>
  </si>
  <si>
    <t>Прочие работы на этапе Реализация</t>
  </si>
  <si>
    <t>ОЭМ программы УпД БРД</t>
  </si>
  <si>
    <t>Параметры программы</t>
  </si>
  <si>
    <t>1871_ИД</t>
  </si>
  <si>
    <t>Давлатмамадов Р.Т.</t>
  </si>
  <si>
    <t>Проект Миграция КХД БРД на КЛАД (U200001871)</t>
  </si>
  <si>
    <t>Проект Миграция КХД БРД на КЛАД (U200001871): исходные данные</t>
  </si>
  <si>
    <t>Проект Миграция КХД БРД на КЛАД (U200001871): расчет эк. эффекта от инкремента (КПЭ2, КПЭ3, КПЭ4)</t>
  </si>
  <si>
    <t>Проект Миграция КХД БРД на КЛАД (U200001871): расчет эк. эффекта (инвест. параметров)</t>
  </si>
  <si>
    <t>Разработка справочников</t>
  </si>
  <si>
    <t>3.1.1</t>
  </si>
  <si>
    <t>3.1.2</t>
  </si>
  <si>
    <t>Факт 2020, 9м 2021, прогноз РП 4 кв 2021</t>
  </si>
  <si>
    <t>Справочники себестоимости</t>
  </si>
  <si>
    <t>Справочники, поставляемые в сценарии под СИП</t>
  </si>
  <si>
    <t>Актуализированный прогноз (после получения финансирования на работы в ноябре 2021 г.)</t>
  </si>
  <si>
    <t>Количество переиспользований КЭД (себестоимость)</t>
  </si>
  <si>
    <t>Количество справочников (себестоимость)</t>
  </si>
  <si>
    <t>3.1.3</t>
  </si>
  <si>
    <t>Управление проектом</t>
  </si>
  <si>
    <t>Фактические затраты 9м 2021, прогноз РП 4 кв 2021</t>
  </si>
  <si>
    <t>Количество поставок для ИППД</t>
  </si>
  <si>
    <t>Количество КЭД в 1 поставке для ИППД (20 OpenWeather, 160 OIS Pipe)</t>
  </si>
  <si>
    <t>2.1.4</t>
  </si>
  <si>
    <t>2.1.5</t>
  </si>
  <si>
    <t>2.1.6</t>
  </si>
  <si>
    <t>Разработка API (для поставки данных)</t>
  </si>
  <si>
    <t>Расчет FTE на основе прогноза КЭД по результатам обследования аналитика данных</t>
  </si>
  <si>
    <t>ИППД (работы выполняются в 2021 году)</t>
  </si>
  <si>
    <t>Поставки 2022 года</t>
  </si>
  <si>
    <t>Плановое количество КЭД в поставке</t>
  </si>
  <si>
    <t>Количество КЭД, которые необходимо поставить в iFDP</t>
  </si>
  <si>
    <t>Количество поставок в iFDP</t>
  </si>
  <si>
    <t>Количество КЭД в 1 поставке в iFDP</t>
  </si>
  <si>
    <t>Затраты на поставку 1 КЭД</t>
  </si>
  <si>
    <t>Плановое количество КЭД в поставках</t>
  </si>
  <si>
    <t>поставка данных</t>
  </si>
  <si>
    <t>Среднее количество КЭД в 1 поставке</t>
  </si>
  <si>
    <t>iFDP</t>
  </si>
  <si>
    <t>Поставка в iFDP</t>
  </si>
  <si>
    <t>Поставка в СМП</t>
  </si>
  <si>
    <t>СКЗС</t>
  </si>
  <si>
    <t>Количество поставок в СКЗС</t>
  </si>
  <si>
    <t>Количество КЭД, которые необходимо поставить в СКЗС</t>
  </si>
  <si>
    <t>Количество КЭД в 1 поставке в СКЗС</t>
  </si>
  <si>
    <t>Поставка в СКЗС</t>
  </si>
  <si>
    <t>Поставка в ЭРА:ИСКРА</t>
  </si>
  <si>
    <t>ЭРА:ИСКРА</t>
  </si>
  <si>
    <t>Количество КЭД, которые необходимо поставить в ЭРА:ИСКРА</t>
  </si>
  <si>
    <t>Количество поставок в ЭРА:ИСКРА</t>
  </si>
  <si>
    <t>Количество КЭД в 1 поставке в ЭРА:ИСКРА</t>
  </si>
  <si>
    <t>Продукты 2,6,7</t>
  </si>
  <si>
    <t>Количество поставок в Продукты 2,6,7</t>
  </si>
  <si>
    <t>Количество КЭД в 1 поставке в Продукты 2,6,7</t>
  </si>
  <si>
    <t>Количество КЭД, которые необходимо поставить в Продукты 2,6,7</t>
  </si>
  <si>
    <t>Поставка через API (доп. КЭДы, которые не включены в поставки 2022 г. выше)</t>
  </si>
  <si>
    <t>Количество КЭД, которые необходимо поставить в СМП</t>
  </si>
  <si>
    <t>Количество поставок в СМП</t>
  </si>
  <si>
    <t>Количество КЭД в 1 поставке в СМП</t>
  </si>
  <si>
    <t>Расходы на проектное управление</t>
  </si>
  <si>
    <t>Разработка справочников себестоимости (доп. запрос 2021 г.)</t>
  </si>
  <si>
    <t>3.2.2</t>
  </si>
  <si>
    <t>Прогноз FTE</t>
  </si>
  <si>
    <t>Описание 648 КЭД (без поставки, т.е. без переиспользования)</t>
  </si>
  <si>
    <t>2.2.3</t>
  </si>
  <si>
    <t>Апрбоация API</t>
  </si>
  <si>
    <t>Домен PRO-развитие</t>
  </si>
  <si>
    <t>Оказание дата-сервисов (поставка данных) проекту ИППД (цифровая программа PRO-развитие)</t>
  </si>
  <si>
    <t>Поставка в Продукты 2,6,7 цифровой программы PRO-развитие</t>
  </si>
  <si>
    <t>Количество КЭД, которые необходимо поставить в 2021 году проектам цифровой программы PRO-развитие</t>
  </si>
  <si>
    <t>Количество поставок на основе спроса на дата-сервисы в программе PRO-развитие, который выявлен в рамках проекта Доменная модель БРД и уточнений от дата-аналитика</t>
  </si>
  <si>
    <t>Количество КЭД, которые необходимо поставить в 2022 году проектам цифровой программы PRO-развитие</t>
  </si>
  <si>
    <t>Количество КЭД на основе спроса на дата-сервисы в программе PRO-развитие, который выявлен в рамках проекта Доменная модель БРД и уточнений от дата-аналитика</t>
  </si>
  <si>
    <t>Количество поставок на основе спроса на дата-сервисы в программе PRO-развитие, который выявлен в рамках проекта Доменная модель БРД</t>
  </si>
  <si>
    <t>Capex инкремента</t>
  </si>
  <si>
    <t>Capex инкрементов</t>
  </si>
  <si>
    <t>поставка данных (в т.ч. API)</t>
  </si>
  <si>
    <t>Фактические затраты 2020, 9м 2021, прогноз РП 4 кв 2021</t>
  </si>
  <si>
    <t>Оказание дата-сервисов для проектов цифровой программы PRO-развитие без переиспользования КЭД (СО, ИСС, ИП ПД, Каскад)</t>
  </si>
  <si>
    <t>2.1.7</t>
  </si>
  <si>
    <t>2.1.8</t>
  </si>
  <si>
    <t>2.1.9</t>
  </si>
  <si>
    <t>Фактические затраты 9м 2021, прогноз РП 4 кв 2021, 2022</t>
  </si>
  <si>
    <t>Год начала получения эффекта от переиспользования КЭД</t>
  </si>
  <si>
    <t>Количество поставок в ИППД</t>
  </si>
  <si>
    <t>Количество КЭД в поставке в ИППД</t>
  </si>
  <si>
    <t>Экономия ЗПД от поставок, работы по которым выполнены в 2021 г.</t>
  </si>
  <si>
    <t>Экономия ЗПД от поставок, работы по которым выполнены в 2022 г.</t>
  </si>
  <si>
    <t>Количество поставок по работам, выполняемым в 2022 г.</t>
  </si>
  <si>
    <t>Количество КЭД в поставках по работам, выполняемым в 2022 г.</t>
  </si>
  <si>
    <t>НСИ-&gt;&gt;</t>
  </si>
  <si>
    <t>PRO-&gt;&gt;</t>
  </si>
  <si>
    <t>1865_ИД</t>
  </si>
  <si>
    <t>1865_Расчет</t>
  </si>
  <si>
    <t>1865_Резюме</t>
  </si>
  <si>
    <t>1859_ИД</t>
  </si>
  <si>
    <t>1859_Расчет</t>
  </si>
  <si>
    <t>1859_Резюме</t>
  </si>
  <si>
    <t>Проект Развитие НСИ БРД (U200001859)</t>
  </si>
  <si>
    <t>Проект Развитие НСИ БРД (U200001859): исходные данные</t>
  </si>
  <si>
    <t>Проект Развитие НСИ БРД (U200001859): расчет эк. эффекта от инкремента (КПЭ2, КПЭ3, КПЭ4)</t>
  </si>
  <si>
    <t>Проект Развитие НСИ БРД (U200001859): расчет эк. эффекта (инвест. параметров)</t>
  </si>
  <si>
    <t>Data-Market БРД</t>
  </si>
  <si>
    <t>Факт 2020</t>
  </si>
  <si>
    <t>Факт 9м 2021, прогноз 4 кв 2021 и 2022 на основе FTE</t>
  </si>
  <si>
    <t>Лаборатория данных 2021: общие затраты на апробацию и создание MVP</t>
  </si>
  <si>
    <t>Портал 2021 год : Общие затраты на портал (старый и БЛПС)</t>
  </si>
  <si>
    <t>Затраты на подключение СИД, описание КЭД, создание API для сейсмоархива (очередь 1)</t>
  </si>
  <si>
    <t>Затраты на подключение СИД, описание КЭД, создание API для сейсмоархива (очередь 2)</t>
  </si>
  <si>
    <t>Прогноз на основе выявленного спроса в рамках проекта Доменная модель БРД, уточненный по результатам обследования дата-аналитиками</t>
  </si>
  <si>
    <t>Количество КЭД в 1 поставке</t>
  </si>
  <si>
    <t>Плановое количество КЭД по инкрементам</t>
  </si>
  <si>
    <t>Лаборатория данных</t>
  </si>
  <si>
    <t>Затраты на подключение СИД, описание КЭД, создание API для сейсмоархива (очереди 1 и 2)</t>
  </si>
  <si>
    <t>Тираж и загрузка КЭД в Лабораторию данных</t>
  </si>
  <si>
    <t>Год начала получения эффекта от переиспользования</t>
  </si>
  <si>
    <t>Аккутализированный прогноз на основе факта 9м 2021</t>
  </si>
  <si>
    <t>DM-&gt;&gt;</t>
  </si>
  <si>
    <t>1747_ИД</t>
  </si>
  <si>
    <t>1747_Расчет</t>
  </si>
  <si>
    <t>1747_Резюме</t>
  </si>
  <si>
    <t>Проект Домен данных PRO-развитие (U200001865)</t>
  </si>
  <si>
    <t>Проект Домен данных PRO-развитие (U200001865): исходные данные</t>
  </si>
  <si>
    <t>Проект Домен данных PRO-развитие (U200001865): расчет эк. эффекта от инкремента (КПЭ2, КПЭ3, КПЭ4)</t>
  </si>
  <si>
    <t>Проект Домен данных PRO-развитие (U200001865): расчет эк. эффекта (инвест. параметров)</t>
  </si>
  <si>
    <t>Проект Data-market БРД (U200001747)</t>
  </si>
  <si>
    <t>Проект Data-market БРД (U200001865): исходные данные</t>
  </si>
  <si>
    <t>Проект Data-market БРД (U200001865): расчет эк. эффекта от инкремента (КПЭ2, КПЭ3, КПЭ4)</t>
  </si>
  <si>
    <t>Проект Data-market БРД (U200001865): расчет эк. эффекта (инвест. параметров)</t>
  </si>
  <si>
    <t>Домен данных ЭиФ</t>
  </si>
  <si>
    <t>Домен данных АБ</t>
  </si>
  <si>
    <t>Домен данных Энергетика</t>
  </si>
  <si>
    <t>Домен данных Газ</t>
  </si>
  <si>
    <t>RHD БРД</t>
  </si>
  <si>
    <t>Доступность данных в Лаборатории повышает потенциальное переиспользование каждого КЭД с 3 раз до 5 раз-&gt; доп. переиспользование загруженных КЭД = 2 шт./КЭД</t>
  </si>
  <si>
    <t>Переиспользование КЭД</t>
  </si>
  <si>
    <t>Количество проверок</t>
  </si>
  <si>
    <t>Среднее количество КЭД в 1 проверке</t>
  </si>
  <si>
    <t>Количество КЭД</t>
  </si>
  <si>
    <t>Прогноз на основе внедрения функциональности (с апреля 2022 г.)</t>
  </si>
  <si>
    <t>Экономия ТРЗ на ведение баз данных</t>
  </si>
  <si>
    <t>Доля трудозатрат на верификацию данных от общего времени работы с БД без инструмента СВД</t>
  </si>
  <si>
    <t>Снижение потерь данных</t>
  </si>
  <si>
    <t>L2.5</t>
  </si>
  <si>
    <t>L2.4</t>
  </si>
  <si>
    <t>L3.4</t>
  </si>
  <si>
    <t>L3.5</t>
  </si>
  <si>
    <t>Средняя стоимость 1 полевого геологического исследования</t>
  </si>
  <si>
    <t>Средняя стоимость 1 камерального геологического исследования</t>
  </si>
  <si>
    <t>Среднее количество камеральных геологических исследований</t>
  </si>
  <si>
    <t xml:space="preserve">Среднее количество полевых геологических исследований </t>
  </si>
  <si>
    <t>Доля геологических исследований с ошибочными данными без инструмента СВД</t>
  </si>
  <si>
    <t>Доля потерянных данные (без возможности восстановления) от объема ошибочных данных без инструмента СВД</t>
  </si>
  <si>
    <t>Доля утерянных данных общего объема информации без инструмента СВД</t>
  </si>
  <si>
    <t>Доля геологических исследований с ошибочными данными с инструментом СВД</t>
  </si>
  <si>
    <t>Доля потерянных данные (без возможности восстановления) от объема ошибочных данных с инструментом СВД</t>
  </si>
  <si>
    <t>Доля утерянных данных общего объема информации с инструментом СВД</t>
  </si>
  <si>
    <t>Снижение % потерянных данных</t>
  </si>
  <si>
    <t>Снижение % потерянных данных полевых геологических исследований</t>
  </si>
  <si>
    <t>Снижение % потерянных данных камеральных геологических исследований</t>
  </si>
  <si>
    <t>Снижение % потерянных данных камеральных и полевых геологических исследований</t>
  </si>
  <si>
    <t>L4.5</t>
  </si>
  <si>
    <t>Количество пулов проверок для приемки исследований</t>
  </si>
  <si>
    <t>Экономия ТРЗ - тираж в Заполярье</t>
  </si>
  <si>
    <t>Экономия ТРЗ - тираж в Меретояхе</t>
  </si>
  <si>
    <t>Экономия ТРЗ - ведение баз данных</t>
  </si>
  <si>
    <t>Прочие затраты</t>
  </si>
  <si>
    <t>Факт 2019, 2020, 9м 2021, прогноз 4 кв. 2021 и 2022</t>
  </si>
  <si>
    <t>Сервисная поддержка</t>
  </si>
  <si>
    <t>Прогноз на основе FTE</t>
  </si>
  <si>
    <t>Методолгия УпД (КЦ)</t>
  </si>
  <si>
    <t>СВД-&gt;&gt;</t>
  </si>
  <si>
    <t>Проект СВД (U190001441)</t>
  </si>
  <si>
    <t>Проект СВД (U190001441): исходные данные</t>
  </si>
  <si>
    <t>Проект СВД (U190001441): расчет эк. эффекта от инкремента (КПЭ2, КПЭ3, КПЭ4)</t>
  </si>
  <si>
    <t>Проект  СВД (U190001441): расчет эк. эффекта (инвест. параметров)</t>
  </si>
  <si>
    <t>1441_ИД</t>
  </si>
  <si>
    <t>1441_Расчет</t>
  </si>
  <si>
    <t>1441_Резюме</t>
  </si>
  <si>
    <t>RHD-&gt;&gt;</t>
  </si>
  <si>
    <t>Проект RHD БРД (U190001576)</t>
  </si>
  <si>
    <t>Проект RHD БРД (U190001576): исходные данные</t>
  </si>
  <si>
    <t>Проект RHD БРД (U190001576): расчет эк. эффекта от инкремента (КПЭ2, КПЭ3, КПЭ4)</t>
  </si>
  <si>
    <t>Проект RHD БРД (U190001576): расчет эк. эффекта (инвест. параметров)</t>
  </si>
  <si>
    <t>Прочие ИД-&gt;&gt;</t>
  </si>
  <si>
    <t>Затраты на управление программой, проекты на ранней стадии, новые инициативы</t>
  </si>
  <si>
    <t>Прочие затраты на проект</t>
  </si>
  <si>
    <t>Факт 2020, факт 9м 2021, прогноз 4кв 2021</t>
  </si>
  <si>
    <t>Сервисная модель дата-сервисов (версия 1)</t>
  </si>
  <si>
    <t>Доработка дашборда по статистике УПД (листы BI, КХД, УПЦ, КПЭ)</t>
  </si>
  <si>
    <t>Сервисная модель дата-сервисов (версия 2)</t>
  </si>
  <si>
    <t>Доработка дашборда по статистике УПД (интеграция с Axon)</t>
  </si>
  <si>
    <t>Поставка данных для ИПА, ЦИО (цифровые программы АБ)</t>
  </si>
  <si>
    <t>Поставка данных для ИМА (цифровые программы АБ)</t>
  </si>
  <si>
    <t>Поставка данных для цифровой программы КГ</t>
  </si>
  <si>
    <t>Поставка данных для ИМА (очередь 2) (АБ)</t>
  </si>
  <si>
    <t xml:space="preserve">OSDU (Интеграция приложений, описание данных)
Оптимизация поставки ГИС </t>
  </si>
  <si>
    <t>Подключение источников по приннципам OSDU</t>
  </si>
  <si>
    <t>Проект ИЦДЭ. Анализ данных (Описание КЭД) для домена данных Энергетика (Энергетика)</t>
  </si>
  <si>
    <t>Проект ИЦДЭ. Архитектура данных для домена данных Энергетика (Энергетика)</t>
  </si>
  <si>
    <t>Проект ИАС. Анализ данных (Описание КЭД) для домена данных Энергетика  (Энергетика)</t>
  </si>
  <si>
    <t>Проект ИАС. Проверка качества данных для домена данных Энергетика  (Энергетика)</t>
  </si>
  <si>
    <t>Проект ИАС. Поставка данных для домена данных Энергетика  (Энергетика)</t>
  </si>
  <si>
    <t>Проект ЦУЭС. Аналитика данных (Описание КЭД) для домена данных Энергетика  (Энергетика)</t>
  </si>
  <si>
    <t>Проект ЦУЭС. Архитектура данных(экспертиза) для домена данных Энергетика  (Энергетика)</t>
  </si>
  <si>
    <t>Проект УППРЭ. Архитектура данных для домена данных Энергетика  (Энергетика)</t>
  </si>
  <si>
    <t>Проект УППРЭ. Поставка данных для домена данных Энергетика  (Энергетика)</t>
  </si>
  <si>
    <t>Анализ данных для домена данных Газ (Газ)</t>
  </si>
  <si>
    <t>Архитектура данных для домена данных Газ (Газ)</t>
  </si>
  <si>
    <t>Поставка данных для домена данных Газ (Газ)</t>
  </si>
  <si>
    <t>Качество данных для домена данных Газ (Газ)</t>
  </si>
  <si>
    <t>Расчет FTE на основе спроса на дата-сервисы, выявленного в проекте Доменная модель БРД, уточненного по результатам работы дата-аналитика</t>
  </si>
  <si>
    <t>поставка, аналитика, архитектура</t>
  </si>
  <si>
    <t>Количество КЭД итого</t>
  </si>
  <si>
    <t>Capex на оказание дата-сервисов</t>
  </si>
  <si>
    <t>ИПА, ЦИО</t>
  </si>
  <si>
    <t>Кол-во поставок</t>
  </si>
  <si>
    <t>Среднее кол-во КЭД на 1 поставку</t>
  </si>
  <si>
    <t>Кол-во КЭД в поставках итого</t>
  </si>
  <si>
    <t>Итого ЗПД по работам 2022 года</t>
  </si>
  <si>
    <t>Продукт 3</t>
  </si>
  <si>
    <t>Когнитивная геология</t>
  </si>
  <si>
    <t>ИМА (очередь 2)</t>
  </si>
  <si>
    <t>OSDU</t>
  </si>
  <si>
    <t>ИЦДЭ</t>
  </si>
  <si>
    <t>ИАС</t>
  </si>
  <si>
    <t>ЦУЭС</t>
  </si>
  <si>
    <t>УППРЭ</t>
  </si>
  <si>
    <t>Газ</t>
  </si>
  <si>
    <t>Итого ЗПД по работам 2021 года</t>
  </si>
  <si>
    <t>Год начала получения эффекта</t>
  </si>
  <si>
    <t>Аутализация на основе даты УК программы по доп. финансированию</t>
  </si>
  <si>
    <t>дата</t>
  </si>
  <si>
    <t>Временные предпосылки</t>
  </si>
  <si>
    <t>Прогноз РП на оснвое FTE</t>
  </si>
  <si>
    <t>Факт 9м 2021, прогноз 4 кв 2021 на основе спроса на дата-сервисы, выявленного в проекте Доменная модель БРД, уточненного по результатам работы дата-аналитика</t>
  </si>
  <si>
    <t>2.1.0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</si>
  <si>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</si>
  <si>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</si>
  <si>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</si>
  <si>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</si>
  <si>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</si>
  <si>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</si>
  <si>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</si>
  <si>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</si>
  <si>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</si>
  <si>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</si>
  <si>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2.1.20</t>
  </si>
  <si>
    <t>2.1.21</t>
  </si>
  <si>
    <t>2.1.22</t>
  </si>
  <si>
    <t>2.1.23</t>
  </si>
  <si>
    <t>2.1.24</t>
  </si>
  <si>
    <t>2.1.25</t>
  </si>
  <si>
    <t>2.1.26</t>
  </si>
  <si>
    <t>2.1.27</t>
  </si>
  <si>
    <t>Выявление спроса на дата-сервисы в портфеле БРД</t>
  </si>
  <si>
    <t>Получение сервисного бюджета по дата-сервисам, организация поиска ресурсов УПД, разработка сервисной модели Качества данных</t>
  </si>
  <si>
    <t>Разработка дашборда по автоматизации мониторинга бурения (ГПН-Оренбург)</t>
  </si>
  <si>
    <t>Доработка дашборда по статистике УпД</t>
  </si>
  <si>
    <t>Поддержание каталога даанных</t>
  </si>
  <si>
    <t>Архитектура данных 2</t>
  </si>
  <si>
    <t>Архитектура данных 1</t>
  </si>
  <si>
    <t>Анализ данных 1</t>
  </si>
  <si>
    <t>Оказание дата-сервиса Архитектура данных 1 (ИПА, СРР, ЭРА Бурение, Uberизация ПИР, Продукт 2)</t>
  </si>
  <si>
    <t>Оказание дата-сервиса Качество данных 1 (ИПА)</t>
  </si>
  <si>
    <t>Оказание дата-сервиса Поставка данных 1 (ИПА, СРР, ЭРА Бурение, Uberизация ПИР, Продукт 2)</t>
  </si>
  <si>
    <t>Оказание дата-сервиса Архитектура данных 2 ((1) Домен Когнитивная геология, 2) Домен Разведочная геофизика, 3) Проект СВД, 4) Проект RHD БРД, 5) Проект ЦИО)</t>
  </si>
  <si>
    <t>Оказание дата-сервиса Поставка данных 2 (без потребителей)</t>
  </si>
  <si>
    <t>Оказание дата-сервсиа Качество данных 2 («Оборудование для механизированной добычи» домена «Добыча нефти и газа на суше»)</t>
  </si>
  <si>
    <t>Поставка данных 1</t>
  </si>
  <si>
    <t>Качество данных 1</t>
  </si>
  <si>
    <t>Качество данных 2</t>
  </si>
  <si>
    <t>Доработка бизнес-правил и технических правил качества данных по предметной области «Оборудование для механизированной добычи» домена «Добыча нефти и газа на суше»</t>
  </si>
  <si>
    <t>(1) Домен Когнитивная геология, 2) Домен Разведочная геофизика, 3) Проект СВД, 4) Проект RHD БРД, 5) Проект ЦИО)</t>
  </si>
  <si>
    <t>Архитектура данных 3</t>
  </si>
  <si>
    <t>1) КХД БЭФ
2) Проект ИПА
3) Проект RHD КЦ
4) Программа Управление данными</t>
  </si>
  <si>
    <t>Оказание дата-сервиса Архитекутра данных 3 ((1) КХД БЭФ, 2) Проект ИПА, 3) Проект RHD КЦ, 4) Программа Управление данными)</t>
  </si>
  <si>
    <t>Оказание дата-сервсиа Качество данных 3 (НСИ (Гизатуллин Артур), Мех. Фонд - Хазиев Азат, инцидент-менеджмент - Вафин Р.Р., Горбунов О., по проблем менеджменту - Вафин Р.Р.)</t>
  </si>
  <si>
    <t>Качество данных 3</t>
  </si>
  <si>
    <t>НСИ (Гизатуллин Артур), Мех. Фонд - Хазиев Азат, инцидент-менеджмент - Вафин Р.Р., Горбунов О., по проблем менеджменту - Вафин Р.Р.</t>
  </si>
  <si>
    <t>Оказание дата-сервиса по визуализации данных</t>
  </si>
  <si>
    <t>2.1.28</t>
  </si>
  <si>
    <t>2.1.29</t>
  </si>
  <si>
    <t>2.1.30</t>
  </si>
  <si>
    <t>2.1.31</t>
  </si>
  <si>
    <t>2.1.32</t>
  </si>
  <si>
    <t>2.1.33</t>
  </si>
  <si>
    <t>2.1.34</t>
  </si>
  <si>
    <t>2.1.35</t>
  </si>
  <si>
    <t>2.1.36</t>
  </si>
  <si>
    <t>2.1.37</t>
  </si>
  <si>
    <t>2.1.38</t>
  </si>
  <si>
    <t>Д_БРД-&gt;&gt;</t>
  </si>
  <si>
    <t>1870_ИД</t>
  </si>
  <si>
    <t>1870_Расчет</t>
  </si>
  <si>
    <t>1870_Резюме</t>
  </si>
  <si>
    <t>Проект Доменная модель БРД (U200001870)</t>
  </si>
  <si>
    <t>Проект Доменная модель БРД (U200001870): исходные данные</t>
  </si>
  <si>
    <t>Проект Доменная модель БРД (U200001870): расчет эк. эффекта от инкремента (КПЭ2, КПЭ3, КПЭ4)</t>
  </si>
  <si>
    <t>Проект Доменная модель БРД (U200001870): расчет эк. эффекта (инвест. параметров)</t>
  </si>
  <si>
    <t>Кластер</t>
  </si>
  <si>
    <t>Программа</t>
  </si>
  <si>
    <t>Код ИСУП</t>
  </si>
  <si>
    <r>
      <t xml:space="preserve">Название строки:
</t>
    </r>
    <r>
      <rPr>
        <sz val="10"/>
        <color theme="1"/>
        <rFont val="Arial Narrow"/>
        <family val="2"/>
        <charset val="204"/>
      </rPr>
      <t>- для КПЭ: название этого КПЭ (для проектов без эффектов завести строку, где указать "без эффекта")</t>
    </r>
    <r>
      <rPr>
        <b/>
        <sz val="10"/>
        <color theme="1"/>
        <rFont val="Arial Narrow"/>
        <family val="2"/>
        <charset val="204"/>
      </rPr>
      <t xml:space="preserve">
</t>
    </r>
    <r>
      <rPr>
        <sz val="10"/>
        <color theme="1"/>
        <rFont val="Arial Narrow"/>
        <family val="2"/>
        <charset val="204"/>
      </rPr>
      <t>- для Capex, Opex, ННП: Capex, Opex, ННП</t>
    </r>
  </si>
  <si>
    <r>
      <t>Тип КПЭ</t>
    </r>
    <r>
      <rPr>
        <sz val="10"/>
        <color theme="1"/>
        <rFont val="Arial Narrow"/>
        <family val="2"/>
        <charset val="204"/>
      </rPr>
      <t>: 
- для КПЭ: КПЭ2, КПЭ3 (для проектов без эффектов указать "без эффекта")
- для Capex, Opex, ННП: Capex, Opex, ННП</t>
    </r>
  </si>
  <si>
    <r>
      <t>Тип эффекта1</t>
    </r>
    <r>
      <rPr>
        <sz val="10"/>
        <color theme="1"/>
        <rFont val="Arial Narrow"/>
        <family val="2"/>
        <charset val="204"/>
      </rPr>
      <t>:
- для КПЭ: прямой, косвенный, без эффекта
- для Capex, Opex, ННП: Capex, Opex, ННП</t>
    </r>
  </si>
  <si>
    <r>
      <t>Тип эффекта2</t>
    </r>
    <r>
      <rPr>
        <sz val="10"/>
        <color theme="1"/>
        <rFont val="Arial Narrow"/>
        <family val="2"/>
        <charset val="204"/>
      </rPr>
      <t>:
- для КПЭ: детерм., вероятн., ТРИЭ, без эффекта
- для Capex, Opex, ННП: Capex, Opex, ННП</t>
    </r>
  </si>
  <si>
    <r>
      <t>Тип проекта</t>
    </r>
    <r>
      <rPr>
        <sz val="10"/>
        <color theme="1"/>
        <rFont val="Arial Narrow"/>
        <family val="2"/>
        <charset val="204"/>
      </rPr>
      <t>:
NPV / EMV / без эффекта (в зав-ти от назв-я показ. по проекту)</t>
    </r>
  </si>
  <si>
    <r>
      <t xml:space="preserve">Ед. изм.:
</t>
    </r>
    <r>
      <rPr>
        <sz val="10"/>
        <color theme="1"/>
        <rFont val="Arial Narrow"/>
        <family val="2"/>
        <charset val="204"/>
      </rPr>
      <t>- для КПЭ2, Capex, Opex, ННП: млн руб.
- для КПЭ3: указать нужную ед.изм. (т, FTE, чел. и т.д.)</t>
    </r>
  </si>
  <si>
    <r>
      <rPr>
        <b/>
        <sz val="10"/>
        <color theme="1"/>
        <rFont val="Arial Narrow"/>
        <family val="2"/>
        <charset val="204"/>
      </rPr>
      <t>ДО, в котором получен эффект</t>
    </r>
    <r>
      <rPr>
        <sz val="10"/>
        <color theme="1"/>
        <rFont val="Arial Narrow"/>
        <family val="2"/>
        <charset val="204"/>
      </rPr>
      <t>:
- для КЦ
- для ДО: назв-е ДО</t>
    </r>
  </si>
  <si>
    <r>
      <rPr>
        <b/>
        <sz val="10"/>
        <color theme="1"/>
        <rFont val="Arial Narrow"/>
        <family val="2"/>
        <charset val="204"/>
      </rPr>
      <t>ДО, за счет к-ого фин-ся Capex, Opex</t>
    </r>
    <r>
      <rPr>
        <sz val="10"/>
        <color theme="1"/>
        <rFont val="Arial Narrow"/>
        <family val="2"/>
        <charset val="204"/>
      </rPr>
      <t>:
- для КЦ
- для ДО: назв-е ДО
- для сервисной поддержки: сервиисная поддержка</t>
    </r>
  </si>
  <si>
    <t>Общее</t>
  </si>
  <si>
    <t>УпД БРД</t>
  </si>
  <si>
    <t>Год старта программы</t>
  </si>
  <si>
    <t>НСИ БРД</t>
  </si>
  <si>
    <t>КПЭ2</t>
  </si>
  <si>
    <t>косвенный</t>
  </si>
  <si>
    <t>детерм.</t>
  </si>
  <si>
    <t>млн руб.</t>
  </si>
  <si>
    <t>КЦ</t>
  </si>
  <si>
    <t>УпД_Резюме</t>
  </si>
  <si>
    <t>УпД_Дерево_КПЭ</t>
  </si>
  <si>
    <t>УпД_Дерево_КПЭ_Support</t>
  </si>
  <si>
    <t>Программа-&gt;&gt;</t>
  </si>
  <si>
    <t>Сводные данные по программе</t>
  </si>
  <si>
    <t>Вспом. Данные для дерева КПЭ программы "Управление данными БРД"</t>
  </si>
  <si>
    <t>Операционные затраты (OPEX): в т.ч. сервисная поддержка</t>
  </si>
  <si>
    <t>Снижение доли потерянных данных</t>
  </si>
  <si>
    <t>Экономия ЗПД (затрат на поставку данных)</t>
  </si>
  <si>
    <t>Экономия ТРЗ (трудозатрат)</t>
  </si>
  <si>
    <t>Итого/СВД</t>
  </si>
  <si>
    <t>Автоматизирована поставка данных для дашборда ЗГД РД: Экономика (экономика), ГРР и РРБ, ИТ и ЦЦТ, Персонал, Шельф, УПЭБиСА(ИДЕЯ)</t>
  </si>
  <si>
    <t>Расходы на сервисную поддержку</t>
  </si>
  <si>
    <t>индикативные расходы на сервисную поддержку</t>
  </si>
  <si>
    <t>UMV</t>
  </si>
  <si>
    <t>Индикативные расходы на сервисную поддержку</t>
  </si>
  <si>
    <t>3.2.0</t>
  </si>
  <si>
    <t>Сервис</t>
  </si>
  <si>
    <t>Внедрение инструмента для проведения бенчмаркинга БРД</t>
  </si>
  <si>
    <t>U190001260</t>
  </si>
  <si>
    <t>Справочно</t>
  </si>
  <si>
    <t>В терминах NPV/UMV</t>
  </si>
  <si>
    <t>Фактор</t>
  </si>
  <si>
    <t>NPV сен. 2020</t>
  </si>
  <si>
    <t>UMV дек. 2021</t>
  </si>
  <si>
    <t>Затраты EPVI</t>
  </si>
  <si>
    <t>Кол-во переиспользований КЭД</t>
  </si>
  <si>
    <t>Ср. ЗПД 1 КЭД</t>
  </si>
  <si>
    <t>дельта</t>
  </si>
  <si>
    <t>Доменная модель</t>
  </si>
  <si>
    <t>Прочие факторы</t>
  </si>
  <si>
    <t>Лаборатория данных 2022+2023: общие затраты на тираж и загрузку КЭД в лабораторию+импортозамещение QlikView</t>
  </si>
  <si>
    <t>7</t>
  </si>
  <si>
    <t>Миграция на санкционно-независимый BI БРД</t>
  </si>
  <si>
    <t>Внимание</t>
  </si>
  <si>
    <t>Выпадающий список в "Подтип_CF" зависит от выпадающего списка в "Тип_CF"</t>
  </si>
  <si>
    <t>выбрать из выпад. списка</t>
  </si>
  <si>
    <t>Необходимо скопировать (переместить) листы "Основной лист" и "Справочники" в сводную ФЭМ</t>
  </si>
  <si>
    <t>Программа (ИСУП)</t>
  </si>
  <si>
    <t>Код проекта (ИСУП)</t>
  </si>
  <si>
    <t>Название проекта (ИСУП)</t>
  </si>
  <si>
    <t>Тип CF (выбрать из списка)</t>
  </si>
  <si>
    <t>Подтип CF (выбрать из списка)</t>
  </si>
  <si>
    <t>ДО</t>
  </si>
  <si>
    <t xml:space="preserve">Ед. изм. </t>
  </si>
  <si>
    <t>Сумма</t>
  </si>
  <si>
    <t> </t>
  </si>
  <si>
    <t>Трудноизмеримый эффект</t>
  </si>
  <si>
    <t>ТРИЭ</t>
  </si>
  <si>
    <t>ООО "Газпромнефть-Пальян"</t>
  </si>
  <si>
    <t>Типы денежных потоков</t>
  </si>
  <si>
    <t>Технический столб</t>
  </si>
  <si>
    <t>Типы прямых эффектов</t>
  </si>
  <si>
    <t>Типы косвенных эффектов</t>
  </si>
  <si>
    <t>Затраты</t>
  </si>
  <si>
    <t>Типы трудноизмеримых эффектов</t>
  </si>
  <si>
    <t>ДО/СП</t>
  </si>
  <si>
    <t>Прямой эффект</t>
  </si>
  <si>
    <t>Дополнительный доход</t>
  </si>
  <si>
    <t>Трудозатраты</t>
  </si>
  <si>
    <t>АО Евротэк-Югра</t>
  </si>
  <si>
    <t>Косвенный эффект</t>
  </si>
  <si>
    <t>Оптимизация затрат</t>
  </si>
  <si>
    <t>Прочее</t>
  </si>
  <si>
    <t>ООО Газпромнефть-Ангара</t>
  </si>
  <si>
    <t>Налог</t>
  </si>
  <si>
    <t>ООО Газпромнефть-Аэро Брянск</t>
  </si>
  <si>
    <t>ООО Газпромнефть-Сахалин</t>
  </si>
  <si>
    <t>ООО Газпромнефть-Хантос</t>
  </si>
  <si>
    <t>ООО ГПН-ГЕО</t>
  </si>
  <si>
    <t>ООО Карабашские-6</t>
  </si>
  <si>
    <t>ООО Энерком</t>
  </si>
  <si>
    <t>Gazprom Neft Badra B.V.</t>
  </si>
  <si>
    <t>ОАО Газпромнефть-Ноябрьскнефтегаз</t>
  </si>
  <si>
    <t>ООО Газпромнефть-Нефтесервис</t>
  </si>
  <si>
    <t>ООО Газпромнефть-Ноябрьскнефтегазгеофизика</t>
  </si>
  <si>
    <t>ООО Газпромнефть-Оренбург</t>
  </si>
  <si>
    <t>ООО ГазпромнефтьШельф</t>
  </si>
  <si>
    <t>ООО Ноябрьскэнергонефть</t>
  </si>
  <si>
    <t>Открытое акционерное общество Южуралнефтегаз (ОАО ЮУНГ)</t>
  </si>
  <si>
    <t>ПАО Газпром нефть</t>
  </si>
  <si>
    <t>ООО Газпромнефть Заполярье</t>
  </si>
  <si>
    <t>ООО Газпромнефть-Развитие</t>
  </si>
  <si>
    <t>ООО Газпромнефть-Ямал</t>
  </si>
  <si>
    <t>ООО Газпромнефть-Ярсале</t>
  </si>
  <si>
    <t>ООО Меретояханефтегаз</t>
  </si>
  <si>
    <t>ООО Национальный нефтяной консорциум</t>
  </si>
  <si>
    <t>ООО Ноябрьскнефтегазавтоматика</t>
  </si>
  <si>
    <t>Морнефтегазпроект</t>
  </si>
  <si>
    <t>ООО "Газпромнефть-Салым"</t>
  </si>
  <si>
    <t>ООО "Журавлевское"</t>
  </si>
  <si>
    <t>ООО "Савицкий"</t>
  </si>
  <si>
    <t>ООО Газпромнефть-НТЦ</t>
  </si>
  <si>
    <t>ООО ГПН-Технологические партнерства</t>
  </si>
  <si>
    <t>АО "Томскнефть" ВНК</t>
  </si>
  <si>
    <t>АО Мессояханефтегаз</t>
  </si>
  <si>
    <t>ЗАО "Васюган"</t>
  </si>
  <si>
    <t>ЗАО «Томск-Петролеум унд газ»</t>
  </si>
  <si>
    <t>ЗАО Нортгаз</t>
  </si>
  <si>
    <t>НИС А.Д.</t>
  </si>
  <si>
    <t>ОАО Арктикгаз</t>
  </si>
  <si>
    <t>ОАО Славнефть-Мегионнефтегаз, ОАО Славнефть-Мегионнефтегазгеология, ООО Славнефть-Нижневартовск, ОАО Соболь, ЗАО Обьнефтегеология, ОАО Обьн</t>
  </si>
  <si>
    <t>ООО  "Крон"</t>
  </si>
  <si>
    <t>ООО "Аутсорсинг"</t>
  </si>
  <si>
    <t>ООО "Салымский-2"</t>
  </si>
  <si>
    <t>ООО "Стрежевской нефтеперерабатывающий завод"</t>
  </si>
  <si>
    <t>ООО "Томскнефть-Сервис"</t>
  </si>
  <si>
    <t>ООО "ЦПБ-С"</t>
  </si>
  <si>
    <t>ООО "Энергонефть Томск"</t>
  </si>
  <si>
    <t>ООО "ЭПУ-Сервис"</t>
  </si>
  <si>
    <t>ООО Газпромнефть-Восток</t>
  </si>
  <si>
    <t>ООО Южно-Приобский ГПЗ</t>
  </si>
  <si>
    <t>Салым Петролиум Девелопмент</t>
  </si>
  <si>
    <t>Gazprom Neft Middle East B.V. (Куюмба)</t>
  </si>
  <si>
    <t>ООО Славнефть-Красноярскнефтегаз</t>
  </si>
  <si>
    <t>N/A</t>
  </si>
  <si>
    <t>Управление данными БРД</t>
  </si>
  <si>
    <t>Тираж и развитие системы верификации данных</t>
  </si>
  <si>
    <t>Развитие Reporting Helpdesk БРД</t>
  </si>
  <si>
    <t>Развитие аналитической отчетности ЭиФ БРД</t>
  </si>
  <si>
    <t>U210001979</t>
  </si>
  <si>
    <t>Переисп-е ЭД</t>
  </si>
  <si>
    <t>Поставка</t>
  </si>
  <si>
    <t>Качество</t>
  </si>
  <si>
    <t>PRO-Развитие</t>
  </si>
  <si>
    <t>BI-SS BI</t>
  </si>
  <si>
    <t>Data-market</t>
  </si>
  <si>
    <t>ЗПД</t>
  </si>
  <si>
    <t>ТРЗ</t>
  </si>
  <si>
    <t>Потери</t>
  </si>
  <si>
    <t>все работы сделаны на текущий момент</t>
  </si>
  <si>
    <t>DM</t>
  </si>
  <si>
    <t>работы по Сейсмоархиву (только сделаны на текущий момент)</t>
  </si>
  <si>
    <t>as is</t>
  </si>
  <si>
    <t>PRO</t>
  </si>
  <si>
    <t>все работы сделаны на текущий момент -&gt; все эффекты point forward</t>
  </si>
  <si>
    <t>net эффекты = эффекты point forward</t>
  </si>
  <si>
    <t>эффекты от работ point forward, которые исключаем</t>
  </si>
  <si>
    <t>Название листа (для автоматизации)</t>
  </si>
  <si>
    <t xml:space="preserve">Сокращение расходов на оплату труда </t>
  </si>
  <si>
    <t>Основной лист</t>
  </si>
  <si>
    <t>Основной лист для интеграции ОЭМ программы УпД в дашборд по ЦТ БРД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</si>
</sst>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-* #,##0_-;\-* #,##0_-;_-* &quot;-&quot;_-;_-@_-"/>
    <numFmt numFmtId="164" formatCode="0.000"/>
    <numFmt numFmtId="165" formatCode="_-* #,##0.00&quot;р.&quot;_-;\-* #,##0.00&quot;р.&quot;_-;_-* &quot;-&quot;??&quot;р.&quot;_-;_-@_-"/>
    <numFmt numFmtId="166" formatCode="#,##0.00_ ;\-#,##0.00\ "/>
    <numFmt numFmtId="167" formatCode="#,##0_ ;\-#,##0\ "/>
    <numFmt numFmtId="168" formatCode="_-* #,##0.000&quot;р.&quot;_-;\-* #,##0.000&quot;р.&quot;_-;_-* &quot;-&quot;???&quot;р.&quot;_-;_-@_-"/>
    <numFmt numFmtId="169" formatCode="#,##0.0_ ;\-#,##0.0\ "/>
    <numFmt numFmtId="170" formatCode="_-* #,##0.00_р_._-;\-* #,##0.00_р_._-;_-* &quot;-&quot;??_р_._-;_-@_-"/>
    <numFmt numFmtId="171" formatCode="0.0%"/>
    <numFmt numFmtId="172" formatCode="#,##0.0"/>
    <numFmt numFmtId="173" formatCode="_-* #,##0.0_-;\-* #,##0.0_-;_-* &quot;-&quot;_-;_-@_-"/>
    <numFmt numFmtId="174" formatCode="#,##0.000"/>
  </numFmts>
  <fonts count="7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8"/>
      <color theme="0" tint="-0.499984740745262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i/>
      <sz val="8"/>
      <color theme="0" tint="-0.249977111117893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color theme="0" tint="-4.9989318521683403E-2"/>
      <name val="Calibri"/>
      <family val="2"/>
      <charset val="204"/>
      <scheme val="minor"/>
    </font>
    <font>
      <sz val="10"/>
      <name val="Arial Cyr"/>
      <charset val="204"/>
    </font>
    <font>
      <sz val="11"/>
      <color theme="1"/>
      <name val="Calibri"/>
      <family val="2"/>
      <scheme val="minor"/>
    </font>
    <font>
      <b/>
      <sz val="10"/>
      <color rgb="FFFFFF0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0"/>
      <name val="Arial"/>
      <family val="2"/>
      <charset val="204"/>
    </font>
    <font>
      <i/>
      <sz val="11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11"/>
      <name val="Arial"/>
      <family val="2"/>
      <charset val="204"/>
    </font>
    <font>
      <b/>
      <sz val="10"/>
      <name val="Arial"/>
      <family val="2"/>
      <charset val="204"/>
    </font>
    <font>
      <sz val="11"/>
      <color indexed="8"/>
      <name val="Calibri"/>
      <family val="2"/>
      <scheme val="minor"/>
    </font>
    <font>
      <sz val="10"/>
      <color theme="0"/>
      <name val="Arial Narrow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i/>
      <sz val="10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FF0000"/>
      <name val="Arial"/>
      <family val="2"/>
      <charset val="204"/>
    </font>
    <font>
      <sz val="9"/>
      <color theme="1"/>
      <name val="Arial"/>
      <family val="2"/>
      <charset val="204"/>
    </font>
    <font>
      <i/>
      <sz val="9"/>
      <color theme="0" tint="-0.34998626667073579"/>
      <name val="Arial"/>
      <family val="2"/>
      <charset val="204"/>
    </font>
    <font>
      <sz val="9"/>
      <color theme="0" tint="-0.34998626667073579"/>
      <name val="Arial"/>
      <family val="2"/>
      <charset val="204"/>
    </font>
    <font>
      <sz val="9"/>
      <name val="Arial"/>
      <family val="2"/>
      <charset val="204"/>
    </font>
    <font>
      <b/>
      <sz val="10"/>
      <color theme="3"/>
      <name val="Calibri"/>
      <family val="2"/>
      <charset val="204"/>
      <scheme val="minor"/>
    </font>
    <font>
      <b/>
      <i/>
      <sz val="11"/>
      <name val="Arial"/>
      <family val="2"/>
      <charset val="204"/>
    </font>
    <font>
      <i/>
      <sz val="10"/>
      <color theme="1"/>
      <name val="Calibri"/>
      <family val="2"/>
      <charset val="204"/>
      <scheme val="minor"/>
    </font>
    <font>
      <sz val="10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24"/>
      <color rgb="FF00A7E2"/>
      <name val="Calibri"/>
      <family val="2"/>
      <charset val="204"/>
      <scheme val="minor"/>
    </font>
    <font>
      <sz val="24"/>
      <color rgb="FF00206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u/>
      <sz val="16"/>
      <color theme="1"/>
      <name val="Calibri"/>
      <family val="2"/>
      <charset val="204"/>
      <scheme val="minor"/>
    </font>
    <font>
      <b/>
      <sz val="16"/>
      <color rgb="FF002060"/>
      <name val="Calibri"/>
      <family val="2"/>
      <charset val="204"/>
      <scheme val="minor"/>
    </font>
    <font>
      <b/>
      <u/>
      <sz val="16"/>
      <color rgb="FF002060"/>
      <name val="Calibri"/>
      <family val="2"/>
      <charset val="204"/>
      <scheme val="minor"/>
    </font>
    <font>
      <b/>
      <sz val="14"/>
      <color rgb="FF00206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rgb="FFC00000"/>
      <name val="Calibri"/>
      <family val="2"/>
      <charset val="204"/>
      <scheme val="minor"/>
    </font>
    <font>
      <b/>
      <sz val="12"/>
      <color rgb="FF002060"/>
      <name val="Calibri"/>
      <family val="2"/>
      <charset val="204"/>
      <scheme val="minor"/>
    </font>
    <font>
      <b/>
      <sz val="11"/>
      <color rgb="FF002060"/>
      <name val="Calibri"/>
      <family val="2"/>
      <charset val="204"/>
      <scheme val="minor"/>
    </font>
    <font>
      <sz val="12"/>
      <color rgb="FF00206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color rgb="FF002060"/>
      <name val="Calibri"/>
      <family val="2"/>
      <charset val="204"/>
    </font>
    <font>
      <sz val="16"/>
      <color rgb="FF002060"/>
      <name val="Calibri"/>
      <family val="2"/>
      <charset val="204"/>
      <scheme val="minor"/>
    </font>
    <font>
      <sz val="16"/>
      <color rgb="FF002060"/>
      <name val="Calibri"/>
      <family val="2"/>
      <charset val="204"/>
    </font>
    <font>
      <sz val="8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i/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9"/>
      <color theme="1"/>
      <name val="Arial Narrow"/>
      <family val="2"/>
      <charset val="204"/>
    </font>
    <font>
      <b/>
      <sz val="9"/>
      <color rgb="FF002060"/>
      <name val="Arial Narrow"/>
      <family val="2"/>
      <charset val="204"/>
    </font>
    <font>
      <b/>
      <sz val="9"/>
      <color theme="1"/>
      <name val="Arial Narrow"/>
      <family val="2"/>
      <charset val="204"/>
    </font>
    <font>
      <b/>
      <sz val="10"/>
      <color theme="1"/>
      <name val="Arial Narrow"/>
      <family val="2"/>
      <charset val="204"/>
    </font>
    <font>
      <sz val="10"/>
      <color theme="1"/>
      <name val="Arial Narrow"/>
      <family val="2"/>
      <charset val="204"/>
    </font>
    <font>
      <sz val="1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/>
        <bgColor rgb="FF000000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5B9BD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B2DE8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3"/>
      </left>
      <right style="thin">
        <color theme="3"/>
      </right>
      <top/>
      <bottom/>
      <diagonal/>
    </border>
    <border>
      <left style="thin">
        <color theme="3"/>
      </left>
      <right style="thin">
        <color theme="3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rgb="FFC00000"/>
      </right>
      <top/>
      <bottom style="thin">
        <color indexed="64"/>
      </bottom>
      <diagonal/>
    </border>
    <border>
      <left style="thick">
        <color rgb="FFC00000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rgb="FFC00000"/>
      </left>
      <right/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7">
    <xf numFmtId="0" fontId="0" fillId="0" borderId="0"/>
    <xf numFmtId="9" fontId="1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1" fillId="0" borderId="0"/>
    <xf numFmtId="0" fontId="1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20" fillId="0" borderId="0"/>
    <xf numFmtId="9" fontId="20" fillId="0" borderId="0" applyFont="0" applyFill="0" applyBorder="0" applyAlignment="0" applyProtection="0"/>
    <xf numFmtId="0" fontId="20" fillId="0" borderId="0"/>
    <xf numFmtId="0" fontId="21" fillId="6" borderId="0">
      <alignment horizontal="right"/>
    </xf>
    <xf numFmtId="0" fontId="17" fillId="0" borderId="0">
      <alignment vertical="center"/>
    </xf>
    <xf numFmtId="10" fontId="33" fillId="11" borderId="0"/>
    <xf numFmtId="0" fontId="34" fillId="0" borderId="0" applyNumberFormat="0">
      <alignment horizontal="left" vertical="center"/>
    </xf>
    <xf numFmtId="9" fontId="1" fillId="0" borderId="0" applyFont="0" applyFill="0" applyBorder="0" applyAlignment="0" applyProtection="0"/>
    <xf numFmtId="0" fontId="37" fillId="9" borderId="0" applyNumberFormat="0">
      <alignment horizontal="left" vertical="center"/>
    </xf>
    <xf numFmtId="0" fontId="1" fillId="0" borderId="0"/>
    <xf numFmtId="0" fontId="59" fillId="0" borderId="0" applyNumberFormat="0" applyFill="0" applyBorder="0" applyAlignment="0" applyProtection="0"/>
    <xf numFmtId="0" fontId="52" fillId="0" borderId="0"/>
  </cellStyleXfs>
  <cellXfs count="479">
    <xf numFmtId="0" fontId="0" fillId="0" borderId="0" xfId="0"/>
    <xf numFmtId="0" fontId="5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horizontal="right" vertical="center"/>
    </xf>
    <xf numFmtId="0" fontId="3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7" fillId="0" borderId="0" xfId="0" applyFont="1" applyAlignment="1">
      <alignment vertical="center" wrapText="1"/>
    </xf>
    <xf numFmtId="49" fontId="0" fillId="0" borderId="0" xfId="0" applyNumberFormat="1" applyAlignment="1">
      <alignment horizontal="right" vertical="center"/>
    </xf>
    <xf numFmtId="41" fontId="0" fillId="0" borderId="0" xfId="0" applyNumberFormat="1" applyAlignment="1">
      <alignment vertical="center"/>
    </xf>
    <xf numFmtId="0" fontId="2" fillId="5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 wrapText="1"/>
    </xf>
    <xf numFmtId="0" fontId="0" fillId="5" borderId="0" xfId="0" applyFill="1" applyAlignment="1">
      <alignment vertical="center"/>
    </xf>
    <xf numFmtId="0" fontId="10" fillId="0" borderId="0" xfId="0" applyFont="1" applyAlignment="1">
      <alignment vertical="center"/>
    </xf>
    <xf numFmtId="41" fontId="3" fillId="0" borderId="0" xfId="0" applyNumberFormat="1" applyFont="1" applyAlignment="1">
      <alignment vertical="center"/>
    </xf>
    <xf numFmtId="49" fontId="0" fillId="0" borderId="1" xfId="0" applyNumberFormat="1" applyBorder="1" applyAlignment="1">
      <alignment horizontal="right" vertical="center"/>
    </xf>
    <xf numFmtId="14" fontId="0" fillId="3" borderId="1" xfId="0" applyNumberForma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4" borderId="0" xfId="0" applyFill="1"/>
    <xf numFmtId="0" fontId="15" fillId="7" borderId="2" xfId="5" applyFont="1" applyFill="1" applyBorder="1" applyAlignment="1">
      <alignment horizontal="center" vertical="center" wrapText="1"/>
    </xf>
    <xf numFmtId="0" fontId="19" fillId="0" borderId="2" xfId="5" applyFont="1" applyBorder="1" applyAlignment="1">
      <alignment horizontal="left" vertical="center" wrapText="1"/>
    </xf>
    <xf numFmtId="167" fontId="18" fillId="0" borderId="2" xfId="2" applyNumberFormat="1" applyFont="1" applyBorder="1"/>
    <xf numFmtId="169" fontId="18" fillId="0" borderId="2" xfId="2" applyNumberFormat="1" applyFont="1" applyBorder="1"/>
    <xf numFmtId="166" fontId="19" fillId="0" borderId="2" xfId="3" applyNumberFormat="1" applyFont="1" applyFill="1" applyBorder="1" applyAlignment="1">
      <alignment horizontal="right" wrapText="1"/>
    </xf>
    <xf numFmtId="49" fontId="0" fillId="4" borderId="0" xfId="0" applyNumberFormat="1" applyFill="1" applyAlignment="1">
      <alignment horizontal="right" vertical="center"/>
    </xf>
    <xf numFmtId="49" fontId="0" fillId="9" borderId="0" xfId="0" applyNumberFormat="1" applyFill="1" applyAlignment="1">
      <alignment horizontal="right" vertical="center"/>
    </xf>
    <xf numFmtId="0" fontId="2" fillId="9" borderId="0" xfId="0" applyFont="1" applyFill="1" applyAlignment="1">
      <alignment horizontal="left" vertical="center"/>
    </xf>
    <xf numFmtId="0" fontId="8" fillId="9" borderId="0" xfId="0" applyFont="1" applyFill="1" applyAlignment="1">
      <alignment horizontal="right" vertical="center" wrapText="1"/>
    </xf>
    <xf numFmtId="0" fontId="8" fillId="9" borderId="0" xfId="0" applyFont="1" applyFill="1" applyAlignment="1">
      <alignment horizontal="left" vertical="center"/>
    </xf>
    <xf numFmtId="9" fontId="3" fillId="9" borderId="0" xfId="1" applyFont="1" applyFill="1" applyBorder="1" applyAlignment="1">
      <alignment horizontal="right" vertical="center"/>
    </xf>
    <xf numFmtId="0" fontId="0" fillId="9" borderId="0" xfId="0" applyFill="1" applyAlignment="1">
      <alignment vertical="center"/>
    </xf>
    <xf numFmtId="0" fontId="3" fillId="0" borderId="0" xfId="0" applyFont="1"/>
    <xf numFmtId="0" fontId="3" fillId="0" borderId="1" xfId="0" applyFont="1" applyBorder="1" applyAlignment="1">
      <alignment vertical="center"/>
    </xf>
    <xf numFmtId="167" fontId="18" fillId="0" borderId="2" xfId="2" applyNumberFormat="1" applyFont="1" applyBorder="1" applyAlignment="1">
      <alignment horizontal="center" vertical="center"/>
    </xf>
    <xf numFmtId="167" fontId="23" fillId="0" borderId="2" xfId="2" applyNumberFormat="1" applyFont="1" applyBorder="1" applyAlignment="1">
      <alignment horizontal="center" vertical="center"/>
    </xf>
    <xf numFmtId="0" fontId="22" fillId="0" borderId="2" xfId="5" applyFont="1" applyBorder="1" applyAlignment="1">
      <alignment horizontal="left" vertical="center" wrapText="1"/>
    </xf>
    <xf numFmtId="0" fontId="24" fillId="0" borderId="2" xfId="5" applyFont="1" applyBorder="1" applyAlignment="1">
      <alignment horizontal="left" vertical="center" wrapText="1"/>
    </xf>
    <xf numFmtId="164" fontId="16" fillId="0" borderId="2" xfId="2" applyNumberFormat="1" applyFont="1" applyBorder="1"/>
    <xf numFmtId="164" fontId="16" fillId="0" borderId="2" xfId="2" applyNumberFormat="1" applyFont="1" applyBorder="1" applyAlignment="1">
      <alignment horizontal="center"/>
    </xf>
    <xf numFmtId="0" fontId="19" fillId="0" borderId="1" xfId="5" applyFont="1" applyBorder="1" applyAlignment="1">
      <alignment horizontal="right" vertical="center" wrapText="1"/>
    </xf>
    <xf numFmtId="0" fontId="14" fillId="0" borderId="1" xfId="2" applyFont="1" applyBorder="1" applyAlignment="1">
      <alignment horizontal="center"/>
    </xf>
    <xf numFmtId="0" fontId="16" fillId="0" borderId="1" xfId="2" applyFont="1" applyBorder="1"/>
    <xf numFmtId="0" fontId="8" fillId="0" borderId="1" xfId="0" applyFont="1" applyBorder="1" applyAlignment="1">
      <alignment vertical="center" wrapText="1"/>
    </xf>
    <xf numFmtId="0" fontId="3" fillId="10" borderId="1" xfId="0" applyFont="1" applyFill="1" applyBorder="1" applyAlignment="1">
      <alignment vertical="center" wrapText="1"/>
    </xf>
    <xf numFmtId="3" fontId="3" fillId="10" borderId="1" xfId="0" applyNumberFormat="1" applyFont="1" applyFill="1" applyBorder="1" applyAlignment="1">
      <alignment vertical="center"/>
    </xf>
    <xf numFmtId="3" fontId="3" fillId="10" borderId="3" xfId="0" applyNumberFormat="1" applyFont="1" applyFill="1" applyBorder="1" applyAlignment="1">
      <alignment vertical="center"/>
    </xf>
    <xf numFmtId="3" fontId="0" fillId="4" borderId="0" xfId="0" applyNumberFormat="1" applyFill="1"/>
    <xf numFmtId="0" fontId="0" fillId="11" borderId="0" xfId="0" applyFill="1" applyAlignment="1">
      <alignment vertical="center"/>
    </xf>
    <xf numFmtId="1" fontId="0" fillId="0" borderId="1" xfId="0" applyNumberFormat="1" applyBorder="1" applyAlignment="1">
      <alignment vertical="center"/>
    </xf>
    <xf numFmtId="49" fontId="3" fillId="4" borderId="0" xfId="0" applyNumberFormat="1" applyFont="1" applyFill="1" applyAlignment="1">
      <alignment horizontal="right" vertical="center"/>
    </xf>
    <xf numFmtId="0" fontId="3" fillId="10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49" fontId="6" fillId="4" borderId="1" xfId="0" applyNumberFormat="1" applyFont="1" applyFill="1" applyBorder="1" applyAlignment="1">
      <alignment horizontal="right" vertical="center"/>
    </xf>
    <xf numFmtId="0" fontId="6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41" fontId="6" fillId="4" borderId="1" xfId="0" applyNumberFormat="1" applyFont="1" applyFill="1" applyBorder="1" applyAlignment="1">
      <alignment vertical="center"/>
    </xf>
    <xf numFmtId="41" fontId="3" fillId="0" borderId="1" xfId="0" applyNumberFormat="1" applyFont="1" applyBorder="1" applyAlignment="1">
      <alignment vertical="center"/>
    </xf>
    <xf numFmtId="41" fontId="3" fillId="3" borderId="1" xfId="0" applyNumberFormat="1" applyFont="1" applyFill="1" applyBorder="1" applyAlignment="1">
      <alignment vertical="center"/>
    </xf>
    <xf numFmtId="3" fontId="3" fillId="4" borderId="0" xfId="0" applyNumberFormat="1" applyFont="1" applyFill="1" applyAlignment="1">
      <alignment vertical="center"/>
    </xf>
    <xf numFmtId="41" fontId="8" fillId="0" borderId="1" xfId="0" applyNumberFormat="1" applyFont="1" applyBorder="1" applyAlignment="1">
      <alignment vertical="center"/>
    </xf>
    <xf numFmtId="0" fontId="28" fillId="0" borderId="1" xfId="0" applyFont="1" applyBorder="1" applyAlignment="1">
      <alignment vertical="center"/>
    </xf>
    <xf numFmtId="41" fontId="8" fillId="3" borderId="1" xfId="0" applyNumberFormat="1" applyFont="1" applyFill="1" applyBorder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8" fillId="3" borderId="1" xfId="0" applyFont="1" applyFill="1" applyBorder="1" applyAlignment="1">
      <alignment vertical="center"/>
    </xf>
    <xf numFmtId="0" fontId="0" fillId="0" borderId="1" xfId="0" applyBorder="1" applyAlignment="1">
      <alignment horizontal="right" vertical="center" wrapText="1"/>
    </xf>
    <xf numFmtId="49" fontId="0" fillId="11" borderId="0" xfId="0" applyNumberFormat="1" applyFill="1" applyAlignment="1">
      <alignment horizontal="right" vertical="center"/>
    </xf>
    <xf numFmtId="0" fontId="0" fillId="11" borderId="0" xfId="0" applyFill="1" applyAlignment="1">
      <alignment vertical="center" wrapText="1"/>
    </xf>
    <xf numFmtId="0" fontId="10" fillId="11" borderId="0" xfId="0" applyFont="1" applyFill="1" applyAlignment="1">
      <alignment vertical="center"/>
    </xf>
    <xf numFmtId="0" fontId="2" fillId="11" borderId="0" xfId="0" applyFont="1" applyFill="1" applyAlignment="1">
      <alignment horizontal="left" vertical="center"/>
    </xf>
    <xf numFmtId="0" fontId="7" fillId="11" borderId="0" xfId="0" applyFont="1" applyFill="1" applyAlignment="1">
      <alignment vertical="center" wrapText="1"/>
    </xf>
    <xf numFmtId="0" fontId="4" fillId="11" borderId="0" xfId="0" applyFont="1" applyFill="1" applyAlignment="1">
      <alignment vertical="center" wrapText="1"/>
    </xf>
    <xf numFmtId="0" fontId="3" fillId="11" borderId="0" xfId="0" applyFont="1" applyFill="1" applyAlignment="1">
      <alignment horizontal="right" vertical="center" wrapText="1"/>
    </xf>
    <xf numFmtId="0" fontId="8" fillId="11" borderId="0" xfId="0" applyFont="1" applyFill="1" applyAlignment="1">
      <alignment horizontal="right" vertical="center" wrapText="1"/>
    </xf>
    <xf numFmtId="0" fontId="8" fillId="11" borderId="0" xfId="0" applyFont="1" applyFill="1" applyAlignment="1">
      <alignment horizontal="left" vertical="center"/>
    </xf>
    <xf numFmtId="9" fontId="3" fillId="11" borderId="0" xfId="1" applyFont="1" applyFill="1" applyBorder="1" applyAlignment="1">
      <alignment horizontal="right" vertical="center"/>
    </xf>
    <xf numFmtId="0" fontId="2" fillId="11" borderId="0" xfId="0" applyFont="1" applyFill="1" applyAlignment="1">
      <alignment horizontal="left" vertical="center" wrapText="1"/>
    </xf>
    <xf numFmtId="0" fontId="3" fillId="11" borderId="0" xfId="0" applyFont="1" applyFill="1" applyAlignment="1">
      <alignment vertical="center" wrapText="1"/>
    </xf>
    <xf numFmtId="0" fontId="3" fillId="11" borderId="0" xfId="0" applyFont="1" applyFill="1" applyAlignment="1">
      <alignment vertical="center"/>
    </xf>
    <xf numFmtId="0" fontId="3" fillId="11" borderId="0" xfId="0" applyFont="1" applyFill="1" applyAlignment="1">
      <alignment horizontal="center" vertical="center" wrapText="1"/>
    </xf>
    <xf numFmtId="0" fontId="26" fillId="11" borderId="0" xfId="0" applyFont="1" applyFill="1" applyAlignment="1">
      <alignment vertical="center"/>
    </xf>
    <xf numFmtId="0" fontId="0" fillId="11" borderId="1" xfId="0" applyFill="1" applyBorder="1" applyAlignment="1">
      <alignment vertical="center"/>
    </xf>
    <xf numFmtId="0" fontId="0" fillId="0" borderId="1" xfId="0" applyBorder="1" applyAlignment="1">
      <alignment horizontal="left" vertical="center" wrapText="1" indent="1"/>
    </xf>
    <xf numFmtId="49" fontId="0" fillId="11" borderId="0" xfId="0" applyNumberFormat="1" applyFill="1" applyAlignment="1">
      <alignment vertical="top"/>
    </xf>
    <xf numFmtId="0" fontId="0" fillId="0" borderId="9" xfId="0" applyBorder="1" applyAlignment="1">
      <alignment vertical="center"/>
    </xf>
    <xf numFmtId="0" fontId="8" fillId="11" borderId="0" xfId="0" applyFont="1" applyFill="1" applyAlignment="1">
      <alignment vertical="center" wrapText="1"/>
    </xf>
    <xf numFmtId="171" fontId="0" fillId="11" borderId="0" xfId="1" applyNumberFormat="1" applyFont="1" applyFill="1" applyBorder="1" applyAlignment="1">
      <alignment vertical="center"/>
    </xf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0" borderId="9" xfId="0" applyBorder="1"/>
    <xf numFmtId="0" fontId="0" fillId="0" borderId="9" xfId="0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49" fontId="0" fillId="11" borderId="1" xfId="0" applyNumberFormat="1" applyFill="1" applyBorder="1" applyAlignment="1">
      <alignment horizontal="right" vertical="center"/>
    </xf>
    <xf numFmtId="0" fontId="14" fillId="11" borderId="0" xfId="2" applyFont="1" applyFill="1"/>
    <xf numFmtId="0" fontId="16" fillId="11" borderId="0" xfId="2" applyFont="1" applyFill="1"/>
    <xf numFmtId="0" fontId="29" fillId="11" borderId="0" xfId="2" applyFont="1" applyFill="1"/>
    <xf numFmtId="165" fontId="13" fillId="11" borderId="0" xfId="5" applyNumberFormat="1" applyFont="1" applyFill="1" applyAlignment="1">
      <alignment horizontal="left" vertical="center" wrapText="1"/>
    </xf>
    <xf numFmtId="165" fontId="14" fillId="11" borderId="0" xfId="2" applyNumberFormat="1" applyFont="1" applyFill="1"/>
    <xf numFmtId="0" fontId="19" fillId="0" borderId="1" xfId="5" applyFont="1" applyBorder="1" applyAlignment="1">
      <alignment horizontal="left" vertical="center" wrapText="1"/>
    </xf>
    <xf numFmtId="167" fontId="23" fillId="0" borderId="1" xfId="2" applyNumberFormat="1" applyFont="1" applyBorder="1" applyAlignment="1">
      <alignment horizontal="center" vertical="center"/>
    </xf>
    <xf numFmtId="167" fontId="19" fillId="0" borderId="1" xfId="3" applyNumberFormat="1" applyFont="1" applyFill="1" applyBorder="1" applyAlignment="1">
      <alignment horizontal="right" wrapText="1"/>
    </xf>
    <xf numFmtId="0" fontId="22" fillId="0" borderId="5" xfId="5" applyFont="1" applyBorder="1" applyAlignment="1">
      <alignment horizontal="left" vertical="center" wrapText="1"/>
    </xf>
    <xf numFmtId="167" fontId="18" fillId="0" borderId="5" xfId="2" applyNumberFormat="1" applyFont="1" applyBorder="1" applyAlignment="1">
      <alignment horizontal="center" vertical="center"/>
    </xf>
    <xf numFmtId="0" fontId="15" fillId="5" borderId="1" xfId="5" applyFont="1" applyFill="1" applyBorder="1" applyAlignment="1">
      <alignment horizontal="center" vertical="center" wrapText="1"/>
    </xf>
    <xf numFmtId="168" fontId="14" fillId="11" borderId="0" xfId="2" applyNumberFormat="1" applyFont="1" applyFill="1"/>
    <xf numFmtId="1" fontId="14" fillId="11" borderId="0" xfId="2" applyNumberFormat="1" applyFont="1" applyFill="1"/>
    <xf numFmtId="0" fontId="30" fillId="11" borderId="0" xfId="2" applyFont="1" applyFill="1"/>
    <xf numFmtId="0" fontId="31" fillId="11" borderId="0" xfId="2" applyFont="1" applyFill="1" applyAlignment="1">
      <alignment vertical="center"/>
    </xf>
    <xf numFmtId="0" fontId="32" fillId="11" borderId="0" xfId="2" applyFont="1" applyFill="1"/>
    <xf numFmtId="49" fontId="2" fillId="9" borderId="0" xfId="0" applyNumberFormat="1" applyFont="1" applyFill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right" vertical="center"/>
    </xf>
    <xf numFmtId="0" fontId="0" fillId="11" borderId="1" xfId="0" applyFill="1" applyBorder="1" applyAlignment="1">
      <alignment horizontal="right" vertical="center" wrapText="1"/>
    </xf>
    <xf numFmtId="0" fontId="8" fillId="11" borderId="1" xfId="0" applyFont="1" applyFill="1" applyBorder="1" applyAlignment="1">
      <alignment vertical="center" wrapText="1"/>
    </xf>
    <xf numFmtId="1" fontId="0" fillId="3" borderId="1" xfId="0" applyNumberFormat="1" applyFill="1" applyBorder="1" applyAlignment="1">
      <alignment vertical="center"/>
    </xf>
    <xf numFmtId="0" fontId="27" fillId="10" borderId="1" xfId="0" applyFont="1" applyFill="1" applyBorder="1" applyAlignment="1">
      <alignment vertical="center" wrapText="1"/>
    </xf>
    <xf numFmtId="167" fontId="19" fillId="0" borderId="0" xfId="3" applyNumberFormat="1" applyFont="1" applyFill="1" applyBorder="1" applyAlignment="1">
      <alignment horizontal="right" wrapText="1"/>
    </xf>
    <xf numFmtId="0" fontId="19" fillId="0" borderId="0" xfId="5" applyFont="1" applyAlignment="1">
      <alignment horizontal="left" vertical="center" wrapText="1"/>
    </xf>
    <xf numFmtId="167" fontId="23" fillId="0" borderId="0" xfId="2" applyNumberFormat="1" applyFont="1" applyAlignment="1">
      <alignment horizontal="center" vertical="center"/>
    </xf>
    <xf numFmtId="165" fontId="19" fillId="0" borderId="1" xfId="5" applyNumberFormat="1" applyFont="1" applyBorder="1" applyAlignment="1">
      <alignment horizontal="left" vertical="center" wrapText="1"/>
    </xf>
    <xf numFmtId="167" fontId="18" fillId="0" borderId="1" xfId="2" applyNumberFormat="1" applyFont="1" applyBorder="1" applyAlignment="1">
      <alignment horizontal="right"/>
    </xf>
    <xf numFmtId="167" fontId="18" fillId="0" borderId="1" xfId="2" applyNumberFormat="1" applyFont="1" applyBorder="1" applyAlignment="1">
      <alignment horizontal="center" vertical="center"/>
    </xf>
    <xf numFmtId="0" fontId="0" fillId="11" borderId="0" xfId="0" applyFill="1" applyAlignment="1">
      <alignment horizontal="left" vertical="center" wrapText="1"/>
    </xf>
    <xf numFmtId="0" fontId="3" fillId="12" borderId="0" xfId="0" applyFont="1" applyFill="1" applyAlignment="1">
      <alignment horizontal="center"/>
    </xf>
    <xf numFmtId="0" fontId="15" fillId="7" borderId="4" xfId="5" applyFont="1" applyFill="1" applyBorder="1" applyAlignment="1">
      <alignment horizontal="center" vertical="center" wrapText="1"/>
    </xf>
    <xf numFmtId="0" fontId="15" fillId="5" borderId="4" xfId="5" applyFont="1" applyFill="1" applyBorder="1" applyAlignment="1">
      <alignment horizontal="center" vertical="center" wrapText="1"/>
    </xf>
    <xf numFmtId="0" fontId="15" fillId="5" borderId="11" xfId="5" applyFont="1" applyFill="1" applyBorder="1" applyAlignment="1">
      <alignment horizontal="center" vertical="center" wrapText="1"/>
    </xf>
    <xf numFmtId="49" fontId="3" fillId="10" borderId="1" xfId="0" applyNumberFormat="1" applyFont="1" applyFill="1" applyBorder="1" applyAlignment="1">
      <alignment vertical="top"/>
    </xf>
    <xf numFmtId="3" fontId="3" fillId="4" borderId="0" xfId="0" applyNumberFormat="1" applyFont="1" applyFill="1" applyAlignment="1">
      <alignment horizontal="right"/>
    </xf>
    <xf numFmtId="3" fontId="0" fillId="4" borderId="0" xfId="0" applyNumberFormat="1" applyFill="1" applyAlignment="1">
      <alignment horizontal="right"/>
    </xf>
    <xf numFmtId="0" fontId="3" fillId="4" borderId="0" xfId="0" applyFont="1" applyFill="1" applyAlignment="1">
      <alignment wrapText="1"/>
    </xf>
    <xf numFmtId="0" fontId="27" fillId="4" borderId="0" xfId="0" applyFont="1" applyFill="1" applyAlignment="1">
      <alignment wrapText="1"/>
    </xf>
    <xf numFmtId="9" fontId="3" fillId="9" borderId="0" xfId="1" applyFont="1" applyFill="1" applyBorder="1" applyAlignment="1">
      <alignment horizontal="right"/>
    </xf>
    <xf numFmtId="0" fontId="3" fillId="4" borderId="0" xfId="0" applyFont="1" applyFill="1" applyAlignment="1">
      <alignment horizontal="right"/>
    </xf>
    <xf numFmtId="0" fontId="0" fillId="4" borderId="0" xfId="0" applyFill="1" applyAlignment="1">
      <alignment horizontal="right"/>
    </xf>
    <xf numFmtId="0" fontId="0" fillId="11" borderId="0" xfId="0" applyFill="1" applyAlignment="1">
      <alignment horizontal="right"/>
    </xf>
    <xf numFmtId="0" fontId="0" fillId="9" borderId="0" xfId="0" applyFill="1" applyAlignment="1">
      <alignment horizontal="right"/>
    </xf>
    <xf numFmtId="3" fontId="3" fillId="10" borderId="1" xfId="0" applyNumberFormat="1" applyFont="1" applyFill="1" applyBorder="1" applyAlignment="1">
      <alignment horizontal="right"/>
    </xf>
    <xf numFmtId="0" fontId="3" fillId="11" borderId="0" xfId="0" applyFont="1" applyFill="1" applyAlignment="1">
      <alignment horizontal="right"/>
    </xf>
    <xf numFmtId="3" fontId="0" fillId="0" borderId="9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  <xf numFmtId="3" fontId="0" fillId="11" borderId="0" xfId="0" applyNumberFormat="1" applyFill="1" applyAlignment="1">
      <alignment horizontal="right"/>
    </xf>
    <xf numFmtId="49" fontId="0" fillId="9" borderId="0" xfId="0" applyNumberFormat="1" applyFill="1" applyAlignment="1">
      <alignment horizontal="right"/>
    </xf>
    <xf numFmtId="0" fontId="2" fillId="9" borderId="0" xfId="0" applyFont="1" applyFill="1" applyAlignment="1">
      <alignment horizontal="left"/>
    </xf>
    <xf numFmtId="0" fontId="8" fillId="9" borderId="0" xfId="0" applyFont="1" applyFill="1" applyAlignment="1">
      <alignment horizontal="right" wrapText="1"/>
    </xf>
    <xf numFmtId="0" fontId="8" fillId="9" borderId="0" xfId="0" applyFont="1" applyFill="1" applyAlignment="1">
      <alignment horizontal="left"/>
    </xf>
    <xf numFmtId="49" fontId="3" fillId="10" borderId="1" xfId="0" applyNumberFormat="1" applyFont="1" applyFill="1" applyBorder="1"/>
    <xf numFmtId="0" fontId="3" fillId="10" borderId="1" xfId="0" applyFont="1" applyFill="1" applyBorder="1" applyAlignment="1">
      <alignment wrapText="1"/>
    </xf>
    <xf numFmtId="0" fontId="27" fillId="10" borderId="1" xfId="0" applyFont="1" applyFill="1" applyBorder="1" applyAlignment="1">
      <alignment wrapText="1"/>
    </xf>
    <xf numFmtId="0" fontId="3" fillId="10" borderId="1" xfId="0" applyFont="1" applyFill="1" applyBorder="1"/>
    <xf numFmtId="0" fontId="0" fillId="0" borderId="1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" xfId="0" applyBorder="1"/>
    <xf numFmtId="49" fontId="3" fillId="10" borderId="1" xfId="0" applyNumberFormat="1" applyFont="1" applyFill="1" applyBorder="1" applyAlignment="1">
      <alignment vertical="top" wrapText="1"/>
    </xf>
    <xf numFmtId="0" fontId="0" fillId="11" borderId="1" xfId="0" applyFill="1" applyBorder="1"/>
    <xf numFmtId="49" fontId="0" fillId="11" borderId="0" xfId="0" applyNumberFormat="1" applyFill="1"/>
    <xf numFmtId="9" fontId="0" fillId="3" borderId="1" xfId="0" applyNumberFormat="1" applyFill="1" applyBorder="1"/>
    <xf numFmtId="171" fontId="0" fillId="11" borderId="0" xfId="1" applyNumberFormat="1" applyFont="1" applyFill="1" applyBorder="1" applyAlignment="1"/>
    <xf numFmtId="1" fontId="0" fillId="3" borderId="1" xfId="0" applyNumberFormat="1" applyFill="1" applyBorder="1"/>
    <xf numFmtId="1" fontId="0" fillId="0" borderId="1" xfId="0" applyNumberFormat="1" applyBorder="1"/>
    <xf numFmtId="3" fontId="0" fillId="3" borderId="1" xfId="0" applyNumberFormat="1" applyFill="1" applyBorder="1" applyAlignment="1">
      <alignment horizontal="right"/>
    </xf>
    <xf numFmtId="9" fontId="0" fillId="13" borderId="1" xfId="0" applyNumberFormat="1" applyFill="1" applyBorder="1"/>
    <xf numFmtId="0" fontId="8" fillId="0" borderId="0" xfId="0" applyFont="1" applyAlignment="1">
      <alignment vertical="center" wrapText="1"/>
    </xf>
    <xf numFmtId="0" fontId="0" fillId="0" borderId="0" xfId="0" applyAlignment="1">
      <alignment wrapText="1"/>
    </xf>
    <xf numFmtId="9" fontId="0" fillId="0" borderId="1" xfId="1" applyFont="1" applyFill="1" applyBorder="1" applyAlignment="1">
      <alignment horizontal="right"/>
    </xf>
    <xf numFmtId="0" fontId="22" fillId="0" borderId="1" xfId="5" applyFont="1" applyBorder="1" applyAlignment="1">
      <alignment horizontal="left" vertical="center" wrapText="1"/>
    </xf>
    <xf numFmtId="167" fontId="23" fillId="0" borderId="1" xfId="2" applyNumberFormat="1" applyFont="1" applyBorder="1" applyAlignment="1">
      <alignment horizontal="right"/>
    </xf>
    <xf numFmtId="41" fontId="3" fillId="13" borderId="1" xfId="0" applyNumberFormat="1" applyFont="1" applyFill="1" applyBorder="1" applyAlignment="1">
      <alignment vertical="center"/>
    </xf>
    <xf numFmtId="9" fontId="0" fillId="13" borderId="1" xfId="1" applyFont="1" applyFill="1" applyBorder="1" applyAlignment="1">
      <alignment horizontal="right" vertical="center"/>
    </xf>
    <xf numFmtId="0" fontId="15" fillId="14" borderId="4" xfId="5" applyFont="1" applyFill="1" applyBorder="1" applyAlignment="1">
      <alignment horizontal="center" vertical="center" wrapText="1"/>
    </xf>
    <xf numFmtId="0" fontId="0" fillId="13" borderId="1" xfId="0" applyFill="1" applyBorder="1" applyAlignment="1">
      <alignment vertical="center"/>
    </xf>
    <xf numFmtId="0" fontId="22" fillId="0" borderId="2" xfId="5" applyFont="1" applyBorder="1" applyAlignment="1">
      <alignment horizontal="left" vertical="center" wrapText="1" indent="1"/>
    </xf>
    <xf numFmtId="167" fontId="16" fillId="0" borderId="2" xfId="2" applyNumberFormat="1" applyFont="1" applyBorder="1" applyAlignment="1">
      <alignment horizontal="center" vertical="center"/>
    </xf>
    <xf numFmtId="167" fontId="16" fillId="0" borderId="1" xfId="2" applyNumberFormat="1" applyFont="1" applyBorder="1" applyAlignment="1">
      <alignment horizontal="right"/>
    </xf>
    <xf numFmtId="167" fontId="35" fillId="0" borderId="1" xfId="2" applyNumberFormat="1" applyFont="1" applyBorder="1" applyAlignment="1">
      <alignment horizontal="right"/>
    </xf>
    <xf numFmtId="167" fontId="18" fillId="3" borderId="2" xfId="2" applyNumberFormat="1" applyFont="1" applyFill="1" applyBorder="1" applyAlignment="1">
      <alignment horizontal="center" vertical="center"/>
    </xf>
    <xf numFmtId="166" fontId="18" fillId="0" borderId="2" xfId="2" applyNumberFormat="1" applyFont="1" applyBorder="1" applyAlignment="1">
      <alignment horizontal="center"/>
    </xf>
    <xf numFmtId="169" fontId="23" fillId="0" borderId="1" xfId="2" applyNumberFormat="1" applyFont="1" applyBorder="1" applyAlignment="1">
      <alignment horizontal="right"/>
    </xf>
    <xf numFmtId="167" fontId="25" fillId="15" borderId="1" xfId="2" applyNumberFormat="1" applyFont="1" applyFill="1" applyBorder="1" applyAlignment="1">
      <alignment vertical="center"/>
    </xf>
    <xf numFmtId="2" fontId="25" fillId="15" borderId="1" xfId="2" applyNumberFormat="1" applyFont="1" applyFill="1" applyBorder="1" applyAlignment="1">
      <alignment vertical="center"/>
    </xf>
    <xf numFmtId="9" fontId="25" fillId="15" borderId="1" xfId="1" applyFont="1" applyFill="1" applyBorder="1" applyAlignment="1">
      <alignment vertical="center"/>
    </xf>
    <xf numFmtId="1" fontId="0" fillId="0" borderId="0" xfId="0" applyNumberFormat="1"/>
    <xf numFmtId="0" fontId="0" fillId="11" borderId="1" xfId="0" applyFill="1" applyBorder="1" applyAlignment="1">
      <alignment horizontal="left" vertical="center" wrapText="1" indent="1"/>
    </xf>
    <xf numFmtId="3" fontId="0" fillId="3" borderId="1" xfId="0" applyNumberFormat="1" applyFill="1" applyBorder="1" applyAlignment="1">
      <alignment vertical="center"/>
    </xf>
    <xf numFmtId="3" fontId="3" fillId="3" borderId="1" xfId="0" applyNumberFormat="1" applyFont="1" applyFill="1" applyBorder="1" applyAlignment="1">
      <alignment vertical="center"/>
    </xf>
    <xf numFmtId="167" fontId="25" fillId="16" borderId="1" xfId="2" applyNumberFormat="1" applyFont="1" applyFill="1" applyBorder="1" applyAlignment="1">
      <alignment vertical="center"/>
    </xf>
    <xf numFmtId="2" fontId="25" fillId="16" borderId="1" xfId="2" applyNumberFormat="1" applyFont="1" applyFill="1" applyBorder="1" applyAlignment="1">
      <alignment vertical="center"/>
    </xf>
    <xf numFmtId="167" fontId="18" fillId="0" borderId="0" xfId="2" applyNumberFormat="1" applyFont="1" applyAlignment="1">
      <alignment horizontal="right"/>
    </xf>
    <xf numFmtId="3" fontId="3" fillId="13" borderId="1" xfId="0" applyNumberFormat="1" applyFont="1" applyFill="1" applyBorder="1" applyAlignment="1">
      <alignment vertical="center"/>
    </xf>
    <xf numFmtId="167" fontId="14" fillId="11" borderId="0" xfId="2" applyNumberFormat="1" applyFont="1" applyFill="1"/>
    <xf numFmtId="0" fontId="1" fillId="2" borderId="0" xfId="8" applyFill="1"/>
    <xf numFmtId="0" fontId="3" fillId="2" borderId="0" xfId="8" applyFont="1" applyFill="1"/>
    <xf numFmtId="0" fontId="3" fillId="2" borderId="0" xfId="8" applyFont="1" applyFill="1" applyAlignment="1">
      <alignment vertical="center"/>
    </xf>
    <xf numFmtId="0" fontId="17" fillId="17" borderId="1" xfId="8" applyFont="1" applyFill="1" applyBorder="1" applyAlignment="1">
      <alignment horizontal="left" vertical="center"/>
    </xf>
    <xf numFmtId="0" fontId="1" fillId="0" borderId="1" xfId="8" applyBorder="1" applyAlignment="1">
      <alignment vertical="center"/>
    </xf>
    <xf numFmtId="3" fontId="1" fillId="0" borderId="1" xfId="8" applyNumberFormat="1" applyBorder="1" applyAlignment="1">
      <alignment vertical="center"/>
    </xf>
    <xf numFmtId="172" fontId="1" fillId="0" borderId="1" xfId="8" applyNumberFormat="1" applyBorder="1" applyAlignment="1">
      <alignment vertical="center"/>
    </xf>
    <xf numFmtId="9" fontId="0" fillId="0" borderId="1" xfId="22" applyFont="1" applyBorder="1" applyAlignment="1">
      <alignment vertical="center"/>
    </xf>
    <xf numFmtId="0" fontId="3" fillId="2" borderId="0" xfId="8" applyFont="1" applyFill="1" applyAlignment="1">
      <alignment horizontal="center" vertical="center" textRotation="90"/>
    </xf>
    <xf numFmtId="0" fontId="1" fillId="2" borderId="0" xfId="8" applyFill="1" applyAlignment="1">
      <alignment vertical="center"/>
    </xf>
    <xf numFmtId="0" fontId="17" fillId="17" borderId="1" xfId="8" applyFont="1" applyFill="1" applyBorder="1" applyAlignment="1">
      <alignment horizontal="center" vertical="center"/>
    </xf>
    <xf numFmtId="3" fontId="17" fillId="0" borderId="1" xfId="8" applyNumberFormat="1" applyFont="1" applyBorder="1" applyAlignment="1">
      <alignment horizontal="center" vertical="center"/>
    </xf>
    <xf numFmtId="1" fontId="17" fillId="11" borderId="1" xfId="8" applyNumberFormat="1" applyFont="1" applyFill="1" applyBorder="1" applyAlignment="1">
      <alignment horizontal="center" vertical="center"/>
    </xf>
    <xf numFmtId="3" fontId="1" fillId="0" borderId="1" xfId="8" applyNumberFormat="1" applyBorder="1" applyAlignment="1">
      <alignment horizontal="center" vertical="center"/>
    </xf>
    <xf numFmtId="3" fontId="17" fillId="11" borderId="1" xfId="8" applyNumberFormat="1" applyFont="1" applyFill="1" applyBorder="1" applyAlignment="1">
      <alignment horizontal="center" vertical="center"/>
    </xf>
    <xf numFmtId="3" fontId="0" fillId="0" borderId="0" xfId="0" applyNumberFormat="1"/>
    <xf numFmtId="0" fontId="0" fillId="0" borderId="1" xfId="0" applyBorder="1" applyAlignment="1">
      <alignment horizontal="left" vertical="center" wrapText="1"/>
    </xf>
    <xf numFmtId="0" fontId="0" fillId="3" borderId="0" xfId="0" applyFill="1"/>
    <xf numFmtId="3" fontId="3" fillId="18" borderId="0" xfId="0" applyNumberFormat="1" applyFont="1" applyFill="1" applyAlignment="1">
      <alignment horizontal="right"/>
    </xf>
    <xf numFmtId="0" fontId="38" fillId="11" borderId="0" xfId="0" applyFont="1" applyFill="1" applyAlignment="1">
      <alignment horizontal="right"/>
    </xf>
    <xf numFmtId="0" fontId="40" fillId="0" borderId="18" xfId="0" applyFont="1" applyBorder="1" applyAlignment="1">
      <alignment vertical="top" wrapText="1"/>
    </xf>
    <xf numFmtId="0" fontId="40" fillId="0" borderId="14" xfId="0" applyFont="1" applyBorder="1" applyAlignment="1">
      <alignment vertical="top" wrapText="1"/>
    </xf>
    <xf numFmtId="0" fontId="49" fillId="11" borderId="21" xfId="0" applyFont="1" applyFill="1" applyBorder="1" applyAlignment="1">
      <alignment horizontal="center" vertical="center" wrapText="1"/>
    </xf>
    <xf numFmtId="0" fontId="49" fillId="11" borderId="3" xfId="0" applyFont="1" applyFill="1" applyBorder="1" applyAlignment="1">
      <alignment horizontal="center" vertical="center" wrapText="1"/>
    </xf>
    <xf numFmtId="0" fontId="50" fillId="11" borderId="3" xfId="0" applyFont="1" applyFill="1" applyBorder="1" applyAlignment="1">
      <alignment horizontal="center" vertical="center" wrapText="1"/>
    </xf>
    <xf numFmtId="0" fontId="46" fillId="0" borderId="8" xfId="0" applyFont="1" applyBorder="1" applyAlignment="1">
      <alignment vertical="center" wrapText="1"/>
    </xf>
    <xf numFmtId="0" fontId="41" fillId="21" borderId="1" xfId="0" applyFont="1" applyFill="1" applyBorder="1" applyAlignment="1">
      <alignment horizontal="center" vertical="top"/>
    </xf>
    <xf numFmtId="0" fontId="41" fillId="0" borderId="1" xfId="0" applyFont="1" applyBorder="1" applyAlignment="1">
      <alignment horizontal="center" vertical="top" wrapText="1"/>
    </xf>
    <xf numFmtId="0" fontId="41" fillId="0" borderId="1" xfId="0" applyFont="1" applyBorder="1" applyAlignment="1">
      <alignment horizontal="center" vertical="top"/>
    </xf>
    <xf numFmtId="0" fontId="41" fillId="0" borderId="22" xfId="0" applyFont="1" applyBorder="1" applyAlignment="1">
      <alignment vertical="top" wrapText="1"/>
    </xf>
    <xf numFmtId="0" fontId="51" fillId="0" borderId="1" xfId="0" applyFont="1" applyBorder="1" applyAlignment="1">
      <alignment vertical="top" wrapText="1"/>
    </xf>
    <xf numFmtId="0" fontId="44" fillId="0" borderId="1" xfId="0" applyFont="1" applyBorder="1" applyAlignment="1">
      <alignment vertical="top" wrapText="1"/>
    </xf>
    <xf numFmtId="0" fontId="44" fillId="22" borderId="1" xfId="0" applyFont="1" applyFill="1" applyBorder="1" applyAlignment="1">
      <alignment vertical="top" wrapText="1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21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1" fontId="52" fillId="21" borderId="1" xfId="0" applyNumberFormat="1" applyFont="1" applyFill="1" applyBorder="1" applyAlignment="1">
      <alignment horizontal="center" vertical="center"/>
    </xf>
    <xf numFmtId="1" fontId="53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1" fontId="53" fillId="21" borderId="1" xfId="0" applyNumberFormat="1" applyFont="1" applyFill="1" applyBorder="1" applyAlignment="1">
      <alignment horizontal="center" vertical="center"/>
    </xf>
    <xf numFmtId="1" fontId="54" fillId="11" borderId="1" xfId="0" applyNumberFormat="1" applyFont="1" applyFill="1" applyBorder="1" applyAlignment="1">
      <alignment horizontal="center" vertical="center"/>
    </xf>
    <xf numFmtId="1" fontId="41" fillId="21" borderId="1" xfId="0" applyNumberFormat="1" applyFont="1" applyFill="1" applyBorder="1" applyAlignment="1">
      <alignment horizontal="center" vertical="center"/>
    </xf>
    <xf numFmtId="1" fontId="42" fillId="23" borderId="22" xfId="0" applyNumberFormat="1" applyFont="1" applyFill="1" applyBorder="1" applyAlignment="1">
      <alignment horizontal="center" vertical="center"/>
    </xf>
    <xf numFmtId="1" fontId="51" fillId="0" borderId="3" xfId="0" applyNumberFormat="1" applyFont="1" applyBorder="1" applyAlignment="1">
      <alignment horizontal="center" vertical="center"/>
    </xf>
    <xf numFmtId="1" fontId="51" fillId="0" borderId="1" xfId="0" applyNumberFormat="1" applyFont="1" applyBorder="1" applyAlignment="1">
      <alignment horizontal="center" vertical="center"/>
    </xf>
    <xf numFmtId="1" fontId="44" fillId="0" borderId="1" xfId="0" applyNumberFormat="1" applyFont="1" applyBorder="1" applyAlignment="1">
      <alignment horizontal="center" vertical="center"/>
    </xf>
    <xf numFmtId="1" fontId="44" fillId="2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4" fillId="0" borderId="1" xfId="0" applyFont="1" applyBorder="1" applyAlignment="1">
      <alignment vertical="center" wrapText="1"/>
    </xf>
    <xf numFmtId="1" fontId="51" fillId="11" borderId="1" xfId="0" applyNumberFormat="1" applyFont="1" applyFill="1" applyBorder="1" applyAlignment="1">
      <alignment horizontal="center" vertical="center"/>
    </xf>
    <xf numFmtId="0" fontId="54" fillId="0" borderId="1" xfId="0" applyFont="1" applyBorder="1" applyAlignment="1">
      <alignment horizontal="left" vertical="center" wrapText="1"/>
    </xf>
    <xf numFmtId="1" fontId="0" fillId="21" borderId="1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  <xf numFmtId="1" fontId="54" fillId="21" borderId="1" xfId="0" applyNumberFormat="1" applyFont="1" applyFill="1" applyBorder="1" applyAlignment="1">
      <alignment horizontal="center" vertical="center"/>
    </xf>
    <xf numFmtId="1" fontId="51" fillId="0" borderId="1" xfId="0" quotePrefix="1" applyNumberFormat="1" applyFont="1" applyBorder="1" applyAlignment="1">
      <alignment horizontal="center" vertical="center" wrapText="1"/>
    </xf>
    <xf numFmtId="1" fontId="56" fillId="0" borderId="1" xfId="0" quotePrefix="1" applyNumberFormat="1" applyFont="1" applyBorder="1" applyAlignment="1">
      <alignment horizontal="center" vertical="center" wrapText="1"/>
    </xf>
    <xf numFmtId="1" fontId="56" fillId="22" borderId="1" xfId="0" quotePrefix="1" applyNumberFormat="1" applyFont="1" applyFill="1" applyBorder="1" applyAlignment="1">
      <alignment horizontal="center" vertical="center" wrapText="1"/>
    </xf>
    <xf numFmtId="1" fontId="0" fillId="0" borderId="1" xfId="0" quotePrefix="1" applyNumberFormat="1" applyBorder="1" applyAlignment="1">
      <alignment horizontal="center" vertical="center"/>
    </xf>
    <xf numFmtId="1" fontId="0" fillId="11" borderId="1" xfId="0" applyNumberForma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right"/>
    </xf>
    <xf numFmtId="3" fontId="0" fillId="3" borderId="9" xfId="0" applyNumberFormat="1" applyFill="1" applyBorder="1" applyAlignment="1">
      <alignment horizontal="right"/>
    </xf>
    <xf numFmtId="3" fontId="3" fillId="3" borderId="0" xfId="0" applyNumberFormat="1" applyFont="1" applyFill="1" applyAlignment="1">
      <alignment horizontal="right"/>
    </xf>
    <xf numFmtId="3" fontId="0" fillId="3" borderId="0" xfId="0" applyNumberFormat="1" applyFill="1" applyAlignment="1">
      <alignment horizontal="right"/>
    </xf>
    <xf numFmtId="1" fontId="54" fillId="19" borderId="1" xfId="0" applyNumberFormat="1" applyFont="1" applyFill="1" applyBorder="1" applyAlignment="1">
      <alignment horizontal="center" vertical="center"/>
    </xf>
    <xf numFmtId="3" fontId="0" fillId="11" borderId="0" xfId="0" applyNumberFormat="1" applyFill="1" applyAlignment="1">
      <alignment vertical="center"/>
    </xf>
    <xf numFmtId="3" fontId="0" fillId="13" borderId="1" xfId="0" applyNumberFormat="1" applyFill="1" applyBorder="1" applyAlignment="1">
      <alignment horizontal="right"/>
    </xf>
    <xf numFmtId="3" fontId="3" fillId="24" borderId="1" xfId="0" applyNumberFormat="1" applyFont="1" applyFill="1" applyBorder="1" applyAlignment="1">
      <alignment horizontal="right"/>
    </xf>
    <xf numFmtId="1" fontId="53" fillId="25" borderId="1" xfId="0" applyNumberFormat="1" applyFont="1" applyFill="1" applyBorder="1" applyAlignment="1">
      <alignment horizontal="center" vertical="center"/>
    </xf>
    <xf numFmtId="0" fontId="54" fillId="0" borderId="1" xfId="0" applyFont="1" applyBorder="1" applyAlignment="1">
      <alignment horizontal="left" vertical="center" wrapText="1" indent="2"/>
    </xf>
    <xf numFmtId="49" fontId="3" fillId="10" borderId="1" xfId="0" applyNumberFormat="1" applyFont="1" applyFill="1" applyBorder="1" applyAlignment="1">
      <alignment wrapText="1"/>
    </xf>
    <xf numFmtId="3" fontId="0" fillId="3" borderId="0" xfId="0" applyNumberFormat="1" applyFill="1"/>
    <xf numFmtId="1" fontId="54" fillId="19" borderId="1" xfId="0" applyNumberFormat="1" applyFont="1" applyFill="1" applyBorder="1" applyAlignment="1">
      <alignment horizontal="center" vertical="center" wrapText="1"/>
    </xf>
    <xf numFmtId="3" fontId="54" fillId="0" borderId="1" xfId="0" applyNumberFormat="1" applyFont="1" applyBorder="1" applyAlignment="1">
      <alignment horizontal="right"/>
    </xf>
    <xf numFmtId="41" fontId="0" fillId="11" borderId="0" xfId="0" applyNumberFormat="1" applyFill="1" applyAlignment="1">
      <alignment vertical="center"/>
    </xf>
    <xf numFmtId="0" fontId="8" fillId="3" borderId="1" xfId="0" applyFont="1" applyFill="1" applyBorder="1" applyAlignment="1">
      <alignment vertical="center" wrapText="1"/>
    </xf>
    <xf numFmtId="0" fontId="0" fillId="11" borderId="0" xfId="0" applyFill="1" applyAlignment="1">
      <alignment horizontal="center"/>
    </xf>
    <xf numFmtId="0" fontId="58" fillId="0" borderId="1" xfId="0" applyFont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8" applyFont="1" applyAlignment="1">
      <alignment horizontal="center" vertical="center" textRotation="90"/>
    </xf>
    <xf numFmtId="0" fontId="3" fillId="0" borderId="0" xfId="8" applyFont="1" applyAlignment="1">
      <alignment horizontal="center" vertical="center" wrapText="1"/>
    </xf>
    <xf numFmtId="3" fontId="17" fillId="0" borderId="0" xfId="8" applyNumberFormat="1" applyFont="1" applyAlignment="1">
      <alignment horizontal="center" vertical="center"/>
    </xf>
    <xf numFmtId="4" fontId="1" fillId="0" borderId="1" xfId="8" applyNumberFormat="1" applyBorder="1" applyAlignment="1">
      <alignment vertical="center"/>
    </xf>
    <xf numFmtId="172" fontId="0" fillId="3" borderId="1" xfId="0" applyNumberFormat="1" applyFill="1" applyBorder="1" applyAlignment="1">
      <alignment horizontal="right"/>
    </xf>
    <xf numFmtId="3" fontId="54" fillId="3" borderId="1" xfId="0" applyNumberFormat="1" applyFont="1" applyFill="1" applyBorder="1" applyAlignment="1">
      <alignment horizontal="right"/>
    </xf>
    <xf numFmtId="3" fontId="0" fillId="11" borderId="1" xfId="0" applyNumberFormat="1" applyFill="1" applyBorder="1" applyAlignment="1">
      <alignment horizontal="right"/>
    </xf>
    <xf numFmtId="0" fontId="0" fillId="11" borderId="1" xfId="0" applyFill="1" applyBorder="1" applyAlignment="1">
      <alignment horizontal="right"/>
    </xf>
    <xf numFmtId="0" fontId="3" fillId="10" borderId="1" xfId="0" applyFont="1" applyFill="1" applyBorder="1" applyAlignment="1">
      <alignment horizontal="left"/>
    </xf>
    <xf numFmtId="0" fontId="0" fillId="3" borderId="1" xfId="0" applyFill="1" applyBorder="1"/>
    <xf numFmtId="0" fontId="0" fillId="4" borderId="0" xfId="0" applyFill="1" applyAlignment="1">
      <alignment wrapText="1"/>
    </xf>
    <xf numFmtId="172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 wrapText="1"/>
    </xf>
    <xf numFmtId="0" fontId="59" fillId="0" borderId="0" xfId="25"/>
    <xf numFmtId="0" fontId="60" fillId="0" borderId="0" xfId="25" applyFont="1" applyAlignment="1">
      <alignment horizontal="left" indent="1"/>
    </xf>
    <xf numFmtId="0" fontId="8" fillId="0" borderId="0" xfId="0" applyFont="1" applyAlignment="1">
      <alignment horizontal="left" indent="1"/>
    </xf>
    <xf numFmtId="0" fontId="0" fillId="0" borderId="0" xfId="0" applyAlignment="1">
      <alignment horizontal="left"/>
    </xf>
    <xf numFmtId="172" fontId="0" fillId="13" borderId="1" xfId="0" applyNumberFormat="1" applyFill="1" applyBorder="1" applyAlignment="1">
      <alignment horizontal="right"/>
    </xf>
    <xf numFmtId="3" fontId="0" fillId="0" borderId="0" xfId="0" applyNumberFormat="1" applyAlignment="1">
      <alignment horizontal="right"/>
    </xf>
    <xf numFmtId="9" fontId="0" fillId="0" borderId="0" xfId="1" applyFont="1" applyFill="1" applyBorder="1" applyAlignment="1">
      <alignment horizontal="right"/>
    </xf>
    <xf numFmtId="3" fontId="0" fillId="13" borderId="1" xfId="0" applyNumberFormat="1" applyFill="1" applyBorder="1" applyAlignment="1">
      <alignment vertical="center"/>
    </xf>
    <xf numFmtId="41" fontId="0" fillId="0" borderId="1" xfId="0" applyNumberFormat="1" applyBorder="1" applyAlignment="1">
      <alignment vertical="center"/>
    </xf>
    <xf numFmtId="172" fontId="0" fillId="0" borderId="0" xfId="0" applyNumberFormat="1" applyAlignment="1">
      <alignment horizontal="right"/>
    </xf>
    <xf numFmtId="3" fontId="0" fillId="3" borderId="10" xfId="0" applyNumberFormat="1" applyFill="1" applyBorder="1" applyAlignment="1">
      <alignment horizontal="right"/>
    </xf>
    <xf numFmtId="3" fontId="0" fillId="11" borderId="1" xfId="0" applyNumberFormat="1" applyFill="1" applyBorder="1"/>
    <xf numFmtId="3" fontId="0" fillId="0" borderId="1" xfId="0" applyNumberFormat="1" applyBorder="1" applyAlignment="1">
      <alignment vertical="center"/>
    </xf>
    <xf numFmtId="9" fontId="0" fillId="3" borderId="1" xfId="1" applyFont="1" applyFill="1" applyBorder="1" applyAlignment="1">
      <alignment horizontal="right"/>
    </xf>
    <xf numFmtId="3" fontId="3" fillId="10" borderId="0" xfId="0" applyNumberFormat="1" applyFont="1" applyFill="1" applyAlignment="1">
      <alignment vertical="center"/>
    </xf>
    <xf numFmtId="0" fontId="54" fillId="0" borderId="1" xfId="0" applyFont="1" applyBorder="1" applyAlignment="1">
      <alignment horizontal="left" vertical="center" wrapText="1" indent="1"/>
    </xf>
    <xf numFmtId="0" fontId="0" fillId="11" borderId="1" xfId="0" applyFill="1" applyBorder="1" applyAlignment="1">
      <alignment horizontal="left" vertical="center" wrapText="1"/>
    </xf>
    <xf numFmtId="41" fontId="0" fillId="0" borderId="1" xfId="0" applyNumberForma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0" fillId="0" borderId="1" xfId="0" applyBorder="1" applyAlignment="1">
      <alignment horizontal="left"/>
    </xf>
    <xf numFmtId="167" fontId="54" fillId="3" borderId="1" xfId="2" applyNumberFormat="1" applyFont="1" applyFill="1" applyBorder="1" applyAlignment="1">
      <alignment horizontal="right"/>
    </xf>
    <xf numFmtId="9" fontId="0" fillId="3" borderId="1" xfId="1" applyFont="1" applyFill="1" applyBorder="1" applyAlignment="1">
      <alignment vertical="center"/>
    </xf>
    <xf numFmtId="9" fontId="0" fillId="0" borderId="9" xfId="1" applyFont="1" applyBorder="1" applyAlignment="1">
      <alignment horizontal="right"/>
    </xf>
    <xf numFmtId="9" fontId="0" fillId="11" borderId="1" xfId="0" applyNumberFormat="1" applyFill="1" applyBorder="1"/>
    <xf numFmtId="9" fontId="0" fillId="11" borderId="1" xfId="1" applyFont="1" applyFill="1" applyBorder="1"/>
    <xf numFmtId="9" fontId="0" fillId="13" borderId="1" xfId="1" applyFont="1" applyFill="1" applyBorder="1" applyAlignment="1">
      <alignment horizontal="right"/>
    </xf>
    <xf numFmtId="0" fontId="0" fillId="26" borderId="0" xfId="0" applyFill="1"/>
    <xf numFmtId="0" fontId="3" fillId="26" borderId="0" xfId="0" applyFont="1" applyFill="1"/>
    <xf numFmtId="0" fontId="0" fillId="26" borderId="0" xfId="0" applyFill="1" applyAlignment="1">
      <alignment horizontal="right"/>
    </xf>
    <xf numFmtId="1" fontId="0" fillId="3" borderId="1" xfId="1" applyNumberFormat="1" applyFont="1" applyFill="1" applyBorder="1" applyAlignment="1">
      <alignment vertical="center"/>
    </xf>
    <xf numFmtId="172" fontId="3" fillId="24" borderId="1" xfId="0" applyNumberFormat="1" applyFont="1" applyFill="1" applyBorder="1" applyAlignment="1">
      <alignment horizontal="right"/>
    </xf>
    <xf numFmtId="0" fontId="0" fillId="19" borderId="0" xfId="0" applyFill="1" applyAlignment="1">
      <alignment vertical="center"/>
    </xf>
    <xf numFmtId="0" fontId="62" fillId="0" borderId="0" xfId="0" applyFont="1"/>
    <xf numFmtId="0" fontId="62" fillId="0" borderId="6" xfId="0" applyFont="1" applyBorder="1" applyAlignment="1">
      <alignment horizontal="right" wrapText="1"/>
    </xf>
    <xf numFmtId="0" fontId="62" fillId="0" borderId="3" xfId="0" applyFont="1" applyBorder="1" applyAlignment="1">
      <alignment horizontal="right" wrapText="1"/>
    </xf>
    <xf numFmtId="0" fontId="62" fillId="0" borderId="0" xfId="0" applyFont="1" applyAlignment="1">
      <alignment horizontal="right" wrapText="1"/>
    </xf>
    <xf numFmtId="0" fontId="62" fillId="0" borderId="13" xfId="0" applyFont="1" applyBorder="1" applyAlignment="1">
      <alignment horizontal="right" wrapText="1"/>
    </xf>
    <xf numFmtId="0" fontId="63" fillId="0" borderId="0" xfId="0" applyFont="1"/>
    <xf numFmtId="0" fontId="64" fillId="0" borderId="0" xfId="0" applyFont="1"/>
    <xf numFmtId="3" fontId="62" fillId="0" borderId="0" xfId="0" applyNumberFormat="1" applyFont="1"/>
    <xf numFmtId="0" fontId="62" fillId="0" borderId="7" xfId="0" applyFont="1" applyBorder="1" applyAlignment="1">
      <alignment horizontal="right" wrapText="1"/>
    </xf>
    <xf numFmtId="0" fontId="62" fillId="0" borderId="23" xfId="0" applyFont="1" applyBorder="1" applyAlignment="1">
      <alignment horizontal="right" wrapText="1"/>
    </xf>
    <xf numFmtId="172" fontId="0" fillId="0" borderId="9" xfId="0" applyNumberFormat="1" applyBorder="1" applyAlignment="1">
      <alignment horizontal="right"/>
    </xf>
    <xf numFmtId="3" fontId="62" fillId="0" borderId="13" xfId="0" applyNumberFormat="1" applyFont="1" applyBorder="1"/>
    <xf numFmtId="3" fontId="62" fillId="0" borderId="23" xfId="0" applyNumberFormat="1" applyFont="1" applyBorder="1"/>
    <xf numFmtId="3" fontId="0" fillId="27" borderId="1" xfId="0" applyNumberFormat="1" applyFill="1" applyBorder="1" applyAlignment="1">
      <alignment horizontal="right"/>
    </xf>
    <xf numFmtId="0" fontId="4" fillId="28" borderId="0" xfId="0" applyFont="1" applyFill="1"/>
    <xf numFmtId="0" fontId="2" fillId="29" borderId="0" xfId="0" applyFont="1" applyFill="1"/>
    <xf numFmtId="0" fontId="59" fillId="3" borderId="0" xfId="25" applyFill="1"/>
    <xf numFmtId="0" fontId="60" fillId="3" borderId="0" xfId="25" applyFont="1" applyFill="1" applyAlignment="1">
      <alignment horizontal="left" indent="1"/>
    </xf>
    <xf numFmtId="0" fontId="8" fillId="3" borderId="0" xfId="0" applyFont="1" applyFill="1" applyAlignment="1">
      <alignment horizontal="left" indent="1"/>
    </xf>
    <xf numFmtId="14" fontId="0" fillId="3" borderId="1" xfId="0" applyNumberFormat="1" applyFill="1" applyBorder="1" applyAlignment="1">
      <alignment horizontal="right"/>
    </xf>
    <xf numFmtId="9" fontId="0" fillId="0" borderId="9" xfId="1" applyFont="1" applyFill="1" applyBorder="1" applyAlignment="1">
      <alignment horizontal="right"/>
    </xf>
    <xf numFmtId="0" fontId="54" fillId="0" borderId="0" xfId="0" applyFont="1" applyAlignment="1">
      <alignment horizontal="left" vertical="center" wrapText="1"/>
    </xf>
    <xf numFmtId="14" fontId="0" fillId="3" borderId="1" xfId="1" applyNumberFormat="1" applyFont="1" applyFill="1" applyBorder="1" applyAlignment="1">
      <alignment horizontal="right"/>
    </xf>
    <xf numFmtId="173" fontId="6" fillId="4" borderId="1" xfId="0" applyNumberFormat="1" applyFont="1" applyFill="1" applyBorder="1" applyAlignment="1">
      <alignment vertical="center"/>
    </xf>
    <xf numFmtId="173" fontId="3" fillId="0" borderId="1" xfId="0" applyNumberFormat="1" applyFont="1" applyBorder="1" applyAlignment="1">
      <alignment vertical="center"/>
    </xf>
    <xf numFmtId="173" fontId="0" fillId="3" borderId="1" xfId="0" applyNumberFormat="1" applyFill="1" applyBorder="1" applyAlignment="1">
      <alignment vertical="center"/>
    </xf>
    <xf numFmtId="173" fontId="0" fillId="11" borderId="0" xfId="0" applyNumberFormat="1" applyFill="1" applyAlignment="1">
      <alignment vertical="center"/>
    </xf>
    <xf numFmtId="173" fontId="0" fillId="0" borderId="0" xfId="0" applyNumberFormat="1" applyAlignment="1">
      <alignment vertical="center"/>
    </xf>
    <xf numFmtId="0" fontId="22" fillId="0" borderId="0" xfId="5" applyFont="1" applyAlignment="1">
      <alignment horizontal="left" vertical="center" wrapText="1"/>
    </xf>
    <xf numFmtId="167" fontId="18" fillId="0" borderId="0" xfId="2" applyNumberFormat="1" applyFont="1" applyAlignment="1">
      <alignment horizontal="center" vertical="center"/>
    </xf>
    <xf numFmtId="167" fontId="23" fillId="0" borderId="0" xfId="2" applyNumberFormat="1" applyFont="1" applyAlignment="1">
      <alignment horizontal="right"/>
    </xf>
    <xf numFmtId="0" fontId="0" fillId="2" borderId="0" xfId="0" applyFill="1" applyAlignment="1">
      <alignment vertical="center"/>
    </xf>
    <xf numFmtId="3" fontId="0" fillId="11" borderId="9" xfId="0" applyNumberFormat="1" applyFill="1" applyBorder="1"/>
    <xf numFmtId="9" fontId="0" fillId="11" borderId="9" xfId="1" applyFont="1" applyFill="1" applyBorder="1"/>
    <xf numFmtId="0" fontId="0" fillId="0" borderId="9" xfId="0" applyBorder="1" applyAlignment="1">
      <alignment horizontal="left"/>
    </xf>
    <xf numFmtId="10" fontId="0" fillId="3" borderId="1" xfId="1" applyNumberFormat="1" applyFont="1" applyFill="1" applyBorder="1" applyAlignment="1">
      <alignment horizontal="right"/>
    </xf>
    <xf numFmtId="0" fontId="0" fillId="11" borderId="1" xfId="0" applyFill="1" applyBorder="1" applyAlignment="1">
      <alignment horizontal="left"/>
    </xf>
    <xf numFmtId="10" fontId="0" fillId="11" borderId="9" xfId="1" applyNumberFormat="1" applyFont="1" applyFill="1" applyBorder="1"/>
    <xf numFmtId="10" fontId="3" fillId="24" borderId="1" xfId="1" applyNumberFormat="1" applyFont="1" applyFill="1" applyBorder="1" applyAlignment="1">
      <alignment horizontal="right"/>
    </xf>
    <xf numFmtId="10" fontId="3" fillId="10" borderId="1" xfId="1" applyNumberFormat="1" applyFont="1" applyFill="1" applyBorder="1" applyAlignment="1">
      <alignment horizontal="right"/>
    </xf>
    <xf numFmtId="10" fontId="0" fillId="0" borderId="9" xfId="1" applyNumberFormat="1" applyFont="1" applyBorder="1" applyAlignment="1">
      <alignment horizontal="right"/>
    </xf>
    <xf numFmtId="10" fontId="0" fillId="0" borderId="9" xfId="1" applyNumberFormat="1" applyFont="1" applyFill="1" applyBorder="1" applyAlignment="1">
      <alignment horizontal="right"/>
    </xf>
    <xf numFmtId="10" fontId="0" fillId="0" borderId="1" xfId="1" applyNumberFormat="1" applyFont="1" applyFill="1" applyBorder="1" applyAlignment="1">
      <alignment horizontal="right"/>
    </xf>
    <xf numFmtId="9" fontId="0" fillId="4" borderId="0" xfId="1" applyFont="1" applyFill="1" applyAlignment="1">
      <alignment horizontal="right"/>
    </xf>
    <xf numFmtId="14" fontId="0" fillId="0" borderId="1" xfId="0" applyNumberFormat="1" applyBorder="1" applyAlignment="1">
      <alignment horizontal="right"/>
    </xf>
    <xf numFmtId="3" fontId="3" fillId="0" borderId="1" xfId="0" applyNumberFormat="1" applyFont="1" applyBorder="1" applyAlignment="1">
      <alignment vertical="center"/>
    </xf>
    <xf numFmtId="3" fontId="0" fillId="11" borderId="1" xfId="1" applyNumberFormat="1" applyFont="1" applyFill="1" applyBorder="1" applyAlignment="1"/>
    <xf numFmtId="3" fontId="0" fillId="3" borderId="1" xfId="1" applyNumberFormat="1" applyFont="1" applyFill="1" applyBorder="1" applyAlignment="1"/>
    <xf numFmtId="0" fontId="62" fillId="0" borderId="13" xfId="0" applyFont="1" applyBorder="1"/>
    <xf numFmtId="0" fontId="62" fillId="0" borderId="24" xfId="0" applyFont="1" applyBorder="1" applyAlignment="1">
      <alignment horizontal="right" wrapText="1"/>
    </xf>
    <xf numFmtId="0" fontId="0" fillId="3" borderId="0" xfId="0" applyFill="1" applyAlignment="1">
      <alignment horizontal="left"/>
    </xf>
    <xf numFmtId="0" fontId="65" fillId="0" borderId="14" xfId="24" applyFont="1" applyBorder="1" applyAlignment="1">
      <alignment horizontal="left" wrapText="1"/>
    </xf>
    <xf numFmtId="0" fontId="66" fillId="0" borderId="14" xfId="0" applyFont="1" applyBorder="1" applyAlignment="1">
      <alignment horizontal="left" wrapText="1"/>
    </xf>
    <xf numFmtId="9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59" fillId="0" borderId="0" xfId="25" applyAlignment="1">
      <alignment horizontal="left" indent="1"/>
    </xf>
    <xf numFmtId="0" fontId="59" fillId="0" borderId="0" xfId="25" applyAlignment="1">
      <alignment horizontal="left" indent="2"/>
    </xf>
    <xf numFmtId="0" fontId="3" fillId="3" borderId="0" xfId="0" applyFont="1" applyFill="1"/>
    <xf numFmtId="9" fontId="0" fillId="3" borderId="0" xfId="1" applyFont="1" applyFill="1"/>
    <xf numFmtId="0" fontId="0" fillId="28" borderId="0" xfId="0" applyFill="1"/>
    <xf numFmtId="0" fontId="3" fillId="28" borderId="0" xfId="0" applyFont="1" applyFill="1"/>
    <xf numFmtId="10" fontId="17" fillId="0" borderId="1" xfId="1" applyNumberFormat="1" applyFont="1" applyBorder="1" applyAlignment="1">
      <alignment horizontal="center" vertical="center"/>
    </xf>
    <xf numFmtId="3" fontId="67" fillId="0" borderId="1" xfId="8" applyNumberFormat="1" applyFont="1" applyBorder="1" applyAlignment="1">
      <alignment horizontal="center" vertical="center"/>
    </xf>
    <xf numFmtId="9" fontId="0" fillId="0" borderId="0" xfId="1" applyFont="1"/>
    <xf numFmtId="3" fontId="0" fillId="17" borderId="1" xfId="0" applyNumberFormat="1" applyFill="1" applyBorder="1" applyAlignment="1">
      <alignment vertical="center"/>
    </xf>
    <xf numFmtId="41" fontId="0" fillId="3" borderId="1" xfId="0" applyNumberFormat="1" applyFill="1" applyBorder="1" applyAlignment="1">
      <alignment vertical="center"/>
    </xf>
    <xf numFmtId="41" fontId="0" fillId="13" borderId="1" xfId="0" applyNumberFormat="1" applyFill="1" applyBorder="1" applyAlignment="1">
      <alignment vertical="center"/>
    </xf>
    <xf numFmtId="173" fontId="0" fillId="22" borderId="0" xfId="0" applyNumberFormat="1" applyFill="1" applyAlignment="1">
      <alignment vertical="center"/>
    </xf>
    <xf numFmtId="0" fontId="8" fillId="0" borderId="0" xfId="0" applyFont="1"/>
    <xf numFmtId="17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7" fontId="0" fillId="0" borderId="0" xfId="0" applyNumberFormat="1" applyAlignment="1">
      <alignment horizontal="right"/>
    </xf>
    <xf numFmtId="0" fontId="0" fillId="0" borderId="14" xfId="0" applyBorder="1"/>
    <xf numFmtId="174" fontId="0" fillId="0" borderId="0" xfId="0" applyNumberFormat="1"/>
    <xf numFmtId="17" fontId="3" fillId="0" borderId="0" xfId="0" applyNumberFormat="1" applyFont="1"/>
    <xf numFmtId="173" fontId="0" fillId="0" borderId="1" xfId="0" applyNumberFormat="1" applyBorder="1" applyAlignment="1">
      <alignment vertical="center"/>
    </xf>
    <xf numFmtId="0" fontId="52" fillId="0" borderId="0" xfId="26"/>
    <xf numFmtId="0" fontId="41" fillId="0" borderId="0" xfId="26" applyFont="1"/>
    <xf numFmtId="0" fontId="52" fillId="30" borderId="0" xfId="26" applyFill="1" applyProtection="1">
      <protection locked="0"/>
    </xf>
    <xf numFmtId="0" fontId="68" fillId="31" borderId="0" xfId="26" applyFont="1" applyFill="1" applyAlignment="1">
      <alignment vertical="center" wrapText="1"/>
    </xf>
    <xf numFmtId="0" fontId="68" fillId="31" borderId="0" xfId="26" applyFont="1" applyFill="1" applyAlignment="1">
      <alignment horizontal="center" vertical="center" wrapText="1"/>
    </xf>
    <xf numFmtId="0" fontId="68" fillId="31" borderId="0" xfId="26" applyFont="1" applyFill="1" applyAlignment="1">
      <alignment horizontal="center" vertical="center"/>
    </xf>
    <xf numFmtId="0" fontId="52" fillId="0" borderId="0" xfId="26" applyProtection="1">
      <protection locked="0"/>
    </xf>
    <xf numFmtId="0" fontId="52" fillId="30" borderId="0" xfId="26" applyFill="1" applyAlignment="1" applyProtection="1">
      <alignment horizontal="center"/>
      <protection locked="0"/>
    </xf>
    <xf numFmtId="0" fontId="52" fillId="0" borderId="0" xfId="26" applyAlignment="1" applyProtection="1">
      <alignment horizontal="center" vertical="center"/>
      <protection locked="0"/>
    </xf>
    <xf numFmtId="0" fontId="69" fillId="30" borderId="0" xfId="26" applyFont="1" applyFill="1" applyProtection="1">
      <protection locked="0"/>
    </xf>
    <xf numFmtId="0" fontId="41" fillId="0" borderId="0" xfId="26" applyFont="1" applyAlignment="1">
      <alignment horizontal="left" vertical="center" wrapText="1"/>
    </xf>
    <xf numFmtId="0" fontId="52" fillId="0" borderId="0" xfId="26" applyAlignment="1">
      <alignment horizontal="left" vertical="center" wrapText="1"/>
    </xf>
    <xf numFmtId="0" fontId="41" fillId="32" borderId="0" xfId="26" applyFont="1" applyFill="1" applyAlignment="1">
      <alignment horizontal="left" vertical="center" wrapText="1"/>
    </xf>
    <xf numFmtId="0" fontId="52" fillId="0" borderId="0" xfId="26" applyAlignment="1">
      <alignment wrapText="1"/>
    </xf>
    <xf numFmtId="0" fontId="52" fillId="0" borderId="0" xfId="26" applyAlignment="1">
      <alignment horizontal="center"/>
    </xf>
    <xf numFmtId="0" fontId="52" fillId="32" borderId="0" xfId="26" applyFill="1"/>
    <xf numFmtId="0" fontId="70" fillId="31" borderId="14" xfId="26" applyFont="1" applyFill="1" applyBorder="1" applyAlignment="1">
      <alignment horizontal="left" vertical="center" wrapText="1"/>
    </xf>
    <xf numFmtId="0" fontId="70" fillId="31" borderId="14" xfId="26" applyFont="1" applyFill="1" applyBorder="1" applyAlignment="1">
      <alignment horizontal="right" vertical="center" wrapText="1"/>
    </xf>
    <xf numFmtId="3" fontId="0" fillId="11" borderId="0" xfId="0" applyNumberFormat="1" applyFill="1"/>
    <xf numFmtId="0" fontId="0" fillId="11" borderId="0" xfId="1" applyNumberFormat="1" applyFont="1" applyFill="1" applyBorder="1" applyAlignment="1">
      <alignment vertical="center"/>
    </xf>
    <xf numFmtId="0" fontId="68" fillId="31" borderId="14" xfId="0" applyFont="1" applyFill="1" applyBorder="1" applyAlignment="1">
      <alignment horizontal="center" vertical="center" wrapText="1"/>
    </xf>
    <xf numFmtId="0" fontId="15" fillId="7" borderId="4" xfId="5" applyFont="1" applyFill="1" applyBorder="1" applyAlignment="1">
      <alignment horizontal="center" vertical="center" wrapText="1"/>
    </xf>
    <xf numFmtId="0" fontId="15" fillId="7" borderId="11" xfId="5" applyFont="1" applyFill="1" applyBorder="1" applyAlignment="1">
      <alignment horizontal="center" vertical="center" wrapText="1"/>
    </xf>
    <xf numFmtId="0" fontId="15" fillId="5" borderId="4" xfId="5" applyFont="1" applyFill="1" applyBorder="1" applyAlignment="1">
      <alignment horizontal="center" vertical="center" wrapText="1"/>
    </xf>
    <xf numFmtId="0" fontId="15" fillId="5" borderId="11" xfId="5" applyFont="1" applyFill="1" applyBorder="1" applyAlignment="1">
      <alignment horizontal="center" vertical="center" wrapText="1"/>
    </xf>
    <xf numFmtId="0" fontId="15" fillId="7" borderId="12" xfId="5" applyFont="1" applyFill="1" applyBorder="1" applyAlignment="1">
      <alignment horizontal="center" vertical="center" wrapText="1"/>
    </xf>
    <xf numFmtId="0" fontId="3" fillId="0" borderId="1" xfId="8" applyFont="1" applyBorder="1" applyAlignment="1">
      <alignment horizontal="center" vertical="center" textRotation="90"/>
    </xf>
    <xf numFmtId="0" fontId="3" fillId="0" borderId="7" xfId="8" applyFont="1" applyBorder="1" applyAlignment="1">
      <alignment horizontal="center" vertical="center" wrapText="1"/>
    </xf>
    <xf numFmtId="0" fontId="36" fillId="0" borderId="1" xfId="8" applyFont="1" applyBorder="1" applyAlignment="1">
      <alignment horizontal="center" vertical="center"/>
    </xf>
    <xf numFmtId="0" fontId="6" fillId="4" borderId="1" xfId="8" applyFont="1" applyFill="1" applyBorder="1" applyAlignment="1">
      <alignment horizontal="center" vertical="center" wrapText="1"/>
    </xf>
    <xf numFmtId="2" fontId="3" fillId="0" borderId="0" xfId="8" applyNumberFormat="1" applyFont="1" applyAlignment="1">
      <alignment horizontal="center" vertical="center" textRotation="90"/>
    </xf>
    <xf numFmtId="0" fontId="3" fillId="0" borderId="13" xfId="8" applyFont="1" applyBorder="1" applyAlignment="1">
      <alignment horizontal="center" vertical="center" wrapText="1"/>
    </xf>
    <xf numFmtId="0" fontId="6" fillId="0" borderId="7" xfId="8" applyFont="1" applyBorder="1" applyAlignment="1">
      <alignment horizontal="center" vertical="center" wrapText="1"/>
    </xf>
    <xf numFmtId="0" fontId="6" fillId="0" borderId="6" xfId="8" applyFont="1" applyBorder="1" applyAlignment="1">
      <alignment horizontal="center" vertical="center" wrapText="1"/>
    </xf>
    <xf numFmtId="0" fontId="6" fillId="0" borderId="3" xfId="8" applyFont="1" applyBorder="1" applyAlignment="1">
      <alignment horizontal="center" vertical="center" wrapText="1"/>
    </xf>
    <xf numFmtId="0" fontId="36" fillId="0" borderId="7" xfId="8" applyFont="1" applyBorder="1" applyAlignment="1">
      <alignment horizontal="center" vertical="center"/>
    </xf>
    <xf numFmtId="0" fontId="36" fillId="0" borderId="6" xfId="8" applyFont="1" applyBorder="1" applyAlignment="1">
      <alignment horizontal="center" vertical="center"/>
    </xf>
    <xf numFmtId="0" fontId="36" fillId="0" borderId="3" xfId="8" applyFont="1" applyBorder="1" applyAlignment="1">
      <alignment horizontal="center" vertical="center"/>
    </xf>
    <xf numFmtId="0" fontId="3" fillId="0" borderId="24" xfId="8" applyFont="1" applyBorder="1" applyAlignment="1">
      <alignment horizontal="center" vertical="center" wrapText="1"/>
    </xf>
    <xf numFmtId="0" fontId="3" fillId="0" borderId="16" xfId="8" applyFont="1" applyBorder="1" applyAlignment="1">
      <alignment horizontal="center" vertical="center" textRotation="90"/>
    </xf>
    <xf numFmtId="0" fontId="3" fillId="0" borderId="0" xfId="8" applyFont="1" applyAlignment="1">
      <alignment horizontal="center" vertical="center" textRotation="90"/>
    </xf>
    <xf numFmtId="3" fontId="36" fillId="0" borderId="1" xfId="8" applyNumberFormat="1" applyFont="1" applyBorder="1" applyAlignment="1">
      <alignment horizontal="center" vertical="center"/>
    </xf>
    <xf numFmtId="0" fontId="3" fillId="4" borderId="7" xfId="8" applyFont="1" applyFill="1" applyBorder="1" applyAlignment="1">
      <alignment horizontal="center" vertical="center" wrapText="1"/>
    </xf>
    <xf numFmtId="0" fontId="3" fillId="4" borderId="6" xfId="8" applyFont="1" applyFill="1" applyBorder="1" applyAlignment="1">
      <alignment horizontal="center" vertical="center" wrapText="1"/>
    </xf>
    <xf numFmtId="0" fontId="3" fillId="4" borderId="3" xfId="8" applyFont="1" applyFill="1" applyBorder="1" applyAlignment="1">
      <alignment horizontal="center" vertical="center" wrapText="1"/>
    </xf>
    <xf numFmtId="0" fontId="36" fillId="11" borderId="7" xfId="8" applyFont="1" applyFill="1" applyBorder="1" applyAlignment="1">
      <alignment horizontal="center" vertical="center"/>
    </xf>
    <xf numFmtId="0" fontId="36" fillId="11" borderId="6" xfId="8" applyFont="1" applyFill="1" applyBorder="1" applyAlignment="1">
      <alignment horizontal="center" vertical="center"/>
    </xf>
    <xf numFmtId="0" fontId="36" fillId="11" borderId="3" xfId="8" applyFont="1" applyFill="1" applyBorder="1" applyAlignment="1">
      <alignment horizontal="center" vertical="center"/>
    </xf>
    <xf numFmtId="0" fontId="62" fillId="0" borderId="14" xfId="0" applyFont="1" applyBorder="1" applyAlignment="1">
      <alignment horizontal="center" wrapText="1"/>
    </xf>
    <xf numFmtId="0" fontId="62" fillId="0" borderId="15" xfId="0" applyFont="1" applyBorder="1" applyAlignment="1">
      <alignment horizontal="center" wrapText="1"/>
    </xf>
    <xf numFmtId="0" fontId="62" fillId="0" borderId="10" xfId="0" applyFont="1" applyBorder="1" applyAlignment="1">
      <alignment horizontal="center" wrapText="1"/>
    </xf>
    <xf numFmtId="0" fontId="0" fillId="11" borderId="0" xfId="0" applyFill="1" applyAlignment="1">
      <alignment horizontal="left" vertical="center" wrapText="1"/>
    </xf>
    <xf numFmtId="0" fontId="3" fillId="12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44" fillId="11" borderId="20" xfId="0" applyFont="1" applyFill="1" applyBorder="1" applyAlignment="1">
      <alignment horizontal="center" vertical="center" wrapText="1"/>
    </xf>
    <xf numFmtId="0" fontId="44" fillId="11" borderId="6" xfId="0" applyFont="1" applyFill="1" applyBorder="1" applyAlignment="1">
      <alignment horizontal="center" vertical="center" wrapText="1"/>
    </xf>
    <xf numFmtId="0" fontId="44" fillId="11" borderId="3" xfId="0" applyFont="1" applyFill="1" applyBorder="1" applyAlignment="1">
      <alignment horizontal="center" vertical="center" wrapText="1"/>
    </xf>
    <xf numFmtId="0" fontId="46" fillId="22" borderId="8" xfId="0" applyFont="1" applyFill="1" applyBorder="1" applyAlignment="1">
      <alignment horizontal="center" vertical="center" wrapText="1"/>
    </xf>
    <xf numFmtId="0" fontId="46" fillId="22" borderId="9" xfId="0" applyFont="1" applyFill="1" applyBorder="1" applyAlignment="1">
      <alignment horizontal="center" vertical="center" wrapText="1"/>
    </xf>
    <xf numFmtId="0" fontId="47" fillId="20" borderId="7" xfId="0" applyFont="1" applyFill="1" applyBorder="1" applyAlignment="1">
      <alignment horizontal="center" vertical="top"/>
    </xf>
    <xf numFmtId="0" fontId="47" fillId="20" borderId="3" xfId="0" applyFont="1" applyFill="1" applyBorder="1" applyAlignment="1">
      <alignment horizontal="center" vertical="top"/>
    </xf>
    <xf numFmtId="0" fontId="47" fillId="20" borderId="7" xfId="0" applyFont="1" applyFill="1" applyBorder="1" applyAlignment="1">
      <alignment horizontal="center" vertical="top" wrapText="1"/>
    </xf>
    <xf numFmtId="0" fontId="47" fillId="20" borderId="3" xfId="0" applyFont="1" applyFill="1" applyBorder="1" applyAlignment="1">
      <alignment horizontal="center" vertical="top" wrapText="1"/>
    </xf>
    <xf numFmtId="0" fontId="41" fillId="20" borderId="1" xfId="0" applyFont="1" applyFill="1" applyBorder="1" applyAlignment="1">
      <alignment horizontal="center" vertical="top" wrapText="1"/>
    </xf>
    <xf numFmtId="0" fontId="41" fillId="20" borderId="1" xfId="0" applyFont="1" applyFill="1" applyBorder="1" applyAlignment="1">
      <alignment horizontal="center" vertical="top"/>
    </xf>
    <xf numFmtId="0" fontId="41" fillId="20" borderId="7" xfId="0" applyFont="1" applyFill="1" applyBorder="1" applyAlignment="1">
      <alignment horizontal="center" vertical="top" wrapText="1"/>
    </xf>
    <xf numFmtId="0" fontId="41" fillId="20" borderId="3" xfId="0" applyFont="1" applyFill="1" applyBorder="1" applyAlignment="1">
      <alignment horizontal="center" vertical="top" wrapText="1"/>
    </xf>
    <xf numFmtId="0" fontId="39" fillId="0" borderId="10" xfId="0" applyFont="1" applyBorder="1" applyAlignment="1">
      <alignment horizontal="center" vertical="top" wrapText="1"/>
    </xf>
    <xf numFmtId="0" fontId="39" fillId="0" borderId="14" xfId="0" applyFont="1" applyBorder="1" applyAlignment="1">
      <alignment horizontal="center" vertical="top" wrapText="1"/>
    </xf>
    <xf numFmtId="0" fontId="39" fillId="0" borderId="17" xfId="0" applyFont="1" applyBorder="1" applyAlignment="1">
      <alignment horizontal="center" vertical="top" wrapText="1"/>
    </xf>
    <xf numFmtId="0" fontId="41" fillId="0" borderId="1" xfId="0" applyFont="1" applyBorder="1" applyAlignment="1">
      <alignment horizontal="left" vertical="center" wrapText="1"/>
    </xf>
    <xf numFmtId="0" fontId="41" fillId="0" borderId="1" xfId="0" applyFont="1" applyBorder="1" applyAlignment="1">
      <alignment horizontal="center" vertical="center"/>
    </xf>
    <xf numFmtId="0" fontId="41" fillId="21" borderId="1" xfId="0" applyFont="1" applyFill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0" fontId="42" fillId="22" borderId="7" xfId="0" applyFont="1" applyFill="1" applyBorder="1" applyAlignment="1">
      <alignment horizontal="center" vertical="center"/>
    </xf>
    <xf numFmtId="0" fontId="42" fillId="22" borderId="6" xfId="0" applyFont="1" applyFill="1" applyBorder="1" applyAlignment="1">
      <alignment horizontal="center" vertical="center"/>
    </xf>
    <xf numFmtId="0" fontId="42" fillId="22" borderId="3" xfId="0" applyFont="1" applyFill="1" applyBorder="1" applyAlignment="1">
      <alignment horizontal="center" vertical="center"/>
    </xf>
    <xf numFmtId="0" fontId="42" fillId="22" borderId="19" xfId="0" applyFont="1" applyFill="1" applyBorder="1" applyAlignment="1">
      <alignment horizontal="center" vertical="center" wrapText="1"/>
    </xf>
    <xf numFmtId="0" fontId="42" fillId="22" borderId="10" xfId="0" applyFont="1" applyFill="1" applyBorder="1" applyAlignment="1">
      <alignment horizontal="center" vertical="center" wrapText="1"/>
    </xf>
  </cellXfs>
  <cellStyles count="27">
    <cellStyle name="Heading 1 v.2 - numbers" xfId="18" xr:uid="{00000000-0005-0000-0000-000000000000}"/>
    <cellStyle name="Hyperlink" xfId="25" builtinId="8"/>
    <cellStyle name="Normal" xfId="0" builtinId="0"/>
    <cellStyle name="Normal 2" xfId="26" xr:uid="{965094F0-2EDA-4A09-83C1-6F4DC8CA1E28}"/>
    <cellStyle name="Normal 3" xfId="24" xr:uid="{00000000-0005-0000-0000-000001000000}"/>
    <cellStyle name="Percent" xfId="1" builtinId="5"/>
    <cellStyle name="Данные %" xfId="20" xr:uid="{00000000-0005-0000-0000-000003000000}"/>
    <cellStyle name="Денежный 2" xfId="3" xr:uid="{00000000-0005-0000-0000-000004000000}"/>
    <cellStyle name="Заголовок 2 2" xfId="21" xr:uid="{00000000-0005-0000-0000-000005000000}"/>
    <cellStyle name="Заголовок листа" xfId="23" xr:uid="{00000000-0005-0000-0000-000006000000}"/>
    <cellStyle name="Обычный 2" xfId="2" xr:uid="{00000000-0005-0000-0000-000008000000}"/>
    <cellStyle name="Обычный 2 2" xfId="4" xr:uid="{00000000-0005-0000-0000-000009000000}"/>
    <cellStyle name="Обычный 2 3" xfId="11" xr:uid="{00000000-0005-0000-0000-00000A000000}"/>
    <cellStyle name="Обычный 2 4" xfId="17" xr:uid="{00000000-0005-0000-0000-00000B000000}"/>
    <cellStyle name="Обычный 3" xfId="8" xr:uid="{00000000-0005-0000-0000-00000C000000}"/>
    <cellStyle name="Обычный 3 4" xfId="14" xr:uid="{00000000-0005-0000-0000-00000D000000}"/>
    <cellStyle name="Обычный 4" xfId="7" xr:uid="{00000000-0005-0000-0000-00000E000000}"/>
    <cellStyle name="Обычный 4 5" xfId="13" xr:uid="{00000000-0005-0000-0000-00000F000000}"/>
    <cellStyle name="Обычный 5" xfId="15" xr:uid="{00000000-0005-0000-0000-000010000000}"/>
    <cellStyle name="Обычный 6" xfId="19" xr:uid="{00000000-0005-0000-0000-000011000000}"/>
    <cellStyle name="Обычный_Шаблон паспорта проекта_1" xfId="5" xr:uid="{00000000-0005-0000-0000-000012000000}"/>
    <cellStyle name="Процентный 2" xfId="16" xr:uid="{00000000-0005-0000-0000-000014000000}"/>
    <cellStyle name="Процентный 3" xfId="22" xr:uid="{00000000-0005-0000-0000-000015000000}"/>
    <cellStyle name="Процентный 5" xfId="10" xr:uid="{00000000-0005-0000-0000-000016000000}"/>
    <cellStyle name="Процентный 7" xfId="6" xr:uid="{00000000-0005-0000-0000-000017000000}"/>
    <cellStyle name="Процентный 9" xfId="12" xr:uid="{00000000-0005-0000-0000-000018000000}"/>
    <cellStyle name="Финансовый 2" xfId="9" xr:uid="{00000000-0005-0000-0000-000019000000}"/>
  </cellStyles>
  <dxfs count="1"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846204212112521E-2"/>
          <c:y val="0.12273636263200516"/>
          <c:w val="0.82731514134656969"/>
          <c:h val="0.697282510092650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УпД_Резюме!$B$18</c:f>
              <c:strCache>
                <c:ptCount val="1"/>
                <c:pt idx="0">
                  <c:v>Расходы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numRef>
              <c:f>УпД_Резюме!$E$9:$K$9</c:f>
              <c:numCache>
                <c:formatCode>General</c:formatCode>
                <c:ptCount val="7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</c:numCache>
            </c:numRef>
          </c:cat>
          <c:val>
            <c:numRef>
              <c:f>УпД_Резюме!$E$21:$K$21</c:f>
              <c:numCache>
                <c:formatCode>#\ ##0_ ;\-#\ ##0\ </c:formatCode>
                <c:ptCount val="7"/>
                <c:pt idx="0">
                  <c:v>47802</c:v>
                </c:pt>
                <c:pt idx="1">
                  <c:v>140754.43</c:v>
                </c:pt>
                <c:pt idx="2">
                  <c:v>338628.51315000001</c:v>
                </c:pt>
                <c:pt idx="3">
                  <c:v>403126.30134688818</c:v>
                </c:pt>
                <c:pt idx="4">
                  <c:v>302230</c:v>
                </c:pt>
                <c:pt idx="5">
                  <c:v>12000</c:v>
                </c:pt>
                <c:pt idx="6">
                  <c:v>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D0-4202-9142-950D789C462F}"/>
            </c:ext>
          </c:extLst>
        </c:ser>
        <c:ser>
          <c:idx val="1"/>
          <c:order val="1"/>
          <c:tx>
            <c:strRef>
              <c:f>УпД_Резюме!$B$8</c:f>
              <c:strCache>
                <c:ptCount val="1"/>
                <c:pt idx="0">
                  <c:v>Эффекты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УпД_Резюме!$E$9:$K$9</c:f>
              <c:numCache>
                <c:formatCode>General</c:formatCode>
                <c:ptCount val="7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</c:numCache>
            </c:numRef>
          </c:cat>
          <c:val>
            <c:numRef>
              <c:f>УпД_Резюме!$E$13:$K$13</c:f>
              <c:numCache>
                <c:formatCode>#\ ##0_ ;\-#\ ##0\ </c:formatCode>
                <c:ptCount val="7"/>
                <c:pt idx="0">
                  <c:v>0</c:v>
                </c:pt>
                <c:pt idx="1">
                  <c:v>115031.97609999999</c:v>
                </c:pt>
                <c:pt idx="2">
                  <c:v>517708.46746745094</c:v>
                </c:pt>
                <c:pt idx="3">
                  <c:v>377046.13399413286</c:v>
                </c:pt>
                <c:pt idx="4">
                  <c:v>363745.22819413291</c:v>
                </c:pt>
                <c:pt idx="5">
                  <c:v>286665.69919413293</c:v>
                </c:pt>
                <c:pt idx="6">
                  <c:v>235005.29919413291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D0-4202-9142-950D789C46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4395168"/>
        <c:axId val="286639496"/>
      </c:barChart>
      <c:lineChart>
        <c:grouping val="standard"/>
        <c:varyColors val="0"/>
        <c:ser>
          <c:idx val="2"/>
          <c:order val="2"/>
          <c:tx>
            <c:strRef>
              <c:f>УпД_Резюме!$B$32</c:f>
              <c:strCache>
                <c:ptCount val="1"/>
                <c:pt idx="0">
                  <c:v>Накопленный DCF, тыс.руб.</c:v>
                </c:pt>
              </c:strCache>
            </c:strRef>
          </c:tx>
          <c:marker>
            <c:symbol val="circle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УпД_Резюме!$E$32:$K$32</c:f>
              <c:numCache>
                <c:formatCode>#\ ##0_ ;\-#\ ##0\ </c:formatCode>
                <c:ptCount val="7"/>
                <c:pt idx="0">
                  <c:v>-51038.569460360071</c:v>
                </c:pt>
                <c:pt idx="1">
                  <c:v>-75129.854822164285</c:v>
                </c:pt>
                <c:pt idx="2">
                  <c:v>71996.236715048377</c:v>
                </c:pt>
                <c:pt idx="3">
                  <c:v>53200.980708379604</c:v>
                </c:pt>
                <c:pt idx="4">
                  <c:v>92088.985332498123</c:v>
                </c:pt>
                <c:pt idx="5">
                  <c:v>244400.45062685432</c:v>
                </c:pt>
                <c:pt idx="6">
                  <c:v>352877.65914181736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D0-4202-9142-950D789C462F}"/>
            </c:ext>
          </c:extLst>
        </c:ser>
        <c:ser>
          <c:idx val="3"/>
          <c:order val="3"/>
          <c:tx>
            <c:strRef>
              <c:f>УпД_Резюме!$B$34</c:f>
              <c:strCache>
                <c:ptCount val="1"/>
              </c:strCache>
            </c:strRef>
          </c:tx>
          <c:spPr>
            <a:ln>
              <a:noFill/>
            </a:ln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9FD0-4202-9142-950D789C46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4395168"/>
        <c:axId val="286639496"/>
      </c:lineChart>
      <c:catAx>
        <c:axId val="2843951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RU"/>
          </a:p>
        </c:txPr>
        <c:crossAx val="286639496"/>
        <c:crosses val="autoZero"/>
        <c:auto val="1"/>
        <c:lblAlgn val="ctr"/>
        <c:lblOffset val="100"/>
        <c:noMultiLvlLbl val="0"/>
      </c:catAx>
      <c:valAx>
        <c:axId val="28663949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RU"/>
          </a:p>
        </c:txPr>
        <c:crossAx val="284395168"/>
        <c:crosses val="autoZero"/>
        <c:crossBetween val="between"/>
      </c:valAx>
    </c:plotArea>
    <c:legend>
      <c:legendPos val="b"/>
      <c:legendEntry>
        <c:idx val="3"/>
        <c:txPr>
          <a:bodyPr/>
          <a:lstStyle/>
          <a:p>
            <a:pPr>
              <a:defRPr sz="1600" b="1"/>
            </a:pPr>
            <a:endParaRPr lang="en-RU"/>
          </a:p>
        </c:txPr>
      </c:legendEntry>
      <c:layout>
        <c:manualLayout>
          <c:xMode val="edge"/>
          <c:yMode val="edge"/>
          <c:x val="0.20738866425480598"/>
          <c:y val="0.84188612285000153"/>
          <c:w val="0.7395021635809037"/>
          <c:h val="0.14112704086040312"/>
        </c:manualLayout>
      </c:layout>
      <c:overlay val="0"/>
      <c:txPr>
        <a:bodyPr/>
        <a:lstStyle/>
        <a:p>
          <a:pPr>
            <a:defRPr sz="1400"/>
          </a:pPr>
          <a:endParaRPr lang="en-RU"/>
        </a:p>
      </c:txPr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846204212112521E-2"/>
          <c:y val="0.12273636263200516"/>
          <c:w val="0.82731514134656969"/>
          <c:h val="0.697282510092650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'1859_Резюме'!$B$16</c:f>
              <c:strCache>
                <c:ptCount val="1"/>
                <c:pt idx="0">
                  <c:v>Расходы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numRef>
              <c:f>'1859_Резюме'!$E$9:$K$9</c:f>
              <c:numCache>
                <c:formatCode>General</c:formatCode>
                <c:ptCount val="7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</c:numCache>
            </c:numRef>
          </c:cat>
          <c:val>
            <c:numRef>
              <c:f>'1859_Резюме'!$E$20:$K$20</c:f>
              <c:numCache>
                <c:formatCode>#\ ##0_ ;\-#\ ##0\ </c:formatCode>
                <c:ptCount val="7"/>
                <c:pt idx="0">
                  <c:v>0</c:v>
                </c:pt>
                <c:pt idx="1">
                  <c:v>24294.43</c:v>
                </c:pt>
                <c:pt idx="2">
                  <c:v>47874.627999999997</c:v>
                </c:pt>
                <c:pt idx="3">
                  <c:v>46900</c:v>
                </c:pt>
                <c:pt idx="4">
                  <c:v>50130</c:v>
                </c:pt>
                <c:pt idx="5">
                  <c:v>4000</c:v>
                </c:pt>
                <c:pt idx="6">
                  <c:v>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DE-425D-AC3B-33ECB6ACBF58}"/>
            </c:ext>
          </c:extLst>
        </c:ser>
        <c:ser>
          <c:idx val="1"/>
          <c:order val="1"/>
          <c:tx>
            <c:strRef>
              <c:f>'1859_Резюме'!$B$8</c:f>
              <c:strCache>
                <c:ptCount val="1"/>
                <c:pt idx="0">
                  <c:v>Эффекты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'1859_Резюме'!$E$9:$K$9</c:f>
              <c:numCache>
                <c:formatCode>General</c:formatCode>
                <c:ptCount val="7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</c:numCache>
            </c:numRef>
          </c:cat>
          <c:val>
            <c:numRef>
              <c:f>'1859_Резюме'!$E$13:$K$13</c:f>
              <c:numCache>
                <c:formatCode>#\ ##0_ ;\-#\ ##0\ </c:formatCode>
                <c:ptCount val="7"/>
                <c:pt idx="0">
                  <c:v>0</c:v>
                </c:pt>
                <c:pt idx="1">
                  <c:v>69371.576099999991</c:v>
                </c:pt>
                <c:pt idx="2">
                  <c:v>305234.93484</c:v>
                </c:pt>
                <c:pt idx="3">
                  <c:v>95015.434799999988</c:v>
                </c:pt>
                <c:pt idx="4">
                  <c:v>79599.528999999995</c:v>
                </c:pt>
                <c:pt idx="5">
                  <c:v>2520</c:v>
                </c:pt>
                <c:pt idx="6">
                  <c:v>2520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DE-425D-AC3B-33ECB6ACBF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4395168"/>
        <c:axId val="286639496"/>
      </c:barChart>
      <c:lineChart>
        <c:grouping val="standard"/>
        <c:varyColors val="0"/>
        <c:ser>
          <c:idx val="2"/>
          <c:order val="2"/>
          <c:tx>
            <c:strRef>
              <c:f>'1859_Резюме'!$B$31</c:f>
              <c:strCache>
                <c:ptCount val="1"/>
                <c:pt idx="0">
                  <c:v>Накопленный DCF, тыс.руб.</c:v>
                </c:pt>
              </c:strCache>
            </c:strRef>
          </c:tx>
          <c:marker>
            <c:symbol val="circle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'1859_Резюме'!$E$31:$K$31</c:f>
              <c:numCache>
                <c:formatCode>#\ ##0_ ;\-#\ ##0\ </c:formatCode>
                <c:ptCount val="7"/>
                <c:pt idx="0">
                  <c:v>0</c:v>
                </c:pt>
                <c:pt idx="1">
                  <c:v>42218.61546385508</c:v>
                </c:pt>
                <c:pt idx="2">
                  <c:v>253657.2223503947</c:v>
                </c:pt>
                <c:pt idx="3">
                  <c:v>288332.68676387891</c:v>
                </c:pt>
                <c:pt idx="4">
                  <c:v>306962.40193629044</c:v>
                </c:pt>
                <c:pt idx="5">
                  <c:v>306141.69163537904</c:v>
                </c:pt>
                <c:pt idx="6">
                  <c:v>305421.77031879011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DE-425D-AC3B-33ECB6ACBF58}"/>
            </c:ext>
          </c:extLst>
        </c:ser>
        <c:ser>
          <c:idx val="3"/>
          <c:order val="3"/>
          <c:tx>
            <c:strRef>
              <c:f>'1859_Резюме'!$B$33</c:f>
              <c:strCache>
                <c:ptCount val="1"/>
              </c:strCache>
            </c:strRef>
          </c:tx>
          <c:spPr>
            <a:ln>
              <a:noFill/>
            </a:ln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4FDE-425D-AC3B-33ECB6ACBF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4395168"/>
        <c:axId val="286639496"/>
      </c:lineChart>
      <c:catAx>
        <c:axId val="2843951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RU"/>
          </a:p>
        </c:txPr>
        <c:crossAx val="286639496"/>
        <c:crosses val="autoZero"/>
        <c:auto val="1"/>
        <c:lblAlgn val="ctr"/>
        <c:lblOffset val="100"/>
        <c:noMultiLvlLbl val="0"/>
      </c:catAx>
      <c:valAx>
        <c:axId val="28663949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RU"/>
          </a:p>
        </c:txPr>
        <c:crossAx val="284395168"/>
        <c:crosses val="autoZero"/>
        <c:crossBetween val="between"/>
      </c:valAx>
    </c:plotArea>
    <c:legend>
      <c:legendPos val="b"/>
      <c:legendEntry>
        <c:idx val="3"/>
        <c:txPr>
          <a:bodyPr/>
          <a:lstStyle/>
          <a:p>
            <a:pPr>
              <a:defRPr sz="1600" b="1"/>
            </a:pPr>
            <a:endParaRPr lang="en-RU"/>
          </a:p>
        </c:txPr>
      </c:legendEntry>
      <c:layout>
        <c:manualLayout>
          <c:xMode val="edge"/>
          <c:yMode val="edge"/>
          <c:x val="0.20738866425480598"/>
          <c:y val="0.84188612285000153"/>
          <c:w val="0.7395021635809037"/>
          <c:h val="0.14112704086040312"/>
        </c:manualLayout>
      </c:layout>
      <c:overlay val="0"/>
      <c:txPr>
        <a:bodyPr/>
        <a:lstStyle/>
        <a:p>
          <a:pPr>
            <a:defRPr sz="1400"/>
          </a:pPr>
          <a:endParaRPr lang="en-RU"/>
        </a:p>
      </c:txPr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846204212112521E-2"/>
          <c:y val="0.12273636263200516"/>
          <c:w val="0.82731514134656969"/>
          <c:h val="0.697282510092650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'1870_Резюме'!$B$16</c:f>
              <c:strCache>
                <c:ptCount val="1"/>
                <c:pt idx="0">
                  <c:v>Расходы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numRef>
              <c:f>'1870_Резюме'!$E$9:$K$9</c:f>
              <c:numCache>
                <c:formatCode>General</c:formatCode>
                <c:ptCount val="7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</c:numCache>
            </c:numRef>
          </c:cat>
          <c:val>
            <c:numRef>
              <c:f>'1870_Резюме'!$E$19:$K$19</c:f>
              <c:numCache>
                <c:formatCode>#\ ##0_ ;\-#\ ##0\ </c:formatCode>
                <c:ptCount val="7"/>
                <c:pt idx="0">
                  <c:v>0</c:v>
                </c:pt>
                <c:pt idx="1">
                  <c:v>1000</c:v>
                </c:pt>
                <c:pt idx="2">
                  <c:v>84009.785150000011</c:v>
                </c:pt>
                <c:pt idx="3">
                  <c:v>76523.301346888155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6A-46D5-ACAC-1AA2211B4918}"/>
            </c:ext>
          </c:extLst>
        </c:ser>
        <c:ser>
          <c:idx val="1"/>
          <c:order val="1"/>
          <c:tx>
            <c:strRef>
              <c:f>'1870_Резюме'!$B$8</c:f>
              <c:strCache>
                <c:ptCount val="1"/>
                <c:pt idx="0">
                  <c:v>Эффекты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'1870_Резюме'!$E$9:$K$9</c:f>
              <c:numCache>
                <c:formatCode>General</c:formatCode>
                <c:ptCount val="7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</c:numCache>
            </c:numRef>
          </c:cat>
          <c:val>
            <c:numRef>
              <c:f>'1870_Резюме'!$E$13:$K$13</c:f>
              <c:numCache>
                <c:formatCode>#\ ##0_ ;\-#\ ##0\ 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60244.619194132902</c:v>
                </c:pt>
                <c:pt idx="4">
                  <c:v>60244.619194132902</c:v>
                </c:pt>
                <c:pt idx="5">
                  <c:v>60244.619194132902</c:v>
                </c:pt>
                <c:pt idx="6">
                  <c:v>60244.619194132902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6A-46D5-ACAC-1AA2211B49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4395168"/>
        <c:axId val="286639496"/>
      </c:barChart>
      <c:lineChart>
        <c:grouping val="standard"/>
        <c:varyColors val="0"/>
        <c:ser>
          <c:idx val="2"/>
          <c:order val="2"/>
          <c:tx>
            <c:strRef>
              <c:f>'1870_Резюме'!$B$30</c:f>
              <c:strCache>
                <c:ptCount val="1"/>
                <c:pt idx="0">
                  <c:v>Накопленный DCF, тыс.руб.</c:v>
                </c:pt>
              </c:strCache>
            </c:strRef>
          </c:tx>
          <c:marker>
            <c:symbol val="circle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'1870_Резюме'!$E$30:$K$30</c:f>
              <c:numCache>
                <c:formatCode>#\ ##0_ ;\-#\ ##0\ </c:formatCode>
                <c:ptCount val="7"/>
                <c:pt idx="0">
                  <c:v>0</c:v>
                </c:pt>
                <c:pt idx="1">
                  <c:v>-1067.7078252031311</c:v>
                </c:pt>
                <c:pt idx="2">
                  <c:v>-79750.080630719633</c:v>
                </c:pt>
                <c:pt idx="3">
                  <c:v>-93124.100574157099</c:v>
                </c:pt>
                <c:pt idx="4">
                  <c:v>-49707.468101575505</c:v>
                </c:pt>
                <c:pt idx="5">
                  <c:v>-11622.702774749545</c:v>
                </c:pt>
                <c:pt idx="6">
                  <c:v>21784.98610843112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6A-46D5-ACAC-1AA2211B4918}"/>
            </c:ext>
          </c:extLst>
        </c:ser>
        <c:ser>
          <c:idx val="3"/>
          <c:order val="3"/>
          <c:tx>
            <c:strRef>
              <c:f>'1870_Резюме'!$B$32</c:f>
              <c:strCache>
                <c:ptCount val="1"/>
              </c:strCache>
            </c:strRef>
          </c:tx>
          <c:spPr>
            <a:ln>
              <a:noFill/>
            </a:ln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1F6A-46D5-ACAC-1AA2211B49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4395168"/>
        <c:axId val="286639496"/>
      </c:lineChart>
      <c:catAx>
        <c:axId val="2843951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RU"/>
          </a:p>
        </c:txPr>
        <c:crossAx val="286639496"/>
        <c:crosses val="autoZero"/>
        <c:auto val="1"/>
        <c:lblAlgn val="ctr"/>
        <c:lblOffset val="100"/>
        <c:noMultiLvlLbl val="0"/>
      </c:catAx>
      <c:valAx>
        <c:axId val="28663949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RU"/>
          </a:p>
        </c:txPr>
        <c:crossAx val="284395168"/>
        <c:crosses val="autoZero"/>
        <c:crossBetween val="between"/>
      </c:valAx>
    </c:plotArea>
    <c:legend>
      <c:legendPos val="b"/>
      <c:legendEntry>
        <c:idx val="3"/>
        <c:txPr>
          <a:bodyPr/>
          <a:lstStyle/>
          <a:p>
            <a:pPr>
              <a:defRPr sz="1600" b="1"/>
            </a:pPr>
            <a:endParaRPr lang="en-RU"/>
          </a:p>
        </c:txPr>
      </c:legendEntry>
      <c:layout>
        <c:manualLayout>
          <c:xMode val="edge"/>
          <c:yMode val="edge"/>
          <c:x val="0.20738866425480598"/>
          <c:y val="0.84188612285000153"/>
          <c:w val="0.7395021635809037"/>
          <c:h val="0.14112704086040312"/>
        </c:manualLayout>
      </c:layout>
      <c:overlay val="0"/>
      <c:txPr>
        <a:bodyPr/>
        <a:lstStyle/>
        <a:p>
          <a:pPr>
            <a:defRPr sz="1400"/>
          </a:pPr>
          <a:endParaRPr lang="en-RU"/>
        </a:p>
      </c:txPr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846204212112521E-2"/>
          <c:y val="0.12273636263200516"/>
          <c:w val="0.82731514134656969"/>
          <c:h val="0.697282510092650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'1865_Резюме'!$B$16</c:f>
              <c:strCache>
                <c:ptCount val="1"/>
                <c:pt idx="0">
                  <c:v>Расходы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numRef>
              <c:f>'1865_Резюме'!$E$9:$K$9</c:f>
              <c:numCache>
                <c:formatCode>General</c:formatCode>
                <c:ptCount val="7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</c:numCache>
            </c:numRef>
          </c:cat>
          <c:val>
            <c:numRef>
              <c:f>'1865_Резюме'!$E$19:$K$19</c:f>
              <c:numCache>
                <c:formatCode>#\ ##0_ ;\-#\ ##0\ </c:formatCode>
                <c:ptCount val="7"/>
                <c:pt idx="0">
                  <c:v>0</c:v>
                </c:pt>
                <c:pt idx="1">
                  <c:v>660</c:v>
                </c:pt>
                <c:pt idx="2">
                  <c:v>13218</c:v>
                </c:pt>
                <c:pt idx="3">
                  <c:v>16730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81-418F-9B6F-A298443C2B5A}"/>
            </c:ext>
          </c:extLst>
        </c:ser>
        <c:ser>
          <c:idx val="1"/>
          <c:order val="1"/>
          <c:tx>
            <c:strRef>
              <c:f>'1865_Резюме'!$B$8</c:f>
              <c:strCache>
                <c:ptCount val="1"/>
                <c:pt idx="0">
                  <c:v>Эффекты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'1865_Резюме'!$E$9:$K$9</c:f>
              <c:numCache>
                <c:formatCode>General</c:formatCode>
                <c:ptCount val="7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</c:numCache>
            </c:numRef>
          </c:cat>
          <c:val>
            <c:numRef>
              <c:f>'1865_Резюме'!$E$13:$K$13</c:f>
              <c:numCache>
                <c:formatCode>#\ ##0_ ;\-#\ ##0\ 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9593.4000000000015</c:v>
                </c:pt>
                <c:pt idx="4">
                  <c:v>9593.4000000000015</c:v>
                </c:pt>
                <c:pt idx="5">
                  <c:v>9593.4000000000015</c:v>
                </c:pt>
                <c:pt idx="6">
                  <c:v>9593.4000000000015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81-418F-9B6F-A298443C2B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4395168"/>
        <c:axId val="286639496"/>
      </c:barChart>
      <c:lineChart>
        <c:grouping val="standard"/>
        <c:varyColors val="0"/>
        <c:ser>
          <c:idx val="2"/>
          <c:order val="2"/>
          <c:tx>
            <c:strRef>
              <c:f>'1865_Резюме'!$B$30</c:f>
              <c:strCache>
                <c:ptCount val="1"/>
                <c:pt idx="0">
                  <c:v>Накопленный DCF, тыс.руб.</c:v>
                </c:pt>
              </c:strCache>
            </c:strRef>
          </c:tx>
          <c:marker>
            <c:symbol val="circle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'1865_Резюме'!$E$30:$K$30</c:f>
              <c:numCache>
                <c:formatCode>#\ ##0_ ;\-#\ ##0\ </c:formatCode>
                <c:ptCount val="7"/>
                <c:pt idx="0">
                  <c:v>0</c:v>
                </c:pt>
                <c:pt idx="1">
                  <c:v>-704.68716463406656</c:v>
                </c:pt>
                <c:pt idx="2">
                  <c:v>-13084.478422120897</c:v>
                </c:pt>
                <c:pt idx="3">
                  <c:v>-18947.669915922575</c:v>
                </c:pt>
                <c:pt idx="4">
                  <c:v>-12033.971605036288</c:v>
                </c:pt>
                <c:pt idx="5">
                  <c:v>-5969.3239639079648</c:v>
                </c:pt>
                <c:pt idx="6">
                  <c:v>-649.45761204101564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81-418F-9B6F-A298443C2B5A}"/>
            </c:ext>
          </c:extLst>
        </c:ser>
        <c:ser>
          <c:idx val="3"/>
          <c:order val="3"/>
          <c:tx>
            <c:strRef>
              <c:f>'1865_Резюме'!$B$32</c:f>
              <c:strCache>
                <c:ptCount val="1"/>
              </c:strCache>
            </c:strRef>
          </c:tx>
          <c:spPr>
            <a:ln>
              <a:noFill/>
            </a:ln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5681-418F-9B6F-A298443C2B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4395168"/>
        <c:axId val="286639496"/>
      </c:lineChart>
      <c:catAx>
        <c:axId val="2843951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RU"/>
          </a:p>
        </c:txPr>
        <c:crossAx val="286639496"/>
        <c:crosses val="autoZero"/>
        <c:auto val="1"/>
        <c:lblAlgn val="ctr"/>
        <c:lblOffset val="100"/>
        <c:noMultiLvlLbl val="0"/>
      </c:catAx>
      <c:valAx>
        <c:axId val="28663949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RU"/>
          </a:p>
        </c:txPr>
        <c:crossAx val="284395168"/>
        <c:crosses val="autoZero"/>
        <c:crossBetween val="between"/>
      </c:valAx>
    </c:plotArea>
    <c:legend>
      <c:legendPos val="b"/>
      <c:legendEntry>
        <c:idx val="3"/>
        <c:txPr>
          <a:bodyPr/>
          <a:lstStyle/>
          <a:p>
            <a:pPr>
              <a:defRPr sz="1600" b="1"/>
            </a:pPr>
            <a:endParaRPr lang="en-RU"/>
          </a:p>
        </c:txPr>
      </c:legendEntry>
      <c:layout>
        <c:manualLayout>
          <c:xMode val="edge"/>
          <c:yMode val="edge"/>
          <c:x val="0.20738866425480598"/>
          <c:y val="0.84188612285000153"/>
          <c:w val="0.7395021635809037"/>
          <c:h val="0.14112704086040312"/>
        </c:manualLayout>
      </c:layout>
      <c:overlay val="0"/>
      <c:txPr>
        <a:bodyPr/>
        <a:lstStyle/>
        <a:p>
          <a:pPr>
            <a:defRPr sz="1400"/>
          </a:pPr>
          <a:endParaRPr lang="en-RU"/>
        </a:p>
      </c:txPr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846204212112521E-2"/>
          <c:y val="0.12273636263200516"/>
          <c:w val="0.82731514134656969"/>
          <c:h val="0.697282510092650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'1747_Резюме'!$B$16</c:f>
              <c:strCache>
                <c:ptCount val="1"/>
                <c:pt idx="0">
                  <c:v>Расходы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numRef>
              <c:f>'1747_Резюме'!$E$9:$K$9</c:f>
              <c:numCache>
                <c:formatCode>General</c:formatCode>
                <c:ptCount val="7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</c:numCache>
            </c:numRef>
          </c:cat>
          <c:val>
            <c:numRef>
              <c:f>'1747_Резюме'!$E$19:$K$19</c:f>
              <c:numCache>
                <c:formatCode>#\ ##0_ ;\-#\ ##0\ </c:formatCode>
                <c:ptCount val="7"/>
                <c:pt idx="0">
                  <c:v>0</c:v>
                </c:pt>
                <c:pt idx="1">
                  <c:v>10500</c:v>
                </c:pt>
                <c:pt idx="2">
                  <c:v>64904</c:v>
                </c:pt>
                <c:pt idx="3">
                  <c:v>43143</c:v>
                </c:pt>
                <c:pt idx="4">
                  <c:v>21000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B9-487F-A055-BD7C7EA9A0ED}"/>
            </c:ext>
          </c:extLst>
        </c:ser>
        <c:ser>
          <c:idx val="1"/>
          <c:order val="1"/>
          <c:tx>
            <c:strRef>
              <c:f>'1747_Резюме'!$B$8</c:f>
              <c:strCache>
                <c:ptCount val="1"/>
                <c:pt idx="0">
                  <c:v>Эффекты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'1747_Резюме'!$E$9:$K$9</c:f>
              <c:numCache>
                <c:formatCode>General</c:formatCode>
                <c:ptCount val="7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</c:numCache>
            </c:numRef>
          </c:cat>
          <c:val>
            <c:numRef>
              <c:f>'1747_Резюме'!$E$13:$K$13</c:f>
              <c:numCache>
                <c:formatCode>#\ ##0_ ;\-#\ ##0\ 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49593.600000000006</c:v>
                </c:pt>
                <c:pt idx="4">
                  <c:v>49593.600000000006</c:v>
                </c:pt>
                <c:pt idx="5">
                  <c:v>49593.600000000006</c:v>
                </c:pt>
                <c:pt idx="6">
                  <c:v>49593.600000000006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B9-487F-A055-BD7C7EA9A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4395168"/>
        <c:axId val="286639496"/>
      </c:barChart>
      <c:lineChart>
        <c:grouping val="standard"/>
        <c:varyColors val="0"/>
        <c:ser>
          <c:idx val="2"/>
          <c:order val="2"/>
          <c:tx>
            <c:strRef>
              <c:f>'1747_Резюме'!$B$30</c:f>
              <c:strCache>
                <c:ptCount val="1"/>
                <c:pt idx="0">
                  <c:v>Накопленный DCF, тыс.руб.</c:v>
                </c:pt>
              </c:strCache>
            </c:strRef>
          </c:tx>
          <c:marker>
            <c:symbol val="circle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'1747_Резюме'!$E$30:$K$30</c:f>
              <c:numCache>
                <c:formatCode>#\ ##0_ ;\-#\ ##0\ </c:formatCode>
                <c:ptCount val="7"/>
                <c:pt idx="0">
                  <c:v>0</c:v>
                </c:pt>
                <c:pt idx="1">
                  <c:v>-9834.1510216077859</c:v>
                </c:pt>
                <c:pt idx="2">
                  <c:v>-63157.103227658888</c:v>
                </c:pt>
                <c:pt idx="3">
                  <c:v>-58508.334040071262</c:v>
                </c:pt>
                <c:pt idx="4">
                  <c:v>-40432.353804558632</c:v>
                </c:pt>
                <c:pt idx="5">
                  <c:v>-12931.017061803326</c:v>
                </c:pt>
                <c:pt idx="6">
                  <c:v>11192.962537104839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B9-487F-A055-BD7C7EA9A0ED}"/>
            </c:ext>
          </c:extLst>
        </c:ser>
        <c:ser>
          <c:idx val="3"/>
          <c:order val="3"/>
          <c:tx>
            <c:strRef>
              <c:f>'1747_Резюме'!$B$32</c:f>
              <c:strCache>
                <c:ptCount val="1"/>
              </c:strCache>
            </c:strRef>
          </c:tx>
          <c:spPr>
            <a:ln>
              <a:noFill/>
            </a:ln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72B9-487F-A055-BD7C7EA9A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4395168"/>
        <c:axId val="286639496"/>
      </c:lineChart>
      <c:catAx>
        <c:axId val="2843951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RU"/>
          </a:p>
        </c:txPr>
        <c:crossAx val="286639496"/>
        <c:crosses val="autoZero"/>
        <c:auto val="1"/>
        <c:lblAlgn val="ctr"/>
        <c:lblOffset val="100"/>
        <c:noMultiLvlLbl val="0"/>
      </c:catAx>
      <c:valAx>
        <c:axId val="28663949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RU"/>
          </a:p>
        </c:txPr>
        <c:crossAx val="284395168"/>
        <c:crosses val="autoZero"/>
        <c:crossBetween val="between"/>
      </c:valAx>
    </c:plotArea>
    <c:legend>
      <c:legendPos val="b"/>
      <c:legendEntry>
        <c:idx val="3"/>
        <c:txPr>
          <a:bodyPr/>
          <a:lstStyle/>
          <a:p>
            <a:pPr>
              <a:defRPr sz="1600" b="1"/>
            </a:pPr>
            <a:endParaRPr lang="en-RU"/>
          </a:p>
        </c:txPr>
      </c:legendEntry>
      <c:layout>
        <c:manualLayout>
          <c:xMode val="edge"/>
          <c:yMode val="edge"/>
          <c:x val="0.20738866425480598"/>
          <c:y val="0.84188612285000153"/>
          <c:w val="0.7395021635809037"/>
          <c:h val="0.14112704086040312"/>
        </c:manualLayout>
      </c:layout>
      <c:overlay val="0"/>
      <c:txPr>
        <a:bodyPr/>
        <a:lstStyle/>
        <a:p>
          <a:pPr>
            <a:defRPr sz="1400"/>
          </a:pPr>
          <a:endParaRPr lang="en-RU"/>
        </a:p>
      </c:txPr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846204212112521E-2"/>
          <c:y val="0.12273636263200516"/>
          <c:w val="0.82731514134656969"/>
          <c:h val="0.697282510092650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'1871_Резюме'!$B$16</c:f>
              <c:strCache>
                <c:ptCount val="1"/>
                <c:pt idx="0">
                  <c:v>Расходы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numRef>
              <c:f>'1871_Резюме'!$E$9:$K$9</c:f>
              <c:numCache>
                <c:formatCode>General</c:formatCode>
                <c:ptCount val="7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</c:numCache>
            </c:numRef>
          </c:cat>
          <c:val>
            <c:numRef>
              <c:f>'1871_Резюме'!$E$19:$K$19</c:f>
              <c:numCache>
                <c:formatCode>#\ ##0_ ;\-#\ ##0\ </c:formatCode>
                <c:ptCount val="7"/>
                <c:pt idx="0">
                  <c:v>0</c:v>
                </c:pt>
                <c:pt idx="1">
                  <c:v>4000</c:v>
                </c:pt>
                <c:pt idx="2">
                  <c:v>43012.1</c:v>
                </c:pt>
                <c:pt idx="3">
                  <c:v>51130</c:v>
                </c:pt>
                <c:pt idx="4">
                  <c:v>50000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F4-44C3-957B-A53A5ED11D54}"/>
            </c:ext>
          </c:extLst>
        </c:ser>
        <c:ser>
          <c:idx val="1"/>
          <c:order val="1"/>
          <c:tx>
            <c:strRef>
              <c:f>'1871_Резюме'!$B$8</c:f>
              <c:strCache>
                <c:ptCount val="1"/>
                <c:pt idx="0">
                  <c:v>Эффекты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'1871_Резюме'!$E$9:$K$9</c:f>
              <c:numCache>
                <c:formatCode>General</c:formatCode>
                <c:ptCount val="7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</c:numCache>
            </c:numRef>
          </c:cat>
          <c:val>
            <c:numRef>
              <c:f>'1871_Резюме'!$E$13:$K$13</c:f>
              <c:numCache>
                <c:formatCode>#\ ##0_ ;\-#\ ##0\ 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50993.880000000005</c:v>
                </c:pt>
                <c:pt idx="4">
                  <c:v>50993.880000000005</c:v>
                </c:pt>
                <c:pt idx="5">
                  <c:v>50993.880000000005</c:v>
                </c:pt>
                <c:pt idx="6">
                  <c:v>50993.880000000005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F4-44C3-957B-A53A5ED11D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4395168"/>
        <c:axId val="286639496"/>
      </c:barChart>
      <c:lineChart>
        <c:grouping val="standard"/>
        <c:varyColors val="0"/>
        <c:ser>
          <c:idx val="2"/>
          <c:order val="2"/>
          <c:tx>
            <c:strRef>
              <c:f>'1871_Резюме'!$B$30</c:f>
              <c:strCache>
                <c:ptCount val="1"/>
                <c:pt idx="0">
                  <c:v>Накопленный DCF, тыс.руб.</c:v>
                </c:pt>
              </c:strCache>
            </c:strRef>
          </c:tx>
          <c:marker>
            <c:symbol val="circle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'1871_Резюме'!$E$30:$K$30</c:f>
              <c:numCache>
                <c:formatCode>#\ ##0_ ;\-#\ ##0\ </c:formatCode>
                <c:ptCount val="7"/>
                <c:pt idx="0">
                  <c:v>0</c:v>
                </c:pt>
                <c:pt idx="1">
                  <c:v>-3746.3432463267759</c:v>
                </c:pt>
                <c:pt idx="2">
                  <c:v>-39083.64376065394</c:v>
                </c:pt>
                <c:pt idx="3">
                  <c:v>-39181.741683609078</c:v>
                </c:pt>
                <c:pt idx="4">
                  <c:v>-38553.441811033699</c:v>
                </c:pt>
                <c:pt idx="5">
                  <c:v>-10275.602216818825</c:v>
                </c:pt>
                <c:pt idx="6">
                  <c:v>14529.520234246858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F4-44C3-957B-A53A5ED11D54}"/>
            </c:ext>
          </c:extLst>
        </c:ser>
        <c:ser>
          <c:idx val="3"/>
          <c:order val="3"/>
          <c:tx>
            <c:strRef>
              <c:f>'1871_Резюме'!$B$32</c:f>
              <c:strCache>
                <c:ptCount val="1"/>
              </c:strCache>
            </c:strRef>
          </c:tx>
          <c:spPr>
            <a:ln>
              <a:noFill/>
            </a:ln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1BF4-44C3-957B-A53A5ED11D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4395168"/>
        <c:axId val="286639496"/>
      </c:lineChart>
      <c:catAx>
        <c:axId val="2843951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RU"/>
          </a:p>
        </c:txPr>
        <c:crossAx val="286639496"/>
        <c:crosses val="autoZero"/>
        <c:auto val="1"/>
        <c:lblAlgn val="ctr"/>
        <c:lblOffset val="100"/>
        <c:noMultiLvlLbl val="0"/>
      </c:catAx>
      <c:valAx>
        <c:axId val="28663949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RU"/>
          </a:p>
        </c:txPr>
        <c:crossAx val="284395168"/>
        <c:crosses val="autoZero"/>
        <c:crossBetween val="between"/>
      </c:valAx>
    </c:plotArea>
    <c:legend>
      <c:legendPos val="b"/>
      <c:legendEntry>
        <c:idx val="3"/>
        <c:txPr>
          <a:bodyPr/>
          <a:lstStyle/>
          <a:p>
            <a:pPr>
              <a:defRPr sz="1600" b="1"/>
            </a:pPr>
            <a:endParaRPr lang="en-RU"/>
          </a:p>
        </c:txPr>
      </c:legendEntry>
      <c:layout>
        <c:manualLayout>
          <c:xMode val="edge"/>
          <c:yMode val="edge"/>
          <c:x val="0.20738866425480598"/>
          <c:y val="0.84188612285000153"/>
          <c:w val="0.7395021635809037"/>
          <c:h val="0.14112704086040312"/>
        </c:manualLayout>
      </c:layout>
      <c:overlay val="0"/>
      <c:txPr>
        <a:bodyPr/>
        <a:lstStyle/>
        <a:p>
          <a:pPr>
            <a:defRPr sz="1400"/>
          </a:pPr>
          <a:endParaRPr lang="en-RU"/>
        </a:p>
      </c:txPr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846204212112521E-2"/>
          <c:y val="0.12273636263200516"/>
          <c:w val="0.82731514134656969"/>
          <c:h val="0.697282510092650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'1441_Резюме'!$B$19</c:f>
              <c:strCache>
                <c:ptCount val="1"/>
                <c:pt idx="0">
                  <c:v>Расходы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numRef>
              <c:f>'1441_Резюме'!$E$9:$K$9</c:f>
              <c:numCache>
                <c:formatCode>General</c:formatCode>
                <c:ptCount val="7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</c:numCache>
            </c:numRef>
          </c:cat>
          <c:val>
            <c:numRef>
              <c:f>'1441_Резюме'!$E$22:$K$22</c:f>
              <c:numCache>
                <c:formatCode>#\ ##0_ ;\-#\ ##0\ </c:formatCode>
                <c:ptCount val="7"/>
                <c:pt idx="0">
                  <c:v>17951</c:v>
                </c:pt>
                <c:pt idx="1">
                  <c:v>31600</c:v>
                </c:pt>
                <c:pt idx="2">
                  <c:v>43110</c:v>
                </c:pt>
                <c:pt idx="3">
                  <c:v>51200</c:v>
                </c:pt>
                <c:pt idx="4">
                  <c:v>4000</c:v>
                </c:pt>
                <c:pt idx="5">
                  <c:v>4000</c:v>
                </c:pt>
                <c:pt idx="6">
                  <c:v>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A9-4361-A95D-DD110EA2C000}"/>
            </c:ext>
          </c:extLst>
        </c:ser>
        <c:ser>
          <c:idx val="1"/>
          <c:order val="1"/>
          <c:tx>
            <c:strRef>
              <c:f>'1441_Резюме'!$B$8</c:f>
              <c:strCache>
                <c:ptCount val="1"/>
                <c:pt idx="0">
                  <c:v>Эффекты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'1441_Резюме'!$E$9:$K$9</c:f>
              <c:numCache>
                <c:formatCode>General</c:formatCode>
                <c:ptCount val="7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</c:numCache>
            </c:numRef>
          </c:cat>
          <c:val>
            <c:numRef>
              <c:f>'1441_Резюме'!$E$13:$K$13</c:f>
              <c:numCache>
                <c:formatCode>#\ ##0_ ;\-#\ ##0\ </c:formatCode>
                <c:ptCount val="7"/>
                <c:pt idx="0">
                  <c:v>0</c:v>
                </c:pt>
                <c:pt idx="1">
                  <c:v>0</c:v>
                </c:pt>
                <c:pt idx="2">
                  <c:v>60911.964</c:v>
                </c:pt>
                <c:pt idx="3">
                  <c:v>59869.8</c:v>
                </c:pt>
                <c:pt idx="4">
                  <c:v>61984.800000000003</c:v>
                </c:pt>
                <c:pt idx="5">
                  <c:v>61984.800000000003</c:v>
                </c:pt>
                <c:pt idx="6">
                  <c:v>55984.800000000003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A9-4361-A95D-DD110EA2C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4395168"/>
        <c:axId val="286639496"/>
      </c:barChart>
      <c:lineChart>
        <c:grouping val="standard"/>
        <c:varyColors val="0"/>
        <c:ser>
          <c:idx val="2"/>
          <c:order val="2"/>
          <c:tx>
            <c:strRef>
              <c:f>'1441_Резюме'!$B$33</c:f>
              <c:strCache>
                <c:ptCount val="1"/>
                <c:pt idx="0">
                  <c:v>Накопленный DCF, тыс.руб.</c:v>
                </c:pt>
              </c:strCache>
            </c:strRef>
          </c:tx>
          <c:marker>
            <c:symbol val="circle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'1441_Резюме'!$E$33:$K$33</c:f>
              <c:numCache>
                <c:formatCode>#\ ##0_ ;\-#\ ##0\ </c:formatCode>
                <c:ptCount val="7"/>
                <c:pt idx="0">
                  <c:v>-16812.651903702987</c:v>
                </c:pt>
                <c:pt idx="1">
                  <c:v>-42774.153347546424</c:v>
                </c:pt>
                <c:pt idx="2">
                  <c:v>-29944.769767454018</c:v>
                </c:pt>
                <c:pt idx="3">
                  <c:v>-24463.993179481626</c:v>
                </c:pt>
                <c:pt idx="4">
                  <c:v>7690.5491558462745</c:v>
                </c:pt>
                <c:pt idx="5">
                  <c:v>35896.288046484784</c:v>
                </c:pt>
                <c:pt idx="6">
                  <c:v>58077.988887292915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A9-4361-A95D-DD110EA2C000}"/>
            </c:ext>
          </c:extLst>
        </c:ser>
        <c:ser>
          <c:idx val="3"/>
          <c:order val="3"/>
          <c:tx>
            <c:strRef>
              <c:f>'1441_Резюме'!$B$35</c:f>
              <c:strCache>
                <c:ptCount val="1"/>
              </c:strCache>
            </c:strRef>
          </c:tx>
          <c:spPr>
            <a:ln>
              <a:noFill/>
            </a:ln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C4A9-4361-A95D-DD110EA2C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4395168"/>
        <c:axId val="286639496"/>
      </c:lineChart>
      <c:catAx>
        <c:axId val="2843951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RU"/>
          </a:p>
        </c:txPr>
        <c:crossAx val="286639496"/>
        <c:crosses val="autoZero"/>
        <c:auto val="1"/>
        <c:lblAlgn val="ctr"/>
        <c:lblOffset val="100"/>
        <c:noMultiLvlLbl val="0"/>
      </c:catAx>
      <c:valAx>
        <c:axId val="28663949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RU"/>
          </a:p>
        </c:txPr>
        <c:crossAx val="284395168"/>
        <c:crosses val="autoZero"/>
        <c:crossBetween val="between"/>
      </c:valAx>
    </c:plotArea>
    <c:legend>
      <c:legendPos val="b"/>
      <c:legendEntry>
        <c:idx val="3"/>
        <c:txPr>
          <a:bodyPr/>
          <a:lstStyle/>
          <a:p>
            <a:pPr>
              <a:defRPr sz="1600" b="1"/>
            </a:pPr>
            <a:endParaRPr lang="en-RU"/>
          </a:p>
        </c:txPr>
      </c:legendEntry>
      <c:layout>
        <c:manualLayout>
          <c:xMode val="edge"/>
          <c:yMode val="edge"/>
          <c:x val="0.20738866425480598"/>
          <c:y val="0.84188612285000153"/>
          <c:w val="0.7395021635809037"/>
          <c:h val="0.14112704086040312"/>
        </c:manualLayout>
      </c:layout>
      <c:overlay val="0"/>
      <c:txPr>
        <a:bodyPr/>
        <a:lstStyle/>
        <a:p>
          <a:pPr>
            <a:defRPr sz="1400"/>
          </a:pPr>
          <a:endParaRPr lang="en-RU"/>
        </a:p>
      </c:txPr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846204212112521E-2"/>
          <c:y val="0.12273636263200516"/>
          <c:w val="0.82731514134656969"/>
          <c:h val="0.697282510092650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'1576_Резюме'!$B$17</c:f>
              <c:strCache>
                <c:ptCount val="1"/>
                <c:pt idx="0">
                  <c:v>Расходы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numRef>
              <c:f>'1576_Резюме'!$E$9:$K$9</c:f>
              <c:numCache>
                <c:formatCode>General</c:formatCode>
                <c:ptCount val="7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</c:numCache>
            </c:numRef>
          </c:cat>
          <c:val>
            <c:numRef>
              <c:f>'1576_Резюме'!$E$21:$K$21</c:f>
              <c:numCache>
                <c:formatCode>#\ ##0_ ;\-#\ ##0\ </c:formatCode>
                <c:ptCount val="7"/>
                <c:pt idx="0">
                  <c:v>29851</c:v>
                </c:pt>
                <c:pt idx="1">
                  <c:v>65900</c:v>
                </c:pt>
                <c:pt idx="2">
                  <c:v>20200</c:v>
                </c:pt>
                <c:pt idx="3">
                  <c:v>4000</c:v>
                </c:pt>
                <c:pt idx="4">
                  <c:v>4000</c:v>
                </c:pt>
                <c:pt idx="5">
                  <c:v>4000</c:v>
                </c:pt>
                <c:pt idx="6">
                  <c:v>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A1-4F5D-9804-3A348F5212C1}"/>
            </c:ext>
          </c:extLst>
        </c:ser>
        <c:ser>
          <c:idx val="1"/>
          <c:order val="1"/>
          <c:tx>
            <c:strRef>
              <c:f>'1576_Резюме'!$B$8</c:f>
              <c:strCache>
                <c:ptCount val="1"/>
                <c:pt idx="0">
                  <c:v>Эффекты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'1576_Резюме'!$E$9:$K$9</c:f>
              <c:numCache>
                <c:formatCode>General</c:formatCode>
                <c:ptCount val="7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</c:numCache>
            </c:numRef>
          </c:cat>
          <c:val>
            <c:numRef>
              <c:f>'1576_Резюме'!$E$13:$K$13</c:f>
              <c:numCache>
                <c:formatCode>#\ ##0_ ;\-#\ ##0\ </c:formatCode>
                <c:ptCount val="7"/>
                <c:pt idx="0">
                  <c:v>0</c:v>
                </c:pt>
                <c:pt idx="1">
                  <c:v>45660.399999999994</c:v>
                </c:pt>
                <c:pt idx="2">
                  <c:v>151561.56862745096</c:v>
                </c:pt>
                <c:pt idx="3">
                  <c:v>51735.399999999994</c:v>
                </c:pt>
                <c:pt idx="4">
                  <c:v>51735.399999999994</c:v>
                </c:pt>
                <c:pt idx="5">
                  <c:v>51735.399999999994</c:v>
                </c:pt>
                <c:pt idx="6">
                  <c:v>6075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A1-4F5D-9804-3A348F521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4395168"/>
        <c:axId val="286639496"/>
      </c:barChart>
      <c:lineChart>
        <c:grouping val="standard"/>
        <c:varyColors val="0"/>
        <c:ser>
          <c:idx val="2"/>
          <c:order val="2"/>
          <c:tx>
            <c:strRef>
              <c:f>'1576_Резюме'!$B$32</c:f>
              <c:strCache>
                <c:ptCount val="1"/>
                <c:pt idx="0">
                  <c:v>Накопленный DCF, тыс.руб.</c:v>
                </c:pt>
              </c:strCache>
            </c:strRef>
          </c:tx>
          <c:marker>
            <c:symbol val="circle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'1576_Резюме'!$E$32:$K$32</c:f>
              <c:numCache>
                <c:formatCode>#\ ##0_ ;\-#\ ##0\ </c:formatCode>
                <c:ptCount val="7"/>
                <c:pt idx="0">
                  <c:v>-31872.146290138666</c:v>
                </c:pt>
                <c:pt idx="1">
                  <c:v>-50828.268482227526</c:v>
                </c:pt>
                <c:pt idx="2">
                  <c:v>57093.995871794868</c:v>
                </c:pt>
                <c:pt idx="3">
                  <c:v>91495.579705418117</c:v>
                </c:pt>
                <c:pt idx="4">
                  <c:v>121672.40762964904</c:v>
                </c:pt>
                <c:pt idx="5">
                  <c:v>148143.30931757088</c:v>
                </c:pt>
                <c:pt idx="6">
                  <c:v>149152.65846076142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A1-4F5D-9804-3A348F5212C1}"/>
            </c:ext>
          </c:extLst>
        </c:ser>
        <c:ser>
          <c:idx val="3"/>
          <c:order val="3"/>
          <c:tx>
            <c:strRef>
              <c:f>'1576_Резюме'!$B$34</c:f>
              <c:strCache>
                <c:ptCount val="1"/>
              </c:strCache>
            </c:strRef>
          </c:tx>
          <c:spPr>
            <a:ln>
              <a:noFill/>
            </a:ln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5FA1-4F5D-9804-3A348F521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4395168"/>
        <c:axId val="286639496"/>
      </c:lineChart>
      <c:catAx>
        <c:axId val="2843951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RU"/>
          </a:p>
        </c:txPr>
        <c:crossAx val="286639496"/>
        <c:crosses val="autoZero"/>
        <c:auto val="1"/>
        <c:lblAlgn val="ctr"/>
        <c:lblOffset val="100"/>
        <c:noMultiLvlLbl val="0"/>
      </c:catAx>
      <c:valAx>
        <c:axId val="28663949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RU"/>
          </a:p>
        </c:txPr>
        <c:crossAx val="284395168"/>
        <c:crosses val="autoZero"/>
        <c:crossBetween val="between"/>
      </c:valAx>
    </c:plotArea>
    <c:legend>
      <c:legendPos val="b"/>
      <c:legendEntry>
        <c:idx val="3"/>
        <c:txPr>
          <a:bodyPr/>
          <a:lstStyle/>
          <a:p>
            <a:pPr>
              <a:defRPr sz="1600" b="1"/>
            </a:pPr>
            <a:endParaRPr lang="en-RU"/>
          </a:p>
        </c:txPr>
      </c:legendEntry>
      <c:layout>
        <c:manualLayout>
          <c:xMode val="edge"/>
          <c:yMode val="edge"/>
          <c:x val="0.20738866425480598"/>
          <c:y val="0.84188612285000153"/>
          <c:w val="0.7395021635809037"/>
          <c:h val="0.14112704086040312"/>
        </c:manualLayout>
      </c:layout>
      <c:overlay val="0"/>
      <c:txPr>
        <a:bodyPr/>
        <a:lstStyle/>
        <a:p>
          <a:pPr>
            <a:defRPr sz="1400"/>
          </a:pPr>
          <a:endParaRPr lang="en-RU"/>
        </a:p>
      </c:txPr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2347382</xdr:colOff>
      <xdr:row>40</xdr:row>
      <xdr:rowOff>128510</xdr:rowOff>
    </xdr:from>
    <xdr:to>
      <xdr:col>8</xdr:col>
      <xdr:colOff>1067403</xdr:colOff>
      <xdr:row>65</xdr:row>
      <xdr:rowOff>19350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61AAFC5-277B-4E0B-A44F-AE65762EFF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2347382</xdr:colOff>
      <xdr:row>39</xdr:row>
      <xdr:rowOff>128510</xdr:rowOff>
    </xdr:from>
    <xdr:to>
      <xdr:col>8</xdr:col>
      <xdr:colOff>1067403</xdr:colOff>
      <xdr:row>64</xdr:row>
      <xdr:rowOff>19350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7FC5D6C-D17E-42D7-A31C-4D90999504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2347382</xdr:colOff>
      <xdr:row>38</xdr:row>
      <xdr:rowOff>128510</xdr:rowOff>
    </xdr:from>
    <xdr:to>
      <xdr:col>8</xdr:col>
      <xdr:colOff>1067403</xdr:colOff>
      <xdr:row>63</xdr:row>
      <xdr:rowOff>19350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0545F7C-BEB1-46E0-BD52-94F17C86C7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2347382</xdr:colOff>
      <xdr:row>38</xdr:row>
      <xdr:rowOff>128510</xdr:rowOff>
    </xdr:from>
    <xdr:to>
      <xdr:col>8</xdr:col>
      <xdr:colOff>1067403</xdr:colOff>
      <xdr:row>63</xdr:row>
      <xdr:rowOff>19350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4A8127F-9597-4D09-A63E-36DBEA150D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2347382</xdr:colOff>
      <xdr:row>40</xdr:row>
      <xdr:rowOff>65010</xdr:rowOff>
    </xdr:from>
    <xdr:to>
      <xdr:col>8</xdr:col>
      <xdr:colOff>1067403</xdr:colOff>
      <xdr:row>64</xdr:row>
      <xdr:rowOff>133650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C603A6B-14FD-40BE-BDD1-46D65F63DB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2347382</xdr:colOff>
      <xdr:row>38</xdr:row>
      <xdr:rowOff>128510</xdr:rowOff>
    </xdr:from>
    <xdr:to>
      <xdr:col>8</xdr:col>
      <xdr:colOff>1067403</xdr:colOff>
      <xdr:row>63</xdr:row>
      <xdr:rowOff>19350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8357051-5F0A-44DD-A953-AFB6BA6863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2347382</xdr:colOff>
      <xdr:row>43</xdr:row>
      <xdr:rowOff>65010</xdr:rowOff>
    </xdr:from>
    <xdr:to>
      <xdr:col>8</xdr:col>
      <xdr:colOff>1067403</xdr:colOff>
      <xdr:row>67</xdr:row>
      <xdr:rowOff>133650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6F5870F-E295-4266-856B-343C47E72C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2347382</xdr:colOff>
      <xdr:row>40</xdr:row>
      <xdr:rowOff>128510</xdr:rowOff>
    </xdr:from>
    <xdr:to>
      <xdr:col>8</xdr:col>
      <xdr:colOff>1067403</xdr:colOff>
      <xdr:row>65</xdr:row>
      <xdr:rowOff>19350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8F251E4-9C3C-4934-8E3E-CE07EB4C99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0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6.bin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9.bin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2.bin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754A3-876C-4BE1-9B24-EAA5D9A6EAB7}">
  <dimension ref="A1:BD507"/>
  <sheetViews>
    <sheetView showGridLines="0" zoomScale="60" zoomScaleNormal="60" workbookViewId="0">
      <pane xSplit="9" ySplit="7" topLeftCell="AK8" activePane="bottomRight" state="frozen"/>
      <selection activeCell="A8" sqref="A8"/>
      <selection pane="topRight" activeCell="A8" sqref="A8"/>
      <selection pane="bottomLeft" activeCell="A8" sqref="A8"/>
      <selection pane="bottomRight" activeCell="D25" sqref="D25"/>
    </sheetView>
  </sheetViews>
  <sheetFormatPr baseColWidth="10" defaultColWidth="0" defaultRowHeight="16" zeroHeight="1"/>
  <cols>
    <col min="1" max="1" width="4.1640625" style="400" customWidth="1"/>
    <col min="2" max="2" width="28.5" style="400" customWidth="1"/>
    <col min="3" max="3" width="17.1640625" style="400" customWidth="1"/>
    <col min="4" max="4" width="27.6640625" style="400" customWidth="1"/>
    <col min="5" max="5" width="21.83203125" style="400" customWidth="1"/>
    <col min="6" max="6" width="25.6640625" style="400" customWidth="1"/>
    <col min="7" max="10" width="11.83203125" style="400" customWidth="1"/>
    <col min="11" max="11" width="12.83203125" style="400" customWidth="1"/>
    <col min="12" max="45" width="11.83203125" style="400" customWidth="1"/>
    <col min="46" max="56" width="0" style="400" hidden="1" customWidth="1"/>
    <col min="57" max="16384" width="11.83203125" style="400" hidden="1"/>
  </cols>
  <sheetData>
    <row r="1" spans="2:46"/>
    <row r="2" spans="2:46">
      <c r="B2" s="401" t="s">
        <v>809</v>
      </c>
    </row>
    <row r="3" spans="2:46">
      <c r="B3" s="400" t="s">
        <v>810</v>
      </c>
      <c r="F3" s="402" t="s">
        <v>811</v>
      </c>
    </row>
    <row r="4" spans="2:46">
      <c r="B4" s="400" t="s">
        <v>812</v>
      </c>
    </row>
    <row r="5" spans="2:46"/>
    <row r="6" spans="2:46"/>
    <row r="7" spans="2:46" ht="66" customHeight="1">
      <c r="B7" s="403" t="s">
        <v>813</v>
      </c>
      <c r="C7" s="403" t="s">
        <v>814</v>
      </c>
      <c r="D7" s="403" t="s">
        <v>815</v>
      </c>
      <c r="E7" s="403" t="s">
        <v>816</v>
      </c>
      <c r="F7" s="403" t="s">
        <v>817</v>
      </c>
      <c r="G7" s="403" t="s">
        <v>818</v>
      </c>
      <c r="H7" s="404" t="s">
        <v>819</v>
      </c>
      <c r="I7" s="404" t="s">
        <v>820</v>
      </c>
      <c r="J7" s="404">
        <v>2015</v>
      </c>
      <c r="K7" s="404">
        <v>2016</v>
      </c>
      <c r="L7" s="405">
        <f>K7+1</f>
        <v>2017</v>
      </c>
      <c r="M7" s="405">
        <f t="shared" ref="M7:AS7" si="0">L7+1</f>
        <v>2018</v>
      </c>
      <c r="N7" s="405">
        <f t="shared" si="0"/>
        <v>2019</v>
      </c>
      <c r="O7" s="405">
        <f t="shared" si="0"/>
        <v>2020</v>
      </c>
      <c r="P7" s="405">
        <f t="shared" si="0"/>
        <v>2021</v>
      </c>
      <c r="Q7" s="405">
        <f t="shared" si="0"/>
        <v>2022</v>
      </c>
      <c r="R7" s="405">
        <f t="shared" si="0"/>
        <v>2023</v>
      </c>
      <c r="S7" s="405">
        <f t="shared" si="0"/>
        <v>2024</v>
      </c>
      <c r="T7" s="405">
        <f t="shared" si="0"/>
        <v>2025</v>
      </c>
      <c r="U7" s="405">
        <f t="shared" si="0"/>
        <v>2026</v>
      </c>
      <c r="V7" s="405">
        <f t="shared" si="0"/>
        <v>2027</v>
      </c>
      <c r="W7" s="405">
        <f t="shared" si="0"/>
        <v>2028</v>
      </c>
      <c r="X7" s="405">
        <f t="shared" si="0"/>
        <v>2029</v>
      </c>
      <c r="Y7" s="405">
        <f t="shared" si="0"/>
        <v>2030</v>
      </c>
      <c r="Z7" s="405">
        <f t="shared" si="0"/>
        <v>2031</v>
      </c>
      <c r="AA7" s="405">
        <f t="shared" si="0"/>
        <v>2032</v>
      </c>
      <c r="AB7" s="405">
        <f t="shared" si="0"/>
        <v>2033</v>
      </c>
      <c r="AC7" s="405">
        <f t="shared" si="0"/>
        <v>2034</v>
      </c>
      <c r="AD7" s="405">
        <f t="shared" si="0"/>
        <v>2035</v>
      </c>
      <c r="AE7" s="405">
        <f t="shared" si="0"/>
        <v>2036</v>
      </c>
      <c r="AF7" s="405">
        <f t="shared" si="0"/>
        <v>2037</v>
      </c>
      <c r="AG7" s="405">
        <f t="shared" si="0"/>
        <v>2038</v>
      </c>
      <c r="AH7" s="405">
        <f t="shared" si="0"/>
        <v>2039</v>
      </c>
      <c r="AI7" s="405">
        <f t="shared" si="0"/>
        <v>2040</v>
      </c>
      <c r="AJ7" s="405">
        <f t="shared" si="0"/>
        <v>2041</v>
      </c>
      <c r="AK7" s="405">
        <f t="shared" si="0"/>
        <v>2042</v>
      </c>
      <c r="AL7" s="405">
        <f t="shared" si="0"/>
        <v>2043</v>
      </c>
      <c r="AM7" s="405">
        <f t="shared" si="0"/>
        <v>2044</v>
      </c>
      <c r="AN7" s="405">
        <f t="shared" si="0"/>
        <v>2045</v>
      </c>
      <c r="AO7" s="405">
        <f t="shared" si="0"/>
        <v>2046</v>
      </c>
      <c r="AP7" s="405">
        <f t="shared" si="0"/>
        <v>2047</v>
      </c>
      <c r="AQ7" s="405">
        <f t="shared" si="0"/>
        <v>2048</v>
      </c>
      <c r="AR7" s="405">
        <f t="shared" si="0"/>
        <v>2049</v>
      </c>
      <c r="AS7" s="405">
        <f t="shared" si="0"/>
        <v>2050</v>
      </c>
      <c r="AT7" s="400" t="s">
        <v>821</v>
      </c>
    </row>
    <row r="8" spans="2:46">
      <c r="B8" t="s">
        <v>767</v>
      </c>
      <c r="C8" t="s">
        <v>153</v>
      </c>
      <c r="D8" t="s">
        <v>335</v>
      </c>
      <c r="E8" t="s">
        <v>829</v>
      </c>
      <c r="F8" s="402" t="s">
        <v>54</v>
      </c>
      <c r="G8" s="402" t="s">
        <v>824</v>
      </c>
      <c r="H8" s="407" t="s">
        <v>773</v>
      </c>
      <c r="I8" s="407">
        <f t="shared" ref="I8" si="1">SUM(N8:AS8)</f>
        <v>0</v>
      </c>
      <c r="J8" s="408"/>
      <c r="K8" s="408"/>
      <c r="L8" s="408"/>
      <c r="M8" s="408"/>
      <c r="N8" s="406"/>
      <c r="O8" s="406"/>
      <c r="P8" s="406"/>
      <c r="Q8" s="406"/>
      <c r="R8" s="406"/>
      <c r="S8" s="406"/>
      <c r="T8" s="406"/>
      <c r="U8" s="406"/>
      <c r="V8" s="406"/>
      <c r="W8" s="406"/>
      <c r="X8" s="406"/>
      <c r="Y8" s="406"/>
      <c r="Z8" s="406"/>
      <c r="AA8" s="406"/>
      <c r="AB8" s="406"/>
      <c r="AC8" s="406"/>
      <c r="AD8" s="406"/>
      <c r="AE8" s="406"/>
      <c r="AF8" s="406"/>
      <c r="AG8" s="406"/>
      <c r="AH8" s="406"/>
      <c r="AI8" s="406"/>
      <c r="AJ8" s="406"/>
      <c r="AK8" s="406"/>
      <c r="AL8" s="406"/>
      <c r="AM8" s="406"/>
      <c r="AN8" s="406"/>
      <c r="AO8" s="406"/>
      <c r="AP8" s="406"/>
      <c r="AQ8" s="406"/>
      <c r="AR8" s="406"/>
      <c r="AS8" s="406"/>
    </row>
    <row r="9" spans="2:46">
      <c r="B9"/>
      <c r="C9"/>
      <c r="D9"/>
      <c r="E9"/>
      <c r="F9" s="402"/>
      <c r="G9" s="402"/>
      <c r="H9" s="407"/>
      <c r="I9" s="407"/>
      <c r="J9" s="408"/>
      <c r="K9" s="408"/>
      <c r="L9" s="408"/>
      <c r="M9" s="408"/>
      <c r="N9" s="406"/>
      <c r="O9" s="406"/>
      <c r="P9" s="406"/>
      <c r="Q9" s="406"/>
      <c r="R9" s="406"/>
      <c r="S9" s="406"/>
      <c r="T9" s="406"/>
      <c r="U9" s="406"/>
      <c r="V9" s="406"/>
      <c r="W9" s="406"/>
      <c r="X9" s="406"/>
      <c r="Y9" s="406"/>
      <c r="Z9" s="406"/>
      <c r="AA9" s="406"/>
      <c r="AB9" s="406"/>
      <c r="AC9" s="406"/>
      <c r="AD9" s="406"/>
      <c r="AE9" s="406"/>
      <c r="AF9" s="406"/>
      <c r="AG9" s="406"/>
      <c r="AH9" s="406"/>
      <c r="AI9" s="406"/>
      <c r="AJ9" s="406"/>
      <c r="AK9" s="406"/>
      <c r="AL9" s="406"/>
      <c r="AM9" s="406"/>
      <c r="AN9" s="406"/>
      <c r="AO9" s="406"/>
      <c r="AP9" s="406"/>
      <c r="AQ9" s="406"/>
      <c r="AR9" s="406"/>
      <c r="AS9" s="406"/>
    </row>
    <row r="10" spans="2:46">
      <c r="B10" t="s">
        <v>767</v>
      </c>
      <c r="C10" t="s">
        <v>153</v>
      </c>
      <c r="D10"/>
      <c r="E10" t="s">
        <v>836</v>
      </c>
      <c r="F10" s="402"/>
      <c r="G10" s="409"/>
      <c r="H10" s="407"/>
      <c r="I10" s="407"/>
      <c r="J10" s="408"/>
      <c r="K10" s="406"/>
      <c r="L10" s="406"/>
      <c r="M10" s="406"/>
      <c r="N10" s="406"/>
      <c r="O10" s="406"/>
      <c r="P10" s="406"/>
      <c r="Q10" s="406"/>
      <c r="R10" s="406"/>
      <c r="S10" s="406"/>
      <c r="T10" s="406"/>
      <c r="U10" s="406"/>
      <c r="V10" s="406"/>
      <c r="W10" s="406"/>
      <c r="X10" s="406"/>
      <c r="Y10" s="406"/>
      <c r="Z10" s="406"/>
      <c r="AA10" s="406"/>
      <c r="AB10" s="406"/>
      <c r="AC10" s="406"/>
      <c r="AD10" s="406"/>
      <c r="AE10" s="406"/>
      <c r="AF10" s="406"/>
      <c r="AG10" s="406"/>
      <c r="AH10" s="406"/>
      <c r="AI10" s="406"/>
      <c r="AJ10" s="406"/>
      <c r="AK10" s="406"/>
      <c r="AL10" s="406"/>
      <c r="AM10" s="406"/>
      <c r="AN10" s="406"/>
      <c r="AO10" s="406"/>
      <c r="AP10" s="406"/>
      <c r="AQ10" s="406"/>
      <c r="AR10" s="406"/>
      <c r="AS10" s="406"/>
    </row>
    <row r="11" spans="2:46">
      <c r="B11" s="406"/>
      <c r="C11" s="408"/>
      <c r="D11" s="406"/>
      <c r="E11" s="402"/>
      <c r="F11" s="402"/>
      <c r="G11" s="409"/>
      <c r="H11" s="407"/>
      <c r="I11" s="407"/>
      <c r="J11" s="408"/>
      <c r="K11" s="406"/>
      <c r="L11" s="406"/>
      <c r="M11" s="406"/>
      <c r="N11" s="406"/>
      <c r="O11" s="406"/>
      <c r="P11" s="406"/>
      <c r="Q11" s="406"/>
      <c r="R11" s="406"/>
      <c r="S11" s="406"/>
      <c r="T11" s="406"/>
      <c r="U11" s="406"/>
      <c r="V11" s="406"/>
      <c r="W11" s="406"/>
      <c r="X11" s="406"/>
      <c r="Y11" s="406"/>
      <c r="Z11" s="406"/>
      <c r="AA11" s="406"/>
      <c r="AB11" s="406"/>
      <c r="AC11" s="406"/>
      <c r="AD11" s="406"/>
      <c r="AE11" s="406"/>
      <c r="AF11" s="406"/>
      <c r="AG11" s="406"/>
      <c r="AH11" s="406"/>
      <c r="AI11" s="406"/>
      <c r="AJ11" s="406"/>
      <c r="AK11" s="406"/>
      <c r="AL11" s="406"/>
      <c r="AM11" s="406"/>
      <c r="AN11" s="406"/>
      <c r="AO11" s="406"/>
      <c r="AP11" s="406"/>
      <c r="AQ11" s="406"/>
      <c r="AR11" s="406"/>
      <c r="AS11" s="406"/>
    </row>
    <row r="12" spans="2:46">
      <c r="B12" s="406"/>
      <c r="C12" s="408"/>
      <c r="D12" s="406"/>
      <c r="E12" s="402"/>
      <c r="F12" s="402"/>
      <c r="G12" s="409"/>
      <c r="H12" s="407"/>
      <c r="I12" s="407"/>
      <c r="J12" s="408"/>
      <c r="K12" s="406"/>
      <c r="L12" s="406"/>
      <c r="M12" s="406"/>
      <c r="N12" s="406"/>
      <c r="O12" s="406"/>
      <c r="P12" s="406"/>
      <c r="Q12" s="406"/>
      <c r="R12" s="406"/>
      <c r="S12" s="406"/>
      <c r="T12" s="406"/>
      <c r="U12" s="406"/>
      <c r="V12" s="406"/>
      <c r="W12" s="406"/>
      <c r="X12" s="406"/>
      <c r="Y12" s="406"/>
      <c r="Z12" s="406"/>
      <c r="AA12" s="406"/>
      <c r="AB12" s="406"/>
      <c r="AC12" s="406"/>
      <c r="AD12" s="406"/>
      <c r="AE12" s="406"/>
      <c r="AF12" s="406"/>
      <c r="AG12" s="406"/>
      <c r="AH12" s="406"/>
      <c r="AI12" s="406"/>
      <c r="AJ12" s="406"/>
      <c r="AK12" s="406"/>
      <c r="AL12" s="406"/>
      <c r="AM12" s="406"/>
      <c r="AN12" s="406"/>
      <c r="AO12" s="406"/>
      <c r="AP12" s="406"/>
      <c r="AQ12" s="406"/>
      <c r="AR12" s="406"/>
      <c r="AS12" s="406"/>
    </row>
    <row r="13" spans="2:46">
      <c r="B13" s="406"/>
      <c r="C13" s="408"/>
      <c r="D13" s="406"/>
      <c r="E13" s="402"/>
      <c r="F13" s="402"/>
      <c r="G13" s="409"/>
      <c r="H13" s="407"/>
      <c r="I13" s="407"/>
      <c r="J13" s="408"/>
      <c r="K13" s="406"/>
      <c r="L13" s="406"/>
      <c r="M13" s="406"/>
      <c r="N13" s="406"/>
      <c r="O13" s="406"/>
      <c r="P13" s="406"/>
      <c r="Q13" s="406"/>
      <c r="R13" s="406"/>
      <c r="S13" s="406"/>
      <c r="T13" s="406"/>
      <c r="U13" s="406"/>
      <c r="V13" s="406"/>
      <c r="W13" s="406"/>
      <c r="X13" s="406"/>
      <c r="Y13" s="406"/>
      <c r="Z13" s="406"/>
      <c r="AA13" s="406"/>
      <c r="AB13" s="406"/>
      <c r="AC13" s="406"/>
      <c r="AD13" s="406"/>
      <c r="AE13" s="406"/>
      <c r="AF13" s="406"/>
      <c r="AG13" s="406"/>
      <c r="AH13" s="406"/>
      <c r="AI13" s="406"/>
      <c r="AJ13" s="406"/>
      <c r="AK13" s="406"/>
      <c r="AL13" s="406"/>
      <c r="AM13" s="406"/>
      <c r="AN13" s="406"/>
      <c r="AO13" s="406"/>
      <c r="AP13" s="406"/>
      <c r="AQ13" s="406"/>
      <c r="AR13" s="406"/>
      <c r="AS13" s="406"/>
    </row>
    <row r="14" spans="2:46">
      <c r="B14" s="406"/>
      <c r="C14" s="408"/>
      <c r="D14" s="406"/>
      <c r="E14" s="402"/>
      <c r="F14" s="402"/>
      <c r="G14" s="409"/>
      <c r="H14" s="407"/>
      <c r="I14" s="407"/>
      <c r="J14" s="408"/>
      <c r="K14" s="406"/>
      <c r="L14" s="406"/>
      <c r="M14" s="406"/>
      <c r="N14" s="406"/>
      <c r="O14" s="406"/>
      <c r="P14" s="406"/>
      <c r="Q14" s="406"/>
      <c r="R14" s="406"/>
      <c r="S14" s="406"/>
      <c r="T14" s="406"/>
      <c r="U14" s="406"/>
      <c r="V14" s="406"/>
      <c r="W14" s="406"/>
      <c r="X14" s="406"/>
      <c r="Y14" s="406"/>
      <c r="Z14" s="406"/>
      <c r="AA14" s="406"/>
      <c r="AB14" s="406"/>
      <c r="AC14" s="406"/>
      <c r="AD14" s="406"/>
      <c r="AE14" s="406"/>
      <c r="AF14" s="406"/>
      <c r="AG14" s="406"/>
      <c r="AH14" s="406"/>
      <c r="AI14" s="406"/>
      <c r="AJ14" s="406"/>
      <c r="AK14" s="406"/>
      <c r="AL14" s="406"/>
      <c r="AM14" s="406"/>
      <c r="AN14" s="406"/>
      <c r="AO14" s="406"/>
      <c r="AP14" s="406"/>
      <c r="AQ14" s="406"/>
      <c r="AR14" s="406"/>
      <c r="AS14" s="406"/>
    </row>
    <row r="15" spans="2:46">
      <c r="B15" s="406"/>
      <c r="C15" s="408"/>
      <c r="D15" s="406"/>
      <c r="E15" s="402"/>
      <c r="F15" s="402"/>
      <c r="G15" s="409"/>
      <c r="H15" s="407"/>
      <c r="I15" s="407"/>
      <c r="J15" s="408"/>
      <c r="K15" s="406"/>
      <c r="L15" s="406"/>
      <c r="M15" s="406"/>
      <c r="N15" s="406"/>
      <c r="O15" s="406"/>
      <c r="P15" s="406"/>
      <c r="Q15" s="406"/>
      <c r="R15" s="406"/>
      <c r="S15" s="406"/>
      <c r="T15" s="406"/>
      <c r="U15" s="406"/>
      <c r="V15" s="406"/>
      <c r="W15" s="406"/>
      <c r="X15" s="406"/>
      <c r="Y15" s="406"/>
      <c r="Z15" s="406"/>
      <c r="AA15" s="406"/>
      <c r="AB15" s="406"/>
      <c r="AC15" s="406"/>
      <c r="AD15" s="406"/>
      <c r="AE15" s="406"/>
      <c r="AF15" s="406"/>
      <c r="AG15" s="406"/>
      <c r="AH15" s="406"/>
      <c r="AI15" s="406"/>
      <c r="AJ15" s="406"/>
      <c r="AK15" s="406"/>
      <c r="AL15" s="406"/>
      <c r="AM15" s="406"/>
      <c r="AN15" s="406"/>
      <c r="AO15" s="406"/>
      <c r="AP15" s="406"/>
      <c r="AQ15" s="406"/>
      <c r="AR15" s="406"/>
      <c r="AS15" s="406"/>
    </row>
    <row r="16" spans="2:46">
      <c r="B16" s="406"/>
      <c r="C16" s="408"/>
      <c r="D16" s="406"/>
      <c r="E16" s="402"/>
      <c r="F16" s="402"/>
      <c r="G16" s="409"/>
      <c r="H16" s="407"/>
      <c r="I16" s="407"/>
      <c r="J16" s="408"/>
      <c r="K16" s="406"/>
      <c r="L16" s="406"/>
      <c r="M16" s="406"/>
      <c r="N16" s="406"/>
      <c r="O16" s="406"/>
      <c r="P16" s="406"/>
      <c r="Q16" s="406"/>
      <c r="R16" s="406"/>
      <c r="S16" s="406"/>
      <c r="T16" s="406"/>
      <c r="U16" s="406"/>
      <c r="V16" s="406"/>
      <c r="W16" s="406"/>
      <c r="X16" s="406"/>
      <c r="Y16" s="406"/>
      <c r="Z16" s="406"/>
      <c r="AA16" s="406"/>
      <c r="AB16" s="406"/>
      <c r="AC16" s="406"/>
      <c r="AD16" s="406"/>
      <c r="AE16" s="406"/>
      <c r="AF16" s="406"/>
      <c r="AG16" s="406"/>
      <c r="AH16" s="406"/>
      <c r="AI16" s="406"/>
      <c r="AJ16" s="406"/>
      <c r="AK16" s="406"/>
      <c r="AL16" s="406"/>
      <c r="AM16" s="406"/>
      <c r="AN16" s="406"/>
      <c r="AO16" s="406"/>
      <c r="AP16" s="406"/>
      <c r="AQ16" s="406"/>
      <c r="AR16" s="406"/>
      <c r="AS16" s="406"/>
    </row>
    <row r="17" spans="2:45">
      <c r="B17" s="406"/>
      <c r="C17" s="408"/>
      <c r="D17" s="406"/>
      <c r="E17" s="402"/>
      <c r="F17" s="402"/>
      <c r="G17" s="409"/>
      <c r="H17" s="407"/>
      <c r="I17" s="407"/>
      <c r="J17" s="408"/>
      <c r="K17" s="406"/>
      <c r="L17" s="406"/>
      <c r="M17" s="406"/>
      <c r="N17" s="406"/>
      <c r="O17" s="406"/>
      <c r="P17" s="406"/>
      <c r="Q17" s="406"/>
      <c r="R17" s="406"/>
      <c r="S17" s="406"/>
      <c r="T17" s="406"/>
      <c r="U17" s="406"/>
      <c r="V17" s="406"/>
      <c r="W17" s="406"/>
      <c r="X17" s="406"/>
      <c r="Y17" s="406"/>
      <c r="Z17" s="406"/>
      <c r="AA17" s="406"/>
      <c r="AB17" s="406"/>
      <c r="AC17" s="406"/>
      <c r="AD17" s="406"/>
      <c r="AE17" s="406"/>
      <c r="AF17" s="406"/>
      <c r="AG17" s="406"/>
      <c r="AH17" s="406"/>
      <c r="AI17" s="406"/>
      <c r="AJ17" s="406"/>
      <c r="AK17" s="406"/>
      <c r="AL17" s="406"/>
      <c r="AM17" s="406"/>
      <c r="AN17" s="406"/>
      <c r="AO17" s="406"/>
      <c r="AP17" s="406"/>
      <c r="AQ17" s="406"/>
      <c r="AR17" s="406"/>
      <c r="AS17" s="406"/>
    </row>
    <row r="18" spans="2:45">
      <c r="B18" s="406"/>
      <c r="C18" s="408"/>
      <c r="D18" s="406"/>
      <c r="E18" s="402"/>
      <c r="F18" s="402"/>
      <c r="G18" s="409"/>
      <c r="H18" s="407"/>
      <c r="I18" s="407"/>
      <c r="J18" s="408"/>
      <c r="K18" s="406"/>
      <c r="L18" s="406"/>
      <c r="M18" s="406"/>
      <c r="N18" s="406"/>
      <c r="O18" s="406"/>
      <c r="P18" s="406"/>
      <c r="Q18" s="406"/>
      <c r="R18" s="406"/>
      <c r="S18" s="406"/>
      <c r="T18" s="406"/>
      <c r="U18" s="406"/>
      <c r="V18" s="406"/>
      <c r="W18" s="406"/>
      <c r="X18" s="406"/>
      <c r="Y18" s="406"/>
      <c r="Z18" s="406"/>
      <c r="AA18" s="406"/>
      <c r="AB18" s="406"/>
      <c r="AC18" s="406"/>
      <c r="AD18" s="406"/>
      <c r="AE18" s="406"/>
      <c r="AF18" s="406"/>
      <c r="AG18" s="406"/>
      <c r="AH18" s="406"/>
      <c r="AI18" s="406"/>
      <c r="AJ18" s="406"/>
      <c r="AK18" s="406"/>
      <c r="AL18" s="406"/>
      <c r="AM18" s="406"/>
      <c r="AN18" s="406"/>
      <c r="AO18" s="406"/>
      <c r="AP18" s="406"/>
      <c r="AQ18" s="406"/>
      <c r="AR18" s="406"/>
      <c r="AS18" s="406"/>
    </row>
    <row r="19" spans="2:45">
      <c r="B19" s="406"/>
      <c r="C19" s="408"/>
      <c r="D19" s="406"/>
      <c r="E19" s="402"/>
      <c r="F19" s="402"/>
      <c r="G19" s="409"/>
      <c r="H19" s="407"/>
      <c r="I19" s="407"/>
      <c r="J19" s="408"/>
      <c r="K19" s="406"/>
      <c r="L19" s="406"/>
      <c r="M19" s="406"/>
      <c r="N19" s="406"/>
      <c r="O19" s="406"/>
      <c r="P19" s="406"/>
      <c r="Q19" s="406"/>
      <c r="R19" s="406"/>
      <c r="S19" s="406"/>
      <c r="T19" s="406"/>
      <c r="U19" s="406"/>
      <c r="V19" s="406"/>
      <c r="W19" s="406"/>
      <c r="X19" s="406"/>
      <c r="Y19" s="406"/>
      <c r="Z19" s="406"/>
      <c r="AA19" s="406"/>
      <c r="AB19" s="406"/>
      <c r="AC19" s="406"/>
      <c r="AD19" s="406"/>
      <c r="AE19" s="406"/>
      <c r="AF19" s="406"/>
      <c r="AG19" s="406"/>
      <c r="AH19" s="406"/>
      <c r="AI19" s="406"/>
      <c r="AJ19" s="406"/>
      <c r="AK19" s="406"/>
      <c r="AL19" s="406"/>
      <c r="AM19" s="406"/>
      <c r="AN19" s="406"/>
      <c r="AO19" s="406"/>
      <c r="AP19" s="406"/>
      <c r="AQ19" s="406"/>
      <c r="AR19" s="406"/>
      <c r="AS19" s="406"/>
    </row>
    <row r="20" spans="2:45">
      <c r="B20" s="406"/>
      <c r="C20" s="408"/>
      <c r="D20" s="406"/>
      <c r="E20" s="402"/>
      <c r="F20" s="402"/>
      <c r="G20" s="409"/>
      <c r="H20" s="407"/>
      <c r="I20" s="407"/>
      <c r="J20" s="408"/>
      <c r="K20" s="406"/>
      <c r="L20" s="406"/>
      <c r="M20" s="406"/>
      <c r="N20" s="406"/>
      <c r="O20" s="406"/>
      <c r="P20" s="406"/>
      <c r="Q20" s="406"/>
      <c r="R20" s="406"/>
      <c r="S20" s="406"/>
      <c r="T20" s="406"/>
      <c r="U20" s="406"/>
      <c r="V20" s="406"/>
      <c r="W20" s="406"/>
      <c r="X20" s="406"/>
      <c r="Y20" s="406"/>
      <c r="Z20" s="406"/>
      <c r="AA20" s="406"/>
      <c r="AB20" s="406"/>
      <c r="AC20" s="406"/>
      <c r="AD20" s="406"/>
      <c r="AE20" s="406"/>
      <c r="AF20" s="406"/>
      <c r="AG20" s="406"/>
      <c r="AH20" s="406"/>
      <c r="AI20" s="406"/>
      <c r="AJ20" s="406"/>
      <c r="AK20" s="406"/>
      <c r="AL20" s="406"/>
      <c r="AM20" s="406"/>
      <c r="AN20" s="406"/>
      <c r="AO20" s="406"/>
      <c r="AP20" s="406"/>
      <c r="AQ20" s="406"/>
      <c r="AR20" s="406"/>
      <c r="AS20" s="406"/>
    </row>
    <row r="21" spans="2:45">
      <c r="B21" s="406"/>
      <c r="C21" s="406"/>
      <c r="D21" s="406"/>
      <c r="E21" s="402"/>
      <c r="F21" s="402"/>
      <c r="G21" s="409"/>
      <c r="H21" s="407"/>
      <c r="I21" s="407"/>
      <c r="J21" s="406"/>
      <c r="K21" s="406"/>
      <c r="L21" s="406"/>
      <c r="M21" s="406"/>
      <c r="N21" s="406"/>
      <c r="O21" s="406"/>
      <c r="P21" s="406"/>
      <c r="Q21" s="406"/>
      <c r="R21" s="406"/>
      <c r="S21" s="406"/>
      <c r="T21" s="406"/>
      <c r="U21" s="406"/>
      <c r="V21" s="406"/>
      <c r="W21" s="406"/>
      <c r="X21" s="406"/>
      <c r="Y21" s="406"/>
      <c r="Z21" s="406"/>
      <c r="AA21" s="406"/>
      <c r="AB21" s="406"/>
      <c r="AC21" s="406"/>
      <c r="AD21" s="406"/>
      <c r="AE21" s="406"/>
      <c r="AF21" s="406"/>
      <c r="AG21" s="406"/>
      <c r="AH21" s="406"/>
      <c r="AI21" s="406"/>
      <c r="AJ21" s="406"/>
      <c r="AK21" s="406"/>
      <c r="AL21" s="406"/>
      <c r="AM21" s="406"/>
      <c r="AN21" s="406"/>
      <c r="AO21" s="406"/>
      <c r="AP21" s="406"/>
      <c r="AQ21" s="406"/>
      <c r="AR21" s="406"/>
      <c r="AS21" s="406"/>
    </row>
    <row r="22" spans="2:45">
      <c r="B22" s="406"/>
      <c r="C22" s="406"/>
      <c r="D22" s="406"/>
      <c r="E22" s="402"/>
      <c r="F22" s="402"/>
      <c r="G22" s="409"/>
      <c r="H22" s="407"/>
      <c r="I22" s="407"/>
      <c r="J22" s="406"/>
      <c r="K22" s="406"/>
      <c r="L22" s="406"/>
      <c r="M22" s="406"/>
      <c r="N22" s="406"/>
      <c r="O22" s="406"/>
      <c r="P22" s="406"/>
      <c r="Q22" s="406"/>
      <c r="R22" s="406"/>
      <c r="S22" s="406"/>
      <c r="T22" s="406"/>
      <c r="U22" s="406"/>
      <c r="V22" s="406"/>
      <c r="W22" s="406"/>
      <c r="X22" s="406"/>
      <c r="Y22" s="406"/>
      <c r="Z22" s="406"/>
      <c r="AA22" s="406"/>
      <c r="AB22" s="406"/>
      <c r="AC22" s="406"/>
      <c r="AD22" s="406"/>
      <c r="AE22" s="406"/>
      <c r="AF22" s="406"/>
      <c r="AG22" s="406"/>
      <c r="AH22" s="406"/>
      <c r="AI22" s="406"/>
      <c r="AJ22" s="406"/>
      <c r="AK22" s="406"/>
      <c r="AL22" s="406"/>
      <c r="AM22" s="406"/>
      <c r="AN22" s="406"/>
      <c r="AO22" s="406"/>
      <c r="AP22" s="406"/>
      <c r="AQ22" s="406"/>
      <c r="AR22" s="406"/>
      <c r="AS22" s="406"/>
    </row>
    <row r="23" spans="2:45">
      <c r="B23" s="406"/>
      <c r="C23" s="406"/>
      <c r="D23" s="406"/>
      <c r="E23" s="402"/>
      <c r="F23" s="402"/>
      <c r="G23" s="409"/>
      <c r="H23" s="407"/>
      <c r="I23" s="407"/>
      <c r="J23" s="406"/>
      <c r="K23" s="406"/>
      <c r="L23" s="406"/>
      <c r="M23" s="406"/>
      <c r="N23" s="406"/>
      <c r="O23" s="406"/>
      <c r="P23" s="406"/>
      <c r="Q23" s="406"/>
      <c r="R23" s="406"/>
      <c r="S23" s="406"/>
      <c r="T23" s="406"/>
      <c r="U23" s="406"/>
      <c r="V23" s="406"/>
      <c r="W23" s="406"/>
      <c r="X23" s="406"/>
      <c r="Y23" s="406"/>
      <c r="Z23" s="406"/>
      <c r="AA23" s="406"/>
      <c r="AB23" s="406"/>
      <c r="AC23" s="406"/>
      <c r="AD23" s="406"/>
      <c r="AE23" s="406"/>
      <c r="AF23" s="406"/>
      <c r="AG23" s="406"/>
      <c r="AH23" s="406"/>
      <c r="AI23" s="406"/>
      <c r="AJ23" s="406"/>
      <c r="AK23" s="406"/>
      <c r="AL23" s="406"/>
      <c r="AM23" s="406"/>
      <c r="AN23" s="406"/>
      <c r="AO23" s="406"/>
      <c r="AP23" s="406"/>
      <c r="AQ23" s="406"/>
      <c r="AR23" s="406"/>
      <c r="AS23" s="406"/>
    </row>
    <row r="24" spans="2:45">
      <c r="B24" s="406"/>
      <c r="C24" s="406"/>
      <c r="D24" s="406"/>
      <c r="E24" s="402"/>
      <c r="F24" s="402"/>
      <c r="G24" s="409"/>
      <c r="H24" s="407"/>
      <c r="I24" s="407"/>
      <c r="J24" s="406"/>
      <c r="K24" s="406"/>
      <c r="L24" s="406"/>
      <c r="M24" s="406"/>
      <c r="N24" s="406"/>
      <c r="O24" s="406"/>
      <c r="P24" s="406"/>
      <c r="Q24" s="406"/>
      <c r="R24" s="406"/>
      <c r="S24" s="406"/>
      <c r="T24" s="406"/>
      <c r="U24" s="406"/>
      <c r="V24" s="406"/>
      <c r="W24" s="406"/>
      <c r="X24" s="406"/>
      <c r="Y24" s="406"/>
      <c r="Z24" s="406"/>
      <c r="AA24" s="406"/>
      <c r="AB24" s="406"/>
      <c r="AC24" s="406"/>
      <c r="AD24" s="406"/>
      <c r="AE24" s="406"/>
      <c r="AF24" s="406"/>
      <c r="AG24" s="406"/>
      <c r="AH24" s="406"/>
      <c r="AI24" s="406"/>
      <c r="AJ24" s="406"/>
      <c r="AK24" s="406"/>
      <c r="AL24" s="406"/>
      <c r="AM24" s="406"/>
      <c r="AN24" s="406"/>
      <c r="AO24" s="406"/>
      <c r="AP24" s="406"/>
      <c r="AQ24" s="406"/>
      <c r="AR24" s="406"/>
      <c r="AS24" s="406"/>
    </row>
    <row r="25" spans="2:45">
      <c r="B25" s="406"/>
      <c r="C25" s="406"/>
      <c r="D25" s="406"/>
      <c r="E25" s="402"/>
      <c r="F25" s="402"/>
      <c r="G25" s="409"/>
      <c r="H25" s="407"/>
      <c r="I25" s="407"/>
      <c r="J25" s="406"/>
      <c r="K25" s="406"/>
      <c r="L25" s="406"/>
      <c r="M25" s="406"/>
      <c r="N25" s="406"/>
      <c r="O25" s="406"/>
      <c r="P25" s="406"/>
      <c r="Q25" s="406"/>
      <c r="R25" s="406"/>
      <c r="S25" s="406"/>
      <c r="T25" s="406"/>
      <c r="U25" s="406"/>
      <c r="V25" s="406"/>
      <c r="W25" s="406"/>
      <c r="X25" s="406"/>
      <c r="Y25" s="406"/>
      <c r="Z25" s="406"/>
      <c r="AA25" s="406"/>
      <c r="AB25" s="406"/>
      <c r="AC25" s="406"/>
      <c r="AD25" s="406"/>
      <c r="AE25" s="406"/>
      <c r="AF25" s="406"/>
      <c r="AG25" s="406"/>
      <c r="AH25" s="406"/>
      <c r="AI25" s="406"/>
      <c r="AJ25" s="406"/>
      <c r="AK25" s="406"/>
      <c r="AL25" s="406"/>
      <c r="AM25" s="406"/>
      <c r="AN25" s="406"/>
      <c r="AO25" s="406"/>
      <c r="AP25" s="406"/>
      <c r="AQ25" s="406"/>
      <c r="AR25" s="406"/>
      <c r="AS25" s="406"/>
    </row>
    <row r="26" spans="2:45">
      <c r="B26" s="406"/>
      <c r="C26" s="406"/>
      <c r="D26" s="406"/>
      <c r="E26" s="402"/>
      <c r="F26" s="402"/>
      <c r="G26" s="409"/>
      <c r="H26" s="407"/>
      <c r="I26" s="407"/>
      <c r="J26" s="406"/>
      <c r="K26" s="406"/>
      <c r="L26" s="406"/>
      <c r="M26" s="406"/>
      <c r="N26" s="406"/>
      <c r="O26" s="406"/>
      <c r="P26" s="406"/>
      <c r="Q26" s="406"/>
      <c r="R26" s="406"/>
      <c r="S26" s="406"/>
      <c r="T26" s="406"/>
      <c r="U26" s="406"/>
      <c r="V26" s="406"/>
      <c r="W26" s="406"/>
      <c r="X26" s="406"/>
      <c r="Y26" s="406"/>
      <c r="Z26" s="406"/>
      <c r="AA26" s="406"/>
      <c r="AB26" s="406"/>
      <c r="AC26" s="406"/>
      <c r="AD26" s="406"/>
      <c r="AE26" s="406"/>
      <c r="AF26" s="406"/>
      <c r="AG26" s="406"/>
      <c r="AH26" s="406"/>
      <c r="AI26" s="406"/>
      <c r="AJ26" s="406"/>
      <c r="AK26" s="406"/>
      <c r="AL26" s="406"/>
      <c r="AM26" s="406"/>
      <c r="AN26" s="406"/>
      <c r="AO26" s="406"/>
      <c r="AP26" s="406"/>
      <c r="AQ26" s="406"/>
      <c r="AR26" s="406"/>
      <c r="AS26" s="406"/>
    </row>
    <row r="27" spans="2:45">
      <c r="B27" s="406"/>
      <c r="C27" s="406"/>
      <c r="D27" s="406"/>
      <c r="E27" s="402"/>
      <c r="F27" s="402"/>
      <c r="G27" s="409"/>
      <c r="H27" s="407"/>
      <c r="I27" s="407"/>
      <c r="J27" s="406"/>
      <c r="K27" s="406"/>
      <c r="L27" s="406"/>
      <c r="M27" s="406"/>
      <c r="N27" s="406"/>
      <c r="O27" s="406"/>
      <c r="P27" s="406"/>
      <c r="Q27" s="406"/>
      <c r="R27" s="406"/>
      <c r="S27" s="406"/>
      <c r="T27" s="406"/>
      <c r="U27" s="406"/>
      <c r="V27" s="406"/>
      <c r="W27" s="406"/>
      <c r="X27" s="406"/>
      <c r="Y27" s="406"/>
      <c r="Z27" s="406"/>
      <c r="AA27" s="406"/>
      <c r="AB27" s="406"/>
      <c r="AC27" s="406"/>
      <c r="AD27" s="406"/>
      <c r="AE27" s="406"/>
      <c r="AF27" s="406"/>
      <c r="AG27" s="406"/>
      <c r="AH27" s="406"/>
      <c r="AI27" s="406"/>
      <c r="AJ27" s="406"/>
      <c r="AK27" s="406"/>
      <c r="AL27" s="406"/>
      <c r="AM27" s="406"/>
      <c r="AN27" s="406"/>
      <c r="AO27" s="406"/>
      <c r="AP27" s="406"/>
      <c r="AQ27" s="406"/>
      <c r="AR27" s="406"/>
      <c r="AS27" s="406"/>
    </row>
    <row r="28" spans="2:45">
      <c r="B28" s="406"/>
      <c r="C28" s="406"/>
      <c r="D28" s="406"/>
      <c r="E28" s="402"/>
      <c r="F28" s="402"/>
      <c r="G28" s="409"/>
      <c r="H28" s="407"/>
      <c r="I28" s="407"/>
      <c r="J28" s="406"/>
      <c r="K28" s="406"/>
      <c r="L28" s="406"/>
      <c r="M28" s="406"/>
      <c r="N28" s="406"/>
      <c r="O28" s="406"/>
      <c r="P28" s="406"/>
      <c r="Q28" s="406"/>
      <c r="R28" s="406"/>
      <c r="S28" s="406"/>
      <c r="T28" s="406"/>
      <c r="U28" s="406"/>
      <c r="V28" s="406"/>
      <c r="W28" s="406"/>
      <c r="X28" s="406"/>
      <c r="Y28" s="406"/>
      <c r="Z28" s="406"/>
      <c r="AA28" s="406"/>
      <c r="AB28" s="406"/>
      <c r="AC28" s="406"/>
      <c r="AD28" s="406"/>
      <c r="AE28" s="406"/>
      <c r="AF28" s="406"/>
      <c r="AG28" s="406"/>
      <c r="AH28" s="406"/>
      <c r="AI28" s="406"/>
      <c r="AJ28" s="406"/>
      <c r="AK28" s="406"/>
      <c r="AL28" s="406"/>
      <c r="AM28" s="406"/>
      <c r="AN28" s="406"/>
      <c r="AO28" s="406"/>
      <c r="AP28" s="406"/>
      <c r="AQ28" s="406"/>
      <c r="AR28" s="406"/>
      <c r="AS28" s="406"/>
    </row>
    <row r="29" spans="2:45">
      <c r="B29" s="406"/>
      <c r="C29" s="406"/>
      <c r="D29" s="406"/>
      <c r="E29" s="402"/>
      <c r="F29" s="402"/>
      <c r="G29" s="409"/>
      <c r="H29" s="407"/>
      <c r="I29" s="407"/>
      <c r="J29" s="406"/>
      <c r="K29" s="406"/>
      <c r="L29" s="406"/>
      <c r="M29" s="406"/>
      <c r="N29" s="406"/>
      <c r="O29" s="406"/>
      <c r="P29" s="406"/>
      <c r="Q29" s="406"/>
      <c r="R29" s="406"/>
      <c r="S29" s="406"/>
      <c r="T29" s="406"/>
      <c r="U29" s="406"/>
      <c r="V29" s="406"/>
      <c r="W29" s="406"/>
      <c r="X29" s="406"/>
      <c r="Y29" s="406"/>
      <c r="Z29" s="406"/>
      <c r="AA29" s="406"/>
      <c r="AB29" s="406"/>
      <c r="AC29" s="406"/>
      <c r="AD29" s="406"/>
      <c r="AE29" s="406"/>
      <c r="AF29" s="406"/>
      <c r="AG29" s="406"/>
      <c r="AH29" s="406"/>
      <c r="AI29" s="406"/>
      <c r="AJ29" s="406"/>
      <c r="AK29" s="406"/>
      <c r="AL29" s="406"/>
      <c r="AM29" s="406"/>
      <c r="AN29" s="406"/>
      <c r="AO29" s="406"/>
      <c r="AP29" s="406"/>
      <c r="AQ29" s="406"/>
      <c r="AR29" s="406"/>
      <c r="AS29" s="406"/>
    </row>
    <row r="30" spans="2:45">
      <c r="B30" s="406"/>
      <c r="C30" s="406"/>
      <c r="D30" s="406"/>
      <c r="E30" s="402"/>
      <c r="F30" s="402"/>
      <c r="G30" s="409"/>
      <c r="H30" s="407"/>
      <c r="I30" s="407"/>
      <c r="J30" s="406"/>
      <c r="K30" s="406"/>
      <c r="L30" s="406"/>
      <c r="M30" s="406"/>
      <c r="N30" s="406"/>
      <c r="O30" s="406"/>
      <c r="P30" s="406"/>
      <c r="Q30" s="406"/>
      <c r="R30" s="406"/>
      <c r="S30" s="406"/>
      <c r="T30" s="406"/>
      <c r="U30" s="406"/>
      <c r="V30" s="406"/>
      <c r="W30" s="406"/>
      <c r="X30" s="406"/>
      <c r="Y30" s="406"/>
      <c r="Z30" s="406"/>
      <c r="AA30" s="406"/>
      <c r="AB30" s="406"/>
      <c r="AC30" s="406"/>
      <c r="AD30" s="406"/>
      <c r="AE30" s="406"/>
      <c r="AF30" s="406"/>
      <c r="AG30" s="406"/>
      <c r="AH30" s="406"/>
      <c r="AI30" s="406"/>
      <c r="AJ30" s="406"/>
      <c r="AK30" s="406"/>
      <c r="AL30" s="406"/>
      <c r="AM30" s="406"/>
      <c r="AN30" s="406"/>
      <c r="AO30" s="406"/>
      <c r="AP30" s="406"/>
      <c r="AQ30" s="406"/>
      <c r="AR30" s="406"/>
      <c r="AS30" s="406"/>
    </row>
    <row r="31" spans="2:45">
      <c r="B31" s="406"/>
      <c r="C31" s="406"/>
      <c r="D31" s="406"/>
      <c r="E31" s="402"/>
      <c r="F31" s="402"/>
      <c r="G31" s="409"/>
      <c r="H31" s="407"/>
      <c r="I31" s="407"/>
      <c r="J31" s="406"/>
      <c r="K31" s="406"/>
      <c r="L31" s="406"/>
      <c r="M31" s="406"/>
      <c r="N31" s="406"/>
      <c r="O31" s="406"/>
      <c r="P31" s="406"/>
      <c r="Q31" s="406"/>
      <c r="R31" s="406"/>
      <c r="S31" s="406"/>
      <c r="T31" s="406"/>
      <c r="U31" s="406"/>
      <c r="V31" s="406"/>
      <c r="W31" s="406"/>
      <c r="X31" s="406"/>
      <c r="Y31" s="406"/>
      <c r="Z31" s="406"/>
      <c r="AA31" s="406"/>
      <c r="AB31" s="406"/>
      <c r="AC31" s="406"/>
      <c r="AD31" s="406"/>
      <c r="AE31" s="406"/>
      <c r="AF31" s="406"/>
      <c r="AG31" s="406"/>
      <c r="AH31" s="406"/>
      <c r="AI31" s="406"/>
      <c r="AJ31" s="406"/>
      <c r="AK31" s="406"/>
      <c r="AL31" s="406"/>
      <c r="AM31" s="406"/>
      <c r="AN31" s="406"/>
      <c r="AO31" s="406"/>
      <c r="AP31" s="406"/>
      <c r="AQ31" s="406"/>
      <c r="AR31" s="406"/>
      <c r="AS31" s="406"/>
    </row>
    <row r="32" spans="2:45">
      <c r="B32" s="406"/>
      <c r="C32" s="406"/>
      <c r="D32" s="406"/>
      <c r="E32" s="402"/>
      <c r="F32" s="402"/>
      <c r="G32" s="409"/>
      <c r="H32" s="407"/>
      <c r="I32" s="407"/>
      <c r="J32" s="406"/>
      <c r="K32" s="406"/>
      <c r="L32" s="406"/>
      <c r="M32" s="406"/>
      <c r="N32" s="406"/>
      <c r="O32" s="406"/>
      <c r="P32" s="406"/>
      <c r="Q32" s="406"/>
      <c r="R32" s="406"/>
      <c r="S32" s="406"/>
      <c r="T32" s="406"/>
      <c r="U32" s="406"/>
      <c r="V32" s="406"/>
      <c r="W32" s="406"/>
      <c r="X32" s="406"/>
      <c r="Y32" s="406"/>
      <c r="Z32" s="406"/>
      <c r="AA32" s="406"/>
      <c r="AB32" s="406"/>
      <c r="AC32" s="406"/>
      <c r="AD32" s="406"/>
      <c r="AE32" s="406"/>
      <c r="AF32" s="406"/>
      <c r="AG32" s="406"/>
      <c r="AH32" s="406"/>
      <c r="AI32" s="406"/>
      <c r="AJ32" s="406"/>
      <c r="AK32" s="406"/>
      <c r="AL32" s="406"/>
      <c r="AM32" s="406"/>
      <c r="AN32" s="406"/>
      <c r="AO32" s="406"/>
      <c r="AP32" s="406"/>
      <c r="AQ32" s="406"/>
      <c r="AR32" s="406"/>
      <c r="AS32" s="406"/>
    </row>
    <row r="33" spans="2:45">
      <c r="B33" s="406"/>
      <c r="C33" s="406"/>
      <c r="D33" s="406"/>
      <c r="E33" s="402"/>
      <c r="F33" s="402"/>
      <c r="G33" s="409"/>
      <c r="H33" s="407"/>
      <c r="I33" s="407"/>
      <c r="J33" s="406"/>
      <c r="K33" s="406"/>
      <c r="L33" s="406"/>
      <c r="M33" s="406"/>
      <c r="N33" s="406"/>
      <c r="O33" s="406"/>
      <c r="P33" s="406"/>
      <c r="Q33" s="406"/>
      <c r="R33" s="406"/>
      <c r="S33" s="406"/>
      <c r="T33" s="406"/>
      <c r="U33" s="406"/>
      <c r="V33" s="406"/>
      <c r="W33" s="406"/>
      <c r="X33" s="406"/>
      <c r="Y33" s="406"/>
      <c r="Z33" s="406"/>
      <c r="AA33" s="406"/>
      <c r="AB33" s="406"/>
      <c r="AC33" s="406"/>
      <c r="AD33" s="406"/>
      <c r="AE33" s="406"/>
      <c r="AF33" s="406"/>
      <c r="AG33" s="406"/>
      <c r="AH33" s="406"/>
      <c r="AI33" s="406"/>
      <c r="AJ33" s="406"/>
      <c r="AK33" s="406"/>
      <c r="AL33" s="406"/>
      <c r="AM33" s="406"/>
      <c r="AN33" s="406"/>
      <c r="AO33" s="406"/>
      <c r="AP33" s="406"/>
      <c r="AQ33" s="406"/>
      <c r="AR33" s="406"/>
      <c r="AS33" s="406"/>
    </row>
    <row r="34" spans="2:45">
      <c r="B34" s="406"/>
      <c r="C34" s="406"/>
      <c r="D34" s="406"/>
      <c r="E34" s="402"/>
      <c r="F34" s="402"/>
      <c r="G34" s="409"/>
      <c r="H34" s="407"/>
      <c r="I34" s="407"/>
      <c r="J34" s="406"/>
      <c r="K34" s="406"/>
      <c r="L34" s="406"/>
      <c r="M34" s="406"/>
      <c r="N34" s="406"/>
      <c r="O34" s="406"/>
      <c r="P34" s="406"/>
      <c r="Q34" s="406"/>
      <c r="R34" s="406"/>
      <c r="S34" s="406"/>
      <c r="T34" s="406"/>
      <c r="U34" s="406"/>
      <c r="V34" s="406"/>
      <c r="W34" s="406"/>
      <c r="X34" s="406"/>
      <c r="Y34" s="406"/>
      <c r="Z34" s="406"/>
      <c r="AA34" s="406"/>
      <c r="AB34" s="406"/>
      <c r="AC34" s="406"/>
      <c r="AD34" s="406"/>
      <c r="AE34" s="406"/>
      <c r="AF34" s="406"/>
      <c r="AG34" s="406"/>
      <c r="AH34" s="406"/>
      <c r="AI34" s="406"/>
      <c r="AJ34" s="406"/>
      <c r="AK34" s="406"/>
      <c r="AL34" s="406"/>
      <c r="AM34" s="406"/>
      <c r="AN34" s="406"/>
      <c r="AO34" s="406"/>
      <c r="AP34" s="406"/>
      <c r="AQ34" s="406"/>
      <c r="AR34" s="406"/>
      <c r="AS34" s="406"/>
    </row>
    <row r="35" spans="2:45">
      <c r="B35" s="406"/>
      <c r="C35" s="406"/>
      <c r="D35" s="406"/>
      <c r="E35" s="402"/>
      <c r="F35" s="402"/>
      <c r="G35" s="409"/>
      <c r="H35" s="407"/>
      <c r="I35" s="407"/>
      <c r="J35" s="406"/>
      <c r="K35" s="406"/>
      <c r="L35" s="406"/>
      <c r="M35" s="406"/>
      <c r="N35" s="406"/>
      <c r="O35" s="406"/>
      <c r="P35" s="406"/>
      <c r="Q35" s="406"/>
      <c r="R35" s="406"/>
      <c r="S35" s="406"/>
      <c r="T35" s="406"/>
      <c r="U35" s="406"/>
      <c r="V35" s="406"/>
      <c r="W35" s="406"/>
      <c r="X35" s="406"/>
      <c r="Y35" s="406"/>
      <c r="Z35" s="406"/>
      <c r="AA35" s="406"/>
      <c r="AB35" s="406"/>
      <c r="AC35" s="406"/>
      <c r="AD35" s="406"/>
      <c r="AE35" s="406"/>
      <c r="AF35" s="406"/>
      <c r="AG35" s="406"/>
      <c r="AH35" s="406"/>
      <c r="AI35" s="406"/>
      <c r="AJ35" s="406"/>
      <c r="AK35" s="406"/>
      <c r="AL35" s="406"/>
      <c r="AM35" s="406"/>
      <c r="AN35" s="406"/>
      <c r="AO35" s="406"/>
      <c r="AP35" s="406"/>
      <c r="AQ35" s="406"/>
      <c r="AR35" s="406"/>
      <c r="AS35" s="406"/>
    </row>
    <row r="36" spans="2:45">
      <c r="B36" s="406"/>
      <c r="C36" s="406"/>
      <c r="D36" s="406"/>
      <c r="E36" s="402"/>
      <c r="F36" s="402"/>
      <c r="G36" s="409"/>
      <c r="H36" s="407"/>
      <c r="I36" s="407"/>
      <c r="J36" s="406"/>
      <c r="K36" s="406"/>
      <c r="L36" s="406"/>
      <c r="M36" s="406"/>
      <c r="N36" s="406"/>
      <c r="O36" s="406"/>
      <c r="P36" s="406"/>
      <c r="Q36" s="406"/>
      <c r="R36" s="406"/>
      <c r="S36" s="406"/>
      <c r="T36" s="406"/>
      <c r="U36" s="406"/>
      <c r="V36" s="406"/>
      <c r="W36" s="406"/>
      <c r="X36" s="406"/>
      <c r="Y36" s="406"/>
      <c r="Z36" s="406"/>
      <c r="AA36" s="406"/>
      <c r="AB36" s="406"/>
      <c r="AC36" s="406"/>
      <c r="AD36" s="406"/>
      <c r="AE36" s="406"/>
      <c r="AF36" s="406"/>
      <c r="AG36" s="406"/>
      <c r="AH36" s="406"/>
      <c r="AI36" s="406"/>
      <c r="AJ36" s="406"/>
      <c r="AK36" s="406"/>
      <c r="AL36" s="406"/>
      <c r="AM36" s="406"/>
      <c r="AN36" s="406"/>
      <c r="AO36" s="406"/>
      <c r="AP36" s="406"/>
      <c r="AQ36" s="406"/>
      <c r="AR36" s="406"/>
      <c r="AS36" s="406"/>
    </row>
    <row r="37" spans="2:45">
      <c r="B37" s="406"/>
      <c r="C37" s="406"/>
      <c r="D37" s="406"/>
      <c r="E37" s="402"/>
      <c r="F37" s="402"/>
      <c r="G37" s="409"/>
      <c r="H37" s="407"/>
      <c r="I37" s="407"/>
      <c r="J37" s="406"/>
      <c r="K37" s="406"/>
      <c r="L37" s="406"/>
      <c r="M37" s="406"/>
      <c r="N37" s="406"/>
      <c r="O37" s="406"/>
      <c r="P37" s="406"/>
      <c r="Q37" s="406"/>
      <c r="R37" s="406"/>
      <c r="S37" s="406"/>
      <c r="T37" s="406"/>
      <c r="U37" s="406"/>
      <c r="V37" s="406"/>
      <c r="W37" s="406"/>
      <c r="X37" s="406"/>
      <c r="Y37" s="406"/>
      <c r="Z37" s="406"/>
      <c r="AA37" s="406"/>
      <c r="AB37" s="406"/>
      <c r="AC37" s="406"/>
      <c r="AD37" s="406"/>
      <c r="AE37" s="406"/>
      <c r="AF37" s="406"/>
      <c r="AG37" s="406"/>
      <c r="AH37" s="406"/>
      <c r="AI37" s="406"/>
      <c r="AJ37" s="406"/>
      <c r="AK37" s="406"/>
      <c r="AL37" s="406"/>
      <c r="AM37" s="406"/>
      <c r="AN37" s="406"/>
      <c r="AO37" s="406"/>
      <c r="AP37" s="406"/>
      <c r="AQ37" s="406"/>
      <c r="AR37" s="406"/>
      <c r="AS37" s="406"/>
    </row>
    <row r="38" spans="2:45">
      <c r="B38" s="406"/>
      <c r="C38" s="406"/>
      <c r="D38" s="406"/>
      <c r="E38" s="402"/>
      <c r="F38" s="402"/>
      <c r="G38" s="409"/>
      <c r="H38" s="407"/>
      <c r="I38" s="407"/>
      <c r="J38" s="406"/>
      <c r="K38" s="406"/>
      <c r="L38" s="406"/>
      <c r="M38" s="406"/>
      <c r="N38" s="406"/>
      <c r="O38" s="406"/>
      <c r="P38" s="406"/>
      <c r="Q38" s="406"/>
      <c r="R38" s="406"/>
      <c r="S38" s="406"/>
      <c r="T38" s="406"/>
      <c r="U38" s="406"/>
      <c r="V38" s="406"/>
      <c r="W38" s="406"/>
      <c r="X38" s="406"/>
      <c r="Y38" s="406"/>
      <c r="Z38" s="406"/>
      <c r="AA38" s="406"/>
      <c r="AB38" s="406"/>
      <c r="AC38" s="406"/>
      <c r="AD38" s="406"/>
      <c r="AE38" s="406"/>
      <c r="AF38" s="406"/>
      <c r="AG38" s="406"/>
      <c r="AH38" s="406"/>
      <c r="AI38" s="406"/>
      <c r="AJ38" s="406"/>
      <c r="AK38" s="406"/>
      <c r="AL38" s="406"/>
      <c r="AM38" s="406"/>
      <c r="AN38" s="406"/>
      <c r="AO38" s="406"/>
      <c r="AP38" s="406"/>
      <c r="AQ38" s="406"/>
      <c r="AR38" s="406"/>
      <c r="AS38" s="406"/>
    </row>
    <row r="39" spans="2:45">
      <c r="B39" s="406"/>
      <c r="C39" s="406"/>
      <c r="D39" s="406"/>
      <c r="E39" s="402"/>
      <c r="F39" s="402"/>
      <c r="G39" s="409"/>
      <c r="H39" s="407"/>
      <c r="I39" s="407"/>
      <c r="J39" s="406"/>
      <c r="K39" s="406"/>
      <c r="L39" s="406"/>
      <c r="M39" s="406"/>
      <c r="N39" s="406"/>
      <c r="O39" s="406"/>
      <c r="P39" s="406"/>
      <c r="Q39" s="406"/>
      <c r="R39" s="406"/>
      <c r="S39" s="406"/>
      <c r="T39" s="406"/>
      <c r="U39" s="406"/>
      <c r="V39" s="406"/>
      <c r="W39" s="406"/>
      <c r="X39" s="406"/>
      <c r="Y39" s="406"/>
      <c r="Z39" s="406"/>
      <c r="AA39" s="406"/>
      <c r="AB39" s="406"/>
      <c r="AC39" s="406"/>
      <c r="AD39" s="406"/>
      <c r="AE39" s="406"/>
      <c r="AF39" s="406"/>
      <c r="AG39" s="406"/>
      <c r="AH39" s="406"/>
      <c r="AI39" s="406"/>
      <c r="AJ39" s="406"/>
      <c r="AK39" s="406"/>
      <c r="AL39" s="406"/>
      <c r="AM39" s="406"/>
      <c r="AN39" s="406"/>
      <c r="AO39" s="406"/>
      <c r="AP39" s="406"/>
      <c r="AQ39" s="406"/>
      <c r="AR39" s="406"/>
      <c r="AS39" s="406"/>
    </row>
    <row r="40" spans="2:45">
      <c r="B40" s="406"/>
      <c r="C40" s="406"/>
      <c r="D40" s="406"/>
      <c r="E40" s="402"/>
      <c r="F40" s="402"/>
      <c r="G40" s="409"/>
      <c r="H40" s="407"/>
      <c r="I40" s="407"/>
      <c r="J40" s="406"/>
      <c r="K40" s="406"/>
      <c r="L40" s="406"/>
      <c r="M40" s="406"/>
      <c r="N40" s="406"/>
      <c r="O40" s="406"/>
      <c r="P40" s="406"/>
      <c r="Q40" s="406"/>
      <c r="R40" s="406"/>
      <c r="S40" s="406"/>
      <c r="T40" s="406"/>
      <c r="U40" s="406"/>
      <c r="V40" s="406"/>
      <c r="W40" s="406"/>
      <c r="X40" s="406"/>
      <c r="Y40" s="406"/>
      <c r="Z40" s="406"/>
      <c r="AA40" s="406"/>
      <c r="AB40" s="406"/>
      <c r="AC40" s="406"/>
      <c r="AD40" s="406"/>
      <c r="AE40" s="406"/>
      <c r="AF40" s="406"/>
      <c r="AG40" s="406"/>
      <c r="AH40" s="406"/>
      <c r="AI40" s="406"/>
      <c r="AJ40" s="406"/>
      <c r="AK40" s="406"/>
      <c r="AL40" s="406"/>
      <c r="AM40" s="406"/>
      <c r="AN40" s="406"/>
      <c r="AO40" s="406"/>
      <c r="AP40" s="406"/>
      <c r="AQ40" s="406"/>
      <c r="AR40" s="406"/>
      <c r="AS40" s="406"/>
    </row>
    <row r="41" spans="2:45">
      <c r="B41" s="406"/>
      <c r="C41" s="406"/>
      <c r="D41" s="406"/>
      <c r="E41" s="402"/>
      <c r="F41" s="402"/>
      <c r="G41" s="409"/>
      <c r="H41" s="407"/>
      <c r="I41" s="407"/>
      <c r="J41" s="406"/>
      <c r="K41" s="406"/>
      <c r="L41" s="406"/>
      <c r="M41" s="406"/>
      <c r="N41" s="406"/>
      <c r="O41" s="406"/>
      <c r="P41" s="406"/>
      <c r="Q41" s="406"/>
      <c r="R41" s="406"/>
      <c r="S41" s="406"/>
      <c r="T41" s="406"/>
      <c r="U41" s="406"/>
      <c r="V41" s="406"/>
      <c r="W41" s="406"/>
      <c r="X41" s="406"/>
      <c r="Y41" s="406"/>
      <c r="Z41" s="406"/>
      <c r="AA41" s="406"/>
      <c r="AB41" s="406"/>
      <c r="AC41" s="406"/>
      <c r="AD41" s="406"/>
      <c r="AE41" s="406"/>
      <c r="AF41" s="406"/>
      <c r="AG41" s="406"/>
      <c r="AH41" s="406"/>
      <c r="AI41" s="406"/>
      <c r="AJ41" s="406"/>
      <c r="AK41" s="406"/>
      <c r="AL41" s="406"/>
      <c r="AM41" s="406"/>
      <c r="AN41" s="406"/>
      <c r="AO41" s="406"/>
      <c r="AP41" s="406"/>
      <c r="AQ41" s="406"/>
      <c r="AR41" s="406"/>
      <c r="AS41" s="406"/>
    </row>
    <row r="42" spans="2:45">
      <c r="B42" s="406"/>
      <c r="C42" s="406"/>
      <c r="D42" s="406"/>
      <c r="E42" s="402"/>
      <c r="F42" s="402"/>
      <c r="G42" s="409"/>
      <c r="H42" s="407"/>
      <c r="I42" s="407"/>
      <c r="J42" s="406"/>
      <c r="K42" s="406"/>
      <c r="L42" s="406"/>
      <c r="M42" s="406"/>
      <c r="N42" s="406"/>
      <c r="O42" s="406"/>
      <c r="P42" s="406"/>
      <c r="Q42" s="406"/>
      <c r="R42" s="406"/>
      <c r="S42" s="406"/>
      <c r="T42" s="406"/>
      <c r="U42" s="406"/>
      <c r="V42" s="406"/>
      <c r="W42" s="406"/>
      <c r="X42" s="406"/>
      <c r="Y42" s="406"/>
      <c r="Z42" s="406"/>
      <c r="AA42" s="406"/>
      <c r="AB42" s="406"/>
      <c r="AC42" s="406"/>
      <c r="AD42" s="406"/>
      <c r="AE42" s="406"/>
      <c r="AF42" s="406"/>
      <c r="AG42" s="406"/>
      <c r="AH42" s="406"/>
      <c r="AI42" s="406"/>
      <c r="AJ42" s="406"/>
      <c r="AK42" s="406"/>
      <c r="AL42" s="406"/>
      <c r="AM42" s="406"/>
      <c r="AN42" s="406"/>
      <c r="AO42" s="406"/>
      <c r="AP42" s="406"/>
      <c r="AQ42" s="406"/>
      <c r="AR42" s="406"/>
      <c r="AS42" s="406"/>
    </row>
    <row r="43" spans="2:45">
      <c r="B43" s="406"/>
      <c r="C43" s="406"/>
      <c r="D43" s="406"/>
      <c r="E43" s="402"/>
      <c r="F43" s="402"/>
      <c r="G43" s="409"/>
      <c r="H43" s="407"/>
      <c r="I43" s="407"/>
      <c r="J43" s="406"/>
      <c r="K43" s="406"/>
      <c r="L43" s="406"/>
      <c r="M43" s="406"/>
      <c r="N43" s="406"/>
      <c r="O43" s="406"/>
      <c r="P43" s="406"/>
      <c r="Q43" s="406"/>
      <c r="R43" s="406"/>
      <c r="S43" s="406"/>
      <c r="T43" s="406"/>
      <c r="U43" s="406"/>
      <c r="V43" s="406"/>
      <c r="W43" s="406"/>
      <c r="X43" s="406"/>
      <c r="Y43" s="406"/>
      <c r="Z43" s="406"/>
      <c r="AA43" s="406"/>
      <c r="AB43" s="406"/>
      <c r="AC43" s="406"/>
      <c r="AD43" s="406"/>
      <c r="AE43" s="406"/>
      <c r="AF43" s="406"/>
      <c r="AG43" s="406"/>
      <c r="AH43" s="406"/>
      <c r="AI43" s="406"/>
      <c r="AJ43" s="406"/>
      <c r="AK43" s="406"/>
      <c r="AL43" s="406"/>
      <c r="AM43" s="406"/>
      <c r="AN43" s="406"/>
      <c r="AO43" s="406"/>
      <c r="AP43" s="406"/>
      <c r="AQ43" s="406"/>
      <c r="AR43" s="406"/>
      <c r="AS43" s="406"/>
    </row>
    <row r="44" spans="2:45">
      <c r="B44" s="406"/>
      <c r="C44" s="406"/>
      <c r="D44" s="406"/>
      <c r="E44" s="402"/>
      <c r="F44" s="402"/>
      <c r="G44" s="409"/>
      <c r="H44" s="407"/>
      <c r="I44" s="407"/>
      <c r="J44" s="406"/>
      <c r="K44" s="406"/>
      <c r="L44" s="406"/>
      <c r="M44" s="406"/>
      <c r="N44" s="406"/>
      <c r="O44" s="406"/>
      <c r="P44" s="406"/>
      <c r="Q44" s="406"/>
      <c r="R44" s="406"/>
      <c r="S44" s="406"/>
      <c r="T44" s="406"/>
      <c r="U44" s="406"/>
      <c r="V44" s="406"/>
      <c r="W44" s="406"/>
      <c r="X44" s="406"/>
      <c r="Y44" s="406"/>
      <c r="Z44" s="406"/>
      <c r="AA44" s="406"/>
      <c r="AB44" s="406"/>
      <c r="AC44" s="406"/>
      <c r="AD44" s="406"/>
      <c r="AE44" s="406"/>
      <c r="AF44" s="406"/>
      <c r="AG44" s="406"/>
      <c r="AH44" s="406"/>
      <c r="AI44" s="406"/>
      <c r="AJ44" s="406"/>
      <c r="AK44" s="406"/>
      <c r="AL44" s="406"/>
      <c r="AM44" s="406"/>
      <c r="AN44" s="406"/>
      <c r="AO44" s="406"/>
      <c r="AP44" s="406"/>
      <c r="AQ44" s="406"/>
      <c r="AR44" s="406"/>
      <c r="AS44" s="406"/>
    </row>
    <row r="45" spans="2:45">
      <c r="B45" s="406"/>
      <c r="C45" s="406"/>
      <c r="D45" s="406"/>
      <c r="E45" s="402"/>
      <c r="F45" s="402"/>
      <c r="G45" s="409"/>
      <c r="H45" s="407"/>
      <c r="I45" s="407"/>
      <c r="J45" s="406"/>
      <c r="K45" s="406"/>
      <c r="L45" s="406"/>
      <c r="M45" s="406"/>
      <c r="N45" s="406"/>
      <c r="O45" s="406"/>
      <c r="P45" s="406"/>
      <c r="Q45" s="406"/>
      <c r="R45" s="406"/>
      <c r="S45" s="406"/>
      <c r="T45" s="406"/>
      <c r="U45" s="406"/>
      <c r="V45" s="406"/>
      <c r="W45" s="406"/>
      <c r="X45" s="406"/>
      <c r="Y45" s="406"/>
      <c r="Z45" s="406"/>
      <c r="AA45" s="406"/>
      <c r="AB45" s="406"/>
      <c r="AC45" s="406"/>
      <c r="AD45" s="406"/>
      <c r="AE45" s="406"/>
      <c r="AF45" s="406"/>
      <c r="AG45" s="406"/>
      <c r="AH45" s="406"/>
      <c r="AI45" s="406"/>
      <c r="AJ45" s="406"/>
      <c r="AK45" s="406"/>
      <c r="AL45" s="406"/>
      <c r="AM45" s="406"/>
      <c r="AN45" s="406"/>
      <c r="AO45" s="406"/>
      <c r="AP45" s="406"/>
      <c r="AQ45" s="406"/>
      <c r="AR45" s="406"/>
      <c r="AS45" s="406"/>
    </row>
    <row r="46" spans="2:45">
      <c r="B46" s="406"/>
      <c r="C46" s="406"/>
      <c r="D46" s="406"/>
      <c r="E46" s="402"/>
      <c r="F46" s="402"/>
      <c r="G46" s="409"/>
      <c r="H46" s="407"/>
      <c r="I46" s="407"/>
      <c r="J46" s="406"/>
      <c r="K46" s="406"/>
      <c r="L46" s="406"/>
      <c r="M46" s="406"/>
      <c r="N46" s="406"/>
      <c r="O46" s="406"/>
      <c r="P46" s="406"/>
      <c r="Q46" s="406"/>
      <c r="R46" s="406"/>
      <c r="S46" s="406"/>
      <c r="T46" s="406"/>
      <c r="U46" s="406"/>
      <c r="V46" s="406"/>
      <c r="W46" s="406"/>
      <c r="X46" s="406"/>
      <c r="Y46" s="406"/>
      <c r="Z46" s="406"/>
      <c r="AA46" s="406"/>
      <c r="AB46" s="406"/>
      <c r="AC46" s="406"/>
      <c r="AD46" s="406"/>
      <c r="AE46" s="406"/>
      <c r="AF46" s="406"/>
      <c r="AG46" s="406"/>
      <c r="AH46" s="406"/>
      <c r="AI46" s="406"/>
      <c r="AJ46" s="406"/>
      <c r="AK46" s="406"/>
      <c r="AL46" s="406"/>
      <c r="AM46" s="406"/>
      <c r="AN46" s="406"/>
      <c r="AO46" s="406"/>
      <c r="AP46" s="406"/>
      <c r="AQ46" s="406"/>
      <c r="AR46" s="406"/>
      <c r="AS46" s="406"/>
    </row>
    <row r="47" spans="2:45">
      <c r="B47" s="406"/>
      <c r="C47" s="406"/>
      <c r="D47" s="406"/>
      <c r="E47" s="402"/>
      <c r="F47" s="402"/>
      <c r="G47" s="409"/>
      <c r="H47" s="407"/>
      <c r="I47" s="407"/>
      <c r="J47" s="406"/>
      <c r="K47" s="406"/>
      <c r="L47" s="406"/>
      <c r="M47" s="406"/>
      <c r="N47" s="406"/>
      <c r="O47" s="406"/>
      <c r="P47" s="406"/>
      <c r="Q47" s="406"/>
      <c r="R47" s="406"/>
      <c r="S47" s="406"/>
      <c r="T47" s="406"/>
      <c r="U47" s="406"/>
      <c r="V47" s="406"/>
      <c r="W47" s="406"/>
      <c r="X47" s="406"/>
      <c r="Y47" s="406"/>
      <c r="Z47" s="406"/>
      <c r="AA47" s="406"/>
      <c r="AB47" s="406"/>
      <c r="AC47" s="406"/>
      <c r="AD47" s="406"/>
      <c r="AE47" s="406"/>
      <c r="AF47" s="406"/>
      <c r="AG47" s="406"/>
      <c r="AH47" s="406"/>
      <c r="AI47" s="406"/>
      <c r="AJ47" s="406"/>
      <c r="AK47" s="406"/>
      <c r="AL47" s="406"/>
      <c r="AM47" s="406"/>
      <c r="AN47" s="406"/>
      <c r="AO47" s="406"/>
      <c r="AP47" s="406"/>
      <c r="AQ47" s="406"/>
      <c r="AR47" s="406"/>
      <c r="AS47" s="406"/>
    </row>
    <row r="48" spans="2:45">
      <c r="B48" s="406"/>
      <c r="C48" s="406"/>
      <c r="D48" s="406"/>
      <c r="E48" s="402"/>
      <c r="F48" s="402"/>
      <c r="G48" s="409"/>
      <c r="H48" s="407"/>
      <c r="I48" s="407"/>
      <c r="J48" s="406"/>
      <c r="K48" s="406"/>
      <c r="L48" s="406"/>
      <c r="M48" s="406"/>
      <c r="N48" s="406"/>
      <c r="O48" s="406"/>
      <c r="P48" s="406"/>
      <c r="Q48" s="406"/>
      <c r="R48" s="406"/>
      <c r="S48" s="406"/>
      <c r="T48" s="406"/>
      <c r="U48" s="406"/>
      <c r="V48" s="406"/>
      <c r="W48" s="406"/>
      <c r="X48" s="406"/>
      <c r="Y48" s="406"/>
      <c r="Z48" s="406"/>
      <c r="AA48" s="406"/>
      <c r="AB48" s="406"/>
      <c r="AC48" s="406"/>
      <c r="AD48" s="406"/>
      <c r="AE48" s="406"/>
      <c r="AF48" s="406"/>
      <c r="AG48" s="406"/>
      <c r="AH48" s="406"/>
      <c r="AI48" s="406"/>
      <c r="AJ48" s="406"/>
      <c r="AK48" s="406"/>
      <c r="AL48" s="406"/>
      <c r="AM48" s="406"/>
      <c r="AN48" s="406"/>
      <c r="AO48" s="406"/>
      <c r="AP48" s="406"/>
      <c r="AQ48" s="406"/>
      <c r="AR48" s="406"/>
      <c r="AS48" s="406"/>
    </row>
    <row r="49" spans="2:45">
      <c r="B49" s="406"/>
      <c r="C49" s="406"/>
      <c r="D49" s="406"/>
      <c r="E49" s="402"/>
      <c r="F49" s="402"/>
      <c r="G49" s="409"/>
      <c r="H49" s="407"/>
      <c r="I49" s="407"/>
      <c r="J49" s="406"/>
      <c r="K49" s="406"/>
      <c r="L49" s="406"/>
      <c r="M49" s="406"/>
      <c r="N49" s="406"/>
      <c r="O49" s="406"/>
      <c r="P49" s="406"/>
      <c r="Q49" s="406"/>
      <c r="R49" s="406"/>
      <c r="S49" s="406"/>
      <c r="T49" s="406"/>
      <c r="U49" s="406"/>
      <c r="V49" s="406"/>
      <c r="W49" s="406"/>
      <c r="X49" s="406"/>
      <c r="Y49" s="406"/>
      <c r="Z49" s="406"/>
      <c r="AA49" s="406"/>
      <c r="AB49" s="406"/>
      <c r="AC49" s="406"/>
      <c r="AD49" s="406"/>
      <c r="AE49" s="406"/>
      <c r="AF49" s="406"/>
      <c r="AG49" s="406"/>
      <c r="AH49" s="406"/>
      <c r="AI49" s="406"/>
      <c r="AJ49" s="406"/>
      <c r="AK49" s="406"/>
      <c r="AL49" s="406"/>
      <c r="AM49" s="406"/>
      <c r="AN49" s="406"/>
      <c r="AO49" s="406"/>
      <c r="AP49" s="406"/>
      <c r="AQ49" s="406"/>
      <c r="AR49" s="406"/>
      <c r="AS49" s="406"/>
    </row>
    <row r="50" spans="2:45">
      <c r="B50" s="406"/>
      <c r="C50" s="406"/>
      <c r="D50" s="406"/>
      <c r="E50" s="402"/>
      <c r="F50" s="402"/>
      <c r="G50" s="409"/>
      <c r="H50" s="407"/>
      <c r="I50" s="407"/>
      <c r="J50" s="406"/>
      <c r="K50" s="406"/>
      <c r="L50" s="406"/>
      <c r="M50" s="406"/>
      <c r="N50" s="406"/>
      <c r="O50" s="406"/>
      <c r="P50" s="406"/>
      <c r="Q50" s="406"/>
      <c r="R50" s="406"/>
      <c r="S50" s="406"/>
      <c r="T50" s="406"/>
      <c r="U50" s="406"/>
      <c r="V50" s="406"/>
      <c r="W50" s="406"/>
      <c r="X50" s="406"/>
      <c r="Y50" s="406"/>
      <c r="Z50" s="406"/>
      <c r="AA50" s="406"/>
      <c r="AB50" s="406"/>
      <c r="AC50" s="406"/>
      <c r="AD50" s="406"/>
      <c r="AE50" s="406"/>
      <c r="AF50" s="406"/>
      <c r="AG50" s="406"/>
      <c r="AH50" s="406"/>
      <c r="AI50" s="406"/>
      <c r="AJ50" s="406"/>
      <c r="AK50" s="406"/>
      <c r="AL50" s="406"/>
      <c r="AM50" s="406"/>
      <c r="AN50" s="406"/>
      <c r="AO50" s="406"/>
      <c r="AP50" s="406"/>
      <c r="AQ50" s="406"/>
      <c r="AR50" s="406"/>
      <c r="AS50" s="406"/>
    </row>
    <row r="51" spans="2:45">
      <c r="B51" s="406"/>
      <c r="C51" s="406"/>
      <c r="D51" s="406"/>
      <c r="E51" s="402"/>
      <c r="F51" s="402"/>
      <c r="G51" s="409"/>
      <c r="H51" s="407"/>
      <c r="I51" s="407"/>
      <c r="J51" s="406"/>
      <c r="K51" s="406"/>
      <c r="L51" s="406"/>
      <c r="M51" s="406"/>
      <c r="N51" s="406"/>
      <c r="O51" s="406"/>
      <c r="P51" s="406"/>
      <c r="Q51" s="406"/>
      <c r="R51" s="406"/>
      <c r="S51" s="406"/>
      <c r="T51" s="406"/>
      <c r="U51" s="406"/>
      <c r="V51" s="406"/>
      <c r="W51" s="406"/>
      <c r="X51" s="406"/>
      <c r="Y51" s="406"/>
      <c r="Z51" s="406"/>
      <c r="AA51" s="406"/>
      <c r="AB51" s="406"/>
      <c r="AC51" s="406"/>
      <c r="AD51" s="406"/>
      <c r="AE51" s="406"/>
      <c r="AF51" s="406"/>
      <c r="AG51" s="406"/>
      <c r="AH51" s="406"/>
      <c r="AI51" s="406"/>
      <c r="AJ51" s="406"/>
      <c r="AK51" s="406"/>
      <c r="AL51" s="406"/>
      <c r="AM51" s="406"/>
      <c r="AN51" s="406"/>
      <c r="AO51" s="406"/>
      <c r="AP51" s="406"/>
      <c r="AQ51" s="406"/>
      <c r="AR51" s="406"/>
      <c r="AS51" s="406"/>
    </row>
    <row r="52" spans="2:45">
      <c r="B52" s="406"/>
      <c r="C52" s="406"/>
      <c r="D52" s="406"/>
      <c r="E52" s="402"/>
      <c r="F52" s="402"/>
      <c r="G52" s="409"/>
      <c r="H52" s="407"/>
      <c r="I52" s="407"/>
      <c r="J52" s="406"/>
      <c r="K52" s="406"/>
      <c r="L52" s="406"/>
      <c r="M52" s="406"/>
      <c r="N52" s="406"/>
      <c r="O52" s="406"/>
      <c r="P52" s="406"/>
      <c r="Q52" s="406"/>
      <c r="R52" s="406"/>
      <c r="S52" s="406"/>
      <c r="T52" s="406"/>
      <c r="U52" s="406"/>
      <c r="V52" s="406"/>
      <c r="W52" s="406"/>
      <c r="X52" s="406"/>
      <c r="Y52" s="406"/>
      <c r="Z52" s="406"/>
      <c r="AA52" s="406"/>
      <c r="AB52" s="406"/>
      <c r="AC52" s="406"/>
      <c r="AD52" s="406"/>
      <c r="AE52" s="406"/>
      <c r="AF52" s="406"/>
      <c r="AG52" s="406"/>
      <c r="AH52" s="406"/>
      <c r="AI52" s="406"/>
      <c r="AJ52" s="406"/>
      <c r="AK52" s="406"/>
      <c r="AL52" s="406"/>
      <c r="AM52" s="406"/>
      <c r="AN52" s="406"/>
      <c r="AO52" s="406"/>
      <c r="AP52" s="406"/>
      <c r="AQ52" s="406"/>
      <c r="AR52" s="406"/>
      <c r="AS52" s="406"/>
    </row>
    <row r="53" spans="2:45">
      <c r="B53" s="406"/>
      <c r="C53" s="406"/>
      <c r="D53" s="406"/>
      <c r="E53" s="402"/>
      <c r="F53" s="402"/>
      <c r="G53" s="409"/>
      <c r="H53" s="407"/>
      <c r="I53" s="407"/>
      <c r="J53" s="406"/>
      <c r="K53" s="406"/>
      <c r="L53" s="406"/>
      <c r="M53" s="406"/>
      <c r="N53" s="406"/>
      <c r="O53" s="406"/>
      <c r="P53" s="406"/>
      <c r="Q53" s="406"/>
      <c r="R53" s="406"/>
      <c r="S53" s="406"/>
      <c r="T53" s="406"/>
      <c r="U53" s="406"/>
      <c r="V53" s="406"/>
      <c r="W53" s="406"/>
      <c r="X53" s="406"/>
      <c r="Y53" s="406"/>
      <c r="Z53" s="406"/>
      <c r="AA53" s="406"/>
      <c r="AB53" s="406"/>
      <c r="AC53" s="406"/>
      <c r="AD53" s="406"/>
      <c r="AE53" s="406"/>
      <c r="AF53" s="406"/>
      <c r="AG53" s="406"/>
      <c r="AH53" s="406"/>
      <c r="AI53" s="406"/>
      <c r="AJ53" s="406"/>
      <c r="AK53" s="406"/>
      <c r="AL53" s="406"/>
      <c r="AM53" s="406"/>
      <c r="AN53" s="406"/>
      <c r="AO53" s="406"/>
      <c r="AP53" s="406"/>
      <c r="AQ53" s="406"/>
      <c r="AR53" s="406"/>
      <c r="AS53" s="406"/>
    </row>
    <row r="54" spans="2:45">
      <c r="B54" s="406"/>
      <c r="C54" s="406"/>
      <c r="D54" s="406"/>
      <c r="E54" s="402"/>
      <c r="F54" s="402"/>
      <c r="G54" s="409"/>
      <c r="H54" s="407"/>
      <c r="I54" s="407"/>
      <c r="J54" s="406"/>
      <c r="K54" s="406"/>
      <c r="L54" s="406"/>
      <c r="M54" s="406"/>
      <c r="N54" s="406"/>
      <c r="O54" s="406"/>
      <c r="P54" s="406"/>
      <c r="Q54" s="406"/>
      <c r="R54" s="406"/>
      <c r="S54" s="406"/>
      <c r="T54" s="406"/>
      <c r="U54" s="406"/>
      <c r="V54" s="406"/>
      <c r="W54" s="406"/>
      <c r="X54" s="406"/>
      <c r="Y54" s="406"/>
      <c r="Z54" s="406"/>
      <c r="AA54" s="406"/>
      <c r="AB54" s="406"/>
      <c r="AC54" s="406"/>
      <c r="AD54" s="406"/>
      <c r="AE54" s="406"/>
      <c r="AF54" s="406"/>
      <c r="AG54" s="406"/>
      <c r="AH54" s="406"/>
      <c r="AI54" s="406"/>
      <c r="AJ54" s="406"/>
      <c r="AK54" s="406"/>
      <c r="AL54" s="406"/>
      <c r="AM54" s="406"/>
      <c r="AN54" s="406"/>
      <c r="AO54" s="406"/>
      <c r="AP54" s="406"/>
      <c r="AQ54" s="406"/>
      <c r="AR54" s="406"/>
      <c r="AS54" s="406"/>
    </row>
    <row r="55" spans="2:45">
      <c r="B55" s="406"/>
      <c r="C55" s="406"/>
      <c r="D55" s="406"/>
      <c r="E55" s="402"/>
      <c r="F55" s="402"/>
      <c r="G55" s="409"/>
      <c r="H55" s="407"/>
      <c r="I55" s="407"/>
      <c r="J55" s="406"/>
      <c r="K55" s="406"/>
      <c r="L55" s="406"/>
      <c r="M55" s="406"/>
      <c r="N55" s="406"/>
      <c r="O55" s="406"/>
      <c r="P55" s="406"/>
      <c r="Q55" s="406"/>
      <c r="R55" s="406"/>
      <c r="S55" s="406"/>
      <c r="T55" s="406"/>
      <c r="U55" s="406"/>
      <c r="V55" s="406"/>
      <c r="W55" s="406"/>
      <c r="X55" s="406"/>
      <c r="Y55" s="406"/>
      <c r="Z55" s="406"/>
      <c r="AA55" s="406"/>
      <c r="AB55" s="406"/>
      <c r="AC55" s="406"/>
      <c r="AD55" s="406"/>
      <c r="AE55" s="406"/>
      <c r="AF55" s="406"/>
      <c r="AG55" s="406"/>
      <c r="AH55" s="406"/>
      <c r="AI55" s="406"/>
      <c r="AJ55" s="406"/>
      <c r="AK55" s="406"/>
      <c r="AL55" s="406"/>
      <c r="AM55" s="406"/>
      <c r="AN55" s="406"/>
      <c r="AO55" s="406"/>
      <c r="AP55" s="406"/>
      <c r="AQ55" s="406"/>
      <c r="AR55" s="406"/>
      <c r="AS55" s="406"/>
    </row>
    <row r="56" spans="2:45">
      <c r="B56" s="406"/>
      <c r="C56" s="406"/>
      <c r="D56" s="406"/>
      <c r="E56" s="402"/>
      <c r="F56" s="402"/>
      <c r="G56" s="409"/>
      <c r="H56" s="407"/>
      <c r="I56" s="407"/>
      <c r="J56" s="406"/>
      <c r="K56" s="406"/>
      <c r="L56" s="406"/>
      <c r="M56" s="406"/>
      <c r="N56" s="406"/>
      <c r="O56" s="406"/>
      <c r="P56" s="406"/>
      <c r="Q56" s="406"/>
      <c r="R56" s="406"/>
      <c r="S56" s="406"/>
      <c r="T56" s="406"/>
      <c r="U56" s="406"/>
      <c r="V56" s="406"/>
      <c r="W56" s="406"/>
      <c r="X56" s="406"/>
      <c r="Y56" s="406"/>
      <c r="Z56" s="406"/>
      <c r="AA56" s="406"/>
      <c r="AB56" s="406"/>
      <c r="AC56" s="406"/>
      <c r="AD56" s="406"/>
      <c r="AE56" s="406"/>
      <c r="AF56" s="406"/>
      <c r="AG56" s="406"/>
      <c r="AH56" s="406"/>
      <c r="AI56" s="406"/>
      <c r="AJ56" s="406"/>
      <c r="AK56" s="406"/>
      <c r="AL56" s="406"/>
      <c r="AM56" s="406"/>
      <c r="AN56" s="406"/>
      <c r="AO56" s="406"/>
      <c r="AP56" s="406"/>
      <c r="AQ56" s="406"/>
      <c r="AR56" s="406"/>
      <c r="AS56" s="406"/>
    </row>
    <row r="57" spans="2:45">
      <c r="B57" s="406"/>
      <c r="C57" s="406"/>
      <c r="D57" s="406"/>
      <c r="E57" s="402"/>
      <c r="F57" s="402"/>
      <c r="G57" s="409"/>
      <c r="H57" s="407"/>
      <c r="I57" s="407"/>
      <c r="J57" s="406"/>
      <c r="K57" s="406"/>
      <c r="L57" s="406"/>
      <c r="M57" s="406"/>
      <c r="N57" s="406"/>
      <c r="O57" s="406"/>
      <c r="P57" s="406"/>
      <c r="Q57" s="406"/>
      <c r="R57" s="406"/>
      <c r="S57" s="406"/>
      <c r="T57" s="406"/>
      <c r="U57" s="406"/>
      <c r="V57" s="406"/>
      <c r="W57" s="406"/>
      <c r="X57" s="406"/>
      <c r="Y57" s="406"/>
      <c r="Z57" s="406"/>
      <c r="AA57" s="406"/>
      <c r="AB57" s="406"/>
      <c r="AC57" s="406"/>
      <c r="AD57" s="406"/>
      <c r="AE57" s="406"/>
      <c r="AF57" s="406"/>
      <c r="AG57" s="406"/>
      <c r="AH57" s="406"/>
      <c r="AI57" s="406"/>
      <c r="AJ57" s="406"/>
      <c r="AK57" s="406"/>
      <c r="AL57" s="406"/>
      <c r="AM57" s="406"/>
      <c r="AN57" s="406"/>
      <c r="AO57" s="406"/>
      <c r="AP57" s="406"/>
      <c r="AQ57" s="406"/>
      <c r="AR57" s="406"/>
      <c r="AS57" s="406"/>
    </row>
    <row r="58" spans="2:45">
      <c r="B58" s="406"/>
      <c r="C58" s="406"/>
      <c r="D58" s="406"/>
      <c r="E58" s="402"/>
      <c r="F58" s="402"/>
      <c r="G58" s="409"/>
      <c r="H58" s="407"/>
      <c r="I58" s="407"/>
      <c r="J58" s="406"/>
      <c r="K58" s="406"/>
      <c r="L58" s="406"/>
      <c r="M58" s="406"/>
      <c r="N58" s="406"/>
      <c r="O58" s="406"/>
      <c r="P58" s="406"/>
      <c r="Q58" s="406"/>
      <c r="R58" s="406"/>
      <c r="S58" s="406"/>
      <c r="T58" s="406"/>
      <c r="U58" s="406"/>
      <c r="V58" s="406"/>
      <c r="W58" s="406"/>
      <c r="X58" s="406"/>
      <c r="Y58" s="406"/>
      <c r="Z58" s="406"/>
      <c r="AA58" s="406"/>
      <c r="AB58" s="406"/>
      <c r="AC58" s="406"/>
      <c r="AD58" s="406"/>
      <c r="AE58" s="406"/>
      <c r="AF58" s="406"/>
      <c r="AG58" s="406"/>
      <c r="AH58" s="406"/>
      <c r="AI58" s="406"/>
      <c r="AJ58" s="406"/>
      <c r="AK58" s="406"/>
      <c r="AL58" s="406"/>
      <c r="AM58" s="406"/>
      <c r="AN58" s="406"/>
      <c r="AO58" s="406"/>
      <c r="AP58" s="406"/>
      <c r="AQ58" s="406"/>
      <c r="AR58" s="406"/>
      <c r="AS58" s="406"/>
    </row>
    <row r="59" spans="2:45">
      <c r="B59" s="406"/>
      <c r="C59" s="406"/>
      <c r="D59" s="406"/>
      <c r="E59" s="402"/>
      <c r="F59" s="402"/>
      <c r="G59" s="409"/>
      <c r="H59" s="407"/>
      <c r="I59" s="407"/>
      <c r="J59" s="406"/>
      <c r="K59" s="406"/>
      <c r="L59" s="406"/>
      <c r="M59" s="406"/>
      <c r="N59" s="406"/>
      <c r="O59" s="406"/>
      <c r="P59" s="406"/>
      <c r="Q59" s="406"/>
      <c r="R59" s="406"/>
      <c r="S59" s="406"/>
      <c r="T59" s="406"/>
      <c r="U59" s="406"/>
      <c r="V59" s="406"/>
      <c r="W59" s="406"/>
      <c r="X59" s="406"/>
      <c r="Y59" s="406"/>
      <c r="Z59" s="406"/>
      <c r="AA59" s="406"/>
      <c r="AB59" s="406"/>
      <c r="AC59" s="406"/>
      <c r="AD59" s="406"/>
      <c r="AE59" s="406"/>
      <c r="AF59" s="406"/>
      <c r="AG59" s="406"/>
      <c r="AH59" s="406"/>
      <c r="AI59" s="406"/>
      <c r="AJ59" s="406"/>
      <c r="AK59" s="406"/>
      <c r="AL59" s="406"/>
      <c r="AM59" s="406"/>
      <c r="AN59" s="406"/>
      <c r="AO59" s="406"/>
      <c r="AP59" s="406"/>
      <c r="AQ59" s="406"/>
      <c r="AR59" s="406"/>
      <c r="AS59" s="406"/>
    </row>
    <row r="60" spans="2:45">
      <c r="B60" s="406"/>
      <c r="C60" s="406"/>
      <c r="D60" s="406"/>
      <c r="E60" s="402"/>
      <c r="F60" s="402"/>
      <c r="G60" s="409"/>
      <c r="H60" s="407"/>
      <c r="I60" s="407"/>
      <c r="J60" s="406"/>
      <c r="K60" s="406"/>
      <c r="L60" s="406"/>
      <c r="M60" s="406"/>
      <c r="N60" s="406"/>
      <c r="O60" s="406"/>
      <c r="P60" s="406"/>
      <c r="Q60" s="406"/>
      <c r="R60" s="406"/>
      <c r="S60" s="406"/>
      <c r="T60" s="406"/>
      <c r="U60" s="406"/>
      <c r="V60" s="406"/>
      <c r="W60" s="406"/>
      <c r="X60" s="406"/>
      <c r="Y60" s="406"/>
      <c r="Z60" s="406"/>
      <c r="AA60" s="406"/>
      <c r="AB60" s="406"/>
      <c r="AC60" s="406"/>
      <c r="AD60" s="406"/>
      <c r="AE60" s="406"/>
      <c r="AF60" s="406"/>
      <c r="AG60" s="406"/>
      <c r="AH60" s="406"/>
      <c r="AI60" s="406"/>
      <c r="AJ60" s="406"/>
      <c r="AK60" s="406"/>
      <c r="AL60" s="406"/>
      <c r="AM60" s="406"/>
      <c r="AN60" s="406"/>
      <c r="AO60" s="406"/>
      <c r="AP60" s="406"/>
      <c r="AQ60" s="406"/>
      <c r="AR60" s="406"/>
      <c r="AS60" s="406"/>
    </row>
    <row r="61" spans="2:45">
      <c r="B61" s="406"/>
      <c r="C61" s="406"/>
      <c r="D61" s="406"/>
      <c r="E61" s="402"/>
      <c r="F61" s="402"/>
      <c r="G61" s="409"/>
      <c r="H61" s="407"/>
      <c r="I61" s="407"/>
      <c r="J61" s="406"/>
      <c r="K61" s="406"/>
      <c r="L61" s="406"/>
      <c r="M61" s="406"/>
      <c r="N61" s="406"/>
      <c r="O61" s="406"/>
      <c r="P61" s="406"/>
      <c r="Q61" s="406"/>
      <c r="R61" s="406"/>
      <c r="S61" s="406"/>
      <c r="T61" s="406"/>
      <c r="U61" s="406"/>
      <c r="V61" s="406"/>
      <c r="W61" s="406"/>
      <c r="X61" s="406"/>
      <c r="Y61" s="406"/>
      <c r="Z61" s="406"/>
      <c r="AA61" s="406"/>
      <c r="AB61" s="406"/>
      <c r="AC61" s="406"/>
      <c r="AD61" s="406"/>
      <c r="AE61" s="406"/>
      <c r="AF61" s="406"/>
      <c r="AG61" s="406"/>
      <c r="AH61" s="406"/>
      <c r="AI61" s="406"/>
      <c r="AJ61" s="406"/>
      <c r="AK61" s="406"/>
      <c r="AL61" s="406"/>
      <c r="AM61" s="406"/>
      <c r="AN61" s="406"/>
      <c r="AO61" s="406"/>
      <c r="AP61" s="406"/>
      <c r="AQ61" s="406"/>
      <c r="AR61" s="406"/>
      <c r="AS61" s="406"/>
    </row>
    <row r="62" spans="2:45">
      <c r="B62" s="406"/>
      <c r="C62" s="406"/>
      <c r="D62" s="406"/>
      <c r="E62" s="402"/>
      <c r="F62" s="402"/>
      <c r="G62" s="409"/>
      <c r="H62" s="407"/>
      <c r="I62" s="407"/>
      <c r="J62" s="406"/>
      <c r="K62" s="406"/>
      <c r="L62" s="406"/>
      <c r="M62" s="406"/>
      <c r="N62" s="406"/>
      <c r="O62" s="406"/>
      <c r="P62" s="406"/>
      <c r="Q62" s="406"/>
      <c r="R62" s="406"/>
      <c r="S62" s="406"/>
      <c r="T62" s="406"/>
      <c r="U62" s="406"/>
      <c r="V62" s="406"/>
      <c r="W62" s="406"/>
      <c r="X62" s="406"/>
      <c r="Y62" s="406"/>
      <c r="Z62" s="406"/>
      <c r="AA62" s="406"/>
      <c r="AB62" s="406"/>
      <c r="AC62" s="406"/>
      <c r="AD62" s="406"/>
      <c r="AE62" s="406"/>
      <c r="AF62" s="406"/>
      <c r="AG62" s="406"/>
      <c r="AH62" s="406"/>
      <c r="AI62" s="406"/>
      <c r="AJ62" s="406"/>
      <c r="AK62" s="406"/>
      <c r="AL62" s="406"/>
      <c r="AM62" s="406"/>
      <c r="AN62" s="406"/>
      <c r="AO62" s="406"/>
      <c r="AP62" s="406"/>
      <c r="AQ62" s="406"/>
      <c r="AR62" s="406"/>
      <c r="AS62" s="406"/>
    </row>
    <row r="63" spans="2:45">
      <c r="B63" s="406"/>
      <c r="C63" s="406"/>
      <c r="D63" s="406"/>
      <c r="E63" s="402"/>
      <c r="F63" s="402"/>
      <c r="G63" s="409"/>
      <c r="H63" s="407"/>
      <c r="I63" s="407"/>
      <c r="J63" s="406"/>
      <c r="K63" s="406"/>
      <c r="L63" s="406"/>
      <c r="M63" s="406"/>
      <c r="N63" s="406"/>
      <c r="O63" s="406"/>
      <c r="P63" s="406"/>
      <c r="Q63" s="406"/>
      <c r="R63" s="406"/>
      <c r="S63" s="406"/>
      <c r="T63" s="406"/>
      <c r="U63" s="406"/>
      <c r="V63" s="406"/>
      <c r="W63" s="406"/>
      <c r="X63" s="406"/>
      <c r="Y63" s="406"/>
      <c r="Z63" s="406"/>
      <c r="AA63" s="406"/>
      <c r="AB63" s="406"/>
      <c r="AC63" s="406"/>
      <c r="AD63" s="406"/>
      <c r="AE63" s="406"/>
      <c r="AF63" s="406"/>
      <c r="AG63" s="406"/>
      <c r="AH63" s="406"/>
      <c r="AI63" s="406"/>
      <c r="AJ63" s="406"/>
      <c r="AK63" s="406"/>
      <c r="AL63" s="406"/>
      <c r="AM63" s="406"/>
      <c r="AN63" s="406"/>
      <c r="AO63" s="406"/>
      <c r="AP63" s="406"/>
      <c r="AQ63" s="406"/>
      <c r="AR63" s="406"/>
      <c r="AS63" s="406"/>
    </row>
    <row r="64" spans="2:45">
      <c r="B64" s="406"/>
      <c r="C64" s="406"/>
      <c r="D64" s="406"/>
      <c r="E64" s="402"/>
      <c r="F64" s="402"/>
      <c r="G64" s="409"/>
      <c r="H64" s="407"/>
      <c r="I64" s="407"/>
      <c r="J64" s="406"/>
      <c r="K64" s="406"/>
      <c r="L64" s="406"/>
      <c r="M64" s="406"/>
      <c r="N64" s="406"/>
      <c r="O64" s="406"/>
      <c r="P64" s="406"/>
      <c r="Q64" s="406"/>
      <c r="R64" s="406"/>
      <c r="S64" s="406"/>
      <c r="T64" s="406"/>
      <c r="U64" s="406"/>
      <c r="V64" s="406"/>
      <c r="W64" s="406"/>
      <c r="X64" s="406"/>
      <c r="Y64" s="406"/>
      <c r="Z64" s="406"/>
      <c r="AA64" s="406"/>
      <c r="AB64" s="406"/>
      <c r="AC64" s="406"/>
      <c r="AD64" s="406"/>
      <c r="AE64" s="406"/>
      <c r="AF64" s="406"/>
      <c r="AG64" s="406"/>
      <c r="AH64" s="406"/>
      <c r="AI64" s="406"/>
      <c r="AJ64" s="406"/>
      <c r="AK64" s="406"/>
      <c r="AL64" s="406"/>
      <c r="AM64" s="406"/>
      <c r="AN64" s="406"/>
      <c r="AO64" s="406"/>
      <c r="AP64" s="406"/>
      <c r="AQ64" s="406"/>
      <c r="AR64" s="406"/>
      <c r="AS64" s="406"/>
    </row>
    <row r="65" spans="2:45">
      <c r="B65" s="406"/>
      <c r="C65" s="406"/>
      <c r="D65" s="406"/>
      <c r="E65" s="402"/>
      <c r="F65" s="402"/>
      <c r="G65" s="409"/>
      <c r="H65" s="407"/>
      <c r="I65" s="407"/>
      <c r="J65" s="406"/>
      <c r="K65" s="406"/>
      <c r="L65" s="406"/>
      <c r="M65" s="406"/>
      <c r="N65" s="406"/>
      <c r="O65" s="406"/>
      <c r="P65" s="406"/>
      <c r="Q65" s="406"/>
      <c r="R65" s="406"/>
      <c r="S65" s="406"/>
      <c r="T65" s="406"/>
      <c r="U65" s="406"/>
      <c r="V65" s="406"/>
      <c r="W65" s="406"/>
      <c r="X65" s="406"/>
      <c r="Y65" s="406"/>
      <c r="Z65" s="406"/>
      <c r="AA65" s="406"/>
      <c r="AB65" s="406"/>
      <c r="AC65" s="406"/>
      <c r="AD65" s="406"/>
      <c r="AE65" s="406"/>
      <c r="AF65" s="406"/>
      <c r="AG65" s="406"/>
      <c r="AH65" s="406"/>
      <c r="AI65" s="406"/>
      <c r="AJ65" s="406"/>
      <c r="AK65" s="406"/>
      <c r="AL65" s="406"/>
      <c r="AM65" s="406"/>
      <c r="AN65" s="406"/>
      <c r="AO65" s="406"/>
      <c r="AP65" s="406"/>
      <c r="AQ65" s="406"/>
      <c r="AR65" s="406"/>
      <c r="AS65" s="406"/>
    </row>
    <row r="66" spans="2:45">
      <c r="B66" s="406"/>
      <c r="C66" s="406"/>
      <c r="D66" s="406"/>
      <c r="E66" s="402"/>
      <c r="F66" s="402"/>
      <c r="G66" s="409"/>
      <c r="H66" s="407"/>
      <c r="I66" s="407"/>
      <c r="J66" s="406"/>
      <c r="K66" s="406"/>
      <c r="L66" s="406"/>
      <c r="M66" s="406"/>
      <c r="N66" s="406"/>
      <c r="O66" s="406"/>
      <c r="P66" s="406"/>
      <c r="Q66" s="406"/>
      <c r="R66" s="406"/>
      <c r="S66" s="406"/>
      <c r="T66" s="406"/>
      <c r="U66" s="406"/>
      <c r="V66" s="406"/>
      <c r="W66" s="406"/>
      <c r="X66" s="406"/>
      <c r="Y66" s="406"/>
      <c r="Z66" s="406"/>
      <c r="AA66" s="406"/>
      <c r="AB66" s="406"/>
      <c r="AC66" s="406"/>
      <c r="AD66" s="406"/>
      <c r="AE66" s="406"/>
      <c r="AF66" s="406"/>
      <c r="AG66" s="406"/>
      <c r="AH66" s="406"/>
      <c r="AI66" s="406"/>
      <c r="AJ66" s="406"/>
      <c r="AK66" s="406"/>
      <c r="AL66" s="406"/>
      <c r="AM66" s="406"/>
      <c r="AN66" s="406"/>
      <c r="AO66" s="406"/>
      <c r="AP66" s="406"/>
      <c r="AQ66" s="406"/>
      <c r="AR66" s="406"/>
      <c r="AS66" s="406"/>
    </row>
    <row r="67" spans="2:45">
      <c r="B67" s="406"/>
      <c r="C67" s="406"/>
      <c r="D67" s="406"/>
      <c r="E67" s="402"/>
      <c r="F67" s="402"/>
      <c r="G67" s="409"/>
      <c r="H67" s="407"/>
      <c r="I67" s="407"/>
      <c r="J67" s="406"/>
      <c r="K67" s="406"/>
      <c r="L67" s="406"/>
      <c r="M67" s="406"/>
      <c r="N67" s="406"/>
      <c r="O67" s="406"/>
      <c r="P67" s="406"/>
      <c r="Q67" s="406"/>
      <c r="R67" s="406"/>
      <c r="S67" s="406"/>
      <c r="T67" s="406"/>
      <c r="U67" s="406"/>
      <c r="V67" s="406"/>
      <c r="W67" s="406"/>
      <c r="X67" s="406"/>
      <c r="Y67" s="406"/>
      <c r="Z67" s="406"/>
      <c r="AA67" s="406"/>
      <c r="AB67" s="406"/>
      <c r="AC67" s="406"/>
      <c r="AD67" s="406"/>
      <c r="AE67" s="406"/>
      <c r="AF67" s="406"/>
      <c r="AG67" s="406"/>
      <c r="AH67" s="406"/>
      <c r="AI67" s="406"/>
      <c r="AJ67" s="406"/>
      <c r="AK67" s="406"/>
      <c r="AL67" s="406"/>
      <c r="AM67" s="406"/>
      <c r="AN67" s="406"/>
      <c r="AO67" s="406"/>
      <c r="AP67" s="406"/>
      <c r="AQ67" s="406"/>
      <c r="AR67" s="406"/>
      <c r="AS67" s="406"/>
    </row>
    <row r="68" spans="2:45">
      <c r="B68" s="406"/>
      <c r="C68" s="406"/>
      <c r="D68" s="406"/>
      <c r="E68" s="402"/>
      <c r="F68" s="402"/>
      <c r="G68" s="409"/>
      <c r="H68" s="407"/>
      <c r="I68" s="407"/>
      <c r="J68" s="406"/>
      <c r="K68" s="406"/>
      <c r="L68" s="406"/>
      <c r="M68" s="406"/>
      <c r="N68" s="406"/>
      <c r="O68" s="406"/>
      <c r="P68" s="406"/>
      <c r="Q68" s="406"/>
      <c r="R68" s="406"/>
      <c r="S68" s="406"/>
      <c r="T68" s="406"/>
      <c r="U68" s="406"/>
      <c r="V68" s="406"/>
      <c r="W68" s="406"/>
      <c r="X68" s="406"/>
      <c r="Y68" s="406"/>
      <c r="Z68" s="406"/>
      <c r="AA68" s="406"/>
      <c r="AB68" s="406"/>
      <c r="AC68" s="406"/>
      <c r="AD68" s="406"/>
      <c r="AE68" s="406"/>
      <c r="AF68" s="406"/>
      <c r="AG68" s="406"/>
      <c r="AH68" s="406"/>
      <c r="AI68" s="406"/>
      <c r="AJ68" s="406"/>
      <c r="AK68" s="406"/>
      <c r="AL68" s="406"/>
      <c r="AM68" s="406"/>
      <c r="AN68" s="406"/>
      <c r="AO68" s="406"/>
      <c r="AP68" s="406"/>
      <c r="AQ68" s="406"/>
      <c r="AR68" s="406"/>
      <c r="AS68" s="406"/>
    </row>
    <row r="69" spans="2:45">
      <c r="B69" s="406"/>
      <c r="C69" s="406"/>
      <c r="D69" s="406"/>
      <c r="E69" s="402"/>
      <c r="F69" s="402"/>
      <c r="G69" s="409"/>
      <c r="H69" s="407"/>
      <c r="I69" s="407"/>
      <c r="J69" s="406"/>
      <c r="K69" s="406"/>
      <c r="L69" s="406"/>
      <c r="M69" s="406"/>
      <c r="N69" s="406"/>
      <c r="O69" s="406"/>
      <c r="P69" s="406"/>
      <c r="Q69" s="406"/>
      <c r="R69" s="406"/>
      <c r="S69" s="406"/>
      <c r="T69" s="406"/>
      <c r="U69" s="406"/>
      <c r="V69" s="406"/>
      <c r="W69" s="406"/>
      <c r="X69" s="406"/>
      <c r="Y69" s="406"/>
      <c r="Z69" s="406"/>
      <c r="AA69" s="406"/>
      <c r="AB69" s="406"/>
      <c r="AC69" s="406"/>
      <c r="AD69" s="406"/>
      <c r="AE69" s="406"/>
      <c r="AF69" s="406"/>
      <c r="AG69" s="406"/>
      <c r="AH69" s="406"/>
      <c r="AI69" s="406"/>
      <c r="AJ69" s="406"/>
      <c r="AK69" s="406"/>
      <c r="AL69" s="406"/>
      <c r="AM69" s="406"/>
      <c r="AN69" s="406"/>
      <c r="AO69" s="406"/>
      <c r="AP69" s="406"/>
      <c r="AQ69" s="406"/>
      <c r="AR69" s="406"/>
      <c r="AS69" s="406"/>
    </row>
    <row r="70" spans="2:45">
      <c r="B70" s="406"/>
      <c r="C70" s="406"/>
      <c r="D70" s="406"/>
      <c r="E70" s="402"/>
      <c r="F70" s="402"/>
      <c r="G70" s="409"/>
      <c r="H70" s="407"/>
      <c r="I70" s="407"/>
      <c r="J70" s="406"/>
      <c r="K70" s="406"/>
      <c r="L70" s="406"/>
      <c r="M70" s="406"/>
      <c r="N70" s="406"/>
      <c r="O70" s="406"/>
      <c r="P70" s="406"/>
      <c r="Q70" s="406"/>
      <c r="R70" s="406"/>
      <c r="S70" s="406"/>
      <c r="T70" s="406"/>
      <c r="U70" s="406"/>
      <c r="V70" s="406"/>
      <c r="W70" s="406"/>
      <c r="X70" s="406"/>
      <c r="Y70" s="406"/>
      <c r="Z70" s="406"/>
      <c r="AA70" s="406"/>
      <c r="AB70" s="406"/>
      <c r="AC70" s="406"/>
      <c r="AD70" s="406"/>
      <c r="AE70" s="406"/>
      <c r="AF70" s="406"/>
      <c r="AG70" s="406"/>
      <c r="AH70" s="406"/>
      <c r="AI70" s="406"/>
      <c r="AJ70" s="406"/>
      <c r="AK70" s="406"/>
      <c r="AL70" s="406"/>
      <c r="AM70" s="406"/>
      <c r="AN70" s="406"/>
      <c r="AO70" s="406"/>
      <c r="AP70" s="406"/>
      <c r="AQ70" s="406"/>
      <c r="AR70" s="406"/>
      <c r="AS70" s="406"/>
    </row>
    <row r="71" spans="2:45">
      <c r="B71" s="406"/>
      <c r="C71" s="406"/>
      <c r="D71" s="406"/>
      <c r="E71" s="402"/>
      <c r="F71" s="402"/>
      <c r="G71" s="409"/>
      <c r="H71" s="407"/>
      <c r="I71" s="407"/>
      <c r="J71" s="406"/>
      <c r="K71" s="406"/>
      <c r="L71" s="406"/>
      <c r="M71" s="406"/>
      <c r="N71" s="406"/>
      <c r="O71" s="406"/>
      <c r="P71" s="406"/>
      <c r="Q71" s="406"/>
      <c r="R71" s="406"/>
      <c r="S71" s="406"/>
      <c r="T71" s="406"/>
      <c r="U71" s="406"/>
      <c r="V71" s="406"/>
      <c r="W71" s="406"/>
      <c r="X71" s="406"/>
      <c r="Y71" s="406"/>
      <c r="Z71" s="406"/>
      <c r="AA71" s="406"/>
      <c r="AB71" s="406"/>
      <c r="AC71" s="406"/>
      <c r="AD71" s="406"/>
      <c r="AE71" s="406"/>
      <c r="AF71" s="406"/>
      <c r="AG71" s="406"/>
      <c r="AH71" s="406"/>
      <c r="AI71" s="406"/>
      <c r="AJ71" s="406"/>
      <c r="AK71" s="406"/>
      <c r="AL71" s="406"/>
      <c r="AM71" s="406"/>
      <c r="AN71" s="406"/>
      <c r="AO71" s="406"/>
      <c r="AP71" s="406"/>
      <c r="AQ71" s="406"/>
      <c r="AR71" s="406"/>
      <c r="AS71" s="406"/>
    </row>
    <row r="72" spans="2:45">
      <c r="B72" s="406"/>
      <c r="C72" s="406"/>
      <c r="D72" s="406"/>
      <c r="E72" s="402"/>
      <c r="F72" s="402"/>
      <c r="G72" s="409"/>
      <c r="H72" s="407"/>
      <c r="I72" s="407"/>
      <c r="J72" s="406"/>
      <c r="K72" s="406"/>
      <c r="L72" s="406"/>
      <c r="M72" s="406"/>
      <c r="N72" s="406"/>
      <c r="O72" s="406"/>
      <c r="P72" s="406"/>
      <c r="Q72" s="406"/>
      <c r="R72" s="406"/>
      <c r="S72" s="406"/>
      <c r="T72" s="406"/>
      <c r="U72" s="406"/>
      <c r="V72" s="406"/>
      <c r="W72" s="406"/>
      <c r="X72" s="406"/>
      <c r="Y72" s="406"/>
      <c r="Z72" s="406"/>
      <c r="AA72" s="406"/>
      <c r="AB72" s="406"/>
      <c r="AC72" s="406"/>
      <c r="AD72" s="406"/>
      <c r="AE72" s="406"/>
      <c r="AF72" s="406"/>
      <c r="AG72" s="406"/>
      <c r="AH72" s="406"/>
      <c r="AI72" s="406"/>
      <c r="AJ72" s="406"/>
      <c r="AK72" s="406"/>
      <c r="AL72" s="406"/>
      <c r="AM72" s="406"/>
      <c r="AN72" s="406"/>
      <c r="AO72" s="406"/>
      <c r="AP72" s="406"/>
      <c r="AQ72" s="406"/>
      <c r="AR72" s="406"/>
      <c r="AS72" s="406"/>
    </row>
    <row r="73" spans="2:45">
      <c r="B73" s="406"/>
      <c r="C73" s="406"/>
      <c r="D73" s="406"/>
      <c r="E73" s="402"/>
      <c r="F73" s="402"/>
      <c r="G73" s="409"/>
      <c r="H73" s="407"/>
      <c r="I73" s="407"/>
      <c r="J73" s="406"/>
      <c r="K73" s="406"/>
      <c r="L73" s="406"/>
      <c r="M73" s="406"/>
      <c r="N73" s="406"/>
      <c r="O73" s="406"/>
      <c r="P73" s="406"/>
      <c r="Q73" s="406"/>
      <c r="R73" s="406"/>
      <c r="S73" s="406"/>
      <c r="T73" s="406"/>
      <c r="U73" s="406"/>
      <c r="V73" s="406"/>
      <c r="W73" s="406"/>
      <c r="X73" s="406"/>
      <c r="Y73" s="406"/>
      <c r="Z73" s="406"/>
      <c r="AA73" s="406"/>
      <c r="AB73" s="406"/>
      <c r="AC73" s="406"/>
      <c r="AD73" s="406"/>
      <c r="AE73" s="406"/>
      <c r="AF73" s="406"/>
      <c r="AG73" s="406"/>
      <c r="AH73" s="406"/>
      <c r="AI73" s="406"/>
      <c r="AJ73" s="406"/>
      <c r="AK73" s="406"/>
      <c r="AL73" s="406"/>
      <c r="AM73" s="406"/>
      <c r="AN73" s="406"/>
      <c r="AO73" s="406"/>
      <c r="AP73" s="406"/>
      <c r="AQ73" s="406"/>
      <c r="AR73" s="406"/>
      <c r="AS73" s="406"/>
    </row>
    <row r="74" spans="2:45">
      <c r="B74" s="406"/>
      <c r="C74" s="406"/>
      <c r="D74" s="406"/>
      <c r="E74" s="402"/>
      <c r="F74" s="402"/>
      <c r="G74" s="409"/>
      <c r="H74" s="407"/>
      <c r="I74" s="407"/>
      <c r="J74" s="406"/>
      <c r="K74" s="406"/>
      <c r="L74" s="406"/>
      <c r="M74" s="406"/>
      <c r="N74" s="406"/>
      <c r="O74" s="406"/>
      <c r="P74" s="406"/>
      <c r="Q74" s="406"/>
      <c r="R74" s="406"/>
      <c r="S74" s="406"/>
      <c r="T74" s="406"/>
      <c r="U74" s="406"/>
      <c r="V74" s="406"/>
      <c r="W74" s="406"/>
      <c r="X74" s="406"/>
      <c r="Y74" s="406"/>
      <c r="Z74" s="406"/>
      <c r="AA74" s="406"/>
      <c r="AB74" s="406"/>
      <c r="AC74" s="406"/>
      <c r="AD74" s="406"/>
      <c r="AE74" s="406"/>
      <c r="AF74" s="406"/>
      <c r="AG74" s="406"/>
      <c r="AH74" s="406"/>
      <c r="AI74" s="406"/>
      <c r="AJ74" s="406"/>
      <c r="AK74" s="406"/>
      <c r="AL74" s="406"/>
      <c r="AM74" s="406"/>
      <c r="AN74" s="406"/>
      <c r="AO74" s="406"/>
      <c r="AP74" s="406"/>
      <c r="AQ74" s="406"/>
      <c r="AR74" s="406"/>
      <c r="AS74" s="406"/>
    </row>
    <row r="75" spans="2:45">
      <c r="B75" s="406"/>
      <c r="C75" s="406"/>
      <c r="D75" s="406"/>
      <c r="E75" s="402"/>
      <c r="F75" s="402"/>
      <c r="G75" s="409"/>
      <c r="H75" s="407"/>
      <c r="I75" s="407"/>
      <c r="J75" s="406"/>
      <c r="K75" s="406"/>
      <c r="L75" s="406"/>
      <c r="M75" s="406"/>
      <c r="N75" s="406"/>
      <c r="O75" s="406"/>
      <c r="P75" s="406"/>
      <c r="Q75" s="406"/>
      <c r="R75" s="406"/>
      <c r="S75" s="406"/>
      <c r="T75" s="406"/>
      <c r="U75" s="406"/>
      <c r="V75" s="406"/>
      <c r="W75" s="406"/>
      <c r="X75" s="406"/>
      <c r="Y75" s="406"/>
      <c r="Z75" s="406"/>
      <c r="AA75" s="406"/>
      <c r="AB75" s="406"/>
      <c r="AC75" s="406"/>
      <c r="AD75" s="406"/>
      <c r="AE75" s="406"/>
      <c r="AF75" s="406"/>
      <c r="AG75" s="406"/>
      <c r="AH75" s="406"/>
      <c r="AI75" s="406"/>
      <c r="AJ75" s="406"/>
      <c r="AK75" s="406"/>
      <c r="AL75" s="406"/>
      <c r="AM75" s="406"/>
      <c r="AN75" s="406"/>
      <c r="AO75" s="406"/>
      <c r="AP75" s="406"/>
      <c r="AQ75" s="406"/>
      <c r="AR75" s="406"/>
      <c r="AS75" s="406"/>
    </row>
    <row r="76" spans="2:45">
      <c r="B76" s="406"/>
      <c r="C76" s="406"/>
      <c r="D76" s="406"/>
      <c r="E76" s="402"/>
      <c r="F76" s="402"/>
      <c r="G76" s="409"/>
      <c r="H76" s="407"/>
      <c r="I76" s="407"/>
      <c r="J76" s="406"/>
      <c r="K76" s="406"/>
      <c r="L76" s="406"/>
      <c r="M76" s="406"/>
      <c r="N76" s="406"/>
      <c r="O76" s="406"/>
      <c r="P76" s="406"/>
      <c r="Q76" s="406"/>
      <c r="R76" s="406"/>
      <c r="S76" s="406"/>
      <c r="T76" s="406"/>
      <c r="U76" s="406"/>
      <c r="V76" s="406"/>
      <c r="W76" s="406"/>
      <c r="X76" s="406"/>
      <c r="Y76" s="406"/>
      <c r="Z76" s="406"/>
      <c r="AA76" s="406"/>
      <c r="AB76" s="406"/>
      <c r="AC76" s="406"/>
      <c r="AD76" s="406"/>
      <c r="AE76" s="406"/>
      <c r="AF76" s="406"/>
      <c r="AG76" s="406"/>
      <c r="AH76" s="406"/>
      <c r="AI76" s="406"/>
      <c r="AJ76" s="406"/>
      <c r="AK76" s="406"/>
      <c r="AL76" s="406"/>
      <c r="AM76" s="406"/>
      <c r="AN76" s="406"/>
      <c r="AO76" s="406"/>
      <c r="AP76" s="406"/>
      <c r="AQ76" s="406"/>
      <c r="AR76" s="406"/>
      <c r="AS76" s="406"/>
    </row>
    <row r="77" spans="2:45">
      <c r="B77" s="406"/>
      <c r="C77" s="406"/>
      <c r="D77" s="406"/>
      <c r="E77" s="402"/>
      <c r="F77" s="402"/>
      <c r="G77" s="409"/>
      <c r="H77" s="407"/>
      <c r="I77" s="407"/>
      <c r="J77" s="406"/>
      <c r="K77" s="406"/>
      <c r="L77" s="406"/>
      <c r="M77" s="406"/>
      <c r="N77" s="406"/>
      <c r="O77" s="406"/>
      <c r="P77" s="406"/>
      <c r="Q77" s="406"/>
      <c r="R77" s="406"/>
      <c r="S77" s="406"/>
      <c r="T77" s="406"/>
      <c r="U77" s="406"/>
      <c r="V77" s="406"/>
      <c r="W77" s="406"/>
      <c r="X77" s="406"/>
      <c r="Y77" s="406"/>
      <c r="Z77" s="406"/>
      <c r="AA77" s="406"/>
      <c r="AB77" s="406"/>
      <c r="AC77" s="406"/>
      <c r="AD77" s="406"/>
      <c r="AE77" s="406"/>
      <c r="AF77" s="406"/>
      <c r="AG77" s="406"/>
      <c r="AH77" s="406"/>
      <c r="AI77" s="406"/>
      <c r="AJ77" s="406"/>
      <c r="AK77" s="406"/>
      <c r="AL77" s="406"/>
      <c r="AM77" s="406"/>
      <c r="AN77" s="406"/>
      <c r="AO77" s="406"/>
      <c r="AP77" s="406"/>
      <c r="AQ77" s="406"/>
      <c r="AR77" s="406"/>
      <c r="AS77" s="406"/>
    </row>
    <row r="78" spans="2:45">
      <c r="B78" s="406"/>
      <c r="C78" s="406"/>
      <c r="D78" s="406"/>
      <c r="E78" s="402"/>
      <c r="F78" s="402"/>
      <c r="G78" s="409"/>
      <c r="H78" s="407"/>
      <c r="I78" s="407"/>
      <c r="J78" s="406"/>
      <c r="K78" s="406"/>
      <c r="L78" s="406"/>
      <c r="M78" s="406"/>
      <c r="N78" s="406"/>
      <c r="O78" s="406"/>
      <c r="P78" s="406"/>
      <c r="Q78" s="406"/>
      <c r="R78" s="406"/>
      <c r="S78" s="406"/>
      <c r="T78" s="406"/>
      <c r="U78" s="406"/>
      <c r="V78" s="406"/>
      <c r="W78" s="406"/>
      <c r="X78" s="406"/>
      <c r="Y78" s="406"/>
      <c r="Z78" s="406"/>
      <c r="AA78" s="406"/>
      <c r="AB78" s="406"/>
      <c r="AC78" s="406"/>
      <c r="AD78" s="406"/>
      <c r="AE78" s="406"/>
      <c r="AF78" s="406"/>
      <c r="AG78" s="406"/>
      <c r="AH78" s="406"/>
      <c r="AI78" s="406"/>
      <c r="AJ78" s="406"/>
      <c r="AK78" s="406"/>
      <c r="AL78" s="406"/>
      <c r="AM78" s="406"/>
      <c r="AN78" s="406"/>
      <c r="AO78" s="406"/>
      <c r="AP78" s="406"/>
      <c r="AQ78" s="406"/>
      <c r="AR78" s="406"/>
      <c r="AS78" s="406"/>
    </row>
    <row r="79" spans="2:45">
      <c r="B79" s="406"/>
      <c r="C79" s="406"/>
      <c r="D79" s="406"/>
      <c r="E79" s="402"/>
      <c r="F79" s="402"/>
      <c r="G79" s="409"/>
      <c r="H79" s="407"/>
      <c r="I79" s="407"/>
      <c r="J79" s="406"/>
      <c r="K79" s="406"/>
      <c r="L79" s="406"/>
      <c r="M79" s="406"/>
      <c r="N79" s="406"/>
      <c r="O79" s="406"/>
      <c r="P79" s="406"/>
      <c r="Q79" s="406"/>
      <c r="R79" s="406"/>
      <c r="S79" s="406"/>
      <c r="T79" s="406"/>
      <c r="U79" s="406"/>
      <c r="V79" s="406"/>
      <c r="W79" s="406"/>
      <c r="X79" s="406"/>
      <c r="Y79" s="406"/>
      <c r="Z79" s="406"/>
      <c r="AA79" s="406"/>
      <c r="AB79" s="406"/>
      <c r="AC79" s="406"/>
      <c r="AD79" s="406"/>
      <c r="AE79" s="406"/>
      <c r="AF79" s="406"/>
      <c r="AG79" s="406"/>
      <c r="AH79" s="406"/>
      <c r="AI79" s="406"/>
      <c r="AJ79" s="406"/>
      <c r="AK79" s="406"/>
      <c r="AL79" s="406"/>
      <c r="AM79" s="406"/>
      <c r="AN79" s="406"/>
      <c r="AO79" s="406"/>
      <c r="AP79" s="406"/>
      <c r="AQ79" s="406"/>
      <c r="AR79" s="406"/>
      <c r="AS79" s="406"/>
    </row>
    <row r="80" spans="2:45">
      <c r="B80" s="406"/>
      <c r="C80" s="406"/>
      <c r="D80" s="406"/>
      <c r="E80" s="402"/>
      <c r="F80" s="402"/>
      <c r="G80" s="409"/>
      <c r="H80" s="407"/>
      <c r="I80" s="407"/>
      <c r="J80" s="406"/>
      <c r="K80" s="406"/>
      <c r="L80" s="406"/>
      <c r="M80" s="406"/>
      <c r="N80" s="406"/>
      <c r="O80" s="406"/>
      <c r="P80" s="406"/>
      <c r="Q80" s="406"/>
      <c r="R80" s="406"/>
      <c r="S80" s="406"/>
      <c r="T80" s="406"/>
      <c r="U80" s="406"/>
      <c r="V80" s="406"/>
      <c r="W80" s="406"/>
      <c r="X80" s="406"/>
      <c r="Y80" s="406"/>
      <c r="Z80" s="406"/>
      <c r="AA80" s="406"/>
      <c r="AB80" s="406"/>
      <c r="AC80" s="406"/>
      <c r="AD80" s="406"/>
      <c r="AE80" s="406"/>
      <c r="AF80" s="406"/>
      <c r="AG80" s="406"/>
      <c r="AH80" s="406"/>
      <c r="AI80" s="406"/>
      <c r="AJ80" s="406"/>
      <c r="AK80" s="406"/>
      <c r="AL80" s="406"/>
      <c r="AM80" s="406"/>
      <c r="AN80" s="406"/>
      <c r="AO80" s="406"/>
      <c r="AP80" s="406"/>
      <c r="AQ80" s="406"/>
      <c r="AR80" s="406"/>
      <c r="AS80" s="406"/>
    </row>
    <row r="81" spans="2:45">
      <c r="B81" s="406"/>
      <c r="C81" s="406"/>
      <c r="D81" s="406"/>
      <c r="E81" s="402"/>
      <c r="F81" s="402"/>
      <c r="G81" s="409"/>
      <c r="H81" s="407"/>
      <c r="I81" s="407"/>
      <c r="J81" s="406"/>
      <c r="K81" s="406"/>
      <c r="L81" s="406"/>
      <c r="M81" s="406"/>
      <c r="N81" s="406"/>
      <c r="O81" s="406"/>
      <c r="P81" s="406"/>
      <c r="Q81" s="406"/>
      <c r="R81" s="406"/>
      <c r="S81" s="406"/>
      <c r="T81" s="406"/>
      <c r="U81" s="406"/>
      <c r="V81" s="406"/>
      <c r="W81" s="406"/>
      <c r="X81" s="406"/>
      <c r="Y81" s="406"/>
      <c r="Z81" s="406"/>
      <c r="AA81" s="406"/>
      <c r="AB81" s="406"/>
      <c r="AC81" s="406"/>
      <c r="AD81" s="406"/>
      <c r="AE81" s="406"/>
      <c r="AF81" s="406"/>
      <c r="AG81" s="406"/>
      <c r="AH81" s="406"/>
      <c r="AI81" s="406"/>
      <c r="AJ81" s="406"/>
      <c r="AK81" s="406"/>
      <c r="AL81" s="406"/>
      <c r="AM81" s="406"/>
      <c r="AN81" s="406"/>
      <c r="AO81" s="406"/>
      <c r="AP81" s="406"/>
      <c r="AQ81" s="406"/>
      <c r="AR81" s="406"/>
      <c r="AS81" s="406"/>
    </row>
    <row r="82" spans="2:45">
      <c r="B82" s="406"/>
      <c r="C82" s="406"/>
      <c r="D82" s="406"/>
      <c r="E82" s="402"/>
      <c r="F82" s="402"/>
      <c r="G82" s="409"/>
      <c r="H82" s="407"/>
      <c r="I82" s="407"/>
      <c r="J82" s="406"/>
      <c r="K82" s="406"/>
      <c r="L82" s="406"/>
      <c r="M82" s="406"/>
      <c r="N82" s="406"/>
      <c r="O82" s="406"/>
      <c r="P82" s="406"/>
      <c r="Q82" s="406"/>
      <c r="R82" s="406"/>
      <c r="S82" s="406"/>
      <c r="T82" s="406"/>
      <c r="U82" s="406"/>
      <c r="V82" s="406"/>
      <c r="W82" s="406"/>
      <c r="X82" s="406"/>
      <c r="Y82" s="406"/>
      <c r="Z82" s="406"/>
      <c r="AA82" s="406"/>
      <c r="AB82" s="406"/>
      <c r="AC82" s="406"/>
      <c r="AD82" s="406"/>
      <c r="AE82" s="406"/>
      <c r="AF82" s="406"/>
      <c r="AG82" s="406"/>
      <c r="AH82" s="406"/>
      <c r="AI82" s="406"/>
      <c r="AJ82" s="406"/>
      <c r="AK82" s="406"/>
      <c r="AL82" s="406"/>
      <c r="AM82" s="406"/>
      <c r="AN82" s="406"/>
      <c r="AO82" s="406"/>
      <c r="AP82" s="406"/>
      <c r="AQ82" s="406"/>
      <c r="AR82" s="406"/>
      <c r="AS82" s="406"/>
    </row>
    <row r="83" spans="2:45">
      <c r="B83" s="406"/>
      <c r="C83" s="406"/>
      <c r="D83" s="406"/>
      <c r="E83" s="402"/>
      <c r="F83" s="402"/>
      <c r="G83" s="409"/>
      <c r="H83" s="407"/>
      <c r="I83" s="407"/>
      <c r="J83" s="406"/>
      <c r="K83" s="406"/>
      <c r="L83" s="406"/>
      <c r="M83" s="406"/>
      <c r="N83" s="406"/>
      <c r="O83" s="406"/>
      <c r="P83" s="406"/>
      <c r="Q83" s="406"/>
      <c r="R83" s="406"/>
      <c r="S83" s="406"/>
      <c r="T83" s="406"/>
      <c r="U83" s="406"/>
      <c r="V83" s="406"/>
      <c r="W83" s="406"/>
      <c r="X83" s="406"/>
      <c r="Y83" s="406"/>
      <c r="Z83" s="406"/>
      <c r="AA83" s="406"/>
      <c r="AB83" s="406"/>
      <c r="AC83" s="406"/>
      <c r="AD83" s="406"/>
      <c r="AE83" s="406"/>
      <c r="AF83" s="406"/>
      <c r="AG83" s="406"/>
      <c r="AH83" s="406"/>
      <c r="AI83" s="406"/>
      <c r="AJ83" s="406"/>
      <c r="AK83" s="406"/>
      <c r="AL83" s="406"/>
      <c r="AM83" s="406"/>
      <c r="AN83" s="406"/>
      <c r="AO83" s="406"/>
      <c r="AP83" s="406"/>
      <c r="AQ83" s="406"/>
      <c r="AR83" s="406"/>
      <c r="AS83" s="406"/>
    </row>
    <row r="84" spans="2:45">
      <c r="B84" s="406"/>
      <c r="C84" s="406"/>
      <c r="D84" s="406"/>
      <c r="E84" s="402"/>
      <c r="F84" s="402"/>
      <c r="G84" s="409"/>
      <c r="H84" s="407"/>
      <c r="I84" s="407"/>
      <c r="J84" s="406"/>
      <c r="K84" s="406"/>
      <c r="L84" s="406"/>
      <c r="M84" s="406"/>
      <c r="N84" s="406"/>
      <c r="O84" s="406"/>
      <c r="P84" s="406"/>
      <c r="Q84" s="406"/>
      <c r="R84" s="406"/>
      <c r="S84" s="406"/>
      <c r="T84" s="406"/>
      <c r="U84" s="406"/>
      <c r="V84" s="406"/>
      <c r="W84" s="406"/>
      <c r="X84" s="406"/>
      <c r="Y84" s="406"/>
      <c r="Z84" s="406"/>
      <c r="AA84" s="406"/>
      <c r="AB84" s="406"/>
      <c r="AC84" s="406"/>
      <c r="AD84" s="406"/>
      <c r="AE84" s="406"/>
      <c r="AF84" s="406"/>
      <c r="AG84" s="406"/>
      <c r="AH84" s="406"/>
      <c r="AI84" s="406"/>
      <c r="AJ84" s="406"/>
      <c r="AK84" s="406"/>
      <c r="AL84" s="406"/>
      <c r="AM84" s="406"/>
      <c r="AN84" s="406"/>
      <c r="AO84" s="406"/>
      <c r="AP84" s="406"/>
      <c r="AQ84" s="406"/>
      <c r="AR84" s="406"/>
      <c r="AS84" s="406"/>
    </row>
    <row r="85" spans="2:45">
      <c r="B85" s="406"/>
      <c r="C85" s="406"/>
      <c r="D85" s="406"/>
      <c r="E85" s="402"/>
      <c r="F85" s="402"/>
      <c r="G85" s="409"/>
      <c r="H85" s="407"/>
      <c r="I85" s="407"/>
      <c r="J85" s="406"/>
      <c r="K85" s="406"/>
      <c r="L85" s="406"/>
      <c r="M85" s="406"/>
      <c r="N85" s="406"/>
      <c r="O85" s="406"/>
      <c r="P85" s="406"/>
      <c r="Q85" s="406"/>
      <c r="R85" s="406"/>
      <c r="S85" s="406"/>
      <c r="T85" s="406"/>
      <c r="U85" s="406"/>
      <c r="V85" s="406"/>
      <c r="W85" s="406"/>
      <c r="X85" s="406"/>
      <c r="Y85" s="406"/>
      <c r="Z85" s="406"/>
      <c r="AA85" s="406"/>
      <c r="AB85" s="406"/>
      <c r="AC85" s="406"/>
      <c r="AD85" s="406"/>
      <c r="AE85" s="406"/>
      <c r="AF85" s="406"/>
      <c r="AG85" s="406"/>
      <c r="AH85" s="406"/>
      <c r="AI85" s="406"/>
      <c r="AJ85" s="406"/>
      <c r="AK85" s="406"/>
      <c r="AL85" s="406"/>
      <c r="AM85" s="406"/>
      <c r="AN85" s="406"/>
      <c r="AO85" s="406"/>
      <c r="AP85" s="406"/>
      <c r="AQ85" s="406"/>
      <c r="AR85" s="406"/>
      <c r="AS85" s="406"/>
    </row>
    <row r="86" spans="2:45">
      <c r="B86" s="406"/>
      <c r="C86" s="406"/>
      <c r="D86" s="406"/>
      <c r="E86" s="402"/>
      <c r="F86" s="402"/>
      <c r="G86" s="409"/>
      <c r="H86" s="407"/>
      <c r="I86" s="407"/>
      <c r="J86" s="406"/>
      <c r="K86" s="406"/>
      <c r="L86" s="406"/>
      <c r="M86" s="406"/>
      <c r="N86" s="406"/>
      <c r="O86" s="406"/>
      <c r="P86" s="406"/>
      <c r="Q86" s="406"/>
      <c r="R86" s="406"/>
      <c r="S86" s="406"/>
      <c r="T86" s="406"/>
      <c r="U86" s="406"/>
      <c r="V86" s="406"/>
      <c r="W86" s="406"/>
      <c r="X86" s="406"/>
      <c r="Y86" s="406"/>
      <c r="Z86" s="406"/>
      <c r="AA86" s="406"/>
      <c r="AB86" s="406"/>
      <c r="AC86" s="406"/>
      <c r="AD86" s="406"/>
      <c r="AE86" s="406"/>
      <c r="AF86" s="406"/>
      <c r="AG86" s="406"/>
      <c r="AH86" s="406"/>
      <c r="AI86" s="406"/>
      <c r="AJ86" s="406"/>
      <c r="AK86" s="406"/>
      <c r="AL86" s="406"/>
      <c r="AM86" s="406"/>
      <c r="AN86" s="406"/>
      <c r="AO86" s="406"/>
      <c r="AP86" s="406"/>
      <c r="AQ86" s="406"/>
      <c r="AR86" s="406"/>
      <c r="AS86" s="406"/>
    </row>
    <row r="87" spans="2:45">
      <c r="B87" s="406"/>
      <c r="C87" s="406"/>
      <c r="D87" s="406"/>
      <c r="E87" s="402"/>
      <c r="F87" s="402"/>
      <c r="G87" s="409"/>
      <c r="H87" s="407"/>
      <c r="I87" s="407"/>
      <c r="J87" s="406"/>
      <c r="K87" s="406"/>
      <c r="L87" s="406"/>
      <c r="M87" s="406"/>
      <c r="N87" s="406"/>
      <c r="O87" s="406"/>
      <c r="P87" s="406"/>
      <c r="Q87" s="406"/>
      <c r="R87" s="406"/>
      <c r="S87" s="406"/>
      <c r="T87" s="406"/>
      <c r="U87" s="406"/>
      <c r="V87" s="406"/>
      <c r="W87" s="406"/>
      <c r="X87" s="406"/>
      <c r="Y87" s="406"/>
      <c r="Z87" s="406"/>
      <c r="AA87" s="406"/>
      <c r="AB87" s="406"/>
      <c r="AC87" s="406"/>
      <c r="AD87" s="406"/>
      <c r="AE87" s="406"/>
      <c r="AF87" s="406"/>
      <c r="AG87" s="406"/>
      <c r="AH87" s="406"/>
      <c r="AI87" s="406"/>
      <c r="AJ87" s="406"/>
      <c r="AK87" s="406"/>
      <c r="AL87" s="406"/>
      <c r="AM87" s="406"/>
      <c r="AN87" s="406"/>
      <c r="AO87" s="406"/>
      <c r="AP87" s="406"/>
      <c r="AQ87" s="406"/>
      <c r="AR87" s="406"/>
      <c r="AS87" s="406"/>
    </row>
    <row r="88" spans="2:45">
      <c r="B88" s="406"/>
      <c r="C88" s="406"/>
      <c r="D88" s="406"/>
      <c r="E88" s="402"/>
      <c r="F88" s="402"/>
      <c r="G88" s="409"/>
      <c r="H88" s="407"/>
      <c r="I88" s="407"/>
      <c r="J88" s="406"/>
      <c r="K88" s="406"/>
      <c r="L88" s="406"/>
      <c r="M88" s="406"/>
      <c r="N88" s="406"/>
      <c r="O88" s="406"/>
      <c r="P88" s="406"/>
      <c r="Q88" s="406"/>
      <c r="R88" s="406"/>
      <c r="S88" s="406"/>
      <c r="T88" s="406"/>
      <c r="U88" s="406"/>
      <c r="V88" s="406"/>
      <c r="W88" s="406"/>
      <c r="X88" s="406"/>
      <c r="Y88" s="406"/>
      <c r="Z88" s="406"/>
      <c r="AA88" s="406"/>
      <c r="AB88" s="406"/>
      <c r="AC88" s="406"/>
      <c r="AD88" s="406"/>
      <c r="AE88" s="406"/>
      <c r="AF88" s="406"/>
      <c r="AG88" s="406"/>
      <c r="AH88" s="406"/>
      <c r="AI88" s="406"/>
      <c r="AJ88" s="406"/>
      <c r="AK88" s="406"/>
      <c r="AL88" s="406"/>
      <c r="AM88" s="406"/>
      <c r="AN88" s="406"/>
      <c r="AO88" s="406"/>
      <c r="AP88" s="406"/>
      <c r="AQ88" s="406"/>
      <c r="AR88" s="406"/>
      <c r="AS88" s="406"/>
    </row>
    <row r="89" spans="2:45">
      <c r="B89" s="406"/>
      <c r="C89" s="406"/>
      <c r="D89" s="406"/>
      <c r="E89" s="402"/>
      <c r="F89" s="402"/>
      <c r="G89" s="409"/>
      <c r="H89" s="407"/>
      <c r="I89" s="407"/>
      <c r="J89" s="406"/>
      <c r="K89" s="406"/>
      <c r="L89" s="406"/>
      <c r="M89" s="406"/>
      <c r="N89" s="406"/>
      <c r="O89" s="406"/>
      <c r="P89" s="406"/>
      <c r="Q89" s="406"/>
      <c r="R89" s="406"/>
      <c r="S89" s="406"/>
      <c r="T89" s="406"/>
      <c r="U89" s="406"/>
      <c r="V89" s="406"/>
      <c r="W89" s="406"/>
      <c r="X89" s="406"/>
      <c r="Y89" s="406"/>
      <c r="Z89" s="406"/>
      <c r="AA89" s="406"/>
      <c r="AB89" s="406"/>
      <c r="AC89" s="406"/>
      <c r="AD89" s="406"/>
      <c r="AE89" s="406"/>
      <c r="AF89" s="406"/>
      <c r="AG89" s="406"/>
      <c r="AH89" s="406"/>
      <c r="AI89" s="406"/>
      <c r="AJ89" s="406"/>
      <c r="AK89" s="406"/>
      <c r="AL89" s="406"/>
      <c r="AM89" s="406"/>
      <c r="AN89" s="406"/>
      <c r="AO89" s="406"/>
      <c r="AP89" s="406"/>
      <c r="AQ89" s="406"/>
      <c r="AR89" s="406"/>
      <c r="AS89" s="406"/>
    </row>
    <row r="90" spans="2:45">
      <c r="B90" s="406"/>
      <c r="C90" s="406"/>
      <c r="D90" s="406"/>
      <c r="E90" s="402"/>
      <c r="F90" s="402"/>
      <c r="G90" s="409"/>
      <c r="H90" s="407"/>
      <c r="I90" s="407"/>
      <c r="J90" s="406"/>
      <c r="K90" s="406"/>
      <c r="L90" s="406"/>
      <c r="M90" s="406"/>
      <c r="N90" s="406"/>
      <c r="O90" s="406"/>
      <c r="P90" s="406"/>
      <c r="Q90" s="406"/>
      <c r="R90" s="406"/>
      <c r="S90" s="406"/>
      <c r="T90" s="406"/>
      <c r="U90" s="406"/>
      <c r="V90" s="406"/>
      <c r="W90" s="406"/>
      <c r="X90" s="406"/>
      <c r="Y90" s="406"/>
      <c r="Z90" s="406"/>
      <c r="AA90" s="406"/>
      <c r="AB90" s="406"/>
      <c r="AC90" s="406"/>
      <c r="AD90" s="406"/>
      <c r="AE90" s="406"/>
      <c r="AF90" s="406"/>
      <c r="AG90" s="406"/>
      <c r="AH90" s="406"/>
      <c r="AI90" s="406"/>
      <c r="AJ90" s="406"/>
      <c r="AK90" s="406"/>
      <c r="AL90" s="406"/>
      <c r="AM90" s="406"/>
      <c r="AN90" s="406"/>
      <c r="AO90" s="406"/>
      <c r="AP90" s="406"/>
      <c r="AQ90" s="406"/>
      <c r="AR90" s="406"/>
      <c r="AS90" s="406"/>
    </row>
    <row r="91" spans="2:45">
      <c r="B91" s="406"/>
      <c r="C91" s="406"/>
      <c r="D91" s="406"/>
      <c r="E91" s="402"/>
      <c r="F91" s="402"/>
      <c r="G91" s="409"/>
      <c r="H91" s="407"/>
      <c r="I91" s="407"/>
      <c r="J91" s="406"/>
      <c r="K91" s="406"/>
      <c r="L91" s="406"/>
      <c r="M91" s="406"/>
      <c r="N91" s="406"/>
      <c r="O91" s="406"/>
      <c r="P91" s="406"/>
      <c r="Q91" s="406"/>
      <c r="R91" s="406"/>
      <c r="S91" s="406"/>
      <c r="T91" s="406"/>
      <c r="U91" s="406"/>
      <c r="V91" s="406"/>
      <c r="W91" s="406"/>
      <c r="X91" s="406"/>
      <c r="Y91" s="406"/>
      <c r="Z91" s="406"/>
      <c r="AA91" s="406"/>
      <c r="AB91" s="406"/>
      <c r="AC91" s="406"/>
      <c r="AD91" s="406"/>
      <c r="AE91" s="406"/>
      <c r="AF91" s="406"/>
      <c r="AG91" s="406"/>
      <c r="AH91" s="406"/>
      <c r="AI91" s="406"/>
      <c r="AJ91" s="406"/>
      <c r="AK91" s="406"/>
      <c r="AL91" s="406"/>
      <c r="AM91" s="406"/>
      <c r="AN91" s="406"/>
      <c r="AO91" s="406"/>
      <c r="AP91" s="406"/>
      <c r="AQ91" s="406"/>
      <c r="AR91" s="406"/>
      <c r="AS91" s="406"/>
    </row>
    <row r="92" spans="2:45">
      <c r="B92" s="406"/>
      <c r="C92" s="406"/>
      <c r="D92" s="406"/>
      <c r="E92" s="402"/>
      <c r="F92" s="402"/>
      <c r="G92" s="409"/>
      <c r="H92" s="407"/>
      <c r="I92" s="407"/>
      <c r="J92" s="406"/>
      <c r="K92" s="406"/>
      <c r="L92" s="406"/>
      <c r="M92" s="406"/>
      <c r="N92" s="406"/>
      <c r="O92" s="406"/>
      <c r="P92" s="406"/>
      <c r="Q92" s="406"/>
      <c r="R92" s="406"/>
      <c r="S92" s="406"/>
      <c r="T92" s="406"/>
      <c r="U92" s="406"/>
      <c r="V92" s="406"/>
      <c r="W92" s="406"/>
      <c r="X92" s="406"/>
      <c r="Y92" s="406"/>
      <c r="Z92" s="406"/>
      <c r="AA92" s="406"/>
      <c r="AB92" s="406"/>
      <c r="AC92" s="406"/>
      <c r="AD92" s="406"/>
      <c r="AE92" s="406"/>
      <c r="AF92" s="406"/>
      <c r="AG92" s="406"/>
      <c r="AH92" s="406"/>
      <c r="AI92" s="406"/>
      <c r="AJ92" s="406"/>
      <c r="AK92" s="406"/>
      <c r="AL92" s="406"/>
      <c r="AM92" s="406"/>
      <c r="AN92" s="406"/>
      <c r="AO92" s="406"/>
      <c r="AP92" s="406"/>
      <c r="AQ92" s="406"/>
      <c r="AR92" s="406"/>
      <c r="AS92" s="406"/>
    </row>
    <row r="93" spans="2:45">
      <c r="B93" s="406"/>
      <c r="C93" s="406"/>
      <c r="D93" s="406"/>
      <c r="E93" s="402"/>
      <c r="F93" s="402"/>
      <c r="G93" s="409"/>
      <c r="H93" s="407"/>
      <c r="I93" s="407"/>
      <c r="J93" s="406"/>
      <c r="K93" s="406"/>
      <c r="L93" s="406"/>
      <c r="M93" s="406"/>
      <c r="N93" s="406"/>
      <c r="O93" s="406"/>
      <c r="P93" s="406"/>
      <c r="Q93" s="406"/>
      <c r="R93" s="406"/>
      <c r="S93" s="406"/>
      <c r="T93" s="406"/>
      <c r="U93" s="406"/>
      <c r="V93" s="406"/>
      <c r="W93" s="406"/>
      <c r="X93" s="406"/>
      <c r="Y93" s="406"/>
      <c r="Z93" s="406"/>
      <c r="AA93" s="406"/>
      <c r="AB93" s="406"/>
      <c r="AC93" s="406"/>
      <c r="AD93" s="406"/>
      <c r="AE93" s="406"/>
      <c r="AF93" s="406"/>
      <c r="AG93" s="406"/>
      <c r="AH93" s="406"/>
      <c r="AI93" s="406"/>
      <c r="AJ93" s="406"/>
      <c r="AK93" s="406"/>
      <c r="AL93" s="406"/>
      <c r="AM93" s="406"/>
      <c r="AN93" s="406"/>
      <c r="AO93" s="406"/>
      <c r="AP93" s="406"/>
      <c r="AQ93" s="406"/>
      <c r="AR93" s="406"/>
      <c r="AS93" s="406"/>
    </row>
    <row r="94" spans="2:45">
      <c r="B94" s="406"/>
      <c r="C94" s="406"/>
      <c r="D94" s="406"/>
      <c r="E94" s="402"/>
      <c r="F94" s="402"/>
      <c r="G94" s="409"/>
      <c r="H94" s="407"/>
      <c r="I94" s="407"/>
      <c r="J94" s="406"/>
      <c r="K94" s="406"/>
      <c r="L94" s="406"/>
      <c r="M94" s="406"/>
      <c r="N94" s="406"/>
      <c r="O94" s="406"/>
      <c r="P94" s="406"/>
      <c r="Q94" s="406"/>
      <c r="R94" s="406"/>
      <c r="S94" s="406"/>
      <c r="T94" s="406"/>
      <c r="U94" s="406"/>
      <c r="V94" s="406"/>
      <c r="W94" s="406"/>
      <c r="X94" s="406"/>
      <c r="Y94" s="406"/>
      <c r="Z94" s="406"/>
      <c r="AA94" s="406"/>
      <c r="AB94" s="406"/>
      <c r="AC94" s="406"/>
      <c r="AD94" s="406"/>
      <c r="AE94" s="406"/>
      <c r="AF94" s="406"/>
      <c r="AG94" s="406"/>
      <c r="AH94" s="406"/>
      <c r="AI94" s="406"/>
      <c r="AJ94" s="406"/>
      <c r="AK94" s="406"/>
      <c r="AL94" s="406"/>
      <c r="AM94" s="406"/>
      <c r="AN94" s="406"/>
      <c r="AO94" s="406"/>
      <c r="AP94" s="406"/>
      <c r="AQ94" s="406"/>
      <c r="AR94" s="406"/>
      <c r="AS94" s="406"/>
    </row>
    <row r="95" spans="2:45">
      <c r="B95" s="406"/>
      <c r="C95" s="406"/>
      <c r="D95" s="406"/>
      <c r="E95" s="402"/>
      <c r="F95" s="402"/>
      <c r="G95" s="409"/>
      <c r="H95" s="407"/>
      <c r="I95" s="407"/>
      <c r="J95" s="406"/>
      <c r="K95" s="406"/>
      <c r="L95" s="406"/>
      <c r="M95" s="406"/>
      <c r="N95" s="406"/>
      <c r="O95" s="406"/>
      <c r="P95" s="406"/>
      <c r="Q95" s="406"/>
      <c r="R95" s="406"/>
      <c r="S95" s="406"/>
      <c r="T95" s="406"/>
      <c r="U95" s="406"/>
      <c r="V95" s="406"/>
      <c r="W95" s="406"/>
      <c r="X95" s="406"/>
      <c r="Y95" s="406"/>
      <c r="Z95" s="406"/>
      <c r="AA95" s="406"/>
      <c r="AB95" s="406"/>
      <c r="AC95" s="406"/>
      <c r="AD95" s="406"/>
      <c r="AE95" s="406"/>
      <c r="AF95" s="406"/>
      <c r="AG95" s="406"/>
      <c r="AH95" s="406"/>
      <c r="AI95" s="406"/>
      <c r="AJ95" s="406"/>
      <c r="AK95" s="406"/>
      <c r="AL95" s="406"/>
      <c r="AM95" s="406"/>
      <c r="AN95" s="406"/>
      <c r="AO95" s="406"/>
      <c r="AP95" s="406"/>
      <c r="AQ95" s="406"/>
      <c r="AR95" s="406"/>
      <c r="AS95" s="406"/>
    </row>
    <row r="96" spans="2:45">
      <c r="B96" s="406"/>
      <c r="C96" s="406"/>
      <c r="D96" s="406"/>
      <c r="E96" s="402"/>
      <c r="F96" s="402"/>
      <c r="G96" s="409"/>
      <c r="H96" s="407"/>
      <c r="I96" s="407"/>
      <c r="J96" s="406"/>
      <c r="K96" s="406"/>
      <c r="L96" s="406"/>
      <c r="M96" s="406"/>
      <c r="N96" s="406"/>
      <c r="O96" s="406"/>
      <c r="P96" s="406"/>
      <c r="Q96" s="406"/>
      <c r="R96" s="406"/>
      <c r="S96" s="406"/>
      <c r="T96" s="406"/>
      <c r="U96" s="406"/>
      <c r="V96" s="406"/>
      <c r="W96" s="406"/>
      <c r="X96" s="406"/>
      <c r="Y96" s="406"/>
      <c r="Z96" s="406"/>
      <c r="AA96" s="406"/>
      <c r="AB96" s="406"/>
      <c r="AC96" s="406"/>
      <c r="AD96" s="406"/>
      <c r="AE96" s="406"/>
      <c r="AF96" s="406"/>
      <c r="AG96" s="406"/>
      <c r="AH96" s="406"/>
      <c r="AI96" s="406"/>
      <c r="AJ96" s="406"/>
      <c r="AK96" s="406"/>
      <c r="AL96" s="406"/>
      <c r="AM96" s="406"/>
      <c r="AN96" s="406"/>
      <c r="AO96" s="406"/>
      <c r="AP96" s="406"/>
      <c r="AQ96" s="406"/>
      <c r="AR96" s="406"/>
      <c r="AS96" s="406"/>
    </row>
    <row r="97" spans="2:45">
      <c r="B97" s="406"/>
      <c r="C97" s="406"/>
      <c r="D97" s="406"/>
      <c r="E97" s="402"/>
      <c r="F97" s="402"/>
      <c r="G97" s="409"/>
      <c r="H97" s="407"/>
      <c r="I97" s="407"/>
      <c r="J97" s="406"/>
      <c r="K97" s="406"/>
      <c r="L97" s="406"/>
      <c r="M97" s="406"/>
      <c r="N97" s="406"/>
      <c r="O97" s="406"/>
      <c r="P97" s="406"/>
      <c r="Q97" s="406"/>
      <c r="R97" s="406"/>
      <c r="S97" s="406"/>
      <c r="T97" s="406"/>
      <c r="U97" s="406"/>
      <c r="V97" s="406"/>
      <c r="W97" s="406"/>
      <c r="X97" s="406"/>
      <c r="Y97" s="406"/>
      <c r="Z97" s="406"/>
      <c r="AA97" s="406"/>
      <c r="AB97" s="406"/>
      <c r="AC97" s="406"/>
      <c r="AD97" s="406"/>
      <c r="AE97" s="406"/>
      <c r="AF97" s="406"/>
      <c r="AG97" s="406"/>
      <c r="AH97" s="406"/>
      <c r="AI97" s="406"/>
      <c r="AJ97" s="406"/>
      <c r="AK97" s="406"/>
      <c r="AL97" s="406"/>
      <c r="AM97" s="406"/>
      <c r="AN97" s="406"/>
      <c r="AO97" s="406"/>
      <c r="AP97" s="406"/>
      <c r="AQ97" s="406"/>
      <c r="AR97" s="406"/>
      <c r="AS97" s="406"/>
    </row>
    <row r="98" spans="2:45">
      <c r="B98" s="406"/>
      <c r="C98" s="406"/>
      <c r="D98" s="406"/>
      <c r="E98" s="402"/>
      <c r="F98" s="402"/>
      <c r="G98" s="409"/>
      <c r="H98" s="407"/>
      <c r="I98" s="407"/>
      <c r="J98" s="406"/>
      <c r="K98" s="406"/>
      <c r="L98" s="406"/>
      <c r="M98" s="406"/>
      <c r="N98" s="406"/>
      <c r="O98" s="406"/>
      <c r="P98" s="406"/>
      <c r="Q98" s="406"/>
      <c r="R98" s="406"/>
      <c r="S98" s="406"/>
      <c r="T98" s="406"/>
      <c r="U98" s="406"/>
      <c r="V98" s="406"/>
      <c r="W98" s="406"/>
      <c r="X98" s="406"/>
      <c r="Y98" s="406"/>
      <c r="Z98" s="406"/>
      <c r="AA98" s="406"/>
      <c r="AB98" s="406"/>
      <c r="AC98" s="406"/>
      <c r="AD98" s="406"/>
      <c r="AE98" s="406"/>
      <c r="AF98" s="406"/>
      <c r="AG98" s="406"/>
      <c r="AH98" s="406"/>
      <c r="AI98" s="406"/>
      <c r="AJ98" s="406"/>
      <c r="AK98" s="406"/>
      <c r="AL98" s="406"/>
      <c r="AM98" s="406"/>
      <c r="AN98" s="406"/>
      <c r="AO98" s="406"/>
      <c r="AP98" s="406"/>
      <c r="AQ98" s="406"/>
      <c r="AR98" s="406"/>
      <c r="AS98" s="406"/>
    </row>
    <row r="99" spans="2:45">
      <c r="B99" s="406"/>
      <c r="C99" s="406"/>
      <c r="D99" s="406"/>
      <c r="E99" s="402"/>
      <c r="F99" s="402"/>
      <c r="G99" s="409"/>
      <c r="H99" s="407"/>
      <c r="I99" s="407"/>
      <c r="J99" s="406"/>
      <c r="K99" s="406"/>
      <c r="L99" s="406"/>
      <c r="M99" s="406"/>
      <c r="N99" s="406"/>
      <c r="O99" s="406"/>
      <c r="P99" s="406"/>
      <c r="Q99" s="406"/>
      <c r="R99" s="406"/>
      <c r="S99" s="406"/>
      <c r="T99" s="406"/>
      <c r="U99" s="406"/>
      <c r="V99" s="406"/>
      <c r="W99" s="406"/>
      <c r="X99" s="406"/>
      <c r="Y99" s="406"/>
      <c r="Z99" s="406"/>
      <c r="AA99" s="406"/>
      <c r="AB99" s="406"/>
      <c r="AC99" s="406"/>
      <c r="AD99" s="406"/>
      <c r="AE99" s="406"/>
      <c r="AF99" s="406"/>
      <c r="AG99" s="406"/>
      <c r="AH99" s="406"/>
      <c r="AI99" s="406"/>
      <c r="AJ99" s="406"/>
      <c r="AK99" s="406"/>
      <c r="AL99" s="406"/>
      <c r="AM99" s="406"/>
      <c r="AN99" s="406"/>
      <c r="AO99" s="406"/>
      <c r="AP99" s="406"/>
      <c r="AQ99" s="406"/>
      <c r="AR99" s="406"/>
      <c r="AS99" s="406"/>
    </row>
    <row r="100" spans="2:45">
      <c r="B100" s="406"/>
      <c r="C100" s="406"/>
      <c r="D100" s="406"/>
      <c r="E100" s="402"/>
      <c r="F100" s="402"/>
      <c r="G100" s="409"/>
      <c r="H100" s="407"/>
      <c r="I100" s="407"/>
      <c r="J100" s="406"/>
      <c r="K100" s="406"/>
      <c r="L100" s="406"/>
      <c r="M100" s="406"/>
      <c r="N100" s="406"/>
      <c r="O100" s="406"/>
      <c r="P100" s="406"/>
      <c r="Q100" s="406"/>
      <c r="R100" s="406"/>
      <c r="S100" s="406"/>
      <c r="T100" s="406"/>
      <c r="U100" s="406"/>
      <c r="V100" s="406"/>
      <c r="W100" s="406"/>
      <c r="X100" s="406"/>
      <c r="Y100" s="406"/>
      <c r="Z100" s="406"/>
      <c r="AA100" s="406"/>
      <c r="AB100" s="406"/>
      <c r="AC100" s="406"/>
      <c r="AD100" s="406"/>
      <c r="AE100" s="406"/>
      <c r="AF100" s="406"/>
      <c r="AG100" s="406"/>
      <c r="AH100" s="406"/>
      <c r="AI100" s="406"/>
      <c r="AJ100" s="406"/>
      <c r="AK100" s="406"/>
      <c r="AL100" s="406"/>
      <c r="AM100" s="406"/>
      <c r="AN100" s="406"/>
      <c r="AO100" s="406"/>
      <c r="AP100" s="406"/>
      <c r="AQ100" s="406"/>
      <c r="AR100" s="406"/>
      <c r="AS100" s="406"/>
    </row>
    <row r="101" spans="2:45">
      <c r="B101" s="406"/>
      <c r="C101" s="406"/>
      <c r="D101" s="406"/>
      <c r="E101" s="402"/>
      <c r="F101" s="402"/>
      <c r="G101" s="409"/>
      <c r="H101" s="407"/>
      <c r="I101" s="407"/>
      <c r="J101" s="406"/>
      <c r="K101" s="406"/>
      <c r="L101" s="406"/>
      <c r="M101" s="406"/>
      <c r="N101" s="406"/>
      <c r="O101" s="406"/>
      <c r="P101" s="406"/>
      <c r="Q101" s="406"/>
      <c r="R101" s="406"/>
      <c r="S101" s="406"/>
      <c r="T101" s="406"/>
      <c r="U101" s="406"/>
      <c r="V101" s="406"/>
      <c r="W101" s="406"/>
      <c r="X101" s="406"/>
      <c r="Y101" s="406"/>
      <c r="Z101" s="406"/>
      <c r="AA101" s="406"/>
      <c r="AB101" s="406"/>
      <c r="AC101" s="406"/>
      <c r="AD101" s="406"/>
      <c r="AE101" s="406"/>
      <c r="AF101" s="406"/>
      <c r="AG101" s="406"/>
      <c r="AH101" s="406"/>
      <c r="AI101" s="406"/>
      <c r="AJ101" s="406"/>
      <c r="AK101" s="406"/>
      <c r="AL101" s="406"/>
      <c r="AM101" s="406"/>
      <c r="AN101" s="406"/>
      <c r="AO101" s="406"/>
      <c r="AP101" s="406"/>
      <c r="AQ101" s="406"/>
      <c r="AR101" s="406"/>
      <c r="AS101" s="406"/>
    </row>
    <row r="102" spans="2:45">
      <c r="B102" s="406"/>
      <c r="C102" s="406"/>
      <c r="D102" s="406"/>
      <c r="E102" s="402"/>
      <c r="F102" s="402"/>
      <c r="G102" s="409"/>
      <c r="H102" s="407"/>
      <c r="I102" s="407"/>
      <c r="J102" s="406"/>
      <c r="K102" s="406"/>
      <c r="L102" s="406"/>
      <c r="M102" s="406"/>
      <c r="N102" s="406"/>
      <c r="O102" s="406"/>
      <c r="P102" s="406"/>
      <c r="Q102" s="406"/>
      <c r="R102" s="406"/>
      <c r="S102" s="406"/>
      <c r="T102" s="406"/>
      <c r="U102" s="406"/>
      <c r="V102" s="406"/>
      <c r="W102" s="406"/>
      <c r="X102" s="406"/>
      <c r="Y102" s="406"/>
      <c r="Z102" s="406"/>
      <c r="AA102" s="406"/>
      <c r="AB102" s="406"/>
      <c r="AC102" s="406"/>
      <c r="AD102" s="406"/>
      <c r="AE102" s="406"/>
      <c r="AF102" s="406"/>
      <c r="AG102" s="406"/>
      <c r="AH102" s="406"/>
      <c r="AI102" s="406"/>
      <c r="AJ102" s="406"/>
      <c r="AK102" s="406"/>
      <c r="AL102" s="406"/>
      <c r="AM102" s="406"/>
      <c r="AN102" s="406"/>
      <c r="AO102" s="406"/>
      <c r="AP102" s="406"/>
      <c r="AQ102" s="406"/>
      <c r="AR102" s="406"/>
      <c r="AS102" s="406"/>
    </row>
    <row r="103" spans="2:45">
      <c r="B103" s="406"/>
      <c r="C103" s="406"/>
      <c r="D103" s="406"/>
      <c r="E103" s="402"/>
      <c r="F103" s="402"/>
      <c r="G103" s="409"/>
      <c r="H103" s="407"/>
      <c r="I103" s="407"/>
      <c r="J103" s="406"/>
      <c r="K103" s="406"/>
      <c r="L103" s="406"/>
      <c r="M103" s="406"/>
      <c r="N103" s="406"/>
      <c r="O103" s="406"/>
      <c r="P103" s="406"/>
      <c r="Q103" s="406"/>
      <c r="R103" s="406"/>
      <c r="S103" s="406"/>
      <c r="T103" s="406"/>
      <c r="U103" s="406"/>
      <c r="V103" s="406"/>
      <c r="W103" s="406"/>
      <c r="X103" s="406"/>
      <c r="Y103" s="406"/>
      <c r="Z103" s="406"/>
      <c r="AA103" s="406"/>
      <c r="AB103" s="406"/>
      <c r="AC103" s="406"/>
      <c r="AD103" s="406"/>
      <c r="AE103" s="406"/>
      <c r="AF103" s="406"/>
      <c r="AG103" s="406"/>
      <c r="AH103" s="406"/>
      <c r="AI103" s="406"/>
      <c r="AJ103" s="406"/>
      <c r="AK103" s="406"/>
      <c r="AL103" s="406"/>
      <c r="AM103" s="406"/>
      <c r="AN103" s="406"/>
      <c r="AO103" s="406"/>
      <c r="AP103" s="406"/>
      <c r="AQ103" s="406"/>
      <c r="AR103" s="406"/>
      <c r="AS103" s="406"/>
    </row>
    <row r="104" spans="2:45">
      <c r="B104" s="406"/>
      <c r="C104" s="406"/>
      <c r="D104" s="406"/>
      <c r="E104" s="402"/>
      <c r="F104" s="402"/>
      <c r="G104" s="409"/>
      <c r="H104" s="407"/>
      <c r="I104" s="407"/>
      <c r="J104" s="406"/>
      <c r="K104" s="406"/>
      <c r="L104" s="406"/>
      <c r="M104" s="406"/>
      <c r="N104" s="406"/>
      <c r="O104" s="406"/>
      <c r="P104" s="406"/>
      <c r="Q104" s="406"/>
      <c r="R104" s="406"/>
      <c r="S104" s="406"/>
      <c r="T104" s="406"/>
      <c r="U104" s="406"/>
      <c r="V104" s="406"/>
      <c r="W104" s="406"/>
      <c r="X104" s="406"/>
      <c r="Y104" s="406"/>
      <c r="Z104" s="406"/>
      <c r="AA104" s="406"/>
      <c r="AB104" s="406"/>
      <c r="AC104" s="406"/>
      <c r="AD104" s="406"/>
      <c r="AE104" s="406"/>
      <c r="AF104" s="406"/>
      <c r="AG104" s="406"/>
      <c r="AH104" s="406"/>
      <c r="AI104" s="406"/>
      <c r="AJ104" s="406"/>
      <c r="AK104" s="406"/>
      <c r="AL104" s="406"/>
      <c r="AM104" s="406"/>
      <c r="AN104" s="406"/>
      <c r="AO104" s="406"/>
      <c r="AP104" s="406"/>
      <c r="AQ104" s="406"/>
      <c r="AR104" s="406"/>
      <c r="AS104" s="406"/>
    </row>
    <row r="105" spans="2:45">
      <c r="B105" s="406"/>
      <c r="C105" s="406"/>
      <c r="D105" s="406"/>
      <c r="E105" s="402"/>
      <c r="F105" s="402"/>
      <c r="G105" s="409"/>
      <c r="H105" s="407"/>
      <c r="I105" s="407"/>
      <c r="J105" s="406"/>
      <c r="K105" s="406"/>
      <c r="L105" s="406"/>
      <c r="M105" s="406"/>
      <c r="N105" s="406"/>
      <c r="O105" s="406"/>
      <c r="P105" s="406"/>
      <c r="Q105" s="406"/>
      <c r="R105" s="406"/>
      <c r="S105" s="406"/>
      <c r="T105" s="406"/>
      <c r="U105" s="406"/>
      <c r="V105" s="406"/>
      <c r="W105" s="406"/>
      <c r="X105" s="406"/>
      <c r="Y105" s="406"/>
      <c r="Z105" s="406"/>
      <c r="AA105" s="406"/>
      <c r="AB105" s="406"/>
      <c r="AC105" s="406"/>
      <c r="AD105" s="406"/>
      <c r="AE105" s="406"/>
      <c r="AF105" s="406"/>
      <c r="AG105" s="406"/>
      <c r="AH105" s="406"/>
      <c r="AI105" s="406"/>
      <c r="AJ105" s="406"/>
      <c r="AK105" s="406"/>
      <c r="AL105" s="406"/>
      <c r="AM105" s="406"/>
      <c r="AN105" s="406"/>
      <c r="AO105" s="406"/>
      <c r="AP105" s="406"/>
      <c r="AQ105" s="406"/>
      <c r="AR105" s="406"/>
      <c r="AS105" s="406"/>
    </row>
    <row r="106" spans="2:45">
      <c r="B106" s="406"/>
      <c r="C106" s="406"/>
      <c r="D106" s="406"/>
      <c r="E106" s="402"/>
      <c r="F106" s="402"/>
      <c r="G106" s="409"/>
      <c r="H106" s="407"/>
      <c r="I106" s="407"/>
      <c r="J106" s="406"/>
      <c r="K106" s="406"/>
      <c r="L106" s="406"/>
      <c r="M106" s="406"/>
      <c r="N106" s="406"/>
      <c r="O106" s="406"/>
      <c r="P106" s="406"/>
      <c r="Q106" s="406"/>
      <c r="R106" s="406"/>
      <c r="S106" s="406"/>
      <c r="T106" s="406"/>
      <c r="U106" s="406"/>
      <c r="V106" s="406"/>
      <c r="W106" s="406"/>
      <c r="X106" s="406"/>
      <c r="Y106" s="406"/>
      <c r="Z106" s="406"/>
      <c r="AA106" s="406"/>
      <c r="AB106" s="406"/>
      <c r="AC106" s="406"/>
      <c r="AD106" s="406"/>
      <c r="AE106" s="406"/>
      <c r="AF106" s="406"/>
      <c r="AG106" s="406"/>
      <c r="AH106" s="406"/>
      <c r="AI106" s="406"/>
      <c r="AJ106" s="406"/>
      <c r="AK106" s="406"/>
      <c r="AL106" s="406"/>
      <c r="AM106" s="406"/>
      <c r="AN106" s="406"/>
      <c r="AO106" s="406"/>
      <c r="AP106" s="406"/>
      <c r="AQ106" s="406"/>
      <c r="AR106" s="406"/>
      <c r="AS106" s="406"/>
    </row>
    <row r="107" spans="2:45">
      <c r="B107" s="406"/>
      <c r="C107" s="406"/>
      <c r="D107" s="406"/>
      <c r="E107" s="402"/>
      <c r="F107" s="402"/>
      <c r="G107" s="409"/>
      <c r="H107" s="407"/>
      <c r="I107" s="407"/>
      <c r="J107" s="406"/>
      <c r="K107" s="406"/>
      <c r="L107" s="406"/>
      <c r="M107" s="406"/>
      <c r="N107" s="406"/>
      <c r="O107" s="406"/>
      <c r="P107" s="406"/>
      <c r="Q107" s="406"/>
      <c r="R107" s="406"/>
      <c r="S107" s="406"/>
      <c r="T107" s="406"/>
      <c r="U107" s="406"/>
      <c r="V107" s="406"/>
      <c r="W107" s="406"/>
      <c r="X107" s="406"/>
      <c r="Y107" s="406"/>
      <c r="Z107" s="406"/>
      <c r="AA107" s="406"/>
      <c r="AB107" s="406"/>
      <c r="AC107" s="406"/>
      <c r="AD107" s="406"/>
      <c r="AE107" s="406"/>
      <c r="AF107" s="406"/>
      <c r="AG107" s="406"/>
      <c r="AH107" s="406"/>
      <c r="AI107" s="406"/>
      <c r="AJ107" s="406"/>
      <c r="AK107" s="406"/>
      <c r="AL107" s="406"/>
      <c r="AM107" s="406"/>
      <c r="AN107" s="406"/>
      <c r="AO107" s="406"/>
      <c r="AP107" s="406"/>
      <c r="AQ107" s="406"/>
      <c r="AR107" s="406"/>
      <c r="AS107" s="406"/>
    </row>
    <row r="108" spans="2:45">
      <c r="B108" s="406"/>
      <c r="C108" s="406"/>
      <c r="D108" s="406"/>
      <c r="E108" s="402"/>
      <c r="F108" s="402"/>
      <c r="G108" s="409"/>
      <c r="H108" s="407"/>
      <c r="I108" s="407"/>
      <c r="J108" s="406"/>
      <c r="K108" s="406"/>
      <c r="L108" s="406"/>
      <c r="M108" s="406"/>
      <c r="N108" s="406"/>
      <c r="O108" s="406"/>
      <c r="P108" s="406"/>
      <c r="Q108" s="406"/>
      <c r="R108" s="406"/>
      <c r="S108" s="406"/>
      <c r="T108" s="406"/>
      <c r="U108" s="406"/>
      <c r="V108" s="406"/>
      <c r="W108" s="406"/>
      <c r="X108" s="406"/>
      <c r="Y108" s="406"/>
      <c r="Z108" s="406"/>
      <c r="AA108" s="406"/>
      <c r="AB108" s="406"/>
      <c r="AC108" s="406"/>
      <c r="AD108" s="406"/>
      <c r="AE108" s="406"/>
      <c r="AF108" s="406"/>
      <c r="AG108" s="406"/>
      <c r="AH108" s="406"/>
      <c r="AI108" s="406"/>
      <c r="AJ108" s="406"/>
      <c r="AK108" s="406"/>
      <c r="AL108" s="406"/>
      <c r="AM108" s="406"/>
      <c r="AN108" s="406"/>
      <c r="AO108" s="406"/>
      <c r="AP108" s="406"/>
      <c r="AQ108" s="406"/>
      <c r="AR108" s="406"/>
      <c r="AS108" s="406"/>
    </row>
    <row r="109" spans="2:45">
      <c r="B109" s="406"/>
      <c r="C109" s="406"/>
      <c r="D109" s="406"/>
      <c r="E109" s="402"/>
      <c r="F109" s="402"/>
      <c r="G109" s="409"/>
      <c r="H109" s="407"/>
      <c r="I109" s="407"/>
      <c r="J109" s="406"/>
      <c r="K109" s="406"/>
      <c r="L109" s="406"/>
      <c r="M109" s="406"/>
      <c r="N109" s="406"/>
      <c r="O109" s="406"/>
      <c r="P109" s="406"/>
      <c r="Q109" s="406"/>
      <c r="R109" s="406"/>
      <c r="S109" s="406"/>
      <c r="T109" s="406"/>
      <c r="U109" s="406"/>
      <c r="V109" s="406"/>
      <c r="W109" s="406"/>
      <c r="X109" s="406"/>
      <c r="Y109" s="406"/>
      <c r="Z109" s="406"/>
      <c r="AA109" s="406"/>
      <c r="AB109" s="406"/>
      <c r="AC109" s="406"/>
      <c r="AD109" s="406"/>
      <c r="AE109" s="406"/>
      <c r="AF109" s="406"/>
      <c r="AG109" s="406"/>
      <c r="AH109" s="406"/>
      <c r="AI109" s="406"/>
      <c r="AJ109" s="406"/>
      <c r="AK109" s="406"/>
      <c r="AL109" s="406"/>
      <c r="AM109" s="406"/>
      <c r="AN109" s="406"/>
      <c r="AO109" s="406"/>
      <c r="AP109" s="406"/>
      <c r="AQ109" s="406"/>
      <c r="AR109" s="406"/>
      <c r="AS109" s="406"/>
    </row>
    <row r="110" spans="2:45">
      <c r="B110" s="406"/>
      <c r="C110" s="406"/>
      <c r="D110" s="406"/>
      <c r="E110" s="402"/>
      <c r="F110" s="402"/>
      <c r="G110" s="409"/>
      <c r="H110" s="407"/>
      <c r="I110" s="407"/>
      <c r="J110" s="406"/>
      <c r="K110" s="406"/>
      <c r="L110" s="406"/>
      <c r="M110" s="406"/>
      <c r="N110" s="406"/>
      <c r="O110" s="406"/>
      <c r="P110" s="406"/>
      <c r="Q110" s="406"/>
      <c r="R110" s="406"/>
      <c r="S110" s="406"/>
      <c r="T110" s="406"/>
      <c r="U110" s="406"/>
      <c r="V110" s="406"/>
      <c r="W110" s="406"/>
      <c r="X110" s="406"/>
      <c r="Y110" s="406"/>
      <c r="Z110" s="406"/>
      <c r="AA110" s="406"/>
      <c r="AB110" s="406"/>
      <c r="AC110" s="406"/>
      <c r="AD110" s="406"/>
      <c r="AE110" s="406"/>
      <c r="AF110" s="406"/>
      <c r="AG110" s="406"/>
      <c r="AH110" s="406"/>
      <c r="AI110" s="406"/>
      <c r="AJ110" s="406"/>
      <c r="AK110" s="406"/>
      <c r="AL110" s="406"/>
      <c r="AM110" s="406"/>
      <c r="AN110" s="406"/>
      <c r="AO110" s="406"/>
      <c r="AP110" s="406"/>
      <c r="AQ110" s="406"/>
      <c r="AR110" s="406"/>
      <c r="AS110" s="406"/>
    </row>
    <row r="111" spans="2:45">
      <c r="B111" s="406"/>
      <c r="C111" s="406"/>
      <c r="D111" s="406"/>
      <c r="E111" s="402"/>
      <c r="F111" s="402"/>
      <c r="G111" s="409"/>
      <c r="H111" s="407"/>
      <c r="I111" s="407"/>
      <c r="J111" s="406"/>
      <c r="K111" s="406"/>
      <c r="L111" s="406"/>
      <c r="M111" s="406"/>
      <c r="N111" s="406"/>
      <c r="O111" s="406"/>
      <c r="P111" s="406"/>
      <c r="Q111" s="406"/>
      <c r="R111" s="406"/>
      <c r="S111" s="406"/>
      <c r="T111" s="406"/>
      <c r="U111" s="406"/>
      <c r="V111" s="406"/>
      <c r="W111" s="406"/>
      <c r="X111" s="406"/>
      <c r="Y111" s="406"/>
      <c r="Z111" s="406"/>
      <c r="AA111" s="406"/>
      <c r="AB111" s="406"/>
      <c r="AC111" s="406"/>
      <c r="AD111" s="406"/>
      <c r="AE111" s="406"/>
      <c r="AF111" s="406"/>
      <c r="AG111" s="406"/>
      <c r="AH111" s="406"/>
      <c r="AI111" s="406"/>
      <c r="AJ111" s="406"/>
      <c r="AK111" s="406"/>
      <c r="AL111" s="406"/>
      <c r="AM111" s="406"/>
      <c r="AN111" s="406"/>
      <c r="AO111" s="406"/>
      <c r="AP111" s="406"/>
      <c r="AQ111" s="406"/>
      <c r="AR111" s="406"/>
      <c r="AS111" s="406"/>
    </row>
    <row r="112" spans="2:45">
      <c r="B112" s="406"/>
      <c r="C112" s="406"/>
      <c r="D112" s="406"/>
      <c r="E112" s="402"/>
      <c r="F112" s="402"/>
      <c r="G112" s="409"/>
      <c r="H112" s="407"/>
      <c r="I112" s="407"/>
      <c r="J112" s="406"/>
      <c r="K112" s="406"/>
      <c r="L112" s="406"/>
      <c r="M112" s="406"/>
      <c r="N112" s="406"/>
      <c r="O112" s="406"/>
      <c r="P112" s="406"/>
      <c r="Q112" s="406"/>
      <c r="R112" s="406"/>
      <c r="S112" s="406"/>
      <c r="T112" s="406"/>
      <c r="U112" s="406"/>
      <c r="V112" s="406"/>
      <c r="W112" s="406"/>
      <c r="X112" s="406"/>
      <c r="Y112" s="406"/>
      <c r="Z112" s="406"/>
      <c r="AA112" s="406"/>
      <c r="AB112" s="406"/>
      <c r="AC112" s="406"/>
      <c r="AD112" s="406"/>
      <c r="AE112" s="406"/>
      <c r="AF112" s="406"/>
      <c r="AG112" s="406"/>
      <c r="AH112" s="406"/>
      <c r="AI112" s="406"/>
      <c r="AJ112" s="406"/>
      <c r="AK112" s="406"/>
      <c r="AL112" s="406"/>
      <c r="AM112" s="406"/>
      <c r="AN112" s="406"/>
      <c r="AO112" s="406"/>
      <c r="AP112" s="406"/>
      <c r="AQ112" s="406"/>
      <c r="AR112" s="406"/>
      <c r="AS112" s="406"/>
    </row>
    <row r="113" spans="2:45">
      <c r="B113" s="406"/>
      <c r="C113" s="406"/>
      <c r="D113" s="406"/>
      <c r="E113" s="402"/>
      <c r="F113" s="402"/>
      <c r="G113" s="409"/>
      <c r="H113" s="407"/>
      <c r="I113" s="407"/>
      <c r="J113" s="406"/>
      <c r="K113" s="406"/>
      <c r="L113" s="406"/>
      <c r="M113" s="406"/>
      <c r="N113" s="406"/>
      <c r="O113" s="406"/>
      <c r="P113" s="406"/>
      <c r="Q113" s="406"/>
      <c r="R113" s="406"/>
      <c r="S113" s="406"/>
      <c r="T113" s="406"/>
      <c r="U113" s="406"/>
      <c r="V113" s="406"/>
      <c r="W113" s="406"/>
      <c r="X113" s="406"/>
      <c r="Y113" s="406"/>
      <c r="Z113" s="406"/>
      <c r="AA113" s="406"/>
      <c r="AB113" s="406"/>
      <c r="AC113" s="406"/>
      <c r="AD113" s="406"/>
      <c r="AE113" s="406"/>
      <c r="AF113" s="406"/>
      <c r="AG113" s="406"/>
      <c r="AH113" s="406"/>
      <c r="AI113" s="406"/>
      <c r="AJ113" s="406"/>
      <c r="AK113" s="406"/>
      <c r="AL113" s="406"/>
      <c r="AM113" s="406"/>
      <c r="AN113" s="406"/>
      <c r="AO113" s="406"/>
      <c r="AP113" s="406"/>
      <c r="AQ113" s="406"/>
      <c r="AR113" s="406"/>
      <c r="AS113" s="406"/>
    </row>
    <row r="114" spans="2:45">
      <c r="B114" s="406"/>
      <c r="C114" s="406"/>
      <c r="D114" s="406"/>
      <c r="E114" s="402"/>
      <c r="F114" s="402"/>
      <c r="G114" s="409"/>
      <c r="H114" s="407"/>
      <c r="I114" s="407"/>
      <c r="J114" s="406"/>
      <c r="K114" s="406"/>
      <c r="L114" s="406"/>
      <c r="M114" s="406"/>
      <c r="N114" s="406"/>
      <c r="O114" s="406"/>
      <c r="P114" s="406"/>
      <c r="Q114" s="406"/>
      <c r="R114" s="406"/>
      <c r="S114" s="406"/>
      <c r="T114" s="406"/>
      <c r="U114" s="406"/>
      <c r="V114" s="406"/>
      <c r="W114" s="406"/>
      <c r="X114" s="406"/>
      <c r="Y114" s="406"/>
      <c r="Z114" s="406"/>
      <c r="AA114" s="406"/>
      <c r="AB114" s="406"/>
      <c r="AC114" s="406"/>
      <c r="AD114" s="406"/>
      <c r="AE114" s="406"/>
      <c r="AF114" s="406"/>
      <c r="AG114" s="406"/>
      <c r="AH114" s="406"/>
      <c r="AI114" s="406"/>
      <c r="AJ114" s="406"/>
      <c r="AK114" s="406"/>
      <c r="AL114" s="406"/>
      <c r="AM114" s="406"/>
      <c r="AN114" s="406"/>
      <c r="AO114" s="406"/>
      <c r="AP114" s="406"/>
      <c r="AQ114" s="406"/>
      <c r="AR114" s="406"/>
      <c r="AS114" s="406"/>
    </row>
    <row r="115" spans="2:45">
      <c r="B115" s="406"/>
      <c r="C115" s="406"/>
      <c r="D115" s="406"/>
      <c r="E115" s="402"/>
      <c r="F115" s="402"/>
      <c r="G115" s="409"/>
      <c r="H115" s="407"/>
      <c r="I115" s="407"/>
      <c r="J115" s="406"/>
      <c r="K115" s="406"/>
      <c r="L115" s="406"/>
      <c r="M115" s="406"/>
      <c r="N115" s="406"/>
      <c r="O115" s="406"/>
      <c r="P115" s="406"/>
      <c r="Q115" s="406"/>
      <c r="R115" s="406"/>
      <c r="S115" s="406"/>
      <c r="T115" s="406"/>
      <c r="U115" s="406"/>
      <c r="V115" s="406"/>
      <c r="W115" s="406"/>
      <c r="X115" s="406"/>
      <c r="Y115" s="406"/>
      <c r="Z115" s="406"/>
      <c r="AA115" s="406"/>
      <c r="AB115" s="406"/>
      <c r="AC115" s="406"/>
      <c r="AD115" s="406"/>
      <c r="AE115" s="406"/>
      <c r="AF115" s="406"/>
      <c r="AG115" s="406"/>
      <c r="AH115" s="406"/>
      <c r="AI115" s="406"/>
      <c r="AJ115" s="406"/>
      <c r="AK115" s="406"/>
      <c r="AL115" s="406"/>
      <c r="AM115" s="406"/>
      <c r="AN115" s="406"/>
      <c r="AO115" s="406"/>
      <c r="AP115" s="406"/>
      <c r="AQ115" s="406"/>
      <c r="AR115" s="406"/>
      <c r="AS115" s="406"/>
    </row>
    <row r="116" spans="2:45">
      <c r="B116" s="406"/>
      <c r="C116" s="406"/>
      <c r="D116" s="406"/>
      <c r="E116" s="402"/>
      <c r="F116" s="402"/>
      <c r="G116" s="409"/>
      <c r="H116" s="407"/>
      <c r="I116" s="407"/>
      <c r="J116" s="406"/>
      <c r="K116" s="406"/>
      <c r="L116" s="406"/>
      <c r="M116" s="406"/>
      <c r="N116" s="406"/>
      <c r="O116" s="406"/>
      <c r="P116" s="406"/>
      <c r="Q116" s="406"/>
      <c r="R116" s="406"/>
      <c r="S116" s="406"/>
      <c r="T116" s="406"/>
      <c r="U116" s="406"/>
      <c r="V116" s="406"/>
      <c r="W116" s="406"/>
      <c r="X116" s="406"/>
      <c r="Y116" s="406"/>
      <c r="Z116" s="406"/>
      <c r="AA116" s="406"/>
      <c r="AB116" s="406"/>
      <c r="AC116" s="406"/>
      <c r="AD116" s="406"/>
      <c r="AE116" s="406"/>
      <c r="AF116" s="406"/>
      <c r="AG116" s="406"/>
      <c r="AH116" s="406"/>
      <c r="AI116" s="406"/>
      <c r="AJ116" s="406"/>
      <c r="AK116" s="406"/>
      <c r="AL116" s="406"/>
      <c r="AM116" s="406"/>
      <c r="AN116" s="406"/>
      <c r="AO116" s="406"/>
      <c r="AP116" s="406"/>
      <c r="AQ116" s="406"/>
      <c r="AR116" s="406"/>
      <c r="AS116" s="406"/>
    </row>
    <row r="117" spans="2:45">
      <c r="B117" s="406"/>
      <c r="C117" s="406"/>
      <c r="D117" s="406"/>
      <c r="E117" s="402"/>
      <c r="F117" s="402"/>
      <c r="G117" s="409"/>
      <c r="H117" s="407"/>
      <c r="I117" s="407"/>
      <c r="J117" s="406"/>
      <c r="K117" s="406"/>
      <c r="L117" s="406"/>
      <c r="M117" s="406"/>
      <c r="N117" s="406"/>
      <c r="O117" s="406"/>
      <c r="P117" s="406"/>
      <c r="Q117" s="406"/>
      <c r="R117" s="406"/>
      <c r="S117" s="406"/>
      <c r="T117" s="406"/>
      <c r="U117" s="406"/>
      <c r="V117" s="406"/>
      <c r="W117" s="406"/>
      <c r="X117" s="406"/>
      <c r="Y117" s="406"/>
      <c r="Z117" s="406"/>
      <c r="AA117" s="406"/>
      <c r="AB117" s="406"/>
      <c r="AC117" s="406"/>
      <c r="AD117" s="406"/>
      <c r="AE117" s="406"/>
      <c r="AF117" s="406"/>
      <c r="AG117" s="406"/>
      <c r="AH117" s="406"/>
      <c r="AI117" s="406"/>
      <c r="AJ117" s="406"/>
      <c r="AK117" s="406"/>
      <c r="AL117" s="406"/>
      <c r="AM117" s="406"/>
      <c r="AN117" s="406"/>
      <c r="AO117" s="406"/>
      <c r="AP117" s="406"/>
      <c r="AQ117" s="406"/>
      <c r="AR117" s="406"/>
      <c r="AS117" s="406"/>
    </row>
    <row r="118" spans="2:45">
      <c r="B118" s="406"/>
      <c r="C118" s="406"/>
      <c r="D118" s="406"/>
      <c r="E118" s="402"/>
      <c r="F118" s="402"/>
      <c r="G118" s="409"/>
      <c r="H118" s="407"/>
      <c r="I118" s="407"/>
      <c r="J118" s="406"/>
      <c r="K118" s="406"/>
      <c r="L118" s="406"/>
      <c r="M118" s="406"/>
      <c r="N118" s="406"/>
      <c r="O118" s="406"/>
      <c r="P118" s="406"/>
      <c r="Q118" s="406"/>
      <c r="R118" s="406"/>
      <c r="S118" s="406"/>
      <c r="T118" s="406"/>
      <c r="U118" s="406"/>
      <c r="V118" s="406"/>
      <c r="W118" s="406"/>
      <c r="X118" s="406"/>
      <c r="Y118" s="406"/>
      <c r="Z118" s="406"/>
      <c r="AA118" s="406"/>
      <c r="AB118" s="406"/>
      <c r="AC118" s="406"/>
      <c r="AD118" s="406"/>
      <c r="AE118" s="406"/>
      <c r="AF118" s="406"/>
      <c r="AG118" s="406"/>
      <c r="AH118" s="406"/>
      <c r="AI118" s="406"/>
      <c r="AJ118" s="406"/>
      <c r="AK118" s="406"/>
      <c r="AL118" s="406"/>
      <c r="AM118" s="406"/>
      <c r="AN118" s="406"/>
      <c r="AO118" s="406"/>
      <c r="AP118" s="406"/>
      <c r="AQ118" s="406"/>
      <c r="AR118" s="406"/>
      <c r="AS118" s="406"/>
    </row>
    <row r="119" spans="2:45">
      <c r="B119" s="406"/>
      <c r="C119" s="406"/>
      <c r="D119" s="406"/>
      <c r="E119" s="402"/>
      <c r="F119" s="402"/>
      <c r="G119" s="409"/>
      <c r="H119" s="407"/>
      <c r="I119" s="407"/>
      <c r="J119" s="406"/>
      <c r="K119" s="406"/>
      <c r="L119" s="406"/>
      <c r="M119" s="406"/>
      <c r="N119" s="406"/>
      <c r="O119" s="406"/>
      <c r="P119" s="406"/>
      <c r="Q119" s="406"/>
      <c r="R119" s="406"/>
      <c r="S119" s="406"/>
      <c r="T119" s="406"/>
      <c r="U119" s="406"/>
      <c r="V119" s="406"/>
      <c r="W119" s="406"/>
      <c r="X119" s="406"/>
      <c r="Y119" s="406"/>
      <c r="Z119" s="406"/>
      <c r="AA119" s="406"/>
      <c r="AB119" s="406"/>
      <c r="AC119" s="406"/>
      <c r="AD119" s="406"/>
      <c r="AE119" s="406"/>
      <c r="AF119" s="406"/>
      <c r="AG119" s="406"/>
      <c r="AH119" s="406"/>
      <c r="AI119" s="406"/>
      <c r="AJ119" s="406"/>
      <c r="AK119" s="406"/>
      <c r="AL119" s="406"/>
      <c r="AM119" s="406"/>
      <c r="AN119" s="406"/>
      <c r="AO119" s="406"/>
      <c r="AP119" s="406"/>
      <c r="AQ119" s="406"/>
      <c r="AR119" s="406"/>
      <c r="AS119" s="406"/>
    </row>
    <row r="120" spans="2:45">
      <c r="B120" s="406"/>
      <c r="C120" s="406"/>
      <c r="D120" s="406"/>
      <c r="E120" s="402"/>
      <c r="F120" s="402"/>
      <c r="G120" s="409"/>
      <c r="H120" s="407"/>
      <c r="I120" s="407"/>
      <c r="J120" s="406"/>
      <c r="K120" s="406"/>
      <c r="L120" s="406"/>
      <c r="M120" s="406"/>
      <c r="N120" s="406"/>
      <c r="O120" s="406"/>
      <c r="P120" s="406"/>
      <c r="Q120" s="406"/>
      <c r="R120" s="406"/>
      <c r="S120" s="406"/>
      <c r="T120" s="406"/>
      <c r="U120" s="406"/>
      <c r="V120" s="406"/>
      <c r="W120" s="406"/>
      <c r="X120" s="406"/>
      <c r="Y120" s="406"/>
      <c r="Z120" s="406"/>
      <c r="AA120" s="406"/>
      <c r="AB120" s="406"/>
      <c r="AC120" s="406"/>
      <c r="AD120" s="406"/>
      <c r="AE120" s="406"/>
      <c r="AF120" s="406"/>
      <c r="AG120" s="406"/>
      <c r="AH120" s="406"/>
      <c r="AI120" s="406"/>
      <c r="AJ120" s="406"/>
      <c r="AK120" s="406"/>
      <c r="AL120" s="406"/>
      <c r="AM120" s="406"/>
      <c r="AN120" s="406"/>
      <c r="AO120" s="406"/>
      <c r="AP120" s="406"/>
      <c r="AQ120" s="406"/>
      <c r="AR120" s="406"/>
      <c r="AS120" s="406"/>
    </row>
    <row r="121" spans="2:45">
      <c r="B121" s="406"/>
      <c r="C121" s="406"/>
      <c r="D121" s="406"/>
      <c r="E121" s="402"/>
      <c r="F121" s="402"/>
      <c r="G121" s="409"/>
      <c r="H121" s="407"/>
      <c r="I121" s="407"/>
      <c r="J121" s="406"/>
      <c r="K121" s="406"/>
      <c r="L121" s="406"/>
      <c r="M121" s="406"/>
      <c r="N121" s="406"/>
      <c r="O121" s="406"/>
      <c r="P121" s="406"/>
      <c r="Q121" s="406"/>
      <c r="R121" s="406"/>
      <c r="S121" s="406"/>
      <c r="T121" s="406"/>
      <c r="U121" s="406"/>
      <c r="V121" s="406"/>
      <c r="W121" s="406"/>
      <c r="X121" s="406"/>
      <c r="Y121" s="406"/>
      <c r="Z121" s="406"/>
      <c r="AA121" s="406"/>
      <c r="AB121" s="406"/>
      <c r="AC121" s="406"/>
      <c r="AD121" s="406"/>
      <c r="AE121" s="406"/>
      <c r="AF121" s="406"/>
      <c r="AG121" s="406"/>
      <c r="AH121" s="406"/>
      <c r="AI121" s="406"/>
      <c r="AJ121" s="406"/>
      <c r="AK121" s="406"/>
      <c r="AL121" s="406"/>
      <c r="AM121" s="406"/>
      <c r="AN121" s="406"/>
      <c r="AO121" s="406"/>
      <c r="AP121" s="406"/>
      <c r="AQ121" s="406"/>
      <c r="AR121" s="406"/>
      <c r="AS121" s="406"/>
    </row>
    <row r="122" spans="2:45">
      <c r="B122" s="406"/>
      <c r="C122" s="406"/>
      <c r="D122" s="406"/>
      <c r="E122" s="402"/>
      <c r="F122" s="402"/>
      <c r="G122" s="409"/>
      <c r="H122" s="407"/>
      <c r="I122" s="407"/>
      <c r="J122" s="406"/>
      <c r="K122" s="406"/>
      <c r="L122" s="406"/>
      <c r="M122" s="406"/>
      <c r="N122" s="406"/>
      <c r="O122" s="406"/>
      <c r="P122" s="406"/>
      <c r="Q122" s="406"/>
      <c r="R122" s="406"/>
      <c r="S122" s="406"/>
      <c r="T122" s="406"/>
      <c r="U122" s="406"/>
      <c r="V122" s="406"/>
      <c r="W122" s="406"/>
      <c r="X122" s="406"/>
      <c r="Y122" s="406"/>
      <c r="Z122" s="406"/>
      <c r="AA122" s="406"/>
      <c r="AB122" s="406"/>
      <c r="AC122" s="406"/>
      <c r="AD122" s="406"/>
      <c r="AE122" s="406"/>
      <c r="AF122" s="406"/>
      <c r="AG122" s="406"/>
      <c r="AH122" s="406"/>
      <c r="AI122" s="406"/>
      <c r="AJ122" s="406"/>
      <c r="AK122" s="406"/>
      <c r="AL122" s="406"/>
      <c r="AM122" s="406"/>
      <c r="AN122" s="406"/>
      <c r="AO122" s="406"/>
      <c r="AP122" s="406"/>
      <c r="AQ122" s="406"/>
      <c r="AR122" s="406"/>
      <c r="AS122" s="406"/>
    </row>
    <row r="123" spans="2:45">
      <c r="B123" s="406"/>
      <c r="C123" s="406"/>
      <c r="D123" s="406"/>
      <c r="E123" s="402"/>
      <c r="F123" s="402"/>
      <c r="G123" s="409"/>
      <c r="H123" s="407"/>
      <c r="I123" s="407"/>
      <c r="J123" s="406"/>
      <c r="K123" s="406"/>
      <c r="L123" s="406"/>
      <c r="M123" s="406"/>
      <c r="N123" s="406"/>
      <c r="O123" s="406"/>
      <c r="P123" s="406"/>
      <c r="Q123" s="406"/>
      <c r="R123" s="406"/>
      <c r="S123" s="406"/>
      <c r="T123" s="406"/>
      <c r="U123" s="406"/>
      <c r="V123" s="406"/>
      <c r="W123" s="406"/>
      <c r="X123" s="406"/>
      <c r="Y123" s="406"/>
      <c r="Z123" s="406"/>
      <c r="AA123" s="406"/>
      <c r="AB123" s="406"/>
      <c r="AC123" s="406"/>
      <c r="AD123" s="406"/>
      <c r="AE123" s="406"/>
      <c r="AF123" s="406"/>
      <c r="AG123" s="406"/>
      <c r="AH123" s="406"/>
      <c r="AI123" s="406"/>
      <c r="AJ123" s="406"/>
      <c r="AK123" s="406"/>
      <c r="AL123" s="406"/>
      <c r="AM123" s="406"/>
      <c r="AN123" s="406"/>
      <c r="AO123" s="406"/>
      <c r="AP123" s="406"/>
      <c r="AQ123" s="406"/>
      <c r="AR123" s="406"/>
      <c r="AS123" s="406"/>
    </row>
    <row r="124" spans="2:45">
      <c r="B124" s="406"/>
      <c r="C124" s="406"/>
      <c r="D124" s="406"/>
      <c r="E124" s="402"/>
      <c r="F124" s="402"/>
      <c r="G124" s="409"/>
      <c r="H124" s="407"/>
      <c r="I124" s="407"/>
      <c r="J124" s="406"/>
      <c r="K124" s="406"/>
      <c r="L124" s="406"/>
      <c r="M124" s="406"/>
      <c r="N124" s="406"/>
      <c r="O124" s="406"/>
      <c r="P124" s="406"/>
      <c r="Q124" s="406"/>
      <c r="R124" s="406"/>
      <c r="S124" s="406"/>
      <c r="T124" s="406"/>
      <c r="U124" s="406"/>
      <c r="V124" s="406"/>
      <c r="W124" s="406"/>
      <c r="X124" s="406"/>
      <c r="Y124" s="406"/>
      <c r="Z124" s="406"/>
      <c r="AA124" s="406"/>
      <c r="AB124" s="406"/>
      <c r="AC124" s="406"/>
      <c r="AD124" s="406"/>
      <c r="AE124" s="406"/>
      <c r="AF124" s="406"/>
      <c r="AG124" s="406"/>
      <c r="AH124" s="406"/>
      <c r="AI124" s="406"/>
      <c r="AJ124" s="406"/>
      <c r="AK124" s="406"/>
      <c r="AL124" s="406"/>
      <c r="AM124" s="406"/>
      <c r="AN124" s="406"/>
      <c r="AO124" s="406"/>
      <c r="AP124" s="406"/>
      <c r="AQ124" s="406"/>
      <c r="AR124" s="406"/>
      <c r="AS124" s="406"/>
    </row>
    <row r="125" spans="2:45">
      <c r="B125" s="406"/>
      <c r="C125" s="406"/>
      <c r="D125" s="406"/>
      <c r="E125" s="402"/>
      <c r="F125" s="402"/>
      <c r="G125" s="409"/>
      <c r="H125" s="407"/>
      <c r="I125" s="407"/>
      <c r="J125" s="406"/>
      <c r="K125" s="406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6"/>
      <c r="AA125" s="406"/>
      <c r="AB125" s="406"/>
      <c r="AC125" s="406"/>
      <c r="AD125" s="406"/>
      <c r="AE125" s="406"/>
      <c r="AF125" s="406"/>
      <c r="AG125" s="406"/>
      <c r="AH125" s="406"/>
      <c r="AI125" s="406"/>
      <c r="AJ125" s="406"/>
      <c r="AK125" s="406"/>
      <c r="AL125" s="406"/>
      <c r="AM125" s="406"/>
      <c r="AN125" s="406"/>
      <c r="AO125" s="406"/>
      <c r="AP125" s="406"/>
      <c r="AQ125" s="406"/>
      <c r="AR125" s="406"/>
      <c r="AS125" s="406"/>
    </row>
    <row r="126" spans="2:45">
      <c r="B126" s="406"/>
      <c r="C126" s="406"/>
      <c r="D126" s="406"/>
      <c r="E126" s="402"/>
      <c r="F126" s="402"/>
      <c r="G126" s="409"/>
      <c r="H126" s="407"/>
      <c r="I126" s="407"/>
      <c r="J126" s="406"/>
      <c r="K126" s="406"/>
      <c r="L126" s="406"/>
      <c r="M126" s="406"/>
      <c r="N126" s="406"/>
      <c r="O126" s="406"/>
      <c r="P126" s="406"/>
      <c r="Q126" s="406"/>
      <c r="R126" s="406"/>
      <c r="S126" s="406"/>
      <c r="T126" s="406"/>
      <c r="U126" s="406"/>
      <c r="V126" s="406"/>
      <c r="W126" s="406"/>
      <c r="X126" s="406"/>
      <c r="Y126" s="406"/>
      <c r="Z126" s="406"/>
      <c r="AA126" s="406"/>
      <c r="AB126" s="406"/>
      <c r="AC126" s="406"/>
      <c r="AD126" s="406"/>
      <c r="AE126" s="406"/>
      <c r="AF126" s="406"/>
      <c r="AG126" s="406"/>
      <c r="AH126" s="406"/>
      <c r="AI126" s="406"/>
      <c r="AJ126" s="406"/>
      <c r="AK126" s="406"/>
      <c r="AL126" s="406"/>
      <c r="AM126" s="406"/>
      <c r="AN126" s="406"/>
      <c r="AO126" s="406"/>
      <c r="AP126" s="406"/>
      <c r="AQ126" s="406"/>
      <c r="AR126" s="406"/>
      <c r="AS126" s="406"/>
    </row>
    <row r="127" spans="2:45">
      <c r="B127" s="406"/>
      <c r="C127" s="406"/>
      <c r="D127" s="406"/>
      <c r="E127" s="402"/>
      <c r="F127" s="402"/>
      <c r="G127" s="409"/>
      <c r="H127" s="407"/>
      <c r="I127" s="407"/>
      <c r="J127" s="406"/>
      <c r="K127" s="406"/>
      <c r="L127" s="406"/>
      <c r="M127" s="406"/>
      <c r="N127" s="406"/>
      <c r="O127" s="406"/>
      <c r="P127" s="406"/>
      <c r="Q127" s="406"/>
      <c r="R127" s="406"/>
      <c r="S127" s="406"/>
      <c r="T127" s="406"/>
      <c r="U127" s="406"/>
      <c r="V127" s="406"/>
      <c r="W127" s="406"/>
      <c r="X127" s="406"/>
      <c r="Y127" s="406"/>
      <c r="Z127" s="406"/>
      <c r="AA127" s="406"/>
      <c r="AB127" s="406"/>
      <c r="AC127" s="406"/>
      <c r="AD127" s="406"/>
      <c r="AE127" s="406"/>
      <c r="AF127" s="406"/>
      <c r="AG127" s="406"/>
      <c r="AH127" s="406"/>
      <c r="AI127" s="406"/>
      <c r="AJ127" s="406"/>
      <c r="AK127" s="406"/>
      <c r="AL127" s="406"/>
      <c r="AM127" s="406"/>
      <c r="AN127" s="406"/>
      <c r="AO127" s="406"/>
      <c r="AP127" s="406"/>
      <c r="AQ127" s="406"/>
      <c r="AR127" s="406"/>
      <c r="AS127" s="406"/>
    </row>
    <row r="128" spans="2:45">
      <c r="B128" s="406"/>
      <c r="C128" s="406"/>
      <c r="D128" s="406"/>
      <c r="E128" s="402"/>
      <c r="F128" s="402"/>
      <c r="G128" s="409"/>
      <c r="H128" s="407"/>
      <c r="I128" s="407"/>
      <c r="J128" s="406"/>
      <c r="K128" s="406"/>
      <c r="L128" s="406"/>
      <c r="M128" s="406"/>
      <c r="N128" s="406"/>
      <c r="O128" s="406"/>
      <c r="P128" s="406"/>
      <c r="Q128" s="406"/>
      <c r="R128" s="406"/>
      <c r="S128" s="406"/>
      <c r="T128" s="406"/>
      <c r="U128" s="406"/>
      <c r="V128" s="406"/>
      <c r="W128" s="406"/>
      <c r="X128" s="406"/>
      <c r="Y128" s="406"/>
      <c r="Z128" s="406"/>
      <c r="AA128" s="406"/>
      <c r="AB128" s="406"/>
      <c r="AC128" s="406"/>
      <c r="AD128" s="406"/>
      <c r="AE128" s="406"/>
      <c r="AF128" s="406"/>
      <c r="AG128" s="406"/>
      <c r="AH128" s="406"/>
      <c r="AI128" s="406"/>
      <c r="AJ128" s="406"/>
      <c r="AK128" s="406"/>
      <c r="AL128" s="406"/>
      <c r="AM128" s="406"/>
      <c r="AN128" s="406"/>
      <c r="AO128" s="406"/>
      <c r="AP128" s="406"/>
      <c r="AQ128" s="406"/>
      <c r="AR128" s="406"/>
      <c r="AS128" s="406"/>
    </row>
    <row r="129" spans="2:45">
      <c r="B129" s="406"/>
      <c r="C129" s="406"/>
      <c r="D129" s="406"/>
      <c r="E129" s="402"/>
      <c r="F129" s="402"/>
      <c r="G129" s="409"/>
      <c r="H129" s="407"/>
      <c r="I129" s="407"/>
      <c r="J129" s="406"/>
      <c r="K129" s="406"/>
      <c r="L129" s="406"/>
      <c r="M129" s="406"/>
      <c r="N129" s="406"/>
      <c r="O129" s="406"/>
      <c r="P129" s="406"/>
      <c r="Q129" s="406"/>
      <c r="R129" s="406"/>
      <c r="S129" s="406"/>
      <c r="T129" s="406"/>
      <c r="U129" s="406"/>
      <c r="V129" s="406"/>
      <c r="W129" s="406"/>
      <c r="X129" s="406"/>
      <c r="Y129" s="406"/>
      <c r="Z129" s="406"/>
      <c r="AA129" s="406"/>
      <c r="AB129" s="406"/>
      <c r="AC129" s="406"/>
      <c r="AD129" s="406"/>
      <c r="AE129" s="406"/>
      <c r="AF129" s="406"/>
      <c r="AG129" s="406"/>
      <c r="AH129" s="406"/>
      <c r="AI129" s="406"/>
      <c r="AJ129" s="406"/>
      <c r="AK129" s="406"/>
      <c r="AL129" s="406"/>
      <c r="AM129" s="406"/>
      <c r="AN129" s="406"/>
      <c r="AO129" s="406"/>
      <c r="AP129" s="406"/>
      <c r="AQ129" s="406"/>
      <c r="AR129" s="406"/>
      <c r="AS129" s="406"/>
    </row>
    <row r="130" spans="2:45">
      <c r="B130" s="406"/>
      <c r="C130" s="406"/>
      <c r="D130" s="406"/>
      <c r="E130" s="402"/>
      <c r="F130" s="402"/>
      <c r="G130" s="409"/>
      <c r="H130" s="407"/>
      <c r="I130" s="407"/>
      <c r="J130" s="406"/>
      <c r="K130" s="406"/>
      <c r="L130" s="406"/>
      <c r="M130" s="406"/>
      <c r="N130" s="406"/>
      <c r="O130" s="406"/>
      <c r="P130" s="406"/>
      <c r="Q130" s="406"/>
      <c r="R130" s="406"/>
      <c r="S130" s="406"/>
      <c r="T130" s="406"/>
      <c r="U130" s="406"/>
      <c r="V130" s="406"/>
      <c r="W130" s="406"/>
      <c r="X130" s="406"/>
      <c r="Y130" s="406"/>
      <c r="Z130" s="406"/>
      <c r="AA130" s="406"/>
      <c r="AB130" s="406"/>
      <c r="AC130" s="406"/>
      <c r="AD130" s="406"/>
      <c r="AE130" s="406"/>
      <c r="AF130" s="406"/>
      <c r="AG130" s="406"/>
      <c r="AH130" s="406"/>
      <c r="AI130" s="406"/>
      <c r="AJ130" s="406"/>
      <c r="AK130" s="406"/>
      <c r="AL130" s="406"/>
      <c r="AM130" s="406"/>
      <c r="AN130" s="406"/>
      <c r="AO130" s="406"/>
      <c r="AP130" s="406"/>
      <c r="AQ130" s="406"/>
      <c r="AR130" s="406"/>
      <c r="AS130" s="406"/>
    </row>
    <row r="131" spans="2:45">
      <c r="B131" s="406"/>
      <c r="C131" s="406"/>
      <c r="D131" s="406"/>
      <c r="E131" s="402"/>
      <c r="F131" s="402"/>
      <c r="G131" s="409"/>
      <c r="H131" s="407"/>
      <c r="I131" s="407"/>
      <c r="J131" s="406"/>
      <c r="K131" s="406"/>
      <c r="L131" s="406"/>
      <c r="M131" s="406"/>
      <c r="N131" s="406"/>
      <c r="O131" s="406"/>
      <c r="P131" s="406"/>
      <c r="Q131" s="406"/>
      <c r="R131" s="406"/>
      <c r="S131" s="406"/>
      <c r="T131" s="406"/>
      <c r="U131" s="406"/>
      <c r="V131" s="406"/>
      <c r="W131" s="406"/>
      <c r="X131" s="406"/>
      <c r="Y131" s="406"/>
      <c r="Z131" s="406"/>
      <c r="AA131" s="406"/>
      <c r="AB131" s="406"/>
      <c r="AC131" s="406"/>
      <c r="AD131" s="406"/>
      <c r="AE131" s="406"/>
      <c r="AF131" s="406"/>
      <c r="AG131" s="406"/>
      <c r="AH131" s="406"/>
      <c r="AI131" s="406"/>
      <c r="AJ131" s="406"/>
      <c r="AK131" s="406"/>
      <c r="AL131" s="406"/>
      <c r="AM131" s="406"/>
      <c r="AN131" s="406"/>
      <c r="AO131" s="406"/>
      <c r="AP131" s="406"/>
      <c r="AQ131" s="406"/>
      <c r="AR131" s="406"/>
      <c r="AS131" s="406"/>
    </row>
    <row r="132" spans="2:45">
      <c r="B132" s="406"/>
      <c r="C132" s="406"/>
      <c r="D132" s="406"/>
      <c r="E132" s="402"/>
      <c r="F132" s="402"/>
      <c r="G132" s="409"/>
      <c r="H132" s="407"/>
      <c r="I132" s="407"/>
      <c r="J132" s="406"/>
      <c r="K132" s="406"/>
      <c r="L132" s="406"/>
      <c r="M132" s="406"/>
      <c r="N132" s="406"/>
      <c r="O132" s="406"/>
      <c r="P132" s="406"/>
      <c r="Q132" s="406"/>
      <c r="R132" s="406"/>
      <c r="S132" s="406"/>
      <c r="T132" s="406"/>
      <c r="U132" s="406"/>
      <c r="V132" s="406"/>
      <c r="W132" s="406"/>
      <c r="X132" s="406"/>
      <c r="Y132" s="406"/>
      <c r="Z132" s="406"/>
      <c r="AA132" s="406"/>
      <c r="AB132" s="406"/>
      <c r="AC132" s="406"/>
      <c r="AD132" s="406"/>
      <c r="AE132" s="406"/>
      <c r="AF132" s="406"/>
      <c r="AG132" s="406"/>
      <c r="AH132" s="406"/>
      <c r="AI132" s="406"/>
      <c r="AJ132" s="406"/>
      <c r="AK132" s="406"/>
      <c r="AL132" s="406"/>
      <c r="AM132" s="406"/>
      <c r="AN132" s="406"/>
      <c r="AO132" s="406"/>
      <c r="AP132" s="406"/>
      <c r="AQ132" s="406"/>
      <c r="AR132" s="406"/>
      <c r="AS132" s="406"/>
    </row>
    <row r="133" spans="2:45">
      <c r="B133" s="406"/>
      <c r="C133" s="406"/>
      <c r="D133" s="406"/>
      <c r="E133" s="402"/>
      <c r="F133" s="402"/>
      <c r="G133" s="409"/>
      <c r="H133" s="407"/>
      <c r="I133" s="407"/>
      <c r="J133" s="406"/>
      <c r="K133" s="406"/>
      <c r="L133" s="406"/>
      <c r="M133" s="406"/>
      <c r="N133" s="406"/>
      <c r="O133" s="406"/>
      <c r="P133" s="406"/>
      <c r="Q133" s="406"/>
      <c r="R133" s="406"/>
      <c r="S133" s="406"/>
      <c r="T133" s="406"/>
      <c r="U133" s="406"/>
      <c r="V133" s="406"/>
      <c r="W133" s="406"/>
      <c r="X133" s="406"/>
      <c r="Y133" s="406"/>
      <c r="Z133" s="406"/>
      <c r="AA133" s="406"/>
      <c r="AB133" s="406"/>
      <c r="AC133" s="406"/>
      <c r="AD133" s="406"/>
      <c r="AE133" s="406"/>
      <c r="AF133" s="406"/>
      <c r="AG133" s="406"/>
      <c r="AH133" s="406"/>
      <c r="AI133" s="406"/>
      <c r="AJ133" s="406"/>
      <c r="AK133" s="406"/>
      <c r="AL133" s="406"/>
      <c r="AM133" s="406"/>
      <c r="AN133" s="406"/>
      <c r="AO133" s="406"/>
      <c r="AP133" s="406"/>
      <c r="AQ133" s="406"/>
      <c r="AR133" s="406"/>
      <c r="AS133" s="406"/>
    </row>
    <row r="134" spans="2:45">
      <c r="B134" s="406"/>
      <c r="C134" s="406"/>
      <c r="D134" s="406"/>
      <c r="E134" s="402"/>
      <c r="F134" s="402"/>
      <c r="G134" s="409"/>
      <c r="H134" s="407"/>
      <c r="I134" s="407"/>
      <c r="J134" s="406"/>
      <c r="K134" s="406"/>
      <c r="L134" s="406"/>
      <c r="M134" s="406"/>
      <c r="N134" s="406"/>
      <c r="O134" s="406"/>
      <c r="P134" s="406"/>
      <c r="Q134" s="406"/>
      <c r="R134" s="406"/>
      <c r="S134" s="406"/>
      <c r="T134" s="406"/>
      <c r="U134" s="406"/>
      <c r="V134" s="406"/>
      <c r="W134" s="406"/>
      <c r="X134" s="406"/>
      <c r="Y134" s="406"/>
      <c r="Z134" s="406"/>
      <c r="AA134" s="406"/>
      <c r="AB134" s="406"/>
      <c r="AC134" s="406"/>
      <c r="AD134" s="406"/>
      <c r="AE134" s="406"/>
      <c r="AF134" s="406"/>
      <c r="AG134" s="406"/>
      <c r="AH134" s="406"/>
      <c r="AI134" s="406"/>
      <c r="AJ134" s="406"/>
      <c r="AK134" s="406"/>
      <c r="AL134" s="406"/>
      <c r="AM134" s="406"/>
      <c r="AN134" s="406"/>
      <c r="AO134" s="406"/>
      <c r="AP134" s="406"/>
      <c r="AQ134" s="406"/>
      <c r="AR134" s="406"/>
      <c r="AS134" s="406"/>
    </row>
    <row r="135" spans="2:45">
      <c r="B135" s="406"/>
      <c r="C135" s="406"/>
      <c r="D135" s="406"/>
      <c r="E135" s="402"/>
      <c r="F135" s="402"/>
      <c r="G135" s="409"/>
      <c r="H135" s="407"/>
      <c r="I135" s="407"/>
      <c r="J135" s="406"/>
      <c r="K135" s="406"/>
      <c r="L135" s="406"/>
      <c r="M135" s="406"/>
      <c r="N135" s="406"/>
      <c r="O135" s="406"/>
      <c r="P135" s="406"/>
      <c r="Q135" s="406"/>
      <c r="R135" s="406"/>
      <c r="S135" s="406"/>
      <c r="T135" s="406"/>
      <c r="U135" s="406"/>
      <c r="V135" s="406"/>
      <c r="W135" s="406"/>
      <c r="X135" s="406"/>
      <c r="Y135" s="406"/>
      <c r="Z135" s="406"/>
      <c r="AA135" s="406"/>
      <c r="AB135" s="406"/>
      <c r="AC135" s="406"/>
      <c r="AD135" s="406"/>
      <c r="AE135" s="406"/>
      <c r="AF135" s="406"/>
      <c r="AG135" s="406"/>
      <c r="AH135" s="406"/>
      <c r="AI135" s="406"/>
      <c r="AJ135" s="406"/>
      <c r="AK135" s="406"/>
      <c r="AL135" s="406"/>
      <c r="AM135" s="406"/>
      <c r="AN135" s="406"/>
      <c r="AO135" s="406"/>
      <c r="AP135" s="406"/>
      <c r="AQ135" s="406"/>
      <c r="AR135" s="406"/>
      <c r="AS135" s="406"/>
    </row>
    <row r="136" spans="2:45">
      <c r="B136" s="406"/>
      <c r="C136" s="406"/>
      <c r="D136" s="406"/>
      <c r="E136" s="402"/>
      <c r="F136" s="402"/>
      <c r="G136" s="409"/>
      <c r="H136" s="407"/>
      <c r="I136" s="407"/>
      <c r="J136" s="406"/>
      <c r="K136" s="406"/>
      <c r="L136" s="406"/>
      <c r="M136" s="406"/>
      <c r="N136" s="406"/>
      <c r="O136" s="406"/>
      <c r="P136" s="406"/>
      <c r="Q136" s="406"/>
      <c r="R136" s="406"/>
      <c r="S136" s="406"/>
      <c r="T136" s="406"/>
      <c r="U136" s="406"/>
      <c r="V136" s="406"/>
      <c r="W136" s="406"/>
      <c r="X136" s="406"/>
      <c r="Y136" s="406"/>
      <c r="Z136" s="406"/>
      <c r="AA136" s="406"/>
      <c r="AB136" s="406"/>
      <c r="AC136" s="406"/>
      <c r="AD136" s="406"/>
      <c r="AE136" s="406"/>
      <c r="AF136" s="406"/>
      <c r="AG136" s="406"/>
      <c r="AH136" s="406"/>
      <c r="AI136" s="406"/>
      <c r="AJ136" s="406"/>
      <c r="AK136" s="406"/>
      <c r="AL136" s="406"/>
      <c r="AM136" s="406"/>
      <c r="AN136" s="406"/>
      <c r="AO136" s="406"/>
      <c r="AP136" s="406"/>
      <c r="AQ136" s="406"/>
      <c r="AR136" s="406"/>
      <c r="AS136" s="406"/>
    </row>
    <row r="137" spans="2:45">
      <c r="B137" s="406"/>
      <c r="C137" s="406"/>
      <c r="D137" s="406"/>
      <c r="E137" s="402"/>
      <c r="F137" s="402"/>
      <c r="G137" s="409"/>
      <c r="H137" s="407"/>
      <c r="I137" s="407"/>
      <c r="J137" s="406"/>
      <c r="K137" s="406"/>
      <c r="L137" s="406"/>
      <c r="M137" s="406"/>
      <c r="N137" s="406"/>
      <c r="O137" s="406"/>
      <c r="P137" s="406"/>
      <c r="Q137" s="406"/>
      <c r="R137" s="406"/>
      <c r="S137" s="406"/>
      <c r="T137" s="406"/>
      <c r="U137" s="406"/>
      <c r="V137" s="406"/>
      <c r="W137" s="406"/>
      <c r="X137" s="406"/>
      <c r="Y137" s="406"/>
      <c r="Z137" s="406"/>
      <c r="AA137" s="406"/>
      <c r="AB137" s="406"/>
      <c r="AC137" s="406"/>
      <c r="AD137" s="406"/>
      <c r="AE137" s="406"/>
      <c r="AF137" s="406"/>
      <c r="AG137" s="406"/>
      <c r="AH137" s="406"/>
      <c r="AI137" s="406"/>
      <c r="AJ137" s="406"/>
      <c r="AK137" s="406"/>
      <c r="AL137" s="406"/>
      <c r="AM137" s="406"/>
      <c r="AN137" s="406"/>
      <c r="AO137" s="406"/>
      <c r="AP137" s="406"/>
      <c r="AQ137" s="406"/>
      <c r="AR137" s="406"/>
      <c r="AS137" s="406"/>
    </row>
    <row r="138" spans="2:45">
      <c r="B138" s="406"/>
      <c r="C138" s="406"/>
      <c r="D138" s="406"/>
      <c r="E138" s="402"/>
      <c r="F138" s="402"/>
      <c r="G138" s="409"/>
      <c r="H138" s="407"/>
      <c r="I138" s="407"/>
      <c r="J138" s="406"/>
      <c r="K138" s="406"/>
      <c r="L138" s="406"/>
      <c r="M138" s="406"/>
      <c r="N138" s="406"/>
      <c r="O138" s="406"/>
      <c r="P138" s="406"/>
      <c r="Q138" s="406"/>
      <c r="R138" s="406"/>
      <c r="S138" s="406"/>
      <c r="T138" s="406"/>
      <c r="U138" s="406"/>
      <c r="V138" s="406"/>
      <c r="W138" s="406"/>
      <c r="X138" s="406"/>
      <c r="Y138" s="406"/>
      <c r="Z138" s="406"/>
      <c r="AA138" s="406"/>
      <c r="AB138" s="406"/>
      <c r="AC138" s="406"/>
      <c r="AD138" s="406"/>
      <c r="AE138" s="406"/>
      <c r="AF138" s="406"/>
      <c r="AG138" s="406"/>
      <c r="AH138" s="406"/>
      <c r="AI138" s="406"/>
      <c r="AJ138" s="406"/>
      <c r="AK138" s="406"/>
      <c r="AL138" s="406"/>
      <c r="AM138" s="406"/>
      <c r="AN138" s="406"/>
      <c r="AO138" s="406"/>
      <c r="AP138" s="406"/>
      <c r="AQ138" s="406"/>
      <c r="AR138" s="406"/>
      <c r="AS138" s="406"/>
    </row>
    <row r="139" spans="2:45">
      <c r="B139" s="406"/>
      <c r="C139" s="406"/>
      <c r="D139" s="406"/>
      <c r="E139" s="402"/>
      <c r="F139" s="402"/>
      <c r="G139" s="409"/>
      <c r="H139" s="407"/>
      <c r="I139" s="407"/>
      <c r="J139" s="406"/>
      <c r="K139" s="406"/>
      <c r="L139" s="406"/>
      <c r="M139" s="406"/>
      <c r="N139" s="406"/>
      <c r="O139" s="406"/>
      <c r="P139" s="406"/>
      <c r="Q139" s="406"/>
      <c r="R139" s="406"/>
      <c r="S139" s="406"/>
      <c r="T139" s="406"/>
      <c r="U139" s="406"/>
      <c r="V139" s="406"/>
      <c r="W139" s="406"/>
      <c r="X139" s="406"/>
      <c r="Y139" s="406"/>
      <c r="Z139" s="406"/>
      <c r="AA139" s="406"/>
      <c r="AB139" s="406"/>
      <c r="AC139" s="406"/>
      <c r="AD139" s="406"/>
      <c r="AE139" s="406"/>
      <c r="AF139" s="406"/>
      <c r="AG139" s="406"/>
      <c r="AH139" s="406"/>
      <c r="AI139" s="406"/>
      <c r="AJ139" s="406"/>
      <c r="AK139" s="406"/>
      <c r="AL139" s="406"/>
      <c r="AM139" s="406"/>
      <c r="AN139" s="406"/>
      <c r="AO139" s="406"/>
      <c r="AP139" s="406"/>
      <c r="AQ139" s="406"/>
      <c r="AR139" s="406"/>
      <c r="AS139" s="406"/>
    </row>
    <row r="140" spans="2:45">
      <c r="B140" s="406"/>
      <c r="C140" s="406"/>
      <c r="D140" s="406"/>
      <c r="E140" s="402"/>
      <c r="F140" s="402"/>
      <c r="G140" s="409"/>
      <c r="H140" s="407"/>
      <c r="I140" s="407"/>
      <c r="J140" s="406"/>
      <c r="K140" s="406"/>
      <c r="L140" s="406"/>
      <c r="M140" s="406"/>
      <c r="N140" s="406"/>
      <c r="O140" s="406"/>
      <c r="P140" s="406"/>
      <c r="Q140" s="406"/>
      <c r="R140" s="406"/>
      <c r="S140" s="406"/>
      <c r="T140" s="406"/>
      <c r="U140" s="406"/>
      <c r="V140" s="406"/>
      <c r="W140" s="406"/>
      <c r="X140" s="406"/>
      <c r="Y140" s="406"/>
      <c r="Z140" s="406"/>
      <c r="AA140" s="406"/>
      <c r="AB140" s="406"/>
      <c r="AC140" s="406"/>
      <c r="AD140" s="406"/>
      <c r="AE140" s="406"/>
      <c r="AF140" s="406"/>
      <c r="AG140" s="406"/>
      <c r="AH140" s="406"/>
      <c r="AI140" s="406"/>
      <c r="AJ140" s="406"/>
      <c r="AK140" s="406"/>
      <c r="AL140" s="406"/>
      <c r="AM140" s="406"/>
      <c r="AN140" s="406"/>
      <c r="AO140" s="406"/>
      <c r="AP140" s="406"/>
      <c r="AQ140" s="406"/>
      <c r="AR140" s="406"/>
      <c r="AS140" s="406"/>
    </row>
    <row r="141" spans="2:45">
      <c r="B141" s="406"/>
      <c r="C141" s="406"/>
      <c r="D141" s="406"/>
      <c r="E141" s="402"/>
      <c r="F141" s="402"/>
      <c r="G141" s="409"/>
      <c r="H141" s="407"/>
      <c r="I141" s="407"/>
      <c r="J141" s="406"/>
      <c r="K141" s="406"/>
      <c r="L141" s="406"/>
      <c r="M141" s="406"/>
      <c r="N141" s="406"/>
      <c r="O141" s="406"/>
      <c r="P141" s="406"/>
      <c r="Q141" s="406"/>
      <c r="R141" s="406"/>
      <c r="S141" s="406"/>
      <c r="T141" s="406"/>
      <c r="U141" s="406"/>
      <c r="V141" s="406"/>
      <c r="W141" s="406"/>
      <c r="X141" s="406"/>
      <c r="Y141" s="406"/>
      <c r="Z141" s="406"/>
      <c r="AA141" s="406"/>
      <c r="AB141" s="406"/>
      <c r="AC141" s="406"/>
      <c r="AD141" s="406"/>
      <c r="AE141" s="406"/>
      <c r="AF141" s="406"/>
      <c r="AG141" s="406"/>
      <c r="AH141" s="406"/>
      <c r="AI141" s="406"/>
      <c r="AJ141" s="406"/>
      <c r="AK141" s="406"/>
      <c r="AL141" s="406"/>
      <c r="AM141" s="406"/>
      <c r="AN141" s="406"/>
      <c r="AO141" s="406"/>
      <c r="AP141" s="406"/>
      <c r="AQ141" s="406"/>
      <c r="AR141" s="406"/>
      <c r="AS141" s="406"/>
    </row>
    <row r="142" spans="2:45">
      <c r="B142" s="406"/>
      <c r="C142" s="406"/>
      <c r="D142" s="406"/>
      <c r="E142" s="402"/>
      <c r="F142" s="402"/>
      <c r="G142" s="409"/>
      <c r="H142" s="407"/>
      <c r="I142" s="407"/>
      <c r="J142" s="406"/>
      <c r="K142" s="406"/>
      <c r="L142" s="406"/>
      <c r="M142" s="406"/>
      <c r="N142" s="406"/>
      <c r="O142" s="406"/>
      <c r="P142" s="406"/>
      <c r="Q142" s="406"/>
      <c r="R142" s="406"/>
      <c r="S142" s="406"/>
      <c r="T142" s="406"/>
      <c r="U142" s="406"/>
      <c r="V142" s="406"/>
      <c r="W142" s="406"/>
      <c r="X142" s="406"/>
      <c r="Y142" s="406"/>
      <c r="Z142" s="406"/>
      <c r="AA142" s="406"/>
      <c r="AB142" s="406"/>
      <c r="AC142" s="406"/>
      <c r="AD142" s="406"/>
      <c r="AE142" s="406"/>
      <c r="AF142" s="406"/>
      <c r="AG142" s="406"/>
      <c r="AH142" s="406"/>
      <c r="AI142" s="406"/>
      <c r="AJ142" s="406"/>
      <c r="AK142" s="406"/>
      <c r="AL142" s="406"/>
      <c r="AM142" s="406"/>
      <c r="AN142" s="406"/>
      <c r="AO142" s="406"/>
      <c r="AP142" s="406"/>
      <c r="AQ142" s="406"/>
      <c r="AR142" s="406"/>
      <c r="AS142" s="406"/>
    </row>
    <row r="143" spans="2:45">
      <c r="B143" s="406"/>
      <c r="C143" s="406"/>
      <c r="D143" s="406"/>
      <c r="E143" s="402"/>
      <c r="F143" s="402"/>
      <c r="G143" s="409"/>
      <c r="H143" s="407"/>
      <c r="I143" s="407"/>
      <c r="J143" s="406"/>
      <c r="K143" s="406"/>
      <c r="L143" s="406"/>
      <c r="M143" s="406"/>
      <c r="N143" s="406"/>
      <c r="O143" s="406"/>
      <c r="P143" s="406"/>
      <c r="Q143" s="406"/>
      <c r="R143" s="406"/>
      <c r="S143" s="406"/>
      <c r="T143" s="406"/>
      <c r="U143" s="406"/>
      <c r="V143" s="406"/>
      <c r="W143" s="406"/>
      <c r="X143" s="406"/>
      <c r="Y143" s="406"/>
      <c r="Z143" s="406"/>
      <c r="AA143" s="406"/>
      <c r="AB143" s="406"/>
      <c r="AC143" s="406"/>
      <c r="AD143" s="406"/>
      <c r="AE143" s="406"/>
      <c r="AF143" s="406"/>
      <c r="AG143" s="406"/>
      <c r="AH143" s="406"/>
      <c r="AI143" s="406"/>
      <c r="AJ143" s="406"/>
      <c r="AK143" s="406"/>
      <c r="AL143" s="406"/>
      <c r="AM143" s="406"/>
      <c r="AN143" s="406"/>
      <c r="AO143" s="406"/>
      <c r="AP143" s="406"/>
      <c r="AQ143" s="406"/>
      <c r="AR143" s="406"/>
      <c r="AS143" s="406"/>
    </row>
    <row r="144" spans="2:45">
      <c r="B144" s="406"/>
      <c r="C144" s="406"/>
      <c r="D144" s="406"/>
      <c r="E144" s="402"/>
      <c r="F144" s="402"/>
      <c r="G144" s="409"/>
      <c r="H144" s="407"/>
      <c r="I144" s="407"/>
      <c r="J144" s="406"/>
      <c r="K144" s="406"/>
      <c r="L144" s="406"/>
      <c r="M144" s="406"/>
      <c r="N144" s="406"/>
      <c r="O144" s="406"/>
      <c r="P144" s="406"/>
      <c r="Q144" s="406"/>
      <c r="R144" s="406"/>
      <c r="S144" s="406"/>
      <c r="T144" s="406"/>
      <c r="U144" s="406"/>
      <c r="V144" s="406"/>
      <c r="W144" s="406"/>
      <c r="X144" s="406"/>
      <c r="Y144" s="406"/>
      <c r="Z144" s="406"/>
      <c r="AA144" s="406"/>
      <c r="AB144" s="406"/>
      <c r="AC144" s="406"/>
      <c r="AD144" s="406"/>
      <c r="AE144" s="406"/>
      <c r="AF144" s="406"/>
      <c r="AG144" s="406"/>
      <c r="AH144" s="406"/>
      <c r="AI144" s="406"/>
      <c r="AJ144" s="406"/>
      <c r="AK144" s="406"/>
      <c r="AL144" s="406"/>
      <c r="AM144" s="406"/>
      <c r="AN144" s="406"/>
      <c r="AO144" s="406"/>
      <c r="AP144" s="406"/>
      <c r="AQ144" s="406"/>
      <c r="AR144" s="406"/>
      <c r="AS144" s="406"/>
    </row>
    <row r="145" spans="2:45">
      <c r="B145" s="406"/>
      <c r="C145" s="406"/>
      <c r="D145" s="406"/>
      <c r="E145" s="402"/>
      <c r="F145" s="402"/>
      <c r="G145" s="409"/>
      <c r="H145" s="407"/>
      <c r="I145" s="407"/>
      <c r="J145" s="406"/>
      <c r="K145" s="406"/>
      <c r="L145" s="406"/>
      <c r="M145" s="406"/>
      <c r="N145" s="406"/>
      <c r="O145" s="406"/>
      <c r="P145" s="406"/>
      <c r="Q145" s="406"/>
      <c r="R145" s="406"/>
      <c r="S145" s="406"/>
      <c r="T145" s="406"/>
      <c r="U145" s="406"/>
      <c r="V145" s="406"/>
      <c r="W145" s="406"/>
      <c r="X145" s="406"/>
      <c r="Y145" s="406"/>
      <c r="Z145" s="406"/>
      <c r="AA145" s="406"/>
      <c r="AB145" s="406"/>
      <c r="AC145" s="406"/>
      <c r="AD145" s="406"/>
      <c r="AE145" s="406"/>
      <c r="AF145" s="406"/>
      <c r="AG145" s="406"/>
      <c r="AH145" s="406"/>
      <c r="AI145" s="406"/>
      <c r="AJ145" s="406"/>
      <c r="AK145" s="406"/>
      <c r="AL145" s="406"/>
      <c r="AM145" s="406"/>
      <c r="AN145" s="406"/>
      <c r="AO145" s="406"/>
      <c r="AP145" s="406"/>
      <c r="AQ145" s="406"/>
      <c r="AR145" s="406"/>
      <c r="AS145" s="406"/>
    </row>
    <row r="146" spans="2:45">
      <c r="B146" s="406"/>
      <c r="C146" s="406"/>
      <c r="D146" s="406"/>
      <c r="E146" s="402"/>
      <c r="F146" s="402"/>
      <c r="G146" s="409"/>
      <c r="H146" s="407"/>
      <c r="I146" s="407"/>
      <c r="J146" s="406"/>
      <c r="K146" s="406"/>
      <c r="L146" s="406"/>
      <c r="M146" s="406"/>
      <c r="N146" s="406"/>
      <c r="O146" s="406"/>
      <c r="P146" s="406"/>
      <c r="Q146" s="406"/>
      <c r="R146" s="406"/>
      <c r="S146" s="406"/>
      <c r="T146" s="406"/>
      <c r="U146" s="406"/>
      <c r="V146" s="406"/>
      <c r="W146" s="406"/>
      <c r="X146" s="406"/>
      <c r="Y146" s="406"/>
      <c r="Z146" s="406"/>
      <c r="AA146" s="406"/>
      <c r="AB146" s="406"/>
      <c r="AC146" s="406"/>
      <c r="AD146" s="406"/>
      <c r="AE146" s="406"/>
      <c r="AF146" s="406"/>
      <c r="AG146" s="406"/>
      <c r="AH146" s="406"/>
      <c r="AI146" s="406"/>
      <c r="AJ146" s="406"/>
      <c r="AK146" s="406"/>
      <c r="AL146" s="406"/>
      <c r="AM146" s="406"/>
      <c r="AN146" s="406"/>
      <c r="AO146" s="406"/>
      <c r="AP146" s="406"/>
      <c r="AQ146" s="406"/>
      <c r="AR146" s="406"/>
      <c r="AS146" s="406"/>
    </row>
    <row r="147" spans="2:45">
      <c r="B147" s="406"/>
      <c r="C147" s="406"/>
      <c r="D147" s="406"/>
      <c r="E147" s="402"/>
      <c r="F147" s="402"/>
      <c r="G147" s="409"/>
      <c r="H147" s="407"/>
      <c r="I147" s="407"/>
      <c r="J147" s="406"/>
      <c r="K147" s="406"/>
      <c r="L147" s="406"/>
      <c r="M147" s="406"/>
      <c r="N147" s="406"/>
      <c r="O147" s="406"/>
      <c r="P147" s="406"/>
      <c r="Q147" s="406"/>
      <c r="R147" s="406"/>
      <c r="S147" s="406"/>
      <c r="T147" s="406"/>
      <c r="U147" s="406"/>
      <c r="V147" s="406"/>
      <c r="W147" s="406"/>
      <c r="X147" s="406"/>
      <c r="Y147" s="406"/>
      <c r="Z147" s="406"/>
      <c r="AA147" s="406"/>
      <c r="AB147" s="406"/>
      <c r="AC147" s="406"/>
      <c r="AD147" s="406"/>
      <c r="AE147" s="406"/>
      <c r="AF147" s="406"/>
      <c r="AG147" s="406"/>
      <c r="AH147" s="406"/>
      <c r="AI147" s="406"/>
      <c r="AJ147" s="406"/>
      <c r="AK147" s="406"/>
      <c r="AL147" s="406"/>
      <c r="AM147" s="406"/>
      <c r="AN147" s="406"/>
      <c r="AO147" s="406"/>
      <c r="AP147" s="406"/>
      <c r="AQ147" s="406"/>
      <c r="AR147" s="406"/>
      <c r="AS147" s="406"/>
    </row>
    <row r="148" spans="2:45">
      <c r="B148" s="406"/>
      <c r="C148" s="406"/>
      <c r="D148" s="406"/>
      <c r="E148" s="402"/>
      <c r="F148" s="402"/>
      <c r="G148" s="409"/>
      <c r="H148" s="407"/>
      <c r="I148" s="407"/>
      <c r="J148" s="406"/>
      <c r="K148" s="406"/>
      <c r="L148" s="406"/>
      <c r="M148" s="406"/>
      <c r="N148" s="406"/>
      <c r="O148" s="406"/>
      <c r="P148" s="406"/>
      <c r="Q148" s="406"/>
      <c r="R148" s="406"/>
      <c r="S148" s="406"/>
      <c r="T148" s="406"/>
      <c r="U148" s="406"/>
      <c r="V148" s="406"/>
      <c r="W148" s="406"/>
      <c r="X148" s="406"/>
      <c r="Y148" s="406"/>
      <c r="Z148" s="406"/>
      <c r="AA148" s="406"/>
      <c r="AB148" s="406"/>
      <c r="AC148" s="406"/>
      <c r="AD148" s="406"/>
      <c r="AE148" s="406"/>
      <c r="AF148" s="406"/>
      <c r="AG148" s="406"/>
      <c r="AH148" s="406"/>
      <c r="AI148" s="406"/>
      <c r="AJ148" s="406"/>
      <c r="AK148" s="406"/>
      <c r="AL148" s="406"/>
      <c r="AM148" s="406"/>
      <c r="AN148" s="406"/>
      <c r="AO148" s="406"/>
      <c r="AP148" s="406"/>
      <c r="AQ148" s="406"/>
      <c r="AR148" s="406"/>
      <c r="AS148" s="406"/>
    </row>
    <row r="149" spans="2:45">
      <c r="B149" s="406"/>
      <c r="C149" s="406"/>
      <c r="D149" s="406"/>
      <c r="E149" s="402"/>
      <c r="F149" s="402"/>
      <c r="G149" s="409"/>
      <c r="H149" s="407"/>
      <c r="I149" s="407"/>
      <c r="J149" s="406"/>
      <c r="K149" s="406"/>
      <c r="L149" s="406"/>
      <c r="M149" s="406"/>
      <c r="N149" s="406"/>
      <c r="O149" s="406"/>
      <c r="P149" s="406"/>
      <c r="Q149" s="406"/>
      <c r="R149" s="406"/>
      <c r="S149" s="406"/>
      <c r="T149" s="406"/>
      <c r="U149" s="406"/>
      <c r="V149" s="406"/>
      <c r="W149" s="406"/>
      <c r="X149" s="406"/>
      <c r="Y149" s="406"/>
      <c r="Z149" s="406"/>
      <c r="AA149" s="406"/>
      <c r="AB149" s="406"/>
      <c r="AC149" s="406"/>
      <c r="AD149" s="406"/>
      <c r="AE149" s="406"/>
      <c r="AF149" s="406"/>
      <c r="AG149" s="406"/>
      <c r="AH149" s="406"/>
      <c r="AI149" s="406"/>
      <c r="AJ149" s="406"/>
      <c r="AK149" s="406"/>
      <c r="AL149" s="406"/>
      <c r="AM149" s="406"/>
      <c r="AN149" s="406"/>
      <c r="AO149" s="406"/>
      <c r="AP149" s="406"/>
      <c r="AQ149" s="406"/>
      <c r="AR149" s="406"/>
      <c r="AS149" s="406"/>
    </row>
    <row r="150" spans="2:45">
      <c r="B150" s="406"/>
      <c r="C150" s="406"/>
      <c r="D150" s="406"/>
      <c r="E150" s="402"/>
      <c r="F150" s="402"/>
      <c r="G150" s="409"/>
      <c r="H150" s="407"/>
      <c r="I150" s="407"/>
      <c r="J150" s="406"/>
      <c r="K150" s="406"/>
      <c r="L150" s="406"/>
      <c r="M150" s="406"/>
      <c r="N150" s="406"/>
      <c r="O150" s="406"/>
      <c r="P150" s="406"/>
      <c r="Q150" s="406"/>
      <c r="R150" s="406"/>
      <c r="S150" s="406"/>
      <c r="T150" s="406"/>
      <c r="U150" s="406"/>
      <c r="V150" s="406"/>
      <c r="W150" s="406"/>
      <c r="X150" s="406"/>
      <c r="Y150" s="406"/>
      <c r="Z150" s="406"/>
      <c r="AA150" s="406"/>
      <c r="AB150" s="406"/>
      <c r="AC150" s="406"/>
      <c r="AD150" s="406"/>
      <c r="AE150" s="406"/>
      <c r="AF150" s="406"/>
      <c r="AG150" s="406"/>
      <c r="AH150" s="406"/>
      <c r="AI150" s="406"/>
      <c r="AJ150" s="406"/>
      <c r="AK150" s="406"/>
      <c r="AL150" s="406"/>
      <c r="AM150" s="406"/>
      <c r="AN150" s="406"/>
      <c r="AO150" s="406"/>
      <c r="AP150" s="406"/>
      <c r="AQ150" s="406"/>
      <c r="AR150" s="406"/>
      <c r="AS150" s="406"/>
    </row>
    <row r="151" spans="2:45">
      <c r="B151" s="406"/>
      <c r="C151" s="406"/>
      <c r="D151" s="406"/>
      <c r="E151" s="402"/>
      <c r="F151" s="402"/>
      <c r="G151" s="409"/>
      <c r="H151" s="407"/>
      <c r="I151" s="407"/>
      <c r="J151" s="406"/>
      <c r="K151" s="406"/>
      <c r="L151" s="406"/>
      <c r="M151" s="406"/>
      <c r="N151" s="406"/>
      <c r="O151" s="406"/>
      <c r="P151" s="406"/>
      <c r="Q151" s="406"/>
      <c r="R151" s="406"/>
      <c r="S151" s="406"/>
      <c r="T151" s="406"/>
      <c r="U151" s="406"/>
      <c r="V151" s="406"/>
      <c r="W151" s="406"/>
      <c r="X151" s="406"/>
      <c r="Y151" s="406"/>
      <c r="Z151" s="406"/>
      <c r="AA151" s="406"/>
      <c r="AB151" s="406"/>
      <c r="AC151" s="406"/>
      <c r="AD151" s="406"/>
      <c r="AE151" s="406"/>
      <c r="AF151" s="406"/>
      <c r="AG151" s="406"/>
      <c r="AH151" s="406"/>
      <c r="AI151" s="406"/>
      <c r="AJ151" s="406"/>
      <c r="AK151" s="406"/>
      <c r="AL151" s="406"/>
      <c r="AM151" s="406"/>
      <c r="AN151" s="406"/>
      <c r="AO151" s="406"/>
      <c r="AP151" s="406"/>
      <c r="AQ151" s="406"/>
      <c r="AR151" s="406"/>
      <c r="AS151" s="406"/>
    </row>
    <row r="152" spans="2:45">
      <c r="B152" s="406"/>
      <c r="C152" s="406"/>
      <c r="D152" s="406"/>
      <c r="E152" s="402"/>
      <c r="F152" s="402"/>
      <c r="G152" s="409"/>
      <c r="H152" s="407"/>
      <c r="I152" s="407"/>
      <c r="J152" s="406"/>
      <c r="K152" s="406"/>
      <c r="L152" s="406"/>
      <c r="M152" s="406"/>
      <c r="N152" s="406"/>
      <c r="O152" s="406"/>
      <c r="P152" s="406"/>
      <c r="Q152" s="406"/>
      <c r="R152" s="406"/>
      <c r="S152" s="406"/>
      <c r="T152" s="406"/>
      <c r="U152" s="406"/>
      <c r="V152" s="406"/>
      <c r="W152" s="406"/>
      <c r="X152" s="406"/>
      <c r="Y152" s="406"/>
      <c r="Z152" s="406"/>
      <c r="AA152" s="406"/>
      <c r="AB152" s="406"/>
      <c r="AC152" s="406"/>
      <c r="AD152" s="406"/>
      <c r="AE152" s="406"/>
      <c r="AF152" s="406"/>
      <c r="AG152" s="406"/>
      <c r="AH152" s="406"/>
      <c r="AI152" s="406"/>
      <c r="AJ152" s="406"/>
      <c r="AK152" s="406"/>
      <c r="AL152" s="406"/>
      <c r="AM152" s="406"/>
      <c r="AN152" s="406"/>
      <c r="AO152" s="406"/>
      <c r="AP152" s="406"/>
      <c r="AQ152" s="406"/>
      <c r="AR152" s="406"/>
      <c r="AS152" s="406"/>
    </row>
    <row r="153" spans="2:45">
      <c r="B153" s="406"/>
      <c r="C153" s="406"/>
      <c r="D153" s="406"/>
      <c r="E153" s="402"/>
      <c r="F153" s="402"/>
      <c r="G153" s="409"/>
      <c r="H153" s="407"/>
      <c r="I153" s="407"/>
      <c r="J153" s="406"/>
      <c r="K153" s="406"/>
      <c r="L153" s="406"/>
      <c r="M153" s="406"/>
      <c r="N153" s="406"/>
      <c r="O153" s="406"/>
      <c r="P153" s="406"/>
      <c r="Q153" s="406"/>
      <c r="R153" s="406"/>
      <c r="S153" s="406"/>
      <c r="T153" s="406"/>
      <c r="U153" s="406"/>
      <c r="V153" s="406"/>
      <c r="W153" s="406"/>
      <c r="X153" s="406"/>
      <c r="Y153" s="406"/>
      <c r="Z153" s="406"/>
      <c r="AA153" s="406"/>
      <c r="AB153" s="406"/>
      <c r="AC153" s="406"/>
      <c r="AD153" s="406"/>
      <c r="AE153" s="406"/>
      <c r="AF153" s="406"/>
      <c r="AG153" s="406"/>
      <c r="AH153" s="406"/>
      <c r="AI153" s="406"/>
      <c r="AJ153" s="406"/>
      <c r="AK153" s="406"/>
      <c r="AL153" s="406"/>
      <c r="AM153" s="406"/>
      <c r="AN153" s="406"/>
      <c r="AO153" s="406"/>
      <c r="AP153" s="406"/>
      <c r="AQ153" s="406"/>
      <c r="AR153" s="406"/>
      <c r="AS153" s="406"/>
    </row>
    <row r="154" spans="2:45">
      <c r="B154" s="406"/>
      <c r="C154" s="406"/>
      <c r="D154" s="406"/>
      <c r="E154" s="402"/>
      <c r="F154" s="402"/>
      <c r="G154" s="409"/>
      <c r="H154" s="407"/>
      <c r="I154" s="407"/>
      <c r="J154" s="406"/>
      <c r="K154" s="406"/>
      <c r="L154" s="406"/>
      <c r="M154" s="406"/>
      <c r="N154" s="406"/>
      <c r="O154" s="406"/>
      <c r="P154" s="406"/>
      <c r="Q154" s="406"/>
      <c r="R154" s="406"/>
      <c r="S154" s="406"/>
      <c r="T154" s="406"/>
      <c r="U154" s="406"/>
      <c r="V154" s="406"/>
      <c r="W154" s="406"/>
      <c r="X154" s="406"/>
      <c r="Y154" s="406"/>
      <c r="Z154" s="406"/>
      <c r="AA154" s="406"/>
      <c r="AB154" s="406"/>
      <c r="AC154" s="406"/>
      <c r="AD154" s="406"/>
      <c r="AE154" s="406"/>
      <c r="AF154" s="406"/>
      <c r="AG154" s="406"/>
      <c r="AH154" s="406"/>
      <c r="AI154" s="406"/>
      <c r="AJ154" s="406"/>
      <c r="AK154" s="406"/>
      <c r="AL154" s="406"/>
      <c r="AM154" s="406"/>
      <c r="AN154" s="406"/>
      <c r="AO154" s="406"/>
      <c r="AP154" s="406"/>
      <c r="AQ154" s="406"/>
      <c r="AR154" s="406"/>
      <c r="AS154" s="406"/>
    </row>
    <row r="155" spans="2:45">
      <c r="B155" s="406"/>
      <c r="C155" s="406"/>
      <c r="D155" s="406"/>
      <c r="E155" s="402"/>
      <c r="F155" s="402"/>
      <c r="G155" s="409"/>
      <c r="H155" s="407"/>
      <c r="I155" s="407"/>
      <c r="J155" s="406"/>
      <c r="K155" s="406"/>
      <c r="L155" s="406"/>
      <c r="M155" s="406"/>
      <c r="N155" s="406"/>
      <c r="O155" s="406"/>
      <c r="P155" s="406"/>
      <c r="Q155" s="406"/>
      <c r="R155" s="406"/>
      <c r="S155" s="406"/>
      <c r="T155" s="406"/>
      <c r="U155" s="406"/>
      <c r="V155" s="406"/>
      <c r="W155" s="406"/>
      <c r="X155" s="406"/>
      <c r="Y155" s="406"/>
      <c r="Z155" s="406"/>
      <c r="AA155" s="406"/>
      <c r="AB155" s="406"/>
      <c r="AC155" s="406"/>
      <c r="AD155" s="406"/>
      <c r="AE155" s="406"/>
      <c r="AF155" s="406"/>
      <c r="AG155" s="406"/>
      <c r="AH155" s="406"/>
      <c r="AI155" s="406"/>
      <c r="AJ155" s="406"/>
      <c r="AK155" s="406"/>
      <c r="AL155" s="406"/>
      <c r="AM155" s="406"/>
      <c r="AN155" s="406"/>
      <c r="AO155" s="406"/>
      <c r="AP155" s="406"/>
      <c r="AQ155" s="406"/>
      <c r="AR155" s="406"/>
      <c r="AS155" s="406"/>
    </row>
    <row r="156" spans="2:45">
      <c r="B156" s="406"/>
      <c r="C156" s="406"/>
      <c r="D156" s="406"/>
      <c r="E156" s="402"/>
      <c r="F156" s="402"/>
      <c r="G156" s="409"/>
      <c r="H156" s="407"/>
      <c r="I156" s="407"/>
      <c r="J156" s="406"/>
      <c r="K156" s="406"/>
      <c r="L156" s="406"/>
      <c r="M156" s="406"/>
      <c r="N156" s="406"/>
      <c r="O156" s="406"/>
      <c r="P156" s="406"/>
      <c r="Q156" s="406"/>
      <c r="R156" s="406"/>
      <c r="S156" s="406"/>
      <c r="T156" s="406"/>
      <c r="U156" s="406"/>
      <c r="V156" s="406"/>
      <c r="W156" s="406"/>
      <c r="X156" s="406"/>
      <c r="Y156" s="406"/>
      <c r="Z156" s="406"/>
      <c r="AA156" s="406"/>
      <c r="AB156" s="406"/>
      <c r="AC156" s="406"/>
      <c r="AD156" s="406"/>
      <c r="AE156" s="406"/>
      <c r="AF156" s="406"/>
      <c r="AG156" s="406"/>
      <c r="AH156" s="406"/>
      <c r="AI156" s="406"/>
      <c r="AJ156" s="406"/>
      <c r="AK156" s="406"/>
      <c r="AL156" s="406"/>
      <c r="AM156" s="406"/>
      <c r="AN156" s="406"/>
      <c r="AO156" s="406"/>
      <c r="AP156" s="406"/>
      <c r="AQ156" s="406"/>
      <c r="AR156" s="406"/>
      <c r="AS156" s="406"/>
    </row>
    <row r="157" spans="2:45">
      <c r="B157" s="406"/>
      <c r="C157" s="406"/>
      <c r="D157" s="406"/>
      <c r="E157" s="402"/>
      <c r="F157" s="402"/>
      <c r="G157" s="409"/>
      <c r="H157" s="407"/>
      <c r="I157" s="407"/>
      <c r="J157" s="406"/>
      <c r="K157" s="406"/>
      <c r="L157" s="406"/>
      <c r="M157" s="406"/>
      <c r="N157" s="406"/>
      <c r="O157" s="406"/>
      <c r="P157" s="406"/>
      <c r="Q157" s="406"/>
      <c r="R157" s="406"/>
      <c r="S157" s="406"/>
      <c r="T157" s="406"/>
      <c r="U157" s="406"/>
      <c r="V157" s="406"/>
      <c r="W157" s="406"/>
      <c r="X157" s="406"/>
      <c r="Y157" s="406"/>
      <c r="Z157" s="406"/>
      <c r="AA157" s="406"/>
      <c r="AB157" s="406"/>
      <c r="AC157" s="406"/>
      <c r="AD157" s="406"/>
      <c r="AE157" s="406"/>
      <c r="AF157" s="406"/>
      <c r="AG157" s="406"/>
      <c r="AH157" s="406"/>
      <c r="AI157" s="406"/>
      <c r="AJ157" s="406"/>
      <c r="AK157" s="406"/>
      <c r="AL157" s="406"/>
      <c r="AM157" s="406"/>
      <c r="AN157" s="406"/>
      <c r="AO157" s="406"/>
      <c r="AP157" s="406"/>
      <c r="AQ157" s="406"/>
      <c r="AR157" s="406"/>
      <c r="AS157" s="406"/>
    </row>
    <row r="158" spans="2:45">
      <c r="B158" s="406"/>
      <c r="C158" s="406"/>
      <c r="D158" s="406"/>
      <c r="E158" s="402"/>
      <c r="F158" s="402"/>
      <c r="G158" s="409"/>
      <c r="H158" s="407"/>
      <c r="I158" s="407"/>
      <c r="J158" s="406"/>
      <c r="K158" s="406"/>
      <c r="L158" s="406"/>
      <c r="M158" s="406"/>
      <c r="N158" s="406"/>
      <c r="O158" s="406"/>
      <c r="P158" s="406"/>
      <c r="Q158" s="406"/>
      <c r="R158" s="406"/>
      <c r="S158" s="406"/>
      <c r="T158" s="406"/>
      <c r="U158" s="406"/>
      <c r="V158" s="406"/>
      <c r="W158" s="406"/>
      <c r="X158" s="406"/>
      <c r="Y158" s="406"/>
      <c r="Z158" s="406"/>
      <c r="AA158" s="406"/>
      <c r="AB158" s="406"/>
      <c r="AC158" s="406"/>
      <c r="AD158" s="406"/>
      <c r="AE158" s="406"/>
      <c r="AF158" s="406"/>
      <c r="AG158" s="406"/>
      <c r="AH158" s="406"/>
      <c r="AI158" s="406"/>
      <c r="AJ158" s="406"/>
      <c r="AK158" s="406"/>
      <c r="AL158" s="406"/>
      <c r="AM158" s="406"/>
      <c r="AN158" s="406"/>
      <c r="AO158" s="406"/>
      <c r="AP158" s="406"/>
      <c r="AQ158" s="406"/>
      <c r="AR158" s="406"/>
      <c r="AS158" s="406"/>
    </row>
    <row r="159" spans="2:45">
      <c r="B159" s="406"/>
      <c r="C159" s="406"/>
      <c r="D159" s="406"/>
      <c r="E159" s="402"/>
      <c r="F159" s="402"/>
      <c r="G159" s="409"/>
      <c r="H159" s="407"/>
      <c r="I159" s="407"/>
      <c r="J159" s="406"/>
      <c r="K159" s="406"/>
      <c r="L159" s="406"/>
      <c r="M159" s="406"/>
      <c r="N159" s="406"/>
      <c r="O159" s="406"/>
      <c r="P159" s="406"/>
      <c r="Q159" s="406"/>
      <c r="R159" s="406"/>
      <c r="S159" s="406"/>
      <c r="T159" s="406"/>
      <c r="U159" s="406"/>
      <c r="V159" s="406"/>
      <c r="W159" s="406"/>
      <c r="X159" s="406"/>
      <c r="Y159" s="406"/>
      <c r="Z159" s="406"/>
      <c r="AA159" s="406"/>
      <c r="AB159" s="406"/>
      <c r="AC159" s="406"/>
      <c r="AD159" s="406"/>
      <c r="AE159" s="406"/>
      <c r="AF159" s="406"/>
      <c r="AG159" s="406"/>
      <c r="AH159" s="406"/>
      <c r="AI159" s="406"/>
      <c r="AJ159" s="406"/>
      <c r="AK159" s="406"/>
      <c r="AL159" s="406"/>
      <c r="AM159" s="406"/>
      <c r="AN159" s="406"/>
      <c r="AO159" s="406"/>
      <c r="AP159" s="406"/>
      <c r="AQ159" s="406"/>
      <c r="AR159" s="406"/>
      <c r="AS159" s="406"/>
    </row>
    <row r="160" spans="2:45">
      <c r="B160" s="406"/>
      <c r="C160" s="406"/>
      <c r="D160" s="406"/>
      <c r="E160" s="402"/>
      <c r="F160" s="402"/>
      <c r="G160" s="409"/>
      <c r="H160" s="407"/>
      <c r="I160" s="407"/>
      <c r="J160" s="406"/>
      <c r="K160" s="406"/>
      <c r="L160" s="406"/>
      <c r="M160" s="406"/>
      <c r="N160" s="406"/>
      <c r="O160" s="406"/>
      <c r="P160" s="406"/>
      <c r="Q160" s="406"/>
      <c r="R160" s="406"/>
      <c r="S160" s="406"/>
      <c r="T160" s="406"/>
      <c r="U160" s="406"/>
      <c r="V160" s="406"/>
      <c r="W160" s="406"/>
      <c r="X160" s="406"/>
      <c r="Y160" s="406"/>
      <c r="Z160" s="406"/>
      <c r="AA160" s="406"/>
      <c r="AB160" s="406"/>
      <c r="AC160" s="406"/>
      <c r="AD160" s="406"/>
      <c r="AE160" s="406"/>
      <c r="AF160" s="406"/>
      <c r="AG160" s="406"/>
      <c r="AH160" s="406"/>
      <c r="AI160" s="406"/>
      <c r="AJ160" s="406"/>
      <c r="AK160" s="406"/>
      <c r="AL160" s="406"/>
      <c r="AM160" s="406"/>
      <c r="AN160" s="406"/>
      <c r="AO160" s="406"/>
      <c r="AP160" s="406"/>
      <c r="AQ160" s="406"/>
      <c r="AR160" s="406"/>
      <c r="AS160" s="406"/>
    </row>
    <row r="161" spans="2:45">
      <c r="B161" s="406"/>
      <c r="C161" s="406"/>
      <c r="D161" s="406"/>
      <c r="E161" s="402"/>
      <c r="F161" s="402"/>
      <c r="G161" s="409"/>
      <c r="H161" s="407"/>
      <c r="I161" s="407"/>
      <c r="J161" s="406"/>
      <c r="K161" s="406"/>
      <c r="L161" s="406"/>
      <c r="M161" s="406"/>
      <c r="N161" s="406"/>
      <c r="O161" s="406"/>
      <c r="P161" s="406"/>
      <c r="Q161" s="406"/>
      <c r="R161" s="406"/>
      <c r="S161" s="406"/>
      <c r="T161" s="406"/>
      <c r="U161" s="406"/>
      <c r="V161" s="406"/>
      <c r="W161" s="406"/>
      <c r="X161" s="406"/>
      <c r="Y161" s="406"/>
      <c r="Z161" s="406"/>
      <c r="AA161" s="406"/>
      <c r="AB161" s="406"/>
      <c r="AC161" s="406"/>
      <c r="AD161" s="406"/>
      <c r="AE161" s="406"/>
      <c r="AF161" s="406"/>
      <c r="AG161" s="406"/>
      <c r="AH161" s="406"/>
      <c r="AI161" s="406"/>
      <c r="AJ161" s="406"/>
      <c r="AK161" s="406"/>
      <c r="AL161" s="406"/>
      <c r="AM161" s="406"/>
      <c r="AN161" s="406"/>
      <c r="AO161" s="406"/>
      <c r="AP161" s="406"/>
      <c r="AQ161" s="406"/>
      <c r="AR161" s="406"/>
      <c r="AS161" s="406"/>
    </row>
    <row r="162" spans="2:45">
      <c r="B162" s="406"/>
      <c r="C162" s="406"/>
      <c r="D162" s="406"/>
      <c r="E162" s="402"/>
      <c r="F162" s="402"/>
      <c r="G162" s="409"/>
      <c r="H162" s="407"/>
      <c r="I162" s="407"/>
      <c r="J162" s="406"/>
      <c r="K162" s="406"/>
      <c r="L162" s="406"/>
      <c r="M162" s="406"/>
      <c r="N162" s="406"/>
      <c r="O162" s="406"/>
      <c r="P162" s="406"/>
      <c r="Q162" s="406"/>
      <c r="R162" s="406"/>
      <c r="S162" s="406"/>
      <c r="T162" s="406"/>
      <c r="U162" s="406"/>
      <c r="V162" s="406"/>
      <c r="W162" s="406"/>
      <c r="X162" s="406"/>
      <c r="Y162" s="406"/>
      <c r="Z162" s="406"/>
      <c r="AA162" s="406"/>
      <c r="AB162" s="406"/>
      <c r="AC162" s="406"/>
      <c r="AD162" s="406"/>
      <c r="AE162" s="406"/>
      <c r="AF162" s="406"/>
      <c r="AG162" s="406"/>
      <c r="AH162" s="406"/>
      <c r="AI162" s="406"/>
      <c r="AJ162" s="406"/>
      <c r="AK162" s="406"/>
      <c r="AL162" s="406"/>
      <c r="AM162" s="406"/>
      <c r="AN162" s="406"/>
      <c r="AO162" s="406"/>
      <c r="AP162" s="406"/>
      <c r="AQ162" s="406"/>
      <c r="AR162" s="406"/>
      <c r="AS162" s="406"/>
    </row>
    <row r="163" spans="2:45">
      <c r="B163" s="406"/>
      <c r="C163" s="406"/>
      <c r="D163" s="406"/>
      <c r="E163" s="402"/>
      <c r="F163" s="402"/>
      <c r="G163" s="409"/>
      <c r="H163" s="407"/>
      <c r="I163" s="407"/>
      <c r="J163" s="406"/>
      <c r="K163" s="406"/>
      <c r="L163" s="406"/>
      <c r="M163" s="406"/>
      <c r="N163" s="406"/>
      <c r="O163" s="406"/>
      <c r="P163" s="406"/>
      <c r="Q163" s="406"/>
      <c r="R163" s="406"/>
      <c r="S163" s="406"/>
      <c r="T163" s="406"/>
      <c r="U163" s="406"/>
      <c r="V163" s="406"/>
      <c r="W163" s="406"/>
      <c r="X163" s="406"/>
      <c r="Y163" s="406"/>
      <c r="Z163" s="406"/>
      <c r="AA163" s="406"/>
      <c r="AB163" s="406"/>
      <c r="AC163" s="406"/>
      <c r="AD163" s="406"/>
      <c r="AE163" s="406"/>
      <c r="AF163" s="406"/>
      <c r="AG163" s="406"/>
      <c r="AH163" s="406"/>
      <c r="AI163" s="406"/>
      <c r="AJ163" s="406"/>
      <c r="AK163" s="406"/>
      <c r="AL163" s="406"/>
      <c r="AM163" s="406"/>
      <c r="AN163" s="406"/>
      <c r="AO163" s="406"/>
      <c r="AP163" s="406"/>
      <c r="AQ163" s="406"/>
      <c r="AR163" s="406"/>
      <c r="AS163" s="406"/>
    </row>
    <row r="164" spans="2:45">
      <c r="B164" s="406"/>
      <c r="C164" s="406"/>
      <c r="D164" s="406"/>
      <c r="E164" s="402"/>
      <c r="F164" s="402"/>
      <c r="G164" s="409"/>
      <c r="H164" s="407"/>
      <c r="I164" s="407"/>
      <c r="J164" s="406"/>
      <c r="K164" s="406"/>
      <c r="L164" s="406"/>
      <c r="M164" s="406"/>
      <c r="N164" s="406"/>
      <c r="O164" s="406"/>
      <c r="P164" s="406"/>
      <c r="Q164" s="406"/>
      <c r="R164" s="406"/>
      <c r="S164" s="406"/>
      <c r="T164" s="406"/>
      <c r="U164" s="406"/>
      <c r="V164" s="406"/>
      <c r="W164" s="406"/>
      <c r="X164" s="406"/>
      <c r="Y164" s="406"/>
      <c r="Z164" s="406"/>
      <c r="AA164" s="406"/>
      <c r="AB164" s="406"/>
      <c r="AC164" s="406"/>
      <c r="AD164" s="406"/>
      <c r="AE164" s="406"/>
      <c r="AF164" s="406"/>
      <c r="AG164" s="406"/>
      <c r="AH164" s="406"/>
      <c r="AI164" s="406"/>
      <c r="AJ164" s="406"/>
      <c r="AK164" s="406"/>
      <c r="AL164" s="406"/>
      <c r="AM164" s="406"/>
      <c r="AN164" s="406"/>
      <c r="AO164" s="406"/>
      <c r="AP164" s="406"/>
      <c r="AQ164" s="406"/>
      <c r="AR164" s="406"/>
      <c r="AS164" s="406"/>
    </row>
    <row r="165" spans="2:45">
      <c r="B165" s="406"/>
      <c r="C165" s="406"/>
      <c r="D165" s="406"/>
      <c r="E165" s="402"/>
      <c r="F165" s="402"/>
      <c r="G165" s="409"/>
      <c r="H165" s="407"/>
      <c r="I165" s="407"/>
      <c r="J165" s="406"/>
      <c r="K165" s="406"/>
      <c r="L165" s="406"/>
      <c r="M165" s="406"/>
      <c r="N165" s="406"/>
      <c r="O165" s="406"/>
      <c r="P165" s="406"/>
      <c r="Q165" s="406"/>
      <c r="R165" s="406"/>
      <c r="S165" s="406"/>
      <c r="T165" s="406"/>
      <c r="U165" s="406"/>
      <c r="V165" s="406"/>
      <c r="W165" s="406"/>
      <c r="X165" s="406"/>
      <c r="Y165" s="406"/>
      <c r="Z165" s="406"/>
      <c r="AA165" s="406"/>
      <c r="AB165" s="406"/>
      <c r="AC165" s="406"/>
      <c r="AD165" s="406"/>
      <c r="AE165" s="406"/>
      <c r="AF165" s="406"/>
      <c r="AG165" s="406"/>
      <c r="AH165" s="406"/>
      <c r="AI165" s="406"/>
      <c r="AJ165" s="406"/>
      <c r="AK165" s="406"/>
      <c r="AL165" s="406"/>
      <c r="AM165" s="406"/>
      <c r="AN165" s="406"/>
      <c r="AO165" s="406"/>
      <c r="AP165" s="406"/>
      <c r="AQ165" s="406"/>
      <c r="AR165" s="406"/>
      <c r="AS165" s="406"/>
    </row>
    <row r="166" spans="2:45">
      <c r="B166" s="406"/>
      <c r="C166" s="406"/>
      <c r="D166" s="406"/>
      <c r="E166" s="402"/>
      <c r="F166" s="402"/>
      <c r="G166" s="409"/>
      <c r="H166" s="407"/>
      <c r="I166" s="407"/>
      <c r="J166" s="406"/>
      <c r="K166" s="406"/>
      <c r="L166" s="406"/>
      <c r="M166" s="406"/>
      <c r="N166" s="406"/>
      <c r="O166" s="406"/>
      <c r="P166" s="406"/>
      <c r="Q166" s="406"/>
      <c r="R166" s="406"/>
      <c r="S166" s="406"/>
      <c r="T166" s="406"/>
      <c r="U166" s="406"/>
      <c r="V166" s="406"/>
      <c r="W166" s="406"/>
      <c r="X166" s="406"/>
      <c r="Y166" s="406"/>
      <c r="Z166" s="406"/>
      <c r="AA166" s="406"/>
      <c r="AB166" s="406"/>
      <c r="AC166" s="406"/>
      <c r="AD166" s="406"/>
      <c r="AE166" s="406"/>
      <c r="AF166" s="406"/>
      <c r="AG166" s="406"/>
      <c r="AH166" s="406"/>
      <c r="AI166" s="406"/>
      <c r="AJ166" s="406"/>
      <c r="AK166" s="406"/>
      <c r="AL166" s="406"/>
      <c r="AM166" s="406"/>
      <c r="AN166" s="406"/>
      <c r="AO166" s="406"/>
      <c r="AP166" s="406"/>
      <c r="AQ166" s="406"/>
      <c r="AR166" s="406"/>
      <c r="AS166" s="406"/>
    </row>
    <row r="167" spans="2:45">
      <c r="B167" s="406"/>
      <c r="C167" s="406"/>
      <c r="D167" s="406"/>
      <c r="E167" s="402"/>
      <c r="F167" s="402"/>
      <c r="G167" s="409"/>
      <c r="H167" s="407"/>
      <c r="I167" s="407"/>
      <c r="J167" s="406"/>
      <c r="K167" s="406"/>
      <c r="L167" s="406"/>
      <c r="M167" s="406"/>
      <c r="N167" s="406"/>
      <c r="O167" s="406"/>
      <c r="P167" s="406"/>
      <c r="Q167" s="406"/>
      <c r="R167" s="406"/>
      <c r="S167" s="406"/>
      <c r="T167" s="406"/>
      <c r="U167" s="406"/>
      <c r="V167" s="406"/>
      <c r="W167" s="406"/>
      <c r="X167" s="406"/>
      <c r="Y167" s="406"/>
      <c r="Z167" s="406"/>
      <c r="AA167" s="406"/>
      <c r="AB167" s="406"/>
      <c r="AC167" s="406"/>
      <c r="AD167" s="406"/>
      <c r="AE167" s="406"/>
      <c r="AF167" s="406"/>
      <c r="AG167" s="406"/>
      <c r="AH167" s="406"/>
      <c r="AI167" s="406"/>
      <c r="AJ167" s="406"/>
      <c r="AK167" s="406"/>
      <c r="AL167" s="406"/>
      <c r="AM167" s="406"/>
      <c r="AN167" s="406"/>
      <c r="AO167" s="406"/>
      <c r="AP167" s="406"/>
      <c r="AQ167" s="406"/>
      <c r="AR167" s="406"/>
      <c r="AS167" s="406"/>
    </row>
    <row r="168" spans="2:45">
      <c r="B168" s="406"/>
      <c r="C168" s="406"/>
      <c r="D168" s="406"/>
      <c r="E168" s="402"/>
      <c r="F168" s="402"/>
      <c r="G168" s="409"/>
      <c r="H168" s="407"/>
      <c r="I168" s="407"/>
      <c r="J168" s="406"/>
      <c r="K168" s="406"/>
      <c r="L168" s="406"/>
      <c r="M168" s="406"/>
      <c r="N168" s="406"/>
      <c r="O168" s="406"/>
      <c r="P168" s="406"/>
      <c r="Q168" s="406"/>
      <c r="R168" s="406"/>
      <c r="S168" s="406"/>
      <c r="T168" s="406"/>
      <c r="U168" s="406"/>
      <c r="V168" s="406"/>
      <c r="W168" s="406"/>
      <c r="X168" s="406"/>
      <c r="Y168" s="406"/>
      <c r="Z168" s="406"/>
      <c r="AA168" s="406"/>
      <c r="AB168" s="406"/>
      <c r="AC168" s="406"/>
      <c r="AD168" s="406"/>
      <c r="AE168" s="406"/>
      <c r="AF168" s="406"/>
      <c r="AG168" s="406"/>
      <c r="AH168" s="406"/>
      <c r="AI168" s="406"/>
      <c r="AJ168" s="406"/>
      <c r="AK168" s="406"/>
      <c r="AL168" s="406"/>
      <c r="AM168" s="406"/>
      <c r="AN168" s="406"/>
      <c r="AO168" s="406"/>
      <c r="AP168" s="406"/>
      <c r="AQ168" s="406"/>
      <c r="AR168" s="406"/>
      <c r="AS168" s="406"/>
    </row>
    <row r="169" spans="2:45">
      <c r="B169" s="406"/>
      <c r="C169" s="406"/>
      <c r="D169" s="406"/>
      <c r="E169" s="402"/>
      <c r="F169" s="402"/>
      <c r="G169" s="409"/>
      <c r="H169" s="407"/>
      <c r="I169" s="407"/>
      <c r="J169" s="406"/>
      <c r="K169" s="406"/>
      <c r="L169" s="406"/>
      <c r="M169" s="406"/>
      <c r="N169" s="406"/>
      <c r="O169" s="406"/>
      <c r="P169" s="406"/>
      <c r="Q169" s="406"/>
      <c r="R169" s="406"/>
      <c r="S169" s="406"/>
      <c r="T169" s="406"/>
      <c r="U169" s="406"/>
      <c r="V169" s="406"/>
      <c r="W169" s="406"/>
      <c r="X169" s="406"/>
      <c r="Y169" s="406"/>
      <c r="Z169" s="406"/>
      <c r="AA169" s="406"/>
      <c r="AB169" s="406"/>
      <c r="AC169" s="406"/>
      <c r="AD169" s="406"/>
      <c r="AE169" s="406"/>
      <c r="AF169" s="406"/>
      <c r="AG169" s="406"/>
      <c r="AH169" s="406"/>
      <c r="AI169" s="406"/>
      <c r="AJ169" s="406"/>
      <c r="AK169" s="406"/>
      <c r="AL169" s="406"/>
      <c r="AM169" s="406"/>
      <c r="AN169" s="406"/>
      <c r="AO169" s="406"/>
      <c r="AP169" s="406"/>
      <c r="AQ169" s="406"/>
      <c r="AR169" s="406"/>
      <c r="AS169" s="406"/>
    </row>
    <row r="170" spans="2:45">
      <c r="B170" s="406"/>
      <c r="C170" s="406"/>
      <c r="D170" s="406"/>
      <c r="E170" s="402"/>
      <c r="F170" s="402"/>
      <c r="G170" s="409"/>
      <c r="H170" s="407"/>
      <c r="I170" s="407"/>
      <c r="J170" s="406"/>
      <c r="K170" s="406"/>
      <c r="L170" s="406"/>
      <c r="M170" s="406"/>
      <c r="N170" s="406"/>
      <c r="O170" s="406"/>
      <c r="P170" s="406"/>
      <c r="Q170" s="406"/>
      <c r="R170" s="406"/>
      <c r="S170" s="406"/>
      <c r="T170" s="406"/>
      <c r="U170" s="406"/>
      <c r="V170" s="406"/>
      <c r="W170" s="406"/>
      <c r="X170" s="406"/>
      <c r="Y170" s="406"/>
      <c r="Z170" s="406"/>
      <c r="AA170" s="406"/>
      <c r="AB170" s="406"/>
      <c r="AC170" s="406"/>
      <c r="AD170" s="406"/>
      <c r="AE170" s="406"/>
      <c r="AF170" s="406"/>
      <c r="AG170" s="406"/>
      <c r="AH170" s="406"/>
      <c r="AI170" s="406"/>
      <c r="AJ170" s="406"/>
      <c r="AK170" s="406"/>
      <c r="AL170" s="406"/>
      <c r="AM170" s="406"/>
      <c r="AN170" s="406"/>
      <c r="AO170" s="406"/>
      <c r="AP170" s="406"/>
      <c r="AQ170" s="406"/>
      <c r="AR170" s="406"/>
      <c r="AS170" s="406"/>
    </row>
    <row r="171" spans="2:45">
      <c r="B171" s="406"/>
      <c r="C171" s="406"/>
      <c r="D171" s="406"/>
      <c r="E171" s="402"/>
      <c r="F171" s="402"/>
      <c r="G171" s="409"/>
      <c r="H171" s="407"/>
      <c r="I171" s="407"/>
      <c r="J171" s="406"/>
      <c r="K171" s="406"/>
      <c r="L171" s="406"/>
      <c r="M171" s="406"/>
      <c r="N171" s="406"/>
      <c r="O171" s="406"/>
      <c r="P171" s="406"/>
      <c r="Q171" s="406"/>
      <c r="R171" s="406"/>
      <c r="S171" s="406"/>
      <c r="T171" s="406"/>
      <c r="U171" s="406"/>
      <c r="V171" s="406"/>
      <c r="W171" s="406"/>
      <c r="X171" s="406"/>
      <c r="Y171" s="406"/>
      <c r="Z171" s="406"/>
      <c r="AA171" s="406"/>
      <c r="AB171" s="406"/>
      <c r="AC171" s="406"/>
      <c r="AD171" s="406"/>
      <c r="AE171" s="406"/>
      <c r="AF171" s="406"/>
      <c r="AG171" s="406"/>
      <c r="AH171" s="406"/>
      <c r="AI171" s="406"/>
      <c r="AJ171" s="406"/>
      <c r="AK171" s="406"/>
      <c r="AL171" s="406"/>
      <c r="AM171" s="406"/>
      <c r="AN171" s="406"/>
      <c r="AO171" s="406"/>
      <c r="AP171" s="406"/>
      <c r="AQ171" s="406"/>
      <c r="AR171" s="406"/>
      <c r="AS171" s="406"/>
    </row>
    <row r="172" spans="2:45">
      <c r="B172" s="406"/>
      <c r="C172" s="406"/>
      <c r="D172" s="406"/>
      <c r="E172" s="402"/>
      <c r="F172" s="402"/>
      <c r="G172" s="409"/>
      <c r="H172" s="407"/>
      <c r="I172" s="407"/>
      <c r="J172" s="406"/>
      <c r="K172" s="406"/>
      <c r="L172" s="406"/>
      <c r="M172" s="406"/>
      <c r="N172" s="406"/>
      <c r="O172" s="406"/>
      <c r="P172" s="406"/>
      <c r="Q172" s="406"/>
      <c r="R172" s="406"/>
      <c r="S172" s="406"/>
      <c r="T172" s="406"/>
      <c r="U172" s="406"/>
      <c r="V172" s="406"/>
      <c r="W172" s="406"/>
      <c r="X172" s="406"/>
      <c r="Y172" s="406"/>
      <c r="Z172" s="406"/>
      <c r="AA172" s="406"/>
      <c r="AB172" s="406"/>
      <c r="AC172" s="406"/>
      <c r="AD172" s="406"/>
      <c r="AE172" s="406"/>
      <c r="AF172" s="406"/>
      <c r="AG172" s="406"/>
      <c r="AH172" s="406"/>
      <c r="AI172" s="406"/>
      <c r="AJ172" s="406"/>
      <c r="AK172" s="406"/>
      <c r="AL172" s="406"/>
      <c r="AM172" s="406"/>
      <c r="AN172" s="406"/>
      <c r="AO172" s="406"/>
      <c r="AP172" s="406"/>
      <c r="AQ172" s="406"/>
      <c r="AR172" s="406"/>
      <c r="AS172" s="406"/>
    </row>
    <row r="173" spans="2:45">
      <c r="B173" s="406"/>
      <c r="C173" s="406"/>
      <c r="D173" s="406"/>
      <c r="E173" s="402"/>
      <c r="F173" s="402"/>
      <c r="G173" s="409"/>
      <c r="H173" s="407"/>
      <c r="I173" s="407"/>
      <c r="J173" s="406"/>
      <c r="K173" s="406"/>
      <c r="L173" s="406"/>
      <c r="M173" s="406"/>
      <c r="N173" s="406"/>
      <c r="O173" s="406"/>
      <c r="P173" s="406"/>
      <c r="Q173" s="406"/>
      <c r="R173" s="406"/>
      <c r="S173" s="406"/>
      <c r="T173" s="406"/>
      <c r="U173" s="406"/>
      <c r="V173" s="406"/>
      <c r="W173" s="406"/>
      <c r="X173" s="406"/>
      <c r="Y173" s="406"/>
      <c r="Z173" s="406"/>
      <c r="AA173" s="406"/>
      <c r="AB173" s="406"/>
      <c r="AC173" s="406"/>
      <c r="AD173" s="406"/>
      <c r="AE173" s="406"/>
      <c r="AF173" s="406"/>
      <c r="AG173" s="406"/>
      <c r="AH173" s="406"/>
      <c r="AI173" s="406"/>
      <c r="AJ173" s="406"/>
      <c r="AK173" s="406"/>
      <c r="AL173" s="406"/>
      <c r="AM173" s="406"/>
      <c r="AN173" s="406"/>
      <c r="AO173" s="406"/>
      <c r="AP173" s="406"/>
      <c r="AQ173" s="406"/>
      <c r="AR173" s="406"/>
      <c r="AS173" s="406"/>
    </row>
    <row r="174" spans="2:45">
      <c r="B174" s="406"/>
      <c r="C174" s="406"/>
      <c r="D174" s="406"/>
      <c r="E174" s="402"/>
      <c r="F174" s="402"/>
      <c r="G174" s="409"/>
      <c r="H174" s="407"/>
      <c r="I174" s="407"/>
      <c r="J174" s="406"/>
      <c r="K174" s="406"/>
      <c r="L174" s="406"/>
      <c r="M174" s="406"/>
      <c r="N174" s="406"/>
      <c r="O174" s="406"/>
      <c r="P174" s="406"/>
      <c r="Q174" s="406"/>
      <c r="R174" s="406"/>
      <c r="S174" s="406"/>
      <c r="T174" s="406"/>
      <c r="U174" s="406"/>
      <c r="V174" s="406"/>
      <c r="W174" s="406"/>
      <c r="X174" s="406"/>
      <c r="Y174" s="406"/>
      <c r="Z174" s="406"/>
      <c r="AA174" s="406"/>
      <c r="AB174" s="406"/>
      <c r="AC174" s="406"/>
      <c r="AD174" s="406"/>
      <c r="AE174" s="406"/>
      <c r="AF174" s="406"/>
      <c r="AG174" s="406"/>
      <c r="AH174" s="406"/>
      <c r="AI174" s="406"/>
      <c r="AJ174" s="406"/>
      <c r="AK174" s="406"/>
      <c r="AL174" s="406"/>
      <c r="AM174" s="406"/>
      <c r="AN174" s="406"/>
      <c r="AO174" s="406"/>
      <c r="AP174" s="406"/>
      <c r="AQ174" s="406"/>
      <c r="AR174" s="406"/>
      <c r="AS174" s="406"/>
    </row>
    <row r="175" spans="2:45">
      <c r="B175" s="406"/>
      <c r="C175" s="406"/>
      <c r="D175" s="406"/>
      <c r="E175" s="402"/>
      <c r="F175" s="402"/>
      <c r="G175" s="409"/>
      <c r="H175" s="407"/>
      <c r="I175" s="407"/>
      <c r="J175" s="406"/>
      <c r="K175" s="406"/>
      <c r="L175" s="406"/>
      <c r="M175" s="406"/>
      <c r="N175" s="406"/>
      <c r="O175" s="406"/>
      <c r="P175" s="406"/>
      <c r="Q175" s="406"/>
      <c r="R175" s="406"/>
      <c r="S175" s="406"/>
      <c r="T175" s="406"/>
      <c r="U175" s="406"/>
      <c r="V175" s="406"/>
      <c r="W175" s="406"/>
      <c r="X175" s="406"/>
      <c r="Y175" s="406"/>
      <c r="Z175" s="406"/>
      <c r="AA175" s="406"/>
      <c r="AB175" s="406"/>
      <c r="AC175" s="406"/>
      <c r="AD175" s="406"/>
      <c r="AE175" s="406"/>
      <c r="AF175" s="406"/>
      <c r="AG175" s="406"/>
      <c r="AH175" s="406"/>
      <c r="AI175" s="406"/>
      <c r="AJ175" s="406"/>
      <c r="AK175" s="406"/>
      <c r="AL175" s="406"/>
      <c r="AM175" s="406"/>
      <c r="AN175" s="406"/>
      <c r="AO175" s="406"/>
      <c r="AP175" s="406"/>
      <c r="AQ175" s="406"/>
      <c r="AR175" s="406"/>
      <c r="AS175" s="406"/>
    </row>
    <row r="176" spans="2:45">
      <c r="B176" s="406"/>
      <c r="C176" s="406"/>
      <c r="D176" s="406"/>
      <c r="E176" s="402"/>
      <c r="F176" s="402"/>
      <c r="G176" s="409"/>
      <c r="H176" s="407"/>
      <c r="I176" s="407"/>
      <c r="J176" s="406"/>
      <c r="K176" s="406"/>
      <c r="L176" s="406"/>
      <c r="M176" s="406"/>
      <c r="N176" s="406"/>
      <c r="O176" s="406"/>
      <c r="P176" s="406"/>
      <c r="Q176" s="406"/>
      <c r="R176" s="406"/>
      <c r="S176" s="406"/>
      <c r="T176" s="406"/>
      <c r="U176" s="406"/>
      <c r="V176" s="406"/>
      <c r="W176" s="406"/>
      <c r="X176" s="406"/>
      <c r="Y176" s="406"/>
      <c r="Z176" s="406"/>
      <c r="AA176" s="406"/>
      <c r="AB176" s="406"/>
      <c r="AC176" s="406"/>
      <c r="AD176" s="406"/>
      <c r="AE176" s="406"/>
      <c r="AF176" s="406"/>
      <c r="AG176" s="406"/>
      <c r="AH176" s="406"/>
      <c r="AI176" s="406"/>
      <c r="AJ176" s="406"/>
      <c r="AK176" s="406"/>
      <c r="AL176" s="406"/>
      <c r="AM176" s="406"/>
      <c r="AN176" s="406"/>
      <c r="AO176" s="406"/>
      <c r="AP176" s="406"/>
      <c r="AQ176" s="406"/>
      <c r="AR176" s="406"/>
      <c r="AS176" s="406"/>
    </row>
    <row r="177" spans="2:45">
      <c r="B177" s="406"/>
      <c r="C177" s="406"/>
      <c r="D177" s="406"/>
      <c r="E177" s="402"/>
      <c r="F177" s="402"/>
      <c r="G177" s="409"/>
      <c r="H177" s="407"/>
      <c r="I177" s="407"/>
      <c r="J177" s="406"/>
      <c r="K177" s="406"/>
      <c r="L177" s="406"/>
      <c r="M177" s="406"/>
      <c r="N177" s="406"/>
      <c r="O177" s="406"/>
      <c r="P177" s="406"/>
      <c r="Q177" s="406"/>
      <c r="R177" s="406"/>
      <c r="S177" s="406"/>
      <c r="T177" s="406"/>
      <c r="U177" s="406"/>
      <c r="V177" s="406"/>
      <c r="W177" s="406"/>
      <c r="X177" s="406"/>
      <c r="Y177" s="406"/>
      <c r="Z177" s="406"/>
      <c r="AA177" s="406"/>
      <c r="AB177" s="406"/>
      <c r="AC177" s="406"/>
      <c r="AD177" s="406"/>
      <c r="AE177" s="406"/>
      <c r="AF177" s="406"/>
      <c r="AG177" s="406"/>
      <c r="AH177" s="406"/>
      <c r="AI177" s="406"/>
      <c r="AJ177" s="406"/>
      <c r="AK177" s="406"/>
      <c r="AL177" s="406"/>
      <c r="AM177" s="406"/>
      <c r="AN177" s="406"/>
      <c r="AO177" s="406"/>
      <c r="AP177" s="406"/>
      <c r="AQ177" s="406"/>
      <c r="AR177" s="406"/>
      <c r="AS177" s="406"/>
    </row>
    <row r="178" spans="2:45">
      <c r="B178" s="406"/>
      <c r="C178" s="406"/>
      <c r="D178" s="406"/>
      <c r="E178" s="402"/>
      <c r="F178" s="402"/>
      <c r="G178" s="409"/>
      <c r="H178" s="407"/>
      <c r="I178" s="407"/>
      <c r="J178" s="406"/>
      <c r="K178" s="406"/>
      <c r="L178" s="406"/>
      <c r="M178" s="406"/>
      <c r="N178" s="406"/>
      <c r="O178" s="406"/>
      <c r="P178" s="406"/>
      <c r="Q178" s="406"/>
      <c r="R178" s="406"/>
      <c r="S178" s="406"/>
      <c r="T178" s="406"/>
      <c r="U178" s="406"/>
      <c r="V178" s="406"/>
      <c r="W178" s="406"/>
      <c r="X178" s="406"/>
      <c r="Y178" s="406"/>
      <c r="Z178" s="406"/>
      <c r="AA178" s="406"/>
      <c r="AB178" s="406"/>
      <c r="AC178" s="406"/>
      <c r="AD178" s="406"/>
      <c r="AE178" s="406"/>
      <c r="AF178" s="406"/>
      <c r="AG178" s="406"/>
      <c r="AH178" s="406"/>
      <c r="AI178" s="406"/>
      <c r="AJ178" s="406"/>
      <c r="AK178" s="406"/>
      <c r="AL178" s="406"/>
      <c r="AM178" s="406"/>
      <c r="AN178" s="406"/>
      <c r="AO178" s="406"/>
      <c r="AP178" s="406"/>
      <c r="AQ178" s="406"/>
      <c r="AR178" s="406"/>
      <c r="AS178" s="406"/>
    </row>
    <row r="179" spans="2:45">
      <c r="B179" s="406"/>
      <c r="C179" s="406"/>
      <c r="D179" s="406"/>
      <c r="E179" s="402"/>
      <c r="F179" s="402"/>
      <c r="G179" s="409"/>
      <c r="H179" s="407"/>
      <c r="I179" s="407"/>
      <c r="J179" s="406"/>
      <c r="K179" s="406"/>
      <c r="L179" s="406"/>
      <c r="M179" s="406"/>
      <c r="N179" s="406"/>
      <c r="O179" s="406"/>
      <c r="P179" s="406"/>
      <c r="Q179" s="406"/>
      <c r="R179" s="406"/>
      <c r="S179" s="406"/>
      <c r="T179" s="406"/>
      <c r="U179" s="406"/>
      <c r="V179" s="406"/>
      <c r="W179" s="406"/>
      <c r="X179" s="406"/>
      <c r="Y179" s="406"/>
      <c r="Z179" s="406"/>
      <c r="AA179" s="406"/>
      <c r="AB179" s="406"/>
      <c r="AC179" s="406"/>
      <c r="AD179" s="406"/>
      <c r="AE179" s="406"/>
      <c r="AF179" s="406"/>
      <c r="AG179" s="406"/>
      <c r="AH179" s="406"/>
      <c r="AI179" s="406"/>
      <c r="AJ179" s="406"/>
      <c r="AK179" s="406"/>
      <c r="AL179" s="406"/>
      <c r="AM179" s="406"/>
      <c r="AN179" s="406"/>
      <c r="AO179" s="406"/>
      <c r="AP179" s="406"/>
      <c r="AQ179" s="406"/>
      <c r="AR179" s="406"/>
      <c r="AS179" s="406"/>
    </row>
    <row r="180" spans="2:45">
      <c r="B180" s="406"/>
      <c r="C180" s="406"/>
      <c r="D180" s="406"/>
      <c r="E180" s="402"/>
      <c r="F180" s="402"/>
      <c r="G180" s="409"/>
      <c r="H180" s="407"/>
      <c r="I180" s="407"/>
      <c r="J180" s="406"/>
      <c r="K180" s="406"/>
      <c r="L180" s="406"/>
      <c r="M180" s="406"/>
      <c r="N180" s="406"/>
      <c r="O180" s="406"/>
      <c r="P180" s="406"/>
      <c r="Q180" s="406"/>
      <c r="R180" s="406"/>
      <c r="S180" s="406"/>
      <c r="T180" s="406"/>
      <c r="U180" s="406"/>
      <c r="V180" s="406"/>
      <c r="W180" s="406"/>
      <c r="X180" s="406"/>
      <c r="Y180" s="406"/>
      <c r="Z180" s="406"/>
      <c r="AA180" s="406"/>
      <c r="AB180" s="406"/>
      <c r="AC180" s="406"/>
      <c r="AD180" s="406"/>
      <c r="AE180" s="406"/>
      <c r="AF180" s="406"/>
      <c r="AG180" s="406"/>
      <c r="AH180" s="406"/>
      <c r="AI180" s="406"/>
      <c r="AJ180" s="406"/>
      <c r="AK180" s="406"/>
      <c r="AL180" s="406"/>
      <c r="AM180" s="406"/>
      <c r="AN180" s="406"/>
      <c r="AO180" s="406"/>
      <c r="AP180" s="406"/>
      <c r="AQ180" s="406"/>
      <c r="AR180" s="406"/>
      <c r="AS180" s="406"/>
    </row>
    <row r="181" spans="2:45">
      <c r="B181" s="406"/>
      <c r="C181" s="406"/>
      <c r="D181" s="406"/>
      <c r="E181" s="402"/>
      <c r="F181" s="402"/>
      <c r="G181" s="409"/>
      <c r="H181" s="407"/>
      <c r="I181" s="407"/>
      <c r="J181" s="406"/>
      <c r="K181" s="406"/>
      <c r="L181" s="406"/>
      <c r="M181" s="406"/>
      <c r="N181" s="406"/>
      <c r="O181" s="406"/>
      <c r="P181" s="406"/>
      <c r="Q181" s="406"/>
      <c r="R181" s="406"/>
      <c r="S181" s="406"/>
      <c r="T181" s="406"/>
      <c r="U181" s="406"/>
      <c r="V181" s="406"/>
      <c r="W181" s="406"/>
      <c r="X181" s="406"/>
      <c r="Y181" s="406"/>
      <c r="Z181" s="406"/>
      <c r="AA181" s="406"/>
      <c r="AB181" s="406"/>
      <c r="AC181" s="406"/>
      <c r="AD181" s="406"/>
      <c r="AE181" s="406"/>
      <c r="AF181" s="406"/>
      <c r="AG181" s="406"/>
      <c r="AH181" s="406"/>
      <c r="AI181" s="406"/>
      <c r="AJ181" s="406"/>
      <c r="AK181" s="406"/>
      <c r="AL181" s="406"/>
      <c r="AM181" s="406"/>
      <c r="AN181" s="406"/>
      <c r="AO181" s="406"/>
      <c r="AP181" s="406"/>
      <c r="AQ181" s="406"/>
      <c r="AR181" s="406"/>
      <c r="AS181" s="406"/>
    </row>
    <row r="182" spans="2:45">
      <c r="B182" s="406"/>
      <c r="C182" s="406"/>
      <c r="D182" s="406"/>
      <c r="E182" s="402"/>
      <c r="F182" s="402"/>
      <c r="G182" s="409"/>
      <c r="H182" s="407"/>
      <c r="I182" s="407"/>
      <c r="J182" s="406"/>
      <c r="K182" s="406"/>
      <c r="L182" s="406"/>
      <c r="M182" s="406"/>
      <c r="N182" s="406"/>
      <c r="O182" s="406"/>
      <c r="P182" s="406"/>
      <c r="Q182" s="406"/>
      <c r="R182" s="406"/>
      <c r="S182" s="406"/>
      <c r="T182" s="406"/>
      <c r="U182" s="406"/>
      <c r="V182" s="406"/>
      <c r="W182" s="406"/>
      <c r="X182" s="406"/>
      <c r="Y182" s="406"/>
      <c r="Z182" s="406"/>
      <c r="AA182" s="406"/>
      <c r="AB182" s="406"/>
      <c r="AC182" s="406"/>
      <c r="AD182" s="406"/>
      <c r="AE182" s="406"/>
      <c r="AF182" s="406"/>
      <c r="AG182" s="406"/>
      <c r="AH182" s="406"/>
      <c r="AI182" s="406"/>
      <c r="AJ182" s="406"/>
      <c r="AK182" s="406"/>
      <c r="AL182" s="406"/>
      <c r="AM182" s="406"/>
      <c r="AN182" s="406"/>
      <c r="AO182" s="406"/>
      <c r="AP182" s="406"/>
      <c r="AQ182" s="406"/>
      <c r="AR182" s="406"/>
      <c r="AS182" s="406"/>
    </row>
    <row r="183" spans="2:45">
      <c r="B183" s="406"/>
      <c r="C183" s="406"/>
      <c r="D183" s="406"/>
      <c r="E183" s="402"/>
      <c r="F183" s="402"/>
      <c r="G183" s="409"/>
      <c r="H183" s="407"/>
      <c r="I183" s="407"/>
      <c r="J183" s="406"/>
      <c r="K183" s="406"/>
      <c r="L183" s="406"/>
      <c r="M183" s="406"/>
      <c r="N183" s="406"/>
      <c r="O183" s="406"/>
      <c r="P183" s="406"/>
      <c r="Q183" s="406"/>
      <c r="R183" s="406"/>
      <c r="S183" s="406"/>
      <c r="T183" s="406"/>
      <c r="U183" s="406"/>
      <c r="V183" s="406"/>
      <c r="W183" s="406"/>
      <c r="X183" s="406"/>
      <c r="Y183" s="406"/>
      <c r="Z183" s="406"/>
      <c r="AA183" s="406"/>
      <c r="AB183" s="406"/>
      <c r="AC183" s="406"/>
      <c r="AD183" s="406"/>
      <c r="AE183" s="406"/>
      <c r="AF183" s="406"/>
      <c r="AG183" s="406"/>
      <c r="AH183" s="406"/>
      <c r="AI183" s="406"/>
      <c r="AJ183" s="406"/>
      <c r="AK183" s="406"/>
      <c r="AL183" s="406"/>
      <c r="AM183" s="406"/>
      <c r="AN183" s="406"/>
      <c r="AO183" s="406"/>
      <c r="AP183" s="406"/>
      <c r="AQ183" s="406"/>
      <c r="AR183" s="406"/>
      <c r="AS183" s="406"/>
    </row>
    <row r="184" spans="2:45">
      <c r="B184" s="406"/>
      <c r="C184" s="406"/>
      <c r="D184" s="406"/>
      <c r="E184" s="402"/>
      <c r="F184" s="402"/>
      <c r="G184" s="409"/>
      <c r="H184" s="407"/>
      <c r="I184" s="407"/>
      <c r="J184" s="406"/>
      <c r="K184" s="406"/>
      <c r="L184" s="406"/>
      <c r="M184" s="406"/>
      <c r="N184" s="406"/>
      <c r="O184" s="406"/>
      <c r="P184" s="406"/>
      <c r="Q184" s="406"/>
      <c r="R184" s="406"/>
      <c r="S184" s="406"/>
      <c r="T184" s="406"/>
      <c r="U184" s="406"/>
      <c r="V184" s="406"/>
      <c r="W184" s="406"/>
      <c r="X184" s="406"/>
      <c r="Y184" s="406"/>
      <c r="Z184" s="406"/>
      <c r="AA184" s="406"/>
      <c r="AB184" s="406"/>
      <c r="AC184" s="406"/>
      <c r="AD184" s="406"/>
      <c r="AE184" s="406"/>
      <c r="AF184" s="406"/>
      <c r="AG184" s="406"/>
      <c r="AH184" s="406"/>
      <c r="AI184" s="406"/>
      <c r="AJ184" s="406"/>
      <c r="AK184" s="406"/>
      <c r="AL184" s="406"/>
      <c r="AM184" s="406"/>
      <c r="AN184" s="406"/>
      <c r="AO184" s="406"/>
      <c r="AP184" s="406"/>
      <c r="AQ184" s="406"/>
      <c r="AR184" s="406"/>
      <c r="AS184" s="406"/>
    </row>
    <row r="185" spans="2:45">
      <c r="B185" s="406"/>
      <c r="C185" s="406"/>
      <c r="D185" s="406"/>
      <c r="E185" s="402"/>
      <c r="F185" s="402"/>
      <c r="G185" s="409"/>
      <c r="H185" s="407"/>
      <c r="I185" s="407"/>
      <c r="J185" s="406"/>
      <c r="K185" s="406"/>
      <c r="L185" s="406"/>
      <c r="M185" s="406"/>
      <c r="N185" s="406"/>
      <c r="O185" s="406"/>
      <c r="P185" s="406"/>
      <c r="Q185" s="406"/>
      <c r="R185" s="406"/>
      <c r="S185" s="406"/>
      <c r="T185" s="406"/>
      <c r="U185" s="406"/>
      <c r="V185" s="406"/>
      <c r="W185" s="406"/>
      <c r="X185" s="406"/>
      <c r="Y185" s="406"/>
      <c r="Z185" s="406"/>
      <c r="AA185" s="406"/>
      <c r="AB185" s="406"/>
      <c r="AC185" s="406"/>
      <c r="AD185" s="406"/>
      <c r="AE185" s="406"/>
      <c r="AF185" s="406"/>
      <c r="AG185" s="406"/>
      <c r="AH185" s="406"/>
      <c r="AI185" s="406"/>
      <c r="AJ185" s="406"/>
      <c r="AK185" s="406"/>
      <c r="AL185" s="406"/>
      <c r="AM185" s="406"/>
      <c r="AN185" s="406"/>
      <c r="AO185" s="406"/>
      <c r="AP185" s="406"/>
      <c r="AQ185" s="406"/>
      <c r="AR185" s="406"/>
      <c r="AS185" s="406"/>
    </row>
    <row r="186" spans="2:45">
      <c r="B186" s="406"/>
      <c r="C186" s="406"/>
      <c r="D186" s="406"/>
      <c r="E186" s="402"/>
      <c r="F186" s="402"/>
      <c r="G186" s="409"/>
      <c r="H186" s="407"/>
      <c r="I186" s="407"/>
      <c r="J186" s="406"/>
      <c r="K186" s="406"/>
      <c r="L186" s="406"/>
      <c r="M186" s="406"/>
      <c r="N186" s="406"/>
      <c r="O186" s="406"/>
      <c r="P186" s="406"/>
      <c r="Q186" s="406"/>
      <c r="R186" s="406"/>
      <c r="S186" s="406"/>
      <c r="T186" s="406"/>
      <c r="U186" s="406"/>
      <c r="V186" s="406"/>
      <c r="W186" s="406"/>
      <c r="X186" s="406"/>
      <c r="Y186" s="406"/>
      <c r="Z186" s="406"/>
      <c r="AA186" s="406"/>
      <c r="AB186" s="406"/>
      <c r="AC186" s="406"/>
      <c r="AD186" s="406"/>
      <c r="AE186" s="406"/>
      <c r="AF186" s="406"/>
      <c r="AG186" s="406"/>
      <c r="AH186" s="406"/>
      <c r="AI186" s="406"/>
      <c r="AJ186" s="406"/>
      <c r="AK186" s="406"/>
      <c r="AL186" s="406"/>
      <c r="AM186" s="406"/>
      <c r="AN186" s="406"/>
      <c r="AO186" s="406"/>
      <c r="AP186" s="406"/>
      <c r="AQ186" s="406"/>
      <c r="AR186" s="406"/>
      <c r="AS186" s="406"/>
    </row>
    <row r="187" spans="2:45">
      <c r="B187" s="406"/>
      <c r="C187" s="406"/>
      <c r="D187" s="406"/>
      <c r="E187" s="402"/>
      <c r="F187" s="402"/>
      <c r="G187" s="409"/>
      <c r="H187" s="407"/>
      <c r="I187" s="407"/>
      <c r="J187" s="406"/>
      <c r="K187" s="406"/>
      <c r="L187" s="406"/>
      <c r="M187" s="406"/>
      <c r="N187" s="406"/>
      <c r="O187" s="406"/>
      <c r="P187" s="406"/>
      <c r="Q187" s="406"/>
      <c r="R187" s="406"/>
      <c r="S187" s="406"/>
      <c r="T187" s="406"/>
      <c r="U187" s="406"/>
      <c r="V187" s="406"/>
      <c r="W187" s="406"/>
      <c r="X187" s="406"/>
      <c r="Y187" s="406"/>
      <c r="Z187" s="406"/>
      <c r="AA187" s="406"/>
      <c r="AB187" s="406"/>
      <c r="AC187" s="406"/>
      <c r="AD187" s="406"/>
      <c r="AE187" s="406"/>
      <c r="AF187" s="406"/>
      <c r="AG187" s="406"/>
      <c r="AH187" s="406"/>
      <c r="AI187" s="406"/>
      <c r="AJ187" s="406"/>
      <c r="AK187" s="406"/>
      <c r="AL187" s="406"/>
      <c r="AM187" s="406"/>
      <c r="AN187" s="406"/>
      <c r="AO187" s="406"/>
      <c r="AP187" s="406"/>
      <c r="AQ187" s="406"/>
      <c r="AR187" s="406"/>
      <c r="AS187" s="406"/>
    </row>
    <row r="188" spans="2:45">
      <c r="B188" s="406"/>
      <c r="C188" s="406"/>
      <c r="D188" s="406"/>
      <c r="E188" s="402"/>
      <c r="F188" s="402"/>
      <c r="G188" s="409"/>
      <c r="H188" s="407"/>
      <c r="I188" s="407"/>
      <c r="J188" s="406"/>
      <c r="K188" s="406"/>
      <c r="L188" s="406"/>
      <c r="M188" s="406"/>
      <c r="N188" s="406"/>
      <c r="O188" s="406"/>
      <c r="P188" s="406"/>
      <c r="Q188" s="406"/>
      <c r="R188" s="406"/>
      <c r="S188" s="406"/>
      <c r="T188" s="406"/>
      <c r="U188" s="406"/>
      <c r="V188" s="406"/>
      <c r="W188" s="406"/>
      <c r="X188" s="406"/>
      <c r="Y188" s="406"/>
      <c r="Z188" s="406"/>
      <c r="AA188" s="406"/>
      <c r="AB188" s="406"/>
      <c r="AC188" s="406"/>
      <c r="AD188" s="406"/>
      <c r="AE188" s="406"/>
      <c r="AF188" s="406"/>
      <c r="AG188" s="406"/>
      <c r="AH188" s="406"/>
      <c r="AI188" s="406"/>
      <c r="AJ188" s="406"/>
      <c r="AK188" s="406"/>
      <c r="AL188" s="406"/>
      <c r="AM188" s="406"/>
      <c r="AN188" s="406"/>
      <c r="AO188" s="406"/>
      <c r="AP188" s="406"/>
      <c r="AQ188" s="406"/>
      <c r="AR188" s="406"/>
      <c r="AS188" s="406"/>
    </row>
    <row r="189" spans="2:45">
      <c r="B189" s="406"/>
      <c r="C189" s="406"/>
      <c r="D189" s="406"/>
      <c r="E189" s="402"/>
      <c r="F189" s="402"/>
      <c r="G189" s="409"/>
      <c r="H189" s="407"/>
      <c r="I189" s="407"/>
      <c r="J189" s="406"/>
      <c r="K189" s="406"/>
      <c r="L189" s="406"/>
      <c r="M189" s="406"/>
      <c r="N189" s="406"/>
      <c r="O189" s="406"/>
      <c r="P189" s="406"/>
      <c r="Q189" s="406"/>
      <c r="R189" s="406"/>
      <c r="S189" s="406"/>
      <c r="T189" s="406"/>
      <c r="U189" s="406"/>
      <c r="V189" s="406"/>
      <c r="W189" s="406"/>
      <c r="X189" s="406"/>
      <c r="Y189" s="406"/>
      <c r="Z189" s="406"/>
      <c r="AA189" s="406"/>
      <c r="AB189" s="406"/>
      <c r="AC189" s="406"/>
      <c r="AD189" s="406"/>
      <c r="AE189" s="406"/>
      <c r="AF189" s="406"/>
      <c r="AG189" s="406"/>
      <c r="AH189" s="406"/>
      <c r="AI189" s="406"/>
      <c r="AJ189" s="406"/>
      <c r="AK189" s="406"/>
      <c r="AL189" s="406"/>
      <c r="AM189" s="406"/>
      <c r="AN189" s="406"/>
      <c r="AO189" s="406"/>
      <c r="AP189" s="406"/>
      <c r="AQ189" s="406"/>
      <c r="AR189" s="406"/>
      <c r="AS189" s="406"/>
    </row>
    <row r="190" spans="2:45">
      <c r="B190" s="406"/>
      <c r="C190" s="406"/>
      <c r="D190" s="406"/>
      <c r="E190" s="402"/>
      <c r="F190" s="402"/>
      <c r="G190" s="409"/>
      <c r="H190" s="407"/>
      <c r="I190" s="407"/>
      <c r="J190" s="406"/>
      <c r="K190" s="406"/>
      <c r="L190" s="406"/>
      <c r="M190" s="406"/>
      <c r="N190" s="406"/>
      <c r="O190" s="406"/>
      <c r="P190" s="406"/>
      <c r="Q190" s="406"/>
      <c r="R190" s="406"/>
      <c r="S190" s="406"/>
      <c r="T190" s="406"/>
      <c r="U190" s="406"/>
      <c r="V190" s="406"/>
      <c r="W190" s="406"/>
      <c r="X190" s="406"/>
      <c r="Y190" s="406"/>
      <c r="Z190" s="406"/>
      <c r="AA190" s="406"/>
      <c r="AB190" s="406"/>
      <c r="AC190" s="406"/>
      <c r="AD190" s="406"/>
      <c r="AE190" s="406"/>
      <c r="AF190" s="406"/>
      <c r="AG190" s="406"/>
      <c r="AH190" s="406"/>
      <c r="AI190" s="406"/>
      <c r="AJ190" s="406"/>
      <c r="AK190" s="406"/>
      <c r="AL190" s="406"/>
      <c r="AM190" s="406"/>
      <c r="AN190" s="406"/>
      <c r="AO190" s="406"/>
      <c r="AP190" s="406"/>
      <c r="AQ190" s="406"/>
      <c r="AR190" s="406"/>
      <c r="AS190" s="406"/>
    </row>
    <row r="191" spans="2:45">
      <c r="B191" s="406"/>
      <c r="C191" s="406"/>
      <c r="D191" s="406"/>
      <c r="E191" s="402"/>
      <c r="F191" s="402"/>
      <c r="G191" s="409"/>
      <c r="H191" s="407"/>
      <c r="I191" s="407"/>
      <c r="J191" s="406"/>
      <c r="K191" s="406"/>
      <c r="L191" s="406"/>
      <c r="M191" s="406"/>
      <c r="N191" s="406"/>
      <c r="O191" s="406"/>
      <c r="P191" s="406"/>
      <c r="Q191" s="406"/>
      <c r="R191" s="406"/>
      <c r="S191" s="406"/>
      <c r="T191" s="406"/>
      <c r="U191" s="406"/>
      <c r="V191" s="406"/>
      <c r="W191" s="406"/>
      <c r="X191" s="406"/>
      <c r="Y191" s="406"/>
      <c r="Z191" s="406"/>
      <c r="AA191" s="406"/>
      <c r="AB191" s="406"/>
      <c r="AC191" s="406"/>
      <c r="AD191" s="406"/>
      <c r="AE191" s="406"/>
      <c r="AF191" s="406"/>
      <c r="AG191" s="406"/>
      <c r="AH191" s="406"/>
      <c r="AI191" s="406"/>
      <c r="AJ191" s="406"/>
      <c r="AK191" s="406"/>
      <c r="AL191" s="406"/>
      <c r="AM191" s="406"/>
      <c r="AN191" s="406"/>
      <c r="AO191" s="406"/>
      <c r="AP191" s="406"/>
      <c r="AQ191" s="406"/>
      <c r="AR191" s="406"/>
      <c r="AS191" s="406"/>
    </row>
    <row r="192" spans="2:45">
      <c r="B192" s="406"/>
      <c r="C192" s="406"/>
      <c r="D192" s="406"/>
      <c r="E192" s="402"/>
      <c r="F192" s="402"/>
      <c r="G192" s="409"/>
      <c r="H192" s="407"/>
      <c r="I192" s="407"/>
      <c r="J192" s="406"/>
      <c r="K192" s="406"/>
      <c r="L192" s="406"/>
      <c r="M192" s="406"/>
      <c r="N192" s="406"/>
      <c r="O192" s="406"/>
      <c r="P192" s="406"/>
      <c r="Q192" s="406"/>
      <c r="R192" s="406"/>
      <c r="S192" s="406"/>
      <c r="T192" s="406"/>
      <c r="U192" s="406"/>
      <c r="V192" s="406"/>
      <c r="W192" s="406"/>
      <c r="X192" s="406"/>
      <c r="Y192" s="406"/>
      <c r="Z192" s="406"/>
      <c r="AA192" s="406"/>
      <c r="AB192" s="406"/>
      <c r="AC192" s="406"/>
      <c r="AD192" s="406"/>
      <c r="AE192" s="406"/>
      <c r="AF192" s="406"/>
      <c r="AG192" s="406"/>
      <c r="AH192" s="406"/>
      <c r="AI192" s="406"/>
      <c r="AJ192" s="406"/>
      <c r="AK192" s="406"/>
      <c r="AL192" s="406"/>
      <c r="AM192" s="406"/>
      <c r="AN192" s="406"/>
      <c r="AO192" s="406"/>
      <c r="AP192" s="406"/>
      <c r="AQ192" s="406"/>
      <c r="AR192" s="406"/>
      <c r="AS192" s="406"/>
    </row>
    <row r="193" spans="2:45">
      <c r="B193" s="406"/>
      <c r="C193" s="406"/>
      <c r="D193" s="406"/>
      <c r="E193" s="402"/>
      <c r="F193" s="402"/>
      <c r="G193" s="409"/>
      <c r="H193" s="407"/>
      <c r="I193" s="407"/>
      <c r="J193" s="406"/>
      <c r="K193" s="406"/>
      <c r="L193" s="406"/>
      <c r="M193" s="406"/>
      <c r="N193" s="406"/>
      <c r="O193" s="406"/>
      <c r="P193" s="406"/>
      <c r="Q193" s="406"/>
      <c r="R193" s="406"/>
      <c r="S193" s="406"/>
      <c r="T193" s="406"/>
      <c r="U193" s="406"/>
      <c r="V193" s="406"/>
      <c r="W193" s="406"/>
      <c r="X193" s="406"/>
      <c r="Y193" s="406"/>
      <c r="Z193" s="406"/>
      <c r="AA193" s="406"/>
      <c r="AB193" s="406"/>
      <c r="AC193" s="406"/>
      <c r="AD193" s="406"/>
      <c r="AE193" s="406"/>
      <c r="AF193" s="406"/>
      <c r="AG193" s="406"/>
      <c r="AH193" s="406"/>
      <c r="AI193" s="406"/>
      <c r="AJ193" s="406"/>
      <c r="AK193" s="406"/>
      <c r="AL193" s="406"/>
      <c r="AM193" s="406"/>
      <c r="AN193" s="406"/>
      <c r="AO193" s="406"/>
      <c r="AP193" s="406"/>
      <c r="AQ193" s="406"/>
      <c r="AR193" s="406"/>
      <c r="AS193" s="406"/>
    </row>
    <row r="194" spans="2:45">
      <c r="B194" s="406"/>
      <c r="C194" s="406"/>
      <c r="D194" s="406"/>
      <c r="E194" s="402"/>
      <c r="F194" s="402"/>
      <c r="G194" s="409"/>
      <c r="H194" s="407"/>
      <c r="I194" s="407"/>
      <c r="J194" s="406"/>
      <c r="K194" s="406"/>
      <c r="L194" s="406"/>
      <c r="M194" s="406"/>
      <c r="N194" s="406"/>
      <c r="O194" s="406"/>
      <c r="P194" s="406"/>
      <c r="Q194" s="406"/>
      <c r="R194" s="406"/>
      <c r="S194" s="406"/>
      <c r="T194" s="406"/>
      <c r="U194" s="406"/>
      <c r="V194" s="406"/>
      <c r="W194" s="406"/>
      <c r="X194" s="406"/>
      <c r="Y194" s="406"/>
      <c r="Z194" s="406"/>
      <c r="AA194" s="406"/>
      <c r="AB194" s="406"/>
      <c r="AC194" s="406"/>
      <c r="AD194" s="406"/>
      <c r="AE194" s="406"/>
      <c r="AF194" s="406"/>
      <c r="AG194" s="406"/>
      <c r="AH194" s="406"/>
      <c r="AI194" s="406"/>
      <c r="AJ194" s="406"/>
      <c r="AK194" s="406"/>
      <c r="AL194" s="406"/>
      <c r="AM194" s="406"/>
      <c r="AN194" s="406"/>
      <c r="AO194" s="406"/>
      <c r="AP194" s="406"/>
      <c r="AQ194" s="406"/>
      <c r="AR194" s="406"/>
      <c r="AS194" s="406"/>
    </row>
    <row r="195" spans="2:45">
      <c r="B195" s="406"/>
      <c r="C195" s="406"/>
      <c r="D195" s="406"/>
      <c r="E195" s="402"/>
      <c r="F195" s="402"/>
      <c r="G195" s="409"/>
      <c r="H195" s="407"/>
      <c r="I195" s="407"/>
      <c r="J195" s="406"/>
      <c r="K195" s="406"/>
      <c r="L195" s="406"/>
      <c r="M195" s="406"/>
      <c r="N195" s="406"/>
      <c r="O195" s="406"/>
      <c r="P195" s="406"/>
      <c r="Q195" s="406"/>
      <c r="R195" s="406"/>
      <c r="S195" s="406"/>
      <c r="T195" s="406"/>
      <c r="U195" s="406"/>
      <c r="V195" s="406"/>
      <c r="W195" s="406"/>
      <c r="X195" s="406"/>
      <c r="Y195" s="406"/>
      <c r="Z195" s="406"/>
      <c r="AA195" s="406"/>
      <c r="AB195" s="406"/>
      <c r="AC195" s="406"/>
      <c r="AD195" s="406"/>
      <c r="AE195" s="406"/>
      <c r="AF195" s="406"/>
      <c r="AG195" s="406"/>
      <c r="AH195" s="406"/>
      <c r="AI195" s="406"/>
      <c r="AJ195" s="406"/>
      <c r="AK195" s="406"/>
      <c r="AL195" s="406"/>
      <c r="AM195" s="406"/>
      <c r="AN195" s="406"/>
      <c r="AO195" s="406"/>
      <c r="AP195" s="406"/>
      <c r="AQ195" s="406"/>
      <c r="AR195" s="406"/>
      <c r="AS195" s="406"/>
    </row>
    <row r="196" spans="2:45">
      <c r="B196" s="406"/>
      <c r="C196" s="406"/>
      <c r="D196" s="406"/>
      <c r="E196" s="402"/>
      <c r="F196" s="402"/>
      <c r="G196" s="409"/>
      <c r="H196" s="407"/>
      <c r="I196" s="407"/>
      <c r="J196" s="406"/>
      <c r="K196" s="406"/>
      <c r="L196" s="406"/>
      <c r="M196" s="406"/>
      <c r="N196" s="406"/>
      <c r="O196" s="406"/>
      <c r="P196" s="406"/>
      <c r="Q196" s="406"/>
      <c r="R196" s="406"/>
      <c r="S196" s="406"/>
      <c r="T196" s="406"/>
      <c r="U196" s="406"/>
      <c r="V196" s="406"/>
      <c r="W196" s="406"/>
      <c r="X196" s="406"/>
      <c r="Y196" s="406"/>
      <c r="Z196" s="406"/>
      <c r="AA196" s="406"/>
      <c r="AB196" s="406"/>
      <c r="AC196" s="406"/>
      <c r="AD196" s="406"/>
      <c r="AE196" s="406"/>
      <c r="AF196" s="406"/>
      <c r="AG196" s="406"/>
      <c r="AH196" s="406"/>
      <c r="AI196" s="406"/>
      <c r="AJ196" s="406"/>
      <c r="AK196" s="406"/>
      <c r="AL196" s="406"/>
      <c r="AM196" s="406"/>
      <c r="AN196" s="406"/>
      <c r="AO196" s="406"/>
      <c r="AP196" s="406"/>
      <c r="AQ196" s="406"/>
      <c r="AR196" s="406"/>
      <c r="AS196" s="406"/>
    </row>
    <row r="197" spans="2:45">
      <c r="B197" s="406"/>
      <c r="C197" s="406"/>
      <c r="D197" s="406"/>
      <c r="E197" s="402"/>
      <c r="F197" s="402"/>
      <c r="G197" s="409"/>
      <c r="H197" s="407"/>
      <c r="I197" s="407"/>
      <c r="J197" s="406"/>
      <c r="K197" s="406"/>
      <c r="L197" s="406"/>
      <c r="M197" s="406"/>
      <c r="N197" s="406"/>
      <c r="O197" s="406"/>
      <c r="P197" s="406"/>
      <c r="Q197" s="406"/>
      <c r="R197" s="406"/>
      <c r="S197" s="406"/>
      <c r="T197" s="406"/>
      <c r="U197" s="406"/>
      <c r="V197" s="406"/>
      <c r="W197" s="406"/>
      <c r="X197" s="406"/>
      <c r="Y197" s="406"/>
      <c r="Z197" s="406"/>
      <c r="AA197" s="406"/>
      <c r="AB197" s="406"/>
      <c r="AC197" s="406"/>
      <c r="AD197" s="406"/>
      <c r="AE197" s="406"/>
      <c r="AF197" s="406"/>
      <c r="AG197" s="406"/>
      <c r="AH197" s="406"/>
      <c r="AI197" s="406"/>
      <c r="AJ197" s="406"/>
      <c r="AK197" s="406"/>
      <c r="AL197" s="406"/>
      <c r="AM197" s="406"/>
      <c r="AN197" s="406"/>
      <c r="AO197" s="406"/>
      <c r="AP197" s="406"/>
      <c r="AQ197" s="406"/>
      <c r="AR197" s="406"/>
      <c r="AS197" s="406"/>
    </row>
    <row r="198" spans="2:45">
      <c r="B198" s="406"/>
      <c r="C198" s="406"/>
      <c r="D198" s="406"/>
      <c r="E198" s="402"/>
      <c r="F198" s="402"/>
      <c r="G198" s="409"/>
      <c r="H198" s="407"/>
      <c r="I198" s="407"/>
      <c r="J198" s="406"/>
      <c r="K198" s="406"/>
      <c r="L198" s="406"/>
      <c r="M198" s="406"/>
      <c r="N198" s="406"/>
      <c r="O198" s="406"/>
      <c r="P198" s="406"/>
      <c r="Q198" s="406"/>
      <c r="R198" s="406"/>
      <c r="S198" s="406"/>
      <c r="T198" s="406"/>
      <c r="U198" s="406"/>
      <c r="V198" s="406"/>
      <c r="W198" s="406"/>
      <c r="X198" s="406"/>
      <c r="Y198" s="406"/>
      <c r="Z198" s="406"/>
      <c r="AA198" s="406"/>
      <c r="AB198" s="406"/>
      <c r="AC198" s="406"/>
      <c r="AD198" s="406"/>
      <c r="AE198" s="406"/>
      <c r="AF198" s="406"/>
      <c r="AG198" s="406"/>
      <c r="AH198" s="406"/>
      <c r="AI198" s="406"/>
      <c r="AJ198" s="406"/>
      <c r="AK198" s="406"/>
      <c r="AL198" s="406"/>
      <c r="AM198" s="406"/>
      <c r="AN198" s="406"/>
      <c r="AO198" s="406"/>
      <c r="AP198" s="406"/>
      <c r="AQ198" s="406"/>
      <c r="AR198" s="406"/>
      <c r="AS198" s="406"/>
    </row>
    <row r="199" spans="2:45">
      <c r="B199" s="406"/>
      <c r="C199" s="406"/>
      <c r="D199" s="406"/>
      <c r="E199" s="402"/>
      <c r="F199" s="402"/>
      <c r="G199" s="409"/>
      <c r="H199" s="407"/>
      <c r="I199" s="407"/>
      <c r="J199" s="406"/>
      <c r="K199" s="406"/>
      <c r="L199" s="406"/>
      <c r="M199" s="406"/>
      <c r="N199" s="406"/>
      <c r="O199" s="406"/>
      <c r="P199" s="406"/>
      <c r="Q199" s="406"/>
      <c r="R199" s="406"/>
      <c r="S199" s="406"/>
      <c r="T199" s="406"/>
      <c r="U199" s="406"/>
      <c r="V199" s="406"/>
      <c r="W199" s="406"/>
      <c r="X199" s="406"/>
      <c r="Y199" s="406"/>
      <c r="Z199" s="406"/>
      <c r="AA199" s="406"/>
      <c r="AB199" s="406"/>
      <c r="AC199" s="406"/>
      <c r="AD199" s="406"/>
      <c r="AE199" s="406"/>
      <c r="AF199" s="406"/>
      <c r="AG199" s="406"/>
      <c r="AH199" s="406"/>
      <c r="AI199" s="406"/>
      <c r="AJ199" s="406"/>
      <c r="AK199" s="406"/>
      <c r="AL199" s="406"/>
      <c r="AM199" s="406"/>
      <c r="AN199" s="406"/>
      <c r="AO199" s="406"/>
      <c r="AP199" s="406"/>
      <c r="AQ199" s="406"/>
      <c r="AR199" s="406"/>
      <c r="AS199" s="406"/>
    </row>
    <row r="200" spans="2:45">
      <c r="B200" s="406"/>
      <c r="C200" s="406"/>
      <c r="D200" s="406"/>
      <c r="E200" s="402"/>
      <c r="F200" s="402"/>
      <c r="G200" s="409"/>
      <c r="H200" s="407"/>
      <c r="I200" s="407"/>
      <c r="J200" s="406"/>
      <c r="K200" s="406"/>
      <c r="L200" s="406"/>
      <c r="M200" s="406"/>
      <c r="N200" s="406"/>
      <c r="O200" s="406"/>
      <c r="P200" s="406"/>
      <c r="Q200" s="406"/>
      <c r="R200" s="406"/>
      <c r="S200" s="406"/>
      <c r="T200" s="406"/>
      <c r="U200" s="406"/>
      <c r="V200" s="406"/>
      <c r="W200" s="406"/>
      <c r="X200" s="406"/>
      <c r="Y200" s="406"/>
      <c r="Z200" s="406"/>
      <c r="AA200" s="406"/>
      <c r="AB200" s="406"/>
      <c r="AC200" s="406"/>
      <c r="AD200" s="406"/>
      <c r="AE200" s="406"/>
      <c r="AF200" s="406"/>
      <c r="AG200" s="406"/>
      <c r="AH200" s="406"/>
      <c r="AI200" s="406"/>
      <c r="AJ200" s="406"/>
      <c r="AK200" s="406"/>
      <c r="AL200" s="406"/>
      <c r="AM200" s="406"/>
      <c r="AN200" s="406"/>
      <c r="AO200" s="406"/>
      <c r="AP200" s="406"/>
      <c r="AQ200" s="406"/>
      <c r="AR200" s="406"/>
      <c r="AS200" s="406"/>
    </row>
    <row r="201" spans="2:45">
      <c r="B201" s="406"/>
      <c r="C201" s="406"/>
      <c r="D201" s="406"/>
      <c r="E201" s="402"/>
      <c r="F201" s="402"/>
      <c r="G201" s="409"/>
      <c r="H201" s="407"/>
      <c r="I201" s="407"/>
      <c r="J201" s="406"/>
      <c r="K201" s="406"/>
      <c r="L201" s="406"/>
      <c r="M201" s="406"/>
      <c r="N201" s="406"/>
      <c r="O201" s="406"/>
      <c r="P201" s="406"/>
      <c r="Q201" s="406"/>
      <c r="R201" s="406"/>
      <c r="S201" s="406"/>
      <c r="T201" s="406"/>
      <c r="U201" s="406"/>
      <c r="V201" s="406"/>
      <c r="W201" s="406"/>
      <c r="X201" s="406"/>
      <c r="Y201" s="406"/>
      <c r="Z201" s="406"/>
      <c r="AA201" s="406"/>
      <c r="AB201" s="406"/>
      <c r="AC201" s="406"/>
      <c r="AD201" s="406"/>
      <c r="AE201" s="406"/>
      <c r="AF201" s="406"/>
      <c r="AG201" s="406"/>
      <c r="AH201" s="406"/>
      <c r="AI201" s="406"/>
      <c r="AJ201" s="406"/>
      <c r="AK201" s="406"/>
      <c r="AL201" s="406"/>
      <c r="AM201" s="406"/>
      <c r="AN201" s="406"/>
      <c r="AO201" s="406"/>
      <c r="AP201" s="406"/>
      <c r="AQ201" s="406"/>
      <c r="AR201" s="406"/>
      <c r="AS201" s="406"/>
    </row>
    <row r="202" spans="2:45">
      <c r="B202" s="406"/>
      <c r="C202" s="406"/>
      <c r="D202" s="406"/>
      <c r="E202" s="402"/>
      <c r="F202" s="402"/>
      <c r="G202" s="409"/>
      <c r="H202" s="407"/>
      <c r="I202" s="407"/>
      <c r="J202" s="406"/>
      <c r="K202" s="406"/>
      <c r="L202" s="406"/>
      <c r="M202" s="406"/>
      <c r="N202" s="406"/>
      <c r="O202" s="406"/>
      <c r="P202" s="406"/>
      <c r="Q202" s="406"/>
      <c r="R202" s="406"/>
      <c r="S202" s="406"/>
      <c r="T202" s="406"/>
      <c r="U202" s="406"/>
      <c r="V202" s="406"/>
      <c r="W202" s="406"/>
      <c r="X202" s="406"/>
      <c r="Y202" s="406"/>
      <c r="Z202" s="406"/>
      <c r="AA202" s="406"/>
      <c r="AB202" s="406"/>
      <c r="AC202" s="406"/>
      <c r="AD202" s="406"/>
      <c r="AE202" s="406"/>
      <c r="AF202" s="406"/>
      <c r="AG202" s="406"/>
      <c r="AH202" s="406"/>
      <c r="AI202" s="406"/>
      <c r="AJ202" s="406"/>
      <c r="AK202" s="406"/>
      <c r="AL202" s="406"/>
      <c r="AM202" s="406"/>
      <c r="AN202" s="406"/>
      <c r="AO202" s="406"/>
      <c r="AP202" s="406"/>
      <c r="AQ202" s="406"/>
      <c r="AR202" s="406"/>
      <c r="AS202" s="406"/>
    </row>
    <row r="203" spans="2:45">
      <c r="B203" s="406"/>
      <c r="C203" s="406"/>
      <c r="D203" s="406"/>
      <c r="E203" s="402"/>
      <c r="F203" s="402"/>
      <c r="G203" s="409"/>
      <c r="H203" s="407"/>
      <c r="I203" s="407"/>
      <c r="J203" s="406"/>
      <c r="K203" s="406"/>
      <c r="L203" s="406"/>
      <c r="M203" s="406"/>
      <c r="N203" s="406"/>
      <c r="O203" s="406"/>
      <c r="P203" s="406"/>
      <c r="Q203" s="406"/>
      <c r="R203" s="406"/>
      <c r="S203" s="406"/>
      <c r="T203" s="406"/>
      <c r="U203" s="406"/>
      <c r="V203" s="406"/>
      <c r="W203" s="406"/>
      <c r="X203" s="406"/>
      <c r="Y203" s="406"/>
      <c r="Z203" s="406"/>
      <c r="AA203" s="406"/>
      <c r="AB203" s="406"/>
      <c r="AC203" s="406"/>
      <c r="AD203" s="406"/>
      <c r="AE203" s="406"/>
      <c r="AF203" s="406"/>
      <c r="AG203" s="406"/>
      <c r="AH203" s="406"/>
      <c r="AI203" s="406"/>
      <c r="AJ203" s="406"/>
      <c r="AK203" s="406"/>
      <c r="AL203" s="406"/>
      <c r="AM203" s="406"/>
      <c r="AN203" s="406"/>
      <c r="AO203" s="406"/>
      <c r="AP203" s="406"/>
      <c r="AQ203" s="406"/>
      <c r="AR203" s="406"/>
      <c r="AS203" s="406"/>
    </row>
    <row r="204" spans="2:45">
      <c r="B204" s="406"/>
      <c r="C204" s="406"/>
      <c r="D204" s="406"/>
      <c r="E204" s="402"/>
      <c r="F204" s="402"/>
      <c r="G204" s="409"/>
      <c r="H204" s="407"/>
      <c r="I204" s="407"/>
      <c r="J204" s="406"/>
      <c r="K204" s="406"/>
      <c r="L204" s="406"/>
      <c r="M204" s="406"/>
      <c r="N204" s="406"/>
      <c r="O204" s="406"/>
      <c r="P204" s="406"/>
      <c r="Q204" s="406"/>
      <c r="R204" s="406"/>
      <c r="S204" s="406"/>
      <c r="T204" s="406"/>
      <c r="U204" s="406"/>
      <c r="V204" s="406"/>
      <c r="W204" s="406"/>
      <c r="X204" s="406"/>
      <c r="Y204" s="406"/>
      <c r="Z204" s="406"/>
      <c r="AA204" s="406"/>
      <c r="AB204" s="406"/>
      <c r="AC204" s="406"/>
      <c r="AD204" s="406"/>
      <c r="AE204" s="406"/>
      <c r="AF204" s="406"/>
      <c r="AG204" s="406"/>
      <c r="AH204" s="406"/>
      <c r="AI204" s="406"/>
      <c r="AJ204" s="406"/>
      <c r="AK204" s="406"/>
      <c r="AL204" s="406"/>
      <c r="AM204" s="406"/>
      <c r="AN204" s="406"/>
      <c r="AO204" s="406"/>
      <c r="AP204" s="406"/>
      <c r="AQ204" s="406"/>
      <c r="AR204" s="406"/>
      <c r="AS204" s="406"/>
    </row>
    <row r="205" spans="2:45">
      <c r="B205" s="406"/>
      <c r="C205" s="406"/>
      <c r="D205" s="406"/>
      <c r="E205" s="402"/>
      <c r="F205" s="402"/>
      <c r="G205" s="409"/>
      <c r="H205" s="407"/>
      <c r="I205" s="407"/>
      <c r="J205" s="406"/>
      <c r="K205" s="406"/>
      <c r="L205" s="406"/>
      <c r="M205" s="406"/>
      <c r="N205" s="406"/>
      <c r="O205" s="406"/>
      <c r="P205" s="406"/>
      <c r="Q205" s="406"/>
      <c r="R205" s="406"/>
      <c r="S205" s="406"/>
      <c r="T205" s="406"/>
      <c r="U205" s="406"/>
      <c r="V205" s="406"/>
      <c r="W205" s="406"/>
      <c r="X205" s="406"/>
      <c r="Y205" s="406"/>
      <c r="Z205" s="406"/>
      <c r="AA205" s="406"/>
      <c r="AB205" s="406"/>
      <c r="AC205" s="406"/>
      <c r="AD205" s="406"/>
      <c r="AE205" s="406"/>
      <c r="AF205" s="406"/>
      <c r="AG205" s="406"/>
      <c r="AH205" s="406"/>
      <c r="AI205" s="406"/>
      <c r="AJ205" s="406"/>
      <c r="AK205" s="406"/>
      <c r="AL205" s="406"/>
      <c r="AM205" s="406"/>
      <c r="AN205" s="406"/>
      <c r="AO205" s="406"/>
      <c r="AP205" s="406"/>
      <c r="AQ205" s="406"/>
      <c r="AR205" s="406"/>
      <c r="AS205" s="406"/>
    </row>
    <row r="206" spans="2:45">
      <c r="B206" s="406"/>
      <c r="C206" s="406"/>
      <c r="D206" s="406"/>
      <c r="E206" s="402"/>
      <c r="F206" s="402"/>
      <c r="G206" s="409"/>
      <c r="H206" s="407"/>
      <c r="I206" s="407"/>
      <c r="J206" s="406"/>
      <c r="K206" s="406"/>
      <c r="L206" s="406"/>
      <c r="M206" s="406"/>
      <c r="N206" s="406"/>
      <c r="O206" s="406"/>
      <c r="P206" s="406"/>
      <c r="Q206" s="406"/>
      <c r="R206" s="406"/>
      <c r="S206" s="406"/>
      <c r="T206" s="406"/>
      <c r="U206" s="406"/>
      <c r="V206" s="406"/>
      <c r="W206" s="406"/>
      <c r="X206" s="406"/>
      <c r="Y206" s="406"/>
      <c r="Z206" s="406"/>
      <c r="AA206" s="406"/>
      <c r="AB206" s="406"/>
      <c r="AC206" s="406"/>
      <c r="AD206" s="406"/>
      <c r="AE206" s="406"/>
      <c r="AF206" s="406"/>
      <c r="AG206" s="406"/>
      <c r="AH206" s="406"/>
      <c r="AI206" s="406"/>
      <c r="AJ206" s="406"/>
      <c r="AK206" s="406"/>
      <c r="AL206" s="406"/>
      <c r="AM206" s="406"/>
      <c r="AN206" s="406"/>
      <c r="AO206" s="406"/>
      <c r="AP206" s="406"/>
      <c r="AQ206" s="406"/>
      <c r="AR206" s="406"/>
      <c r="AS206" s="406"/>
    </row>
    <row r="207" spans="2:45">
      <c r="B207" s="406"/>
      <c r="C207" s="406"/>
      <c r="D207" s="406"/>
      <c r="E207" s="402"/>
      <c r="F207" s="402"/>
      <c r="G207" s="409"/>
      <c r="H207" s="407"/>
      <c r="I207" s="407"/>
      <c r="J207" s="406"/>
      <c r="K207" s="406"/>
      <c r="L207" s="406"/>
      <c r="M207" s="406"/>
      <c r="N207" s="406"/>
      <c r="O207" s="406"/>
      <c r="P207" s="406"/>
      <c r="Q207" s="406"/>
      <c r="R207" s="406"/>
      <c r="S207" s="406"/>
      <c r="T207" s="406"/>
      <c r="U207" s="406"/>
      <c r="V207" s="406"/>
      <c r="W207" s="406"/>
      <c r="X207" s="406"/>
      <c r="Y207" s="406"/>
      <c r="Z207" s="406"/>
      <c r="AA207" s="406"/>
      <c r="AB207" s="406"/>
      <c r="AC207" s="406"/>
      <c r="AD207" s="406"/>
      <c r="AE207" s="406"/>
      <c r="AF207" s="406"/>
      <c r="AG207" s="406"/>
      <c r="AH207" s="406"/>
      <c r="AI207" s="406"/>
      <c r="AJ207" s="406"/>
      <c r="AK207" s="406"/>
      <c r="AL207" s="406"/>
      <c r="AM207" s="406"/>
      <c r="AN207" s="406"/>
      <c r="AO207" s="406"/>
      <c r="AP207" s="406"/>
      <c r="AQ207" s="406"/>
      <c r="AR207" s="406"/>
      <c r="AS207" s="406"/>
    </row>
    <row r="208" spans="2:45">
      <c r="B208" s="406"/>
      <c r="C208" s="406"/>
      <c r="D208" s="406"/>
      <c r="E208" s="402"/>
      <c r="F208" s="402"/>
      <c r="G208" s="409"/>
      <c r="H208" s="407"/>
      <c r="I208" s="407"/>
      <c r="J208" s="406"/>
      <c r="K208" s="406"/>
      <c r="L208" s="406"/>
      <c r="M208" s="406"/>
      <c r="N208" s="406"/>
      <c r="O208" s="406"/>
      <c r="P208" s="406"/>
      <c r="Q208" s="406"/>
      <c r="R208" s="406"/>
      <c r="S208" s="406"/>
      <c r="T208" s="406"/>
      <c r="U208" s="406"/>
      <c r="V208" s="406"/>
      <c r="W208" s="406"/>
      <c r="X208" s="406"/>
      <c r="Y208" s="406"/>
      <c r="Z208" s="406"/>
      <c r="AA208" s="406"/>
      <c r="AB208" s="406"/>
      <c r="AC208" s="406"/>
      <c r="AD208" s="406"/>
      <c r="AE208" s="406"/>
      <c r="AF208" s="406"/>
      <c r="AG208" s="406"/>
      <c r="AH208" s="406"/>
      <c r="AI208" s="406"/>
      <c r="AJ208" s="406"/>
      <c r="AK208" s="406"/>
      <c r="AL208" s="406"/>
      <c r="AM208" s="406"/>
      <c r="AN208" s="406"/>
      <c r="AO208" s="406"/>
      <c r="AP208" s="406"/>
      <c r="AQ208" s="406"/>
      <c r="AR208" s="406"/>
      <c r="AS208" s="406"/>
    </row>
    <row r="209" spans="2:45">
      <c r="B209" s="406"/>
      <c r="C209" s="406"/>
      <c r="D209" s="406"/>
      <c r="E209" s="402"/>
      <c r="F209" s="402"/>
      <c r="G209" s="409"/>
      <c r="H209" s="407"/>
      <c r="I209" s="407"/>
      <c r="J209" s="406"/>
      <c r="K209" s="406"/>
      <c r="L209" s="406"/>
      <c r="M209" s="406"/>
      <c r="N209" s="406"/>
      <c r="O209" s="406"/>
      <c r="P209" s="406"/>
      <c r="Q209" s="406"/>
      <c r="R209" s="406"/>
      <c r="S209" s="406"/>
      <c r="T209" s="406"/>
      <c r="U209" s="406"/>
      <c r="V209" s="406"/>
      <c r="W209" s="406"/>
      <c r="X209" s="406"/>
      <c r="Y209" s="406"/>
      <c r="Z209" s="406"/>
      <c r="AA209" s="406"/>
      <c r="AB209" s="406"/>
      <c r="AC209" s="406"/>
      <c r="AD209" s="406"/>
      <c r="AE209" s="406"/>
      <c r="AF209" s="406"/>
      <c r="AG209" s="406"/>
      <c r="AH209" s="406"/>
      <c r="AI209" s="406"/>
      <c r="AJ209" s="406"/>
      <c r="AK209" s="406"/>
      <c r="AL209" s="406"/>
      <c r="AM209" s="406"/>
      <c r="AN209" s="406"/>
      <c r="AO209" s="406"/>
      <c r="AP209" s="406"/>
      <c r="AQ209" s="406"/>
      <c r="AR209" s="406"/>
      <c r="AS209" s="406"/>
    </row>
    <row r="210" spans="2:45">
      <c r="B210" s="406"/>
      <c r="C210" s="406"/>
      <c r="D210" s="406"/>
      <c r="E210" s="402"/>
      <c r="F210" s="402"/>
      <c r="G210" s="409"/>
      <c r="H210" s="407"/>
      <c r="I210" s="407"/>
      <c r="J210" s="406"/>
      <c r="K210" s="406"/>
      <c r="L210" s="406"/>
      <c r="M210" s="406"/>
      <c r="N210" s="406"/>
      <c r="O210" s="406"/>
      <c r="P210" s="406"/>
      <c r="Q210" s="406"/>
      <c r="R210" s="406"/>
      <c r="S210" s="406"/>
      <c r="T210" s="406"/>
      <c r="U210" s="406"/>
      <c r="V210" s="406"/>
      <c r="W210" s="406"/>
      <c r="X210" s="406"/>
      <c r="Y210" s="406"/>
      <c r="Z210" s="406"/>
      <c r="AA210" s="406"/>
      <c r="AB210" s="406"/>
      <c r="AC210" s="406"/>
      <c r="AD210" s="406"/>
      <c r="AE210" s="406"/>
      <c r="AF210" s="406"/>
      <c r="AG210" s="406"/>
      <c r="AH210" s="406"/>
      <c r="AI210" s="406"/>
      <c r="AJ210" s="406"/>
      <c r="AK210" s="406"/>
      <c r="AL210" s="406"/>
      <c r="AM210" s="406"/>
      <c r="AN210" s="406"/>
      <c r="AO210" s="406"/>
      <c r="AP210" s="406"/>
      <c r="AQ210" s="406"/>
      <c r="AR210" s="406"/>
      <c r="AS210" s="406"/>
    </row>
    <row r="211" spans="2:45">
      <c r="B211" s="406"/>
      <c r="C211" s="406"/>
      <c r="D211" s="406"/>
      <c r="E211" s="402"/>
      <c r="F211" s="402"/>
      <c r="G211" s="409"/>
      <c r="H211" s="407"/>
      <c r="I211" s="407"/>
      <c r="J211" s="406"/>
      <c r="K211" s="406"/>
      <c r="L211" s="406"/>
      <c r="M211" s="406"/>
      <c r="N211" s="406"/>
      <c r="O211" s="406"/>
      <c r="P211" s="406"/>
      <c r="Q211" s="406"/>
      <c r="R211" s="406"/>
      <c r="S211" s="406"/>
      <c r="T211" s="406"/>
      <c r="U211" s="406"/>
      <c r="V211" s="406"/>
      <c r="W211" s="406"/>
      <c r="X211" s="406"/>
      <c r="Y211" s="406"/>
      <c r="Z211" s="406"/>
      <c r="AA211" s="406"/>
      <c r="AB211" s="406"/>
      <c r="AC211" s="406"/>
      <c r="AD211" s="406"/>
      <c r="AE211" s="406"/>
      <c r="AF211" s="406"/>
      <c r="AG211" s="406"/>
      <c r="AH211" s="406"/>
      <c r="AI211" s="406"/>
      <c r="AJ211" s="406"/>
      <c r="AK211" s="406"/>
      <c r="AL211" s="406"/>
      <c r="AM211" s="406"/>
      <c r="AN211" s="406"/>
      <c r="AO211" s="406"/>
      <c r="AP211" s="406"/>
      <c r="AQ211" s="406"/>
      <c r="AR211" s="406"/>
      <c r="AS211" s="406"/>
    </row>
    <row r="212" spans="2:45">
      <c r="B212" s="406"/>
      <c r="C212" s="406"/>
      <c r="D212" s="406"/>
      <c r="E212" s="402"/>
      <c r="F212" s="402"/>
      <c r="G212" s="409"/>
      <c r="H212" s="407"/>
      <c r="I212" s="407"/>
      <c r="J212" s="406"/>
      <c r="K212" s="406"/>
      <c r="L212" s="406"/>
      <c r="M212" s="406"/>
      <c r="N212" s="406"/>
      <c r="O212" s="406"/>
      <c r="P212" s="406"/>
      <c r="Q212" s="406"/>
      <c r="R212" s="406"/>
      <c r="S212" s="406"/>
      <c r="T212" s="406"/>
      <c r="U212" s="406"/>
      <c r="V212" s="406"/>
      <c r="W212" s="406"/>
      <c r="X212" s="406"/>
      <c r="Y212" s="406"/>
      <c r="Z212" s="406"/>
      <c r="AA212" s="406"/>
      <c r="AB212" s="406"/>
      <c r="AC212" s="406"/>
      <c r="AD212" s="406"/>
      <c r="AE212" s="406"/>
      <c r="AF212" s="406"/>
      <c r="AG212" s="406"/>
      <c r="AH212" s="406"/>
      <c r="AI212" s="406"/>
      <c r="AJ212" s="406"/>
      <c r="AK212" s="406"/>
      <c r="AL212" s="406"/>
      <c r="AM212" s="406"/>
      <c r="AN212" s="406"/>
      <c r="AO212" s="406"/>
      <c r="AP212" s="406"/>
      <c r="AQ212" s="406"/>
      <c r="AR212" s="406"/>
      <c r="AS212" s="406"/>
    </row>
    <row r="213" spans="2:45">
      <c r="B213" s="406"/>
      <c r="C213" s="406"/>
      <c r="D213" s="406"/>
      <c r="E213" s="402"/>
      <c r="F213" s="402"/>
      <c r="G213" s="409"/>
      <c r="H213" s="407"/>
      <c r="I213" s="407"/>
      <c r="J213" s="406"/>
      <c r="K213" s="406"/>
      <c r="L213" s="406"/>
      <c r="M213" s="406"/>
      <c r="N213" s="406"/>
      <c r="O213" s="406"/>
      <c r="P213" s="406"/>
      <c r="Q213" s="406"/>
      <c r="R213" s="406"/>
      <c r="S213" s="406"/>
      <c r="T213" s="406"/>
      <c r="U213" s="406"/>
      <c r="V213" s="406"/>
      <c r="W213" s="406"/>
      <c r="X213" s="406"/>
      <c r="Y213" s="406"/>
      <c r="Z213" s="406"/>
      <c r="AA213" s="406"/>
      <c r="AB213" s="406"/>
      <c r="AC213" s="406"/>
      <c r="AD213" s="406"/>
      <c r="AE213" s="406"/>
      <c r="AF213" s="406"/>
      <c r="AG213" s="406"/>
      <c r="AH213" s="406"/>
      <c r="AI213" s="406"/>
      <c r="AJ213" s="406"/>
      <c r="AK213" s="406"/>
      <c r="AL213" s="406"/>
      <c r="AM213" s="406"/>
      <c r="AN213" s="406"/>
      <c r="AO213" s="406"/>
      <c r="AP213" s="406"/>
      <c r="AQ213" s="406"/>
      <c r="AR213" s="406"/>
      <c r="AS213" s="406"/>
    </row>
    <row r="214" spans="2:45">
      <c r="B214" s="406"/>
      <c r="C214" s="406"/>
      <c r="D214" s="406"/>
      <c r="E214" s="402"/>
      <c r="F214" s="402"/>
      <c r="G214" s="409"/>
      <c r="H214" s="407"/>
      <c r="I214" s="407"/>
      <c r="J214" s="406"/>
      <c r="K214" s="406"/>
      <c r="L214" s="406"/>
      <c r="M214" s="406"/>
      <c r="N214" s="406"/>
      <c r="O214" s="406"/>
      <c r="P214" s="406"/>
      <c r="Q214" s="406"/>
      <c r="R214" s="406"/>
      <c r="S214" s="406"/>
      <c r="T214" s="406"/>
      <c r="U214" s="406"/>
      <c r="V214" s="406"/>
      <c r="W214" s="406"/>
      <c r="X214" s="406"/>
      <c r="Y214" s="406"/>
      <c r="Z214" s="406"/>
      <c r="AA214" s="406"/>
      <c r="AB214" s="406"/>
      <c r="AC214" s="406"/>
      <c r="AD214" s="406"/>
      <c r="AE214" s="406"/>
      <c r="AF214" s="406"/>
      <c r="AG214" s="406"/>
      <c r="AH214" s="406"/>
      <c r="AI214" s="406"/>
      <c r="AJ214" s="406"/>
      <c r="AK214" s="406"/>
      <c r="AL214" s="406"/>
      <c r="AM214" s="406"/>
      <c r="AN214" s="406"/>
      <c r="AO214" s="406"/>
      <c r="AP214" s="406"/>
      <c r="AQ214" s="406"/>
      <c r="AR214" s="406"/>
      <c r="AS214" s="406"/>
    </row>
    <row r="215" spans="2:45">
      <c r="B215" s="406"/>
      <c r="C215" s="406"/>
      <c r="D215" s="406"/>
      <c r="E215" s="402"/>
      <c r="F215" s="402"/>
      <c r="G215" s="409"/>
      <c r="H215" s="407"/>
      <c r="I215" s="407"/>
      <c r="J215" s="406"/>
      <c r="K215" s="406"/>
      <c r="L215" s="406"/>
      <c r="M215" s="406"/>
      <c r="N215" s="406"/>
      <c r="O215" s="406"/>
      <c r="P215" s="406"/>
      <c r="Q215" s="406"/>
      <c r="R215" s="406"/>
      <c r="S215" s="406"/>
      <c r="T215" s="406"/>
      <c r="U215" s="406"/>
      <c r="V215" s="406"/>
      <c r="W215" s="406"/>
      <c r="X215" s="406"/>
      <c r="Y215" s="406"/>
      <c r="Z215" s="406"/>
      <c r="AA215" s="406"/>
      <c r="AB215" s="406"/>
      <c r="AC215" s="406"/>
      <c r="AD215" s="406"/>
      <c r="AE215" s="406"/>
      <c r="AF215" s="406"/>
      <c r="AG215" s="406"/>
      <c r="AH215" s="406"/>
      <c r="AI215" s="406"/>
      <c r="AJ215" s="406"/>
      <c r="AK215" s="406"/>
      <c r="AL215" s="406"/>
      <c r="AM215" s="406"/>
      <c r="AN215" s="406"/>
      <c r="AO215" s="406"/>
      <c r="AP215" s="406"/>
      <c r="AQ215" s="406"/>
      <c r="AR215" s="406"/>
      <c r="AS215" s="406"/>
    </row>
    <row r="216" spans="2:45">
      <c r="B216" s="406"/>
      <c r="C216" s="406"/>
      <c r="D216" s="406"/>
      <c r="E216" s="402"/>
      <c r="F216" s="402"/>
      <c r="G216" s="409"/>
      <c r="H216" s="407"/>
      <c r="I216" s="407"/>
      <c r="J216" s="406"/>
      <c r="K216" s="406"/>
      <c r="L216" s="406"/>
      <c r="M216" s="406"/>
      <c r="N216" s="406"/>
      <c r="O216" s="406"/>
      <c r="P216" s="406"/>
      <c r="Q216" s="406"/>
      <c r="R216" s="406"/>
      <c r="S216" s="406"/>
      <c r="T216" s="406"/>
      <c r="U216" s="406"/>
      <c r="V216" s="406"/>
      <c r="W216" s="406"/>
      <c r="X216" s="406"/>
      <c r="Y216" s="406"/>
      <c r="Z216" s="406"/>
      <c r="AA216" s="406"/>
      <c r="AB216" s="406"/>
      <c r="AC216" s="406"/>
      <c r="AD216" s="406"/>
      <c r="AE216" s="406"/>
      <c r="AF216" s="406"/>
      <c r="AG216" s="406"/>
      <c r="AH216" s="406"/>
      <c r="AI216" s="406"/>
      <c r="AJ216" s="406"/>
      <c r="AK216" s="406"/>
      <c r="AL216" s="406"/>
      <c r="AM216" s="406"/>
      <c r="AN216" s="406"/>
      <c r="AO216" s="406"/>
      <c r="AP216" s="406"/>
      <c r="AQ216" s="406"/>
      <c r="AR216" s="406"/>
      <c r="AS216" s="406"/>
    </row>
    <row r="217" spans="2:45">
      <c r="B217" s="406"/>
      <c r="C217" s="406"/>
      <c r="D217" s="406"/>
      <c r="E217" s="402"/>
      <c r="F217" s="402"/>
      <c r="G217" s="409"/>
      <c r="H217" s="407"/>
      <c r="I217" s="407"/>
      <c r="J217" s="406"/>
      <c r="K217" s="406"/>
      <c r="L217" s="406"/>
      <c r="M217" s="406"/>
      <c r="N217" s="406"/>
      <c r="O217" s="406"/>
      <c r="P217" s="406"/>
      <c r="Q217" s="406"/>
      <c r="R217" s="406"/>
      <c r="S217" s="406"/>
      <c r="T217" s="406"/>
      <c r="U217" s="406"/>
      <c r="V217" s="406"/>
      <c r="W217" s="406"/>
      <c r="X217" s="406"/>
      <c r="Y217" s="406"/>
      <c r="Z217" s="406"/>
      <c r="AA217" s="406"/>
      <c r="AB217" s="406"/>
      <c r="AC217" s="406"/>
      <c r="AD217" s="406"/>
      <c r="AE217" s="406"/>
      <c r="AF217" s="406"/>
      <c r="AG217" s="406"/>
      <c r="AH217" s="406"/>
      <c r="AI217" s="406"/>
      <c r="AJ217" s="406"/>
      <c r="AK217" s="406"/>
      <c r="AL217" s="406"/>
      <c r="AM217" s="406"/>
      <c r="AN217" s="406"/>
      <c r="AO217" s="406"/>
      <c r="AP217" s="406"/>
      <c r="AQ217" s="406"/>
      <c r="AR217" s="406"/>
      <c r="AS217" s="406"/>
    </row>
    <row r="218" spans="2:45">
      <c r="B218" s="406"/>
      <c r="C218" s="406"/>
      <c r="D218" s="406"/>
      <c r="E218" s="402"/>
      <c r="F218" s="402"/>
      <c r="G218" s="409"/>
      <c r="H218" s="407"/>
      <c r="I218" s="407"/>
      <c r="J218" s="406"/>
      <c r="K218" s="406"/>
      <c r="L218" s="406"/>
      <c r="M218" s="406"/>
      <c r="N218" s="406"/>
      <c r="O218" s="406"/>
      <c r="P218" s="406"/>
      <c r="Q218" s="406"/>
      <c r="R218" s="406"/>
      <c r="S218" s="406"/>
      <c r="T218" s="406"/>
      <c r="U218" s="406"/>
      <c r="V218" s="406"/>
      <c r="W218" s="406"/>
      <c r="X218" s="406"/>
      <c r="Y218" s="406"/>
      <c r="Z218" s="406"/>
      <c r="AA218" s="406"/>
      <c r="AB218" s="406"/>
      <c r="AC218" s="406"/>
      <c r="AD218" s="406"/>
      <c r="AE218" s="406"/>
      <c r="AF218" s="406"/>
      <c r="AG218" s="406"/>
      <c r="AH218" s="406"/>
      <c r="AI218" s="406"/>
      <c r="AJ218" s="406"/>
      <c r="AK218" s="406"/>
      <c r="AL218" s="406"/>
      <c r="AM218" s="406"/>
      <c r="AN218" s="406"/>
      <c r="AO218" s="406"/>
      <c r="AP218" s="406"/>
      <c r="AQ218" s="406"/>
      <c r="AR218" s="406"/>
      <c r="AS218" s="406"/>
    </row>
    <row r="219" spans="2:45">
      <c r="B219" s="406"/>
      <c r="C219" s="406"/>
      <c r="D219" s="406"/>
      <c r="E219" s="402"/>
      <c r="F219" s="402"/>
      <c r="G219" s="409"/>
      <c r="H219" s="407"/>
      <c r="I219" s="407"/>
      <c r="J219" s="406"/>
      <c r="K219" s="406"/>
      <c r="L219" s="406"/>
      <c r="M219" s="406"/>
      <c r="N219" s="406"/>
      <c r="O219" s="406"/>
      <c r="P219" s="406"/>
      <c r="Q219" s="406"/>
      <c r="R219" s="406"/>
      <c r="S219" s="406"/>
      <c r="T219" s="406"/>
      <c r="U219" s="406"/>
      <c r="V219" s="406"/>
      <c r="W219" s="406"/>
      <c r="X219" s="406"/>
      <c r="Y219" s="406"/>
      <c r="Z219" s="406"/>
      <c r="AA219" s="406"/>
      <c r="AB219" s="406"/>
      <c r="AC219" s="406"/>
      <c r="AD219" s="406"/>
      <c r="AE219" s="406"/>
      <c r="AF219" s="406"/>
      <c r="AG219" s="406"/>
      <c r="AH219" s="406"/>
      <c r="AI219" s="406"/>
      <c r="AJ219" s="406"/>
      <c r="AK219" s="406"/>
      <c r="AL219" s="406"/>
      <c r="AM219" s="406"/>
      <c r="AN219" s="406"/>
      <c r="AO219" s="406"/>
      <c r="AP219" s="406"/>
      <c r="AQ219" s="406"/>
      <c r="AR219" s="406"/>
      <c r="AS219" s="406"/>
    </row>
    <row r="220" spans="2:45">
      <c r="B220" s="406"/>
      <c r="C220" s="406"/>
      <c r="D220" s="406"/>
      <c r="E220" s="402"/>
      <c r="F220" s="402"/>
      <c r="G220" s="409"/>
      <c r="H220" s="407"/>
      <c r="I220" s="407"/>
      <c r="J220" s="406"/>
      <c r="K220" s="406"/>
      <c r="L220" s="406"/>
      <c r="M220" s="406"/>
      <c r="N220" s="406"/>
      <c r="O220" s="406"/>
      <c r="P220" s="406"/>
      <c r="Q220" s="406"/>
      <c r="R220" s="406"/>
      <c r="S220" s="406"/>
      <c r="T220" s="406"/>
      <c r="U220" s="406"/>
      <c r="V220" s="406"/>
      <c r="W220" s="406"/>
      <c r="X220" s="406"/>
      <c r="Y220" s="406"/>
      <c r="Z220" s="406"/>
      <c r="AA220" s="406"/>
      <c r="AB220" s="406"/>
      <c r="AC220" s="406"/>
      <c r="AD220" s="406"/>
      <c r="AE220" s="406"/>
      <c r="AF220" s="406"/>
      <c r="AG220" s="406"/>
      <c r="AH220" s="406"/>
      <c r="AI220" s="406"/>
      <c r="AJ220" s="406"/>
      <c r="AK220" s="406"/>
      <c r="AL220" s="406"/>
      <c r="AM220" s="406"/>
      <c r="AN220" s="406"/>
      <c r="AO220" s="406"/>
      <c r="AP220" s="406"/>
      <c r="AQ220" s="406"/>
      <c r="AR220" s="406"/>
      <c r="AS220" s="406"/>
    </row>
    <row r="221" spans="2:45">
      <c r="B221" s="406"/>
      <c r="C221" s="406"/>
      <c r="D221" s="406"/>
      <c r="E221" s="402"/>
      <c r="F221" s="402"/>
      <c r="G221" s="409"/>
      <c r="H221" s="407"/>
      <c r="I221" s="407"/>
      <c r="J221" s="406"/>
      <c r="K221" s="406"/>
      <c r="L221" s="406"/>
      <c r="M221" s="406"/>
      <c r="N221" s="406"/>
      <c r="O221" s="406"/>
      <c r="P221" s="406"/>
      <c r="Q221" s="406"/>
      <c r="R221" s="406"/>
      <c r="S221" s="406"/>
      <c r="T221" s="406"/>
      <c r="U221" s="406"/>
      <c r="V221" s="406"/>
      <c r="W221" s="406"/>
      <c r="X221" s="406"/>
      <c r="Y221" s="406"/>
      <c r="Z221" s="406"/>
      <c r="AA221" s="406"/>
      <c r="AB221" s="406"/>
      <c r="AC221" s="406"/>
      <c r="AD221" s="406"/>
      <c r="AE221" s="406"/>
      <c r="AF221" s="406"/>
      <c r="AG221" s="406"/>
      <c r="AH221" s="406"/>
      <c r="AI221" s="406"/>
      <c r="AJ221" s="406"/>
      <c r="AK221" s="406"/>
      <c r="AL221" s="406"/>
      <c r="AM221" s="406"/>
      <c r="AN221" s="406"/>
      <c r="AO221" s="406"/>
      <c r="AP221" s="406"/>
      <c r="AQ221" s="406"/>
      <c r="AR221" s="406"/>
      <c r="AS221" s="406"/>
    </row>
    <row r="222" spans="2:45">
      <c r="B222" s="406"/>
      <c r="C222" s="406"/>
      <c r="D222" s="406"/>
      <c r="E222" s="402"/>
      <c r="F222" s="402"/>
      <c r="G222" s="409"/>
      <c r="H222" s="407"/>
      <c r="I222" s="407"/>
      <c r="J222" s="406"/>
      <c r="K222" s="406"/>
      <c r="L222" s="406"/>
      <c r="M222" s="406"/>
      <c r="N222" s="406"/>
      <c r="O222" s="406"/>
      <c r="P222" s="406"/>
      <c r="Q222" s="406"/>
      <c r="R222" s="406"/>
      <c r="S222" s="406"/>
      <c r="T222" s="406"/>
      <c r="U222" s="406"/>
      <c r="V222" s="406"/>
      <c r="W222" s="406"/>
      <c r="X222" s="406"/>
      <c r="Y222" s="406"/>
      <c r="Z222" s="406"/>
      <c r="AA222" s="406"/>
      <c r="AB222" s="406"/>
      <c r="AC222" s="406"/>
      <c r="AD222" s="406"/>
      <c r="AE222" s="406"/>
      <c r="AF222" s="406"/>
      <c r="AG222" s="406"/>
      <c r="AH222" s="406"/>
      <c r="AI222" s="406"/>
      <c r="AJ222" s="406"/>
      <c r="AK222" s="406"/>
      <c r="AL222" s="406"/>
      <c r="AM222" s="406"/>
      <c r="AN222" s="406"/>
      <c r="AO222" s="406"/>
      <c r="AP222" s="406"/>
      <c r="AQ222" s="406"/>
      <c r="AR222" s="406"/>
      <c r="AS222" s="406"/>
    </row>
    <row r="223" spans="2:45">
      <c r="B223" s="406"/>
      <c r="C223" s="406"/>
      <c r="D223" s="406"/>
      <c r="E223" s="402"/>
      <c r="F223" s="402"/>
      <c r="G223" s="409"/>
      <c r="H223" s="407"/>
      <c r="I223" s="407"/>
      <c r="J223" s="406"/>
      <c r="K223" s="406"/>
      <c r="L223" s="406"/>
      <c r="M223" s="406"/>
      <c r="N223" s="406"/>
      <c r="O223" s="406"/>
      <c r="P223" s="406"/>
      <c r="Q223" s="406"/>
      <c r="R223" s="406"/>
      <c r="S223" s="406"/>
      <c r="T223" s="406"/>
      <c r="U223" s="406"/>
      <c r="V223" s="406"/>
      <c r="W223" s="406"/>
      <c r="X223" s="406"/>
      <c r="Y223" s="406"/>
      <c r="Z223" s="406"/>
      <c r="AA223" s="406"/>
      <c r="AB223" s="406"/>
      <c r="AC223" s="406"/>
      <c r="AD223" s="406"/>
      <c r="AE223" s="406"/>
      <c r="AF223" s="406"/>
      <c r="AG223" s="406"/>
      <c r="AH223" s="406"/>
      <c r="AI223" s="406"/>
      <c r="AJ223" s="406"/>
      <c r="AK223" s="406"/>
      <c r="AL223" s="406"/>
      <c r="AM223" s="406"/>
      <c r="AN223" s="406"/>
      <c r="AO223" s="406"/>
      <c r="AP223" s="406"/>
      <c r="AQ223" s="406"/>
      <c r="AR223" s="406"/>
      <c r="AS223" s="406"/>
    </row>
    <row r="224" spans="2:45">
      <c r="B224" s="406"/>
      <c r="C224" s="406"/>
      <c r="D224" s="406"/>
      <c r="E224" s="402"/>
      <c r="F224" s="402"/>
      <c r="G224" s="409"/>
      <c r="H224" s="407"/>
      <c r="I224" s="407"/>
      <c r="J224" s="406"/>
      <c r="K224" s="406"/>
      <c r="L224" s="406"/>
      <c r="M224" s="406"/>
      <c r="N224" s="406"/>
      <c r="O224" s="406"/>
      <c r="P224" s="406"/>
      <c r="Q224" s="406"/>
      <c r="R224" s="406"/>
      <c r="S224" s="406"/>
      <c r="T224" s="406"/>
      <c r="U224" s="406"/>
      <c r="V224" s="406"/>
      <c r="W224" s="406"/>
      <c r="X224" s="406"/>
      <c r="Y224" s="406"/>
      <c r="Z224" s="406"/>
      <c r="AA224" s="406"/>
      <c r="AB224" s="406"/>
      <c r="AC224" s="406"/>
      <c r="AD224" s="406"/>
      <c r="AE224" s="406"/>
      <c r="AF224" s="406"/>
      <c r="AG224" s="406"/>
      <c r="AH224" s="406"/>
      <c r="AI224" s="406"/>
      <c r="AJ224" s="406"/>
      <c r="AK224" s="406"/>
      <c r="AL224" s="406"/>
      <c r="AM224" s="406"/>
      <c r="AN224" s="406"/>
      <c r="AO224" s="406"/>
      <c r="AP224" s="406"/>
      <c r="AQ224" s="406"/>
      <c r="AR224" s="406"/>
      <c r="AS224" s="406"/>
    </row>
    <row r="225" spans="2:45">
      <c r="B225" s="406"/>
      <c r="C225" s="406"/>
      <c r="D225" s="406"/>
      <c r="E225" s="402"/>
      <c r="F225" s="402"/>
      <c r="G225" s="409"/>
      <c r="H225" s="407"/>
      <c r="I225" s="407"/>
      <c r="J225" s="406"/>
      <c r="K225" s="406"/>
      <c r="L225" s="406"/>
      <c r="M225" s="406"/>
      <c r="N225" s="406"/>
      <c r="O225" s="406"/>
      <c r="P225" s="406"/>
      <c r="Q225" s="406"/>
      <c r="R225" s="406"/>
      <c r="S225" s="406"/>
      <c r="T225" s="406"/>
      <c r="U225" s="406"/>
      <c r="V225" s="406"/>
      <c r="W225" s="406"/>
      <c r="X225" s="406"/>
      <c r="Y225" s="406"/>
      <c r="Z225" s="406"/>
      <c r="AA225" s="406"/>
      <c r="AB225" s="406"/>
      <c r="AC225" s="406"/>
      <c r="AD225" s="406"/>
      <c r="AE225" s="406"/>
      <c r="AF225" s="406"/>
      <c r="AG225" s="406"/>
      <c r="AH225" s="406"/>
      <c r="AI225" s="406"/>
      <c r="AJ225" s="406"/>
      <c r="AK225" s="406"/>
      <c r="AL225" s="406"/>
      <c r="AM225" s="406"/>
      <c r="AN225" s="406"/>
      <c r="AO225" s="406"/>
      <c r="AP225" s="406"/>
      <c r="AQ225" s="406"/>
      <c r="AR225" s="406"/>
      <c r="AS225" s="406"/>
    </row>
    <row r="226" spans="2:45">
      <c r="B226" s="406"/>
      <c r="C226" s="406"/>
      <c r="D226" s="406"/>
      <c r="E226" s="402"/>
      <c r="F226" s="402"/>
      <c r="G226" s="409"/>
      <c r="H226" s="407"/>
      <c r="I226" s="407"/>
      <c r="J226" s="406"/>
      <c r="K226" s="406"/>
      <c r="L226" s="406"/>
      <c r="M226" s="406"/>
      <c r="N226" s="406"/>
      <c r="O226" s="406"/>
      <c r="P226" s="406"/>
      <c r="Q226" s="406"/>
      <c r="R226" s="406"/>
      <c r="S226" s="406"/>
      <c r="T226" s="406"/>
      <c r="U226" s="406"/>
      <c r="V226" s="406"/>
      <c r="W226" s="406"/>
      <c r="X226" s="406"/>
      <c r="Y226" s="406"/>
      <c r="Z226" s="406"/>
      <c r="AA226" s="406"/>
      <c r="AB226" s="406"/>
      <c r="AC226" s="406"/>
      <c r="AD226" s="406"/>
      <c r="AE226" s="406"/>
      <c r="AF226" s="406"/>
      <c r="AG226" s="406"/>
      <c r="AH226" s="406"/>
      <c r="AI226" s="406"/>
      <c r="AJ226" s="406"/>
      <c r="AK226" s="406"/>
      <c r="AL226" s="406"/>
      <c r="AM226" s="406"/>
      <c r="AN226" s="406"/>
      <c r="AO226" s="406"/>
      <c r="AP226" s="406"/>
      <c r="AQ226" s="406"/>
      <c r="AR226" s="406"/>
      <c r="AS226" s="406"/>
    </row>
    <row r="227" spans="2:45">
      <c r="B227" s="406"/>
      <c r="C227" s="406"/>
      <c r="D227" s="406"/>
      <c r="E227" s="402"/>
      <c r="F227" s="402"/>
      <c r="G227" s="409"/>
      <c r="H227" s="407"/>
      <c r="I227" s="407"/>
      <c r="J227" s="406"/>
      <c r="K227" s="406"/>
      <c r="L227" s="406"/>
      <c r="M227" s="406"/>
      <c r="N227" s="406"/>
      <c r="O227" s="406"/>
      <c r="P227" s="406"/>
      <c r="Q227" s="406"/>
      <c r="R227" s="406"/>
      <c r="S227" s="406"/>
      <c r="T227" s="406"/>
      <c r="U227" s="406"/>
      <c r="V227" s="406"/>
      <c r="W227" s="406"/>
      <c r="X227" s="406"/>
      <c r="Y227" s="406"/>
      <c r="Z227" s="406"/>
      <c r="AA227" s="406"/>
      <c r="AB227" s="406"/>
      <c r="AC227" s="406"/>
      <c r="AD227" s="406"/>
      <c r="AE227" s="406"/>
      <c r="AF227" s="406"/>
      <c r="AG227" s="406"/>
      <c r="AH227" s="406"/>
      <c r="AI227" s="406"/>
      <c r="AJ227" s="406"/>
      <c r="AK227" s="406"/>
      <c r="AL227" s="406"/>
      <c r="AM227" s="406"/>
      <c r="AN227" s="406"/>
      <c r="AO227" s="406"/>
      <c r="AP227" s="406"/>
      <c r="AQ227" s="406"/>
      <c r="AR227" s="406"/>
      <c r="AS227" s="406"/>
    </row>
    <row r="228" spans="2:45">
      <c r="B228" s="406"/>
      <c r="C228" s="406"/>
      <c r="D228" s="406"/>
      <c r="E228" s="402"/>
      <c r="F228" s="402"/>
      <c r="G228" s="409"/>
      <c r="H228" s="407"/>
      <c r="I228" s="407"/>
      <c r="J228" s="406"/>
      <c r="K228" s="406"/>
      <c r="L228" s="406"/>
      <c r="M228" s="406"/>
      <c r="N228" s="406"/>
      <c r="O228" s="406"/>
      <c r="P228" s="406"/>
      <c r="Q228" s="406"/>
      <c r="R228" s="406"/>
      <c r="S228" s="406"/>
      <c r="T228" s="406"/>
      <c r="U228" s="406"/>
      <c r="V228" s="406"/>
      <c r="W228" s="406"/>
      <c r="X228" s="406"/>
      <c r="Y228" s="406"/>
      <c r="Z228" s="406"/>
      <c r="AA228" s="406"/>
      <c r="AB228" s="406"/>
      <c r="AC228" s="406"/>
      <c r="AD228" s="406"/>
      <c r="AE228" s="406"/>
      <c r="AF228" s="406"/>
      <c r="AG228" s="406"/>
      <c r="AH228" s="406"/>
      <c r="AI228" s="406"/>
      <c r="AJ228" s="406"/>
      <c r="AK228" s="406"/>
      <c r="AL228" s="406"/>
      <c r="AM228" s="406"/>
      <c r="AN228" s="406"/>
      <c r="AO228" s="406"/>
      <c r="AP228" s="406"/>
      <c r="AQ228" s="406"/>
      <c r="AR228" s="406"/>
      <c r="AS228" s="406"/>
    </row>
    <row r="229" spans="2:45">
      <c r="B229" s="406"/>
      <c r="C229" s="406"/>
      <c r="D229" s="406"/>
      <c r="E229" s="402"/>
      <c r="F229" s="402"/>
      <c r="G229" s="409"/>
      <c r="H229" s="407"/>
      <c r="I229" s="407"/>
      <c r="J229" s="406"/>
      <c r="K229" s="406"/>
      <c r="L229" s="406"/>
      <c r="M229" s="406"/>
      <c r="N229" s="406"/>
      <c r="O229" s="406"/>
      <c r="P229" s="406"/>
      <c r="Q229" s="406"/>
      <c r="R229" s="406"/>
      <c r="S229" s="406"/>
      <c r="T229" s="406"/>
      <c r="U229" s="406"/>
      <c r="V229" s="406"/>
      <c r="W229" s="406"/>
      <c r="X229" s="406"/>
      <c r="Y229" s="406"/>
      <c r="Z229" s="406"/>
      <c r="AA229" s="406"/>
      <c r="AB229" s="406"/>
      <c r="AC229" s="406"/>
      <c r="AD229" s="406"/>
      <c r="AE229" s="406"/>
      <c r="AF229" s="406"/>
      <c r="AG229" s="406"/>
      <c r="AH229" s="406"/>
      <c r="AI229" s="406"/>
      <c r="AJ229" s="406"/>
      <c r="AK229" s="406"/>
      <c r="AL229" s="406"/>
      <c r="AM229" s="406"/>
      <c r="AN229" s="406"/>
      <c r="AO229" s="406"/>
      <c r="AP229" s="406"/>
      <c r="AQ229" s="406"/>
      <c r="AR229" s="406"/>
      <c r="AS229" s="406"/>
    </row>
    <row r="230" spans="2:45">
      <c r="B230" s="406"/>
      <c r="C230" s="406"/>
      <c r="D230" s="406"/>
      <c r="E230" s="402"/>
      <c r="F230" s="402"/>
      <c r="G230" s="409"/>
      <c r="H230" s="407"/>
      <c r="I230" s="407"/>
      <c r="J230" s="406"/>
      <c r="K230" s="406"/>
      <c r="L230" s="406"/>
      <c r="M230" s="406"/>
      <c r="N230" s="406"/>
      <c r="O230" s="406"/>
      <c r="P230" s="406"/>
      <c r="Q230" s="406"/>
      <c r="R230" s="406"/>
      <c r="S230" s="406"/>
      <c r="T230" s="406"/>
      <c r="U230" s="406"/>
      <c r="V230" s="406"/>
      <c r="W230" s="406"/>
      <c r="X230" s="406"/>
      <c r="Y230" s="406"/>
      <c r="Z230" s="406"/>
      <c r="AA230" s="406"/>
      <c r="AB230" s="406"/>
      <c r="AC230" s="406"/>
      <c r="AD230" s="406"/>
      <c r="AE230" s="406"/>
      <c r="AF230" s="406"/>
      <c r="AG230" s="406"/>
      <c r="AH230" s="406"/>
      <c r="AI230" s="406"/>
      <c r="AJ230" s="406"/>
      <c r="AK230" s="406"/>
      <c r="AL230" s="406"/>
      <c r="AM230" s="406"/>
      <c r="AN230" s="406"/>
      <c r="AO230" s="406"/>
      <c r="AP230" s="406"/>
      <c r="AQ230" s="406"/>
      <c r="AR230" s="406"/>
      <c r="AS230" s="406"/>
    </row>
    <row r="231" spans="2:45">
      <c r="B231" s="406"/>
      <c r="C231" s="406"/>
      <c r="D231" s="406"/>
      <c r="E231" s="402"/>
      <c r="F231" s="402"/>
      <c r="G231" s="409"/>
      <c r="H231" s="407"/>
      <c r="I231" s="407"/>
      <c r="J231" s="406"/>
      <c r="K231" s="406"/>
      <c r="L231" s="406"/>
      <c r="M231" s="406"/>
      <c r="N231" s="406"/>
      <c r="O231" s="406"/>
      <c r="P231" s="406"/>
      <c r="Q231" s="406"/>
      <c r="R231" s="406"/>
      <c r="S231" s="406"/>
      <c r="T231" s="406"/>
      <c r="U231" s="406"/>
      <c r="V231" s="406"/>
      <c r="W231" s="406"/>
      <c r="X231" s="406"/>
      <c r="Y231" s="406"/>
      <c r="Z231" s="406"/>
      <c r="AA231" s="406"/>
      <c r="AB231" s="406"/>
      <c r="AC231" s="406"/>
      <c r="AD231" s="406"/>
      <c r="AE231" s="406"/>
      <c r="AF231" s="406"/>
      <c r="AG231" s="406"/>
      <c r="AH231" s="406"/>
      <c r="AI231" s="406"/>
      <c r="AJ231" s="406"/>
      <c r="AK231" s="406"/>
      <c r="AL231" s="406"/>
      <c r="AM231" s="406"/>
      <c r="AN231" s="406"/>
      <c r="AO231" s="406"/>
      <c r="AP231" s="406"/>
      <c r="AQ231" s="406"/>
      <c r="AR231" s="406"/>
      <c r="AS231" s="406"/>
    </row>
    <row r="232" spans="2:45">
      <c r="B232" s="406"/>
      <c r="C232" s="406"/>
      <c r="D232" s="406"/>
      <c r="E232" s="402"/>
      <c r="F232" s="402"/>
      <c r="G232" s="409"/>
      <c r="H232" s="407"/>
      <c r="I232" s="407"/>
      <c r="J232" s="406"/>
      <c r="K232" s="406"/>
      <c r="L232" s="406"/>
      <c r="M232" s="406"/>
      <c r="N232" s="406"/>
      <c r="O232" s="406"/>
      <c r="P232" s="406"/>
      <c r="Q232" s="406"/>
      <c r="R232" s="406"/>
      <c r="S232" s="406"/>
      <c r="T232" s="406"/>
      <c r="U232" s="406"/>
      <c r="V232" s="406"/>
      <c r="W232" s="406"/>
      <c r="X232" s="406"/>
      <c r="Y232" s="406"/>
      <c r="Z232" s="406"/>
      <c r="AA232" s="406"/>
      <c r="AB232" s="406"/>
      <c r="AC232" s="406"/>
      <c r="AD232" s="406"/>
      <c r="AE232" s="406"/>
      <c r="AF232" s="406"/>
      <c r="AG232" s="406"/>
      <c r="AH232" s="406"/>
      <c r="AI232" s="406"/>
      <c r="AJ232" s="406"/>
      <c r="AK232" s="406"/>
      <c r="AL232" s="406"/>
      <c r="AM232" s="406"/>
      <c r="AN232" s="406"/>
      <c r="AO232" s="406"/>
      <c r="AP232" s="406"/>
      <c r="AQ232" s="406"/>
      <c r="AR232" s="406"/>
      <c r="AS232" s="406"/>
    </row>
    <row r="233" spans="2:45">
      <c r="B233" s="406"/>
      <c r="C233" s="406"/>
      <c r="D233" s="406"/>
      <c r="E233" s="402"/>
      <c r="F233" s="402"/>
      <c r="G233" s="409"/>
      <c r="H233" s="407"/>
      <c r="I233" s="407"/>
      <c r="J233" s="406"/>
      <c r="K233" s="406"/>
      <c r="L233" s="406"/>
      <c r="M233" s="406"/>
      <c r="N233" s="406"/>
      <c r="O233" s="406"/>
      <c r="P233" s="406"/>
      <c r="Q233" s="406"/>
      <c r="R233" s="406"/>
      <c r="S233" s="406"/>
      <c r="T233" s="406"/>
      <c r="U233" s="406"/>
      <c r="V233" s="406"/>
      <c r="W233" s="406"/>
      <c r="X233" s="406"/>
      <c r="Y233" s="406"/>
      <c r="Z233" s="406"/>
      <c r="AA233" s="406"/>
      <c r="AB233" s="406"/>
      <c r="AC233" s="406"/>
      <c r="AD233" s="406"/>
      <c r="AE233" s="406"/>
      <c r="AF233" s="406"/>
      <c r="AG233" s="406"/>
      <c r="AH233" s="406"/>
      <c r="AI233" s="406"/>
      <c r="AJ233" s="406"/>
      <c r="AK233" s="406"/>
      <c r="AL233" s="406"/>
      <c r="AM233" s="406"/>
      <c r="AN233" s="406"/>
      <c r="AO233" s="406"/>
      <c r="AP233" s="406"/>
      <c r="AQ233" s="406"/>
      <c r="AR233" s="406"/>
      <c r="AS233" s="406"/>
    </row>
    <row r="234" spans="2:45">
      <c r="B234" s="406"/>
      <c r="C234" s="406"/>
      <c r="D234" s="406"/>
      <c r="E234" s="402"/>
      <c r="F234" s="402"/>
      <c r="G234" s="409"/>
      <c r="H234" s="407"/>
      <c r="I234" s="407"/>
      <c r="J234" s="406"/>
      <c r="K234" s="406"/>
      <c r="L234" s="406"/>
      <c r="M234" s="406"/>
      <c r="N234" s="406"/>
      <c r="O234" s="406"/>
      <c r="P234" s="406"/>
      <c r="Q234" s="406"/>
      <c r="R234" s="406"/>
      <c r="S234" s="406"/>
      <c r="T234" s="406"/>
      <c r="U234" s="406"/>
      <c r="V234" s="406"/>
      <c r="W234" s="406"/>
      <c r="X234" s="406"/>
      <c r="Y234" s="406"/>
      <c r="Z234" s="406"/>
      <c r="AA234" s="406"/>
      <c r="AB234" s="406"/>
      <c r="AC234" s="406"/>
      <c r="AD234" s="406"/>
      <c r="AE234" s="406"/>
      <c r="AF234" s="406"/>
      <c r="AG234" s="406"/>
      <c r="AH234" s="406"/>
      <c r="AI234" s="406"/>
      <c r="AJ234" s="406"/>
      <c r="AK234" s="406"/>
      <c r="AL234" s="406"/>
      <c r="AM234" s="406"/>
      <c r="AN234" s="406"/>
      <c r="AO234" s="406"/>
      <c r="AP234" s="406"/>
      <c r="AQ234" s="406"/>
      <c r="AR234" s="406"/>
      <c r="AS234" s="406"/>
    </row>
    <row r="235" spans="2:45">
      <c r="B235" s="406"/>
      <c r="C235" s="406"/>
      <c r="D235" s="406"/>
      <c r="E235" s="402"/>
      <c r="F235" s="402"/>
      <c r="G235" s="409"/>
      <c r="H235" s="407"/>
      <c r="I235" s="407"/>
      <c r="J235" s="406"/>
      <c r="K235" s="406"/>
      <c r="L235" s="406"/>
      <c r="M235" s="406"/>
      <c r="N235" s="406"/>
      <c r="O235" s="406"/>
      <c r="P235" s="406"/>
      <c r="Q235" s="406"/>
      <c r="R235" s="406"/>
      <c r="S235" s="406"/>
      <c r="T235" s="406"/>
      <c r="U235" s="406"/>
      <c r="V235" s="406"/>
      <c r="W235" s="406"/>
      <c r="X235" s="406"/>
      <c r="Y235" s="406"/>
      <c r="Z235" s="406"/>
      <c r="AA235" s="406"/>
      <c r="AB235" s="406"/>
      <c r="AC235" s="406"/>
      <c r="AD235" s="406"/>
      <c r="AE235" s="406"/>
      <c r="AF235" s="406"/>
      <c r="AG235" s="406"/>
      <c r="AH235" s="406"/>
      <c r="AI235" s="406"/>
      <c r="AJ235" s="406"/>
      <c r="AK235" s="406"/>
      <c r="AL235" s="406"/>
      <c r="AM235" s="406"/>
      <c r="AN235" s="406"/>
      <c r="AO235" s="406"/>
      <c r="AP235" s="406"/>
      <c r="AQ235" s="406"/>
      <c r="AR235" s="406"/>
      <c r="AS235" s="406"/>
    </row>
    <row r="236" spans="2:45">
      <c r="B236" s="406"/>
      <c r="C236" s="406"/>
      <c r="D236" s="406"/>
      <c r="E236" s="402"/>
      <c r="F236" s="402"/>
      <c r="G236" s="409"/>
      <c r="H236" s="407"/>
      <c r="I236" s="407"/>
      <c r="J236" s="406"/>
      <c r="K236" s="406"/>
      <c r="L236" s="406"/>
      <c r="M236" s="406"/>
      <c r="N236" s="406"/>
      <c r="O236" s="406"/>
      <c r="P236" s="406"/>
      <c r="Q236" s="406"/>
      <c r="R236" s="406"/>
      <c r="S236" s="406"/>
      <c r="T236" s="406"/>
      <c r="U236" s="406"/>
      <c r="V236" s="406"/>
      <c r="W236" s="406"/>
      <c r="X236" s="406"/>
      <c r="Y236" s="406"/>
      <c r="Z236" s="406"/>
      <c r="AA236" s="406"/>
      <c r="AB236" s="406"/>
      <c r="AC236" s="406"/>
      <c r="AD236" s="406"/>
      <c r="AE236" s="406"/>
      <c r="AF236" s="406"/>
      <c r="AG236" s="406"/>
      <c r="AH236" s="406"/>
      <c r="AI236" s="406"/>
      <c r="AJ236" s="406"/>
      <c r="AK236" s="406"/>
      <c r="AL236" s="406"/>
      <c r="AM236" s="406"/>
      <c r="AN236" s="406"/>
      <c r="AO236" s="406"/>
      <c r="AP236" s="406"/>
      <c r="AQ236" s="406"/>
      <c r="AR236" s="406"/>
      <c r="AS236" s="406"/>
    </row>
    <row r="237" spans="2:45">
      <c r="B237" s="406"/>
      <c r="C237" s="406"/>
      <c r="D237" s="406"/>
      <c r="E237" s="402"/>
      <c r="F237" s="402"/>
      <c r="G237" s="409"/>
      <c r="H237" s="407"/>
      <c r="I237" s="407"/>
      <c r="J237" s="406"/>
      <c r="K237" s="406"/>
      <c r="L237" s="406"/>
      <c r="M237" s="406"/>
      <c r="N237" s="406"/>
      <c r="O237" s="406"/>
      <c r="P237" s="406"/>
      <c r="Q237" s="406"/>
      <c r="R237" s="406"/>
      <c r="S237" s="406"/>
      <c r="T237" s="406"/>
      <c r="U237" s="406"/>
      <c r="V237" s="406"/>
      <c r="W237" s="406"/>
      <c r="X237" s="406"/>
      <c r="Y237" s="406"/>
      <c r="Z237" s="406"/>
      <c r="AA237" s="406"/>
      <c r="AB237" s="406"/>
      <c r="AC237" s="406"/>
      <c r="AD237" s="406"/>
      <c r="AE237" s="406"/>
      <c r="AF237" s="406"/>
      <c r="AG237" s="406"/>
      <c r="AH237" s="406"/>
      <c r="AI237" s="406"/>
      <c r="AJ237" s="406"/>
      <c r="AK237" s="406"/>
      <c r="AL237" s="406"/>
      <c r="AM237" s="406"/>
      <c r="AN237" s="406"/>
      <c r="AO237" s="406"/>
      <c r="AP237" s="406"/>
      <c r="AQ237" s="406"/>
      <c r="AR237" s="406"/>
      <c r="AS237" s="406"/>
    </row>
    <row r="238" spans="2:45">
      <c r="B238" s="406"/>
      <c r="C238" s="406"/>
      <c r="D238" s="406"/>
      <c r="E238" s="402"/>
      <c r="F238" s="402"/>
      <c r="G238" s="409"/>
      <c r="H238" s="407"/>
      <c r="I238" s="407"/>
      <c r="J238" s="406"/>
      <c r="K238" s="406"/>
      <c r="L238" s="406"/>
      <c r="M238" s="406"/>
      <c r="N238" s="406"/>
      <c r="O238" s="406"/>
      <c r="P238" s="406"/>
      <c r="Q238" s="406"/>
      <c r="R238" s="406"/>
      <c r="S238" s="406"/>
      <c r="T238" s="406"/>
      <c r="U238" s="406"/>
      <c r="V238" s="406"/>
      <c r="W238" s="406"/>
      <c r="X238" s="406"/>
      <c r="Y238" s="406"/>
      <c r="Z238" s="406"/>
      <c r="AA238" s="406"/>
      <c r="AB238" s="406"/>
      <c r="AC238" s="406"/>
      <c r="AD238" s="406"/>
      <c r="AE238" s="406"/>
      <c r="AF238" s="406"/>
      <c r="AG238" s="406"/>
      <c r="AH238" s="406"/>
      <c r="AI238" s="406"/>
      <c r="AJ238" s="406"/>
      <c r="AK238" s="406"/>
      <c r="AL238" s="406"/>
      <c r="AM238" s="406"/>
      <c r="AN238" s="406"/>
      <c r="AO238" s="406"/>
      <c r="AP238" s="406"/>
      <c r="AQ238" s="406"/>
      <c r="AR238" s="406"/>
      <c r="AS238" s="406"/>
    </row>
    <row r="239" spans="2:45">
      <c r="B239" s="406"/>
      <c r="C239" s="406"/>
      <c r="D239" s="406"/>
      <c r="E239" s="402"/>
      <c r="F239" s="402"/>
      <c r="G239" s="409"/>
      <c r="H239" s="407"/>
      <c r="I239" s="407"/>
      <c r="J239" s="406"/>
      <c r="K239" s="406"/>
      <c r="L239" s="406"/>
      <c r="M239" s="406"/>
      <c r="N239" s="406"/>
      <c r="O239" s="406"/>
      <c r="P239" s="406"/>
      <c r="Q239" s="406"/>
      <c r="R239" s="406"/>
      <c r="S239" s="406"/>
      <c r="T239" s="406"/>
      <c r="U239" s="406"/>
      <c r="V239" s="406"/>
      <c r="W239" s="406"/>
      <c r="X239" s="406"/>
      <c r="Y239" s="406"/>
      <c r="Z239" s="406"/>
      <c r="AA239" s="406"/>
      <c r="AB239" s="406"/>
      <c r="AC239" s="406"/>
      <c r="AD239" s="406"/>
      <c r="AE239" s="406"/>
      <c r="AF239" s="406"/>
      <c r="AG239" s="406"/>
      <c r="AH239" s="406"/>
      <c r="AI239" s="406"/>
      <c r="AJ239" s="406"/>
      <c r="AK239" s="406"/>
      <c r="AL239" s="406"/>
      <c r="AM239" s="406"/>
      <c r="AN239" s="406"/>
      <c r="AO239" s="406"/>
      <c r="AP239" s="406"/>
      <c r="AQ239" s="406"/>
      <c r="AR239" s="406"/>
      <c r="AS239" s="406"/>
    </row>
    <row r="240" spans="2:45">
      <c r="B240" s="406"/>
      <c r="C240" s="406"/>
      <c r="D240" s="406"/>
      <c r="E240" s="402"/>
      <c r="F240" s="402"/>
      <c r="G240" s="409"/>
      <c r="H240" s="407"/>
      <c r="I240" s="407"/>
      <c r="J240" s="406"/>
      <c r="K240" s="406"/>
      <c r="L240" s="406"/>
      <c r="M240" s="406"/>
      <c r="N240" s="406"/>
      <c r="O240" s="406"/>
      <c r="P240" s="406"/>
      <c r="Q240" s="406"/>
      <c r="R240" s="406"/>
      <c r="S240" s="406"/>
      <c r="T240" s="406"/>
      <c r="U240" s="406"/>
      <c r="V240" s="406"/>
      <c r="W240" s="406"/>
      <c r="X240" s="406"/>
      <c r="Y240" s="406"/>
      <c r="Z240" s="406"/>
      <c r="AA240" s="406"/>
      <c r="AB240" s="406"/>
      <c r="AC240" s="406"/>
      <c r="AD240" s="406"/>
      <c r="AE240" s="406"/>
      <c r="AF240" s="406"/>
      <c r="AG240" s="406"/>
      <c r="AH240" s="406"/>
      <c r="AI240" s="406"/>
      <c r="AJ240" s="406"/>
      <c r="AK240" s="406"/>
      <c r="AL240" s="406"/>
      <c r="AM240" s="406"/>
      <c r="AN240" s="406"/>
      <c r="AO240" s="406"/>
      <c r="AP240" s="406"/>
      <c r="AQ240" s="406"/>
      <c r="AR240" s="406"/>
      <c r="AS240" s="406"/>
    </row>
    <row r="241" spans="2:45">
      <c r="B241" s="406"/>
      <c r="C241" s="406"/>
      <c r="D241" s="406"/>
      <c r="E241" s="402"/>
      <c r="F241" s="402"/>
      <c r="G241" s="409"/>
      <c r="H241" s="407"/>
      <c r="I241" s="407"/>
      <c r="J241" s="406"/>
      <c r="K241" s="406"/>
      <c r="L241" s="406"/>
      <c r="M241" s="406"/>
      <c r="N241" s="406"/>
      <c r="O241" s="406"/>
      <c r="P241" s="406"/>
      <c r="Q241" s="406"/>
      <c r="R241" s="406"/>
      <c r="S241" s="406"/>
      <c r="T241" s="406"/>
      <c r="U241" s="406"/>
      <c r="V241" s="406"/>
      <c r="W241" s="406"/>
      <c r="X241" s="406"/>
      <c r="Y241" s="406"/>
      <c r="Z241" s="406"/>
      <c r="AA241" s="406"/>
      <c r="AB241" s="406"/>
      <c r="AC241" s="406"/>
      <c r="AD241" s="406"/>
      <c r="AE241" s="406"/>
      <c r="AF241" s="406"/>
      <c r="AG241" s="406"/>
      <c r="AH241" s="406"/>
      <c r="AI241" s="406"/>
      <c r="AJ241" s="406"/>
      <c r="AK241" s="406"/>
      <c r="AL241" s="406"/>
      <c r="AM241" s="406"/>
      <c r="AN241" s="406"/>
      <c r="AO241" s="406"/>
      <c r="AP241" s="406"/>
      <c r="AQ241" s="406"/>
      <c r="AR241" s="406"/>
      <c r="AS241" s="406"/>
    </row>
    <row r="242" spans="2:45">
      <c r="B242" s="406"/>
      <c r="C242" s="406"/>
      <c r="D242" s="406"/>
      <c r="E242" s="402"/>
      <c r="F242" s="402"/>
      <c r="G242" s="409"/>
      <c r="H242" s="407"/>
      <c r="I242" s="407"/>
      <c r="J242" s="406"/>
      <c r="K242" s="406"/>
      <c r="L242" s="406"/>
      <c r="M242" s="406"/>
      <c r="N242" s="406"/>
      <c r="O242" s="406"/>
      <c r="P242" s="406"/>
      <c r="Q242" s="406"/>
      <c r="R242" s="406"/>
      <c r="S242" s="406"/>
      <c r="T242" s="406"/>
      <c r="U242" s="406"/>
      <c r="V242" s="406"/>
      <c r="W242" s="406"/>
      <c r="X242" s="406"/>
      <c r="Y242" s="406"/>
      <c r="Z242" s="406"/>
      <c r="AA242" s="406"/>
      <c r="AB242" s="406"/>
      <c r="AC242" s="406"/>
      <c r="AD242" s="406"/>
      <c r="AE242" s="406"/>
      <c r="AF242" s="406"/>
      <c r="AG242" s="406"/>
      <c r="AH242" s="406"/>
      <c r="AI242" s="406"/>
      <c r="AJ242" s="406"/>
      <c r="AK242" s="406"/>
      <c r="AL242" s="406"/>
      <c r="AM242" s="406"/>
      <c r="AN242" s="406"/>
      <c r="AO242" s="406"/>
      <c r="AP242" s="406"/>
      <c r="AQ242" s="406"/>
      <c r="AR242" s="406"/>
      <c r="AS242" s="406"/>
    </row>
    <row r="243" spans="2:45">
      <c r="B243" s="406"/>
      <c r="C243" s="406"/>
      <c r="D243" s="406"/>
      <c r="E243" s="402"/>
      <c r="F243" s="402"/>
      <c r="G243" s="409"/>
      <c r="H243" s="407"/>
      <c r="I243" s="407"/>
      <c r="J243" s="406"/>
      <c r="K243" s="406"/>
      <c r="L243" s="406"/>
      <c r="M243" s="406"/>
      <c r="N243" s="406"/>
      <c r="O243" s="406"/>
      <c r="P243" s="406"/>
      <c r="Q243" s="406"/>
      <c r="R243" s="406"/>
      <c r="S243" s="406"/>
      <c r="T243" s="406"/>
      <c r="U243" s="406"/>
      <c r="V243" s="406"/>
      <c r="W243" s="406"/>
      <c r="X243" s="406"/>
      <c r="Y243" s="406"/>
      <c r="Z243" s="406"/>
      <c r="AA243" s="406"/>
      <c r="AB243" s="406"/>
      <c r="AC243" s="406"/>
      <c r="AD243" s="406"/>
      <c r="AE243" s="406"/>
      <c r="AF243" s="406"/>
      <c r="AG243" s="406"/>
      <c r="AH243" s="406"/>
      <c r="AI243" s="406"/>
      <c r="AJ243" s="406"/>
      <c r="AK243" s="406"/>
      <c r="AL243" s="406"/>
      <c r="AM243" s="406"/>
      <c r="AN243" s="406"/>
      <c r="AO243" s="406"/>
      <c r="AP243" s="406"/>
      <c r="AQ243" s="406"/>
      <c r="AR243" s="406"/>
      <c r="AS243" s="406"/>
    </row>
    <row r="244" spans="2:45">
      <c r="B244" s="406"/>
      <c r="C244" s="406"/>
      <c r="D244" s="406"/>
      <c r="E244" s="402"/>
      <c r="F244" s="402"/>
      <c r="G244" s="409"/>
      <c r="H244" s="407"/>
      <c r="I244" s="407"/>
      <c r="J244" s="406"/>
      <c r="K244" s="406"/>
      <c r="L244" s="406"/>
      <c r="M244" s="406"/>
      <c r="N244" s="406"/>
      <c r="O244" s="406"/>
      <c r="P244" s="406"/>
      <c r="Q244" s="406"/>
      <c r="R244" s="406"/>
      <c r="S244" s="406"/>
      <c r="T244" s="406"/>
      <c r="U244" s="406"/>
      <c r="V244" s="406"/>
      <c r="W244" s="406"/>
      <c r="X244" s="406"/>
      <c r="Y244" s="406"/>
      <c r="Z244" s="406"/>
      <c r="AA244" s="406"/>
      <c r="AB244" s="406"/>
      <c r="AC244" s="406"/>
      <c r="AD244" s="406"/>
      <c r="AE244" s="406"/>
      <c r="AF244" s="406"/>
      <c r="AG244" s="406"/>
      <c r="AH244" s="406"/>
      <c r="AI244" s="406"/>
      <c r="AJ244" s="406"/>
      <c r="AK244" s="406"/>
      <c r="AL244" s="406"/>
      <c r="AM244" s="406"/>
      <c r="AN244" s="406"/>
      <c r="AO244" s="406"/>
      <c r="AP244" s="406"/>
      <c r="AQ244" s="406"/>
      <c r="AR244" s="406"/>
      <c r="AS244" s="406"/>
    </row>
    <row r="245" spans="2:45">
      <c r="B245" s="406"/>
      <c r="C245" s="406"/>
      <c r="D245" s="406"/>
      <c r="E245" s="402"/>
      <c r="F245" s="402"/>
      <c r="G245" s="409"/>
      <c r="H245" s="407"/>
      <c r="I245" s="407"/>
      <c r="J245" s="406"/>
      <c r="K245" s="406"/>
      <c r="L245" s="406"/>
      <c r="M245" s="406"/>
      <c r="N245" s="406"/>
      <c r="O245" s="406"/>
      <c r="P245" s="406"/>
      <c r="Q245" s="406"/>
      <c r="R245" s="406"/>
      <c r="S245" s="406"/>
      <c r="T245" s="406"/>
      <c r="U245" s="406"/>
      <c r="V245" s="406"/>
      <c r="W245" s="406"/>
      <c r="X245" s="406"/>
      <c r="Y245" s="406"/>
      <c r="Z245" s="406"/>
      <c r="AA245" s="406"/>
      <c r="AB245" s="406"/>
      <c r="AC245" s="406"/>
      <c r="AD245" s="406"/>
      <c r="AE245" s="406"/>
      <c r="AF245" s="406"/>
      <c r="AG245" s="406"/>
      <c r="AH245" s="406"/>
      <c r="AI245" s="406"/>
      <c r="AJ245" s="406"/>
      <c r="AK245" s="406"/>
      <c r="AL245" s="406"/>
      <c r="AM245" s="406"/>
      <c r="AN245" s="406"/>
      <c r="AO245" s="406"/>
      <c r="AP245" s="406"/>
      <c r="AQ245" s="406"/>
      <c r="AR245" s="406"/>
      <c r="AS245" s="406"/>
    </row>
    <row r="246" spans="2:45">
      <c r="B246" s="406"/>
      <c r="C246" s="406"/>
      <c r="D246" s="406"/>
      <c r="E246" s="402"/>
      <c r="F246" s="402"/>
      <c r="G246" s="409"/>
      <c r="H246" s="407"/>
      <c r="I246" s="407"/>
      <c r="J246" s="406"/>
      <c r="K246" s="406"/>
      <c r="L246" s="406"/>
      <c r="M246" s="406"/>
      <c r="N246" s="406"/>
      <c r="O246" s="406"/>
      <c r="P246" s="406"/>
      <c r="Q246" s="406"/>
      <c r="R246" s="406"/>
      <c r="S246" s="406"/>
      <c r="T246" s="406"/>
      <c r="U246" s="406"/>
      <c r="V246" s="406"/>
      <c r="W246" s="406"/>
      <c r="X246" s="406"/>
      <c r="Y246" s="406"/>
      <c r="Z246" s="406"/>
      <c r="AA246" s="406"/>
      <c r="AB246" s="406"/>
      <c r="AC246" s="406"/>
      <c r="AD246" s="406"/>
      <c r="AE246" s="406"/>
      <c r="AF246" s="406"/>
      <c r="AG246" s="406"/>
      <c r="AH246" s="406"/>
      <c r="AI246" s="406"/>
      <c r="AJ246" s="406"/>
      <c r="AK246" s="406"/>
      <c r="AL246" s="406"/>
      <c r="AM246" s="406"/>
      <c r="AN246" s="406"/>
      <c r="AO246" s="406"/>
      <c r="AP246" s="406"/>
      <c r="AQ246" s="406"/>
      <c r="AR246" s="406"/>
      <c r="AS246" s="406"/>
    </row>
    <row r="247" spans="2:45">
      <c r="B247" s="406"/>
      <c r="C247" s="406"/>
      <c r="D247" s="406"/>
      <c r="E247" s="402"/>
      <c r="F247" s="402"/>
      <c r="G247" s="409"/>
      <c r="H247" s="407"/>
      <c r="I247" s="407"/>
      <c r="J247" s="406"/>
      <c r="K247" s="406"/>
      <c r="L247" s="406"/>
      <c r="M247" s="406"/>
      <c r="N247" s="406"/>
      <c r="O247" s="406"/>
      <c r="P247" s="406"/>
      <c r="Q247" s="406"/>
      <c r="R247" s="406"/>
      <c r="S247" s="406"/>
      <c r="T247" s="406"/>
      <c r="U247" s="406"/>
      <c r="V247" s="406"/>
      <c r="W247" s="406"/>
      <c r="X247" s="406"/>
      <c r="Y247" s="406"/>
      <c r="Z247" s="406"/>
      <c r="AA247" s="406"/>
      <c r="AB247" s="406"/>
      <c r="AC247" s="406"/>
      <c r="AD247" s="406"/>
      <c r="AE247" s="406"/>
      <c r="AF247" s="406"/>
      <c r="AG247" s="406"/>
      <c r="AH247" s="406"/>
      <c r="AI247" s="406"/>
      <c r="AJ247" s="406"/>
      <c r="AK247" s="406"/>
      <c r="AL247" s="406"/>
      <c r="AM247" s="406"/>
      <c r="AN247" s="406"/>
      <c r="AO247" s="406"/>
      <c r="AP247" s="406"/>
      <c r="AQ247" s="406"/>
      <c r="AR247" s="406"/>
      <c r="AS247" s="406"/>
    </row>
    <row r="248" spans="2:45">
      <c r="B248" s="406"/>
      <c r="C248" s="406"/>
      <c r="D248" s="406"/>
      <c r="E248" s="402"/>
      <c r="F248" s="402"/>
      <c r="G248" s="409"/>
      <c r="H248" s="407"/>
      <c r="I248" s="407"/>
      <c r="J248" s="406"/>
      <c r="K248" s="406"/>
      <c r="L248" s="406"/>
      <c r="M248" s="406"/>
      <c r="N248" s="406"/>
      <c r="O248" s="406"/>
      <c r="P248" s="406"/>
      <c r="Q248" s="406"/>
      <c r="R248" s="406"/>
      <c r="S248" s="406"/>
      <c r="T248" s="406"/>
      <c r="U248" s="406"/>
      <c r="V248" s="406"/>
      <c r="W248" s="406"/>
      <c r="X248" s="406"/>
      <c r="Y248" s="406"/>
      <c r="Z248" s="406"/>
      <c r="AA248" s="406"/>
      <c r="AB248" s="406"/>
      <c r="AC248" s="406"/>
      <c r="AD248" s="406"/>
      <c r="AE248" s="406"/>
      <c r="AF248" s="406"/>
      <c r="AG248" s="406"/>
      <c r="AH248" s="406"/>
      <c r="AI248" s="406"/>
      <c r="AJ248" s="406"/>
      <c r="AK248" s="406"/>
      <c r="AL248" s="406"/>
      <c r="AM248" s="406"/>
      <c r="AN248" s="406"/>
      <c r="AO248" s="406"/>
      <c r="AP248" s="406"/>
      <c r="AQ248" s="406"/>
      <c r="AR248" s="406"/>
      <c r="AS248" s="406"/>
    </row>
    <row r="249" spans="2:45">
      <c r="B249" s="406"/>
      <c r="C249" s="406"/>
      <c r="D249" s="406"/>
      <c r="E249" s="402"/>
      <c r="F249" s="402"/>
      <c r="G249" s="409"/>
      <c r="H249" s="407"/>
      <c r="I249" s="407"/>
      <c r="J249" s="406"/>
      <c r="K249" s="406"/>
      <c r="L249" s="406"/>
      <c r="M249" s="406"/>
      <c r="N249" s="406"/>
      <c r="O249" s="406"/>
      <c r="P249" s="406"/>
      <c r="Q249" s="406"/>
      <c r="R249" s="406"/>
      <c r="S249" s="406"/>
      <c r="T249" s="406"/>
      <c r="U249" s="406"/>
      <c r="V249" s="406"/>
      <c r="W249" s="406"/>
      <c r="X249" s="406"/>
      <c r="Y249" s="406"/>
      <c r="Z249" s="406"/>
      <c r="AA249" s="406"/>
      <c r="AB249" s="406"/>
      <c r="AC249" s="406"/>
      <c r="AD249" s="406"/>
      <c r="AE249" s="406"/>
      <c r="AF249" s="406"/>
      <c r="AG249" s="406"/>
      <c r="AH249" s="406"/>
      <c r="AI249" s="406"/>
      <c r="AJ249" s="406"/>
      <c r="AK249" s="406"/>
      <c r="AL249" s="406"/>
      <c r="AM249" s="406"/>
      <c r="AN249" s="406"/>
      <c r="AO249" s="406"/>
      <c r="AP249" s="406"/>
      <c r="AQ249" s="406"/>
      <c r="AR249" s="406"/>
      <c r="AS249" s="406"/>
    </row>
    <row r="250" spans="2:45">
      <c r="B250" s="406"/>
      <c r="C250" s="406"/>
      <c r="D250" s="406"/>
      <c r="E250" s="402"/>
      <c r="F250" s="402"/>
      <c r="G250" s="409"/>
      <c r="H250" s="407"/>
      <c r="I250" s="407"/>
      <c r="J250" s="406"/>
      <c r="K250" s="406"/>
      <c r="L250" s="406"/>
      <c r="M250" s="406"/>
      <c r="N250" s="406"/>
      <c r="O250" s="406"/>
      <c r="P250" s="406"/>
      <c r="Q250" s="406"/>
      <c r="R250" s="406"/>
      <c r="S250" s="406"/>
      <c r="T250" s="406"/>
      <c r="U250" s="406"/>
      <c r="V250" s="406"/>
      <c r="W250" s="406"/>
      <c r="X250" s="406"/>
      <c r="Y250" s="406"/>
      <c r="Z250" s="406"/>
      <c r="AA250" s="406"/>
      <c r="AB250" s="406"/>
      <c r="AC250" s="406"/>
      <c r="AD250" s="406"/>
      <c r="AE250" s="406"/>
      <c r="AF250" s="406"/>
      <c r="AG250" s="406"/>
      <c r="AH250" s="406"/>
      <c r="AI250" s="406"/>
      <c r="AJ250" s="406"/>
      <c r="AK250" s="406"/>
      <c r="AL250" s="406"/>
      <c r="AM250" s="406"/>
      <c r="AN250" s="406"/>
      <c r="AO250" s="406"/>
      <c r="AP250" s="406"/>
      <c r="AQ250" s="406"/>
      <c r="AR250" s="406"/>
      <c r="AS250" s="406"/>
    </row>
    <row r="251" spans="2:45">
      <c r="B251" s="406"/>
      <c r="C251" s="406"/>
      <c r="D251" s="406"/>
      <c r="E251" s="402"/>
      <c r="F251" s="402"/>
      <c r="G251" s="409"/>
      <c r="H251" s="407"/>
      <c r="I251" s="407"/>
      <c r="J251" s="406"/>
      <c r="K251" s="406"/>
      <c r="L251" s="406"/>
      <c r="M251" s="406"/>
      <c r="N251" s="406"/>
      <c r="O251" s="406"/>
      <c r="P251" s="406"/>
      <c r="Q251" s="406"/>
      <c r="R251" s="406"/>
      <c r="S251" s="406"/>
      <c r="T251" s="406"/>
      <c r="U251" s="406"/>
      <c r="V251" s="406"/>
      <c r="W251" s="406"/>
      <c r="X251" s="406"/>
      <c r="Y251" s="406"/>
      <c r="Z251" s="406"/>
      <c r="AA251" s="406"/>
      <c r="AB251" s="406"/>
      <c r="AC251" s="406"/>
      <c r="AD251" s="406"/>
      <c r="AE251" s="406"/>
      <c r="AF251" s="406"/>
      <c r="AG251" s="406"/>
      <c r="AH251" s="406"/>
      <c r="AI251" s="406"/>
      <c r="AJ251" s="406"/>
      <c r="AK251" s="406"/>
      <c r="AL251" s="406"/>
      <c r="AM251" s="406"/>
      <c r="AN251" s="406"/>
      <c r="AO251" s="406"/>
      <c r="AP251" s="406"/>
      <c r="AQ251" s="406"/>
      <c r="AR251" s="406"/>
      <c r="AS251" s="406"/>
    </row>
    <row r="252" spans="2:45">
      <c r="B252" s="406"/>
      <c r="C252" s="406"/>
      <c r="D252" s="406"/>
      <c r="E252" s="402"/>
      <c r="F252" s="402"/>
      <c r="G252" s="409"/>
      <c r="H252" s="407"/>
      <c r="I252" s="407"/>
      <c r="J252" s="406"/>
      <c r="K252" s="406"/>
      <c r="L252" s="406"/>
      <c r="M252" s="406"/>
      <c r="N252" s="406"/>
      <c r="O252" s="406"/>
      <c r="P252" s="406"/>
      <c r="Q252" s="406"/>
      <c r="R252" s="406"/>
      <c r="S252" s="406"/>
      <c r="T252" s="406"/>
      <c r="U252" s="406"/>
      <c r="V252" s="406"/>
      <c r="W252" s="406"/>
      <c r="X252" s="406"/>
      <c r="Y252" s="406"/>
      <c r="Z252" s="406"/>
      <c r="AA252" s="406"/>
      <c r="AB252" s="406"/>
      <c r="AC252" s="406"/>
      <c r="AD252" s="406"/>
      <c r="AE252" s="406"/>
      <c r="AF252" s="406"/>
      <c r="AG252" s="406"/>
      <c r="AH252" s="406"/>
      <c r="AI252" s="406"/>
      <c r="AJ252" s="406"/>
      <c r="AK252" s="406"/>
      <c r="AL252" s="406"/>
      <c r="AM252" s="406"/>
      <c r="AN252" s="406"/>
      <c r="AO252" s="406"/>
      <c r="AP252" s="406"/>
      <c r="AQ252" s="406"/>
      <c r="AR252" s="406"/>
      <c r="AS252" s="406"/>
    </row>
    <row r="253" spans="2:45">
      <c r="B253" s="406"/>
      <c r="C253" s="406"/>
      <c r="D253" s="406"/>
      <c r="E253" s="402"/>
      <c r="F253" s="402"/>
      <c r="G253" s="409"/>
      <c r="H253" s="407"/>
      <c r="I253" s="407"/>
      <c r="J253" s="406"/>
      <c r="K253" s="406"/>
      <c r="L253" s="406"/>
      <c r="M253" s="406"/>
      <c r="N253" s="406"/>
      <c r="O253" s="406"/>
      <c r="P253" s="406"/>
      <c r="Q253" s="406"/>
      <c r="R253" s="406"/>
      <c r="S253" s="406"/>
      <c r="T253" s="406"/>
      <c r="U253" s="406"/>
      <c r="V253" s="406"/>
      <c r="W253" s="406"/>
      <c r="X253" s="406"/>
      <c r="Y253" s="406"/>
      <c r="Z253" s="406"/>
      <c r="AA253" s="406"/>
      <c r="AB253" s="406"/>
      <c r="AC253" s="406"/>
      <c r="AD253" s="406"/>
      <c r="AE253" s="406"/>
      <c r="AF253" s="406"/>
      <c r="AG253" s="406"/>
      <c r="AH253" s="406"/>
      <c r="AI253" s="406"/>
      <c r="AJ253" s="406"/>
      <c r="AK253" s="406"/>
      <c r="AL253" s="406"/>
      <c r="AM253" s="406"/>
      <c r="AN253" s="406"/>
      <c r="AO253" s="406"/>
      <c r="AP253" s="406"/>
      <c r="AQ253" s="406"/>
      <c r="AR253" s="406"/>
      <c r="AS253" s="406"/>
    </row>
    <row r="254" spans="2:45">
      <c r="B254" s="406"/>
      <c r="C254" s="406"/>
      <c r="D254" s="406"/>
      <c r="E254" s="402"/>
      <c r="F254" s="402"/>
      <c r="G254" s="409"/>
      <c r="H254" s="407"/>
      <c r="I254" s="407"/>
      <c r="J254" s="406"/>
      <c r="K254" s="406"/>
      <c r="L254" s="406"/>
      <c r="M254" s="406"/>
      <c r="N254" s="406"/>
      <c r="O254" s="406"/>
      <c r="P254" s="406"/>
      <c r="Q254" s="406"/>
      <c r="R254" s="406"/>
      <c r="S254" s="406"/>
      <c r="T254" s="406"/>
      <c r="U254" s="406"/>
      <c r="V254" s="406"/>
      <c r="W254" s="406"/>
      <c r="X254" s="406"/>
      <c r="Y254" s="406"/>
      <c r="Z254" s="406"/>
      <c r="AA254" s="406"/>
      <c r="AB254" s="406"/>
      <c r="AC254" s="406"/>
      <c r="AD254" s="406"/>
      <c r="AE254" s="406"/>
      <c r="AF254" s="406"/>
      <c r="AG254" s="406"/>
      <c r="AH254" s="406"/>
      <c r="AI254" s="406"/>
      <c r="AJ254" s="406"/>
      <c r="AK254" s="406"/>
      <c r="AL254" s="406"/>
      <c r="AM254" s="406"/>
      <c r="AN254" s="406"/>
      <c r="AO254" s="406"/>
      <c r="AP254" s="406"/>
      <c r="AQ254" s="406"/>
      <c r="AR254" s="406"/>
      <c r="AS254" s="406"/>
    </row>
    <row r="255" spans="2:45">
      <c r="B255" s="406"/>
      <c r="C255" s="406"/>
      <c r="D255" s="406"/>
      <c r="E255" s="402"/>
      <c r="F255" s="402"/>
      <c r="G255" s="409"/>
      <c r="H255" s="407"/>
      <c r="I255" s="407"/>
      <c r="J255" s="406"/>
      <c r="K255" s="406"/>
      <c r="L255" s="406"/>
      <c r="M255" s="406"/>
      <c r="N255" s="406"/>
      <c r="O255" s="406"/>
      <c r="P255" s="406"/>
      <c r="Q255" s="406"/>
      <c r="R255" s="406"/>
      <c r="S255" s="406"/>
      <c r="T255" s="406"/>
      <c r="U255" s="406"/>
      <c r="V255" s="406"/>
      <c r="W255" s="406"/>
      <c r="X255" s="406"/>
      <c r="Y255" s="406"/>
      <c r="Z255" s="406"/>
      <c r="AA255" s="406"/>
      <c r="AB255" s="406"/>
      <c r="AC255" s="406"/>
      <c r="AD255" s="406"/>
      <c r="AE255" s="406"/>
      <c r="AF255" s="406"/>
      <c r="AG255" s="406"/>
      <c r="AH255" s="406"/>
      <c r="AI255" s="406"/>
      <c r="AJ255" s="406"/>
      <c r="AK255" s="406"/>
      <c r="AL255" s="406"/>
      <c r="AM255" s="406"/>
      <c r="AN255" s="406"/>
      <c r="AO255" s="406"/>
      <c r="AP255" s="406"/>
      <c r="AQ255" s="406"/>
      <c r="AR255" s="406"/>
      <c r="AS255" s="406"/>
    </row>
    <row r="256" spans="2:45">
      <c r="B256" s="406"/>
      <c r="C256" s="406"/>
      <c r="D256" s="406"/>
      <c r="E256" s="402"/>
      <c r="F256" s="402"/>
      <c r="G256" s="409"/>
      <c r="H256" s="407"/>
      <c r="I256" s="407"/>
      <c r="J256" s="406"/>
      <c r="K256" s="406"/>
      <c r="L256" s="406"/>
      <c r="M256" s="406"/>
      <c r="N256" s="406"/>
      <c r="O256" s="406"/>
      <c r="P256" s="406"/>
      <c r="Q256" s="406"/>
      <c r="R256" s="406"/>
      <c r="S256" s="406"/>
      <c r="T256" s="406"/>
      <c r="U256" s="406"/>
      <c r="V256" s="406"/>
      <c r="W256" s="406"/>
      <c r="X256" s="406"/>
      <c r="Y256" s="406"/>
      <c r="Z256" s="406"/>
      <c r="AA256" s="406"/>
      <c r="AB256" s="406"/>
      <c r="AC256" s="406"/>
      <c r="AD256" s="406"/>
      <c r="AE256" s="406"/>
      <c r="AF256" s="406"/>
      <c r="AG256" s="406"/>
      <c r="AH256" s="406"/>
      <c r="AI256" s="406"/>
      <c r="AJ256" s="406"/>
      <c r="AK256" s="406"/>
      <c r="AL256" s="406"/>
      <c r="AM256" s="406"/>
      <c r="AN256" s="406"/>
      <c r="AO256" s="406"/>
      <c r="AP256" s="406"/>
      <c r="AQ256" s="406"/>
      <c r="AR256" s="406"/>
      <c r="AS256" s="406"/>
    </row>
    <row r="257" spans="2:45">
      <c r="B257" s="406"/>
      <c r="C257" s="406"/>
      <c r="D257" s="406"/>
      <c r="E257" s="402"/>
      <c r="F257" s="402"/>
      <c r="G257" s="409"/>
      <c r="H257" s="407"/>
      <c r="I257" s="407"/>
      <c r="J257" s="406"/>
      <c r="K257" s="406"/>
      <c r="L257" s="406"/>
      <c r="M257" s="406"/>
      <c r="N257" s="406"/>
      <c r="O257" s="406"/>
      <c r="P257" s="406"/>
      <c r="Q257" s="406"/>
      <c r="R257" s="406"/>
      <c r="S257" s="406"/>
      <c r="T257" s="406"/>
      <c r="U257" s="406"/>
      <c r="V257" s="406"/>
      <c r="W257" s="406"/>
      <c r="X257" s="406"/>
      <c r="Y257" s="406"/>
      <c r="Z257" s="406"/>
      <c r="AA257" s="406"/>
      <c r="AB257" s="406"/>
      <c r="AC257" s="406"/>
      <c r="AD257" s="406"/>
      <c r="AE257" s="406"/>
      <c r="AF257" s="406"/>
      <c r="AG257" s="406"/>
      <c r="AH257" s="406"/>
      <c r="AI257" s="406"/>
      <c r="AJ257" s="406"/>
      <c r="AK257" s="406"/>
      <c r="AL257" s="406"/>
      <c r="AM257" s="406"/>
      <c r="AN257" s="406"/>
      <c r="AO257" s="406"/>
      <c r="AP257" s="406"/>
      <c r="AQ257" s="406"/>
      <c r="AR257" s="406"/>
      <c r="AS257" s="406"/>
    </row>
    <row r="258" spans="2:45">
      <c r="B258" s="406"/>
      <c r="C258" s="406"/>
      <c r="D258" s="406"/>
      <c r="E258" s="402"/>
      <c r="F258" s="402"/>
      <c r="G258" s="409"/>
      <c r="H258" s="407"/>
      <c r="I258" s="407"/>
      <c r="J258" s="406"/>
      <c r="K258" s="406"/>
      <c r="L258" s="406"/>
      <c r="M258" s="406"/>
      <c r="N258" s="406"/>
      <c r="O258" s="406"/>
      <c r="P258" s="406"/>
      <c r="Q258" s="406"/>
      <c r="R258" s="406"/>
      <c r="S258" s="406"/>
      <c r="T258" s="406"/>
      <c r="U258" s="406"/>
      <c r="V258" s="406"/>
      <c r="W258" s="406"/>
      <c r="X258" s="406"/>
      <c r="Y258" s="406"/>
      <c r="Z258" s="406"/>
      <c r="AA258" s="406"/>
      <c r="AB258" s="406"/>
      <c r="AC258" s="406"/>
      <c r="AD258" s="406"/>
      <c r="AE258" s="406"/>
      <c r="AF258" s="406"/>
      <c r="AG258" s="406"/>
      <c r="AH258" s="406"/>
      <c r="AI258" s="406"/>
      <c r="AJ258" s="406"/>
      <c r="AK258" s="406"/>
      <c r="AL258" s="406"/>
      <c r="AM258" s="406"/>
      <c r="AN258" s="406"/>
      <c r="AO258" s="406"/>
      <c r="AP258" s="406"/>
      <c r="AQ258" s="406"/>
      <c r="AR258" s="406"/>
      <c r="AS258" s="406"/>
    </row>
    <row r="259" spans="2:45">
      <c r="B259" s="406"/>
      <c r="C259" s="406"/>
      <c r="D259" s="406"/>
      <c r="E259" s="402"/>
      <c r="F259" s="402"/>
      <c r="G259" s="409"/>
      <c r="H259" s="407"/>
      <c r="I259" s="407"/>
      <c r="J259" s="406"/>
      <c r="K259" s="406"/>
      <c r="L259" s="406"/>
      <c r="M259" s="406"/>
      <c r="N259" s="406"/>
      <c r="O259" s="406"/>
      <c r="P259" s="406"/>
      <c r="Q259" s="406"/>
      <c r="R259" s="406"/>
      <c r="S259" s="406"/>
      <c r="T259" s="406"/>
      <c r="U259" s="406"/>
      <c r="V259" s="406"/>
      <c r="W259" s="406"/>
      <c r="X259" s="406"/>
      <c r="Y259" s="406"/>
      <c r="Z259" s="406"/>
      <c r="AA259" s="406"/>
      <c r="AB259" s="406"/>
      <c r="AC259" s="406"/>
      <c r="AD259" s="406"/>
      <c r="AE259" s="406"/>
      <c r="AF259" s="406"/>
      <c r="AG259" s="406"/>
      <c r="AH259" s="406"/>
      <c r="AI259" s="406"/>
      <c r="AJ259" s="406"/>
      <c r="AK259" s="406"/>
      <c r="AL259" s="406"/>
      <c r="AM259" s="406"/>
      <c r="AN259" s="406"/>
      <c r="AO259" s="406"/>
      <c r="AP259" s="406"/>
      <c r="AQ259" s="406"/>
      <c r="AR259" s="406"/>
      <c r="AS259" s="406"/>
    </row>
    <row r="260" spans="2:45">
      <c r="B260" s="406"/>
      <c r="C260" s="406"/>
      <c r="D260" s="406"/>
      <c r="E260" s="402"/>
      <c r="F260" s="402"/>
      <c r="G260" s="409"/>
      <c r="H260" s="407"/>
      <c r="I260" s="407"/>
      <c r="J260" s="406"/>
      <c r="K260" s="406"/>
      <c r="L260" s="406"/>
      <c r="M260" s="406"/>
      <c r="N260" s="406"/>
      <c r="O260" s="406"/>
      <c r="P260" s="406"/>
      <c r="Q260" s="406"/>
      <c r="R260" s="406"/>
      <c r="S260" s="406"/>
      <c r="T260" s="406"/>
      <c r="U260" s="406"/>
      <c r="V260" s="406"/>
      <c r="W260" s="406"/>
      <c r="X260" s="406"/>
      <c r="Y260" s="406"/>
      <c r="Z260" s="406"/>
      <c r="AA260" s="406"/>
      <c r="AB260" s="406"/>
      <c r="AC260" s="406"/>
      <c r="AD260" s="406"/>
      <c r="AE260" s="406"/>
      <c r="AF260" s="406"/>
      <c r="AG260" s="406"/>
      <c r="AH260" s="406"/>
      <c r="AI260" s="406"/>
      <c r="AJ260" s="406"/>
      <c r="AK260" s="406"/>
      <c r="AL260" s="406"/>
      <c r="AM260" s="406"/>
      <c r="AN260" s="406"/>
      <c r="AO260" s="406"/>
      <c r="AP260" s="406"/>
      <c r="AQ260" s="406"/>
      <c r="AR260" s="406"/>
      <c r="AS260" s="406"/>
    </row>
    <row r="261" spans="2:45">
      <c r="B261" s="406"/>
      <c r="C261" s="406"/>
      <c r="D261" s="406"/>
      <c r="E261" s="402"/>
      <c r="F261" s="402"/>
      <c r="G261" s="409"/>
      <c r="H261" s="407"/>
      <c r="I261" s="407"/>
      <c r="J261" s="406"/>
      <c r="K261" s="406"/>
      <c r="L261" s="406"/>
      <c r="M261" s="406"/>
      <c r="N261" s="406"/>
      <c r="O261" s="406"/>
      <c r="P261" s="406"/>
      <c r="Q261" s="406"/>
      <c r="R261" s="406"/>
      <c r="S261" s="406"/>
      <c r="T261" s="406"/>
      <c r="U261" s="406"/>
      <c r="V261" s="406"/>
      <c r="W261" s="406"/>
      <c r="X261" s="406"/>
      <c r="Y261" s="406"/>
      <c r="Z261" s="406"/>
      <c r="AA261" s="406"/>
      <c r="AB261" s="406"/>
      <c r="AC261" s="406"/>
      <c r="AD261" s="406"/>
      <c r="AE261" s="406"/>
      <c r="AF261" s="406"/>
      <c r="AG261" s="406"/>
      <c r="AH261" s="406"/>
      <c r="AI261" s="406"/>
      <c r="AJ261" s="406"/>
      <c r="AK261" s="406"/>
      <c r="AL261" s="406"/>
      <c r="AM261" s="406"/>
      <c r="AN261" s="406"/>
      <c r="AO261" s="406"/>
      <c r="AP261" s="406"/>
      <c r="AQ261" s="406"/>
      <c r="AR261" s="406"/>
      <c r="AS261" s="406"/>
    </row>
    <row r="262" spans="2:45">
      <c r="B262" s="406"/>
      <c r="C262" s="406"/>
      <c r="D262" s="406"/>
      <c r="E262" s="402"/>
      <c r="F262" s="402"/>
      <c r="G262" s="409"/>
      <c r="H262" s="407"/>
      <c r="I262" s="407"/>
      <c r="J262" s="406"/>
      <c r="K262" s="406"/>
      <c r="L262" s="406"/>
      <c r="M262" s="406"/>
      <c r="N262" s="406"/>
      <c r="O262" s="406"/>
      <c r="P262" s="406"/>
      <c r="Q262" s="406"/>
      <c r="R262" s="406"/>
      <c r="S262" s="406"/>
      <c r="T262" s="406"/>
      <c r="U262" s="406"/>
      <c r="V262" s="406"/>
      <c r="W262" s="406"/>
      <c r="X262" s="406"/>
      <c r="Y262" s="406"/>
      <c r="Z262" s="406"/>
      <c r="AA262" s="406"/>
      <c r="AB262" s="406"/>
      <c r="AC262" s="406"/>
      <c r="AD262" s="406"/>
      <c r="AE262" s="406"/>
      <c r="AF262" s="406"/>
      <c r="AG262" s="406"/>
      <c r="AH262" s="406"/>
      <c r="AI262" s="406"/>
      <c r="AJ262" s="406"/>
      <c r="AK262" s="406"/>
      <c r="AL262" s="406"/>
      <c r="AM262" s="406"/>
      <c r="AN262" s="406"/>
      <c r="AO262" s="406"/>
      <c r="AP262" s="406"/>
      <c r="AQ262" s="406"/>
      <c r="AR262" s="406"/>
      <c r="AS262" s="406"/>
    </row>
    <row r="263" spans="2:45">
      <c r="B263" s="406"/>
      <c r="C263" s="406"/>
      <c r="D263" s="406"/>
      <c r="E263" s="402"/>
      <c r="F263" s="402"/>
      <c r="G263" s="409"/>
      <c r="H263" s="407"/>
      <c r="I263" s="407"/>
      <c r="J263" s="406"/>
      <c r="K263" s="406"/>
      <c r="L263" s="406"/>
      <c r="M263" s="406"/>
      <c r="N263" s="406"/>
      <c r="O263" s="406"/>
      <c r="P263" s="406"/>
      <c r="Q263" s="406"/>
      <c r="R263" s="406"/>
      <c r="S263" s="406"/>
      <c r="T263" s="406"/>
      <c r="U263" s="406"/>
      <c r="V263" s="406"/>
      <c r="W263" s="406"/>
      <c r="X263" s="406"/>
      <c r="Y263" s="406"/>
      <c r="Z263" s="406"/>
      <c r="AA263" s="406"/>
      <c r="AB263" s="406"/>
      <c r="AC263" s="406"/>
      <c r="AD263" s="406"/>
      <c r="AE263" s="406"/>
      <c r="AF263" s="406"/>
      <c r="AG263" s="406"/>
      <c r="AH263" s="406"/>
      <c r="AI263" s="406"/>
      <c r="AJ263" s="406"/>
      <c r="AK263" s="406"/>
      <c r="AL263" s="406"/>
      <c r="AM263" s="406"/>
      <c r="AN263" s="406"/>
      <c r="AO263" s="406"/>
      <c r="AP263" s="406"/>
      <c r="AQ263" s="406"/>
      <c r="AR263" s="406"/>
      <c r="AS263" s="406"/>
    </row>
    <row r="264" spans="2:45">
      <c r="B264" s="406"/>
      <c r="C264" s="406"/>
      <c r="D264" s="406"/>
      <c r="E264" s="402"/>
      <c r="F264" s="402"/>
      <c r="G264" s="409"/>
      <c r="H264" s="407"/>
      <c r="I264" s="407"/>
      <c r="J264" s="406"/>
      <c r="K264" s="406"/>
      <c r="L264" s="406"/>
      <c r="M264" s="406"/>
      <c r="N264" s="406"/>
      <c r="O264" s="406"/>
      <c r="P264" s="406"/>
      <c r="Q264" s="406"/>
      <c r="R264" s="406"/>
      <c r="S264" s="406"/>
      <c r="T264" s="406"/>
      <c r="U264" s="406"/>
      <c r="V264" s="406"/>
      <c r="W264" s="406"/>
      <c r="X264" s="406"/>
      <c r="Y264" s="406"/>
      <c r="Z264" s="406"/>
      <c r="AA264" s="406"/>
      <c r="AB264" s="406"/>
      <c r="AC264" s="406"/>
      <c r="AD264" s="406"/>
      <c r="AE264" s="406"/>
      <c r="AF264" s="406"/>
      <c r="AG264" s="406"/>
      <c r="AH264" s="406"/>
      <c r="AI264" s="406"/>
      <c r="AJ264" s="406"/>
      <c r="AK264" s="406"/>
      <c r="AL264" s="406"/>
      <c r="AM264" s="406"/>
      <c r="AN264" s="406"/>
      <c r="AO264" s="406"/>
      <c r="AP264" s="406"/>
      <c r="AQ264" s="406"/>
      <c r="AR264" s="406"/>
      <c r="AS264" s="406"/>
    </row>
    <row r="265" spans="2:45">
      <c r="B265" s="406"/>
      <c r="C265" s="406"/>
      <c r="D265" s="406"/>
      <c r="E265" s="402"/>
      <c r="F265" s="402"/>
      <c r="G265" s="409"/>
      <c r="H265" s="407"/>
      <c r="I265" s="407"/>
      <c r="J265" s="406"/>
      <c r="K265" s="406"/>
      <c r="L265" s="406"/>
      <c r="M265" s="406"/>
      <c r="N265" s="406"/>
      <c r="O265" s="406"/>
      <c r="P265" s="406"/>
      <c r="Q265" s="406"/>
      <c r="R265" s="406"/>
      <c r="S265" s="406"/>
      <c r="T265" s="406"/>
      <c r="U265" s="406"/>
      <c r="V265" s="406"/>
      <c r="W265" s="406"/>
      <c r="X265" s="406"/>
      <c r="Y265" s="406"/>
      <c r="Z265" s="406"/>
      <c r="AA265" s="406"/>
      <c r="AB265" s="406"/>
      <c r="AC265" s="406"/>
      <c r="AD265" s="406"/>
      <c r="AE265" s="406"/>
      <c r="AF265" s="406"/>
      <c r="AG265" s="406"/>
      <c r="AH265" s="406"/>
      <c r="AI265" s="406"/>
      <c r="AJ265" s="406"/>
      <c r="AK265" s="406"/>
      <c r="AL265" s="406"/>
      <c r="AM265" s="406"/>
      <c r="AN265" s="406"/>
      <c r="AO265" s="406"/>
      <c r="AP265" s="406"/>
      <c r="AQ265" s="406"/>
      <c r="AR265" s="406"/>
      <c r="AS265" s="406"/>
    </row>
    <row r="266" spans="2:45">
      <c r="B266" s="406"/>
      <c r="C266" s="406"/>
      <c r="D266" s="406"/>
      <c r="E266" s="402"/>
      <c r="F266" s="402"/>
      <c r="G266" s="409"/>
      <c r="H266" s="407"/>
      <c r="I266" s="407"/>
      <c r="J266" s="406"/>
      <c r="K266" s="406"/>
      <c r="L266" s="406"/>
      <c r="M266" s="406"/>
      <c r="N266" s="406"/>
      <c r="O266" s="406"/>
      <c r="P266" s="406"/>
      <c r="Q266" s="406"/>
      <c r="R266" s="406"/>
      <c r="S266" s="406"/>
      <c r="T266" s="406"/>
      <c r="U266" s="406"/>
      <c r="V266" s="406"/>
      <c r="W266" s="406"/>
      <c r="X266" s="406"/>
      <c r="Y266" s="406"/>
      <c r="Z266" s="406"/>
      <c r="AA266" s="406"/>
      <c r="AB266" s="406"/>
      <c r="AC266" s="406"/>
      <c r="AD266" s="406"/>
      <c r="AE266" s="406"/>
      <c r="AF266" s="406"/>
      <c r="AG266" s="406"/>
      <c r="AH266" s="406"/>
      <c r="AI266" s="406"/>
      <c r="AJ266" s="406"/>
      <c r="AK266" s="406"/>
      <c r="AL266" s="406"/>
      <c r="AM266" s="406"/>
      <c r="AN266" s="406"/>
      <c r="AO266" s="406"/>
      <c r="AP266" s="406"/>
      <c r="AQ266" s="406"/>
      <c r="AR266" s="406"/>
      <c r="AS266" s="406"/>
    </row>
    <row r="267" spans="2:45">
      <c r="B267" s="406"/>
      <c r="C267" s="406"/>
      <c r="D267" s="406"/>
      <c r="E267" s="402"/>
      <c r="F267" s="402"/>
      <c r="G267" s="409"/>
      <c r="H267" s="407"/>
      <c r="I267" s="407"/>
      <c r="J267" s="406"/>
      <c r="K267" s="406"/>
      <c r="L267" s="406"/>
      <c r="M267" s="406"/>
      <c r="N267" s="406"/>
      <c r="O267" s="406"/>
      <c r="P267" s="406"/>
      <c r="Q267" s="406"/>
      <c r="R267" s="406"/>
      <c r="S267" s="406"/>
      <c r="T267" s="406"/>
      <c r="U267" s="406"/>
      <c r="V267" s="406"/>
      <c r="W267" s="406"/>
      <c r="X267" s="406"/>
      <c r="Y267" s="406"/>
      <c r="Z267" s="406"/>
      <c r="AA267" s="406"/>
      <c r="AB267" s="406"/>
      <c r="AC267" s="406"/>
      <c r="AD267" s="406"/>
      <c r="AE267" s="406"/>
      <c r="AF267" s="406"/>
      <c r="AG267" s="406"/>
      <c r="AH267" s="406"/>
      <c r="AI267" s="406"/>
      <c r="AJ267" s="406"/>
      <c r="AK267" s="406"/>
      <c r="AL267" s="406"/>
      <c r="AM267" s="406"/>
      <c r="AN267" s="406"/>
      <c r="AO267" s="406"/>
      <c r="AP267" s="406"/>
      <c r="AQ267" s="406"/>
      <c r="AR267" s="406"/>
      <c r="AS267" s="406"/>
    </row>
    <row r="268" spans="2:45">
      <c r="B268" s="406"/>
      <c r="C268" s="406"/>
      <c r="D268" s="406"/>
      <c r="E268" s="402"/>
      <c r="F268" s="402"/>
      <c r="G268" s="409"/>
      <c r="H268" s="407"/>
      <c r="I268" s="407"/>
      <c r="J268" s="406"/>
      <c r="K268" s="406"/>
      <c r="L268" s="406"/>
      <c r="M268" s="406"/>
      <c r="N268" s="406"/>
      <c r="O268" s="406"/>
      <c r="P268" s="406"/>
      <c r="Q268" s="406"/>
      <c r="R268" s="406"/>
      <c r="S268" s="406"/>
      <c r="T268" s="406"/>
      <c r="U268" s="406"/>
      <c r="V268" s="406"/>
      <c r="W268" s="406"/>
      <c r="X268" s="406"/>
      <c r="Y268" s="406"/>
      <c r="Z268" s="406"/>
      <c r="AA268" s="406"/>
      <c r="AB268" s="406"/>
      <c r="AC268" s="406"/>
      <c r="AD268" s="406"/>
      <c r="AE268" s="406"/>
      <c r="AF268" s="406"/>
      <c r="AG268" s="406"/>
      <c r="AH268" s="406"/>
      <c r="AI268" s="406"/>
      <c r="AJ268" s="406"/>
      <c r="AK268" s="406"/>
      <c r="AL268" s="406"/>
      <c r="AM268" s="406"/>
      <c r="AN268" s="406"/>
      <c r="AO268" s="406"/>
      <c r="AP268" s="406"/>
      <c r="AQ268" s="406"/>
      <c r="AR268" s="406"/>
      <c r="AS268" s="406"/>
    </row>
    <row r="269" spans="2:45">
      <c r="B269" s="406"/>
      <c r="C269" s="406"/>
      <c r="D269" s="406"/>
      <c r="E269" s="402"/>
      <c r="F269" s="402"/>
      <c r="G269" s="409"/>
      <c r="H269" s="407"/>
      <c r="I269" s="407"/>
      <c r="J269" s="406"/>
      <c r="K269" s="406"/>
      <c r="L269" s="406"/>
      <c r="M269" s="406"/>
      <c r="N269" s="406"/>
      <c r="O269" s="406"/>
      <c r="P269" s="406"/>
      <c r="Q269" s="406"/>
      <c r="R269" s="406"/>
      <c r="S269" s="406"/>
      <c r="T269" s="406"/>
      <c r="U269" s="406"/>
      <c r="V269" s="406"/>
      <c r="W269" s="406"/>
      <c r="X269" s="406"/>
      <c r="Y269" s="406"/>
      <c r="Z269" s="406"/>
      <c r="AA269" s="406"/>
      <c r="AB269" s="406"/>
      <c r="AC269" s="406"/>
      <c r="AD269" s="406"/>
      <c r="AE269" s="406"/>
      <c r="AF269" s="406"/>
      <c r="AG269" s="406"/>
      <c r="AH269" s="406"/>
      <c r="AI269" s="406"/>
      <c r="AJ269" s="406"/>
      <c r="AK269" s="406"/>
      <c r="AL269" s="406"/>
      <c r="AM269" s="406"/>
      <c r="AN269" s="406"/>
      <c r="AO269" s="406"/>
      <c r="AP269" s="406"/>
      <c r="AQ269" s="406"/>
      <c r="AR269" s="406"/>
      <c r="AS269" s="406"/>
    </row>
    <row r="270" spans="2:45">
      <c r="B270" s="406"/>
      <c r="C270" s="406"/>
      <c r="D270" s="406"/>
      <c r="E270" s="402"/>
      <c r="F270" s="402"/>
      <c r="G270" s="409"/>
      <c r="H270" s="407"/>
      <c r="I270" s="407"/>
      <c r="J270" s="406"/>
      <c r="K270" s="406"/>
      <c r="L270" s="406"/>
      <c r="M270" s="406"/>
      <c r="N270" s="406"/>
      <c r="O270" s="406"/>
      <c r="P270" s="406"/>
      <c r="Q270" s="406"/>
      <c r="R270" s="406"/>
      <c r="S270" s="406"/>
      <c r="T270" s="406"/>
      <c r="U270" s="406"/>
      <c r="V270" s="406"/>
      <c r="W270" s="406"/>
      <c r="X270" s="406"/>
      <c r="Y270" s="406"/>
      <c r="Z270" s="406"/>
      <c r="AA270" s="406"/>
      <c r="AB270" s="406"/>
      <c r="AC270" s="406"/>
      <c r="AD270" s="406"/>
      <c r="AE270" s="406"/>
      <c r="AF270" s="406"/>
      <c r="AG270" s="406"/>
      <c r="AH270" s="406"/>
      <c r="AI270" s="406"/>
      <c r="AJ270" s="406"/>
      <c r="AK270" s="406"/>
      <c r="AL270" s="406"/>
      <c r="AM270" s="406"/>
      <c r="AN270" s="406"/>
      <c r="AO270" s="406"/>
      <c r="AP270" s="406"/>
      <c r="AQ270" s="406"/>
      <c r="AR270" s="406"/>
      <c r="AS270" s="406"/>
    </row>
    <row r="271" spans="2:45">
      <c r="B271" s="406"/>
      <c r="C271" s="406"/>
      <c r="D271" s="406"/>
      <c r="E271" s="402"/>
      <c r="F271" s="402"/>
      <c r="G271" s="409"/>
      <c r="H271" s="407"/>
      <c r="I271" s="407"/>
      <c r="J271" s="406"/>
      <c r="K271" s="406"/>
      <c r="L271" s="406"/>
      <c r="M271" s="406"/>
      <c r="N271" s="406"/>
      <c r="O271" s="406"/>
      <c r="P271" s="406"/>
      <c r="Q271" s="406"/>
      <c r="R271" s="406"/>
      <c r="S271" s="406"/>
      <c r="T271" s="406"/>
      <c r="U271" s="406"/>
      <c r="V271" s="406"/>
      <c r="W271" s="406"/>
      <c r="X271" s="406"/>
      <c r="Y271" s="406"/>
      <c r="Z271" s="406"/>
      <c r="AA271" s="406"/>
      <c r="AB271" s="406"/>
      <c r="AC271" s="406"/>
      <c r="AD271" s="406"/>
      <c r="AE271" s="406"/>
      <c r="AF271" s="406"/>
      <c r="AG271" s="406"/>
      <c r="AH271" s="406"/>
      <c r="AI271" s="406"/>
      <c r="AJ271" s="406"/>
      <c r="AK271" s="406"/>
      <c r="AL271" s="406"/>
      <c r="AM271" s="406"/>
      <c r="AN271" s="406"/>
      <c r="AO271" s="406"/>
      <c r="AP271" s="406"/>
      <c r="AQ271" s="406"/>
      <c r="AR271" s="406"/>
      <c r="AS271" s="406"/>
    </row>
    <row r="272" spans="2:45">
      <c r="B272" s="406"/>
      <c r="C272" s="406"/>
      <c r="D272" s="406"/>
      <c r="E272" s="402"/>
      <c r="F272" s="402"/>
      <c r="G272" s="409"/>
      <c r="H272" s="407"/>
      <c r="I272" s="407"/>
      <c r="J272" s="406"/>
      <c r="K272" s="406"/>
      <c r="L272" s="406"/>
      <c r="M272" s="406"/>
      <c r="N272" s="406"/>
      <c r="O272" s="406"/>
      <c r="P272" s="406"/>
      <c r="Q272" s="406"/>
      <c r="R272" s="406"/>
      <c r="S272" s="406"/>
      <c r="T272" s="406"/>
      <c r="U272" s="406"/>
      <c r="V272" s="406"/>
      <c r="W272" s="406"/>
      <c r="X272" s="406"/>
      <c r="Y272" s="406"/>
      <c r="Z272" s="406"/>
      <c r="AA272" s="406"/>
      <c r="AB272" s="406"/>
      <c r="AC272" s="406"/>
      <c r="AD272" s="406"/>
      <c r="AE272" s="406"/>
      <c r="AF272" s="406"/>
      <c r="AG272" s="406"/>
      <c r="AH272" s="406"/>
      <c r="AI272" s="406"/>
      <c r="AJ272" s="406"/>
      <c r="AK272" s="406"/>
      <c r="AL272" s="406"/>
      <c r="AM272" s="406"/>
      <c r="AN272" s="406"/>
      <c r="AO272" s="406"/>
      <c r="AP272" s="406"/>
      <c r="AQ272" s="406"/>
      <c r="AR272" s="406"/>
      <c r="AS272" s="406"/>
    </row>
    <row r="273" spans="2:45">
      <c r="B273" s="406"/>
      <c r="C273" s="406"/>
      <c r="D273" s="406"/>
      <c r="E273" s="402"/>
      <c r="F273" s="402"/>
      <c r="G273" s="409"/>
      <c r="H273" s="407"/>
      <c r="I273" s="407"/>
      <c r="J273" s="406"/>
      <c r="K273" s="406"/>
      <c r="L273" s="406"/>
      <c r="M273" s="406"/>
      <c r="N273" s="406"/>
      <c r="O273" s="406"/>
      <c r="P273" s="406"/>
      <c r="Q273" s="406"/>
      <c r="R273" s="406"/>
      <c r="S273" s="406"/>
      <c r="T273" s="406"/>
      <c r="U273" s="406"/>
      <c r="V273" s="406"/>
      <c r="W273" s="406"/>
      <c r="X273" s="406"/>
      <c r="Y273" s="406"/>
      <c r="Z273" s="406"/>
      <c r="AA273" s="406"/>
      <c r="AB273" s="406"/>
      <c r="AC273" s="406"/>
      <c r="AD273" s="406"/>
      <c r="AE273" s="406"/>
      <c r="AF273" s="406"/>
      <c r="AG273" s="406"/>
      <c r="AH273" s="406"/>
      <c r="AI273" s="406"/>
      <c r="AJ273" s="406"/>
      <c r="AK273" s="406"/>
      <c r="AL273" s="406"/>
      <c r="AM273" s="406"/>
      <c r="AN273" s="406"/>
      <c r="AO273" s="406"/>
      <c r="AP273" s="406"/>
      <c r="AQ273" s="406"/>
      <c r="AR273" s="406"/>
      <c r="AS273" s="406"/>
    </row>
    <row r="274" spans="2:45">
      <c r="B274" s="406"/>
      <c r="C274" s="406"/>
      <c r="D274" s="406"/>
      <c r="E274" s="402"/>
      <c r="F274" s="402"/>
      <c r="G274" s="409"/>
      <c r="H274" s="407"/>
      <c r="I274" s="407"/>
      <c r="J274" s="406"/>
      <c r="K274" s="406"/>
      <c r="L274" s="406"/>
      <c r="M274" s="406"/>
      <c r="N274" s="406"/>
      <c r="O274" s="406"/>
      <c r="P274" s="406"/>
      <c r="Q274" s="406"/>
      <c r="R274" s="406"/>
      <c r="S274" s="406"/>
      <c r="T274" s="406"/>
      <c r="U274" s="406"/>
      <c r="V274" s="406"/>
      <c r="W274" s="406"/>
      <c r="X274" s="406"/>
      <c r="Y274" s="406"/>
      <c r="Z274" s="406"/>
      <c r="AA274" s="406"/>
      <c r="AB274" s="406"/>
      <c r="AC274" s="406"/>
      <c r="AD274" s="406"/>
      <c r="AE274" s="406"/>
      <c r="AF274" s="406"/>
      <c r="AG274" s="406"/>
      <c r="AH274" s="406"/>
      <c r="AI274" s="406"/>
      <c r="AJ274" s="406"/>
      <c r="AK274" s="406"/>
      <c r="AL274" s="406"/>
      <c r="AM274" s="406"/>
      <c r="AN274" s="406"/>
      <c r="AO274" s="406"/>
      <c r="AP274" s="406"/>
      <c r="AQ274" s="406"/>
      <c r="AR274" s="406"/>
      <c r="AS274" s="406"/>
    </row>
    <row r="275" spans="2:45">
      <c r="B275" s="406"/>
      <c r="C275" s="406"/>
      <c r="D275" s="406"/>
      <c r="E275" s="402"/>
      <c r="F275" s="402"/>
      <c r="G275" s="409"/>
      <c r="H275" s="407"/>
      <c r="I275" s="407"/>
      <c r="J275" s="406"/>
      <c r="K275" s="406"/>
      <c r="L275" s="406"/>
      <c r="M275" s="406"/>
      <c r="N275" s="406"/>
      <c r="O275" s="406"/>
      <c r="P275" s="406"/>
      <c r="Q275" s="406"/>
      <c r="R275" s="406"/>
      <c r="S275" s="406"/>
      <c r="T275" s="406"/>
      <c r="U275" s="406"/>
      <c r="V275" s="406"/>
      <c r="W275" s="406"/>
      <c r="X275" s="406"/>
      <c r="Y275" s="406"/>
      <c r="Z275" s="406"/>
      <c r="AA275" s="406"/>
      <c r="AB275" s="406"/>
      <c r="AC275" s="406"/>
      <c r="AD275" s="406"/>
      <c r="AE275" s="406"/>
      <c r="AF275" s="406"/>
      <c r="AG275" s="406"/>
      <c r="AH275" s="406"/>
      <c r="AI275" s="406"/>
      <c r="AJ275" s="406"/>
      <c r="AK275" s="406"/>
      <c r="AL275" s="406"/>
      <c r="AM275" s="406"/>
      <c r="AN275" s="406"/>
      <c r="AO275" s="406"/>
      <c r="AP275" s="406"/>
      <c r="AQ275" s="406"/>
      <c r="AR275" s="406"/>
      <c r="AS275" s="406"/>
    </row>
    <row r="276" spans="2:45">
      <c r="B276" s="406"/>
      <c r="C276" s="406"/>
      <c r="D276" s="406"/>
      <c r="E276" s="402"/>
      <c r="F276" s="402"/>
      <c r="G276" s="409"/>
      <c r="H276" s="407"/>
      <c r="I276" s="407"/>
      <c r="J276" s="406"/>
      <c r="K276" s="406"/>
      <c r="L276" s="406"/>
      <c r="M276" s="406"/>
      <c r="N276" s="406"/>
      <c r="O276" s="406"/>
      <c r="P276" s="406"/>
      <c r="Q276" s="406"/>
      <c r="R276" s="406"/>
      <c r="S276" s="406"/>
      <c r="T276" s="406"/>
      <c r="U276" s="406"/>
      <c r="V276" s="406"/>
      <c r="W276" s="406"/>
      <c r="X276" s="406"/>
      <c r="Y276" s="406"/>
      <c r="Z276" s="406"/>
      <c r="AA276" s="406"/>
      <c r="AB276" s="406"/>
      <c r="AC276" s="406"/>
      <c r="AD276" s="406"/>
      <c r="AE276" s="406"/>
      <c r="AF276" s="406"/>
      <c r="AG276" s="406"/>
      <c r="AH276" s="406"/>
      <c r="AI276" s="406"/>
      <c r="AJ276" s="406"/>
      <c r="AK276" s="406"/>
      <c r="AL276" s="406"/>
      <c r="AM276" s="406"/>
      <c r="AN276" s="406"/>
      <c r="AO276" s="406"/>
      <c r="AP276" s="406"/>
      <c r="AQ276" s="406"/>
      <c r="AR276" s="406"/>
      <c r="AS276" s="406"/>
    </row>
    <row r="277" spans="2:45">
      <c r="B277" s="406"/>
      <c r="C277" s="406"/>
      <c r="D277" s="406"/>
      <c r="E277" s="402"/>
      <c r="F277" s="402"/>
      <c r="G277" s="409"/>
      <c r="H277" s="407"/>
      <c r="I277" s="407"/>
      <c r="J277" s="406"/>
      <c r="K277" s="406"/>
      <c r="L277" s="406"/>
      <c r="M277" s="406"/>
      <c r="N277" s="406"/>
      <c r="O277" s="406"/>
      <c r="P277" s="406"/>
      <c r="Q277" s="406"/>
      <c r="R277" s="406"/>
      <c r="S277" s="406"/>
      <c r="T277" s="406"/>
      <c r="U277" s="406"/>
      <c r="V277" s="406"/>
      <c r="W277" s="406"/>
      <c r="X277" s="406"/>
      <c r="Y277" s="406"/>
      <c r="Z277" s="406"/>
      <c r="AA277" s="406"/>
      <c r="AB277" s="406"/>
      <c r="AC277" s="406"/>
      <c r="AD277" s="406"/>
      <c r="AE277" s="406"/>
      <c r="AF277" s="406"/>
      <c r="AG277" s="406"/>
      <c r="AH277" s="406"/>
      <c r="AI277" s="406"/>
      <c r="AJ277" s="406"/>
      <c r="AK277" s="406"/>
      <c r="AL277" s="406"/>
      <c r="AM277" s="406"/>
      <c r="AN277" s="406"/>
      <c r="AO277" s="406"/>
      <c r="AP277" s="406"/>
      <c r="AQ277" s="406"/>
      <c r="AR277" s="406"/>
      <c r="AS277" s="406"/>
    </row>
    <row r="278" spans="2:45">
      <c r="B278" s="406"/>
      <c r="C278" s="406"/>
      <c r="D278" s="406"/>
      <c r="E278" s="402"/>
      <c r="F278" s="402"/>
      <c r="G278" s="409"/>
      <c r="H278" s="407"/>
      <c r="I278" s="407"/>
      <c r="J278" s="406"/>
      <c r="K278" s="406"/>
      <c r="L278" s="406"/>
      <c r="M278" s="406"/>
      <c r="N278" s="406"/>
      <c r="O278" s="406"/>
      <c r="P278" s="406"/>
      <c r="Q278" s="406"/>
      <c r="R278" s="406"/>
      <c r="S278" s="406"/>
      <c r="T278" s="406"/>
      <c r="U278" s="406"/>
      <c r="V278" s="406"/>
      <c r="W278" s="406"/>
      <c r="X278" s="406"/>
      <c r="Y278" s="406"/>
      <c r="Z278" s="406"/>
      <c r="AA278" s="406"/>
      <c r="AB278" s="406"/>
      <c r="AC278" s="406"/>
      <c r="AD278" s="406"/>
      <c r="AE278" s="406"/>
      <c r="AF278" s="406"/>
      <c r="AG278" s="406"/>
      <c r="AH278" s="406"/>
      <c r="AI278" s="406"/>
      <c r="AJ278" s="406"/>
      <c r="AK278" s="406"/>
      <c r="AL278" s="406"/>
      <c r="AM278" s="406"/>
      <c r="AN278" s="406"/>
      <c r="AO278" s="406"/>
      <c r="AP278" s="406"/>
      <c r="AQ278" s="406"/>
      <c r="AR278" s="406"/>
      <c r="AS278" s="406"/>
    </row>
    <row r="279" spans="2:45">
      <c r="B279" s="406"/>
      <c r="C279" s="406"/>
      <c r="D279" s="406"/>
      <c r="E279" s="402"/>
      <c r="F279" s="402"/>
      <c r="G279" s="409"/>
      <c r="H279" s="407"/>
      <c r="I279" s="407"/>
      <c r="J279" s="406"/>
      <c r="K279" s="406"/>
      <c r="L279" s="406"/>
      <c r="M279" s="406"/>
      <c r="N279" s="406"/>
      <c r="O279" s="406"/>
      <c r="P279" s="406"/>
      <c r="Q279" s="406"/>
      <c r="R279" s="406"/>
      <c r="S279" s="406"/>
      <c r="T279" s="406"/>
      <c r="U279" s="406"/>
      <c r="V279" s="406"/>
      <c r="W279" s="406"/>
      <c r="X279" s="406"/>
      <c r="Y279" s="406"/>
      <c r="Z279" s="406"/>
      <c r="AA279" s="406"/>
      <c r="AB279" s="406"/>
      <c r="AC279" s="406"/>
      <c r="AD279" s="406"/>
      <c r="AE279" s="406"/>
      <c r="AF279" s="406"/>
      <c r="AG279" s="406"/>
      <c r="AH279" s="406"/>
      <c r="AI279" s="406"/>
      <c r="AJ279" s="406"/>
      <c r="AK279" s="406"/>
      <c r="AL279" s="406"/>
      <c r="AM279" s="406"/>
      <c r="AN279" s="406"/>
      <c r="AO279" s="406"/>
      <c r="AP279" s="406"/>
      <c r="AQ279" s="406"/>
      <c r="AR279" s="406"/>
      <c r="AS279" s="406"/>
    </row>
    <row r="280" spans="2:45">
      <c r="B280" s="406"/>
      <c r="C280" s="406"/>
      <c r="D280" s="406"/>
      <c r="E280" s="402"/>
      <c r="F280" s="402"/>
      <c r="G280" s="409"/>
      <c r="H280" s="407"/>
      <c r="I280" s="407"/>
      <c r="J280" s="406"/>
      <c r="K280" s="406"/>
      <c r="L280" s="406"/>
      <c r="M280" s="406"/>
      <c r="N280" s="406"/>
      <c r="O280" s="406"/>
      <c r="P280" s="406"/>
      <c r="Q280" s="406"/>
      <c r="R280" s="406"/>
      <c r="S280" s="406"/>
      <c r="T280" s="406"/>
      <c r="U280" s="406"/>
      <c r="V280" s="406"/>
      <c r="W280" s="406"/>
      <c r="X280" s="406"/>
      <c r="Y280" s="406"/>
      <c r="Z280" s="406"/>
      <c r="AA280" s="406"/>
      <c r="AB280" s="406"/>
      <c r="AC280" s="406"/>
      <c r="AD280" s="406"/>
      <c r="AE280" s="406"/>
      <c r="AF280" s="406"/>
      <c r="AG280" s="406"/>
      <c r="AH280" s="406"/>
      <c r="AI280" s="406"/>
      <c r="AJ280" s="406"/>
      <c r="AK280" s="406"/>
      <c r="AL280" s="406"/>
      <c r="AM280" s="406"/>
      <c r="AN280" s="406"/>
      <c r="AO280" s="406"/>
      <c r="AP280" s="406"/>
      <c r="AQ280" s="406"/>
      <c r="AR280" s="406"/>
      <c r="AS280" s="406"/>
    </row>
    <row r="281" spans="2:45">
      <c r="B281" s="406"/>
      <c r="C281" s="406"/>
      <c r="D281" s="406"/>
      <c r="E281" s="402"/>
      <c r="F281" s="402"/>
      <c r="G281" s="409"/>
      <c r="H281" s="407"/>
      <c r="I281" s="407"/>
      <c r="J281" s="406"/>
      <c r="K281" s="406"/>
      <c r="L281" s="406"/>
      <c r="M281" s="406"/>
      <c r="N281" s="406"/>
      <c r="O281" s="406"/>
      <c r="P281" s="406"/>
      <c r="Q281" s="406"/>
      <c r="R281" s="406"/>
      <c r="S281" s="406"/>
      <c r="T281" s="406"/>
      <c r="U281" s="406"/>
      <c r="V281" s="406"/>
      <c r="W281" s="406"/>
      <c r="X281" s="406"/>
      <c r="Y281" s="406"/>
      <c r="Z281" s="406"/>
      <c r="AA281" s="406"/>
      <c r="AB281" s="406"/>
      <c r="AC281" s="406"/>
      <c r="AD281" s="406"/>
      <c r="AE281" s="406"/>
      <c r="AF281" s="406"/>
      <c r="AG281" s="406"/>
      <c r="AH281" s="406"/>
      <c r="AI281" s="406"/>
      <c r="AJ281" s="406"/>
      <c r="AK281" s="406"/>
      <c r="AL281" s="406"/>
      <c r="AM281" s="406"/>
      <c r="AN281" s="406"/>
      <c r="AO281" s="406"/>
      <c r="AP281" s="406"/>
      <c r="AQ281" s="406"/>
      <c r="AR281" s="406"/>
      <c r="AS281" s="406"/>
    </row>
    <row r="282" spans="2:45">
      <c r="B282" s="406"/>
      <c r="C282" s="406"/>
      <c r="D282" s="406"/>
      <c r="E282" s="402"/>
      <c r="F282" s="402"/>
      <c r="G282" s="409"/>
      <c r="H282" s="407"/>
      <c r="I282" s="407"/>
      <c r="J282" s="406"/>
      <c r="K282" s="406"/>
      <c r="L282" s="406"/>
      <c r="M282" s="406"/>
      <c r="N282" s="406"/>
      <c r="O282" s="406"/>
      <c r="P282" s="406"/>
      <c r="Q282" s="406"/>
      <c r="R282" s="406"/>
      <c r="S282" s="406"/>
      <c r="T282" s="406"/>
      <c r="U282" s="406"/>
      <c r="V282" s="406"/>
      <c r="W282" s="406"/>
      <c r="X282" s="406"/>
      <c r="Y282" s="406"/>
      <c r="Z282" s="406"/>
      <c r="AA282" s="406"/>
      <c r="AB282" s="406"/>
      <c r="AC282" s="406"/>
      <c r="AD282" s="406"/>
      <c r="AE282" s="406"/>
      <c r="AF282" s="406"/>
      <c r="AG282" s="406"/>
      <c r="AH282" s="406"/>
      <c r="AI282" s="406"/>
      <c r="AJ282" s="406"/>
      <c r="AK282" s="406"/>
      <c r="AL282" s="406"/>
      <c r="AM282" s="406"/>
      <c r="AN282" s="406"/>
      <c r="AO282" s="406"/>
      <c r="AP282" s="406"/>
      <c r="AQ282" s="406"/>
      <c r="AR282" s="406"/>
      <c r="AS282" s="406"/>
    </row>
    <row r="283" spans="2:45">
      <c r="B283" s="406"/>
      <c r="C283" s="406"/>
      <c r="D283" s="406"/>
      <c r="E283" s="402"/>
      <c r="F283" s="402"/>
      <c r="G283" s="409"/>
      <c r="H283" s="407"/>
      <c r="I283" s="407"/>
      <c r="J283" s="406"/>
      <c r="K283" s="406"/>
      <c r="L283" s="406"/>
      <c r="M283" s="406"/>
      <c r="N283" s="406"/>
      <c r="O283" s="406"/>
      <c r="P283" s="406"/>
      <c r="Q283" s="406"/>
      <c r="R283" s="406"/>
      <c r="S283" s="406"/>
      <c r="T283" s="406"/>
      <c r="U283" s="406"/>
      <c r="V283" s="406"/>
      <c r="W283" s="406"/>
      <c r="X283" s="406"/>
      <c r="Y283" s="406"/>
      <c r="Z283" s="406"/>
      <c r="AA283" s="406"/>
      <c r="AB283" s="406"/>
      <c r="AC283" s="406"/>
      <c r="AD283" s="406"/>
      <c r="AE283" s="406"/>
      <c r="AF283" s="406"/>
      <c r="AG283" s="406"/>
      <c r="AH283" s="406"/>
      <c r="AI283" s="406"/>
      <c r="AJ283" s="406"/>
      <c r="AK283" s="406"/>
      <c r="AL283" s="406"/>
      <c r="AM283" s="406"/>
      <c r="AN283" s="406"/>
      <c r="AO283" s="406"/>
      <c r="AP283" s="406"/>
      <c r="AQ283" s="406"/>
      <c r="AR283" s="406"/>
      <c r="AS283" s="406"/>
    </row>
    <row r="284" spans="2:45">
      <c r="B284" s="406"/>
      <c r="C284" s="406"/>
      <c r="D284" s="406"/>
      <c r="E284" s="402"/>
      <c r="F284" s="402"/>
      <c r="G284" s="409"/>
      <c r="H284" s="407"/>
      <c r="I284" s="407"/>
      <c r="J284" s="406"/>
      <c r="K284" s="406"/>
      <c r="L284" s="406"/>
      <c r="M284" s="406"/>
      <c r="N284" s="406"/>
      <c r="O284" s="406"/>
      <c r="P284" s="406"/>
      <c r="Q284" s="406"/>
      <c r="R284" s="406"/>
      <c r="S284" s="406"/>
      <c r="T284" s="406"/>
      <c r="U284" s="406"/>
      <c r="V284" s="406"/>
      <c r="W284" s="406"/>
      <c r="X284" s="406"/>
      <c r="Y284" s="406"/>
      <c r="Z284" s="406"/>
      <c r="AA284" s="406"/>
      <c r="AB284" s="406"/>
      <c r="AC284" s="406"/>
      <c r="AD284" s="406"/>
      <c r="AE284" s="406"/>
      <c r="AF284" s="406"/>
      <c r="AG284" s="406"/>
      <c r="AH284" s="406"/>
      <c r="AI284" s="406"/>
      <c r="AJ284" s="406"/>
      <c r="AK284" s="406"/>
      <c r="AL284" s="406"/>
      <c r="AM284" s="406"/>
      <c r="AN284" s="406"/>
      <c r="AO284" s="406"/>
      <c r="AP284" s="406"/>
      <c r="AQ284" s="406"/>
      <c r="AR284" s="406"/>
      <c r="AS284" s="406"/>
    </row>
    <row r="285" spans="2:45">
      <c r="B285" s="406"/>
      <c r="C285" s="406"/>
      <c r="D285" s="406"/>
      <c r="E285" s="402"/>
      <c r="F285" s="402"/>
      <c r="G285" s="409"/>
      <c r="H285" s="407"/>
      <c r="I285" s="407"/>
      <c r="J285" s="406"/>
      <c r="K285" s="406"/>
      <c r="L285" s="406"/>
      <c r="M285" s="406"/>
      <c r="N285" s="406"/>
      <c r="O285" s="406"/>
      <c r="P285" s="406"/>
      <c r="Q285" s="406"/>
      <c r="R285" s="406"/>
      <c r="S285" s="406"/>
      <c r="T285" s="406"/>
      <c r="U285" s="406"/>
      <c r="V285" s="406"/>
      <c r="W285" s="406"/>
      <c r="X285" s="406"/>
      <c r="Y285" s="406"/>
      <c r="Z285" s="406"/>
      <c r="AA285" s="406"/>
      <c r="AB285" s="406"/>
      <c r="AC285" s="406"/>
      <c r="AD285" s="406"/>
      <c r="AE285" s="406"/>
      <c r="AF285" s="406"/>
      <c r="AG285" s="406"/>
      <c r="AH285" s="406"/>
      <c r="AI285" s="406"/>
      <c r="AJ285" s="406"/>
      <c r="AK285" s="406"/>
      <c r="AL285" s="406"/>
      <c r="AM285" s="406"/>
      <c r="AN285" s="406"/>
      <c r="AO285" s="406"/>
      <c r="AP285" s="406"/>
      <c r="AQ285" s="406"/>
      <c r="AR285" s="406"/>
      <c r="AS285" s="406"/>
    </row>
    <row r="286" spans="2:45">
      <c r="B286" s="406"/>
      <c r="C286" s="406"/>
      <c r="D286" s="406"/>
      <c r="E286" s="402"/>
      <c r="F286" s="402"/>
      <c r="G286" s="409"/>
      <c r="H286" s="407"/>
      <c r="I286" s="407"/>
      <c r="J286" s="406"/>
      <c r="K286" s="406"/>
      <c r="L286" s="406"/>
      <c r="M286" s="406"/>
      <c r="N286" s="406"/>
      <c r="O286" s="406"/>
      <c r="P286" s="406"/>
      <c r="Q286" s="406"/>
      <c r="R286" s="406"/>
      <c r="S286" s="406"/>
      <c r="T286" s="406"/>
      <c r="U286" s="406"/>
      <c r="V286" s="406"/>
      <c r="W286" s="406"/>
      <c r="X286" s="406"/>
      <c r="Y286" s="406"/>
      <c r="Z286" s="406"/>
      <c r="AA286" s="406"/>
      <c r="AB286" s="406"/>
      <c r="AC286" s="406"/>
      <c r="AD286" s="406"/>
      <c r="AE286" s="406"/>
      <c r="AF286" s="406"/>
      <c r="AG286" s="406"/>
      <c r="AH286" s="406"/>
      <c r="AI286" s="406"/>
      <c r="AJ286" s="406"/>
      <c r="AK286" s="406"/>
      <c r="AL286" s="406"/>
      <c r="AM286" s="406"/>
      <c r="AN286" s="406"/>
      <c r="AO286" s="406"/>
      <c r="AP286" s="406"/>
      <c r="AQ286" s="406"/>
      <c r="AR286" s="406"/>
      <c r="AS286" s="406"/>
    </row>
    <row r="287" spans="2:45">
      <c r="B287" s="406"/>
      <c r="C287" s="406"/>
      <c r="D287" s="406"/>
      <c r="E287" s="402"/>
      <c r="F287" s="402"/>
      <c r="G287" s="409"/>
      <c r="H287" s="407"/>
      <c r="I287" s="407"/>
      <c r="J287" s="406"/>
      <c r="K287" s="406"/>
      <c r="L287" s="406"/>
      <c r="M287" s="406"/>
      <c r="N287" s="406"/>
      <c r="O287" s="406"/>
      <c r="P287" s="406"/>
      <c r="Q287" s="406"/>
      <c r="R287" s="406"/>
      <c r="S287" s="406"/>
      <c r="T287" s="406"/>
      <c r="U287" s="406"/>
      <c r="V287" s="406"/>
      <c r="W287" s="406"/>
      <c r="X287" s="406"/>
      <c r="Y287" s="406"/>
      <c r="Z287" s="406"/>
      <c r="AA287" s="406"/>
      <c r="AB287" s="406"/>
      <c r="AC287" s="406"/>
      <c r="AD287" s="406"/>
      <c r="AE287" s="406"/>
      <c r="AF287" s="406"/>
      <c r="AG287" s="406"/>
      <c r="AH287" s="406"/>
      <c r="AI287" s="406"/>
      <c r="AJ287" s="406"/>
      <c r="AK287" s="406"/>
      <c r="AL287" s="406"/>
      <c r="AM287" s="406"/>
      <c r="AN287" s="406"/>
      <c r="AO287" s="406"/>
      <c r="AP287" s="406"/>
      <c r="AQ287" s="406"/>
      <c r="AR287" s="406"/>
      <c r="AS287" s="406"/>
    </row>
    <row r="288" spans="2:45">
      <c r="B288" s="406"/>
      <c r="C288" s="406"/>
      <c r="D288" s="406"/>
      <c r="E288" s="402"/>
      <c r="F288" s="402"/>
      <c r="G288" s="409"/>
      <c r="H288" s="407"/>
      <c r="I288" s="407"/>
      <c r="J288" s="406"/>
      <c r="K288" s="406"/>
      <c r="L288" s="406"/>
      <c r="M288" s="406"/>
      <c r="N288" s="406"/>
      <c r="O288" s="406"/>
      <c r="P288" s="406"/>
      <c r="Q288" s="406"/>
      <c r="R288" s="406"/>
      <c r="S288" s="406"/>
      <c r="T288" s="406"/>
      <c r="U288" s="406"/>
      <c r="V288" s="406"/>
      <c r="W288" s="406"/>
      <c r="X288" s="406"/>
      <c r="Y288" s="406"/>
      <c r="Z288" s="406"/>
      <c r="AA288" s="406"/>
      <c r="AB288" s="406"/>
      <c r="AC288" s="406"/>
      <c r="AD288" s="406"/>
      <c r="AE288" s="406"/>
      <c r="AF288" s="406"/>
      <c r="AG288" s="406"/>
      <c r="AH288" s="406"/>
      <c r="AI288" s="406"/>
      <c r="AJ288" s="406"/>
      <c r="AK288" s="406"/>
      <c r="AL288" s="406"/>
      <c r="AM288" s="406"/>
      <c r="AN288" s="406"/>
      <c r="AO288" s="406"/>
      <c r="AP288" s="406"/>
      <c r="AQ288" s="406"/>
      <c r="AR288" s="406"/>
      <c r="AS288" s="406"/>
    </row>
    <row r="289" spans="2:45">
      <c r="B289" s="406"/>
      <c r="C289" s="406"/>
      <c r="D289" s="406"/>
      <c r="E289" s="402"/>
      <c r="F289" s="402"/>
      <c r="G289" s="409"/>
      <c r="H289" s="407"/>
      <c r="I289" s="407"/>
      <c r="J289" s="406"/>
      <c r="K289" s="406"/>
      <c r="L289" s="406"/>
      <c r="M289" s="406"/>
      <c r="N289" s="406"/>
      <c r="O289" s="406"/>
      <c r="P289" s="406"/>
      <c r="Q289" s="406"/>
      <c r="R289" s="406"/>
      <c r="S289" s="406"/>
      <c r="T289" s="406"/>
      <c r="U289" s="406"/>
      <c r="V289" s="406"/>
      <c r="W289" s="406"/>
      <c r="X289" s="406"/>
      <c r="Y289" s="406"/>
      <c r="Z289" s="406"/>
      <c r="AA289" s="406"/>
      <c r="AB289" s="406"/>
      <c r="AC289" s="406"/>
      <c r="AD289" s="406"/>
      <c r="AE289" s="406"/>
      <c r="AF289" s="406"/>
      <c r="AG289" s="406"/>
      <c r="AH289" s="406"/>
      <c r="AI289" s="406"/>
      <c r="AJ289" s="406"/>
      <c r="AK289" s="406"/>
      <c r="AL289" s="406"/>
      <c r="AM289" s="406"/>
      <c r="AN289" s="406"/>
      <c r="AO289" s="406"/>
      <c r="AP289" s="406"/>
      <c r="AQ289" s="406"/>
      <c r="AR289" s="406"/>
      <c r="AS289" s="406"/>
    </row>
    <row r="290" spans="2:45">
      <c r="B290" s="406"/>
      <c r="C290" s="406"/>
      <c r="D290" s="406"/>
      <c r="E290" s="402"/>
      <c r="F290" s="402"/>
      <c r="G290" s="409"/>
      <c r="H290" s="407"/>
      <c r="I290" s="407"/>
      <c r="J290" s="406"/>
      <c r="K290" s="406"/>
      <c r="L290" s="406"/>
      <c r="M290" s="406"/>
      <c r="N290" s="406"/>
      <c r="O290" s="406"/>
      <c r="P290" s="406"/>
      <c r="Q290" s="406"/>
      <c r="R290" s="406"/>
      <c r="S290" s="406"/>
      <c r="T290" s="406"/>
      <c r="U290" s="406"/>
      <c r="V290" s="406"/>
      <c r="W290" s="406"/>
      <c r="X290" s="406"/>
      <c r="Y290" s="406"/>
      <c r="Z290" s="406"/>
      <c r="AA290" s="406"/>
      <c r="AB290" s="406"/>
      <c r="AC290" s="406"/>
      <c r="AD290" s="406"/>
      <c r="AE290" s="406"/>
      <c r="AF290" s="406"/>
      <c r="AG290" s="406"/>
      <c r="AH290" s="406"/>
      <c r="AI290" s="406"/>
      <c r="AJ290" s="406"/>
      <c r="AK290" s="406"/>
      <c r="AL290" s="406"/>
      <c r="AM290" s="406"/>
      <c r="AN290" s="406"/>
      <c r="AO290" s="406"/>
      <c r="AP290" s="406"/>
      <c r="AQ290" s="406"/>
      <c r="AR290" s="406"/>
      <c r="AS290" s="406"/>
    </row>
    <row r="291" spans="2:45">
      <c r="B291" s="406"/>
      <c r="C291" s="406"/>
      <c r="D291" s="406"/>
      <c r="E291" s="402"/>
      <c r="F291" s="402"/>
      <c r="G291" s="409"/>
      <c r="H291" s="407"/>
      <c r="I291" s="407"/>
      <c r="J291" s="406"/>
      <c r="K291" s="406"/>
      <c r="L291" s="406"/>
      <c r="M291" s="406"/>
      <c r="N291" s="406"/>
      <c r="O291" s="406"/>
      <c r="P291" s="406"/>
      <c r="Q291" s="406"/>
      <c r="R291" s="406"/>
      <c r="S291" s="406"/>
      <c r="T291" s="406"/>
      <c r="U291" s="406"/>
      <c r="V291" s="406"/>
      <c r="W291" s="406"/>
      <c r="X291" s="406"/>
      <c r="Y291" s="406"/>
      <c r="Z291" s="406"/>
      <c r="AA291" s="406"/>
      <c r="AB291" s="406"/>
      <c r="AC291" s="406"/>
      <c r="AD291" s="406"/>
      <c r="AE291" s="406"/>
      <c r="AF291" s="406"/>
      <c r="AG291" s="406"/>
      <c r="AH291" s="406"/>
      <c r="AI291" s="406"/>
      <c r="AJ291" s="406"/>
      <c r="AK291" s="406"/>
      <c r="AL291" s="406"/>
      <c r="AM291" s="406"/>
      <c r="AN291" s="406"/>
      <c r="AO291" s="406"/>
      <c r="AP291" s="406"/>
      <c r="AQ291" s="406"/>
      <c r="AR291" s="406"/>
      <c r="AS291" s="406"/>
    </row>
    <row r="292" spans="2:45">
      <c r="B292" s="406"/>
      <c r="C292" s="406"/>
      <c r="D292" s="406"/>
      <c r="E292" s="402"/>
      <c r="F292" s="402"/>
      <c r="G292" s="409"/>
      <c r="H292" s="407"/>
      <c r="I292" s="407"/>
      <c r="J292" s="406"/>
      <c r="K292" s="406"/>
      <c r="L292" s="406"/>
      <c r="M292" s="406"/>
      <c r="N292" s="406"/>
      <c r="O292" s="406"/>
      <c r="P292" s="406"/>
      <c r="Q292" s="406"/>
      <c r="R292" s="406"/>
      <c r="S292" s="406"/>
      <c r="T292" s="406"/>
      <c r="U292" s="406"/>
      <c r="V292" s="406"/>
      <c r="W292" s="406"/>
      <c r="X292" s="406"/>
      <c r="Y292" s="406"/>
      <c r="Z292" s="406"/>
      <c r="AA292" s="406"/>
      <c r="AB292" s="406"/>
      <c r="AC292" s="406"/>
      <c r="AD292" s="406"/>
      <c r="AE292" s="406"/>
      <c r="AF292" s="406"/>
      <c r="AG292" s="406"/>
      <c r="AH292" s="406"/>
      <c r="AI292" s="406"/>
      <c r="AJ292" s="406"/>
      <c r="AK292" s="406"/>
      <c r="AL292" s="406"/>
      <c r="AM292" s="406"/>
      <c r="AN292" s="406"/>
      <c r="AO292" s="406"/>
      <c r="AP292" s="406"/>
      <c r="AQ292" s="406"/>
      <c r="AR292" s="406"/>
      <c r="AS292" s="406"/>
    </row>
    <row r="293" spans="2:45">
      <c r="B293" s="406"/>
      <c r="C293" s="406"/>
      <c r="D293" s="406"/>
      <c r="E293" s="402"/>
      <c r="F293" s="402"/>
      <c r="G293" s="409"/>
      <c r="H293" s="407"/>
      <c r="I293" s="407"/>
      <c r="J293" s="406"/>
      <c r="K293" s="406"/>
      <c r="L293" s="406"/>
      <c r="M293" s="406"/>
      <c r="N293" s="406"/>
      <c r="O293" s="406"/>
      <c r="P293" s="406"/>
      <c r="Q293" s="406"/>
      <c r="R293" s="406"/>
      <c r="S293" s="406"/>
      <c r="T293" s="406"/>
      <c r="U293" s="406"/>
      <c r="V293" s="406"/>
      <c r="W293" s="406"/>
      <c r="X293" s="406"/>
      <c r="Y293" s="406"/>
      <c r="Z293" s="406"/>
      <c r="AA293" s="406"/>
      <c r="AB293" s="406"/>
      <c r="AC293" s="406"/>
      <c r="AD293" s="406"/>
      <c r="AE293" s="406"/>
      <c r="AF293" s="406"/>
      <c r="AG293" s="406"/>
      <c r="AH293" s="406"/>
      <c r="AI293" s="406"/>
      <c r="AJ293" s="406"/>
      <c r="AK293" s="406"/>
      <c r="AL293" s="406"/>
      <c r="AM293" s="406"/>
      <c r="AN293" s="406"/>
      <c r="AO293" s="406"/>
      <c r="AP293" s="406"/>
      <c r="AQ293" s="406"/>
      <c r="AR293" s="406"/>
      <c r="AS293" s="406"/>
    </row>
    <row r="294" spans="2:45">
      <c r="B294" s="406"/>
      <c r="C294" s="406"/>
      <c r="D294" s="406"/>
      <c r="E294" s="402"/>
      <c r="F294" s="402"/>
      <c r="G294" s="409"/>
      <c r="H294" s="407"/>
      <c r="I294" s="407"/>
      <c r="J294" s="406"/>
      <c r="K294" s="406"/>
      <c r="L294" s="406"/>
      <c r="M294" s="406"/>
      <c r="N294" s="406"/>
      <c r="O294" s="406"/>
      <c r="P294" s="406"/>
      <c r="Q294" s="406"/>
      <c r="R294" s="406"/>
      <c r="S294" s="406"/>
      <c r="T294" s="406"/>
      <c r="U294" s="406"/>
      <c r="V294" s="406"/>
      <c r="W294" s="406"/>
      <c r="X294" s="406"/>
      <c r="Y294" s="406"/>
      <c r="Z294" s="406"/>
      <c r="AA294" s="406"/>
      <c r="AB294" s="406"/>
      <c r="AC294" s="406"/>
      <c r="AD294" s="406"/>
      <c r="AE294" s="406"/>
      <c r="AF294" s="406"/>
      <c r="AG294" s="406"/>
      <c r="AH294" s="406"/>
      <c r="AI294" s="406"/>
      <c r="AJ294" s="406"/>
      <c r="AK294" s="406"/>
      <c r="AL294" s="406"/>
      <c r="AM294" s="406"/>
      <c r="AN294" s="406"/>
      <c r="AO294" s="406"/>
      <c r="AP294" s="406"/>
      <c r="AQ294" s="406"/>
      <c r="AR294" s="406"/>
      <c r="AS294" s="406"/>
    </row>
    <row r="295" spans="2:45">
      <c r="B295" s="406"/>
      <c r="C295" s="406"/>
      <c r="D295" s="406"/>
      <c r="E295" s="402"/>
      <c r="F295" s="402"/>
      <c r="G295" s="409"/>
      <c r="H295" s="407"/>
      <c r="I295" s="407"/>
      <c r="J295" s="406"/>
      <c r="K295" s="406"/>
      <c r="L295" s="406"/>
      <c r="M295" s="406"/>
      <c r="N295" s="406"/>
      <c r="O295" s="406"/>
      <c r="P295" s="406"/>
      <c r="Q295" s="406"/>
      <c r="R295" s="406"/>
      <c r="S295" s="406"/>
      <c r="T295" s="406"/>
      <c r="U295" s="406"/>
      <c r="V295" s="406"/>
      <c r="W295" s="406"/>
      <c r="X295" s="406"/>
      <c r="Y295" s="406"/>
      <c r="Z295" s="406"/>
      <c r="AA295" s="406"/>
      <c r="AB295" s="406"/>
      <c r="AC295" s="406"/>
      <c r="AD295" s="406"/>
      <c r="AE295" s="406"/>
      <c r="AF295" s="406"/>
      <c r="AG295" s="406"/>
      <c r="AH295" s="406"/>
      <c r="AI295" s="406"/>
      <c r="AJ295" s="406"/>
      <c r="AK295" s="406"/>
      <c r="AL295" s="406"/>
      <c r="AM295" s="406"/>
      <c r="AN295" s="406"/>
      <c r="AO295" s="406"/>
      <c r="AP295" s="406"/>
      <c r="AQ295" s="406"/>
      <c r="AR295" s="406"/>
      <c r="AS295" s="406"/>
    </row>
    <row r="296" spans="2:45">
      <c r="B296" s="406"/>
      <c r="C296" s="406"/>
      <c r="D296" s="406"/>
      <c r="E296" s="402"/>
      <c r="F296" s="402"/>
      <c r="G296" s="409"/>
      <c r="H296" s="407"/>
      <c r="I296" s="407"/>
      <c r="J296" s="406"/>
      <c r="K296" s="406"/>
      <c r="L296" s="406"/>
      <c r="M296" s="406"/>
      <c r="N296" s="406"/>
      <c r="O296" s="406"/>
      <c r="P296" s="406"/>
      <c r="Q296" s="406"/>
      <c r="R296" s="406"/>
      <c r="S296" s="406"/>
      <c r="T296" s="406"/>
      <c r="U296" s="406"/>
      <c r="V296" s="406"/>
      <c r="W296" s="406"/>
      <c r="X296" s="406"/>
      <c r="Y296" s="406"/>
      <c r="Z296" s="406"/>
      <c r="AA296" s="406"/>
      <c r="AB296" s="406"/>
      <c r="AC296" s="406"/>
      <c r="AD296" s="406"/>
      <c r="AE296" s="406"/>
      <c r="AF296" s="406"/>
      <c r="AG296" s="406"/>
      <c r="AH296" s="406"/>
      <c r="AI296" s="406"/>
      <c r="AJ296" s="406"/>
      <c r="AK296" s="406"/>
      <c r="AL296" s="406"/>
      <c r="AM296" s="406"/>
      <c r="AN296" s="406"/>
      <c r="AO296" s="406"/>
      <c r="AP296" s="406"/>
      <c r="AQ296" s="406"/>
      <c r="AR296" s="406"/>
      <c r="AS296" s="406"/>
    </row>
    <row r="297" spans="2:45">
      <c r="B297" s="406"/>
      <c r="C297" s="406"/>
      <c r="D297" s="406"/>
      <c r="E297" s="402"/>
      <c r="F297" s="402"/>
      <c r="G297" s="409"/>
      <c r="H297" s="407"/>
      <c r="I297" s="407"/>
      <c r="J297" s="406"/>
      <c r="K297" s="406"/>
      <c r="L297" s="406"/>
      <c r="M297" s="406"/>
      <c r="N297" s="406"/>
      <c r="O297" s="406"/>
      <c r="P297" s="406"/>
      <c r="Q297" s="406"/>
      <c r="R297" s="406"/>
      <c r="S297" s="406"/>
      <c r="T297" s="406"/>
      <c r="U297" s="406"/>
      <c r="V297" s="406"/>
      <c r="W297" s="406"/>
      <c r="X297" s="406"/>
      <c r="Y297" s="406"/>
      <c r="Z297" s="406"/>
      <c r="AA297" s="406"/>
      <c r="AB297" s="406"/>
      <c r="AC297" s="406"/>
      <c r="AD297" s="406"/>
      <c r="AE297" s="406"/>
      <c r="AF297" s="406"/>
      <c r="AG297" s="406"/>
      <c r="AH297" s="406"/>
      <c r="AI297" s="406"/>
      <c r="AJ297" s="406"/>
      <c r="AK297" s="406"/>
      <c r="AL297" s="406"/>
      <c r="AM297" s="406"/>
      <c r="AN297" s="406"/>
      <c r="AO297" s="406"/>
      <c r="AP297" s="406"/>
      <c r="AQ297" s="406"/>
      <c r="AR297" s="406"/>
      <c r="AS297" s="406"/>
    </row>
    <row r="298" spans="2:45">
      <c r="B298" s="406"/>
      <c r="C298" s="406"/>
      <c r="D298" s="406"/>
      <c r="E298" s="402"/>
      <c r="F298" s="402"/>
      <c r="G298" s="409"/>
      <c r="H298" s="407"/>
      <c r="I298" s="407"/>
      <c r="J298" s="406"/>
      <c r="K298" s="406"/>
      <c r="L298" s="406"/>
      <c r="M298" s="406"/>
      <c r="N298" s="406"/>
      <c r="O298" s="406"/>
      <c r="P298" s="406"/>
      <c r="Q298" s="406"/>
      <c r="R298" s="406"/>
      <c r="S298" s="406"/>
      <c r="T298" s="406"/>
      <c r="U298" s="406"/>
      <c r="V298" s="406"/>
      <c r="W298" s="406"/>
      <c r="X298" s="406"/>
      <c r="Y298" s="406"/>
      <c r="Z298" s="406"/>
      <c r="AA298" s="406"/>
      <c r="AB298" s="406"/>
      <c r="AC298" s="406"/>
      <c r="AD298" s="406"/>
      <c r="AE298" s="406"/>
      <c r="AF298" s="406"/>
      <c r="AG298" s="406"/>
      <c r="AH298" s="406"/>
      <c r="AI298" s="406"/>
      <c r="AJ298" s="406"/>
      <c r="AK298" s="406"/>
      <c r="AL298" s="406"/>
      <c r="AM298" s="406"/>
      <c r="AN298" s="406"/>
      <c r="AO298" s="406"/>
      <c r="AP298" s="406"/>
      <c r="AQ298" s="406"/>
      <c r="AR298" s="406"/>
      <c r="AS298" s="406"/>
    </row>
    <row r="299" spans="2:45">
      <c r="B299" s="406"/>
      <c r="C299" s="406"/>
      <c r="D299" s="406"/>
      <c r="E299" s="402"/>
      <c r="F299" s="402"/>
      <c r="G299" s="409"/>
      <c r="H299" s="407"/>
      <c r="I299" s="407"/>
      <c r="J299" s="406"/>
      <c r="K299" s="406"/>
      <c r="L299" s="406"/>
      <c r="M299" s="406"/>
      <c r="N299" s="406"/>
      <c r="O299" s="406"/>
      <c r="P299" s="406"/>
      <c r="Q299" s="406"/>
      <c r="R299" s="406"/>
      <c r="S299" s="406"/>
      <c r="T299" s="406"/>
      <c r="U299" s="406"/>
      <c r="V299" s="406"/>
      <c r="W299" s="406"/>
      <c r="X299" s="406"/>
      <c r="Y299" s="406"/>
      <c r="Z299" s="406"/>
      <c r="AA299" s="406"/>
      <c r="AB299" s="406"/>
      <c r="AC299" s="406"/>
      <c r="AD299" s="406"/>
      <c r="AE299" s="406"/>
      <c r="AF299" s="406"/>
      <c r="AG299" s="406"/>
      <c r="AH299" s="406"/>
      <c r="AI299" s="406"/>
      <c r="AJ299" s="406"/>
      <c r="AK299" s="406"/>
      <c r="AL299" s="406"/>
      <c r="AM299" s="406"/>
      <c r="AN299" s="406"/>
      <c r="AO299" s="406"/>
      <c r="AP299" s="406"/>
      <c r="AQ299" s="406"/>
      <c r="AR299" s="406"/>
      <c r="AS299" s="406"/>
    </row>
    <row r="300" spans="2:45">
      <c r="B300" s="406"/>
      <c r="C300" s="406"/>
      <c r="D300" s="406"/>
      <c r="E300" s="402"/>
      <c r="F300" s="402"/>
      <c r="G300" s="409"/>
      <c r="H300" s="407"/>
      <c r="I300" s="407"/>
      <c r="J300" s="406"/>
      <c r="K300" s="406"/>
      <c r="L300" s="406"/>
      <c r="M300" s="406"/>
      <c r="N300" s="406"/>
      <c r="O300" s="406"/>
      <c r="P300" s="406"/>
      <c r="Q300" s="406"/>
      <c r="R300" s="406"/>
      <c r="S300" s="406"/>
      <c r="T300" s="406"/>
      <c r="U300" s="406"/>
      <c r="V300" s="406"/>
      <c r="W300" s="406"/>
      <c r="X300" s="406"/>
      <c r="Y300" s="406"/>
      <c r="Z300" s="406"/>
      <c r="AA300" s="406"/>
      <c r="AB300" s="406"/>
      <c r="AC300" s="406"/>
      <c r="AD300" s="406"/>
      <c r="AE300" s="406"/>
      <c r="AF300" s="406"/>
      <c r="AG300" s="406"/>
      <c r="AH300" s="406"/>
      <c r="AI300" s="406"/>
      <c r="AJ300" s="406"/>
      <c r="AK300" s="406"/>
      <c r="AL300" s="406"/>
      <c r="AM300" s="406"/>
      <c r="AN300" s="406"/>
      <c r="AO300" s="406"/>
      <c r="AP300" s="406"/>
      <c r="AQ300" s="406"/>
      <c r="AR300" s="406"/>
      <c r="AS300" s="406"/>
    </row>
    <row r="301" spans="2:45">
      <c r="B301" s="406"/>
      <c r="C301" s="406"/>
      <c r="D301" s="406"/>
      <c r="E301" s="402"/>
      <c r="F301" s="402"/>
      <c r="G301" s="409"/>
      <c r="H301" s="407"/>
      <c r="I301" s="407"/>
      <c r="J301" s="406"/>
      <c r="K301" s="406"/>
      <c r="L301" s="406"/>
      <c r="M301" s="406"/>
      <c r="N301" s="406"/>
      <c r="O301" s="406"/>
      <c r="P301" s="406"/>
      <c r="Q301" s="406"/>
      <c r="R301" s="406"/>
      <c r="S301" s="406"/>
      <c r="T301" s="406"/>
      <c r="U301" s="406"/>
      <c r="V301" s="406"/>
      <c r="W301" s="406"/>
      <c r="X301" s="406"/>
      <c r="Y301" s="406"/>
      <c r="Z301" s="406"/>
      <c r="AA301" s="406"/>
      <c r="AB301" s="406"/>
      <c r="AC301" s="406"/>
      <c r="AD301" s="406"/>
      <c r="AE301" s="406"/>
      <c r="AF301" s="406"/>
      <c r="AG301" s="406"/>
      <c r="AH301" s="406"/>
      <c r="AI301" s="406"/>
      <c r="AJ301" s="406"/>
      <c r="AK301" s="406"/>
      <c r="AL301" s="406"/>
      <c r="AM301" s="406"/>
      <c r="AN301" s="406"/>
      <c r="AO301" s="406"/>
      <c r="AP301" s="406"/>
      <c r="AQ301" s="406"/>
      <c r="AR301" s="406"/>
      <c r="AS301" s="406"/>
    </row>
    <row r="302" spans="2:45">
      <c r="B302" s="406"/>
      <c r="C302" s="406"/>
      <c r="D302" s="406"/>
      <c r="E302" s="402"/>
      <c r="F302" s="402"/>
      <c r="G302" s="409"/>
      <c r="H302" s="407"/>
      <c r="I302" s="407"/>
      <c r="J302" s="406"/>
      <c r="K302" s="406"/>
      <c r="L302" s="406"/>
      <c r="M302" s="406"/>
      <c r="N302" s="406"/>
      <c r="O302" s="406"/>
      <c r="P302" s="406"/>
      <c r="Q302" s="406"/>
      <c r="R302" s="406"/>
      <c r="S302" s="406"/>
      <c r="T302" s="406"/>
      <c r="U302" s="406"/>
      <c r="V302" s="406"/>
      <c r="W302" s="406"/>
      <c r="X302" s="406"/>
      <c r="Y302" s="406"/>
      <c r="Z302" s="406"/>
      <c r="AA302" s="406"/>
      <c r="AB302" s="406"/>
      <c r="AC302" s="406"/>
      <c r="AD302" s="406"/>
      <c r="AE302" s="406"/>
      <c r="AF302" s="406"/>
      <c r="AG302" s="406"/>
      <c r="AH302" s="406"/>
      <c r="AI302" s="406"/>
      <c r="AJ302" s="406"/>
      <c r="AK302" s="406"/>
      <c r="AL302" s="406"/>
      <c r="AM302" s="406"/>
      <c r="AN302" s="406"/>
      <c r="AO302" s="406"/>
      <c r="AP302" s="406"/>
      <c r="AQ302" s="406"/>
      <c r="AR302" s="406"/>
      <c r="AS302" s="406"/>
    </row>
    <row r="303" spans="2:45">
      <c r="B303" s="406"/>
      <c r="C303" s="406"/>
      <c r="D303" s="406"/>
      <c r="E303" s="402"/>
      <c r="F303" s="402"/>
      <c r="G303" s="409"/>
      <c r="H303" s="407"/>
      <c r="I303" s="407"/>
      <c r="J303" s="406"/>
      <c r="K303" s="406"/>
      <c r="L303" s="406"/>
      <c r="M303" s="406"/>
      <c r="N303" s="406"/>
      <c r="O303" s="406"/>
      <c r="P303" s="406"/>
      <c r="Q303" s="406"/>
      <c r="R303" s="406"/>
      <c r="S303" s="406"/>
      <c r="T303" s="406"/>
      <c r="U303" s="406"/>
      <c r="V303" s="406"/>
      <c r="W303" s="406"/>
      <c r="X303" s="406"/>
      <c r="Y303" s="406"/>
      <c r="Z303" s="406"/>
      <c r="AA303" s="406"/>
      <c r="AB303" s="406"/>
      <c r="AC303" s="406"/>
      <c r="AD303" s="406"/>
      <c r="AE303" s="406"/>
      <c r="AF303" s="406"/>
      <c r="AG303" s="406"/>
      <c r="AH303" s="406"/>
      <c r="AI303" s="406"/>
      <c r="AJ303" s="406"/>
      <c r="AK303" s="406"/>
      <c r="AL303" s="406"/>
      <c r="AM303" s="406"/>
      <c r="AN303" s="406"/>
      <c r="AO303" s="406"/>
      <c r="AP303" s="406"/>
      <c r="AQ303" s="406"/>
      <c r="AR303" s="406"/>
      <c r="AS303" s="406"/>
    </row>
    <row r="304" spans="2:45">
      <c r="B304" s="406"/>
      <c r="C304" s="406"/>
      <c r="D304" s="406"/>
      <c r="E304" s="402"/>
      <c r="F304" s="402"/>
      <c r="G304" s="409"/>
      <c r="H304" s="407"/>
      <c r="I304" s="407"/>
      <c r="J304" s="406"/>
      <c r="K304" s="406"/>
      <c r="L304" s="406"/>
      <c r="M304" s="406"/>
      <c r="N304" s="406"/>
      <c r="O304" s="406"/>
      <c r="P304" s="406"/>
      <c r="Q304" s="406"/>
      <c r="R304" s="406"/>
      <c r="S304" s="406"/>
      <c r="T304" s="406"/>
      <c r="U304" s="406"/>
      <c r="V304" s="406"/>
      <c r="W304" s="406"/>
      <c r="X304" s="406"/>
      <c r="Y304" s="406"/>
      <c r="Z304" s="406"/>
      <c r="AA304" s="406"/>
      <c r="AB304" s="406"/>
      <c r="AC304" s="406"/>
      <c r="AD304" s="406"/>
      <c r="AE304" s="406"/>
      <c r="AF304" s="406"/>
      <c r="AG304" s="406"/>
      <c r="AH304" s="406"/>
      <c r="AI304" s="406"/>
      <c r="AJ304" s="406"/>
      <c r="AK304" s="406"/>
      <c r="AL304" s="406"/>
      <c r="AM304" s="406"/>
      <c r="AN304" s="406"/>
      <c r="AO304" s="406"/>
      <c r="AP304" s="406"/>
      <c r="AQ304" s="406"/>
      <c r="AR304" s="406"/>
      <c r="AS304" s="406"/>
    </row>
    <row r="305" spans="2:45">
      <c r="B305" s="406"/>
      <c r="C305" s="406"/>
      <c r="D305" s="406"/>
      <c r="E305" s="402"/>
      <c r="F305" s="402"/>
      <c r="G305" s="409"/>
      <c r="H305" s="407"/>
      <c r="I305" s="407"/>
      <c r="J305" s="406"/>
      <c r="K305" s="406"/>
      <c r="L305" s="406"/>
      <c r="M305" s="406"/>
      <c r="N305" s="406"/>
      <c r="O305" s="406"/>
      <c r="P305" s="406"/>
      <c r="Q305" s="406"/>
      <c r="R305" s="406"/>
      <c r="S305" s="406"/>
      <c r="T305" s="406"/>
      <c r="U305" s="406"/>
      <c r="V305" s="406"/>
      <c r="W305" s="406"/>
      <c r="X305" s="406"/>
      <c r="Y305" s="406"/>
      <c r="Z305" s="406"/>
      <c r="AA305" s="406"/>
      <c r="AB305" s="406"/>
      <c r="AC305" s="406"/>
      <c r="AD305" s="406"/>
      <c r="AE305" s="406"/>
      <c r="AF305" s="406"/>
      <c r="AG305" s="406"/>
      <c r="AH305" s="406"/>
      <c r="AI305" s="406"/>
      <c r="AJ305" s="406"/>
      <c r="AK305" s="406"/>
      <c r="AL305" s="406"/>
      <c r="AM305" s="406"/>
      <c r="AN305" s="406"/>
      <c r="AO305" s="406"/>
      <c r="AP305" s="406"/>
      <c r="AQ305" s="406"/>
      <c r="AR305" s="406"/>
      <c r="AS305" s="406"/>
    </row>
    <row r="306" spans="2:45">
      <c r="B306" s="406"/>
      <c r="C306" s="406"/>
      <c r="D306" s="406"/>
      <c r="E306" s="402"/>
      <c r="F306" s="402"/>
      <c r="G306" s="409"/>
      <c r="H306" s="407"/>
      <c r="I306" s="407"/>
      <c r="J306" s="406"/>
      <c r="K306" s="406"/>
      <c r="L306" s="406"/>
      <c r="M306" s="406"/>
      <c r="N306" s="406"/>
      <c r="O306" s="406"/>
      <c r="P306" s="406"/>
      <c r="Q306" s="406"/>
      <c r="R306" s="406"/>
      <c r="S306" s="406"/>
      <c r="T306" s="406"/>
      <c r="U306" s="406"/>
      <c r="V306" s="406"/>
      <c r="W306" s="406"/>
      <c r="X306" s="406"/>
      <c r="Y306" s="406"/>
      <c r="Z306" s="406"/>
      <c r="AA306" s="406"/>
      <c r="AB306" s="406"/>
      <c r="AC306" s="406"/>
      <c r="AD306" s="406"/>
      <c r="AE306" s="406"/>
      <c r="AF306" s="406"/>
      <c r="AG306" s="406"/>
      <c r="AH306" s="406"/>
      <c r="AI306" s="406"/>
      <c r="AJ306" s="406"/>
      <c r="AK306" s="406"/>
      <c r="AL306" s="406"/>
      <c r="AM306" s="406"/>
      <c r="AN306" s="406"/>
      <c r="AO306" s="406"/>
      <c r="AP306" s="406"/>
      <c r="AQ306" s="406"/>
      <c r="AR306" s="406"/>
      <c r="AS306" s="406"/>
    </row>
    <row r="307" spans="2:45">
      <c r="B307" s="406"/>
      <c r="C307" s="406"/>
      <c r="D307" s="406"/>
      <c r="E307" s="402"/>
      <c r="F307" s="402"/>
      <c r="G307" s="409"/>
      <c r="H307" s="407"/>
      <c r="I307" s="407"/>
      <c r="J307" s="406"/>
      <c r="K307" s="406"/>
      <c r="L307" s="406"/>
      <c r="M307" s="406"/>
      <c r="N307" s="406"/>
      <c r="O307" s="406"/>
      <c r="P307" s="406"/>
      <c r="Q307" s="406"/>
      <c r="R307" s="406"/>
      <c r="S307" s="406"/>
      <c r="T307" s="406"/>
      <c r="U307" s="406"/>
      <c r="V307" s="406"/>
      <c r="W307" s="406"/>
      <c r="X307" s="406"/>
      <c r="Y307" s="406"/>
      <c r="Z307" s="406"/>
      <c r="AA307" s="406"/>
      <c r="AB307" s="406"/>
      <c r="AC307" s="406"/>
      <c r="AD307" s="406"/>
      <c r="AE307" s="406"/>
      <c r="AF307" s="406"/>
      <c r="AG307" s="406"/>
      <c r="AH307" s="406"/>
      <c r="AI307" s="406"/>
      <c r="AJ307" s="406"/>
      <c r="AK307" s="406"/>
      <c r="AL307" s="406"/>
      <c r="AM307" s="406"/>
      <c r="AN307" s="406"/>
      <c r="AO307" s="406"/>
      <c r="AP307" s="406"/>
      <c r="AQ307" s="406"/>
      <c r="AR307" s="406"/>
      <c r="AS307" s="406"/>
    </row>
    <row r="308" spans="2:45">
      <c r="B308" s="406"/>
      <c r="C308" s="406"/>
      <c r="D308" s="406"/>
      <c r="E308" s="402"/>
      <c r="F308" s="402"/>
      <c r="G308" s="409"/>
      <c r="H308" s="407"/>
      <c r="I308" s="407"/>
      <c r="J308" s="406"/>
      <c r="K308" s="406"/>
      <c r="L308" s="406"/>
      <c r="M308" s="406"/>
      <c r="N308" s="406"/>
      <c r="O308" s="406"/>
      <c r="P308" s="406"/>
      <c r="Q308" s="406"/>
      <c r="R308" s="406"/>
      <c r="S308" s="406"/>
      <c r="T308" s="406"/>
      <c r="U308" s="406"/>
      <c r="V308" s="406"/>
      <c r="W308" s="406"/>
      <c r="X308" s="406"/>
      <c r="Y308" s="406"/>
      <c r="Z308" s="406"/>
      <c r="AA308" s="406"/>
      <c r="AB308" s="406"/>
      <c r="AC308" s="406"/>
      <c r="AD308" s="406"/>
      <c r="AE308" s="406"/>
      <c r="AF308" s="406"/>
      <c r="AG308" s="406"/>
      <c r="AH308" s="406"/>
      <c r="AI308" s="406"/>
      <c r="AJ308" s="406"/>
      <c r="AK308" s="406"/>
      <c r="AL308" s="406"/>
      <c r="AM308" s="406"/>
      <c r="AN308" s="406"/>
      <c r="AO308" s="406"/>
      <c r="AP308" s="406"/>
      <c r="AQ308" s="406"/>
      <c r="AR308" s="406"/>
      <c r="AS308" s="406"/>
    </row>
    <row r="309" spans="2:45">
      <c r="B309" s="406"/>
      <c r="C309" s="406"/>
      <c r="D309" s="406"/>
      <c r="E309" s="402"/>
      <c r="F309" s="402"/>
      <c r="G309" s="409"/>
      <c r="H309" s="407"/>
      <c r="I309" s="407"/>
      <c r="J309" s="406"/>
      <c r="K309" s="406"/>
      <c r="L309" s="406"/>
      <c r="M309" s="406"/>
      <c r="N309" s="406"/>
      <c r="O309" s="406"/>
      <c r="P309" s="406"/>
      <c r="Q309" s="406"/>
      <c r="R309" s="406"/>
      <c r="S309" s="406"/>
      <c r="T309" s="406"/>
      <c r="U309" s="406"/>
      <c r="V309" s="406"/>
      <c r="W309" s="406"/>
      <c r="X309" s="406"/>
      <c r="Y309" s="406"/>
      <c r="Z309" s="406"/>
      <c r="AA309" s="406"/>
      <c r="AB309" s="406"/>
      <c r="AC309" s="406"/>
      <c r="AD309" s="406"/>
      <c r="AE309" s="406"/>
      <c r="AF309" s="406"/>
      <c r="AG309" s="406"/>
      <c r="AH309" s="406"/>
      <c r="AI309" s="406"/>
      <c r="AJ309" s="406"/>
      <c r="AK309" s="406"/>
      <c r="AL309" s="406"/>
      <c r="AM309" s="406"/>
      <c r="AN309" s="406"/>
      <c r="AO309" s="406"/>
      <c r="AP309" s="406"/>
      <c r="AQ309" s="406"/>
      <c r="AR309" s="406"/>
      <c r="AS309" s="406"/>
    </row>
    <row r="310" spans="2:45">
      <c r="B310" s="406"/>
      <c r="C310" s="406"/>
      <c r="D310" s="406"/>
      <c r="E310" s="402"/>
      <c r="F310" s="402"/>
      <c r="G310" s="409"/>
      <c r="H310" s="407"/>
      <c r="I310" s="407"/>
      <c r="J310" s="406"/>
      <c r="K310" s="406"/>
      <c r="L310" s="406"/>
      <c r="M310" s="406"/>
      <c r="N310" s="406"/>
      <c r="O310" s="406"/>
      <c r="P310" s="406"/>
      <c r="Q310" s="406"/>
      <c r="R310" s="406"/>
      <c r="S310" s="406"/>
      <c r="T310" s="406"/>
      <c r="U310" s="406"/>
      <c r="V310" s="406"/>
      <c r="W310" s="406"/>
      <c r="X310" s="406"/>
      <c r="Y310" s="406"/>
      <c r="Z310" s="406"/>
      <c r="AA310" s="406"/>
      <c r="AB310" s="406"/>
      <c r="AC310" s="406"/>
      <c r="AD310" s="406"/>
      <c r="AE310" s="406"/>
      <c r="AF310" s="406"/>
      <c r="AG310" s="406"/>
      <c r="AH310" s="406"/>
      <c r="AI310" s="406"/>
      <c r="AJ310" s="406"/>
      <c r="AK310" s="406"/>
      <c r="AL310" s="406"/>
      <c r="AM310" s="406"/>
      <c r="AN310" s="406"/>
      <c r="AO310" s="406"/>
      <c r="AP310" s="406"/>
      <c r="AQ310" s="406"/>
      <c r="AR310" s="406"/>
      <c r="AS310" s="406"/>
    </row>
    <row r="311" spans="2:45">
      <c r="B311" s="406"/>
      <c r="C311" s="406"/>
      <c r="D311" s="406"/>
      <c r="E311" s="402"/>
      <c r="F311" s="402"/>
      <c r="G311" s="409"/>
      <c r="H311" s="407"/>
      <c r="I311" s="407"/>
      <c r="J311" s="406"/>
      <c r="K311" s="406"/>
      <c r="L311" s="406"/>
      <c r="M311" s="406"/>
      <c r="N311" s="406"/>
      <c r="O311" s="406"/>
      <c r="P311" s="406"/>
      <c r="Q311" s="406"/>
      <c r="R311" s="406"/>
      <c r="S311" s="406"/>
      <c r="T311" s="406"/>
      <c r="U311" s="406"/>
      <c r="V311" s="406"/>
      <c r="W311" s="406"/>
      <c r="X311" s="406"/>
      <c r="Y311" s="406"/>
      <c r="Z311" s="406"/>
      <c r="AA311" s="406"/>
      <c r="AB311" s="406"/>
      <c r="AC311" s="406"/>
      <c r="AD311" s="406"/>
      <c r="AE311" s="406"/>
      <c r="AF311" s="406"/>
      <c r="AG311" s="406"/>
      <c r="AH311" s="406"/>
      <c r="AI311" s="406"/>
      <c r="AJ311" s="406"/>
      <c r="AK311" s="406"/>
      <c r="AL311" s="406"/>
      <c r="AM311" s="406"/>
      <c r="AN311" s="406"/>
      <c r="AO311" s="406"/>
      <c r="AP311" s="406"/>
      <c r="AQ311" s="406"/>
      <c r="AR311" s="406"/>
      <c r="AS311" s="406"/>
    </row>
    <row r="312" spans="2:45">
      <c r="B312" s="406"/>
      <c r="C312" s="406"/>
      <c r="D312" s="406"/>
      <c r="E312" s="402"/>
      <c r="F312" s="402"/>
      <c r="G312" s="409"/>
      <c r="H312" s="407"/>
      <c r="I312" s="407"/>
      <c r="J312" s="406"/>
      <c r="K312" s="406"/>
      <c r="L312" s="406"/>
      <c r="M312" s="406"/>
      <c r="N312" s="406"/>
      <c r="O312" s="406"/>
      <c r="P312" s="406"/>
      <c r="Q312" s="406"/>
      <c r="R312" s="406"/>
      <c r="S312" s="406"/>
      <c r="T312" s="406"/>
      <c r="U312" s="406"/>
      <c r="V312" s="406"/>
      <c r="W312" s="406"/>
      <c r="X312" s="406"/>
      <c r="Y312" s="406"/>
      <c r="Z312" s="406"/>
      <c r="AA312" s="406"/>
      <c r="AB312" s="406"/>
      <c r="AC312" s="406"/>
      <c r="AD312" s="406"/>
      <c r="AE312" s="406"/>
      <c r="AF312" s="406"/>
      <c r="AG312" s="406"/>
      <c r="AH312" s="406"/>
      <c r="AI312" s="406"/>
      <c r="AJ312" s="406"/>
      <c r="AK312" s="406"/>
      <c r="AL312" s="406"/>
      <c r="AM312" s="406"/>
      <c r="AN312" s="406"/>
      <c r="AO312" s="406"/>
      <c r="AP312" s="406"/>
      <c r="AQ312" s="406"/>
      <c r="AR312" s="406"/>
      <c r="AS312" s="406"/>
    </row>
    <row r="313" spans="2:45">
      <c r="B313" s="406"/>
      <c r="C313" s="406"/>
      <c r="D313" s="406"/>
      <c r="E313" s="402"/>
      <c r="F313" s="402"/>
      <c r="G313" s="409"/>
      <c r="H313" s="407"/>
      <c r="I313" s="407"/>
      <c r="J313" s="406"/>
      <c r="K313" s="406"/>
      <c r="L313" s="406"/>
      <c r="M313" s="406"/>
      <c r="N313" s="406"/>
      <c r="O313" s="406"/>
      <c r="P313" s="406"/>
      <c r="Q313" s="406"/>
      <c r="R313" s="406"/>
      <c r="S313" s="406"/>
      <c r="T313" s="406"/>
      <c r="U313" s="406"/>
      <c r="V313" s="406"/>
      <c r="W313" s="406"/>
      <c r="X313" s="406"/>
      <c r="Y313" s="406"/>
      <c r="Z313" s="406"/>
      <c r="AA313" s="406"/>
      <c r="AB313" s="406"/>
      <c r="AC313" s="406"/>
      <c r="AD313" s="406"/>
      <c r="AE313" s="406"/>
      <c r="AF313" s="406"/>
      <c r="AG313" s="406"/>
      <c r="AH313" s="406"/>
      <c r="AI313" s="406"/>
      <c r="AJ313" s="406"/>
      <c r="AK313" s="406"/>
      <c r="AL313" s="406"/>
      <c r="AM313" s="406"/>
      <c r="AN313" s="406"/>
      <c r="AO313" s="406"/>
      <c r="AP313" s="406"/>
      <c r="AQ313" s="406"/>
      <c r="AR313" s="406"/>
      <c r="AS313" s="406"/>
    </row>
    <row r="314" spans="2:45">
      <c r="B314" s="406"/>
      <c r="C314" s="406"/>
      <c r="D314" s="406"/>
      <c r="E314" s="402"/>
      <c r="F314" s="402"/>
      <c r="G314" s="409"/>
      <c r="H314" s="407"/>
      <c r="I314" s="407"/>
      <c r="J314" s="406"/>
      <c r="K314" s="406"/>
      <c r="L314" s="406"/>
      <c r="M314" s="406"/>
      <c r="N314" s="406"/>
      <c r="O314" s="406"/>
      <c r="P314" s="406"/>
      <c r="Q314" s="406"/>
      <c r="R314" s="406"/>
      <c r="S314" s="406"/>
      <c r="T314" s="406"/>
      <c r="U314" s="406"/>
      <c r="V314" s="406"/>
      <c r="W314" s="406"/>
      <c r="X314" s="406"/>
      <c r="Y314" s="406"/>
      <c r="Z314" s="406"/>
      <c r="AA314" s="406"/>
      <c r="AB314" s="406"/>
      <c r="AC314" s="406"/>
      <c r="AD314" s="406"/>
      <c r="AE314" s="406"/>
      <c r="AF314" s="406"/>
      <c r="AG314" s="406"/>
      <c r="AH314" s="406"/>
      <c r="AI314" s="406"/>
      <c r="AJ314" s="406"/>
      <c r="AK314" s="406"/>
      <c r="AL314" s="406"/>
      <c r="AM314" s="406"/>
      <c r="AN314" s="406"/>
      <c r="AO314" s="406"/>
      <c r="AP314" s="406"/>
      <c r="AQ314" s="406"/>
      <c r="AR314" s="406"/>
      <c r="AS314" s="406"/>
    </row>
    <row r="315" spans="2:45">
      <c r="B315" s="406"/>
      <c r="C315" s="406"/>
      <c r="D315" s="406"/>
      <c r="E315" s="402"/>
      <c r="F315" s="402"/>
      <c r="G315" s="409"/>
      <c r="H315" s="407"/>
      <c r="I315" s="407"/>
      <c r="J315" s="406"/>
      <c r="K315" s="406"/>
      <c r="L315" s="406"/>
      <c r="M315" s="406"/>
      <c r="N315" s="406"/>
      <c r="O315" s="406"/>
      <c r="P315" s="406"/>
      <c r="Q315" s="406"/>
      <c r="R315" s="406"/>
      <c r="S315" s="406"/>
      <c r="T315" s="406"/>
      <c r="U315" s="406"/>
      <c r="V315" s="406"/>
      <c r="W315" s="406"/>
      <c r="X315" s="406"/>
      <c r="Y315" s="406"/>
      <c r="Z315" s="406"/>
      <c r="AA315" s="406"/>
      <c r="AB315" s="406"/>
      <c r="AC315" s="406"/>
      <c r="AD315" s="406"/>
      <c r="AE315" s="406"/>
      <c r="AF315" s="406"/>
      <c r="AG315" s="406"/>
      <c r="AH315" s="406"/>
      <c r="AI315" s="406"/>
      <c r="AJ315" s="406"/>
      <c r="AK315" s="406"/>
      <c r="AL315" s="406"/>
      <c r="AM315" s="406"/>
      <c r="AN315" s="406"/>
      <c r="AO315" s="406"/>
      <c r="AP315" s="406"/>
      <c r="AQ315" s="406"/>
      <c r="AR315" s="406"/>
      <c r="AS315" s="406"/>
    </row>
    <row r="316" spans="2:45">
      <c r="B316" s="406"/>
      <c r="C316" s="406"/>
      <c r="D316" s="406"/>
      <c r="E316" s="402"/>
      <c r="F316" s="402"/>
      <c r="G316" s="409"/>
      <c r="H316" s="407"/>
      <c r="I316" s="407"/>
      <c r="J316" s="406"/>
      <c r="K316" s="406"/>
      <c r="L316" s="406"/>
      <c r="M316" s="406"/>
      <c r="N316" s="406"/>
      <c r="O316" s="406"/>
      <c r="P316" s="406"/>
      <c r="Q316" s="406"/>
      <c r="R316" s="406"/>
      <c r="S316" s="406"/>
      <c r="T316" s="406"/>
      <c r="U316" s="406"/>
      <c r="V316" s="406"/>
      <c r="W316" s="406"/>
      <c r="X316" s="406"/>
      <c r="Y316" s="406"/>
      <c r="Z316" s="406"/>
      <c r="AA316" s="406"/>
      <c r="AB316" s="406"/>
      <c r="AC316" s="406"/>
      <c r="AD316" s="406"/>
      <c r="AE316" s="406"/>
      <c r="AF316" s="406"/>
      <c r="AG316" s="406"/>
      <c r="AH316" s="406"/>
      <c r="AI316" s="406"/>
      <c r="AJ316" s="406"/>
      <c r="AK316" s="406"/>
      <c r="AL316" s="406"/>
      <c r="AM316" s="406"/>
      <c r="AN316" s="406"/>
      <c r="AO316" s="406"/>
      <c r="AP316" s="406"/>
      <c r="AQ316" s="406"/>
      <c r="AR316" s="406"/>
      <c r="AS316" s="406"/>
    </row>
    <row r="317" spans="2:45">
      <c r="B317" s="406"/>
      <c r="C317" s="406"/>
      <c r="D317" s="406"/>
      <c r="E317" s="402"/>
      <c r="F317" s="402"/>
      <c r="G317" s="409"/>
      <c r="H317" s="407"/>
      <c r="I317" s="407"/>
      <c r="J317" s="406"/>
      <c r="K317" s="406"/>
      <c r="L317" s="406"/>
      <c r="M317" s="406"/>
      <c r="N317" s="406"/>
      <c r="O317" s="406"/>
      <c r="P317" s="406"/>
      <c r="Q317" s="406"/>
      <c r="R317" s="406"/>
      <c r="S317" s="406"/>
      <c r="T317" s="406"/>
      <c r="U317" s="406"/>
      <c r="V317" s="406"/>
      <c r="W317" s="406"/>
      <c r="X317" s="406"/>
      <c r="Y317" s="406"/>
      <c r="Z317" s="406"/>
      <c r="AA317" s="406"/>
      <c r="AB317" s="406"/>
      <c r="AC317" s="406"/>
      <c r="AD317" s="406"/>
      <c r="AE317" s="406"/>
      <c r="AF317" s="406"/>
      <c r="AG317" s="406"/>
      <c r="AH317" s="406"/>
      <c r="AI317" s="406"/>
      <c r="AJ317" s="406"/>
      <c r="AK317" s="406"/>
      <c r="AL317" s="406"/>
      <c r="AM317" s="406"/>
      <c r="AN317" s="406"/>
      <c r="AO317" s="406"/>
      <c r="AP317" s="406"/>
      <c r="AQ317" s="406"/>
      <c r="AR317" s="406"/>
      <c r="AS317" s="406"/>
    </row>
    <row r="318" spans="2:45">
      <c r="B318" s="406"/>
      <c r="C318" s="406"/>
      <c r="D318" s="406"/>
      <c r="E318" s="402"/>
      <c r="F318" s="402"/>
      <c r="G318" s="409"/>
      <c r="H318" s="407"/>
      <c r="I318" s="407"/>
      <c r="J318" s="406"/>
      <c r="K318" s="406"/>
      <c r="L318" s="406"/>
      <c r="M318" s="406"/>
      <c r="N318" s="406"/>
      <c r="O318" s="406"/>
      <c r="P318" s="406"/>
      <c r="Q318" s="406"/>
      <c r="R318" s="406"/>
      <c r="S318" s="406"/>
      <c r="T318" s="406"/>
      <c r="U318" s="406"/>
      <c r="V318" s="406"/>
      <c r="W318" s="406"/>
      <c r="X318" s="406"/>
      <c r="Y318" s="406"/>
      <c r="Z318" s="406"/>
      <c r="AA318" s="406"/>
      <c r="AB318" s="406"/>
      <c r="AC318" s="406"/>
      <c r="AD318" s="406"/>
      <c r="AE318" s="406"/>
      <c r="AF318" s="406"/>
      <c r="AG318" s="406"/>
      <c r="AH318" s="406"/>
      <c r="AI318" s="406"/>
      <c r="AJ318" s="406"/>
      <c r="AK318" s="406"/>
      <c r="AL318" s="406"/>
      <c r="AM318" s="406"/>
      <c r="AN318" s="406"/>
      <c r="AO318" s="406"/>
      <c r="AP318" s="406"/>
      <c r="AQ318" s="406"/>
      <c r="AR318" s="406"/>
      <c r="AS318" s="406"/>
    </row>
    <row r="319" spans="2:45">
      <c r="B319" s="406"/>
      <c r="C319" s="406"/>
      <c r="D319" s="406"/>
      <c r="E319" s="402"/>
      <c r="F319" s="402"/>
      <c r="G319" s="409"/>
      <c r="H319" s="407"/>
      <c r="I319" s="407"/>
      <c r="J319" s="406"/>
      <c r="K319" s="406"/>
      <c r="L319" s="406"/>
      <c r="M319" s="406"/>
      <c r="N319" s="406"/>
      <c r="O319" s="406"/>
      <c r="P319" s="406"/>
      <c r="Q319" s="406"/>
      <c r="R319" s="406"/>
      <c r="S319" s="406"/>
      <c r="T319" s="406"/>
      <c r="U319" s="406"/>
      <c r="V319" s="406"/>
      <c r="W319" s="406"/>
      <c r="X319" s="406"/>
      <c r="Y319" s="406"/>
      <c r="Z319" s="406"/>
      <c r="AA319" s="406"/>
      <c r="AB319" s="406"/>
      <c r="AC319" s="406"/>
      <c r="AD319" s="406"/>
      <c r="AE319" s="406"/>
      <c r="AF319" s="406"/>
      <c r="AG319" s="406"/>
      <c r="AH319" s="406"/>
      <c r="AI319" s="406"/>
      <c r="AJ319" s="406"/>
      <c r="AK319" s="406"/>
      <c r="AL319" s="406"/>
      <c r="AM319" s="406"/>
      <c r="AN319" s="406"/>
      <c r="AO319" s="406"/>
      <c r="AP319" s="406"/>
      <c r="AQ319" s="406"/>
      <c r="AR319" s="406"/>
      <c r="AS319" s="406"/>
    </row>
    <row r="320" spans="2:45">
      <c r="B320" s="406"/>
      <c r="C320" s="406"/>
      <c r="D320" s="406"/>
      <c r="E320" s="402"/>
      <c r="F320" s="402"/>
      <c r="G320" s="409"/>
      <c r="H320" s="407"/>
      <c r="I320" s="407"/>
      <c r="J320" s="406"/>
      <c r="K320" s="406"/>
      <c r="L320" s="406"/>
      <c r="M320" s="406"/>
      <c r="N320" s="406"/>
      <c r="O320" s="406"/>
      <c r="P320" s="406"/>
      <c r="Q320" s="406"/>
      <c r="R320" s="406"/>
      <c r="S320" s="406"/>
      <c r="T320" s="406"/>
      <c r="U320" s="406"/>
      <c r="V320" s="406"/>
      <c r="W320" s="406"/>
      <c r="X320" s="406"/>
      <c r="Y320" s="406"/>
      <c r="Z320" s="406"/>
      <c r="AA320" s="406"/>
      <c r="AB320" s="406"/>
      <c r="AC320" s="406"/>
      <c r="AD320" s="406"/>
      <c r="AE320" s="406"/>
      <c r="AF320" s="406"/>
      <c r="AG320" s="406"/>
      <c r="AH320" s="406"/>
      <c r="AI320" s="406"/>
      <c r="AJ320" s="406"/>
      <c r="AK320" s="406"/>
      <c r="AL320" s="406"/>
      <c r="AM320" s="406"/>
      <c r="AN320" s="406"/>
      <c r="AO320" s="406"/>
      <c r="AP320" s="406"/>
      <c r="AQ320" s="406"/>
      <c r="AR320" s="406"/>
      <c r="AS320" s="406"/>
    </row>
    <row r="321" spans="2:45">
      <c r="B321" s="406"/>
      <c r="C321" s="406"/>
      <c r="D321" s="406"/>
      <c r="E321" s="402"/>
      <c r="F321" s="402"/>
      <c r="G321" s="409"/>
      <c r="H321" s="407"/>
      <c r="I321" s="407"/>
      <c r="J321" s="406"/>
      <c r="K321" s="406"/>
      <c r="L321" s="406"/>
      <c r="M321" s="406"/>
      <c r="N321" s="406"/>
      <c r="O321" s="406"/>
      <c r="P321" s="406"/>
      <c r="Q321" s="406"/>
      <c r="R321" s="406"/>
      <c r="S321" s="406"/>
      <c r="T321" s="406"/>
      <c r="U321" s="406"/>
      <c r="V321" s="406"/>
      <c r="W321" s="406"/>
      <c r="X321" s="406"/>
      <c r="Y321" s="406"/>
      <c r="Z321" s="406"/>
      <c r="AA321" s="406"/>
      <c r="AB321" s="406"/>
      <c r="AC321" s="406"/>
      <c r="AD321" s="406"/>
      <c r="AE321" s="406"/>
      <c r="AF321" s="406"/>
      <c r="AG321" s="406"/>
      <c r="AH321" s="406"/>
      <c r="AI321" s="406"/>
      <c r="AJ321" s="406"/>
      <c r="AK321" s="406"/>
      <c r="AL321" s="406"/>
      <c r="AM321" s="406"/>
      <c r="AN321" s="406"/>
      <c r="AO321" s="406"/>
      <c r="AP321" s="406"/>
      <c r="AQ321" s="406"/>
      <c r="AR321" s="406"/>
      <c r="AS321" s="406"/>
    </row>
    <row r="322" spans="2:45">
      <c r="B322" s="406"/>
      <c r="C322" s="406"/>
      <c r="D322" s="406"/>
      <c r="E322" s="402"/>
      <c r="F322" s="402"/>
      <c r="G322" s="409"/>
      <c r="H322" s="407"/>
      <c r="I322" s="407"/>
      <c r="J322" s="406"/>
      <c r="K322" s="406"/>
      <c r="L322" s="406"/>
      <c r="M322" s="406"/>
      <c r="N322" s="406"/>
      <c r="O322" s="406"/>
      <c r="P322" s="406"/>
      <c r="Q322" s="406"/>
      <c r="R322" s="406"/>
      <c r="S322" s="406"/>
      <c r="T322" s="406"/>
      <c r="U322" s="406"/>
      <c r="V322" s="406"/>
      <c r="W322" s="406"/>
      <c r="X322" s="406"/>
      <c r="Y322" s="406"/>
      <c r="Z322" s="406"/>
      <c r="AA322" s="406"/>
      <c r="AB322" s="406"/>
      <c r="AC322" s="406"/>
      <c r="AD322" s="406"/>
      <c r="AE322" s="406"/>
      <c r="AF322" s="406"/>
      <c r="AG322" s="406"/>
      <c r="AH322" s="406"/>
      <c r="AI322" s="406"/>
      <c r="AJ322" s="406"/>
      <c r="AK322" s="406"/>
      <c r="AL322" s="406"/>
      <c r="AM322" s="406"/>
      <c r="AN322" s="406"/>
      <c r="AO322" s="406"/>
      <c r="AP322" s="406"/>
      <c r="AQ322" s="406"/>
      <c r="AR322" s="406"/>
      <c r="AS322" s="406"/>
    </row>
    <row r="323" spans="2:45">
      <c r="B323" s="406"/>
      <c r="C323" s="406"/>
      <c r="D323" s="406"/>
      <c r="E323" s="402"/>
      <c r="F323" s="402"/>
      <c r="G323" s="409"/>
      <c r="H323" s="407"/>
      <c r="I323" s="407"/>
      <c r="J323" s="406"/>
      <c r="K323" s="406"/>
      <c r="L323" s="406"/>
      <c r="M323" s="406"/>
      <c r="N323" s="406"/>
      <c r="O323" s="406"/>
      <c r="P323" s="406"/>
      <c r="Q323" s="406"/>
      <c r="R323" s="406"/>
      <c r="S323" s="406"/>
      <c r="T323" s="406"/>
      <c r="U323" s="406"/>
      <c r="V323" s="406"/>
      <c r="W323" s="406"/>
      <c r="X323" s="406"/>
      <c r="Y323" s="406"/>
      <c r="Z323" s="406"/>
      <c r="AA323" s="406"/>
      <c r="AB323" s="406"/>
      <c r="AC323" s="406"/>
      <c r="AD323" s="406"/>
      <c r="AE323" s="406"/>
      <c r="AF323" s="406"/>
      <c r="AG323" s="406"/>
      <c r="AH323" s="406"/>
      <c r="AI323" s="406"/>
      <c r="AJ323" s="406"/>
      <c r="AK323" s="406"/>
      <c r="AL323" s="406"/>
      <c r="AM323" s="406"/>
      <c r="AN323" s="406"/>
      <c r="AO323" s="406"/>
      <c r="AP323" s="406"/>
      <c r="AQ323" s="406"/>
      <c r="AR323" s="406"/>
      <c r="AS323" s="406"/>
    </row>
    <row r="324" spans="2:45">
      <c r="B324" s="406"/>
      <c r="C324" s="406"/>
      <c r="D324" s="406"/>
      <c r="E324" s="402"/>
      <c r="F324" s="402"/>
      <c r="G324" s="409"/>
      <c r="H324" s="407"/>
      <c r="I324" s="407"/>
      <c r="J324" s="406"/>
      <c r="K324" s="406"/>
      <c r="L324" s="406"/>
      <c r="M324" s="406"/>
      <c r="N324" s="406"/>
      <c r="O324" s="406"/>
      <c r="P324" s="406"/>
      <c r="Q324" s="406"/>
      <c r="R324" s="406"/>
      <c r="S324" s="406"/>
      <c r="T324" s="406"/>
      <c r="U324" s="406"/>
      <c r="V324" s="406"/>
      <c r="W324" s="406"/>
      <c r="X324" s="406"/>
      <c r="Y324" s="406"/>
      <c r="Z324" s="406"/>
      <c r="AA324" s="406"/>
      <c r="AB324" s="406"/>
      <c r="AC324" s="406"/>
      <c r="AD324" s="406"/>
      <c r="AE324" s="406"/>
      <c r="AF324" s="406"/>
      <c r="AG324" s="406"/>
      <c r="AH324" s="406"/>
      <c r="AI324" s="406"/>
      <c r="AJ324" s="406"/>
      <c r="AK324" s="406"/>
      <c r="AL324" s="406"/>
      <c r="AM324" s="406"/>
      <c r="AN324" s="406"/>
      <c r="AO324" s="406"/>
      <c r="AP324" s="406"/>
      <c r="AQ324" s="406"/>
      <c r="AR324" s="406"/>
      <c r="AS324" s="406"/>
    </row>
    <row r="325" spans="2:45">
      <c r="B325" s="406"/>
      <c r="C325" s="406"/>
      <c r="D325" s="406"/>
      <c r="E325" s="402"/>
      <c r="F325" s="402"/>
      <c r="G325" s="409"/>
      <c r="H325" s="407"/>
      <c r="I325" s="407"/>
      <c r="J325" s="406"/>
      <c r="K325" s="406"/>
      <c r="L325" s="406"/>
      <c r="M325" s="406"/>
      <c r="N325" s="406"/>
      <c r="O325" s="406"/>
      <c r="P325" s="406"/>
      <c r="Q325" s="406"/>
      <c r="R325" s="406"/>
      <c r="S325" s="406"/>
      <c r="T325" s="406"/>
      <c r="U325" s="406"/>
      <c r="V325" s="406"/>
      <c r="W325" s="406"/>
      <c r="X325" s="406"/>
      <c r="Y325" s="406"/>
      <c r="Z325" s="406"/>
      <c r="AA325" s="406"/>
      <c r="AB325" s="406"/>
      <c r="AC325" s="406"/>
      <c r="AD325" s="406"/>
      <c r="AE325" s="406"/>
      <c r="AF325" s="406"/>
      <c r="AG325" s="406"/>
      <c r="AH325" s="406"/>
      <c r="AI325" s="406"/>
      <c r="AJ325" s="406"/>
      <c r="AK325" s="406"/>
      <c r="AL325" s="406"/>
      <c r="AM325" s="406"/>
      <c r="AN325" s="406"/>
      <c r="AO325" s="406"/>
      <c r="AP325" s="406"/>
      <c r="AQ325" s="406"/>
      <c r="AR325" s="406"/>
      <c r="AS325" s="406"/>
    </row>
    <row r="326" spans="2:45">
      <c r="B326" s="406"/>
      <c r="C326" s="406"/>
      <c r="D326" s="406"/>
      <c r="E326" s="402"/>
      <c r="F326" s="402"/>
      <c r="G326" s="409"/>
      <c r="H326" s="407"/>
      <c r="I326" s="407"/>
      <c r="J326" s="406"/>
      <c r="K326" s="406"/>
      <c r="L326" s="406"/>
      <c r="M326" s="406"/>
      <c r="N326" s="406"/>
      <c r="O326" s="406"/>
      <c r="P326" s="406"/>
      <c r="Q326" s="406"/>
      <c r="R326" s="406"/>
      <c r="S326" s="406"/>
      <c r="T326" s="406"/>
      <c r="U326" s="406"/>
      <c r="V326" s="406"/>
      <c r="W326" s="406"/>
      <c r="X326" s="406"/>
      <c r="Y326" s="406"/>
      <c r="Z326" s="406"/>
      <c r="AA326" s="406"/>
      <c r="AB326" s="406"/>
      <c r="AC326" s="406"/>
      <c r="AD326" s="406"/>
      <c r="AE326" s="406"/>
      <c r="AF326" s="406"/>
      <c r="AG326" s="406"/>
      <c r="AH326" s="406"/>
      <c r="AI326" s="406"/>
      <c r="AJ326" s="406"/>
      <c r="AK326" s="406"/>
      <c r="AL326" s="406"/>
      <c r="AM326" s="406"/>
      <c r="AN326" s="406"/>
      <c r="AO326" s="406"/>
      <c r="AP326" s="406"/>
      <c r="AQ326" s="406"/>
      <c r="AR326" s="406"/>
      <c r="AS326" s="406"/>
    </row>
    <row r="327" spans="2:45">
      <c r="B327" s="406"/>
      <c r="C327" s="406"/>
      <c r="D327" s="406"/>
      <c r="E327" s="402"/>
      <c r="F327" s="402"/>
      <c r="G327" s="409"/>
      <c r="H327" s="407"/>
      <c r="I327" s="407"/>
      <c r="J327" s="406"/>
      <c r="K327" s="406"/>
      <c r="L327" s="406"/>
      <c r="M327" s="406"/>
      <c r="N327" s="406"/>
      <c r="O327" s="406"/>
      <c r="P327" s="406"/>
      <c r="Q327" s="406"/>
      <c r="R327" s="406"/>
      <c r="S327" s="406"/>
      <c r="T327" s="406"/>
      <c r="U327" s="406"/>
      <c r="V327" s="406"/>
      <c r="W327" s="406"/>
      <c r="X327" s="406"/>
      <c r="Y327" s="406"/>
      <c r="Z327" s="406"/>
      <c r="AA327" s="406"/>
      <c r="AB327" s="406"/>
      <c r="AC327" s="406"/>
      <c r="AD327" s="406"/>
      <c r="AE327" s="406"/>
      <c r="AF327" s="406"/>
      <c r="AG327" s="406"/>
      <c r="AH327" s="406"/>
      <c r="AI327" s="406"/>
      <c r="AJ327" s="406"/>
      <c r="AK327" s="406"/>
      <c r="AL327" s="406"/>
      <c r="AM327" s="406"/>
      <c r="AN327" s="406"/>
      <c r="AO327" s="406"/>
      <c r="AP327" s="406"/>
      <c r="AQ327" s="406"/>
      <c r="AR327" s="406"/>
      <c r="AS327" s="406"/>
    </row>
    <row r="328" spans="2:45">
      <c r="B328" s="406"/>
      <c r="C328" s="406"/>
      <c r="D328" s="406"/>
      <c r="E328" s="402"/>
      <c r="F328" s="402"/>
      <c r="G328" s="409"/>
      <c r="H328" s="407"/>
      <c r="I328" s="407"/>
      <c r="J328" s="406"/>
      <c r="K328" s="406"/>
      <c r="L328" s="406"/>
      <c r="M328" s="406"/>
      <c r="N328" s="406"/>
      <c r="O328" s="406"/>
      <c r="P328" s="406"/>
      <c r="Q328" s="406"/>
      <c r="R328" s="406"/>
      <c r="S328" s="406"/>
      <c r="T328" s="406"/>
      <c r="U328" s="406"/>
      <c r="V328" s="406"/>
      <c r="W328" s="406"/>
      <c r="X328" s="406"/>
      <c r="Y328" s="406"/>
      <c r="Z328" s="406"/>
      <c r="AA328" s="406"/>
      <c r="AB328" s="406"/>
      <c r="AC328" s="406"/>
      <c r="AD328" s="406"/>
      <c r="AE328" s="406"/>
      <c r="AF328" s="406"/>
      <c r="AG328" s="406"/>
      <c r="AH328" s="406"/>
      <c r="AI328" s="406"/>
      <c r="AJ328" s="406"/>
      <c r="AK328" s="406"/>
      <c r="AL328" s="406"/>
      <c r="AM328" s="406"/>
      <c r="AN328" s="406"/>
      <c r="AO328" s="406"/>
      <c r="AP328" s="406"/>
      <c r="AQ328" s="406"/>
      <c r="AR328" s="406"/>
      <c r="AS328" s="406"/>
    </row>
    <row r="329" spans="2:45">
      <c r="B329" s="406"/>
      <c r="C329" s="406"/>
      <c r="D329" s="406"/>
      <c r="E329" s="402"/>
      <c r="F329" s="402"/>
      <c r="G329" s="409"/>
      <c r="H329" s="407"/>
      <c r="I329" s="407"/>
      <c r="J329" s="406"/>
      <c r="K329" s="406"/>
      <c r="L329" s="406"/>
      <c r="M329" s="406"/>
      <c r="N329" s="406"/>
      <c r="O329" s="406"/>
      <c r="P329" s="406"/>
      <c r="Q329" s="406"/>
      <c r="R329" s="406"/>
      <c r="S329" s="406"/>
      <c r="T329" s="406"/>
      <c r="U329" s="406"/>
      <c r="V329" s="406"/>
      <c r="W329" s="406"/>
      <c r="X329" s="406"/>
      <c r="Y329" s="406"/>
      <c r="Z329" s="406"/>
      <c r="AA329" s="406"/>
      <c r="AB329" s="406"/>
      <c r="AC329" s="406"/>
      <c r="AD329" s="406"/>
      <c r="AE329" s="406"/>
      <c r="AF329" s="406"/>
      <c r="AG329" s="406"/>
      <c r="AH329" s="406"/>
      <c r="AI329" s="406"/>
      <c r="AJ329" s="406"/>
      <c r="AK329" s="406"/>
      <c r="AL329" s="406"/>
      <c r="AM329" s="406"/>
      <c r="AN329" s="406"/>
      <c r="AO329" s="406"/>
      <c r="AP329" s="406"/>
      <c r="AQ329" s="406"/>
      <c r="AR329" s="406"/>
      <c r="AS329" s="406"/>
    </row>
    <row r="330" spans="2:45">
      <c r="B330" s="406"/>
      <c r="C330" s="406"/>
      <c r="D330" s="406"/>
      <c r="E330" s="402"/>
      <c r="F330" s="402"/>
      <c r="G330" s="409"/>
      <c r="H330" s="407"/>
      <c r="I330" s="407"/>
      <c r="J330" s="406"/>
      <c r="K330" s="406"/>
      <c r="L330" s="406"/>
      <c r="M330" s="406"/>
      <c r="N330" s="406"/>
      <c r="O330" s="406"/>
      <c r="P330" s="406"/>
      <c r="Q330" s="406"/>
      <c r="R330" s="406"/>
      <c r="S330" s="406"/>
      <c r="T330" s="406"/>
      <c r="U330" s="406"/>
      <c r="V330" s="406"/>
      <c r="W330" s="406"/>
      <c r="X330" s="406"/>
      <c r="Y330" s="406"/>
      <c r="Z330" s="406"/>
      <c r="AA330" s="406"/>
      <c r="AB330" s="406"/>
      <c r="AC330" s="406"/>
      <c r="AD330" s="406"/>
      <c r="AE330" s="406"/>
      <c r="AF330" s="406"/>
      <c r="AG330" s="406"/>
      <c r="AH330" s="406"/>
      <c r="AI330" s="406"/>
      <c r="AJ330" s="406"/>
      <c r="AK330" s="406"/>
      <c r="AL330" s="406"/>
      <c r="AM330" s="406"/>
      <c r="AN330" s="406"/>
      <c r="AO330" s="406"/>
      <c r="AP330" s="406"/>
      <c r="AQ330" s="406"/>
      <c r="AR330" s="406"/>
      <c r="AS330" s="406"/>
    </row>
    <row r="331" spans="2:45">
      <c r="B331" s="406"/>
      <c r="C331" s="406"/>
      <c r="D331" s="406"/>
      <c r="E331" s="402"/>
      <c r="F331" s="402"/>
      <c r="G331" s="409"/>
      <c r="H331" s="407"/>
      <c r="I331" s="407"/>
      <c r="J331" s="406"/>
      <c r="K331" s="406"/>
      <c r="L331" s="406"/>
      <c r="M331" s="406"/>
      <c r="N331" s="406"/>
      <c r="O331" s="406"/>
      <c r="P331" s="406"/>
      <c r="Q331" s="406"/>
      <c r="R331" s="406"/>
      <c r="S331" s="406"/>
      <c r="T331" s="406"/>
      <c r="U331" s="406"/>
      <c r="V331" s="406"/>
      <c r="W331" s="406"/>
      <c r="X331" s="406"/>
      <c r="Y331" s="406"/>
      <c r="Z331" s="406"/>
      <c r="AA331" s="406"/>
      <c r="AB331" s="406"/>
      <c r="AC331" s="406"/>
      <c r="AD331" s="406"/>
      <c r="AE331" s="406"/>
      <c r="AF331" s="406"/>
      <c r="AG331" s="406"/>
      <c r="AH331" s="406"/>
      <c r="AI331" s="406"/>
      <c r="AJ331" s="406"/>
      <c r="AK331" s="406"/>
      <c r="AL331" s="406"/>
      <c r="AM331" s="406"/>
      <c r="AN331" s="406"/>
      <c r="AO331" s="406"/>
      <c r="AP331" s="406"/>
      <c r="AQ331" s="406"/>
      <c r="AR331" s="406"/>
      <c r="AS331" s="406"/>
    </row>
    <row r="332" spans="2:45">
      <c r="B332" s="406"/>
      <c r="C332" s="406"/>
      <c r="D332" s="406"/>
      <c r="E332" s="402"/>
      <c r="F332" s="402"/>
      <c r="G332" s="409"/>
      <c r="H332" s="407"/>
      <c r="I332" s="407"/>
      <c r="J332" s="406"/>
      <c r="K332" s="406"/>
      <c r="L332" s="406"/>
      <c r="M332" s="406"/>
      <c r="N332" s="406"/>
      <c r="O332" s="406"/>
      <c r="P332" s="406"/>
      <c r="Q332" s="406"/>
      <c r="R332" s="406"/>
      <c r="S332" s="406"/>
      <c r="T332" s="406"/>
      <c r="U332" s="406"/>
      <c r="V332" s="406"/>
      <c r="W332" s="406"/>
      <c r="X332" s="406"/>
      <c r="Y332" s="406"/>
      <c r="Z332" s="406"/>
      <c r="AA332" s="406"/>
      <c r="AB332" s="406"/>
      <c r="AC332" s="406"/>
      <c r="AD332" s="406"/>
      <c r="AE332" s="406"/>
      <c r="AF332" s="406"/>
      <c r="AG332" s="406"/>
      <c r="AH332" s="406"/>
      <c r="AI332" s="406"/>
      <c r="AJ332" s="406"/>
      <c r="AK332" s="406"/>
      <c r="AL332" s="406"/>
      <c r="AM332" s="406"/>
      <c r="AN332" s="406"/>
      <c r="AO332" s="406"/>
      <c r="AP332" s="406"/>
      <c r="AQ332" s="406"/>
      <c r="AR332" s="406"/>
      <c r="AS332" s="406"/>
    </row>
    <row r="333" spans="2:45">
      <c r="B333" s="406"/>
      <c r="C333" s="406"/>
      <c r="D333" s="406"/>
      <c r="E333" s="402"/>
      <c r="F333" s="402"/>
      <c r="G333" s="409"/>
      <c r="H333" s="407"/>
      <c r="I333" s="407"/>
      <c r="J333" s="406"/>
      <c r="K333" s="406"/>
      <c r="L333" s="406"/>
      <c r="M333" s="406"/>
      <c r="N333" s="406"/>
      <c r="O333" s="406"/>
      <c r="P333" s="406"/>
      <c r="Q333" s="406"/>
      <c r="R333" s="406"/>
      <c r="S333" s="406"/>
      <c r="T333" s="406"/>
      <c r="U333" s="406"/>
      <c r="V333" s="406"/>
      <c r="W333" s="406"/>
      <c r="X333" s="406"/>
      <c r="Y333" s="406"/>
      <c r="Z333" s="406"/>
      <c r="AA333" s="406"/>
      <c r="AB333" s="406"/>
      <c r="AC333" s="406"/>
      <c r="AD333" s="406"/>
      <c r="AE333" s="406"/>
      <c r="AF333" s="406"/>
      <c r="AG333" s="406"/>
      <c r="AH333" s="406"/>
      <c r="AI333" s="406"/>
      <c r="AJ333" s="406"/>
      <c r="AK333" s="406"/>
      <c r="AL333" s="406"/>
      <c r="AM333" s="406"/>
      <c r="AN333" s="406"/>
      <c r="AO333" s="406"/>
      <c r="AP333" s="406"/>
      <c r="AQ333" s="406"/>
      <c r="AR333" s="406"/>
      <c r="AS333" s="406"/>
    </row>
    <row r="334" spans="2:45">
      <c r="B334" s="406"/>
      <c r="C334" s="406"/>
      <c r="D334" s="406"/>
      <c r="E334" s="402"/>
      <c r="F334" s="402"/>
      <c r="G334" s="409"/>
      <c r="H334" s="407"/>
      <c r="I334" s="407"/>
      <c r="J334" s="406"/>
      <c r="K334" s="406"/>
      <c r="L334" s="406"/>
      <c r="M334" s="406"/>
      <c r="N334" s="406"/>
      <c r="O334" s="406"/>
      <c r="P334" s="406"/>
      <c r="Q334" s="406"/>
      <c r="R334" s="406"/>
      <c r="S334" s="406"/>
      <c r="T334" s="406"/>
      <c r="U334" s="406"/>
      <c r="V334" s="406"/>
      <c r="W334" s="406"/>
      <c r="X334" s="406"/>
      <c r="Y334" s="406"/>
      <c r="Z334" s="406"/>
      <c r="AA334" s="406"/>
      <c r="AB334" s="406"/>
      <c r="AC334" s="406"/>
      <c r="AD334" s="406"/>
      <c r="AE334" s="406"/>
      <c r="AF334" s="406"/>
      <c r="AG334" s="406"/>
      <c r="AH334" s="406"/>
      <c r="AI334" s="406"/>
      <c r="AJ334" s="406"/>
      <c r="AK334" s="406"/>
      <c r="AL334" s="406"/>
      <c r="AM334" s="406"/>
      <c r="AN334" s="406"/>
      <c r="AO334" s="406"/>
      <c r="AP334" s="406"/>
      <c r="AQ334" s="406"/>
      <c r="AR334" s="406"/>
      <c r="AS334" s="406"/>
    </row>
    <row r="335" spans="2:45">
      <c r="B335" s="406"/>
      <c r="C335" s="406"/>
      <c r="D335" s="406"/>
      <c r="E335" s="402"/>
      <c r="F335" s="402"/>
      <c r="G335" s="409"/>
      <c r="H335" s="407"/>
      <c r="I335" s="407"/>
      <c r="J335" s="406"/>
      <c r="K335" s="406"/>
      <c r="L335" s="406"/>
      <c r="M335" s="406"/>
      <c r="N335" s="406"/>
      <c r="O335" s="406"/>
      <c r="P335" s="406"/>
      <c r="Q335" s="406"/>
      <c r="R335" s="406"/>
      <c r="S335" s="406"/>
      <c r="T335" s="406"/>
      <c r="U335" s="406"/>
      <c r="V335" s="406"/>
      <c r="W335" s="406"/>
      <c r="X335" s="406"/>
      <c r="Y335" s="406"/>
      <c r="Z335" s="406"/>
      <c r="AA335" s="406"/>
      <c r="AB335" s="406"/>
      <c r="AC335" s="406"/>
      <c r="AD335" s="406"/>
      <c r="AE335" s="406"/>
      <c r="AF335" s="406"/>
      <c r="AG335" s="406"/>
      <c r="AH335" s="406"/>
      <c r="AI335" s="406"/>
      <c r="AJ335" s="406"/>
      <c r="AK335" s="406"/>
      <c r="AL335" s="406"/>
      <c r="AM335" s="406"/>
      <c r="AN335" s="406"/>
      <c r="AO335" s="406"/>
      <c r="AP335" s="406"/>
      <c r="AQ335" s="406"/>
      <c r="AR335" s="406"/>
      <c r="AS335" s="406"/>
    </row>
    <row r="336" spans="2:45">
      <c r="B336" s="406"/>
      <c r="C336" s="406"/>
      <c r="D336" s="406"/>
      <c r="E336" s="402"/>
      <c r="F336" s="402"/>
      <c r="G336" s="409"/>
      <c r="H336" s="407"/>
      <c r="I336" s="407"/>
      <c r="J336" s="406"/>
      <c r="K336" s="406"/>
      <c r="L336" s="406"/>
      <c r="M336" s="406"/>
      <c r="N336" s="406"/>
      <c r="O336" s="406"/>
      <c r="P336" s="406"/>
      <c r="Q336" s="406"/>
      <c r="R336" s="406"/>
      <c r="S336" s="406"/>
      <c r="T336" s="406"/>
      <c r="U336" s="406"/>
      <c r="V336" s="406"/>
      <c r="W336" s="406"/>
      <c r="X336" s="406"/>
      <c r="Y336" s="406"/>
      <c r="Z336" s="406"/>
      <c r="AA336" s="406"/>
      <c r="AB336" s="406"/>
      <c r="AC336" s="406"/>
      <c r="AD336" s="406"/>
      <c r="AE336" s="406"/>
      <c r="AF336" s="406"/>
      <c r="AG336" s="406"/>
      <c r="AH336" s="406"/>
      <c r="AI336" s="406"/>
      <c r="AJ336" s="406"/>
      <c r="AK336" s="406"/>
      <c r="AL336" s="406"/>
      <c r="AM336" s="406"/>
      <c r="AN336" s="406"/>
      <c r="AO336" s="406"/>
      <c r="AP336" s="406"/>
      <c r="AQ336" s="406"/>
      <c r="AR336" s="406"/>
      <c r="AS336" s="406"/>
    </row>
    <row r="337" spans="2:45">
      <c r="B337" s="406"/>
      <c r="C337" s="406"/>
      <c r="D337" s="406"/>
      <c r="E337" s="402"/>
      <c r="F337" s="402"/>
      <c r="G337" s="409"/>
      <c r="H337" s="407"/>
      <c r="I337" s="407"/>
      <c r="J337" s="406"/>
      <c r="K337" s="406"/>
      <c r="L337" s="406"/>
      <c r="M337" s="406"/>
      <c r="N337" s="406"/>
      <c r="O337" s="406"/>
      <c r="P337" s="406"/>
      <c r="Q337" s="406"/>
      <c r="R337" s="406"/>
      <c r="S337" s="406"/>
      <c r="T337" s="406"/>
      <c r="U337" s="406"/>
      <c r="V337" s="406"/>
      <c r="W337" s="406"/>
      <c r="X337" s="406"/>
      <c r="Y337" s="406"/>
      <c r="Z337" s="406"/>
      <c r="AA337" s="406"/>
      <c r="AB337" s="406"/>
      <c r="AC337" s="406"/>
      <c r="AD337" s="406"/>
      <c r="AE337" s="406"/>
      <c r="AF337" s="406"/>
      <c r="AG337" s="406"/>
      <c r="AH337" s="406"/>
      <c r="AI337" s="406"/>
      <c r="AJ337" s="406"/>
      <c r="AK337" s="406"/>
      <c r="AL337" s="406"/>
      <c r="AM337" s="406"/>
      <c r="AN337" s="406"/>
      <c r="AO337" s="406"/>
      <c r="AP337" s="406"/>
      <c r="AQ337" s="406"/>
      <c r="AR337" s="406"/>
      <c r="AS337" s="406"/>
    </row>
    <row r="338" spans="2:45">
      <c r="B338" s="406"/>
      <c r="C338" s="406"/>
      <c r="D338" s="406"/>
      <c r="E338" s="402"/>
      <c r="F338" s="402"/>
      <c r="G338" s="409"/>
      <c r="H338" s="407"/>
      <c r="I338" s="407"/>
      <c r="J338" s="406"/>
      <c r="K338" s="406"/>
      <c r="L338" s="406"/>
      <c r="M338" s="406"/>
      <c r="N338" s="406"/>
      <c r="O338" s="406"/>
      <c r="P338" s="406"/>
      <c r="Q338" s="406"/>
      <c r="R338" s="406"/>
      <c r="S338" s="406"/>
      <c r="T338" s="406"/>
      <c r="U338" s="406"/>
      <c r="V338" s="406"/>
      <c r="W338" s="406"/>
      <c r="X338" s="406"/>
      <c r="Y338" s="406"/>
      <c r="Z338" s="406"/>
      <c r="AA338" s="406"/>
      <c r="AB338" s="406"/>
      <c r="AC338" s="406"/>
      <c r="AD338" s="406"/>
      <c r="AE338" s="406"/>
      <c r="AF338" s="406"/>
      <c r="AG338" s="406"/>
      <c r="AH338" s="406"/>
      <c r="AI338" s="406"/>
      <c r="AJ338" s="406"/>
      <c r="AK338" s="406"/>
      <c r="AL338" s="406"/>
      <c r="AM338" s="406"/>
      <c r="AN338" s="406"/>
      <c r="AO338" s="406"/>
      <c r="AP338" s="406"/>
      <c r="AQ338" s="406"/>
      <c r="AR338" s="406"/>
      <c r="AS338" s="406"/>
    </row>
    <row r="339" spans="2:45">
      <c r="B339" s="406"/>
      <c r="C339" s="406"/>
      <c r="D339" s="406"/>
      <c r="E339" s="402"/>
      <c r="F339" s="402"/>
      <c r="G339" s="409"/>
      <c r="H339" s="407"/>
      <c r="I339" s="407"/>
      <c r="J339" s="406"/>
      <c r="K339" s="406"/>
      <c r="L339" s="406"/>
      <c r="M339" s="406"/>
      <c r="N339" s="406"/>
      <c r="O339" s="406"/>
      <c r="P339" s="406"/>
      <c r="Q339" s="406"/>
      <c r="R339" s="406"/>
      <c r="S339" s="406"/>
      <c r="T339" s="406"/>
      <c r="U339" s="406"/>
      <c r="V339" s="406"/>
      <c r="W339" s="406"/>
      <c r="X339" s="406"/>
      <c r="Y339" s="406"/>
      <c r="Z339" s="406"/>
      <c r="AA339" s="406"/>
      <c r="AB339" s="406"/>
      <c r="AC339" s="406"/>
      <c r="AD339" s="406"/>
      <c r="AE339" s="406"/>
      <c r="AF339" s="406"/>
      <c r="AG339" s="406"/>
      <c r="AH339" s="406"/>
      <c r="AI339" s="406"/>
      <c r="AJ339" s="406"/>
      <c r="AK339" s="406"/>
      <c r="AL339" s="406"/>
      <c r="AM339" s="406"/>
      <c r="AN339" s="406"/>
      <c r="AO339" s="406"/>
      <c r="AP339" s="406"/>
      <c r="AQ339" s="406"/>
      <c r="AR339" s="406"/>
      <c r="AS339" s="406"/>
    </row>
    <row r="340" spans="2:45">
      <c r="B340" s="406"/>
      <c r="C340" s="406"/>
      <c r="D340" s="406"/>
      <c r="E340" s="402"/>
      <c r="F340" s="402"/>
      <c r="G340" s="409"/>
      <c r="H340" s="407"/>
      <c r="I340" s="407"/>
      <c r="J340" s="406"/>
      <c r="K340" s="406"/>
      <c r="L340" s="406"/>
      <c r="M340" s="406"/>
      <c r="N340" s="406"/>
      <c r="O340" s="406"/>
      <c r="P340" s="406"/>
      <c r="Q340" s="406"/>
      <c r="R340" s="406"/>
      <c r="S340" s="406"/>
      <c r="T340" s="406"/>
      <c r="U340" s="406"/>
      <c r="V340" s="406"/>
      <c r="W340" s="406"/>
      <c r="X340" s="406"/>
      <c r="Y340" s="406"/>
      <c r="Z340" s="406"/>
      <c r="AA340" s="406"/>
      <c r="AB340" s="406"/>
      <c r="AC340" s="406"/>
      <c r="AD340" s="406"/>
      <c r="AE340" s="406"/>
      <c r="AF340" s="406"/>
      <c r="AG340" s="406"/>
      <c r="AH340" s="406"/>
      <c r="AI340" s="406"/>
      <c r="AJ340" s="406"/>
      <c r="AK340" s="406"/>
      <c r="AL340" s="406"/>
      <c r="AM340" s="406"/>
      <c r="AN340" s="406"/>
      <c r="AO340" s="406"/>
      <c r="AP340" s="406"/>
      <c r="AQ340" s="406"/>
      <c r="AR340" s="406"/>
      <c r="AS340" s="406"/>
    </row>
    <row r="341" spans="2:45">
      <c r="B341" s="406"/>
      <c r="C341" s="406"/>
      <c r="D341" s="406"/>
      <c r="E341" s="402"/>
      <c r="F341" s="402"/>
      <c r="G341" s="409"/>
      <c r="H341" s="407"/>
      <c r="I341" s="407"/>
      <c r="J341" s="406"/>
      <c r="K341" s="406"/>
      <c r="L341" s="406"/>
      <c r="M341" s="406"/>
      <c r="N341" s="406"/>
      <c r="O341" s="406"/>
      <c r="P341" s="406"/>
      <c r="Q341" s="406"/>
      <c r="R341" s="406"/>
      <c r="S341" s="406"/>
      <c r="T341" s="406"/>
      <c r="U341" s="406"/>
      <c r="V341" s="406"/>
      <c r="W341" s="406"/>
      <c r="X341" s="406"/>
      <c r="Y341" s="406"/>
      <c r="Z341" s="406"/>
      <c r="AA341" s="406"/>
      <c r="AB341" s="406"/>
      <c r="AC341" s="406"/>
      <c r="AD341" s="406"/>
      <c r="AE341" s="406"/>
      <c r="AF341" s="406"/>
      <c r="AG341" s="406"/>
      <c r="AH341" s="406"/>
      <c r="AI341" s="406"/>
      <c r="AJ341" s="406"/>
      <c r="AK341" s="406"/>
      <c r="AL341" s="406"/>
      <c r="AM341" s="406"/>
      <c r="AN341" s="406"/>
      <c r="AO341" s="406"/>
      <c r="AP341" s="406"/>
      <c r="AQ341" s="406"/>
      <c r="AR341" s="406"/>
      <c r="AS341" s="406"/>
    </row>
    <row r="342" spans="2:45">
      <c r="B342" s="406"/>
      <c r="C342" s="406"/>
      <c r="D342" s="406"/>
      <c r="E342" s="402"/>
      <c r="F342" s="402"/>
      <c r="G342" s="409"/>
      <c r="H342" s="407"/>
      <c r="I342" s="407"/>
      <c r="J342" s="406"/>
      <c r="K342" s="406"/>
      <c r="L342" s="406"/>
      <c r="M342" s="406"/>
      <c r="N342" s="406"/>
      <c r="O342" s="406"/>
      <c r="P342" s="406"/>
      <c r="Q342" s="406"/>
      <c r="R342" s="406"/>
      <c r="S342" s="406"/>
      <c r="T342" s="406"/>
      <c r="U342" s="406"/>
      <c r="V342" s="406"/>
      <c r="W342" s="406"/>
      <c r="X342" s="406"/>
      <c r="Y342" s="406"/>
      <c r="Z342" s="406"/>
      <c r="AA342" s="406"/>
      <c r="AB342" s="406"/>
      <c r="AC342" s="406"/>
      <c r="AD342" s="406"/>
      <c r="AE342" s="406"/>
      <c r="AF342" s="406"/>
      <c r="AG342" s="406"/>
      <c r="AH342" s="406"/>
      <c r="AI342" s="406"/>
      <c r="AJ342" s="406"/>
      <c r="AK342" s="406"/>
      <c r="AL342" s="406"/>
      <c r="AM342" s="406"/>
      <c r="AN342" s="406"/>
      <c r="AO342" s="406"/>
      <c r="AP342" s="406"/>
      <c r="AQ342" s="406"/>
      <c r="AR342" s="406"/>
      <c r="AS342" s="406"/>
    </row>
    <row r="343" spans="2:45">
      <c r="B343" s="406"/>
      <c r="C343" s="406"/>
      <c r="D343" s="406"/>
      <c r="E343" s="402"/>
      <c r="F343" s="402"/>
      <c r="G343" s="409"/>
      <c r="H343" s="407"/>
      <c r="I343" s="407"/>
      <c r="J343" s="406"/>
      <c r="K343" s="406"/>
      <c r="L343" s="406"/>
      <c r="M343" s="406"/>
      <c r="N343" s="406"/>
      <c r="O343" s="406"/>
      <c r="P343" s="406"/>
      <c r="Q343" s="406"/>
      <c r="R343" s="406"/>
      <c r="S343" s="406"/>
      <c r="T343" s="406"/>
      <c r="U343" s="406"/>
      <c r="V343" s="406"/>
      <c r="W343" s="406"/>
      <c r="X343" s="406"/>
      <c r="Y343" s="406"/>
      <c r="Z343" s="406"/>
      <c r="AA343" s="406"/>
      <c r="AB343" s="406"/>
      <c r="AC343" s="406"/>
      <c r="AD343" s="406"/>
      <c r="AE343" s="406"/>
      <c r="AF343" s="406"/>
      <c r="AG343" s="406"/>
      <c r="AH343" s="406"/>
      <c r="AI343" s="406"/>
      <c r="AJ343" s="406"/>
      <c r="AK343" s="406"/>
      <c r="AL343" s="406"/>
      <c r="AM343" s="406"/>
      <c r="AN343" s="406"/>
      <c r="AO343" s="406"/>
      <c r="AP343" s="406"/>
      <c r="AQ343" s="406"/>
      <c r="AR343" s="406"/>
      <c r="AS343" s="406"/>
    </row>
    <row r="344" spans="2:45">
      <c r="B344" s="406"/>
      <c r="C344" s="406"/>
      <c r="D344" s="406"/>
      <c r="E344" s="402"/>
      <c r="F344" s="402"/>
      <c r="G344" s="409"/>
      <c r="H344" s="407"/>
      <c r="I344" s="407"/>
      <c r="J344" s="406"/>
      <c r="K344" s="406"/>
      <c r="L344" s="406"/>
      <c r="M344" s="406"/>
      <c r="N344" s="406"/>
      <c r="O344" s="406"/>
      <c r="P344" s="406"/>
      <c r="Q344" s="406"/>
      <c r="R344" s="406"/>
      <c r="S344" s="406"/>
      <c r="T344" s="406"/>
      <c r="U344" s="406"/>
      <c r="V344" s="406"/>
      <c r="W344" s="406"/>
      <c r="X344" s="406"/>
      <c r="Y344" s="406"/>
      <c r="Z344" s="406"/>
      <c r="AA344" s="406"/>
      <c r="AB344" s="406"/>
      <c r="AC344" s="406"/>
      <c r="AD344" s="406"/>
      <c r="AE344" s="406"/>
      <c r="AF344" s="406"/>
      <c r="AG344" s="406"/>
      <c r="AH344" s="406"/>
      <c r="AI344" s="406"/>
      <c r="AJ344" s="406"/>
      <c r="AK344" s="406"/>
      <c r="AL344" s="406"/>
      <c r="AM344" s="406"/>
      <c r="AN344" s="406"/>
      <c r="AO344" s="406"/>
      <c r="AP344" s="406"/>
      <c r="AQ344" s="406"/>
      <c r="AR344" s="406"/>
      <c r="AS344" s="406"/>
    </row>
    <row r="345" spans="2:45">
      <c r="B345" s="406"/>
      <c r="C345" s="406"/>
      <c r="D345" s="406"/>
      <c r="E345" s="402"/>
      <c r="F345" s="402"/>
      <c r="G345" s="409"/>
      <c r="H345" s="407"/>
      <c r="I345" s="407"/>
      <c r="J345" s="406"/>
      <c r="K345" s="406"/>
      <c r="L345" s="406"/>
      <c r="M345" s="406"/>
      <c r="N345" s="406"/>
      <c r="O345" s="406"/>
      <c r="P345" s="406"/>
      <c r="Q345" s="406"/>
      <c r="R345" s="406"/>
      <c r="S345" s="406"/>
      <c r="T345" s="406"/>
      <c r="U345" s="406"/>
      <c r="V345" s="406"/>
      <c r="W345" s="406"/>
      <c r="X345" s="406"/>
      <c r="Y345" s="406"/>
      <c r="Z345" s="406"/>
      <c r="AA345" s="406"/>
      <c r="AB345" s="406"/>
      <c r="AC345" s="406"/>
      <c r="AD345" s="406"/>
      <c r="AE345" s="406"/>
      <c r="AF345" s="406"/>
      <c r="AG345" s="406"/>
      <c r="AH345" s="406"/>
      <c r="AI345" s="406"/>
      <c r="AJ345" s="406"/>
      <c r="AK345" s="406"/>
      <c r="AL345" s="406"/>
      <c r="AM345" s="406"/>
      <c r="AN345" s="406"/>
      <c r="AO345" s="406"/>
      <c r="AP345" s="406"/>
      <c r="AQ345" s="406"/>
      <c r="AR345" s="406"/>
      <c r="AS345" s="406"/>
    </row>
    <row r="346" spans="2:45">
      <c r="B346" s="406"/>
      <c r="C346" s="406"/>
      <c r="D346" s="406"/>
      <c r="E346" s="402"/>
      <c r="F346" s="402"/>
      <c r="G346" s="409"/>
      <c r="H346" s="407"/>
      <c r="I346" s="407"/>
      <c r="J346" s="406"/>
      <c r="K346" s="406"/>
      <c r="L346" s="406"/>
      <c r="M346" s="406"/>
      <c r="N346" s="406"/>
      <c r="O346" s="406"/>
      <c r="P346" s="406"/>
      <c r="Q346" s="406"/>
      <c r="R346" s="406"/>
      <c r="S346" s="406"/>
      <c r="T346" s="406"/>
      <c r="U346" s="406"/>
      <c r="V346" s="406"/>
      <c r="W346" s="406"/>
      <c r="X346" s="406"/>
      <c r="Y346" s="406"/>
      <c r="Z346" s="406"/>
      <c r="AA346" s="406"/>
      <c r="AB346" s="406"/>
      <c r="AC346" s="406"/>
      <c r="AD346" s="406"/>
      <c r="AE346" s="406"/>
      <c r="AF346" s="406"/>
      <c r="AG346" s="406"/>
      <c r="AH346" s="406"/>
      <c r="AI346" s="406"/>
      <c r="AJ346" s="406"/>
      <c r="AK346" s="406"/>
      <c r="AL346" s="406"/>
      <c r="AM346" s="406"/>
      <c r="AN346" s="406"/>
      <c r="AO346" s="406"/>
      <c r="AP346" s="406"/>
      <c r="AQ346" s="406"/>
      <c r="AR346" s="406"/>
      <c r="AS346" s="406"/>
    </row>
    <row r="347" spans="2:45">
      <c r="B347" s="406"/>
      <c r="C347" s="406"/>
      <c r="D347" s="406"/>
      <c r="E347" s="402"/>
      <c r="F347" s="402"/>
      <c r="G347" s="409"/>
      <c r="H347" s="407"/>
      <c r="I347" s="407"/>
      <c r="J347" s="406"/>
      <c r="K347" s="406"/>
      <c r="L347" s="406"/>
      <c r="M347" s="406"/>
      <c r="N347" s="406"/>
      <c r="O347" s="406"/>
      <c r="P347" s="406"/>
      <c r="Q347" s="406"/>
      <c r="R347" s="406"/>
      <c r="S347" s="406"/>
      <c r="T347" s="406"/>
      <c r="U347" s="406"/>
      <c r="V347" s="406"/>
      <c r="W347" s="406"/>
      <c r="X347" s="406"/>
      <c r="Y347" s="406"/>
      <c r="Z347" s="406"/>
      <c r="AA347" s="406"/>
      <c r="AB347" s="406"/>
      <c r="AC347" s="406"/>
      <c r="AD347" s="406"/>
      <c r="AE347" s="406"/>
      <c r="AF347" s="406"/>
      <c r="AG347" s="406"/>
      <c r="AH347" s="406"/>
      <c r="AI347" s="406"/>
      <c r="AJ347" s="406"/>
      <c r="AK347" s="406"/>
      <c r="AL347" s="406"/>
      <c r="AM347" s="406"/>
      <c r="AN347" s="406"/>
      <c r="AO347" s="406"/>
      <c r="AP347" s="406"/>
      <c r="AQ347" s="406"/>
      <c r="AR347" s="406"/>
      <c r="AS347" s="406"/>
    </row>
    <row r="348" spans="2:45">
      <c r="B348" s="406"/>
      <c r="C348" s="406"/>
      <c r="D348" s="406"/>
      <c r="E348" s="402"/>
      <c r="F348" s="402"/>
      <c r="G348" s="409"/>
      <c r="H348" s="407"/>
      <c r="I348" s="407"/>
      <c r="J348" s="406"/>
      <c r="K348" s="406"/>
      <c r="L348" s="406"/>
      <c r="M348" s="406"/>
      <c r="N348" s="406"/>
      <c r="O348" s="406"/>
      <c r="P348" s="406"/>
      <c r="Q348" s="406"/>
      <c r="R348" s="406"/>
      <c r="S348" s="406"/>
      <c r="T348" s="406"/>
      <c r="U348" s="406"/>
      <c r="V348" s="406"/>
      <c r="W348" s="406"/>
      <c r="X348" s="406"/>
      <c r="Y348" s="406"/>
      <c r="Z348" s="406"/>
      <c r="AA348" s="406"/>
      <c r="AB348" s="406"/>
      <c r="AC348" s="406"/>
      <c r="AD348" s="406"/>
      <c r="AE348" s="406"/>
      <c r="AF348" s="406"/>
      <c r="AG348" s="406"/>
      <c r="AH348" s="406"/>
      <c r="AI348" s="406"/>
      <c r="AJ348" s="406"/>
      <c r="AK348" s="406"/>
      <c r="AL348" s="406"/>
      <c r="AM348" s="406"/>
      <c r="AN348" s="406"/>
      <c r="AO348" s="406"/>
      <c r="AP348" s="406"/>
      <c r="AQ348" s="406"/>
      <c r="AR348" s="406"/>
      <c r="AS348" s="406"/>
    </row>
    <row r="349" spans="2:45">
      <c r="B349" s="406"/>
      <c r="C349" s="406"/>
      <c r="D349" s="406"/>
      <c r="E349" s="402"/>
      <c r="F349" s="402"/>
      <c r="G349" s="409"/>
      <c r="H349" s="407"/>
      <c r="I349" s="407"/>
      <c r="J349" s="406"/>
      <c r="K349" s="406"/>
      <c r="L349" s="406"/>
      <c r="M349" s="406"/>
      <c r="N349" s="406"/>
      <c r="O349" s="406"/>
      <c r="P349" s="406"/>
      <c r="Q349" s="406"/>
      <c r="R349" s="406"/>
      <c r="S349" s="406"/>
      <c r="T349" s="406"/>
      <c r="U349" s="406"/>
      <c r="V349" s="406"/>
      <c r="W349" s="406"/>
      <c r="X349" s="406"/>
      <c r="Y349" s="406"/>
      <c r="Z349" s="406"/>
      <c r="AA349" s="406"/>
      <c r="AB349" s="406"/>
      <c r="AC349" s="406"/>
      <c r="AD349" s="406"/>
      <c r="AE349" s="406"/>
      <c r="AF349" s="406"/>
      <c r="AG349" s="406"/>
      <c r="AH349" s="406"/>
      <c r="AI349" s="406"/>
      <c r="AJ349" s="406"/>
      <c r="AK349" s="406"/>
      <c r="AL349" s="406"/>
      <c r="AM349" s="406"/>
      <c r="AN349" s="406"/>
      <c r="AO349" s="406"/>
      <c r="AP349" s="406"/>
      <c r="AQ349" s="406"/>
      <c r="AR349" s="406"/>
      <c r="AS349" s="406"/>
    </row>
    <row r="350" spans="2:45">
      <c r="B350" s="406"/>
      <c r="C350" s="406"/>
      <c r="D350" s="406"/>
      <c r="E350" s="402"/>
      <c r="F350" s="402"/>
      <c r="G350" s="409"/>
      <c r="H350" s="407"/>
      <c r="I350" s="407"/>
      <c r="J350" s="406"/>
      <c r="K350" s="406"/>
      <c r="L350" s="406"/>
      <c r="M350" s="406"/>
      <c r="N350" s="406"/>
      <c r="O350" s="406"/>
      <c r="P350" s="406"/>
      <c r="Q350" s="406"/>
      <c r="R350" s="406"/>
      <c r="S350" s="406"/>
      <c r="T350" s="406"/>
      <c r="U350" s="406"/>
      <c r="V350" s="406"/>
      <c r="W350" s="406"/>
      <c r="X350" s="406"/>
      <c r="Y350" s="406"/>
      <c r="Z350" s="406"/>
      <c r="AA350" s="406"/>
      <c r="AB350" s="406"/>
      <c r="AC350" s="406"/>
      <c r="AD350" s="406"/>
      <c r="AE350" s="406"/>
      <c r="AF350" s="406"/>
      <c r="AG350" s="406"/>
      <c r="AH350" s="406"/>
      <c r="AI350" s="406"/>
      <c r="AJ350" s="406"/>
      <c r="AK350" s="406"/>
      <c r="AL350" s="406"/>
      <c r="AM350" s="406"/>
      <c r="AN350" s="406"/>
      <c r="AO350" s="406"/>
      <c r="AP350" s="406"/>
      <c r="AQ350" s="406"/>
      <c r="AR350" s="406"/>
      <c r="AS350" s="406"/>
    </row>
    <row r="351" spans="2:45">
      <c r="B351" s="406"/>
      <c r="C351" s="406"/>
      <c r="D351" s="406"/>
      <c r="E351" s="402"/>
      <c r="F351" s="402"/>
      <c r="G351" s="409"/>
      <c r="H351" s="407"/>
      <c r="I351" s="407"/>
      <c r="J351" s="406"/>
      <c r="K351" s="406"/>
      <c r="L351" s="406"/>
      <c r="M351" s="406"/>
      <c r="N351" s="406"/>
      <c r="O351" s="406"/>
      <c r="P351" s="406"/>
      <c r="Q351" s="406"/>
      <c r="R351" s="406"/>
      <c r="S351" s="406"/>
      <c r="T351" s="406"/>
      <c r="U351" s="406"/>
      <c r="V351" s="406"/>
      <c r="W351" s="406"/>
      <c r="X351" s="406"/>
      <c r="Y351" s="406"/>
      <c r="Z351" s="406"/>
      <c r="AA351" s="406"/>
      <c r="AB351" s="406"/>
      <c r="AC351" s="406"/>
      <c r="AD351" s="406"/>
      <c r="AE351" s="406"/>
      <c r="AF351" s="406"/>
      <c r="AG351" s="406"/>
      <c r="AH351" s="406"/>
      <c r="AI351" s="406"/>
      <c r="AJ351" s="406"/>
      <c r="AK351" s="406"/>
      <c r="AL351" s="406"/>
      <c r="AM351" s="406"/>
      <c r="AN351" s="406"/>
      <c r="AO351" s="406"/>
      <c r="AP351" s="406"/>
      <c r="AQ351" s="406"/>
      <c r="AR351" s="406"/>
      <c r="AS351" s="406"/>
    </row>
    <row r="352" spans="2:45">
      <c r="B352" s="406"/>
      <c r="C352" s="406"/>
      <c r="D352" s="406"/>
      <c r="E352" s="402"/>
      <c r="F352" s="402"/>
      <c r="G352" s="409"/>
      <c r="H352" s="407"/>
      <c r="I352" s="407"/>
      <c r="J352" s="406"/>
      <c r="K352" s="406"/>
      <c r="L352" s="406"/>
      <c r="M352" s="406"/>
      <c r="N352" s="406"/>
      <c r="O352" s="406"/>
      <c r="P352" s="406"/>
      <c r="Q352" s="406"/>
      <c r="R352" s="406"/>
      <c r="S352" s="406"/>
      <c r="T352" s="406"/>
      <c r="U352" s="406"/>
      <c r="V352" s="406"/>
      <c r="W352" s="406"/>
      <c r="X352" s="406"/>
      <c r="Y352" s="406"/>
      <c r="Z352" s="406"/>
      <c r="AA352" s="406"/>
      <c r="AB352" s="406"/>
      <c r="AC352" s="406"/>
      <c r="AD352" s="406"/>
      <c r="AE352" s="406"/>
      <c r="AF352" s="406"/>
      <c r="AG352" s="406"/>
      <c r="AH352" s="406"/>
      <c r="AI352" s="406"/>
      <c r="AJ352" s="406"/>
      <c r="AK352" s="406"/>
      <c r="AL352" s="406"/>
      <c r="AM352" s="406"/>
      <c r="AN352" s="406"/>
      <c r="AO352" s="406"/>
      <c r="AP352" s="406"/>
      <c r="AQ352" s="406"/>
      <c r="AR352" s="406"/>
      <c r="AS352" s="406"/>
    </row>
    <row r="353" spans="2:45">
      <c r="B353" s="406"/>
      <c r="C353" s="406"/>
      <c r="D353" s="406"/>
      <c r="E353" s="402"/>
      <c r="F353" s="402"/>
      <c r="G353" s="409"/>
      <c r="H353" s="407"/>
      <c r="I353" s="407"/>
      <c r="J353" s="406"/>
      <c r="K353" s="406"/>
      <c r="L353" s="406"/>
      <c r="M353" s="406"/>
      <c r="N353" s="406"/>
      <c r="O353" s="406"/>
      <c r="P353" s="406"/>
      <c r="Q353" s="406"/>
      <c r="R353" s="406"/>
      <c r="S353" s="406"/>
      <c r="T353" s="406"/>
      <c r="U353" s="406"/>
      <c r="V353" s="406"/>
      <c r="W353" s="406"/>
      <c r="X353" s="406"/>
      <c r="Y353" s="406"/>
      <c r="Z353" s="406"/>
      <c r="AA353" s="406"/>
      <c r="AB353" s="406"/>
      <c r="AC353" s="406"/>
      <c r="AD353" s="406"/>
      <c r="AE353" s="406"/>
      <c r="AF353" s="406"/>
      <c r="AG353" s="406"/>
      <c r="AH353" s="406"/>
      <c r="AI353" s="406"/>
      <c r="AJ353" s="406"/>
      <c r="AK353" s="406"/>
      <c r="AL353" s="406"/>
      <c r="AM353" s="406"/>
      <c r="AN353" s="406"/>
      <c r="AO353" s="406"/>
      <c r="AP353" s="406"/>
      <c r="AQ353" s="406"/>
      <c r="AR353" s="406"/>
      <c r="AS353" s="406"/>
    </row>
    <row r="354" spans="2:45">
      <c r="B354" s="406"/>
      <c r="C354" s="406"/>
      <c r="D354" s="406"/>
      <c r="E354" s="402"/>
      <c r="F354" s="402"/>
      <c r="G354" s="409"/>
      <c r="H354" s="407"/>
      <c r="I354" s="407"/>
      <c r="J354" s="406"/>
      <c r="K354" s="406"/>
      <c r="L354" s="406"/>
      <c r="M354" s="406"/>
      <c r="N354" s="406"/>
      <c r="O354" s="406"/>
      <c r="P354" s="406"/>
      <c r="Q354" s="406"/>
      <c r="R354" s="406"/>
      <c r="S354" s="406"/>
      <c r="T354" s="406"/>
      <c r="U354" s="406"/>
      <c r="V354" s="406"/>
      <c r="W354" s="406"/>
      <c r="X354" s="406"/>
      <c r="Y354" s="406"/>
      <c r="Z354" s="406"/>
      <c r="AA354" s="406"/>
      <c r="AB354" s="406"/>
      <c r="AC354" s="406"/>
      <c r="AD354" s="406"/>
      <c r="AE354" s="406"/>
      <c r="AF354" s="406"/>
      <c r="AG354" s="406"/>
      <c r="AH354" s="406"/>
      <c r="AI354" s="406"/>
      <c r="AJ354" s="406"/>
      <c r="AK354" s="406"/>
      <c r="AL354" s="406"/>
      <c r="AM354" s="406"/>
      <c r="AN354" s="406"/>
      <c r="AO354" s="406"/>
      <c r="AP354" s="406"/>
      <c r="AQ354" s="406"/>
      <c r="AR354" s="406"/>
      <c r="AS354" s="406"/>
    </row>
    <row r="355" spans="2:45">
      <c r="B355" s="406"/>
      <c r="C355" s="406"/>
      <c r="D355" s="406"/>
      <c r="E355" s="402"/>
      <c r="F355" s="402"/>
      <c r="G355" s="409"/>
      <c r="H355" s="407"/>
      <c r="I355" s="407"/>
      <c r="J355" s="406"/>
      <c r="K355" s="406"/>
      <c r="L355" s="406"/>
      <c r="M355" s="406"/>
      <c r="N355" s="406"/>
      <c r="O355" s="406"/>
      <c r="P355" s="406"/>
      <c r="Q355" s="406"/>
      <c r="R355" s="406"/>
      <c r="S355" s="406"/>
      <c r="T355" s="406"/>
      <c r="U355" s="406"/>
      <c r="V355" s="406"/>
      <c r="W355" s="406"/>
      <c r="X355" s="406"/>
      <c r="Y355" s="406"/>
      <c r="Z355" s="406"/>
      <c r="AA355" s="406"/>
      <c r="AB355" s="406"/>
      <c r="AC355" s="406"/>
      <c r="AD355" s="406"/>
      <c r="AE355" s="406"/>
      <c r="AF355" s="406"/>
      <c r="AG355" s="406"/>
      <c r="AH355" s="406"/>
      <c r="AI355" s="406"/>
      <c r="AJ355" s="406"/>
      <c r="AK355" s="406"/>
      <c r="AL355" s="406"/>
      <c r="AM355" s="406"/>
      <c r="AN355" s="406"/>
      <c r="AO355" s="406"/>
      <c r="AP355" s="406"/>
      <c r="AQ355" s="406"/>
      <c r="AR355" s="406"/>
      <c r="AS355" s="406"/>
    </row>
    <row r="356" spans="2:45">
      <c r="B356" s="406"/>
      <c r="C356" s="406"/>
      <c r="D356" s="406"/>
      <c r="E356" s="402"/>
      <c r="F356" s="402"/>
      <c r="G356" s="409"/>
      <c r="H356" s="407"/>
      <c r="I356" s="407"/>
      <c r="J356" s="406"/>
      <c r="K356" s="406"/>
      <c r="L356" s="406"/>
      <c r="M356" s="406"/>
      <c r="N356" s="406"/>
      <c r="O356" s="406"/>
      <c r="P356" s="406"/>
      <c r="Q356" s="406"/>
      <c r="R356" s="406"/>
      <c r="S356" s="406"/>
      <c r="T356" s="406"/>
      <c r="U356" s="406"/>
      <c r="V356" s="406"/>
      <c r="W356" s="406"/>
      <c r="X356" s="406"/>
      <c r="Y356" s="406"/>
      <c r="Z356" s="406"/>
      <c r="AA356" s="406"/>
      <c r="AB356" s="406"/>
      <c r="AC356" s="406"/>
      <c r="AD356" s="406"/>
      <c r="AE356" s="406"/>
      <c r="AF356" s="406"/>
      <c r="AG356" s="406"/>
      <c r="AH356" s="406"/>
      <c r="AI356" s="406"/>
      <c r="AJ356" s="406"/>
      <c r="AK356" s="406"/>
      <c r="AL356" s="406"/>
      <c r="AM356" s="406"/>
      <c r="AN356" s="406"/>
      <c r="AO356" s="406"/>
      <c r="AP356" s="406"/>
      <c r="AQ356" s="406"/>
      <c r="AR356" s="406"/>
      <c r="AS356" s="406"/>
    </row>
    <row r="357" spans="2:45">
      <c r="B357" s="406"/>
      <c r="C357" s="406"/>
      <c r="D357" s="406"/>
      <c r="E357" s="402"/>
      <c r="F357" s="402"/>
      <c r="G357" s="409"/>
      <c r="H357" s="407"/>
      <c r="I357" s="407"/>
      <c r="J357" s="406"/>
      <c r="K357" s="406"/>
      <c r="L357" s="406"/>
      <c r="M357" s="406"/>
      <c r="N357" s="406"/>
      <c r="O357" s="406"/>
      <c r="P357" s="406"/>
      <c r="Q357" s="406"/>
      <c r="R357" s="406"/>
      <c r="S357" s="406"/>
      <c r="T357" s="406"/>
      <c r="U357" s="406"/>
      <c r="V357" s="406"/>
      <c r="W357" s="406"/>
      <c r="X357" s="406"/>
      <c r="Y357" s="406"/>
      <c r="Z357" s="406"/>
      <c r="AA357" s="406"/>
      <c r="AB357" s="406"/>
      <c r="AC357" s="406"/>
      <c r="AD357" s="406"/>
      <c r="AE357" s="406"/>
      <c r="AF357" s="406"/>
      <c r="AG357" s="406"/>
      <c r="AH357" s="406"/>
      <c r="AI357" s="406"/>
      <c r="AJ357" s="406"/>
      <c r="AK357" s="406"/>
      <c r="AL357" s="406"/>
      <c r="AM357" s="406"/>
      <c r="AN357" s="406"/>
      <c r="AO357" s="406"/>
      <c r="AP357" s="406"/>
      <c r="AQ357" s="406"/>
      <c r="AR357" s="406"/>
      <c r="AS357" s="406"/>
    </row>
    <row r="358" spans="2:45">
      <c r="B358" s="406"/>
      <c r="C358" s="406"/>
      <c r="D358" s="406"/>
      <c r="E358" s="402"/>
      <c r="F358" s="402"/>
      <c r="G358" s="409"/>
      <c r="H358" s="407"/>
      <c r="I358" s="407"/>
      <c r="J358" s="406"/>
      <c r="K358" s="406"/>
      <c r="L358" s="406"/>
      <c r="M358" s="406"/>
      <c r="N358" s="406"/>
      <c r="O358" s="406"/>
      <c r="P358" s="406"/>
      <c r="Q358" s="406"/>
      <c r="R358" s="406"/>
      <c r="S358" s="406"/>
      <c r="T358" s="406"/>
      <c r="U358" s="406"/>
      <c r="V358" s="406"/>
      <c r="W358" s="406"/>
      <c r="X358" s="406"/>
      <c r="Y358" s="406"/>
      <c r="Z358" s="406"/>
      <c r="AA358" s="406"/>
      <c r="AB358" s="406"/>
      <c r="AC358" s="406"/>
      <c r="AD358" s="406"/>
      <c r="AE358" s="406"/>
      <c r="AF358" s="406"/>
      <c r="AG358" s="406"/>
      <c r="AH358" s="406"/>
      <c r="AI358" s="406"/>
      <c r="AJ358" s="406"/>
      <c r="AK358" s="406"/>
      <c r="AL358" s="406"/>
      <c r="AM358" s="406"/>
      <c r="AN358" s="406"/>
      <c r="AO358" s="406"/>
      <c r="AP358" s="406"/>
      <c r="AQ358" s="406"/>
      <c r="AR358" s="406"/>
      <c r="AS358" s="406"/>
    </row>
    <row r="359" spans="2:45">
      <c r="B359" s="406"/>
      <c r="C359" s="406"/>
      <c r="D359" s="406"/>
      <c r="E359" s="402"/>
      <c r="F359" s="402"/>
      <c r="G359" s="409"/>
      <c r="H359" s="407"/>
      <c r="I359" s="407"/>
      <c r="J359" s="406"/>
      <c r="K359" s="406"/>
      <c r="L359" s="406"/>
      <c r="M359" s="406"/>
      <c r="N359" s="406"/>
      <c r="O359" s="406"/>
      <c r="P359" s="406"/>
      <c r="Q359" s="406"/>
      <c r="R359" s="406"/>
      <c r="S359" s="406"/>
      <c r="T359" s="406"/>
      <c r="U359" s="406"/>
      <c r="V359" s="406"/>
      <c r="W359" s="406"/>
      <c r="X359" s="406"/>
      <c r="Y359" s="406"/>
      <c r="Z359" s="406"/>
      <c r="AA359" s="406"/>
      <c r="AB359" s="406"/>
      <c r="AC359" s="406"/>
      <c r="AD359" s="406"/>
      <c r="AE359" s="406"/>
      <c r="AF359" s="406"/>
      <c r="AG359" s="406"/>
      <c r="AH359" s="406"/>
      <c r="AI359" s="406"/>
      <c r="AJ359" s="406"/>
      <c r="AK359" s="406"/>
      <c r="AL359" s="406"/>
      <c r="AM359" s="406"/>
      <c r="AN359" s="406"/>
      <c r="AO359" s="406"/>
      <c r="AP359" s="406"/>
      <c r="AQ359" s="406"/>
      <c r="AR359" s="406"/>
      <c r="AS359" s="406"/>
    </row>
    <row r="360" spans="2:45">
      <c r="B360" s="406"/>
      <c r="C360" s="406"/>
      <c r="D360" s="406"/>
      <c r="E360" s="402"/>
      <c r="F360" s="402"/>
      <c r="G360" s="409"/>
      <c r="H360" s="407"/>
      <c r="I360" s="407"/>
      <c r="J360" s="406"/>
      <c r="K360" s="406"/>
      <c r="L360" s="406"/>
      <c r="M360" s="406"/>
      <c r="N360" s="406"/>
      <c r="O360" s="406"/>
      <c r="P360" s="406"/>
      <c r="Q360" s="406"/>
      <c r="R360" s="406"/>
      <c r="S360" s="406"/>
      <c r="T360" s="406"/>
      <c r="U360" s="406"/>
      <c r="V360" s="406"/>
      <c r="W360" s="406"/>
      <c r="X360" s="406"/>
      <c r="Y360" s="406"/>
      <c r="Z360" s="406"/>
      <c r="AA360" s="406"/>
      <c r="AB360" s="406"/>
      <c r="AC360" s="406"/>
      <c r="AD360" s="406"/>
      <c r="AE360" s="406"/>
      <c r="AF360" s="406"/>
      <c r="AG360" s="406"/>
      <c r="AH360" s="406"/>
      <c r="AI360" s="406"/>
      <c r="AJ360" s="406"/>
      <c r="AK360" s="406"/>
      <c r="AL360" s="406"/>
      <c r="AM360" s="406"/>
      <c r="AN360" s="406"/>
      <c r="AO360" s="406"/>
      <c r="AP360" s="406"/>
      <c r="AQ360" s="406"/>
      <c r="AR360" s="406"/>
      <c r="AS360" s="406"/>
    </row>
    <row r="361" spans="2:45">
      <c r="B361" s="406"/>
      <c r="C361" s="406"/>
      <c r="D361" s="406"/>
      <c r="E361" s="402"/>
      <c r="F361" s="402"/>
      <c r="G361" s="409"/>
      <c r="H361" s="407"/>
      <c r="I361" s="407"/>
      <c r="J361" s="406"/>
      <c r="K361" s="406"/>
      <c r="L361" s="406"/>
      <c r="M361" s="406"/>
      <c r="N361" s="406"/>
      <c r="O361" s="406"/>
      <c r="P361" s="406"/>
      <c r="Q361" s="406"/>
      <c r="R361" s="406"/>
      <c r="S361" s="406"/>
      <c r="T361" s="406"/>
      <c r="U361" s="406"/>
      <c r="V361" s="406"/>
      <c r="W361" s="406"/>
      <c r="X361" s="406"/>
      <c r="Y361" s="406"/>
      <c r="Z361" s="406"/>
      <c r="AA361" s="406"/>
      <c r="AB361" s="406"/>
      <c r="AC361" s="406"/>
      <c r="AD361" s="406"/>
      <c r="AE361" s="406"/>
      <c r="AF361" s="406"/>
      <c r="AG361" s="406"/>
      <c r="AH361" s="406"/>
      <c r="AI361" s="406"/>
      <c r="AJ361" s="406"/>
      <c r="AK361" s="406"/>
      <c r="AL361" s="406"/>
      <c r="AM361" s="406"/>
      <c r="AN361" s="406"/>
      <c r="AO361" s="406"/>
      <c r="AP361" s="406"/>
      <c r="AQ361" s="406"/>
      <c r="AR361" s="406"/>
      <c r="AS361" s="406"/>
    </row>
    <row r="362" spans="2:45">
      <c r="B362" s="406"/>
      <c r="C362" s="406"/>
      <c r="D362" s="406"/>
      <c r="E362" s="402"/>
      <c r="F362" s="402"/>
      <c r="G362" s="409"/>
      <c r="H362" s="407"/>
      <c r="I362" s="407"/>
      <c r="J362" s="406"/>
      <c r="K362" s="406"/>
      <c r="L362" s="406"/>
      <c r="M362" s="406"/>
      <c r="N362" s="406"/>
      <c r="O362" s="406"/>
      <c r="P362" s="406"/>
      <c r="Q362" s="406"/>
      <c r="R362" s="406"/>
      <c r="S362" s="406"/>
      <c r="T362" s="406"/>
      <c r="U362" s="406"/>
      <c r="V362" s="406"/>
      <c r="W362" s="406"/>
      <c r="X362" s="406"/>
      <c r="Y362" s="406"/>
      <c r="Z362" s="406"/>
      <c r="AA362" s="406"/>
      <c r="AB362" s="406"/>
      <c r="AC362" s="406"/>
      <c r="AD362" s="406"/>
      <c r="AE362" s="406"/>
      <c r="AF362" s="406"/>
      <c r="AG362" s="406"/>
      <c r="AH362" s="406"/>
      <c r="AI362" s="406"/>
      <c r="AJ362" s="406"/>
      <c r="AK362" s="406"/>
      <c r="AL362" s="406"/>
      <c r="AM362" s="406"/>
      <c r="AN362" s="406"/>
      <c r="AO362" s="406"/>
      <c r="AP362" s="406"/>
      <c r="AQ362" s="406"/>
      <c r="AR362" s="406"/>
      <c r="AS362" s="406"/>
    </row>
    <row r="363" spans="2:45">
      <c r="B363" s="406"/>
      <c r="C363" s="406"/>
      <c r="D363" s="406"/>
      <c r="E363" s="402"/>
      <c r="F363" s="402"/>
      <c r="G363" s="409"/>
      <c r="H363" s="407"/>
      <c r="I363" s="407"/>
      <c r="J363" s="406"/>
      <c r="K363" s="406"/>
      <c r="L363" s="406"/>
      <c r="M363" s="406"/>
      <c r="N363" s="406"/>
      <c r="O363" s="406"/>
      <c r="P363" s="406"/>
      <c r="Q363" s="406"/>
      <c r="R363" s="406"/>
      <c r="S363" s="406"/>
      <c r="T363" s="406"/>
      <c r="U363" s="406"/>
      <c r="V363" s="406"/>
      <c r="W363" s="406"/>
      <c r="X363" s="406"/>
      <c r="Y363" s="406"/>
      <c r="Z363" s="406"/>
      <c r="AA363" s="406"/>
      <c r="AB363" s="406"/>
      <c r="AC363" s="406"/>
      <c r="AD363" s="406"/>
      <c r="AE363" s="406"/>
      <c r="AF363" s="406"/>
      <c r="AG363" s="406"/>
      <c r="AH363" s="406"/>
      <c r="AI363" s="406"/>
      <c r="AJ363" s="406"/>
      <c r="AK363" s="406"/>
      <c r="AL363" s="406"/>
      <c r="AM363" s="406"/>
      <c r="AN363" s="406"/>
      <c r="AO363" s="406"/>
      <c r="AP363" s="406"/>
      <c r="AQ363" s="406"/>
      <c r="AR363" s="406"/>
      <c r="AS363" s="406"/>
    </row>
    <row r="364" spans="2:45">
      <c r="B364" s="406"/>
      <c r="C364" s="406"/>
      <c r="D364" s="406"/>
      <c r="E364" s="402"/>
      <c r="F364" s="402"/>
      <c r="G364" s="409"/>
      <c r="H364" s="407"/>
      <c r="I364" s="407"/>
      <c r="J364" s="406"/>
      <c r="K364" s="406"/>
      <c r="L364" s="406"/>
      <c r="M364" s="406"/>
      <c r="N364" s="406"/>
      <c r="O364" s="406"/>
      <c r="P364" s="406"/>
      <c r="Q364" s="406"/>
      <c r="R364" s="406"/>
      <c r="S364" s="406"/>
      <c r="T364" s="406"/>
      <c r="U364" s="406"/>
      <c r="V364" s="406"/>
      <c r="W364" s="406"/>
      <c r="X364" s="406"/>
      <c r="Y364" s="406"/>
      <c r="Z364" s="406"/>
      <c r="AA364" s="406"/>
      <c r="AB364" s="406"/>
      <c r="AC364" s="406"/>
      <c r="AD364" s="406"/>
      <c r="AE364" s="406"/>
      <c r="AF364" s="406"/>
      <c r="AG364" s="406"/>
      <c r="AH364" s="406"/>
      <c r="AI364" s="406"/>
      <c r="AJ364" s="406"/>
      <c r="AK364" s="406"/>
      <c r="AL364" s="406"/>
      <c r="AM364" s="406"/>
      <c r="AN364" s="406"/>
      <c r="AO364" s="406"/>
      <c r="AP364" s="406"/>
      <c r="AQ364" s="406"/>
      <c r="AR364" s="406"/>
      <c r="AS364" s="406"/>
    </row>
    <row r="365" spans="2:45">
      <c r="B365" s="406"/>
      <c r="C365" s="406"/>
      <c r="D365" s="406"/>
      <c r="E365" s="402"/>
      <c r="F365" s="402"/>
      <c r="G365" s="409"/>
      <c r="H365" s="407"/>
      <c r="I365" s="407"/>
      <c r="J365" s="406"/>
      <c r="K365" s="406"/>
      <c r="L365" s="406"/>
      <c r="M365" s="406"/>
      <c r="N365" s="406"/>
      <c r="O365" s="406"/>
      <c r="P365" s="406"/>
      <c r="Q365" s="406"/>
      <c r="R365" s="406"/>
      <c r="S365" s="406"/>
      <c r="T365" s="406"/>
      <c r="U365" s="406"/>
      <c r="V365" s="406"/>
      <c r="W365" s="406"/>
      <c r="X365" s="406"/>
      <c r="Y365" s="406"/>
      <c r="Z365" s="406"/>
      <c r="AA365" s="406"/>
      <c r="AB365" s="406"/>
      <c r="AC365" s="406"/>
      <c r="AD365" s="406"/>
      <c r="AE365" s="406"/>
      <c r="AF365" s="406"/>
      <c r="AG365" s="406"/>
      <c r="AH365" s="406"/>
      <c r="AI365" s="406"/>
      <c r="AJ365" s="406"/>
      <c r="AK365" s="406"/>
      <c r="AL365" s="406"/>
      <c r="AM365" s="406"/>
      <c r="AN365" s="406"/>
      <c r="AO365" s="406"/>
      <c r="AP365" s="406"/>
      <c r="AQ365" s="406"/>
      <c r="AR365" s="406"/>
      <c r="AS365" s="406"/>
    </row>
    <row r="366" spans="2:45">
      <c r="B366" s="406"/>
      <c r="C366" s="406"/>
      <c r="D366" s="406"/>
      <c r="E366" s="402"/>
      <c r="F366" s="402"/>
      <c r="G366" s="409"/>
      <c r="H366" s="407"/>
      <c r="I366" s="407"/>
      <c r="J366" s="406"/>
      <c r="K366" s="406"/>
      <c r="L366" s="406"/>
      <c r="M366" s="406"/>
      <c r="N366" s="406"/>
      <c r="O366" s="406"/>
      <c r="P366" s="406"/>
      <c r="Q366" s="406"/>
      <c r="R366" s="406"/>
      <c r="S366" s="406"/>
      <c r="T366" s="406"/>
      <c r="U366" s="406"/>
      <c r="V366" s="406"/>
      <c r="W366" s="406"/>
      <c r="X366" s="406"/>
      <c r="Y366" s="406"/>
      <c r="Z366" s="406"/>
      <c r="AA366" s="406"/>
      <c r="AB366" s="406"/>
      <c r="AC366" s="406"/>
      <c r="AD366" s="406"/>
      <c r="AE366" s="406"/>
      <c r="AF366" s="406"/>
      <c r="AG366" s="406"/>
      <c r="AH366" s="406"/>
      <c r="AI366" s="406"/>
      <c r="AJ366" s="406"/>
      <c r="AK366" s="406"/>
      <c r="AL366" s="406"/>
      <c r="AM366" s="406"/>
      <c r="AN366" s="406"/>
      <c r="AO366" s="406"/>
      <c r="AP366" s="406"/>
      <c r="AQ366" s="406"/>
      <c r="AR366" s="406"/>
      <c r="AS366" s="406"/>
    </row>
    <row r="367" spans="2:45">
      <c r="B367" s="406"/>
      <c r="C367" s="406"/>
      <c r="D367" s="406"/>
      <c r="E367" s="402"/>
      <c r="F367" s="402"/>
      <c r="G367" s="409"/>
      <c r="H367" s="407"/>
      <c r="I367" s="407"/>
      <c r="J367" s="406"/>
      <c r="K367" s="406"/>
      <c r="L367" s="406"/>
      <c r="M367" s="406"/>
      <c r="N367" s="406"/>
      <c r="O367" s="406"/>
      <c r="P367" s="406"/>
      <c r="Q367" s="406"/>
      <c r="R367" s="406"/>
      <c r="S367" s="406"/>
      <c r="T367" s="406"/>
      <c r="U367" s="406"/>
      <c r="V367" s="406"/>
      <c r="W367" s="406"/>
      <c r="X367" s="406"/>
      <c r="Y367" s="406"/>
      <c r="Z367" s="406"/>
      <c r="AA367" s="406"/>
      <c r="AB367" s="406"/>
      <c r="AC367" s="406"/>
      <c r="AD367" s="406"/>
      <c r="AE367" s="406"/>
      <c r="AF367" s="406"/>
      <c r="AG367" s="406"/>
      <c r="AH367" s="406"/>
      <c r="AI367" s="406"/>
      <c r="AJ367" s="406"/>
      <c r="AK367" s="406"/>
      <c r="AL367" s="406"/>
      <c r="AM367" s="406"/>
      <c r="AN367" s="406"/>
      <c r="AO367" s="406"/>
      <c r="AP367" s="406"/>
      <c r="AQ367" s="406"/>
      <c r="AR367" s="406"/>
      <c r="AS367" s="406"/>
    </row>
    <row r="368" spans="2:45">
      <c r="B368" s="406"/>
      <c r="C368" s="406"/>
      <c r="D368" s="406"/>
      <c r="E368" s="402"/>
      <c r="F368" s="402"/>
      <c r="G368" s="409"/>
      <c r="H368" s="407"/>
      <c r="I368" s="407"/>
      <c r="J368" s="406"/>
      <c r="K368" s="406"/>
      <c r="L368" s="406"/>
      <c r="M368" s="406"/>
      <c r="N368" s="406"/>
      <c r="O368" s="406"/>
      <c r="P368" s="406"/>
      <c r="Q368" s="406"/>
      <c r="R368" s="406"/>
      <c r="S368" s="406"/>
      <c r="T368" s="406"/>
      <c r="U368" s="406"/>
      <c r="V368" s="406"/>
      <c r="W368" s="406"/>
      <c r="X368" s="406"/>
      <c r="Y368" s="406"/>
      <c r="Z368" s="406"/>
      <c r="AA368" s="406"/>
      <c r="AB368" s="406"/>
      <c r="AC368" s="406"/>
      <c r="AD368" s="406"/>
      <c r="AE368" s="406"/>
      <c r="AF368" s="406"/>
      <c r="AG368" s="406"/>
      <c r="AH368" s="406"/>
      <c r="AI368" s="406"/>
      <c r="AJ368" s="406"/>
      <c r="AK368" s="406"/>
      <c r="AL368" s="406"/>
      <c r="AM368" s="406"/>
      <c r="AN368" s="406"/>
      <c r="AO368" s="406"/>
      <c r="AP368" s="406"/>
      <c r="AQ368" s="406"/>
      <c r="AR368" s="406"/>
      <c r="AS368" s="406"/>
    </row>
    <row r="369" spans="2:45">
      <c r="B369" s="406"/>
      <c r="C369" s="406"/>
      <c r="D369" s="406"/>
      <c r="E369" s="402"/>
      <c r="F369" s="402"/>
      <c r="G369" s="409"/>
      <c r="H369" s="407"/>
      <c r="I369" s="407"/>
      <c r="J369" s="406"/>
      <c r="K369" s="406"/>
      <c r="L369" s="406"/>
      <c r="M369" s="406"/>
      <c r="N369" s="406"/>
      <c r="O369" s="406"/>
      <c r="P369" s="406"/>
      <c r="Q369" s="406"/>
      <c r="R369" s="406"/>
      <c r="S369" s="406"/>
      <c r="T369" s="406"/>
      <c r="U369" s="406"/>
      <c r="V369" s="406"/>
      <c r="W369" s="406"/>
      <c r="X369" s="406"/>
      <c r="Y369" s="406"/>
      <c r="Z369" s="406"/>
      <c r="AA369" s="406"/>
      <c r="AB369" s="406"/>
      <c r="AC369" s="406"/>
      <c r="AD369" s="406"/>
      <c r="AE369" s="406"/>
      <c r="AF369" s="406"/>
      <c r="AG369" s="406"/>
      <c r="AH369" s="406"/>
      <c r="AI369" s="406"/>
      <c r="AJ369" s="406"/>
      <c r="AK369" s="406"/>
      <c r="AL369" s="406"/>
      <c r="AM369" s="406"/>
      <c r="AN369" s="406"/>
      <c r="AO369" s="406"/>
      <c r="AP369" s="406"/>
      <c r="AQ369" s="406"/>
      <c r="AR369" s="406"/>
      <c r="AS369" s="406"/>
    </row>
    <row r="370" spans="2:45">
      <c r="B370" s="406"/>
      <c r="C370" s="406"/>
      <c r="D370" s="406"/>
      <c r="E370" s="402"/>
      <c r="F370" s="402"/>
      <c r="G370" s="409"/>
      <c r="H370" s="407"/>
      <c r="I370" s="407"/>
      <c r="J370" s="406"/>
      <c r="K370" s="406"/>
      <c r="L370" s="406"/>
      <c r="M370" s="406"/>
      <c r="N370" s="406"/>
      <c r="O370" s="406"/>
      <c r="P370" s="406"/>
      <c r="Q370" s="406"/>
      <c r="R370" s="406"/>
      <c r="S370" s="406"/>
      <c r="T370" s="406"/>
      <c r="U370" s="406"/>
      <c r="V370" s="406"/>
      <c r="W370" s="406"/>
      <c r="X370" s="406"/>
      <c r="Y370" s="406"/>
      <c r="Z370" s="406"/>
      <c r="AA370" s="406"/>
      <c r="AB370" s="406"/>
      <c r="AC370" s="406"/>
      <c r="AD370" s="406"/>
      <c r="AE370" s="406"/>
      <c r="AF370" s="406"/>
      <c r="AG370" s="406"/>
      <c r="AH370" s="406"/>
      <c r="AI370" s="406"/>
      <c r="AJ370" s="406"/>
      <c r="AK370" s="406"/>
      <c r="AL370" s="406"/>
      <c r="AM370" s="406"/>
      <c r="AN370" s="406"/>
      <c r="AO370" s="406"/>
      <c r="AP370" s="406"/>
      <c r="AQ370" s="406"/>
      <c r="AR370" s="406"/>
      <c r="AS370" s="406"/>
    </row>
    <row r="371" spans="2:45">
      <c r="B371" s="406"/>
      <c r="C371" s="406"/>
      <c r="D371" s="406"/>
      <c r="E371" s="402"/>
      <c r="F371" s="402"/>
      <c r="G371" s="409"/>
      <c r="H371" s="407"/>
      <c r="I371" s="407"/>
      <c r="J371" s="406"/>
      <c r="K371" s="406"/>
      <c r="L371" s="406"/>
      <c r="M371" s="406"/>
      <c r="N371" s="406"/>
      <c r="O371" s="406"/>
      <c r="P371" s="406"/>
      <c r="Q371" s="406"/>
      <c r="R371" s="406"/>
      <c r="S371" s="406"/>
      <c r="T371" s="406"/>
      <c r="U371" s="406"/>
      <c r="V371" s="406"/>
      <c r="W371" s="406"/>
      <c r="X371" s="406"/>
      <c r="Y371" s="406"/>
      <c r="Z371" s="406"/>
      <c r="AA371" s="406"/>
      <c r="AB371" s="406"/>
      <c r="AC371" s="406"/>
      <c r="AD371" s="406"/>
      <c r="AE371" s="406"/>
      <c r="AF371" s="406"/>
      <c r="AG371" s="406"/>
      <c r="AH371" s="406"/>
      <c r="AI371" s="406"/>
      <c r="AJ371" s="406"/>
      <c r="AK371" s="406"/>
      <c r="AL371" s="406"/>
      <c r="AM371" s="406"/>
      <c r="AN371" s="406"/>
      <c r="AO371" s="406"/>
      <c r="AP371" s="406"/>
      <c r="AQ371" s="406"/>
      <c r="AR371" s="406"/>
      <c r="AS371" s="406"/>
    </row>
    <row r="372" spans="2:45">
      <c r="B372" s="406"/>
      <c r="C372" s="406"/>
      <c r="D372" s="406"/>
      <c r="E372" s="402"/>
      <c r="F372" s="402"/>
      <c r="G372" s="409"/>
      <c r="H372" s="407"/>
      <c r="I372" s="407"/>
      <c r="J372" s="406"/>
      <c r="K372" s="406"/>
      <c r="L372" s="406"/>
      <c r="M372" s="406"/>
      <c r="N372" s="406"/>
      <c r="O372" s="406"/>
      <c r="P372" s="406"/>
      <c r="Q372" s="406"/>
      <c r="R372" s="406"/>
      <c r="S372" s="406"/>
      <c r="T372" s="406"/>
      <c r="U372" s="406"/>
      <c r="V372" s="406"/>
      <c r="W372" s="406"/>
      <c r="X372" s="406"/>
      <c r="Y372" s="406"/>
      <c r="Z372" s="406"/>
      <c r="AA372" s="406"/>
      <c r="AB372" s="406"/>
      <c r="AC372" s="406"/>
      <c r="AD372" s="406"/>
      <c r="AE372" s="406"/>
      <c r="AF372" s="406"/>
      <c r="AG372" s="406"/>
      <c r="AH372" s="406"/>
      <c r="AI372" s="406"/>
      <c r="AJ372" s="406"/>
      <c r="AK372" s="406"/>
      <c r="AL372" s="406"/>
      <c r="AM372" s="406"/>
      <c r="AN372" s="406"/>
      <c r="AO372" s="406"/>
      <c r="AP372" s="406"/>
      <c r="AQ372" s="406"/>
      <c r="AR372" s="406"/>
      <c r="AS372" s="406"/>
    </row>
    <row r="373" spans="2:45">
      <c r="B373" s="406"/>
      <c r="C373" s="406"/>
      <c r="D373" s="406"/>
      <c r="E373" s="402"/>
      <c r="F373" s="402"/>
      <c r="G373" s="409"/>
      <c r="H373" s="407"/>
      <c r="I373" s="407"/>
      <c r="J373" s="406"/>
      <c r="K373" s="406"/>
      <c r="L373" s="406"/>
      <c r="M373" s="406"/>
      <c r="N373" s="406"/>
      <c r="O373" s="406"/>
      <c r="P373" s="406"/>
      <c r="Q373" s="406"/>
      <c r="R373" s="406"/>
      <c r="S373" s="406"/>
      <c r="T373" s="406"/>
      <c r="U373" s="406"/>
      <c r="V373" s="406"/>
      <c r="W373" s="406"/>
      <c r="X373" s="406"/>
      <c r="Y373" s="406"/>
      <c r="Z373" s="406"/>
      <c r="AA373" s="406"/>
      <c r="AB373" s="406"/>
      <c r="AC373" s="406"/>
      <c r="AD373" s="406"/>
      <c r="AE373" s="406"/>
      <c r="AF373" s="406"/>
      <c r="AG373" s="406"/>
      <c r="AH373" s="406"/>
      <c r="AI373" s="406"/>
      <c r="AJ373" s="406"/>
      <c r="AK373" s="406"/>
      <c r="AL373" s="406"/>
      <c r="AM373" s="406"/>
      <c r="AN373" s="406"/>
      <c r="AO373" s="406"/>
      <c r="AP373" s="406"/>
      <c r="AQ373" s="406"/>
      <c r="AR373" s="406"/>
      <c r="AS373" s="406"/>
    </row>
    <row r="374" spans="2:45">
      <c r="B374" s="406"/>
      <c r="C374" s="406"/>
      <c r="D374" s="406"/>
      <c r="E374" s="402"/>
      <c r="F374" s="402"/>
      <c r="G374" s="409"/>
      <c r="H374" s="407"/>
      <c r="I374" s="407"/>
      <c r="J374" s="406"/>
      <c r="K374" s="406"/>
      <c r="L374" s="406"/>
      <c r="M374" s="406"/>
      <c r="N374" s="406"/>
      <c r="O374" s="406"/>
      <c r="P374" s="406"/>
      <c r="Q374" s="406"/>
      <c r="R374" s="406"/>
      <c r="S374" s="406"/>
      <c r="T374" s="406"/>
      <c r="U374" s="406"/>
      <c r="V374" s="406"/>
      <c r="W374" s="406"/>
      <c r="X374" s="406"/>
      <c r="Y374" s="406"/>
      <c r="Z374" s="406"/>
      <c r="AA374" s="406"/>
      <c r="AB374" s="406"/>
      <c r="AC374" s="406"/>
      <c r="AD374" s="406"/>
      <c r="AE374" s="406"/>
      <c r="AF374" s="406"/>
      <c r="AG374" s="406"/>
      <c r="AH374" s="406"/>
      <c r="AI374" s="406"/>
      <c r="AJ374" s="406"/>
      <c r="AK374" s="406"/>
      <c r="AL374" s="406"/>
      <c r="AM374" s="406"/>
      <c r="AN374" s="406"/>
      <c r="AO374" s="406"/>
      <c r="AP374" s="406"/>
      <c r="AQ374" s="406"/>
      <c r="AR374" s="406"/>
      <c r="AS374" s="406"/>
    </row>
    <row r="375" spans="2:45">
      <c r="B375" s="406"/>
      <c r="C375" s="406"/>
      <c r="D375" s="406"/>
      <c r="E375" s="402"/>
      <c r="F375" s="402"/>
      <c r="G375" s="409"/>
      <c r="H375" s="407"/>
      <c r="I375" s="407"/>
      <c r="J375" s="406"/>
      <c r="K375" s="406"/>
      <c r="L375" s="406"/>
      <c r="M375" s="406"/>
      <c r="N375" s="406"/>
      <c r="O375" s="406"/>
      <c r="P375" s="406"/>
      <c r="Q375" s="406"/>
      <c r="R375" s="406"/>
      <c r="S375" s="406"/>
      <c r="T375" s="406"/>
      <c r="U375" s="406"/>
      <c r="V375" s="406"/>
      <c r="W375" s="406"/>
      <c r="X375" s="406"/>
      <c r="Y375" s="406"/>
      <c r="Z375" s="406"/>
      <c r="AA375" s="406"/>
      <c r="AB375" s="406"/>
      <c r="AC375" s="406"/>
      <c r="AD375" s="406"/>
      <c r="AE375" s="406"/>
      <c r="AF375" s="406"/>
      <c r="AG375" s="406"/>
      <c r="AH375" s="406"/>
      <c r="AI375" s="406"/>
      <c r="AJ375" s="406"/>
      <c r="AK375" s="406"/>
      <c r="AL375" s="406"/>
      <c r="AM375" s="406"/>
      <c r="AN375" s="406"/>
      <c r="AO375" s="406"/>
      <c r="AP375" s="406"/>
      <c r="AQ375" s="406"/>
      <c r="AR375" s="406"/>
      <c r="AS375" s="406"/>
    </row>
    <row r="376" spans="2:45">
      <c r="B376" s="406"/>
      <c r="C376" s="406"/>
      <c r="D376" s="406"/>
      <c r="E376" s="402"/>
      <c r="F376" s="402"/>
      <c r="G376" s="409"/>
      <c r="H376" s="407"/>
      <c r="I376" s="407"/>
      <c r="J376" s="406"/>
      <c r="K376" s="406"/>
      <c r="L376" s="406"/>
      <c r="M376" s="406"/>
      <c r="N376" s="406"/>
      <c r="O376" s="406"/>
      <c r="P376" s="406"/>
      <c r="Q376" s="406"/>
      <c r="R376" s="406"/>
      <c r="S376" s="406"/>
      <c r="T376" s="406"/>
      <c r="U376" s="406"/>
      <c r="V376" s="406"/>
      <c r="W376" s="406"/>
      <c r="X376" s="406"/>
      <c r="Y376" s="406"/>
      <c r="Z376" s="406"/>
      <c r="AA376" s="406"/>
      <c r="AB376" s="406"/>
      <c r="AC376" s="406"/>
      <c r="AD376" s="406"/>
      <c r="AE376" s="406"/>
      <c r="AF376" s="406"/>
      <c r="AG376" s="406"/>
      <c r="AH376" s="406"/>
      <c r="AI376" s="406"/>
      <c r="AJ376" s="406"/>
      <c r="AK376" s="406"/>
      <c r="AL376" s="406"/>
      <c r="AM376" s="406"/>
      <c r="AN376" s="406"/>
      <c r="AO376" s="406"/>
      <c r="AP376" s="406"/>
      <c r="AQ376" s="406"/>
      <c r="AR376" s="406"/>
      <c r="AS376" s="406"/>
    </row>
    <row r="377" spans="2:45">
      <c r="B377" s="406"/>
      <c r="C377" s="406"/>
      <c r="D377" s="406"/>
      <c r="E377" s="402"/>
      <c r="F377" s="402"/>
      <c r="G377" s="409"/>
      <c r="H377" s="407"/>
      <c r="I377" s="407"/>
      <c r="J377" s="406"/>
      <c r="K377" s="406"/>
      <c r="L377" s="406"/>
      <c r="M377" s="406"/>
      <c r="N377" s="406"/>
      <c r="O377" s="406"/>
      <c r="P377" s="406"/>
      <c r="Q377" s="406"/>
      <c r="R377" s="406"/>
      <c r="S377" s="406"/>
      <c r="T377" s="406"/>
      <c r="U377" s="406"/>
      <c r="V377" s="406"/>
      <c r="W377" s="406"/>
      <c r="X377" s="406"/>
      <c r="Y377" s="406"/>
      <c r="Z377" s="406"/>
      <c r="AA377" s="406"/>
      <c r="AB377" s="406"/>
      <c r="AC377" s="406"/>
      <c r="AD377" s="406"/>
      <c r="AE377" s="406"/>
      <c r="AF377" s="406"/>
      <c r="AG377" s="406"/>
      <c r="AH377" s="406"/>
      <c r="AI377" s="406"/>
      <c r="AJ377" s="406"/>
      <c r="AK377" s="406"/>
      <c r="AL377" s="406"/>
      <c r="AM377" s="406"/>
      <c r="AN377" s="406"/>
      <c r="AO377" s="406"/>
      <c r="AP377" s="406"/>
      <c r="AQ377" s="406"/>
      <c r="AR377" s="406"/>
      <c r="AS377" s="406"/>
    </row>
    <row r="378" spans="2:45">
      <c r="B378" s="406"/>
      <c r="C378" s="406"/>
      <c r="D378" s="406"/>
      <c r="E378" s="402"/>
      <c r="F378" s="402"/>
      <c r="G378" s="409"/>
      <c r="H378" s="407"/>
      <c r="I378" s="407"/>
      <c r="J378" s="406"/>
      <c r="K378" s="406"/>
      <c r="L378" s="406"/>
      <c r="M378" s="406"/>
      <c r="N378" s="406"/>
      <c r="O378" s="406"/>
      <c r="P378" s="406"/>
      <c r="Q378" s="406"/>
      <c r="R378" s="406"/>
      <c r="S378" s="406"/>
      <c r="T378" s="406"/>
      <c r="U378" s="406"/>
      <c r="V378" s="406"/>
      <c r="W378" s="406"/>
      <c r="X378" s="406"/>
      <c r="Y378" s="406"/>
      <c r="Z378" s="406"/>
      <c r="AA378" s="406"/>
      <c r="AB378" s="406"/>
      <c r="AC378" s="406"/>
      <c r="AD378" s="406"/>
      <c r="AE378" s="406"/>
      <c r="AF378" s="406"/>
      <c r="AG378" s="406"/>
      <c r="AH378" s="406"/>
      <c r="AI378" s="406"/>
      <c r="AJ378" s="406"/>
      <c r="AK378" s="406"/>
      <c r="AL378" s="406"/>
      <c r="AM378" s="406"/>
      <c r="AN378" s="406"/>
      <c r="AO378" s="406"/>
      <c r="AP378" s="406"/>
      <c r="AQ378" s="406"/>
      <c r="AR378" s="406"/>
      <c r="AS378" s="406"/>
    </row>
    <row r="379" spans="2:45">
      <c r="B379" s="406"/>
      <c r="C379" s="406"/>
      <c r="D379" s="406"/>
      <c r="E379" s="402"/>
      <c r="F379" s="402"/>
      <c r="G379" s="409"/>
      <c r="H379" s="407"/>
      <c r="I379" s="407"/>
      <c r="J379" s="406"/>
      <c r="K379" s="406"/>
      <c r="L379" s="406"/>
      <c r="M379" s="406"/>
      <c r="N379" s="406"/>
      <c r="O379" s="406"/>
      <c r="P379" s="406"/>
      <c r="Q379" s="406"/>
      <c r="R379" s="406"/>
      <c r="S379" s="406"/>
      <c r="T379" s="406"/>
      <c r="U379" s="406"/>
      <c r="V379" s="406"/>
      <c r="W379" s="406"/>
      <c r="X379" s="406"/>
      <c r="Y379" s="406"/>
      <c r="Z379" s="406"/>
      <c r="AA379" s="406"/>
      <c r="AB379" s="406"/>
      <c r="AC379" s="406"/>
      <c r="AD379" s="406"/>
      <c r="AE379" s="406"/>
      <c r="AF379" s="406"/>
      <c r="AG379" s="406"/>
      <c r="AH379" s="406"/>
      <c r="AI379" s="406"/>
      <c r="AJ379" s="406"/>
      <c r="AK379" s="406"/>
      <c r="AL379" s="406"/>
      <c r="AM379" s="406"/>
      <c r="AN379" s="406"/>
      <c r="AO379" s="406"/>
      <c r="AP379" s="406"/>
      <c r="AQ379" s="406"/>
      <c r="AR379" s="406"/>
      <c r="AS379" s="406"/>
    </row>
    <row r="380" spans="2:45">
      <c r="B380" s="406"/>
      <c r="C380" s="406"/>
      <c r="D380" s="406"/>
      <c r="E380" s="402"/>
      <c r="F380" s="402"/>
      <c r="G380" s="409"/>
      <c r="H380" s="407"/>
      <c r="I380" s="407"/>
      <c r="J380" s="406"/>
      <c r="K380" s="406"/>
      <c r="L380" s="406"/>
      <c r="M380" s="406"/>
      <c r="N380" s="406"/>
      <c r="O380" s="406"/>
      <c r="P380" s="406"/>
      <c r="Q380" s="406"/>
      <c r="R380" s="406"/>
      <c r="S380" s="406"/>
      <c r="T380" s="406"/>
      <c r="U380" s="406"/>
      <c r="V380" s="406"/>
      <c r="W380" s="406"/>
      <c r="X380" s="406"/>
      <c r="Y380" s="406"/>
      <c r="Z380" s="406"/>
      <c r="AA380" s="406"/>
      <c r="AB380" s="406"/>
      <c r="AC380" s="406"/>
      <c r="AD380" s="406"/>
      <c r="AE380" s="406"/>
      <c r="AF380" s="406"/>
      <c r="AG380" s="406"/>
      <c r="AH380" s="406"/>
      <c r="AI380" s="406"/>
      <c r="AJ380" s="406"/>
      <c r="AK380" s="406"/>
      <c r="AL380" s="406"/>
      <c r="AM380" s="406"/>
      <c r="AN380" s="406"/>
      <c r="AO380" s="406"/>
      <c r="AP380" s="406"/>
      <c r="AQ380" s="406"/>
      <c r="AR380" s="406"/>
      <c r="AS380" s="406"/>
    </row>
    <row r="381" spans="2:45">
      <c r="B381" s="406"/>
      <c r="C381" s="406"/>
      <c r="D381" s="406"/>
      <c r="E381" s="402"/>
      <c r="F381" s="402"/>
      <c r="G381" s="409"/>
      <c r="H381" s="407"/>
      <c r="I381" s="407"/>
      <c r="J381" s="406"/>
      <c r="K381" s="406"/>
      <c r="L381" s="406"/>
      <c r="M381" s="406"/>
      <c r="N381" s="406"/>
      <c r="O381" s="406"/>
      <c r="P381" s="406"/>
      <c r="Q381" s="406"/>
      <c r="R381" s="406"/>
      <c r="S381" s="406"/>
      <c r="T381" s="406"/>
      <c r="U381" s="406"/>
      <c r="V381" s="406"/>
      <c r="W381" s="406"/>
      <c r="X381" s="406"/>
      <c r="Y381" s="406"/>
      <c r="Z381" s="406"/>
      <c r="AA381" s="406"/>
      <c r="AB381" s="406"/>
      <c r="AC381" s="406"/>
      <c r="AD381" s="406"/>
      <c r="AE381" s="406"/>
      <c r="AF381" s="406"/>
      <c r="AG381" s="406"/>
      <c r="AH381" s="406"/>
      <c r="AI381" s="406"/>
      <c r="AJ381" s="406"/>
      <c r="AK381" s="406"/>
      <c r="AL381" s="406"/>
      <c r="AM381" s="406"/>
      <c r="AN381" s="406"/>
      <c r="AO381" s="406"/>
      <c r="AP381" s="406"/>
      <c r="AQ381" s="406"/>
      <c r="AR381" s="406"/>
      <c r="AS381" s="406"/>
    </row>
    <row r="382" spans="2:45">
      <c r="B382" s="406"/>
      <c r="C382" s="406"/>
      <c r="D382" s="406"/>
      <c r="E382" s="402"/>
      <c r="F382" s="402"/>
      <c r="G382" s="409"/>
      <c r="H382" s="407"/>
      <c r="I382" s="407"/>
      <c r="J382" s="406"/>
      <c r="K382" s="406"/>
      <c r="L382" s="406"/>
      <c r="M382" s="406"/>
      <c r="N382" s="406"/>
      <c r="O382" s="406"/>
      <c r="P382" s="406"/>
      <c r="Q382" s="406"/>
      <c r="R382" s="406"/>
      <c r="S382" s="406"/>
      <c r="T382" s="406"/>
      <c r="U382" s="406"/>
      <c r="V382" s="406"/>
      <c r="W382" s="406"/>
      <c r="X382" s="406"/>
      <c r="Y382" s="406"/>
      <c r="Z382" s="406"/>
      <c r="AA382" s="406"/>
      <c r="AB382" s="406"/>
      <c r="AC382" s="406"/>
      <c r="AD382" s="406"/>
      <c r="AE382" s="406"/>
      <c r="AF382" s="406"/>
      <c r="AG382" s="406"/>
      <c r="AH382" s="406"/>
      <c r="AI382" s="406"/>
      <c r="AJ382" s="406"/>
      <c r="AK382" s="406"/>
      <c r="AL382" s="406"/>
      <c r="AM382" s="406"/>
      <c r="AN382" s="406"/>
      <c r="AO382" s="406"/>
      <c r="AP382" s="406"/>
      <c r="AQ382" s="406"/>
      <c r="AR382" s="406"/>
      <c r="AS382" s="406"/>
    </row>
    <row r="383" spans="2:45">
      <c r="B383" s="406"/>
      <c r="C383" s="406"/>
      <c r="D383" s="406"/>
      <c r="E383" s="402"/>
      <c r="F383" s="402"/>
      <c r="G383" s="409"/>
      <c r="H383" s="407"/>
      <c r="I383" s="407"/>
      <c r="J383" s="406"/>
      <c r="K383" s="406"/>
      <c r="L383" s="406"/>
      <c r="M383" s="406"/>
      <c r="N383" s="406"/>
      <c r="O383" s="406"/>
      <c r="P383" s="406"/>
      <c r="Q383" s="406"/>
      <c r="R383" s="406"/>
      <c r="S383" s="406"/>
      <c r="T383" s="406"/>
      <c r="U383" s="406"/>
      <c r="V383" s="406"/>
      <c r="W383" s="406"/>
      <c r="X383" s="406"/>
      <c r="Y383" s="406"/>
      <c r="Z383" s="406"/>
      <c r="AA383" s="406"/>
      <c r="AB383" s="406"/>
      <c r="AC383" s="406"/>
      <c r="AD383" s="406"/>
      <c r="AE383" s="406"/>
      <c r="AF383" s="406"/>
      <c r="AG383" s="406"/>
      <c r="AH383" s="406"/>
      <c r="AI383" s="406"/>
      <c r="AJ383" s="406"/>
      <c r="AK383" s="406"/>
      <c r="AL383" s="406"/>
      <c r="AM383" s="406"/>
      <c r="AN383" s="406"/>
      <c r="AO383" s="406"/>
      <c r="AP383" s="406"/>
      <c r="AQ383" s="406"/>
      <c r="AR383" s="406"/>
      <c r="AS383" s="406"/>
    </row>
    <row r="384" spans="2:45">
      <c r="B384" s="406"/>
      <c r="C384" s="406"/>
      <c r="D384" s="406"/>
      <c r="E384" s="402"/>
      <c r="F384" s="402"/>
      <c r="G384" s="409"/>
      <c r="H384" s="407"/>
      <c r="I384" s="407"/>
      <c r="J384" s="406"/>
      <c r="K384" s="406"/>
      <c r="L384" s="406"/>
      <c r="M384" s="406"/>
      <c r="N384" s="406"/>
      <c r="O384" s="406"/>
      <c r="P384" s="406"/>
      <c r="Q384" s="406"/>
      <c r="R384" s="406"/>
      <c r="S384" s="406"/>
      <c r="T384" s="406"/>
      <c r="U384" s="406"/>
      <c r="V384" s="406"/>
      <c r="W384" s="406"/>
      <c r="X384" s="406"/>
      <c r="Y384" s="406"/>
      <c r="Z384" s="406"/>
      <c r="AA384" s="406"/>
      <c r="AB384" s="406"/>
      <c r="AC384" s="406"/>
      <c r="AD384" s="406"/>
      <c r="AE384" s="406"/>
      <c r="AF384" s="406"/>
      <c r="AG384" s="406"/>
      <c r="AH384" s="406"/>
      <c r="AI384" s="406"/>
      <c r="AJ384" s="406"/>
      <c r="AK384" s="406"/>
      <c r="AL384" s="406"/>
      <c r="AM384" s="406"/>
      <c r="AN384" s="406"/>
      <c r="AO384" s="406"/>
      <c r="AP384" s="406"/>
      <c r="AQ384" s="406"/>
      <c r="AR384" s="406"/>
      <c r="AS384" s="406"/>
    </row>
    <row r="385" spans="2:45">
      <c r="B385" s="406"/>
      <c r="C385" s="406"/>
      <c r="D385" s="406"/>
      <c r="E385" s="402"/>
      <c r="F385" s="402"/>
      <c r="G385" s="409"/>
      <c r="H385" s="407"/>
      <c r="I385" s="407"/>
      <c r="J385" s="406"/>
      <c r="K385" s="406"/>
      <c r="L385" s="406"/>
      <c r="M385" s="406"/>
      <c r="N385" s="406"/>
      <c r="O385" s="406"/>
      <c r="P385" s="406"/>
      <c r="Q385" s="406"/>
      <c r="R385" s="406"/>
      <c r="S385" s="406"/>
      <c r="T385" s="406"/>
      <c r="U385" s="406"/>
      <c r="V385" s="406"/>
      <c r="W385" s="406"/>
      <c r="X385" s="406"/>
      <c r="Y385" s="406"/>
      <c r="Z385" s="406"/>
      <c r="AA385" s="406"/>
      <c r="AB385" s="406"/>
      <c r="AC385" s="406"/>
      <c r="AD385" s="406"/>
      <c r="AE385" s="406"/>
      <c r="AF385" s="406"/>
      <c r="AG385" s="406"/>
      <c r="AH385" s="406"/>
      <c r="AI385" s="406"/>
      <c r="AJ385" s="406"/>
      <c r="AK385" s="406"/>
      <c r="AL385" s="406"/>
      <c r="AM385" s="406"/>
      <c r="AN385" s="406"/>
      <c r="AO385" s="406"/>
      <c r="AP385" s="406"/>
      <c r="AQ385" s="406"/>
      <c r="AR385" s="406"/>
      <c r="AS385" s="406"/>
    </row>
    <row r="386" spans="2:45">
      <c r="B386" s="406"/>
      <c r="C386" s="406"/>
      <c r="D386" s="406"/>
      <c r="E386" s="402"/>
      <c r="F386" s="402"/>
      <c r="G386" s="409"/>
      <c r="H386" s="407"/>
      <c r="I386" s="407"/>
      <c r="J386" s="406"/>
      <c r="K386" s="406"/>
      <c r="L386" s="406"/>
      <c r="M386" s="406"/>
      <c r="N386" s="406"/>
      <c r="O386" s="406"/>
      <c r="P386" s="406"/>
      <c r="Q386" s="406"/>
      <c r="R386" s="406"/>
      <c r="S386" s="406"/>
      <c r="T386" s="406"/>
      <c r="U386" s="406"/>
      <c r="V386" s="406"/>
      <c r="W386" s="406"/>
      <c r="X386" s="406"/>
      <c r="Y386" s="406"/>
      <c r="Z386" s="406"/>
      <c r="AA386" s="406"/>
      <c r="AB386" s="406"/>
      <c r="AC386" s="406"/>
      <c r="AD386" s="406"/>
      <c r="AE386" s="406"/>
      <c r="AF386" s="406"/>
      <c r="AG386" s="406"/>
      <c r="AH386" s="406"/>
      <c r="AI386" s="406"/>
      <c r="AJ386" s="406"/>
      <c r="AK386" s="406"/>
      <c r="AL386" s="406"/>
      <c r="AM386" s="406"/>
      <c r="AN386" s="406"/>
      <c r="AO386" s="406"/>
      <c r="AP386" s="406"/>
      <c r="AQ386" s="406"/>
      <c r="AR386" s="406"/>
      <c r="AS386" s="406"/>
    </row>
    <row r="387" spans="2:45">
      <c r="B387" s="406"/>
      <c r="C387" s="406"/>
      <c r="D387" s="406"/>
      <c r="E387" s="402"/>
      <c r="F387" s="402"/>
      <c r="G387" s="409"/>
      <c r="H387" s="407"/>
      <c r="I387" s="407"/>
      <c r="J387" s="406"/>
      <c r="K387" s="406"/>
      <c r="L387" s="406"/>
      <c r="M387" s="406"/>
      <c r="N387" s="406"/>
      <c r="O387" s="406"/>
      <c r="P387" s="406"/>
      <c r="Q387" s="406"/>
      <c r="R387" s="406"/>
      <c r="S387" s="406"/>
      <c r="T387" s="406"/>
      <c r="U387" s="406"/>
      <c r="V387" s="406"/>
      <c r="W387" s="406"/>
      <c r="X387" s="406"/>
      <c r="Y387" s="406"/>
      <c r="Z387" s="406"/>
      <c r="AA387" s="406"/>
      <c r="AB387" s="406"/>
      <c r="AC387" s="406"/>
      <c r="AD387" s="406"/>
      <c r="AE387" s="406"/>
      <c r="AF387" s="406"/>
      <c r="AG387" s="406"/>
      <c r="AH387" s="406"/>
      <c r="AI387" s="406"/>
      <c r="AJ387" s="406"/>
      <c r="AK387" s="406"/>
      <c r="AL387" s="406"/>
      <c r="AM387" s="406"/>
      <c r="AN387" s="406"/>
      <c r="AO387" s="406"/>
      <c r="AP387" s="406"/>
      <c r="AQ387" s="406"/>
      <c r="AR387" s="406"/>
      <c r="AS387" s="406"/>
    </row>
    <row r="388" spans="2:45">
      <c r="B388" s="406"/>
      <c r="C388" s="406"/>
      <c r="D388" s="406"/>
      <c r="E388" s="402"/>
      <c r="F388" s="402"/>
      <c r="G388" s="409"/>
      <c r="H388" s="407"/>
      <c r="I388" s="407"/>
      <c r="J388" s="406"/>
      <c r="K388" s="406"/>
      <c r="L388" s="406"/>
      <c r="M388" s="406"/>
      <c r="N388" s="406"/>
      <c r="O388" s="406"/>
      <c r="P388" s="406"/>
      <c r="Q388" s="406"/>
      <c r="R388" s="406"/>
      <c r="S388" s="406"/>
      <c r="T388" s="406"/>
      <c r="U388" s="406"/>
      <c r="V388" s="406"/>
      <c r="W388" s="406"/>
      <c r="X388" s="406"/>
      <c r="Y388" s="406"/>
      <c r="Z388" s="406"/>
      <c r="AA388" s="406"/>
      <c r="AB388" s="406"/>
      <c r="AC388" s="406"/>
      <c r="AD388" s="406"/>
      <c r="AE388" s="406"/>
      <c r="AF388" s="406"/>
      <c r="AG388" s="406"/>
      <c r="AH388" s="406"/>
      <c r="AI388" s="406"/>
      <c r="AJ388" s="406"/>
      <c r="AK388" s="406"/>
      <c r="AL388" s="406"/>
      <c r="AM388" s="406"/>
      <c r="AN388" s="406"/>
      <c r="AO388" s="406"/>
      <c r="AP388" s="406"/>
      <c r="AQ388" s="406"/>
      <c r="AR388" s="406"/>
      <c r="AS388" s="406"/>
    </row>
    <row r="389" spans="2:45">
      <c r="B389" s="406"/>
      <c r="C389" s="406"/>
      <c r="D389" s="406"/>
      <c r="E389" s="402"/>
      <c r="F389" s="402"/>
      <c r="G389" s="409"/>
      <c r="H389" s="407"/>
      <c r="I389" s="407"/>
      <c r="J389" s="406"/>
      <c r="K389" s="406"/>
      <c r="L389" s="406"/>
      <c r="M389" s="406"/>
      <c r="N389" s="406"/>
      <c r="O389" s="406"/>
      <c r="P389" s="406"/>
      <c r="Q389" s="406"/>
      <c r="R389" s="406"/>
      <c r="S389" s="406"/>
      <c r="T389" s="406"/>
      <c r="U389" s="406"/>
      <c r="V389" s="406"/>
      <c r="W389" s="406"/>
      <c r="X389" s="406"/>
      <c r="Y389" s="406"/>
      <c r="Z389" s="406"/>
      <c r="AA389" s="406"/>
      <c r="AB389" s="406"/>
      <c r="AC389" s="406"/>
      <c r="AD389" s="406"/>
      <c r="AE389" s="406"/>
      <c r="AF389" s="406"/>
      <c r="AG389" s="406"/>
      <c r="AH389" s="406"/>
      <c r="AI389" s="406"/>
      <c r="AJ389" s="406"/>
      <c r="AK389" s="406"/>
      <c r="AL389" s="406"/>
      <c r="AM389" s="406"/>
      <c r="AN389" s="406"/>
      <c r="AO389" s="406"/>
      <c r="AP389" s="406"/>
      <c r="AQ389" s="406"/>
      <c r="AR389" s="406"/>
      <c r="AS389" s="406"/>
    </row>
    <row r="390" spans="2:45">
      <c r="B390" s="406"/>
      <c r="C390" s="406"/>
      <c r="D390" s="406"/>
      <c r="E390" s="402"/>
      <c r="F390" s="402"/>
      <c r="G390" s="409"/>
      <c r="H390" s="407"/>
      <c r="I390" s="407"/>
      <c r="J390" s="406"/>
      <c r="K390" s="406"/>
      <c r="L390" s="406"/>
      <c r="M390" s="406"/>
      <c r="N390" s="406"/>
      <c r="O390" s="406"/>
      <c r="P390" s="406"/>
      <c r="Q390" s="406"/>
      <c r="R390" s="406"/>
      <c r="S390" s="406"/>
      <c r="T390" s="406"/>
      <c r="U390" s="406"/>
      <c r="V390" s="406"/>
      <c r="W390" s="406"/>
      <c r="X390" s="406"/>
      <c r="Y390" s="406"/>
      <c r="Z390" s="406"/>
      <c r="AA390" s="406"/>
      <c r="AB390" s="406"/>
      <c r="AC390" s="406"/>
      <c r="AD390" s="406"/>
      <c r="AE390" s="406"/>
      <c r="AF390" s="406"/>
      <c r="AG390" s="406"/>
      <c r="AH390" s="406"/>
      <c r="AI390" s="406"/>
      <c r="AJ390" s="406"/>
      <c r="AK390" s="406"/>
      <c r="AL390" s="406"/>
      <c r="AM390" s="406"/>
      <c r="AN390" s="406"/>
      <c r="AO390" s="406"/>
      <c r="AP390" s="406"/>
      <c r="AQ390" s="406"/>
      <c r="AR390" s="406"/>
      <c r="AS390" s="406"/>
    </row>
    <row r="391" spans="2:45">
      <c r="B391" s="406"/>
      <c r="C391" s="406"/>
      <c r="D391" s="406"/>
      <c r="E391" s="402"/>
      <c r="F391" s="402"/>
      <c r="G391" s="409"/>
      <c r="H391" s="407"/>
      <c r="I391" s="407"/>
      <c r="J391" s="406"/>
      <c r="K391" s="406"/>
      <c r="L391" s="406"/>
      <c r="M391" s="406"/>
      <c r="N391" s="406"/>
      <c r="O391" s="406"/>
      <c r="P391" s="406"/>
      <c r="Q391" s="406"/>
      <c r="R391" s="406"/>
      <c r="S391" s="406"/>
      <c r="T391" s="406"/>
      <c r="U391" s="406"/>
      <c r="V391" s="406"/>
      <c r="W391" s="406"/>
      <c r="X391" s="406"/>
      <c r="Y391" s="406"/>
      <c r="Z391" s="406"/>
      <c r="AA391" s="406"/>
      <c r="AB391" s="406"/>
      <c r="AC391" s="406"/>
      <c r="AD391" s="406"/>
      <c r="AE391" s="406"/>
      <c r="AF391" s="406"/>
      <c r="AG391" s="406"/>
      <c r="AH391" s="406"/>
      <c r="AI391" s="406"/>
      <c r="AJ391" s="406"/>
      <c r="AK391" s="406"/>
      <c r="AL391" s="406"/>
      <c r="AM391" s="406"/>
      <c r="AN391" s="406"/>
      <c r="AO391" s="406"/>
      <c r="AP391" s="406"/>
      <c r="AQ391" s="406"/>
      <c r="AR391" s="406"/>
      <c r="AS391" s="406"/>
    </row>
    <row r="392" spans="2:45">
      <c r="B392" s="406"/>
      <c r="C392" s="406"/>
      <c r="D392" s="406"/>
      <c r="E392" s="402"/>
      <c r="F392" s="402"/>
      <c r="G392" s="409"/>
      <c r="H392" s="407"/>
      <c r="I392" s="407"/>
      <c r="J392" s="406"/>
      <c r="K392" s="406"/>
      <c r="L392" s="406"/>
      <c r="M392" s="406"/>
      <c r="N392" s="406"/>
      <c r="O392" s="406"/>
      <c r="P392" s="406"/>
      <c r="Q392" s="406"/>
      <c r="R392" s="406"/>
      <c r="S392" s="406"/>
      <c r="T392" s="406"/>
      <c r="U392" s="406"/>
      <c r="V392" s="406"/>
      <c r="W392" s="406"/>
      <c r="X392" s="406"/>
      <c r="Y392" s="406"/>
      <c r="Z392" s="406"/>
      <c r="AA392" s="406"/>
      <c r="AB392" s="406"/>
      <c r="AC392" s="406"/>
      <c r="AD392" s="406"/>
      <c r="AE392" s="406"/>
      <c r="AF392" s="406"/>
      <c r="AG392" s="406"/>
      <c r="AH392" s="406"/>
      <c r="AI392" s="406"/>
      <c r="AJ392" s="406"/>
      <c r="AK392" s="406"/>
      <c r="AL392" s="406"/>
      <c r="AM392" s="406"/>
      <c r="AN392" s="406"/>
      <c r="AO392" s="406"/>
      <c r="AP392" s="406"/>
      <c r="AQ392" s="406"/>
      <c r="AR392" s="406"/>
      <c r="AS392" s="406"/>
    </row>
    <row r="393" spans="2:45">
      <c r="B393" s="406"/>
      <c r="C393" s="406"/>
      <c r="D393" s="406"/>
      <c r="E393" s="402"/>
      <c r="F393" s="402"/>
      <c r="G393" s="409"/>
      <c r="H393" s="407"/>
      <c r="I393" s="407"/>
      <c r="J393" s="406"/>
      <c r="K393" s="406"/>
      <c r="L393" s="406"/>
      <c r="M393" s="406"/>
      <c r="N393" s="406"/>
      <c r="O393" s="406"/>
      <c r="P393" s="406"/>
      <c r="Q393" s="406"/>
      <c r="R393" s="406"/>
      <c r="S393" s="406"/>
      <c r="T393" s="406"/>
      <c r="U393" s="406"/>
      <c r="V393" s="406"/>
      <c r="W393" s="406"/>
      <c r="X393" s="406"/>
      <c r="Y393" s="406"/>
      <c r="Z393" s="406"/>
      <c r="AA393" s="406"/>
      <c r="AB393" s="406"/>
      <c r="AC393" s="406"/>
      <c r="AD393" s="406"/>
      <c r="AE393" s="406"/>
      <c r="AF393" s="406"/>
      <c r="AG393" s="406"/>
      <c r="AH393" s="406"/>
      <c r="AI393" s="406"/>
      <c r="AJ393" s="406"/>
      <c r="AK393" s="406"/>
      <c r="AL393" s="406"/>
      <c r="AM393" s="406"/>
      <c r="AN393" s="406"/>
      <c r="AO393" s="406"/>
      <c r="AP393" s="406"/>
      <c r="AQ393" s="406"/>
      <c r="AR393" s="406"/>
      <c r="AS393" s="406"/>
    </row>
    <row r="394" spans="2:45">
      <c r="B394" s="406"/>
      <c r="C394" s="406"/>
      <c r="D394" s="406"/>
      <c r="E394" s="402"/>
      <c r="F394" s="402"/>
      <c r="G394" s="409"/>
      <c r="H394" s="407"/>
      <c r="I394" s="407"/>
      <c r="J394" s="406"/>
      <c r="K394" s="406"/>
      <c r="L394" s="406"/>
      <c r="M394" s="406"/>
      <c r="N394" s="406"/>
      <c r="O394" s="406"/>
      <c r="P394" s="406"/>
      <c r="Q394" s="406"/>
      <c r="R394" s="406"/>
      <c r="S394" s="406"/>
      <c r="T394" s="406"/>
      <c r="U394" s="406"/>
      <c r="V394" s="406"/>
      <c r="W394" s="406"/>
      <c r="X394" s="406"/>
      <c r="Y394" s="406"/>
      <c r="Z394" s="406"/>
      <c r="AA394" s="406"/>
      <c r="AB394" s="406"/>
      <c r="AC394" s="406"/>
      <c r="AD394" s="406"/>
      <c r="AE394" s="406"/>
      <c r="AF394" s="406"/>
      <c r="AG394" s="406"/>
      <c r="AH394" s="406"/>
      <c r="AI394" s="406"/>
      <c r="AJ394" s="406"/>
      <c r="AK394" s="406"/>
      <c r="AL394" s="406"/>
      <c r="AM394" s="406"/>
      <c r="AN394" s="406"/>
      <c r="AO394" s="406"/>
      <c r="AP394" s="406"/>
      <c r="AQ394" s="406"/>
      <c r="AR394" s="406"/>
      <c r="AS394" s="406"/>
    </row>
    <row r="395" spans="2:45">
      <c r="B395" s="406"/>
      <c r="C395" s="406"/>
      <c r="D395" s="406"/>
      <c r="E395" s="402"/>
      <c r="F395" s="402"/>
      <c r="G395" s="409"/>
      <c r="H395" s="407"/>
      <c r="I395" s="407"/>
      <c r="J395" s="406"/>
      <c r="K395" s="406"/>
      <c r="L395" s="406"/>
      <c r="M395" s="406"/>
      <c r="N395" s="406"/>
      <c r="O395" s="406"/>
      <c r="P395" s="406"/>
      <c r="Q395" s="406"/>
      <c r="R395" s="406"/>
      <c r="S395" s="406"/>
      <c r="T395" s="406"/>
      <c r="U395" s="406"/>
      <c r="V395" s="406"/>
      <c r="W395" s="406"/>
      <c r="X395" s="406"/>
      <c r="Y395" s="406"/>
      <c r="Z395" s="406"/>
      <c r="AA395" s="406"/>
      <c r="AB395" s="406"/>
      <c r="AC395" s="406"/>
      <c r="AD395" s="406"/>
      <c r="AE395" s="406"/>
      <c r="AF395" s="406"/>
      <c r="AG395" s="406"/>
      <c r="AH395" s="406"/>
      <c r="AI395" s="406"/>
      <c r="AJ395" s="406"/>
      <c r="AK395" s="406"/>
      <c r="AL395" s="406"/>
      <c r="AM395" s="406"/>
      <c r="AN395" s="406"/>
      <c r="AO395" s="406"/>
      <c r="AP395" s="406"/>
      <c r="AQ395" s="406"/>
      <c r="AR395" s="406"/>
      <c r="AS395" s="406"/>
    </row>
    <row r="396" spans="2:45">
      <c r="B396" s="406"/>
      <c r="C396" s="406"/>
      <c r="D396" s="406"/>
      <c r="E396" s="402"/>
      <c r="F396" s="402"/>
      <c r="G396" s="409"/>
      <c r="H396" s="407"/>
      <c r="I396" s="407"/>
      <c r="J396" s="406"/>
      <c r="K396" s="406"/>
      <c r="L396" s="406"/>
      <c r="M396" s="406"/>
      <c r="N396" s="406"/>
      <c r="O396" s="406"/>
      <c r="P396" s="406"/>
      <c r="Q396" s="406"/>
      <c r="R396" s="406"/>
      <c r="S396" s="406"/>
      <c r="T396" s="406"/>
      <c r="U396" s="406"/>
      <c r="V396" s="406"/>
      <c r="W396" s="406"/>
      <c r="X396" s="406"/>
      <c r="Y396" s="406"/>
      <c r="Z396" s="406"/>
      <c r="AA396" s="406"/>
      <c r="AB396" s="406"/>
      <c r="AC396" s="406"/>
      <c r="AD396" s="406"/>
      <c r="AE396" s="406"/>
      <c r="AF396" s="406"/>
      <c r="AG396" s="406"/>
      <c r="AH396" s="406"/>
      <c r="AI396" s="406"/>
      <c r="AJ396" s="406"/>
      <c r="AK396" s="406"/>
      <c r="AL396" s="406"/>
      <c r="AM396" s="406"/>
      <c r="AN396" s="406"/>
      <c r="AO396" s="406"/>
      <c r="AP396" s="406"/>
      <c r="AQ396" s="406"/>
      <c r="AR396" s="406"/>
      <c r="AS396" s="406"/>
    </row>
    <row r="397" spans="2:45">
      <c r="B397" s="406"/>
      <c r="C397" s="406"/>
      <c r="D397" s="406"/>
      <c r="E397" s="402"/>
      <c r="F397" s="402"/>
      <c r="G397" s="409"/>
      <c r="H397" s="407"/>
      <c r="I397" s="407"/>
      <c r="J397" s="406"/>
      <c r="K397" s="406"/>
      <c r="L397" s="406"/>
      <c r="M397" s="406"/>
      <c r="N397" s="406"/>
      <c r="O397" s="406"/>
      <c r="P397" s="406"/>
      <c r="Q397" s="406"/>
      <c r="R397" s="406"/>
      <c r="S397" s="406"/>
      <c r="T397" s="406"/>
      <c r="U397" s="406"/>
      <c r="V397" s="406"/>
      <c r="W397" s="406"/>
      <c r="X397" s="406"/>
      <c r="Y397" s="406"/>
      <c r="Z397" s="406"/>
      <c r="AA397" s="406"/>
      <c r="AB397" s="406"/>
      <c r="AC397" s="406"/>
      <c r="AD397" s="406"/>
      <c r="AE397" s="406"/>
      <c r="AF397" s="406"/>
      <c r="AG397" s="406"/>
      <c r="AH397" s="406"/>
      <c r="AI397" s="406"/>
      <c r="AJ397" s="406"/>
      <c r="AK397" s="406"/>
      <c r="AL397" s="406"/>
      <c r="AM397" s="406"/>
      <c r="AN397" s="406"/>
      <c r="AO397" s="406"/>
      <c r="AP397" s="406"/>
      <c r="AQ397" s="406"/>
      <c r="AR397" s="406"/>
      <c r="AS397" s="406"/>
    </row>
    <row r="398" spans="2:45">
      <c r="B398" s="406"/>
      <c r="C398" s="406"/>
      <c r="D398" s="406"/>
      <c r="E398" s="402"/>
      <c r="F398" s="402"/>
      <c r="G398" s="409"/>
      <c r="H398" s="407"/>
      <c r="I398" s="407"/>
      <c r="J398" s="406"/>
      <c r="K398" s="406"/>
      <c r="L398" s="406"/>
      <c r="M398" s="406"/>
      <c r="N398" s="406"/>
      <c r="O398" s="406"/>
      <c r="P398" s="406"/>
      <c r="Q398" s="406"/>
      <c r="R398" s="406"/>
      <c r="S398" s="406"/>
      <c r="T398" s="406"/>
      <c r="U398" s="406"/>
      <c r="V398" s="406"/>
      <c r="W398" s="406"/>
      <c r="X398" s="406"/>
      <c r="Y398" s="406"/>
      <c r="Z398" s="406"/>
      <c r="AA398" s="406"/>
      <c r="AB398" s="406"/>
      <c r="AC398" s="406"/>
      <c r="AD398" s="406"/>
      <c r="AE398" s="406"/>
      <c r="AF398" s="406"/>
      <c r="AG398" s="406"/>
      <c r="AH398" s="406"/>
      <c r="AI398" s="406"/>
      <c r="AJ398" s="406"/>
      <c r="AK398" s="406"/>
      <c r="AL398" s="406"/>
      <c r="AM398" s="406"/>
      <c r="AN398" s="406"/>
      <c r="AO398" s="406"/>
      <c r="AP398" s="406"/>
      <c r="AQ398" s="406"/>
      <c r="AR398" s="406"/>
      <c r="AS398" s="406"/>
    </row>
    <row r="399" spans="2:45">
      <c r="B399" s="406"/>
      <c r="C399" s="406"/>
      <c r="D399" s="406"/>
      <c r="E399" s="402"/>
      <c r="F399" s="402"/>
      <c r="G399" s="409"/>
      <c r="H399" s="407"/>
      <c r="I399" s="407"/>
      <c r="J399" s="406"/>
      <c r="K399" s="406"/>
      <c r="L399" s="406"/>
      <c r="M399" s="406"/>
      <c r="N399" s="406"/>
      <c r="O399" s="406"/>
      <c r="P399" s="406"/>
      <c r="Q399" s="406"/>
      <c r="R399" s="406"/>
      <c r="S399" s="406"/>
      <c r="T399" s="406"/>
      <c r="U399" s="406"/>
      <c r="V399" s="406"/>
      <c r="W399" s="406"/>
      <c r="X399" s="406"/>
      <c r="Y399" s="406"/>
      <c r="Z399" s="406"/>
      <c r="AA399" s="406"/>
      <c r="AB399" s="406"/>
      <c r="AC399" s="406"/>
      <c r="AD399" s="406"/>
      <c r="AE399" s="406"/>
      <c r="AF399" s="406"/>
      <c r="AG399" s="406"/>
      <c r="AH399" s="406"/>
      <c r="AI399" s="406"/>
      <c r="AJ399" s="406"/>
      <c r="AK399" s="406"/>
      <c r="AL399" s="406"/>
      <c r="AM399" s="406"/>
      <c r="AN399" s="406"/>
      <c r="AO399" s="406"/>
      <c r="AP399" s="406"/>
      <c r="AQ399" s="406"/>
      <c r="AR399" s="406"/>
      <c r="AS399" s="406"/>
    </row>
    <row r="400" spans="2:45">
      <c r="B400" s="406"/>
      <c r="C400" s="406"/>
      <c r="D400" s="406"/>
      <c r="E400" s="402"/>
      <c r="F400" s="402"/>
      <c r="G400" s="409"/>
      <c r="H400" s="407"/>
      <c r="I400" s="407"/>
      <c r="J400" s="406"/>
      <c r="K400" s="406"/>
      <c r="L400" s="406"/>
      <c r="M400" s="406"/>
      <c r="N400" s="406"/>
      <c r="O400" s="406"/>
      <c r="P400" s="406"/>
      <c r="Q400" s="406"/>
      <c r="R400" s="406"/>
      <c r="S400" s="406"/>
      <c r="T400" s="406"/>
      <c r="U400" s="406"/>
      <c r="V400" s="406"/>
      <c r="W400" s="406"/>
      <c r="X400" s="406"/>
      <c r="Y400" s="406"/>
      <c r="Z400" s="406"/>
      <c r="AA400" s="406"/>
      <c r="AB400" s="406"/>
      <c r="AC400" s="406"/>
      <c r="AD400" s="406"/>
      <c r="AE400" s="406"/>
      <c r="AF400" s="406"/>
      <c r="AG400" s="406"/>
      <c r="AH400" s="406"/>
      <c r="AI400" s="406"/>
      <c r="AJ400" s="406"/>
      <c r="AK400" s="406"/>
      <c r="AL400" s="406"/>
      <c r="AM400" s="406"/>
      <c r="AN400" s="406"/>
      <c r="AO400" s="406"/>
      <c r="AP400" s="406"/>
      <c r="AQ400" s="406"/>
      <c r="AR400" s="406"/>
      <c r="AS400" s="406"/>
    </row>
    <row r="401" spans="2:45">
      <c r="B401" s="406"/>
      <c r="C401" s="406"/>
      <c r="D401" s="406"/>
      <c r="E401" s="402"/>
      <c r="F401" s="402"/>
      <c r="G401" s="409"/>
      <c r="H401" s="407"/>
      <c r="I401" s="407"/>
      <c r="J401" s="406"/>
      <c r="K401" s="406"/>
      <c r="L401" s="406"/>
      <c r="M401" s="406"/>
      <c r="N401" s="406"/>
      <c r="O401" s="406"/>
      <c r="P401" s="406"/>
      <c r="Q401" s="406"/>
      <c r="R401" s="406"/>
      <c r="S401" s="406"/>
      <c r="T401" s="406"/>
      <c r="U401" s="406"/>
      <c r="V401" s="406"/>
      <c r="W401" s="406"/>
      <c r="X401" s="406"/>
      <c r="Y401" s="406"/>
      <c r="Z401" s="406"/>
      <c r="AA401" s="406"/>
      <c r="AB401" s="406"/>
      <c r="AC401" s="406"/>
      <c r="AD401" s="406"/>
      <c r="AE401" s="406"/>
      <c r="AF401" s="406"/>
      <c r="AG401" s="406"/>
      <c r="AH401" s="406"/>
      <c r="AI401" s="406"/>
      <c r="AJ401" s="406"/>
      <c r="AK401" s="406"/>
      <c r="AL401" s="406"/>
      <c r="AM401" s="406"/>
      <c r="AN401" s="406"/>
      <c r="AO401" s="406"/>
      <c r="AP401" s="406"/>
      <c r="AQ401" s="406"/>
      <c r="AR401" s="406"/>
      <c r="AS401" s="406"/>
    </row>
    <row r="402" spans="2:45">
      <c r="B402" s="406"/>
      <c r="C402" s="406"/>
      <c r="D402" s="406"/>
      <c r="E402" s="402"/>
      <c r="F402" s="402"/>
      <c r="G402" s="409"/>
      <c r="H402" s="407"/>
      <c r="I402" s="407"/>
      <c r="J402" s="406"/>
      <c r="K402" s="406"/>
      <c r="L402" s="406"/>
      <c r="M402" s="406"/>
      <c r="N402" s="406"/>
      <c r="O402" s="406"/>
      <c r="P402" s="406"/>
      <c r="Q402" s="406"/>
      <c r="R402" s="406"/>
      <c r="S402" s="406"/>
      <c r="T402" s="406"/>
      <c r="U402" s="406"/>
      <c r="V402" s="406"/>
      <c r="W402" s="406"/>
      <c r="X402" s="406"/>
      <c r="Y402" s="406"/>
      <c r="Z402" s="406"/>
      <c r="AA402" s="406"/>
      <c r="AB402" s="406"/>
      <c r="AC402" s="406"/>
      <c r="AD402" s="406"/>
      <c r="AE402" s="406"/>
      <c r="AF402" s="406"/>
      <c r="AG402" s="406"/>
      <c r="AH402" s="406"/>
      <c r="AI402" s="406"/>
      <c r="AJ402" s="406"/>
      <c r="AK402" s="406"/>
      <c r="AL402" s="406"/>
      <c r="AM402" s="406"/>
      <c r="AN402" s="406"/>
      <c r="AO402" s="406"/>
      <c r="AP402" s="406"/>
      <c r="AQ402" s="406"/>
      <c r="AR402" s="406"/>
      <c r="AS402" s="406"/>
    </row>
    <row r="403" spans="2:45">
      <c r="B403" s="406"/>
      <c r="C403" s="406"/>
      <c r="D403" s="406"/>
      <c r="E403" s="402"/>
      <c r="F403" s="402"/>
      <c r="G403" s="409"/>
      <c r="H403" s="407"/>
      <c r="I403" s="407"/>
      <c r="J403" s="406"/>
      <c r="K403" s="406"/>
      <c r="L403" s="406"/>
      <c r="M403" s="406"/>
      <c r="N403" s="406"/>
      <c r="O403" s="406"/>
      <c r="P403" s="406"/>
      <c r="Q403" s="406"/>
      <c r="R403" s="406"/>
      <c r="S403" s="406"/>
      <c r="T403" s="406"/>
      <c r="U403" s="406"/>
      <c r="V403" s="406"/>
      <c r="W403" s="406"/>
      <c r="X403" s="406"/>
      <c r="Y403" s="406"/>
      <c r="Z403" s="406"/>
      <c r="AA403" s="406"/>
      <c r="AB403" s="406"/>
      <c r="AC403" s="406"/>
      <c r="AD403" s="406"/>
      <c r="AE403" s="406"/>
      <c r="AF403" s="406"/>
      <c r="AG403" s="406"/>
      <c r="AH403" s="406"/>
      <c r="AI403" s="406"/>
      <c r="AJ403" s="406"/>
      <c r="AK403" s="406"/>
      <c r="AL403" s="406"/>
      <c r="AM403" s="406"/>
      <c r="AN403" s="406"/>
      <c r="AO403" s="406"/>
      <c r="AP403" s="406"/>
      <c r="AQ403" s="406"/>
      <c r="AR403" s="406"/>
      <c r="AS403" s="406"/>
    </row>
    <row r="404" spans="2:45">
      <c r="B404" s="406"/>
      <c r="C404" s="406"/>
      <c r="D404" s="406"/>
      <c r="E404" s="402"/>
      <c r="F404" s="402"/>
      <c r="G404" s="409"/>
      <c r="H404" s="407"/>
      <c r="I404" s="407"/>
      <c r="J404" s="406"/>
      <c r="K404" s="406"/>
      <c r="L404" s="406"/>
      <c r="M404" s="406"/>
      <c r="N404" s="406"/>
      <c r="O404" s="406"/>
      <c r="P404" s="406"/>
      <c r="Q404" s="406"/>
      <c r="R404" s="406"/>
      <c r="S404" s="406"/>
      <c r="T404" s="406"/>
      <c r="U404" s="406"/>
      <c r="V404" s="406"/>
      <c r="W404" s="406"/>
      <c r="X404" s="406"/>
      <c r="Y404" s="406"/>
      <c r="Z404" s="406"/>
      <c r="AA404" s="406"/>
      <c r="AB404" s="406"/>
      <c r="AC404" s="406"/>
      <c r="AD404" s="406"/>
      <c r="AE404" s="406"/>
      <c r="AF404" s="406"/>
      <c r="AG404" s="406"/>
      <c r="AH404" s="406"/>
      <c r="AI404" s="406"/>
      <c r="AJ404" s="406"/>
      <c r="AK404" s="406"/>
      <c r="AL404" s="406"/>
      <c r="AM404" s="406"/>
      <c r="AN404" s="406"/>
      <c r="AO404" s="406"/>
      <c r="AP404" s="406"/>
      <c r="AQ404" s="406"/>
      <c r="AR404" s="406"/>
      <c r="AS404" s="406"/>
    </row>
    <row r="405" spans="2:45">
      <c r="B405" s="406"/>
      <c r="C405" s="406"/>
      <c r="D405" s="406"/>
      <c r="E405" s="402"/>
      <c r="F405" s="402"/>
      <c r="G405" s="409"/>
      <c r="H405" s="407"/>
      <c r="I405" s="407"/>
      <c r="J405" s="406"/>
      <c r="K405" s="406"/>
      <c r="L405" s="406"/>
      <c r="M405" s="406"/>
      <c r="N405" s="406"/>
      <c r="O405" s="406"/>
      <c r="P405" s="406"/>
      <c r="Q405" s="406"/>
      <c r="R405" s="406"/>
      <c r="S405" s="406"/>
      <c r="T405" s="406"/>
      <c r="U405" s="406"/>
      <c r="V405" s="406"/>
      <c r="W405" s="406"/>
      <c r="X405" s="406"/>
      <c r="Y405" s="406"/>
      <c r="Z405" s="406"/>
      <c r="AA405" s="406"/>
      <c r="AB405" s="406"/>
      <c r="AC405" s="406"/>
      <c r="AD405" s="406"/>
      <c r="AE405" s="406"/>
      <c r="AF405" s="406"/>
      <c r="AG405" s="406"/>
      <c r="AH405" s="406"/>
      <c r="AI405" s="406"/>
      <c r="AJ405" s="406"/>
      <c r="AK405" s="406"/>
      <c r="AL405" s="406"/>
      <c r="AM405" s="406"/>
      <c r="AN405" s="406"/>
      <c r="AO405" s="406"/>
      <c r="AP405" s="406"/>
      <c r="AQ405" s="406"/>
      <c r="AR405" s="406"/>
      <c r="AS405" s="406"/>
    </row>
    <row r="406" spans="2:45">
      <c r="B406" s="406"/>
      <c r="C406" s="406"/>
      <c r="D406" s="406"/>
      <c r="E406" s="402"/>
      <c r="F406" s="402"/>
      <c r="G406" s="409"/>
      <c r="H406" s="407"/>
      <c r="I406" s="407"/>
      <c r="J406" s="406"/>
      <c r="K406" s="406"/>
      <c r="L406" s="406"/>
      <c r="M406" s="406"/>
      <c r="N406" s="406"/>
      <c r="O406" s="406"/>
      <c r="P406" s="406"/>
      <c r="Q406" s="406"/>
      <c r="R406" s="406"/>
      <c r="S406" s="406"/>
      <c r="T406" s="406"/>
      <c r="U406" s="406"/>
      <c r="V406" s="406"/>
      <c r="W406" s="406"/>
      <c r="X406" s="406"/>
      <c r="Y406" s="406"/>
      <c r="Z406" s="406"/>
      <c r="AA406" s="406"/>
      <c r="AB406" s="406"/>
      <c r="AC406" s="406"/>
      <c r="AD406" s="406"/>
      <c r="AE406" s="406"/>
      <c r="AF406" s="406"/>
      <c r="AG406" s="406"/>
      <c r="AH406" s="406"/>
      <c r="AI406" s="406"/>
      <c r="AJ406" s="406"/>
      <c r="AK406" s="406"/>
      <c r="AL406" s="406"/>
      <c r="AM406" s="406"/>
      <c r="AN406" s="406"/>
      <c r="AO406" s="406"/>
      <c r="AP406" s="406"/>
      <c r="AQ406" s="406"/>
      <c r="AR406" s="406"/>
      <c r="AS406" s="406"/>
    </row>
    <row r="407" spans="2:45">
      <c r="B407" s="406"/>
      <c r="C407" s="406"/>
      <c r="D407" s="406"/>
      <c r="E407" s="402"/>
      <c r="F407" s="402"/>
      <c r="G407" s="409"/>
      <c r="H407" s="407"/>
      <c r="I407" s="407"/>
      <c r="J407" s="406"/>
      <c r="K407" s="406"/>
      <c r="L407" s="406"/>
      <c r="M407" s="406"/>
      <c r="N407" s="406"/>
      <c r="O407" s="406"/>
      <c r="P407" s="406"/>
      <c r="Q407" s="406"/>
      <c r="R407" s="406"/>
      <c r="S407" s="406"/>
      <c r="T407" s="406"/>
      <c r="U407" s="406"/>
      <c r="V407" s="406"/>
      <c r="W407" s="406"/>
      <c r="X407" s="406"/>
      <c r="Y407" s="406"/>
      <c r="Z407" s="406"/>
      <c r="AA407" s="406"/>
      <c r="AB407" s="406"/>
      <c r="AC407" s="406"/>
      <c r="AD407" s="406"/>
      <c r="AE407" s="406"/>
      <c r="AF407" s="406"/>
      <c r="AG407" s="406"/>
      <c r="AH407" s="406"/>
      <c r="AI407" s="406"/>
      <c r="AJ407" s="406"/>
      <c r="AK407" s="406"/>
      <c r="AL407" s="406"/>
      <c r="AM407" s="406"/>
      <c r="AN407" s="406"/>
      <c r="AO407" s="406"/>
      <c r="AP407" s="406"/>
      <c r="AQ407" s="406"/>
      <c r="AR407" s="406"/>
      <c r="AS407" s="406"/>
    </row>
    <row r="408" spans="2:45">
      <c r="B408" s="406"/>
      <c r="C408" s="406"/>
      <c r="D408" s="406"/>
      <c r="E408" s="402"/>
      <c r="F408" s="402"/>
      <c r="G408" s="409"/>
      <c r="H408" s="407"/>
      <c r="I408" s="407"/>
      <c r="J408" s="406"/>
      <c r="K408" s="406"/>
      <c r="L408" s="406"/>
      <c r="M408" s="406"/>
      <c r="N408" s="406"/>
      <c r="O408" s="406"/>
      <c r="P408" s="406"/>
      <c r="Q408" s="406"/>
      <c r="R408" s="406"/>
      <c r="S408" s="406"/>
      <c r="T408" s="406"/>
      <c r="U408" s="406"/>
      <c r="V408" s="406"/>
      <c r="W408" s="406"/>
      <c r="X408" s="406"/>
      <c r="Y408" s="406"/>
      <c r="Z408" s="406"/>
      <c r="AA408" s="406"/>
      <c r="AB408" s="406"/>
      <c r="AC408" s="406"/>
      <c r="AD408" s="406"/>
      <c r="AE408" s="406"/>
      <c r="AF408" s="406"/>
      <c r="AG408" s="406"/>
      <c r="AH408" s="406"/>
      <c r="AI408" s="406"/>
      <c r="AJ408" s="406"/>
      <c r="AK408" s="406"/>
      <c r="AL408" s="406"/>
      <c r="AM408" s="406"/>
      <c r="AN408" s="406"/>
      <c r="AO408" s="406"/>
      <c r="AP408" s="406"/>
      <c r="AQ408" s="406"/>
      <c r="AR408" s="406"/>
      <c r="AS408" s="406"/>
    </row>
    <row r="409" spans="2:45">
      <c r="B409" s="406"/>
      <c r="C409" s="406"/>
      <c r="D409" s="406"/>
      <c r="E409" s="402"/>
      <c r="F409" s="402"/>
      <c r="G409" s="409"/>
      <c r="H409" s="407"/>
      <c r="I409" s="407"/>
      <c r="J409" s="406"/>
      <c r="K409" s="406"/>
      <c r="L409" s="406"/>
      <c r="M409" s="406"/>
      <c r="N409" s="406"/>
      <c r="O409" s="406"/>
      <c r="P409" s="406"/>
      <c r="Q409" s="406"/>
      <c r="R409" s="406"/>
      <c r="S409" s="406"/>
      <c r="T409" s="406"/>
      <c r="U409" s="406"/>
      <c r="V409" s="406"/>
      <c r="W409" s="406"/>
      <c r="X409" s="406"/>
      <c r="Y409" s="406"/>
      <c r="Z409" s="406"/>
      <c r="AA409" s="406"/>
      <c r="AB409" s="406"/>
      <c r="AC409" s="406"/>
      <c r="AD409" s="406"/>
      <c r="AE409" s="406"/>
      <c r="AF409" s="406"/>
      <c r="AG409" s="406"/>
      <c r="AH409" s="406"/>
      <c r="AI409" s="406"/>
      <c r="AJ409" s="406"/>
      <c r="AK409" s="406"/>
      <c r="AL409" s="406"/>
      <c r="AM409" s="406"/>
      <c r="AN409" s="406"/>
      <c r="AO409" s="406"/>
      <c r="AP409" s="406"/>
      <c r="AQ409" s="406"/>
      <c r="AR409" s="406"/>
      <c r="AS409" s="406"/>
    </row>
    <row r="410" spans="2:45">
      <c r="B410" s="406"/>
      <c r="C410" s="406"/>
      <c r="D410" s="406"/>
      <c r="E410" s="402"/>
      <c r="F410" s="402"/>
      <c r="G410" s="409"/>
      <c r="H410" s="407"/>
      <c r="I410" s="407"/>
      <c r="J410" s="406"/>
      <c r="K410" s="406"/>
      <c r="L410" s="406"/>
      <c r="M410" s="406"/>
      <c r="N410" s="406"/>
      <c r="O410" s="406"/>
      <c r="P410" s="406"/>
      <c r="Q410" s="406"/>
      <c r="R410" s="406"/>
      <c r="S410" s="406"/>
      <c r="T410" s="406"/>
      <c r="U410" s="406"/>
      <c r="V410" s="406"/>
      <c r="W410" s="406"/>
      <c r="X410" s="406"/>
      <c r="Y410" s="406"/>
      <c r="Z410" s="406"/>
      <c r="AA410" s="406"/>
      <c r="AB410" s="406"/>
      <c r="AC410" s="406"/>
      <c r="AD410" s="406"/>
      <c r="AE410" s="406"/>
      <c r="AF410" s="406"/>
      <c r="AG410" s="406"/>
      <c r="AH410" s="406"/>
      <c r="AI410" s="406"/>
      <c r="AJ410" s="406"/>
      <c r="AK410" s="406"/>
      <c r="AL410" s="406"/>
      <c r="AM410" s="406"/>
      <c r="AN410" s="406"/>
      <c r="AO410" s="406"/>
      <c r="AP410" s="406"/>
      <c r="AQ410" s="406"/>
      <c r="AR410" s="406"/>
      <c r="AS410" s="406"/>
    </row>
    <row r="411" spans="2:45">
      <c r="B411" s="406"/>
      <c r="C411" s="406"/>
      <c r="D411" s="406"/>
      <c r="E411" s="402"/>
      <c r="F411" s="402"/>
      <c r="G411" s="409"/>
      <c r="H411" s="407"/>
      <c r="I411" s="407"/>
      <c r="J411" s="406"/>
      <c r="K411" s="406"/>
      <c r="L411" s="406"/>
      <c r="M411" s="406"/>
      <c r="N411" s="406"/>
      <c r="O411" s="406"/>
      <c r="P411" s="406"/>
      <c r="Q411" s="406"/>
      <c r="R411" s="406"/>
      <c r="S411" s="406"/>
      <c r="T411" s="406"/>
      <c r="U411" s="406"/>
      <c r="V411" s="406"/>
      <c r="W411" s="406"/>
      <c r="X411" s="406"/>
      <c r="Y411" s="406"/>
      <c r="Z411" s="406"/>
      <c r="AA411" s="406"/>
      <c r="AB411" s="406"/>
      <c r="AC411" s="406"/>
      <c r="AD411" s="406"/>
      <c r="AE411" s="406"/>
      <c r="AF411" s="406"/>
      <c r="AG411" s="406"/>
      <c r="AH411" s="406"/>
      <c r="AI411" s="406"/>
      <c r="AJ411" s="406"/>
      <c r="AK411" s="406"/>
      <c r="AL411" s="406"/>
      <c r="AM411" s="406"/>
      <c r="AN411" s="406"/>
      <c r="AO411" s="406"/>
      <c r="AP411" s="406"/>
      <c r="AQ411" s="406"/>
      <c r="AR411" s="406"/>
      <c r="AS411" s="406"/>
    </row>
    <row r="412" spans="2:45">
      <c r="B412" s="406"/>
      <c r="C412" s="406"/>
      <c r="D412" s="406"/>
      <c r="E412" s="402"/>
      <c r="F412" s="402"/>
      <c r="G412" s="409"/>
      <c r="H412" s="407"/>
      <c r="I412" s="407"/>
      <c r="J412" s="406"/>
      <c r="K412" s="406"/>
      <c r="L412" s="406"/>
      <c r="M412" s="406"/>
      <c r="N412" s="406"/>
      <c r="O412" s="406"/>
      <c r="P412" s="406"/>
      <c r="Q412" s="406"/>
      <c r="R412" s="406"/>
      <c r="S412" s="406"/>
      <c r="T412" s="406"/>
      <c r="U412" s="406"/>
      <c r="V412" s="406"/>
      <c r="W412" s="406"/>
      <c r="X412" s="406"/>
      <c r="Y412" s="406"/>
      <c r="Z412" s="406"/>
      <c r="AA412" s="406"/>
      <c r="AB412" s="406"/>
      <c r="AC412" s="406"/>
      <c r="AD412" s="406"/>
      <c r="AE412" s="406"/>
      <c r="AF412" s="406"/>
      <c r="AG412" s="406"/>
      <c r="AH412" s="406"/>
      <c r="AI412" s="406"/>
      <c r="AJ412" s="406"/>
      <c r="AK412" s="406"/>
      <c r="AL412" s="406"/>
      <c r="AM412" s="406"/>
      <c r="AN412" s="406"/>
      <c r="AO412" s="406"/>
      <c r="AP412" s="406"/>
      <c r="AQ412" s="406"/>
      <c r="AR412" s="406"/>
      <c r="AS412" s="406"/>
    </row>
    <row r="413" spans="2:45">
      <c r="B413" s="406"/>
      <c r="C413" s="406"/>
      <c r="D413" s="406"/>
      <c r="E413" s="402"/>
      <c r="F413" s="402"/>
      <c r="G413" s="409"/>
      <c r="H413" s="407"/>
      <c r="I413" s="407"/>
      <c r="J413" s="406"/>
      <c r="K413" s="406"/>
      <c r="L413" s="406"/>
      <c r="M413" s="406"/>
      <c r="N413" s="406"/>
      <c r="O413" s="406"/>
      <c r="P413" s="406"/>
      <c r="Q413" s="406"/>
      <c r="R413" s="406"/>
      <c r="S413" s="406"/>
      <c r="T413" s="406"/>
      <c r="U413" s="406"/>
      <c r="V413" s="406"/>
      <c r="W413" s="406"/>
      <c r="X413" s="406"/>
      <c r="Y413" s="406"/>
      <c r="Z413" s="406"/>
      <c r="AA413" s="406"/>
      <c r="AB413" s="406"/>
      <c r="AC413" s="406"/>
      <c r="AD413" s="406"/>
      <c r="AE413" s="406"/>
      <c r="AF413" s="406"/>
      <c r="AG413" s="406"/>
      <c r="AH413" s="406"/>
      <c r="AI413" s="406"/>
      <c r="AJ413" s="406"/>
      <c r="AK413" s="406"/>
      <c r="AL413" s="406"/>
      <c r="AM413" s="406"/>
      <c r="AN413" s="406"/>
      <c r="AO413" s="406"/>
      <c r="AP413" s="406"/>
      <c r="AQ413" s="406"/>
      <c r="AR413" s="406"/>
      <c r="AS413" s="406"/>
    </row>
    <row r="414" spans="2:45">
      <c r="B414" s="406"/>
      <c r="C414" s="406"/>
      <c r="D414" s="406"/>
      <c r="E414" s="402"/>
      <c r="F414" s="402"/>
      <c r="G414" s="409"/>
      <c r="H414" s="407"/>
      <c r="I414" s="407"/>
      <c r="J414" s="406"/>
      <c r="K414" s="406"/>
      <c r="L414" s="406"/>
      <c r="M414" s="406"/>
      <c r="N414" s="406"/>
      <c r="O414" s="406"/>
      <c r="P414" s="406"/>
      <c r="Q414" s="406"/>
      <c r="R414" s="406"/>
      <c r="S414" s="406"/>
      <c r="T414" s="406"/>
      <c r="U414" s="406"/>
      <c r="V414" s="406"/>
      <c r="W414" s="406"/>
      <c r="X414" s="406"/>
      <c r="Y414" s="406"/>
      <c r="Z414" s="406"/>
      <c r="AA414" s="406"/>
      <c r="AB414" s="406"/>
      <c r="AC414" s="406"/>
      <c r="AD414" s="406"/>
      <c r="AE414" s="406"/>
      <c r="AF414" s="406"/>
      <c r="AG414" s="406"/>
      <c r="AH414" s="406"/>
      <c r="AI414" s="406"/>
      <c r="AJ414" s="406"/>
      <c r="AK414" s="406"/>
      <c r="AL414" s="406"/>
      <c r="AM414" s="406"/>
      <c r="AN414" s="406"/>
      <c r="AO414" s="406"/>
      <c r="AP414" s="406"/>
      <c r="AQ414" s="406"/>
      <c r="AR414" s="406"/>
      <c r="AS414" s="406"/>
    </row>
    <row r="415" spans="2:45">
      <c r="B415" s="406"/>
      <c r="C415" s="406"/>
      <c r="D415" s="406"/>
      <c r="E415" s="402"/>
      <c r="F415" s="402"/>
      <c r="G415" s="409"/>
      <c r="H415" s="407"/>
      <c r="I415" s="407"/>
      <c r="J415" s="406"/>
      <c r="K415" s="406"/>
      <c r="L415" s="406"/>
      <c r="M415" s="406"/>
      <c r="N415" s="406"/>
      <c r="O415" s="406"/>
      <c r="P415" s="406"/>
      <c r="Q415" s="406"/>
      <c r="R415" s="406"/>
      <c r="S415" s="406"/>
      <c r="T415" s="406"/>
      <c r="U415" s="406"/>
      <c r="V415" s="406"/>
      <c r="W415" s="406"/>
      <c r="X415" s="406"/>
      <c r="Y415" s="406"/>
      <c r="Z415" s="406"/>
      <c r="AA415" s="406"/>
      <c r="AB415" s="406"/>
      <c r="AC415" s="406"/>
      <c r="AD415" s="406"/>
      <c r="AE415" s="406"/>
      <c r="AF415" s="406"/>
      <c r="AG415" s="406"/>
      <c r="AH415" s="406"/>
      <c r="AI415" s="406"/>
      <c r="AJ415" s="406"/>
      <c r="AK415" s="406"/>
      <c r="AL415" s="406"/>
      <c r="AM415" s="406"/>
      <c r="AN415" s="406"/>
      <c r="AO415" s="406"/>
      <c r="AP415" s="406"/>
      <c r="AQ415" s="406"/>
      <c r="AR415" s="406"/>
      <c r="AS415" s="406"/>
    </row>
    <row r="416" spans="2:45">
      <c r="B416" s="406"/>
      <c r="C416" s="406"/>
      <c r="D416" s="406"/>
      <c r="E416" s="402"/>
      <c r="F416" s="402"/>
      <c r="G416" s="409"/>
      <c r="H416" s="407"/>
      <c r="I416" s="407"/>
      <c r="J416" s="406"/>
      <c r="K416" s="406"/>
      <c r="L416" s="406"/>
      <c r="M416" s="406"/>
      <c r="N416" s="406"/>
      <c r="O416" s="406"/>
      <c r="P416" s="406"/>
      <c r="Q416" s="406"/>
      <c r="R416" s="406"/>
      <c r="S416" s="406"/>
      <c r="T416" s="406"/>
      <c r="U416" s="406"/>
      <c r="V416" s="406"/>
      <c r="W416" s="406"/>
      <c r="X416" s="406"/>
      <c r="Y416" s="406"/>
      <c r="Z416" s="406"/>
      <c r="AA416" s="406"/>
      <c r="AB416" s="406"/>
      <c r="AC416" s="406"/>
      <c r="AD416" s="406"/>
      <c r="AE416" s="406"/>
      <c r="AF416" s="406"/>
      <c r="AG416" s="406"/>
      <c r="AH416" s="406"/>
      <c r="AI416" s="406"/>
      <c r="AJ416" s="406"/>
      <c r="AK416" s="406"/>
      <c r="AL416" s="406"/>
      <c r="AM416" s="406"/>
      <c r="AN416" s="406"/>
      <c r="AO416" s="406"/>
      <c r="AP416" s="406"/>
      <c r="AQ416" s="406"/>
      <c r="AR416" s="406"/>
      <c r="AS416" s="406"/>
    </row>
    <row r="417" spans="2:45">
      <c r="B417" s="406"/>
      <c r="C417" s="406"/>
      <c r="D417" s="406"/>
      <c r="E417" s="402"/>
      <c r="F417" s="402"/>
      <c r="G417" s="409"/>
      <c r="H417" s="407"/>
      <c r="I417" s="407"/>
      <c r="J417" s="406"/>
      <c r="K417" s="406"/>
      <c r="L417" s="406"/>
      <c r="M417" s="406"/>
      <c r="N417" s="406"/>
      <c r="O417" s="406"/>
      <c r="P417" s="406"/>
      <c r="Q417" s="406"/>
      <c r="R417" s="406"/>
      <c r="S417" s="406"/>
      <c r="T417" s="406"/>
      <c r="U417" s="406"/>
      <c r="V417" s="406"/>
      <c r="W417" s="406"/>
      <c r="X417" s="406"/>
      <c r="Y417" s="406"/>
      <c r="Z417" s="406"/>
      <c r="AA417" s="406"/>
      <c r="AB417" s="406"/>
      <c r="AC417" s="406"/>
      <c r="AD417" s="406"/>
      <c r="AE417" s="406"/>
      <c r="AF417" s="406"/>
      <c r="AG417" s="406"/>
      <c r="AH417" s="406"/>
      <c r="AI417" s="406"/>
      <c r="AJ417" s="406"/>
      <c r="AK417" s="406"/>
      <c r="AL417" s="406"/>
      <c r="AM417" s="406"/>
      <c r="AN417" s="406"/>
      <c r="AO417" s="406"/>
      <c r="AP417" s="406"/>
      <c r="AQ417" s="406"/>
      <c r="AR417" s="406"/>
      <c r="AS417" s="406"/>
    </row>
    <row r="418" spans="2:45">
      <c r="B418" s="406"/>
      <c r="C418" s="406"/>
      <c r="D418" s="406"/>
      <c r="E418" s="402"/>
      <c r="F418" s="402"/>
      <c r="G418" s="409"/>
      <c r="H418" s="407"/>
      <c r="I418" s="407"/>
      <c r="J418" s="406"/>
      <c r="K418" s="406"/>
      <c r="L418" s="406"/>
      <c r="M418" s="406"/>
      <c r="N418" s="406"/>
      <c r="O418" s="406"/>
      <c r="P418" s="406"/>
      <c r="Q418" s="406"/>
      <c r="R418" s="406"/>
      <c r="S418" s="406"/>
      <c r="T418" s="406"/>
      <c r="U418" s="406"/>
      <c r="V418" s="406"/>
      <c r="W418" s="406"/>
      <c r="X418" s="406"/>
      <c r="Y418" s="406"/>
      <c r="Z418" s="406"/>
      <c r="AA418" s="406"/>
      <c r="AB418" s="406"/>
      <c r="AC418" s="406"/>
      <c r="AD418" s="406"/>
      <c r="AE418" s="406"/>
      <c r="AF418" s="406"/>
      <c r="AG418" s="406"/>
      <c r="AH418" s="406"/>
      <c r="AI418" s="406"/>
      <c r="AJ418" s="406"/>
      <c r="AK418" s="406"/>
      <c r="AL418" s="406"/>
      <c r="AM418" s="406"/>
      <c r="AN418" s="406"/>
      <c r="AO418" s="406"/>
      <c r="AP418" s="406"/>
      <c r="AQ418" s="406"/>
      <c r="AR418" s="406"/>
      <c r="AS418" s="406"/>
    </row>
    <row r="419" spans="2:45">
      <c r="B419" s="406"/>
      <c r="C419" s="406"/>
      <c r="D419" s="406"/>
      <c r="E419" s="402"/>
      <c r="F419" s="402"/>
      <c r="G419" s="409"/>
      <c r="H419" s="407"/>
      <c r="I419" s="407"/>
      <c r="J419" s="406"/>
      <c r="K419" s="406"/>
      <c r="L419" s="406"/>
      <c r="M419" s="406"/>
      <c r="N419" s="406"/>
      <c r="O419" s="406"/>
      <c r="P419" s="406"/>
      <c r="Q419" s="406"/>
      <c r="R419" s="406"/>
      <c r="S419" s="406"/>
      <c r="T419" s="406"/>
      <c r="U419" s="406"/>
      <c r="V419" s="406"/>
      <c r="W419" s="406"/>
      <c r="X419" s="406"/>
      <c r="Y419" s="406"/>
      <c r="Z419" s="406"/>
      <c r="AA419" s="406"/>
      <c r="AB419" s="406"/>
      <c r="AC419" s="406"/>
      <c r="AD419" s="406"/>
      <c r="AE419" s="406"/>
      <c r="AF419" s="406"/>
      <c r="AG419" s="406"/>
      <c r="AH419" s="406"/>
      <c r="AI419" s="406"/>
      <c r="AJ419" s="406"/>
      <c r="AK419" s="406"/>
      <c r="AL419" s="406"/>
      <c r="AM419" s="406"/>
      <c r="AN419" s="406"/>
      <c r="AO419" s="406"/>
      <c r="AP419" s="406"/>
      <c r="AQ419" s="406"/>
      <c r="AR419" s="406"/>
      <c r="AS419" s="406"/>
    </row>
    <row r="420" spans="2:45">
      <c r="B420" s="406"/>
      <c r="C420" s="406"/>
      <c r="D420" s="406"/>
      <c r="E420" s="402"/>
      <c r="F420" s="402"/>
      <c r="G420" s="409"/>
      <c r="H420" s="407"/>
      <c r="I420" s="407"/>
      <c r="J420" s="406"/>
      <c r="K420" s="406"/>
      <c r="L420" s="406"/>
      <c r="M420" s="406"/>
      <c r="N420" s="406"/>
      <c r="O420" s="406"/>
      <c r="P420" s="406"/>
      <c r="Q420" s="406"/>
      <c r="R420" s="406"/>
      <c r="S420" s="406"/>
      <c r="T420" s="406"/>
      <c r="U420" s="406"/>
      <c r="V420" s="406"/>
      <c r="W420" s="406"/>
      <c r="X420" s="406"/>
      <c r="Y420" s="406"/>
      <c r="Z420" s="406"/>
      <c r="AA420" s="406"/>
      <c r="AB420" s="406"/>
      <c r="AC420" s="406"/>
      <c r="AD420" s="406"/>
      <c r="AE420" s="406"/>
      <c r="AF420" s="406"/>
      <c r="AG420" s="406"/>
      <c r="AH420" s="406"/>
      <c r="AI420" s="406"/>
      <c r="AJ420" s="406"/>
      <c r="AK420" s="406"/>
      <c r="AL420" s="406"/>
      <c r="AM420" s="406"/>
      <c r="AN420" s="406"/>
      <c r="AO420" s="406"/>
      <c r="AP420" s="406"/>
      <c r="AQ420" s="406"/>
      <c r="AR420" s="406"/>
      <c r="AS420" s="406"/>
    </row>
    <row r="421" spans="2:45">
      <c r="B421" s="406"/>
      <c r="C421" s="406"/>
      <c r="D421" s="406"/>
      <c r="E421" s="402"/>
      <c r="F421" s="402"/>
      <c r="G421" s="409"/>
      <c r="H421" s="407"/>
      <c r="I421" s="407"/>
      <c r="J421" s="406"/>
      <c r="K421" s="406"/>
      <c r="L421" s="406"/>
      <c r="M421" s="406"/>
      <c r="N421" s="406"/>
      <c r="O421" s="406"/>
      <c r="P421" s="406"/>
      <c r="Q421" s="406"/>
      <c r="R421" s="406"/>
      <c r="S421" s="406"/>
      <c r="T421" s="406"/>
      <c r="U421" s="406"/>
      <c r="V421" s="406"/>
      <c r="W421" s="406"/>
      <c r="X421" s="406"/>
      <c r="Y421" s="406"/>
      <c r="Z421" s="406"/>
      <c r="AA421" s="406"/>
      <c r="AB421" s="406"/>
      <c r="AC421" s="406"/>
      <c r="AD421" s="406"/>
      <c r="AE421" s="406"/>
      <c r="AF421" s="406"/>
      <c r="AG421" s="406"/>
      <c r="AH421" s="406"/>
      <c r="AI421" s="406"/>
      <c r="AJ421" s="406"/>
      <c r="AK421" s="406"/>
      <c r="AL421" s="406"/>
      <c r="AM421" s="406"/>
      <c r="AN421" s="406"/>
      <c r="AO421" s="406"/>
      <c r="AP421" s="406"/>
      <c r="AQ421" s="406"/>
      <c r="AR421" s="406"/>
      <c r="AS421" s="406"/>
    </row>
    <row r="422" spans="2:45">
      <c r="B422" s="406"/>
      <c r="C422" s="406"/>
      <c r="D422" s="406"/>
      <c r="E422" s="402"/>
      <c r="F422" s="402"/>
      <c r="G422" s="409"/>
      <c r="H422" s="407"/>
      <c r="I422" s="407"/>
      <c r="J422" s="406"/>
      <c r="K422" s="406"/>
      <c r="L422" s="406"/>
      <c r="M422" s="406"/>
      <c r="N422" s="406"/>
      <c r="O422" s="406"/>
      <c r="P422" s="406"/>
      <c r="Q422" s="406"/>
      <c r="R422" s="406"/>
      <c r="S422" s="406"/>
      <c r="T422" s="406"/>
      <c r="U422" s="406"/>
      <c r="V422" s="406"/>
      <c r="W422" s="406"/>
      <c r="X422" s="406"/>
      <c r="Y422" s="406"/>
      <c r="Z422" s="406"/>
      <c r="AA422" s="406"/>
      <c r="AB422" s="406"/>
      <c r="AC422" s="406"/>
      <c r="AD422" s="406"/>
      <c r="AE422" s="406"/>
      <c r="AF422" s="406"/>
      <c r="AG422" s="406"/>
      <c r="AH422" s="406"/>
      <c r="AI422" s="406"/>
      <c r="AJ422" s="406"/>
      <c r="AK422" s="406"/>
      <c r="AL422" s="406"/>
      <c r="AM422" s="406"/>
      <c r="AN422" s="406"/>
      <c r="AO422" s="406"/>
      <c r="AP422" s="406"/>
      <c r="AQ422" s="406"/>
      <c r="AR422" s="406"/>
      <c r="AS422" s="406"/>
    </row>
    <row r="423" spans="2:45">
      <c r="B423" s="406"/>
      <c r="C423" s="406"/>
      <c r="D423" s="406"/>
      <c r="E423" s="402"/>
      <c r="F423" s="402"/>
      <c r="G423" s="409"/>
      <c r="H423" s="407"/>
      <c r="I423" s="407"/>
      <c r="J423" s="406"/>
      <c r="K423" s="406"/>
      <c r="L423" s="406"/>
      <c r="M423" s="406"/>
      <c r="N423" s="406"/>
      <c r="O423" s="406"/>
      <c r="P423" s="406"/>
      <c r="Q423" s="406"/>
      <c r="R423" s="406"/>
      <c r="S423" s="406"/>
      <c r="T423" s="406"/>
      <c r="U423" s="406"/>
      <c r="V423" s="406"/>
      <c r="W423" s="406"/>
      <c r="X423" s="406"/>
      <c r="Y423" s="406"/>
      <c r="Z423" s="406"/>
      <c r="AA423" s="406"/>
      <c r="AB423" s="406"/>
      <c r="AC423" s="406"/>
      <c r="AD423" s="406"/>
      <c r="AE423" s="406"/>
      <c r="AF423" s="406"/>
      <c r="AG423" s="406"/>
      <c r="AH423" s="406"/>
      <c r="AI423" s="406"/>
      <c r="AJ423" s="406"/>
      <c r="AK423" s="406"/>
      <c r="AL423" s="406"/>
      <c r="AM423" s="406"/>
      <c r="AN423" s="406"/>
      <c r="AO423" s="406"/>
      <c r="AP423" s="406"/>
      <c r="AQ423" s="406"/>
      <c r="AR423" s="406"/>
      <c r="AS423" s="406"/>
    </row>
    <row r="424" spans="2:45">
      <c r="B424" s="406"/>
      <c r="C424" s="406"/>
      <c r="D424" s="406"/>
      <c r="E424" s="402"/>
      <c r="F424" s="402"/>
      <c r="G424" s="409"/>
      <c r="H424" s="407"/>
      <c r="I424" s="407"/>
      <c r="J424" s="406"/>
      <c r="K424" s="406"/>
      <c r="L424" s="406"/>
      <c r="M424" s="406"/>
      <c r="N424" s="406"/>
      <c r="O424" s="406"/>
      <c r="P424" s="406"/>
      <c r="Q424" s="406"/>
      <c r="R424" s="406"/>
      <c r="S424" s="406"/>
      <c r="T424" s="406"/>
      <c r="U424" s="406"/>
      <c r="V424" s="406"/>
      <c r="W424" s="406"/>
      <c r="X424" s="406"/>
      <c r="Y424" s="406"/>
      <c r="Z424" s="406"/>
      <c r="AA424" s="406"/>
      <c r="AB424" s="406"/>
      <c r="AC424" s="406"/>
      <c r="AD424" s="406"/>
      <c r="AE424" s="406"/>
      <c r="AF424" s="406"/>
      <c r="AG424" s="406"/>
      <c r="AH424" s="406"/>
      <c r="AI424" s="406"/>
      <c r="AJ424" s="406"/>
      <c r="AK424" s="406"/>
      <c r="AL424" s="406"/>
      <c r="AM424" s="406"/>
      <c r="AN424" s="406"/>
      <c r="AO424" s="406"/>
      <c r="AP424" s="406"/>
      <c r="AQ424" s="406"/>
      <c r="AR424" s="406"/>
      <c r="AS424" s="406"/>
    </row>
    <row r="425" spans="2:45">
      <c r="B425" s="406"/>
      <c r="C425" s="406"/>
      <c r="D425" s="406"/>
      <c r="E425" s="402"/>
      <c r="F425" s="402"/>
      <c r="G425" s="409"/>
      <c r="H425" s="407"/>
      <c r="I425" s="407"/>
      <c r="J425" s="406"/>
      <c r="K425" s="406"/>
      <c r="L425" s="406"/>
      <c r="M425" s="406"/>
      <c r="N425" s="406"/>
      <c r="O425" s="406"/>
      <c r="P425" s="406"/>
      <c r="Q425" s="406"/>
      <c r="R425" s="406"/>
      <c r="S425" s="406"/>
      <c r="T425" s="406"/>
      <c r="U425" s="406"/>
      <c r="V425" s="406"/>
      <c r="W425" s="406"/>
      <c r="X425" s="406"/>
      <c r="Y425" s="406"/>
      <c r="Z425" s="406"/>
      <c r="AA425" s="406"/>
      <c r="AB425" s="406"/>
      <c r="AC425" s="406"/>
      <c r="AD425" s="406"/>
      <c r="AE425" s="406"/>
      <c r="AF425" s="406"/>
      <c r="AG425" s="406"/>
      <c r="AH425" s="406"/>
      <c r="AI425" s="406"/>
      <c r="AJ425" s="406"/>
      <c r="AK425" s="406"/>
      <c r="AL425" s="406"/>
      <c r="AM425" s="406"/>
      <c r="AN425" s="406"/>
      <c r="AO425" s="406"/>
      <c r="AP425" s="406"/>
      <c r="AQ425" s="406"/>
      <c r="AR425" s="406"/>
      <c r="AS425" s="406"/>
    </row>
    <row r="426" spans="2:45">
      <c r="B426" s="406"/>
      <c r="C426" s="406"/>
      <c r="D426" s="406"/>
      <c r="E426" s="402"/>
      <c r="F426" s="402"/>
      <c r="G426" s="409"/>
      <c r="H426" s="407"/>
      <c r="I426" s="407"/>
      <c r="J426" s="406"/>
      <c r="K426" s="406"/>
      <c r="L426" s="406"/>
      <c r="M426" s="406"/>
      <c r="N426" s="406"/>
      <c r="O426" s="406"/>
      <c r="P426" s="406"/>
      <c r="Q426" s="406"/>
      <c r="R426" s="406"/>
      <c r="S426" s="406"/>
      <c r="T426" s="406"/>
      <c r="U426" s="406"/>
      <c r="V426" s="406"/>
      <c r="W426" s="406"/>
      <c r="X426" s="406"/>
      <c r="Y426" s="406"/>
      <c r="Z426" s="406"/>
      <c r="AA426" s="406"/>
      <c r="AB426" s="406"/>
      <c r="AC426" s="406"/>
      <c r="AD426" s="406"/>
      <c r="AE426" s="406"/>
      <c r="AF426" s="406"/>
      <c r="AG426" s="406"/>
      <c r="AH426" s="406"/>
      <c r="AI426" s="406"/>
      <c r="AJ426" s="406"/>
      <c r="AK426" s="406"/>
      <c r="AL426" s="406"/>
      <c r="AM426" s="406"/>
      <c r="AN426" s="406"/>
      <c r="AO426" s="406"/>
      <c r="AP426" s="406"/>
      <c r="AQ426" s="406"/>
      <c r="AR426" s="406"/>
      <c r="AS426" s="406"/>
    </row>
    <row r="427" spans="2:45">
      <c r="B427" s="406"/>
      <c r="C427" s="406"/>
      <c r="D427" s="406"/>
      <c r="E427" s="402"/>
      <c r="F427" s="402"/>
      <c r="G427" s="409"/>
      <c r="H427" s="407"/>
      <c r="I427" s="407"/>
      <c r="J427" s="406"/>
      <c r="K427" s="406"/>
      <c r="L427" s="406"/>
      <c r="M427" s="406"/>
      <c r="N427" s="406"/>
      <c r="O427" s="406"/>
      <c r="P427" s="406"/>
      <c r="Q427" s="406"/>
      <c r="R427" s="406"/>
      <c r="S427" s="406"/>
      <c r="T427" s="406"/>
      <c r="U427" s="406"/>
      <c r="V427" s="406"/>
      <c r="W427" s="406"/>
      <c r="X427" s="406"/>
      <c r="Y427" s="406"/>
      <c r="Z427" s="406"/>
      <c r="AA427" s="406"/>
      <c r="AB427" s="406"/>
      <c r="AC427" s="406"/>
      <c r="AD427" s="406"/>
      <c r="AE427" s="406"/>
      <c r="AF427" s="406"/>
      <c r="AG427" s="406"/>
      <c r="AH427" s="406"/>
      <c r="AI427" s="406"/>
      <c r="AJ427" s="406"/>
      <c r="AK427" s="406"/>
      <c r="AL427" s="406"/>
      <c r="AM427" s="406"/>
      <c r="AN427" s="406"/>
      <c r="AO427" s="406"/>
      <c r="AP427" s="406"/>
      <c r="AQ427" s="406"/>
      <c r="AR427" s="406"/>
      <c r="AS427" s="406"/>
    </row>
    <row r="428" spans="2:45">
      <c r="B428" s="406"/>
      <c r="C428" s="406"/>
      <c r="D428" s="406"/>
      <c r="E428" s="402"/>
      <c r="F428" s="402"/>
      <c r="G428" s="409"/>
      <c r="H428" s="407"/>
      <c r="I428" s="407"/>
      <c r="J428" s="406"/>
      <c r="K428" s="406"/>
      <c r="L428" s="406"/>
      <c r="M428" s="406"/>
      <c r="N428" s="406"/>
      <c r="O428" s="406"/>
      <c r="P428" s="406"/>
      <c r="Q428" s="406"/>
      <c r="R428" s="406"/>
      <c r="S428" s="406"/>
      <c r="T428" s="406"/>
      <c r="U428" s="406"/>
      <c r="V428" s="406"/>
      <c r="W428" s="406"/>
      <c r="X428" s="406"/>
      <c r="Y428" s="406"/>
      <c r="Z428" s="406"/>
      <c r="AA428" s="406"/>
      <c r="AB428" s="406"/>
      <c r="AC428" s="406"/>
      <c r="AD428" s="406"/>
      <c r="AE428" s="406"/>
      <c r="AF428" s="406"/>
      <c r="AG428" s="406"/>
      <c r="AH428" s="406"/>
      <c r="AI428" s="406"/>
      <c r="AJ428" s="406"/>
      <c r="AK428" s="406"/>
      <c r="AL428" s="406"/>
      <c r="AM428" s="406"/>
      <c r="AN428" s="406"/>
      <c r="AO428" s="406"/>
      <c r="AP428" s="406"/>
      <c r="AQ428" s="406"/>
      <c r="AR428" s="406"/>
      <c r="AS428" s="406"/>
    </row>
    <row r="429" spans="2:45">
      <c r="B429" s="406"/>
      <c r="C429" s="406"/>
      <c r="D429" s="406"/>
      <c r="E429" s="402"/>
      <c r="F429" s="402"/>
      <c r="G429" s="409"/>
      <c r="H429" s="407"/>
      <c r="I429" s="407"/>
      <c r="J429" s="406"/>
      <c r="K429" s="406"/>
      <c r="L429" s="406"/>
      <c r="M429" s="406"/>
      <c r="N429" s="406"/>
      <c r="O429" s="406"/>
      <c r="P429" s="406"/>
      <c r="Q429" s="406"/>
      <c r="R429" s="406"/>
      <c r="S429" s="406"/>
      <c r="T429" s="406"/>
      <c r="U429" s="406"/>
      <c r="V429" s="406"/>
      <c r="W429" s="406"/>
      <c r="X429" s="406"/>
      <c r="Y429" s="406"/>
      <c r="Z429" s="406"/>
      <c r="AA429" s="406"/>
      <c r="AB429" s="406"/>
      <c r="AC429" s="406"/>
      <c r="AD429" s="406"/>
      <c r="AE429" s="406"/>
      <c r="AF429" s="406"/>
      <c r="AG429" s="406"/>
      <c r="AH429" s="406"/>
      <c r="AI429" s="406"/>
      <c r="AJ429" s="406"/>
      <c r="AK429" s="406"/>
      <c r="AL429" s="406"/>
      <c r="AM429" s="406"/>
      <c r="AN429" s="406"/>
      <c r="AO429" s="406"/>
      <c r="AP429" s="406"/>
      <c r="AQ429" s="406"/>
      <c r="AR429" s="406"/>
      <c r="AS429" s="406"/>
    </row>
    <row r="430" spans="2:45">
      <c r="B430" s="406"/>
      <c r="C430" s="406"/>
      <c r="D430" s="406"/>
      <c r="E430" s="402"/>
      <c r="F430" s="402"/>
      <c r="G430" s="409"/>
      <c r="H430" s="407"/>
      <c r="I430" s="407"/>
      <c r="J430" s="406"/>
      <c r="K430" s="406"/>
      <c r="L430" s="406"/>
      <c r="M430" s="406"/>
      <c r="N430" s="406"/>
      <c r="O430" s="406"/>
      <c r="P430" s="406"/>
      <c r="Q430" s="406"/>
      <c r="R430" s="406"/>
      <c r="S430" s="406"/>
      <c r="T430" s="406"/>
      <c r="U430" s="406"/>
      <c r="V430" s="406"/>
      <c r="W430" s="406"/>
      <c r="X430" s="406"/>
      <c r="Y430" s="406"/>
      <c r="Z430" s="406"/>
      <c r="AA430" s="406"/>
      <c r="AB430" s="406"/>
      <c r="AC430" s="406"/>
      <c r="AD430" s="406"/>
      <c r="AE430" s="406"/>
      <c r="AF430" s="406"/>
      <c r="AG430" s="406"/>
      <c r="AH430" s="406"/>
      <c r="AI430" s="406"/>
      <c r="AJ430" s="406"/>
      <c r="AK430" s="406"/>
      <c r="AL430" s="406"/>
      <c r="AM430" s="406"/>
      <c r="AN430" s="406"/>
      <c r="AO430" s="406"/>
      <c r="AP430" s="406"/>
      <c r="AQ430" s="406"/>
      <c r="AR430" s="406"/>
      <c r="AS430" s="406"/>
    </row>
    <row r="431" spans="2:45">
      <c r="B431" s="406"/>
      <c r="C431" s="406"/>
      <c r="D431" s="406"/>
      <c r="E431" s="402"/>
      <c r="F431" s="402"/>
      <c r="G431" s="409"/>
      <c r="H431" s="407"/>
      <c r="I431" s="407"/>
      <c r="J431" s="406"/>
      <c r="K431" s="406"/>
      <c r="L431" s="406"/>
      <c r="M431" s="406"/>
      <c r="N431" s="406"/>
      <c r="O431" s="406"/>
      <c r="P431" s="406"/>
      <c r="Q431" s="406"/>
      <c r="R431" s="406"/>
      <c r="S431" s="406"/>
      <c r="T431" s="406"/>
      <c r="U431" s="406"/>
      <c r="V431" s="406"/>
      <c r="W431" s="406"/>
      <c r="X431" s="406"/>
      <c r="Y431" s="406"/>
      <c r="Z431" s="406"/>
      <c r="AA431" s="406"/>
      <c r="AB431" s="406"/>
      <c r="AC431" s="406"/>
      <c r="AD431" s="406"/>
      <c r="AE431" s="406"/>
      <c r="AF431" s="406"/>
      <c r="AG431" s="406"/>
      <c r="AH431" s="406"/>
      <c r="AI431" s="406"/>
      <c r="AJ431" s="406"/>
      <c r="AK431" s="406"/>
      <c r="AL431" s="406"/>
      <c r="AM431" s="406"/>
      <c r="AN431" s="406"/>
      <c r="AO431" s="406"/>
      <c r="AP431" s="406"/>
      <c r="AQ431" s="406"/>
      <c r="AR431" s="406"/>
      <c r="AS431" s="406"/>
    </row>
    <row r="432" spans="2:45">
      <c r="B432" s="406"/>
      <c r="C432" s="406"/>
      <c r="D432" s="406"/>
      <c r="E432" s="402"/>
      <c r="F432" s="402"/>
      <c r="G432" s="409"/>
      <c r="H432" s="407"/>
      <c r="I432" s="407"/>
      <c r="J432" s="406"/>
      <c r="K432" s="406"/>
      <c r="L432" s="406"/>
      <c r="M432" s="406"/>
      <c r="N432" s="406"/>
      <c r="O432" s="406"/>
      <c r="P432" s="406"/>
      <c r="Q432" s="406"/>
      <c r="R432" s="406"/>
      <c r="S432" s="406"/>
      <c r="T432" s="406"/>
      <c r="U432" s="406"/>
      <c r="V432" s="406"/>
      <c r="W432" s="406"/>
      <c r="X432" s="406"/>
      <c r="Y432" s="406"/>
      <c r="Z432" s="406"/>
      <c r="AA432" s="406"/>
      <c r="AB432" s="406"/>
      <c r="AC432" s="406"/>
      <c r="AD432" s="406"/>
      <c r="AE432" s="406"/>
      <c r="AF432" s="406"/>
      <c r="AG432" s="406"/>
      <c r="AH432" s="406"/>
      <c r="AI432" s="406"/>
      <c r="AJ432" s="406"/>
      <c r="AK432" s="406"/>
      <c r="AL432" s="406"/>
      <c r="AM432" s="406"/>
      <c r="AN432" s="406"/>
      <c r="AO432" s="406"/>
      <c r="AP432" s="406"/>
      <c r="AQ432" s="406"/>
      <c r="AR432" s="406"/>
      <c r="AS432" s="406"/>
    </row>
    <row r="433" spans="2:45">
      <c r="B433" s="406"/>
      <c r="C433" s="406"/>
      <c r="D433" s="406"/>
      <c r="E433" s="402"/>
      <c r="F433" s="402"/>
      <c r="G433" s="409"/>
      <c r="H433" s="407"/>
      <c r="I433" s="407"/>
      <c r="J433" s="406"/>
      <c r="K433" s="406"/>
      <c r="L433" s="406"/>
      <c r="M433" s="406"/>
      <c r="N433" s="406"/>
      <c r="O433" s="406"/>
      <c r="P433" s="406"/>
      <c r="Q433" s="406"/>
      <c r="R433" s="406"/>
      <c r="S433" s="406"/>
      <c r="T433" s="406"/>
      <c r="U433" s="406"/>
      <c r="V433" s="406"/>
      <c r="W433" s="406"/>
      <c r="X433" s="406"/>
      <c r="Y433" s="406"/>
      <c r="Z433" s="406"/>
      <c r="AA433" s="406"/>
      <c r="AB433" s="406"/>
      <c r="AC433" s="406"/>
      <c r="AD433" s="406"/>
      <c r="AE433" s="406"/>
      <c r="AF433" s="406"/>
      <c r="AG433" s="406"/>
      <c r="AH433" s="406"/>
      <c r="AI433" s="406"/>
      <c r="AJ433" s="406"/>
      <c r="AK433" s="406"/>
      <c r="AL433" s="406"/>
      <c r="AM433" s="406"/>
      <c r="AN433" s="406"/>
      <c r="AO433" s="406"/>
      <c r="AP433" s="406"/>
      <c r="AQ433" s="406"/>
      <c r="AR433" s="406"/>
      <c r="AS433" s="406"/>
    </row>
    <row r="434" spans="2:45">
      <c r="B434" s="406"/>
      <c r="C434" s="406"/>
      <c r="D434" s="406"/>
      <c r="E434" s="402"/>
      <c r="F434" s="402"/>
      <c r="G434" s="409"/>
      <c r="H434" s="407"/>
      <c r="I434" s="407"/>
      <c r="J434" s="406"/>
      <c r="K434" s="406"/>
      <c r="L434" s="406"/>
      <c r="M434" s="406"/>
      <c r="N434" s="406"/>
      <c r="O434" s="406"/>
      <c r="P434" s="406"/>
      <c r="Q434" s="406"/>
      <c r="R434" s="406"/>
      <c r="S434" s="406"/>
      <c r="T434" s="406"/>
      <c r="U434" s="406"/>
      <c r="V434" s="406"/>
      <c r="W434" s="406"/>
      <c r="X434" s="406"/>
      <c r="Y434" s="406"/>
      <c r="Z434" s="406"/>
      <c r="AA434" s="406"/>
      <c r="AB434" s="406"/>
      <c r="AC434" s="406"/>
      <c r="AD434" s="406"/>
      <c r="AE434" s="406"/>
      <c r="AF434" s="406"/>
      <c r="AG434" s="406"/>
      <c r="AH434" s="406"/>
      <c r="AI434" s="406"/>
      <c r="AJ434" s="406"/>
      <c r="AK434" s="406"/>
      <c r="AL434" s="406"/>
      <c r="AM434" s="406"/>
      <c r="AN434" s="406"/>
      <c r="AO434" s="406"/>
      <c r="AP434" s="406"/>
      <c r="AQ434" s="406"/>
      <c r="AR434" s="406"/>
      <c r="AS434" s="406"/>
    </row>
    <row r="435" spans="2:45">
      <c r="B435" s="406"/>
      <c r="C435" s="406"/>
      <c r="D435" s="406"/>
      <c r="E435" s="402"/>
      <c r="F435" s="402"/>
      <c r="G435" s="409"/>
      <c r="H435" s="407"/>
      <c r="I435" s="407"/>
      <c r="J435" s="406"/>
      <c r="K435" s="406"/>
      <c r="L435" s="406"/>
      <c r="M435" s="406"/>
      <c r="N435" s="406"/>
      <c r="O435" s="406"/>
      <c r="P435" s="406"/>
      <c r="Q435" s="406"/>
      <c r="R435" s="406"/>
      <c r="S435" s="406"/>
      <c r="T435" s="406"/>
      <c r="U435" s="406"/>
      <c r="V435" s="406"/>
      <c r="W435" s="406"/>
      <c r="X435" s="406"/>
      <c r="Y435" s="406"/>
      <c r="Z435" s="406"/>
      <c r="AA435" s="406"/>
      <c r="AB435" s="406"/>
      <c r="AC435" s="406"/>
      <c r="AD435" s="406"/>
      <c r="AE435" s="406"/>
      <c r="AF435" s="406"/>
      <c r="AG435" s="406"/>
      <c r="AH435" s="406"/>
      <c r="AI435" s="406"/>
      <c r="AJ435" s="406"/>
      <c r="AK435" s="406"/>
      <c r="AL435" s="406"/>
      <c r="AM435" s="406"/>
      <c r="AN435" s="406"/>
      <c r="AO435" s="406"/>
      <c r="AP435" s="406"/>
      <c r="AQ435" s="406"/>
      <c r="AR435" s="406"/>
      <c r="AS435" s="406"/>
    </row>
    <row r="436" spans="2:45">
      <c r="B436" s="406"/>
      <c r="C436" s="406"/>
      <c r="D436" s="406"/>
      <c r="E436" s="402"/>
      <c r="F436" s="402"/>
      <c r="G436" s="409"/>
      <c r="H436" s="407"/>
      <c r="I436" s="407"/>
      <c r="J436" s="406"/>
      <c r="K436" s="406"/>
      <c r="L436" s="406"/>
      <c r="M436" s="406"/>
      <c r="N436" s="406"/>
      <c r="O436" s="406"/>
      <c r="P436" s="406"/>
      <c r="Q436" s="406"/>
      <c r="R436" s="406"/>
      <c r="S436" s="406"/>
      <c r="T436" s="406"/>
      <c r="U436" s="406"/>
      <c r="V436" s="406"/>
      <c r="W436" s="406"/>
      <c r="X436" s="406"/>
      <c r="Y436" s="406"/>
      <c r="Z436" s="406"/>
      <c r="AA436" s="406"/>
      <c r="AB436" s="406"/>
      <c r="AC436" s="406"/>
      <c r="AD436" s="406"/>
      <c r="AE436" s="406"/>
      <c r="AF436" s="406"/>
      <c r="AG436" s="406"/>
      <c r="AH436" s="406"/>
      <c r="AI436" s="406"/>
      <c r="AJ436" s="406"/>
      <c r="AK436" s="406"/>
      <c r="AL436" s="406"/>
      <c r="AM436" s="406"/>
      <c r="AN436" s="406"/>
      <c r="AO436" s="406"/>
      <c r="AP436" s="406"/>
      <c r="AQ436" s="406"/>
      <c r="AR436" s="406"/>
      <c r="AS436" s="406"/>
    </row>
    <row r="437" spans="2:45">
      <c r="B437" s="406"/>
      <c r="C437" s="406"/>
      <c r="D437" s="406"/>
      <c r="E437" s="402"/>
      <c r="F437" s="402"/>
      <c r="G437" s="409"/>
      <c r="H437" s="407"/>
      <c r="I437" s="407"/>
      <c r="J437" s="406"/>
      <c r="K437" s="406"/>
      <c r="L437" s="406"/>
      <c r="M437" s="406"/>
      <c r="N437" s="406"/>
      <c r="O437" s="406"/>
      <c r="P437" s="406"/>
      <c r="Q437" s="406"/>
      <c r="R437" s="406"/>
      <c r="S437" s="406"/>
      <c r="T437" s="406"/>
      <c r="U437" s="406"/>
      <c r="V437" s="406"/>
      <c r="W437" s="406"/>
      <c r="X437" s="406"/>
      <c r="Y437" s="406"/>
      <c r="Z437" s="406"/>
      <c r="AA437" s="406"/>
      <c r="AB437" s="406"/>
      <c r="AC437" s="406"/>
      <c r="AD437" s="406"/>
      <c r="AE437" s="406"/>
      <c r="AF437" s="406"/>
      <c r="AG437" s="406"/>
      <c r="AH437" s="406"/>
      <c r="AI437" s="406"/>
      <c r="AJ437" s="406"/>
      <c r="AK437" s="406"/>
      <c r="AL437" s="406"/>
      <c r="AM437" s="406"/>
      <c r="AN437" s="406"/>
      <c r="AO437" s="406"/>
      <c r="AP437" s="406"/>
      <c r="AQ437" s="406"/>
      <c r="AR437" s="406"/>
      <c r="AS437" s="406"/>
    </row>
    <row r="438" spans="2:45">
      <c r="B438" s="406"/>
      <c r="C438" s="406"/>
      <c r="D438" s="406"/>
      <c r="E438" s="402"/>
      <c r="F438" s="402"/>
      <c r="G438" s="409"/>
      <c r="H438" s="407"/>
      <c r="I438" s="407"/>
      <c r="J438" s="406"/>
      <c r="K438" s="406"/>
      <c r="L438" s="406"/>
      <c r="M438" s="406"/>
      <c r="N438" s="406"/>
      <c r="O438" s="406"/>
      <c r="P438" s="406"/>
      <c r="Q438" s="406"/>
      <c r="R438" s="406"/>
      <c r="S438" s="406"/>
      <c r="T438" s="406"/>
      <c r="U438" s="406"/>
      <c r="V438" s="406"/>
      <c r="W438" s="406"/>
      <c r="X438" s="406"/>
      <c r="Y438" s="406"/>
      <c r="Z438" s="406"/>
      <c r="AA438" s="406"/>
      <c r="AB438" s="406"/>
      <c r="AC438" s="406"/>
      <c r="AD438" s="406"/>
      <c r="AE438" s="406"/>
      <c r="AF438" s="406"/>
      <c r="AG438" s="406"/>
      <c r="AH438" s="406"/>
      <c r="AI438" s="406"/>
      <c r="AJ438" s="406"/>
      <c r="AK438" s="406"/>
      <c r="AL438" s="406"/>
      <c r="AM438" s="406"/>
      <c r="AN438" s="406"/>
      <c r="AO438" s="406"/>
      <c r="AP438" s="406"/>
      <c r="AQ438" s="406"/>
      <c r="AR438" s="406"/>
      <c r="AS438" s="406"/>
    </row>
    <row r="439" spans="2:45">
      <c r="B439" s="406"/>
      <c r="C439" s="406"/>
      <c r="D439" s="406"/>
      <c r="E439" s="402"/>
      <c r="F439" s="402"/>
      <c r="G439" s="409"/>
      <c r="H439" s="407"/>
      <c r="I439" s="407"/>
      <c r="J439" s="406"/>
      <c r="K439" s="406"/>
      <c r="L439" s="406"/>
      <c r="M439" s="406"/>
      <c r="N439" s="406"/>
      <c r="O439" s="406"/>
      <c r="P439" s="406"/>
      <c r="Q439" s="406"/>
      <c r="R439" s="406"/>
      <c r="S439" s="406"/>
      <c r="T439" s="406"/>
      <c r="U439" s="406"/>
      <c r="V439" s="406"/>
      <c r="W439" s="406"/>
      <c r="X439" s="406"/>
      <c r="Y439" s="406"/>
      <c r="Z439" s="406"/>
      <c r="AA439" s="406"/>
      <c r="AB439" s="406"/>
      <c r="AC439" s="406"/>
      <c r="AD439" s="406"/>
      <c r="AE439" s="406"/>
      <c r="AF439" s="406"/>
      <c r="AG439" s="406"/>
      <c r="AH439" s="406"/>
      <c r="AI439" s="406"/>
      <c r="AJ439" s="406"/>
      <c r="AK439" s="406"/>
      <c r="AL439" s="406"/>
      <c r="AM439" s="406"/>
      <c r="AN439" s="406"/>
      <c r="AO439" s="406"/>
      <c r="AP439" s="406"/>
      <c r="AQ439" s="406"/>
      <c r="AR439" s="406"/>
      <c r="AS439" s="406"/>
    </row>
    <row r="440" spans="2:45">
      <c r="B440" s="406"/>
      <c r="C440" s="406"/>
      <c r="D440" s="406"/>
      <c r="E440" s="402"/>
      <c r="F440" s="402"/>
      <c r="G440" s="409"/>
      <c r="H440" s="407"/>
      <c r="I440" s="407"/>
      <c r="J440" s="406"/>
      <c r="K440" s="406"/>
      <c r="L440" s="406"/>
      <c r="M440" s="406"/>
      <c r="N440" s="406"/>
      <c r="O440" s="406"/>
      <c r="P440" s="406"/>
      <c r="Q440" s="406"/>
      <c r="R440" s="406"/>
      <c r="S440" s="406"/>
      <c r="T440" s="406"/>
      <c r="U440" s="406"/>
      <c r="V440" s="406"/>
      <c r="W440" s="406"/>
      <c r="X440" s="406"/>
      <c r="Y440" s="406"/>
      <c r="Z440" s="406"/>
      <c r="AA440" s="406"/>
      <c r="AB440" s="406"/>
      <c r="AC440" s="406"/>
      <c r="AD440" s="406"/>
      <c r="AE440" s="406"/>
      <c r="AF440" s="406"/>
      <c r="AG440" s="406"/>
      <c r="AH440" s="406"/>
      <c r="AI440" s="406"/>
      <c r="AJ440" s="406"/>
      <c r="AK440" s="406"/>
      <c r="AL440" s="406"/>
      <c r="AM440" s="406"/>
      <c r="AN440" s="406"/>
      <c r="AO440" s="406"/>
      <c r="AP440" s="406"/>
      <c r="AQ440" s="406"/>
      <c r="AR440" s="406"/>
      <c r="AS440" s="406"/>
    </row>
    <row r="441" spans="2:45">
      <c r="B441" s="406"/>
      <c r="C441" s="406"/>
      <c r="D441" s="406"/>
      <c r="E441" s="402"/>
      <c r="F441" s="402"/>
      <c r="G441" s="409"/>
      <c r="H441" s="407"/>
      <c r="I441" s="407"/>
      <c r="J441" s="406"/>
      <c r="K441" s="406"/>
      <c r="L441" s="406"/>
      <c r="M441" s="406"/>
      <c r="N441" s="406"/>
      <c r="O441" s="406"/>
      <c r="P441" s="406"/>
      <c r="Q441" s="406"/>
      <c r="R441" s="406"/>
      <c r="S441" s="406"/>
      <c r="T441" s="406"/>
      <c r="U441" s="406"/>
      <c r="V441" s="406"/>
      <c r="W441" s="406"/>
      <c r="X441" s="406"/>
      <c r="Y441" s="406"/>
      <c r="Z441" s="406"/>
      <c r="AA441" s="406"/>
      <c r="AB441" s="406"/>
      <c r="AC441" s="406"/>
      <c r="AD441" s="406"/>
      <c r="AE441" s="406"/>
      <c r="AF441" s="406"/>
      <c r="AG441" s="406"/>
      <c r="AH441" s="406"/>
      <c r="AI441" s="406"/>
      <c r="AJ441" s="406"/>
      <c r="AK441" s="406"/>
      <c r="AL441" s="406"/>
      <c r="AM441" s="406"/>
      <c r="AN441" s="406"/>
      <c r="AO441" s="406"/>
      <c r="AP441" s="406"/>
      <c r="AQ441" s="406"/>
      <c r="AR441" s="406"/>
      <c r="AS441" s="406"/>
    </row>
    <row r="442" spans="2:45">
      <c r="B442" s="406"/>
      <c r="C442" s="406"/>
      <c r="D442" s="406"/>
      <c r="E442" s="402"/>
      <c r="F442" s="402"/>
      <c r="G442" s="409"/>
      <c r="H442" s="407"/>
      <c r="I442" s="407"/>
      <c r="J442" s="406"/>
      <c r="K442" s="406"/>
      <c r="L442" s="406"/>
      <c r="M442" s="406"/>
      <c r="N442" s="406"/>
      <c r="O442" s="406"/>
      <c r="P442" s="406"/>
      <c r="Q442" s="406"/>
      <c r="R442" s="406"/>
      <c r="S442" s="406"/>
      <c r="T442" s="406"/>
      <c r="U442" s="406"/>
      <c r="V442" s="406"/>
      <c r="W442" s="406"/>
      <c r="X442" s="406"/>
      <c r="Y442" s="406"/>
      <c r="Z442" s="406"/>
      <c r="AA442" s="406"/>
      <c r="AB442" s="406"/>
      <c r="AC442" s="406"/>
      <c r="AD442" s="406"/>
      <c r="AE442" s="406"/>
      <c r="AF442" s="406"/>
      <c r="AG442" s="406"/>
      <c r="AH442" s="406"/>
      <c r="AI442" s="406"/>
      <c r="AJ442" s="406"/>
      <c r="AK442" s="406"/>
      <c r="AL442" s="406"/>
      <c r="AM442" s="406"/>
      <c r="AN442" s="406"/>
      <c r="AO442" s="406"/>
      <c r="AP442" s="406"/>
      <c r="AQ442" s="406"/>
      <c r="AR442" s="406"/>
      <c r="AS442" s="406"/>
    </row>
    <row r="443" spans="2:45">
      <c r="B443" s="406"/>
      <c r="C443" s="406"/>
      <c r="D443" s="406"/>
      <c r="E443" s="402"/>
      <c r="F443" s="402"/>
      <c r="G443" s="409"/>
      <c r="H443" s="407"/>
      <c r="I443" s="407"/>
      <c r="J443" s="406"/>
      <c r="K443" s="406"/>
      <c r="L443" s="406"/>
      <c r="M443" s="406"/>
      <c r="N443" s="406"/>
      <c r="O443" s="406"/>
      <c r="P443" s="406"/>
      <c r="Q443" s="406"/>
      <c r="R443" s="406"/>
      <c r="S443" s="406"/>
      <c r="T443" s="406"/>
      <c r="U443" s="406"/>
      <c r="V443" s="406"/>
      <c r="W443" s="406"/>
      <c r="X443" s="406"/>
      <c r="Y443" s="406"/>
      <c r="Z443" s="406"/>
      <c r="AA443" s="406"/>
      <c r="AB443" s="406"/>
      <c r="AC443" s="406"/>
      <c r="AD443" s="406"/>
      <c r="AE443" s="406"/>
      <c r="AF443" s="406"/>
      <c r="AG443" s="406"/>
      <c r="AH443" s="406"/>
      <c r="AI443" s="406"/>
      <c r="AJ443" s="406"/>
      <c r="AK443" s="406"/>
      <c r="AL443" s="406"/>
      <c r="AM443" s="406"/>
      <c r="AN443" s="406"/>
      <c r="AO443" s="406"/>
      <c r="AP443" s="406"/>
      <c r="AQ443" s="406"/>
      <c r="AR443" s="406"/>
      <c r="AS443" s="406"/>
    </row>
    <row r="444" spans="2:45">
      <c r="B444" s="406"/>
      <c r="C444" s="406"/>
      <c r="D444" s="406"/>
      <c r="E444" s="402"/>
      <c r="F444" s="402"/>
      <c r="G444" s="409"/>
      <c r="H444" s="407"/>
      <c r="I444" s="407"/>
      <c r="J444" s="406"/>
      <c r="K444" s="406"/>
      <c r="L444" s="406"/>
      <c r="M444" s="406"/>
      <c r="N444" s="406"/>
      <c r="O444" s="406"/>
      <c r="P444" s="406"/>
      <c r="Q444" s="406"/>
      <c r="R444" s="406"/>
      <c r="S444" s="406"/>
      <c r="T444" s="406"/>
      <c r="U444" s="406"/>
      <c r="V444" s="406"/>
      <c r="W444" s="406"/>
      <c r="X444" s="406"/>
      <c r="Y444" s="406"/>
      <c r="Z444" s="406"/>
      <c r="AA444" s="406"/>
      <c r="AB444" s="406"/>
      <c r="AC444" s="406"/>
      <c r="AD444" s="406"/>
      <c r="AE444" s="406"/>
      <c r="AF444" s="406"/>
      <c r="AG444" s="406"/>
      <c r="AH444" s="406"/>
      <c r="AI444" s="406"/>
      <c r="AJ444" s="406"/>
      <c r="AK444" s="406"/>
      <c r="AL444" s="406"/>
      <c r="AM444" s="406"/>
      <c r="AN444" s="406"/>
      <c r="AO444" s="406"/>
      <c r="AP444" s="406"/>
      <c r="AQ444" s="406"/>
      <c r="AR444" s="406"/>
      <c r="AS444" s="406"/>
    </row>
    <row r="445" spans="2:45">
      <c r="B445" s="406"/>
      <c r="C445" s="406"/>
      <c r="D445" s="406"/>
      <c r="E445" s="402"/>
      <c r="F445" s="402"/>
      <c r="G445" s="409"/>
      <c r="H445" s="407"/>
      <c r="I445" s="407"/>
      <c r="J445" s="406"/>
      <c r="K445" s="406"/>
      <c r="L445" s="406"/>
      <c r="M445" s="406"/>
      <c r="N445" s="406"/>
      <c r="O445" s="406"/>
      <c r="P445" s="406"/>
      <c r="Q445" s="406"/>
      <c r="R445" s="406"/>
      <c r="S445" s="406"/>
      <c r="T445" s="406"/>
      <c r="U445" s="406"/>
      <c r="V445" s="406"/>
      <c r="W445" s="406"/>
      <c r="X445" s="406"/>
      <c r="Y445" s="406"/>
      <c r="Z445" s="406"/>
      <c r="AA445" s="406"/>
      <c r="AB445" s="406"/>
      <c r="AC445" s="406"/>
      <c r="AD445" s="406"/>
      <c r="AE445" s="406"/>
      <c r="AF445" s="406"/>
      <c r="AG445" s="406"/>
      <c r="AH445" s="406"/>
      <c r="AI445" s="406"/>
      <c r="AJ445" s="406"/>
      <c r="AK445" s="406"/>
      <c r="AL445" s="406"/>
      <c r="AM445" s="406"/>
      <c r="AN445" s="406"/>
      <c r="AO445" s="406"/>
      <c r="AP445" s="406"/>
      <c r="AQ445" s="406"/>
      <c r="AR445" s="406"/>
      <c r="AS445" s="406"/>
    </row>
    <row r="446" spans="2:45">
      <c r="B446" s="406"/>
      <c r="C446" s="406"/>
      <c r="D446" s="406"/>
      <c r="E446" s="402"/>
      <c r="F446" s="402"/>
      <c r="G446" s="409"/>
      <c r="H446" s="407"/>
      <c r="I446" s="407"/>
      <c r="J446" s="406"/>
      <c r="K446" s="406"/>
      <c r="L446" s="406"/>
      <c r="M446" s="406"/>
      <c r="N446" s="406"/>
      <c r="O446" s="406"/>
      <c r="P446" s="406"/>
      <c r="Q446" s="406"/>
      <c r="R446" s="406"/>
      <c r="S446" s="406"/>
      <c r="T446" s="406"/>
      <c r="U446" s="406"/>
      <c r="V446" s="406"/>
      <c r="W446" s="406"/>
      <c r="X446" s="406"/>
      <c r="Y446" s="406"/>
      <c r="Z446" s="406"/>
      <c r="AA446" s="406"/>
      <c r="AB446" s="406"/>
      <c r="AC446" s="406"/>
      <c r="AD446" s="406"/>
      <c r="AE446" s="406"/>
      <c r="AF446" s="406"/>
      <c r="AG446" s="406"/>
      <c r="AH446" s="406"/>
      <c r="AI446" s="406"/>
      <c r="AJ446" s="406"/>
      <c r="AK446" s="406"/>
      <c r="AL446" s="406"/>
      <c r="AM446" s="406"/>
      <c r="AN446" s="406"/>
      <c r="AO446" s="406"/>
      <c r="AP446" s="406"/>
      <c r="AQ446" s="406"/>
      <c r="AR446" s="406"/>
      <c r="AS446" s="406"/>
    </row>
    <row r="447" spans="2:45">
      <c r="B447" s="406"/>
      <c r="C447" s="406"/>
      <c r="D447" s="406"/>
      <c r="E447" s="402"/>
      <c r="F447" s="402"/>
      <c r="G447" s="409"/>
      <c r="H447" s="407"/>
      <c r="I447" s="407"/>
      <c r="J447" s="406"/>
      <c r="K447" s="406"/>
      <c r="L447" s="406"/>
      <c r="M447" s="406"/>
      <c r="N447" s="406"/>
      <c r="O447" s="406"/>
      <c r="P447" s="406"/>
      <c r="Q447" s="406"/>
      <c r="R447" s="406"/>
      <c r="S447" s="406"/>
      <c r="T447" s="406"/>
      <c r="U447" s="406"/>
      <c r="V447" s="406"/>
      <c r="W447" s="406"/>
      <c r="X447" s="406"/>
      <c r="Y447" s="406"/>
      <c r="Z447" s="406"/>
      <c r="AA447" s="406"/>
      <c r="AB447" s="406"/>
      <c r="AC447" s="406"/>
      <c r="AD447" s="406"/>
      <c r="AE447" s="406"/>
      <c r="AF447" s="406"/>
      <c r="AG447" s="406"/>
      <c r="AH447" s="406"/>
      <c r="AI447" s="406"/>
      <c r="AJ447" s="406"/>
      <c r="AK447" s="406"/>
      <c r="AL447" s="406"/>
      <c r="AM447" s="406"/>
      <c r="AN447" s="406"/>
      <c r="AO447" s="406"/>
      <c r="AP447" s="406"/>
      <c r="AQ447" s="406"/>
      <c r="AR447" s="406"/>
      <c r="AS447" s="406"/>
    </row>
    <row r="448" spans="2:45">
      <c r="B448" s="406"/>
      <c r="C448" s="406"/>
      <c r="D448" s="406"/>
      <c r="E448" s="402"/>
      <c r="F448" s="402"/>
      <c r="G448" s="409"/>
      <c r="H448" s="407"/>
      <c r="I448" s="407"/>
      <c r="J448" s="406"/>
      <c r="K448" s="406"/>
      <c r="L448" s="406"/>
      <c r="M448" s="406"/>
      <c r="N448" s="406"/>
      <c r="O448" s="406"/>
      <c r="P448" s="406"/>
      <c r="Q448" s="406"/>
      <c r="R448" s="406"/>
      <c r="S448" s="406"/>
      <c r="T448" s="406"/>
      <c r="U448" s="406"/>
      <c r="V448" s="406"/>
      <c r="W448" s="406"/>
      <c r="X448" s="406"/>
      <c r="Y448" s="406"/>
      <c r="Z448" s="406"/>
      <c r="AA448" s="406"/>
      <c r="AB448" s="406"/>
      <c r="AC448" s="406"/>
      <c r="AD448" s="406"/>
      <c r="AE448" s="406"/>
      <c r="AF448" s="406"/>
      <c r="AG448" s="406"/>
      <c r="AH448" s="406"/>
      <c r="AI448" s="406"/>
      <c r="AJ448" s="406"/>
      <c r="AK448" s="406"/>
      <c r="AL448" s="406"/>
      <c r="AM448" s="406"/>
      <c r="AN448" s="406"/>
      <c r="AO448" s="406"/>
      <c r="AP448" s="406"/>
      <c r="AQ448" s="406"/>
      <c r="AR448" s="406"/>
      <c r="AS448" s="406"/>
    </row>
    <row r="449" spans="2:45">
      <c r="B449" s="406"/>
      <c r="C449" s="406"/>
      <c r="D449" s="406"/>
      <c r="E449" s="402"/>
      <c r="F449" s="402"/>
      <c r="G449" s="409"/>
      <c r="H449" s="407"/>
      <c r="I449" s="407"/>
      <c r="J449" s="406"/>
      <c r="K449" s="406"/>
      <c r="L449" s="406"/>
      <c r="M449" s="406"/>
      <c r="N449" s="406"/>
      <c r="O449" s="406"/>
      <c r="P449" s="406"/>
      <c r="Q449" s="406"/>
      <c r="R449" s="406"/>
      <c r="S449" s="406"/>
      <c r="T449" s="406"/>
      <c r="U449" s="406"/>
      <c r="V449" s="406"/>
      <c r="W449" s="406"/>
      <c r="X449" s="406"/>
      <c r="Y449" s="406"/>
      <c r="Z449" s="406"/>
      <c r="AA449" s="406"/>
      <c r="AB449" s="406"/>
      <c r="AC449" s="406"/>
      <c r="AD449" s="406"/>
      <c r="AE449" s="406"/>
      <c r="AF449" s="406"/>
      <c r="AG449" s="406"/>
      <c r="AH449" s="406"/>
      <c r="AI449" s="406"/>
      <c r="AJ449" s="406"/>
      <c r="AK449" s="406"/>
      <c r="AL449" s="406"/>
      <c r="AM449" s="406"/>
      <c r="AN449" s="406"/>
      <c r="AO449" s="406"/>
      <c r="AP449" s="406"/>
      <c r="AQ449" s="406"/>
      <c r="AR449" s="406"/>
      <c r="AS449" s="406"/>
    </row>
    <row r="450" spans="2:45">
      <c r="B450" s="406"/>
      <c r="C450" s="406"/>
      <c r="D450" s="406"/>
      <c r="E450" s="402"/>
      <c r="F450" s="402"/>
      <c r="G450" s="409"/>
      <c r="H450" s="407"/>
      <c r="I450" s="407"/>
      <c r="J450" s="406"/>
      <c r="K450" s="406"/>
      <c r="L450" s="406"/>
      <c r="M450" s="406"/>
      <c r="N450" s="406"/>
      <c r="O450" s="406"/>
      <c r="P450" s="406"/>
      <c r="Q450" s="406"/>
      <c r="R450" s="406"/>
      <c r="S450" s="406"/>
      <c r="T450" s="406"/>
      <c r="U450" s="406"/>
      <c r="V450" s="406"/>
      <c r="W450" s="406"/>
      <c r="X450" s="406"/>
      <c r="Y450" s="406"/>
      <c r="Z450" s="406"/>
      <c r="AA450" s="406"/>
      <c r="AB450" s="406"/>
      <c r="AC450" s="406"/>
      <c r="AD450" s="406"/>
      <c r="AE450" s="406"/>
      <c r="AF450" s="406"/>
      <c r="AG450" s="406"/>
      <c r="AH450" s="406"/>
      <c r="AI450" s="406"/>
      <c r="AJ450" s="406"/>
      <c r="AK450" s="406"/>
      <c r="AL450" s="406"/>
      <c r="AM450" s="406"/>
      <c r="AN450" s="406"/>
      <c r="AO450" s="406"/>
      <c r="AP450" s="406"/>
      <c r="AQ450" s="406"/>
      <c r="AR450" s="406"/>
      <c r="AS450" s="406"/>
    </row>
    <row r="451" spans="2:45">
      <c r="B451" s="406"/>
      <c r="C451" s="406"/>
      <c r="D451" s="406"/>
      <c r="E451" s="402"/>
      <c r="F451" s="402"/>
      <c r="G451" s="409"/>
      <c r="H451" s="407"/>
      <c r="I451" s="407"/>
      <c r="J451" s="406"/>
      <c r="K451" s="406"/>
      <c r="L451" s="406"/>
      <c r="M451" s="406"/>
      <c r="N451" s="406"/>
      <c r="O451" s="406"/>
      <c r="P451" s="406"/>
      <c r="Q451" s="406"/>
      <c r="R451" s="406"/>
      <c r="S451" s="406"/>
      <c r="T451" s="406"/>
      <c r="U451" s="406"/>
      <c r="V451" s="406"/>
      <c r="W451" s="406"/>
      <c r="X451" s="406"/>
      <c r="Y451" s="406"/>
      <c r="Z451" s="406"/>
      <c r="AA451" s="406"/>
      <c r="AB451" s="406"/>
      <c r="AC451" s="406"/>
      <c r="AD451" s="406"/>
      <c r="AE451" s="406"/>
      <c r="AF451" s="406"/>
      <c r="AG451" s="406"/>
      <c r="AH451" s="406"/>
      <c r="AI451" s="406"/>
      <c r="AJ451" s="406"/>
      <c r="AK451" s="406"/>
      <c r="AL451" s="406"/>
      <c r="AM451" s="406"/>
      <c r="AN451" s="406"/>
      <c r="AO451" s="406"/>
      <c r="AP451" s="406"/>
      <c r="AQ451" s="406"/>
      <c r="AR451" s="406"/>
      <c r="AS451" s="406"/>
    </row>
    <row r="452" spans="2:45">
      <c r="B452" s="406"/>
      <c r="C452" s="406"/>
      <c r="D452" s="406"/>
      <c r="E452" s="402"/>
      <c r="F452" s="402"/>
      <c r="G452" s="409"/>
      <c r="H452" s="407"/>
      <c r="I452" s="407"/>
      <c r="J452" s="406"/>
      <c r="K452" s="406"/>
      <c r="L452" s="406"/>
      <c r="M452" s="406"/>
      <c r="N452" s="406"/>
      <c r="O452" s="406"/>
      <c r="P452" s="406"/>
      <c r="Q452" s="406"/>
      <c r="R452" s="406"/>
      <c r="S452" s="406"/>
      <c r="T452" s="406"/>
      <c r="U452" s="406"/>
      <c r="V452" s="406"/>
      <c r="W452" s="406"/>
      <c r="X452" s="406"/>
      <c r="Y452" s="406"/>
      <c r="Z452" s="406"/>
      <c r="AA452" s="406"/>
      <c r="AB452" s="406"/>
      <c r="AC452" s="406"/>
      <c r="AD452" s="406"/>
      <c r="AE452" s="406"/>
      <c r="AF452" s="406"/>
      <c r="AG452" s="406"/>
      <c r="AH452" s="406"/>
      <c r="AI452" s="406"/>
      <c r="AJ452" s="406"/>
      <c r="AK452" s="406"/>
      <c r="AL452" s="406"/>
      <c r="AM452" s="406"/>
      <c r="AN452" s="406"/>
      <c r="AO452" s="406"/>
      <c r="AP452" s="406"/>
      <c r="AQ452" s="406"/>
      <c r="AR452" s="406"/>
      <c r="AS452" s="406"/>
    </row>
    <row r="453" spans="2:45">
      <c r="B453" s="406"/>
      <c r="C453" s="406"/>
      <c r="D453" s="406"/>
      <c r="E453" s="402"/>
      <c r="F453" s="402"/>
      <c r="G453" s="409"/>
      <c r="H453" s="407"/>
      <c r="I453" s="407"/>
      <c r="J453" s="406"/>
      <c r="K453" s="406"/>
      <c r="L453" s="406"/>
      <c r="M453" s="406"/>
      <c r="N453" s="406"/>
      <c r="O453" s="406"/>
      <c r="P453" s="406"/>
      <c r="Q453" s="406"/>
      <c r="R453" s="406"/>
      <c r="S453" s="406"/>
      <c r="T453" s="406"/>
      <c r="U453" s="406"/>
      <c r="V453" s="406"/>
      <c r="W453" s="406"/>
      <c r="X453" s="406"/>
      <c r="Y453" s="406"/>
      <c r="Z453" s="406"/>
      <c r="AA453" s="406"/>
      <c r="AB453" s="406"/>
      <c r="AC453" s="406"/>
      <c r="AD453" s="406"/>
      <c r="AE453" s="406"/>
      <c r="AF453" s="406"/>
      <c r="AG453" s="406"/>
      <c r="AH453" s="406"/>
      <c r="AI453" s="406"/>
      <c r="AJ453" s="406"/>
      <c r="AK453" s="406"/>
      <c r="AL453" s="406"/>
      <c r="AM453" s="406"/>
      <c r="AN453" s="406"/>
      <c r="AO453" s="406"/>
      <c r="AP453" s="406"/>
      <c r="AQ453" s="406"/>
      <c r="AR453" s="406"/>
      <c r="AS453" s="406"/>
    </row>
    <row r="454" spans="2:45">
      <c r="B454" s="406"/>
      <c r="C454" s="406"/>
      <c r="D454" s="406"/>
      <c r="E454" s="402"/>
      <c r="F454" s="402"/>
      <c r="G454" s="409"/>
      <c r="H454" s="407"/>
      <c r="I454" s="407"/>
      <c r="J454" s="406"/>
      <c r="K454" s="406"/>
      <c r="L454" s="406"/>
      <c r="M454" s="406"/>
      <c r="N454" s="406"/>
      <c r="O454" s="406"/>
      <c r="P454" s="406"/>
      <c r="Q454" s="406"/>
      <c r="R454" s="406"/>
      <c r="S454" s="406"/>
      <c r="T454" s="406"/>
      <c r="U454" s="406"/>
      <c r="V454" s="406"/>
      <c r="W454" s="406"/>
      <c r="X454" s="406"/>
      <c r="Y454" s="406"/>
      <c r="Z454" s="406"/>
      <c r="AA454" s="406"/>
      <c r="AB454" s="406"/>
      <c r="AC454" s="406"/>
      <c r="AD454" s="406"/>
      <c r="AE454" s="406"/>
      <c r="AF454" s="406"/>
      <c r="AG454" s="406"/>
      <c r="AH454" s="406"/>
      <c r="AI454" s="406"/>
      <c r="AJ454" s="406"/>
      <c r="AK454" s="406"/>
      <c r="AL454" s="406"/>
      <c r="AM454" s="406"/>
      <c r="AN454" s="406"/>
      <c r="AO454" s="406"/>
      <c r="AP454" s="406"/>
      <c r="AQ454" s="406"/>
      <c r="AR454" s="406"/>
      <c r="AS454" s="406"/>
    </row>
    <row r="455" spans="2:45">
      <c r="B455" s="406"/>
      <c r="C455" s="406"/>
      <c r="D455" s="406"/>
      <c r="E455" s="402"/>
      <c r="F455" s="402"/>
      <c r="G455" s="409"/>
      <c r="H455" s="407"/>
      <c r="I455" s="407"/>
      <c r="J455" s="406"/>
      <c r="K455" s="406"/>
      <c r="L455" s="406"/>
      <c r="M455" s="406"/>
      <c r="N455" s="406"/>
      <c r="O455" s="406"/>
      <c r="P455" s="406"/>
      <c r="Q455" s="406"/>
      <c r="R455" s="406"/>
      <c r="S455" s="406"/>
      <c r="T455" s="406"/>
      <c r="U455" s="406"/>
      <c r="V455" s="406"/>
      <c r="W455" s="406"/>
      <c r="X455" s="406"/>
      <c r="Y455" s="406"/>
      <c r="Z455" s="406"/>
      <c r="AA455" s="406"/>
      <c r="AB455" s="406"/>
      <c r="AC455" s="406"/>
      <c r="AD455" s="406"/>
      <c r="AE455" s="406"/>
      <c r="AF455" s="406"/>
      <c r="AG455" s="406"/>
      <c r="AH455" s="406"/>
      <c r="AI455" s="406"/>
      <c r="AJ455" s="406"/>
      <c r="AK455" s="406"/>
      <c r="AL455" s="406"/>
      <c r="AM455" s="406"/>
      <c r="AN455" s="406"/>
      <c r="AO455" s="406"/>
      <c r="AP455" s="406"/>
      <c r="AQ455" s="406"/>
      <c r="AR455" s="406"/>
      <c r="AS455" s="406"/>
    </row>
    <row r="456" spans="2:45">
      <c r="B456" s="406"/>
      <c r="C456" s="406"/>
      <c r="D456" s="406"/>
      <c r="E456" s="402"/>
      <c r="F456" s="402"/>
      <c r="G456" s="409"/>
      <c r="H456" s="407"/>
      <c r="I456" s="407"/>
      <c r="J456" s="406"/>
      <c r="K456" s="406"/>
      <c r="L456" s="406"/>
      <c r="M456" s="406"/>
      <c r="N456" s="406"/>
      <c r="O456" s="406"/>
      <c r="P456" s="406"/>
      <c r="Q456" s="406"/>
      <c r="R456" s="406"/>
      <c r="S456" s="406"/>
      <c r="T456" s="406"/>
      <c r="U456" s="406"/>
      <c r="V456" s="406"/>
      <c r="W456" s="406"/>
      <c r="X456" s="406"/>
      <c r="Y456" s="406"/>
      <c r="Z456" s="406"/>
      <c r="AA456" s="406"/>
      <c r="AB456" s="406"/>
      <c r="AC456" s="406"/>
      <c r="AD456" s="406"/>
      <c r="AE456" s="406"/>
      <c r="AF456" s="406"/>
      <c r="AG456" s="406"/>
      <c r="AH456" s="406"/>
      <c r="AI456" s="406"/>
      <c r="AJ456" s="406"/>
      <c r="AK456" s="406"/>
      <c r="AL456" s="406"/>
      <c r="AM456" s="406"/>
      <c r="AN456" s="406"/>
      <c r="AO456" s="406"/>
      <c r="AP456" s="406"/>
      <c r="AQ456" s="406"/>
      <c r="AR456" s="406"/>
      <c r="AS456" s="406"/>
    </row>
    <row r="457" spans="2:45">
      <c r="B457" s="406"/>
      <c r="C457" s="406"/>
      <c r="D457" s="406"/>
      <c r="E457" s="402"/>
      <c r="F457" s="402"/>
      <c r="G457" s="409"/>
      <c r="H457" s="407"/>
      <c r="I457" s="407"/>
      <c r="J457" s="406"/>
      <c r="K457" s="406"/>
      <c r="L457" s="406"/>
      <c r="M457" s="406"/>
      <c r="N457" s="406"/>
      <c r="O457" s="406"/>
      <c r="P457" s="406"/>
      <c r="Q457" s="406"/>
      <c r="R457" s="406"/>
      <c r="S457" s="406"/>
      <c r="T457" s="406"/>
      <c r="U457" s="406"/>
      <c r="V457" s="406"/>
      <c r="W457" s="406"/>
      <c r="X457" s="406"/>
      <c r="Y457" s="406"/>
      <c r="Z457" s="406"/>
      <c r="AA457" s="406"/>
      <c r="AB457" s="406"/>
      <c r="AC457" s="406"/>
      <c r="AD457" s="406"/>
      <c r="AE457" s="406"/>
      <c r="AF457" s="406"/>
      <c r="AG457" s="406"/>
      <c r="AH457" s="406"/>
      <c r="AI457" s="406"/>
      <c r="AJ457" s="406"/>
      <c r="AK457" s="406"/>
      <c r="AL457" s="406"/>
      <c r="AM457" s="406"/>
      <c r="AN457" s="406"/>
      <c r="AO457" s="406"/>
      <c r="AP457" s="406"/>
      <c r="AQ457" s="406"/>
      <c r="AR457" s="406"/>
      <c r="AS457" s="406"/>
    </row>
    <row r="458" spans="2:45">
      <c r="B458" s="406"/>
      <c r="C458" s="406"/>
      <c r="D458" s="406"/>
      <c r="E458" s="402"/>
      <c r="F458" s="402"/>
      <c r="G458" s="409"/>
      <c r="H458" s="407"/>
      <c r="I458" s="407"/>
      <c r="J458" s="406"/>
      <c r="K458" s="406"/>
      <c r="L458" s="406"/>
      <c r="M458" s="406"/>
      <c r="N458" s="406"/>
      <c r="O458" s="406"/>
      <c r="P458" s="406"/>
      <c r="Q458" s="406"/>
      <c r="R458" s="406"/>
      <c r="S458" s="406"/>
      <c r="T458" s="406"/>
      <c r="U458" s="406"/>
      <c r="V458" s="406"/>
      <c r="W458" s="406"/>
      <c r="X458" s="406"/>
      <c r="Y458" s="406"/>
      <c r="Z458" s="406"/>
      <c r="AA458" s="406"/>
      <c r="AB458" s="406"/>
      <c r="AC458" s="406"/>
      <c r="AD458" s="406"/>
      <c r="AE458" s="406"/>
      <c r="AF458" s="406"/>
      <c r="AG458" s="406"/>
      <c r="AH458" s="406"/>
      <c r="AI458" s="406"/>
      <c r="AJ458" s="406"/>
      <c r="AK458" s="406"/>
      <c r="AL458" s="406"/>
      <c r="AM458" s="406"/>
      <c r="AN458" s="406"/>
      <c r="AO458" s="406"/>
      <c r="AP458" s="406"/>
      <c r="AQ458" s="406"/>
      <c r="AR458" s="406"/>
      <c r="AS458" s="406"/>
    </row>
    <row r="459" spans="2:45">
      <c r="B459" s="406"/>
      <c r="C459" s="406"/>
      <c r="D459" s="406"/>
      <c r="E459" s="402"/>
      <c r="F459" s="402"/>
      <c r="G459" s="409"/>
      <c r="H459" s="407"/>
      <c r="I459" s="407"/>
      <c r="J459" s="406"/>
      <c r="K459" s="406"/>
      <c r="L459" s="406"/>
      <c r="M459" s="406"/>
      <c r="N459" s="406"/>
      <c r="O459" s="406"/>
      <c r="P459" s="406"/>
      <c r="Q459" s="406"/>
      <c r="R459" s="406"/>
      <c r="S459" s="406"/>
      <c r="T459" s="406"/>
      <c r="U459" s="406"/>
      <c r="V459" s="406"/>
      <c r="W459" s="406"/>
      <c r="X459" s="406"/>
      <c r="Y459" s="406"/>
      <c r="Z459" s="406"/>
      <c r="AA459" s="406"/>
      <c r="AB459" s="406"/>
      <c r="AC459" s="406"/>
      <c r="AD459" s="406"/>
      <c r="AE459" s="406"/>
      <c r="AF459" s="406"/>
      <c r="AG459" s="406"/>
      <c r="AH459" s="406"/>
      <c r="AI459" s="406"/>
      <c r="AJ459" s="406"/>
      <c r="AK459" s="406"/>
      <c r="AL459" s="406"/>
      <c r="AM459" s="406"/>
      <c r="AN459" s="406"/>
      <c r="AO459" s="406"/>
      <c r="AP459" s="406"/>
      <c r="AQ459" s="406"/>
      <c r="AR459" s="406"/>
      <c r="AS459" s="406"/>
    </row>
    <row r="460" spans="2:45">
      <c r="B460" s="406"/>
      <c r="C460" s="406"/>
      <c r="D460" s="406"/>
      <c r="E460" s="402"/>
      <c r="F460" s="402"/>
      <c r="G460" s="409"/>
      <c r="H460" s="407"/>
      <c r="I460" s="407"/>
      <c r="J460" s="406"/>
      <c r="K460" s="406"/>
      <c r="L460" s="406"/>
      <c r="M460" s="406"/>
      <c r="N460" s="406"/>
      <c r="O460" s="406"/>
      <c r="P460" s="406"/>
      <c r="Q460" s="406"/>
      <c r="R460" s="406"/>
      <c r="S460" s="406"/>
      <c r="T460" s="406"/>
      <c r="U460" s="406"/>
      <c r="V460" s="406"/>
      <c r="W460" s="406"/>
      <c r="X460" s="406"/>
      <c r="Y460" s="406"/>
      <c r="Z460" s="406"/>
      <c r="AA460" s="406"/>
      <c r="AB460" s="406"/>
      <c r="AC460" s="406"/>
      <c r="AD460" s="406"/>
      <c r="AE460" s="406"/>
      <c r="AF460" s="406"/>
      <c r="AG460" s="406"/>
      <c r="AH460" s="406"/>
      <c r="AI460" s="406"/>
      <c r="AJ460" s="406"/>
      <c r="AK460" s="406"/>
      <c r="AL460" s="406"/>
      <c r="AM460" s="406"/>
      <c r="AN460" s="406"/>
      <c r="AO460" s="406"/>
      <c r="AP460" s="406"/>
      <c r="AQ460" s="406"/>
      <c r="AR460" s="406"/>
      <c r="AS460" s="406"/>
    </row>
    <row r="461" spans="2:45">
      <c r="B461" s="406"/>
      <c r="C461" s="406"/>
      <c r="D461" s="406"/>
      <c r="E461" s="402"/>
      <c r="F461" s="402"/>
      <c r="G461" s="409"/>
      <c r="H461" s="407"/>
      <c r="I461" s="407"/>
      <c r="J461" s="406"/>
      <c r="K461" s="406"/>
      <c r="L461" s="406"/>
      <c r="M461" s="406"/>
      <c r="N461" s="406"/>
      <c r="O461" s="406"/>
      <c r="P461" s="406"/>
      <c r="Q461" s="406"/>
      <c r="R461" s="406"/>
      <c r="S461" s="406"/>
      <c r="T461" s="406"/>
      <c r="U461" s="406"/>
      <c r="V461" s="406"/>
      <c r="W461" s="406"/>
      <c r="X461" s="406"/>
      <c r="Y461" s="406"/>
      <c r="Z461" s="406"/>
      <c r="AA461" s="406"/>
      <c r="AB461" s="406"/>
      <c r="AC461" s="406"/>
      <c r="AD461" s="406"/>
      <c r="AE461" s="406"/>
      <c r="AF461" s="406"/>
      <c r="AG461" s="406"/>
      <c r="AH461" s="406"/>
      <c r="AI461" s="406"/>
      <c r="AJ461" s="406"/>
      <c r="AK461" s="406"/>
      <c r="AL461" s="406"/>
      <c r="AM461" s="406"/>
      <c r="AN461" s="406"/>
      <c r="AO461" s="406"/>
      <c r="AP461" s="406"/>
      <c r="AQ461" s="406"/>
      <c r="AR461" s="406"/>
      <c r="AS461" s="406"/>
    </row>
    <row r="462" spans="2:45">
      <c r="B462" s="406"/>
      <c r="C462" s="406"/>
      <c r="D462" s="406"/>
      <c r="E462" s="402"/>
      <c r="F462" s="402"/>
      <c r="G462" s="409"/>
      <c r="H462" s="407"/>
      <c r="I462" s="407"/>
      <c r="J462" s="406"/>
      <c r="K462" s="406"/>
      <c r="L462" s="406"/>
      <c r="M462" s="406"/>
      <c r="N462" s="406"/>
      <c r="O462" s="406"/>
      <c r="P462" s="406"/>
      <c r="Q462" s="406"/>
      <c r="R462" s="406"/>
      <c r="S462" s="406"/>
      <c r="T462" s="406"/>
      <c r="U462" s="406"/>
      <c r="V462" s="406"/>
      <c r="W462" s="406"/>
      <c r="X462" s="406"/>
      <c r="Y462" s="406"/>
      <c r="Z462" s="406"/>
      <c r="AA462" s="406"/>
      <c r="AB462" s="406"/>
      <c r="AC462" s="406"/>
      <c r="AD462" s="406"/>
      <c r="AE462" s="406"/>
      <c r="AF462" s="406"/>
      <c r="AG462" s="406"/>
      <c r="AH462" s="406"/>
      <c r="AI462" s="406"/>
      <c r="AJ462" s="406"/>
      <c r="AK462" s="406"/>
      <c r="AL462" s="406"/>
      <c r="AM462" s="406"/>
      <c r="AN462" s="406"/>
      <c r="AO462" s="406"/>
      <c r="AP462" s="406"/>
      <c r="AQ462" s="406"/>
      <c r="AR462" s="406"/>
      <c r="AS462" s="406"/>
    </row>
    <row r="463" spans="2:45">
      <c r="B463" s="406"/>
      <c r="C463" s="406"/>
      <c r="D463" s="406"/>
      <c r="E463" s="402"/>
      <c r="F463" s="402"/>
      <c r="G463" s="409"/>
      <c r="H463" s="407"/>
      <c r="I463" s="407"/>
      <c r="J463" s="406"/>
      <c r="K463" s="406"/>
      <c r="L463" s="406"/>
      <c r="M463" s="406"/>
      <c r="N463" s="406"/>
      <c r="O463" s="406"/>
      <c r="P463" s="406"/>
      <c r="Q463" s="406"/>
      <c r="R463" s="406"/>
      <c r="S463" s="406"/>
      <c r="T463" s="406"/>
      <c r="U463" s="406"/>
      <c r="V463" s="406"/>
      <c r="W463" s="406"/>
      <c r="X463" s="406"/>
      <c r="Y463" s="406"/>
      <c r="Z463" s="406"/>
      <c r="AA463" s="406"/>
      <c r="AB463" s="406"/>
      <c r="AC463" s="406"/>
      <c r="AD463" s="406"/>
      <c r="AE463" s="406"/>
      <c r="AF463" s="406"/>
      <c r="AG463" s="406"/>
      <c r="AH463" s="406"/>
      <c r="AI463" s="406"/>
      <c r="AJ463" s="406"/>
      <c r="AK463" s="406"/>
      <c r="AL463" s="406"/>
      <c r="AM463" s="406"/>
      <c r="AN463" s="406"/>
      <c r="AO463" s="406"/>
      <c r="AP463" s="406"/>
      <c r="AQ463" s="406"/>
      <c r="AR463" s="406"/>
      <c r="AS463" s="406"/>
    </row>
    <row r="464" spans="2:45">
      <c r="B464" s="406"/>
      <c r="C464" s="406"/>
      <c r="D464" s="406"/>
      <c r="E464" s="402"/>
      <c r="F464" s="402"/>
      <c r="G464" s="409"/>
      <c r="H464" s="407"/>
      <c r="I464" s="407"/>
      <c r="J464" s="406"/>
      <c r="K464" s="406"/>
      <c r="L464" s="406"/>
      <c r="M464" s="406"/>
      <c r="N464" s="406"/>
      <c r="O464" s="406"/>
      <c r="P464" s="406"/>
      <c r="Q464" s="406"/>
      <c r="R464" s="406"/>
      <c r="S464" s="406"/>
      <c r="T464" s="406"/>
      <c r="U464" s="406"/>
      <c r="V464" s="406"/>
      <c r="W464" s="406"/>
      <c r="X464" s="406"/>
      <c r="Y464" s="406"/>
      <c r="Z464" s="406"/>
      <c r="AA464" s="406"/>
      <c r="AB464" s="406"/>
      <c r="AC464" s="406"/>
      <c r="AD464" s="406"/>
      <c r="AE464" s="406"/>
      <c r="AF464" s="406"/>
      <c r="AG464" s="406"/>
      <c r="AH464" s="406"/>
      <c r="AI464" s="406"/>
      <c r="AJ464" s="406"/>
      <c r="AK464" s="406"/>
      <c r="AL464" s="406"/>
      <c r="AM464" s="406"/>
      <c r="AN464" s="406"/>
      <c r="AO464" s="406"/>
      <c r="AP464" s="406"/>
      <c r="AQ464" s="406"/>
      <c r="AR464" s="406"/>
      <c r="AS464" s="406"/>
    </row>
    <row r="465" spans="2:45">
      <c r="B465" s="406"/>
      <c r="C465" s="406"/>
      <c r="D465" s="406"/>
      <c r="E465" s="402"/>
      <c r="F465" s="402"/>
      <c r="G465" s="409"/>
      <c r="H465" s="407"/>
      <c r="I465" s="407"/>
      <c r="J465" s="406"/>
      <c r="K465" s="406"/>
      <c r="L465" s="406"/>
      <c r="M465" s="406"/>
      <c r="N465" s="406"/>
      <c r="O465" s="406"/>
      <c r="P465" s="406"/>
      <c r="Q465" s="406"/>
      <c r="R465" s="406"/>
      <c r="S465" s="406"/>
      <c r="T465" s="406"/>
      <c r="U465" s="406"/>
      <c r="V465" s="406"/>
      <c r="W465" s="406"/>
      <c r="X465" s="406"/>
      <c r="Y465" s="406"/>
      <c r="Z465" s="406"/>
      <c r="AA465" s="406"/>
      <c r="AB465" s="406"/>
      <c r="AC465" s="406"/>
      <c r="AD465" s="406"/>
      <c r="AE465" s="406"/>
      <c r="AF465" s="406"/>
      <c r="AG465" s="406"/>
      <c r="AH465" s="406"/>
      <c r="AI465" s="406"/>
      <c r="AJ465" s="406"/>
      <c r="AK465" s="406"/>
      <c r="AL465" s="406"/>
      <c r="AM465" s="406"/>
      <c r="AN465" s="406"/>
      <c r="AO465" s="406"/>
      <c r="AP465" s="406"/>
      <c r="AQ465" s="406"/>
      <c r="AR465" s="406"/>
      <c r="AS465" s="406"/>
    </row>
    <row r="466" spans="2:45">
      <c r="B466" s="406"/>
      <c r="C466" s="406"/>
      <c r="D466" s="406"/>
      <c r="E466" s="402"/>
      <c r="F466" s="402"/>
      <c r="G466" s="409"/>
      <c r="H466" s="407"/>
      <c r="I466" s="407"/>
      <c r="J466" s="406"/>
      <c r="K466" s="406"/>
      <c r="L466" s="406"/>
      <c r="M466" s="406"/>
      <c r="N466" s="406"/>
      <c r="O466" s="406"/>
      <c r="P466" s="406"/>
      <c r="Q466" s="406"/>
      <c r="R466" s="406"/>
      <c r="S466" s="406"/>
      <c r="T466" s="406"/>
      <c r="U466" s="406"/>
      <c r="V466" s="406"/>
      <c r="W466" s="406"/>
      <c r="X466" s="406"/>
      <c r="Y466" s="406"/>
      <c r="Z466" s="406"/>
      <c r="AA466" s="406"/>
      <c r="AB466" s="406"/>
      <c r="AC466" s="406"/>
      <c r="AD466" s="406"/>
      <c r="AE466" s="406"/>
      <c r="AF466" s="406"/>
      <c r="AG466" s="406"/>
      <c r="AH466" s="406"/>
      <c r="AI466" s="406"/>
      <c r="AJ466" s="406"/>
      <c r="AK466" s="406"/>
      <c r="AL466" s="406"/>
      <c r="AM466" s="406"/>
      <c r="AN466" s="406"/>
      <c r="AO466" s="406"/>
      <c r="AP466" s="406"/>
      <c r="AQ466" s="406"/>
      <c r="AR466" s="406"/>
      <c r="AS466" s="406"/>
    </row>
    <row r="467" spans="2:45">
      <c r="B467" s="406"/>
      <c r="C467" s="406"/>
      <c r="D467" s="406"/>
      <c r="E467" s="402"/>
      <c r="F467" s="402"/>
      <c r="G467" s="409"/>
      <c r="H467" s="407"/>
      <c r="I467" s="407"/>
      <c r="J467" s="406"/>
      <c r="K467" s="406"/>
      <c r="L467" s="406"/>
      <c r="M467" s="406"/>
      <c r="N467" s="406"/>
      <c r="O467" s="406"/>
      <c r="P467" s="406"/>
      <c r="Q467" s="406"/>
      <c r="R467" s="406"/>
      <c r="S467" s="406"/>
      <c r="T467" s="406"/>
      <c r="U467" s="406"/>
      <c r="V467" s="406"/>
      <c r="W467" s="406"/>
      <c r="X467" s="406"/>
      <c r="Y467" s="406"/>
      <c r="Z467" s="406"/>
      <c r="AA467" s="406"/>
      <c r="AB467" s="406"/>
      <c r="AC467" s="406"/>
      <c r="AD467" s="406"/>
      <c r="AE467" s="406"/>
      <c r="AF467" s="406"/>
      <c r="AG467" s="406"/>
      <c r="AH467" s="406"/>
      <c r="AI467" s="406"/>
      <c r="AJ467" s="406"/>
      <c r="AK467" s="406"/>
      <c r="AL467" s="406"/>
      <c r="AM467" s="406"/>
      <c r="AN467" s="406"/>
      <c r="AO467" s="406"/>
      <c r="AP467" s="406"/>
      <c r="AQ467" s="406"/>
      <c r="AR467" s="406"/>
      <c r="AS467" s="406"/>
    </row>
    <row r="468" spans="2:45">
      <c r="B468" s="406"/>
      <c r="C468" s="406"/>
      <c r="D468" s="406"/>
      <c r="E468" s="402"/>
      <c r="F468" s="402"/>
      <c r="G468" s="409"/>
      <c r="H468" s="407"/>
      <c r="I468" s="407"/>
      <c r="J468" s="406"/>
      <c r="K468" s="406"/>
      <c r="L468" s="406"/>
      <c r="M468" s="406"/>
      <c r="N468" s="406"/>
      <c r="O468" s="406"/>
      <c r="P468" s="406"/>
      <c r="Q468" s="406"/>
      <c r="R468" s="406"/>
      <c r="S468" s="406"/>
      <c r="T468" s="406"/>
      <c r="U468" s="406"/>
      <c r="V468" s="406"/>
      <c r="W468" s="406"/>
      <c r="X468" s="406"/>
      <c r="Y468" s="406"/>
      <c r="Z468" s="406"/>
      <c r="AA468" s="406"/>
      <c r="AB468" s="406"/>
      <c r="AC468" s="406"/>
      <c r="AD468" s="406"/>
      <c r="AE468" s="406"/>
      <c r="AF468" s="406"/>
      <c r="AG468" s="406"/>
      <c r="AH468" s="406"/>
      <c r="AI468" s="406"/>
      <c r="AJ468" s="406"/>
      <c r="AK468" s="406"/>
      <c r="AL468" s="406"/>
      <c r="AM468" s="406"/>
      <c r="AN468" s="406"/>
      <c r="AO468" s="406"/>
      <c r="AP468" s="406"/>
      <c r="AQ468" s="406"/>
      <c r="AR468" s="406"/>
      <c r="AS468" s="406"/>
    </row>
    <row r="469" spans="2:45">
      <c r="B469" s="406"/>
      <c r="C469" s="406"/>
      <c r="D469" s="406"/>
      <c r="E469" s="402"/>
      <c r="F469" s="402"/>
      <c r="G469" s="409"/>
      <c r="H469" s="407"/>
      <c r="I469" s="407"/>
      <c r="J469" s="406"/>
      <c r="K469" s="406"/>
      <c r="L469" s="406"/>
      <c r="M469" s="406"/>
      <c r="N469" s="406"/>
      <c r="O469" s="406"/>
      <c r="P469" s="406"/>
      <c r="Q469" s="406"/>
      <c r="R469" s="406"/>
      <c r="S469" s="406"/>
      <c r="T469" s="406"/>
      <c r="U469" s="406"/>
      <c r="V469" s="406"/>
      <c r="W469" s="406"/>
      <c r="X469" s="406"/>
      <c r="Y469" s="406"/>
      <c r="Z469" s="406"/>
      <c r="AA469" s="406"/>
      <c r="AB469" s="406"/>
      <c r="AC469" s="406"/>
      <c r="AD469" s="406"/>
      <c r="AE469" s="406"/>
      <c r="AF469" s="406"/>
      <c r="AG469" s="406"/>
      <c r="AH469" s="406"/>
      <c r="AI469" s="406"/>
      <c r="AJ469" s="406"/>
      <c r="AK469" s="406"/>
      <c r="AL469" s="406"/>
      <c r="AM469" s="406"/>
      <c r="AN469" s="406"/>
      <c r="AO469" s="406"/>
      <c r="AP469" s="406"/>
      <c r="AQ469" s="406"/>
      <c r="AR469" s="406"/>
      <c r="AS469" s="406"/>
    </row>
    <row r="470" spans="2:45">
      <c r="B470" s="406"/>
      <c r="C470" s="406"/>
      <c r="D470" s="406"/>
      <c r="E470" s="402"/>
      <c r="F470" s="402"/>
      <c r="G470" s="409"/>
      <c r="H470" s="407"/>
      <c r="I470" s="407"/>
      <c r="J470" s="406"/>
      <c r="K470" s="406"/>
      <c r="L470" s="406"/>
      <c r="M470" s="406"/>
      <c r="N470" s="406"/>
      <c r="O470" s="406"/>
      <c r="P470" s="406"/>
      <c r="Q470" s="406"/>
      <c r="R470" s="406"/>
      <c r="S470" s="406"/>
      <c r="T470" s="406"/>
      <c r="U470" s="406"/>
      <c r="V470" s="406"/>
      <c r="W470" s="406"/>
      <c r="X470" s="406"/>
      <c r="Y470" s="406"/>
      <c r="Z470" s="406"/>
      <c r="AA470" s="406"/>
      <c r="AB470" s="406"/>
      <c r="AC470" s="406"/>
      <c r="AD470" s="406"/>
      <c r="AE470" s="406"/>
      <c r="AF470" s="406"/>
      <c r="AG470" s="406"/>
      <c r="AH470" s="406"/>
      <c r="AI470" s="406"/>
      <c r="AJ470" s="406"/>
      <c r="AK470" s="406"/>
      <c r="AL470" s="406"/>
      <c r="AM470" s="406"/>
      <c r="AN470" s="406"/>
      <c r="AO470" s="406"/>
      <c r="AP470" s="406"/>
      <c r="AQ470" s="406"/>
      <c r="AR470" s="406"/>
      <c r="AS470" s="406"/>
    </row>
    <row r="471" spans="2:45">
      <c r="B471" s="406"/>
      <c r="C471" s="406"/>
      <c r="D471" s="406"/>
      <c r="E471" s="402"/>
      <c r="F471" s="402"/>
      <c r="G471" s="409"/>
      <c r="H471" s="407"/>
      <c r="I471" s="407"/>
      <c r="J471" s="406"/>
      <c r="K471" s="406"/>
      <c r="L471" s="406"/>
      <c r="M471" s="406"/>
      <c r="N471" s="406"/>
      <c r="O471" s="406"/>
      <c r="P471" s="406"/>
      <c r="Q471" s="406"/>
      <c r="R471" s="406"/>
      <c r="S471" s="406"/>
      <c r="T471" s="406"/>
      <c r="U471" s="406"/>
      <c r="V471" s="406"/>
      <c r="W471" s="406"/>
      <c r="X471" s="406"/>
      <c r="Y471" s="406"/>
      <c r="Z471" s="406"/>
      <c r="AA471" s="406"/>
      <c r="AB471" s="406"/>
      <c r="AC471" s="406"/>
      <c r="AD471" s="406"/>
      <c r="AE471" s="406"/>
      <c r="AF471" s="406"/>
      <c r="AG471" s="406"/>
      <c r="AH471" s="406"/>
      <c r="AI471" s="406"/>
      <c r="AJ471" s="406"/>
      <c r="AK471" s="406"/>
      <c r="AL471" s="406"/>
      <c r="AM471" s="406"/>
      <c r="AN471" s="406"/>
      <c r="AO471" s="406"/>
      <c r="AP471" s="406"/>
      <c r="AQ471" s="406"/>
      <c r="AR471" s="406"/>
      <c r="AS471" s="406"/>
    </row>
    <row r="472" spans="2:45">
      <c r="B472" s="406"/>
      <c r="C472" s="406"/>
      <c r="D472" s="406"/>
      <c r="E472" s="402"/>
      <c r="F472" s="402"/>
      <c r="G472" s="409"/>
      <c r="H472" s="407"/>
      <c r="I472" s="407"/>
      <c r="J472" s="406"/>
      <c r="K472" s="406"/>
      <c r="L472" s="406"/>
      <c r="M472" s="406"/>
      <c r="N472" s="406"/>
      <c r="O472" s="406"/>
      <c r="P472" s="406"/>
      <c r="Q472" s="406"/>
      <c r="R472" s="406"/>
      <c r="S472" s="406"/>
      <c r="T472" s="406"/>
      <c r="U472" s="406"/>
      <c r="V472" s="406"/>
      <c r="W472" s="406"/>
      <c r="X472" s="406"/>
      <c r="Y472" s="406"/>
      <c r="Z472" s="406"/>
      <c r="AA472" s="406"/>
      <c r="AB472" s="406"/>
      <c r="AC472" s="406"/>
      <c r="AD472" s="406"/>
      <c r="AE472" s="406"/>
      <c r="AF472" s="406"/>
      <c r="AG472" s="406"/>
      <c r="AH472" s="406"/>
      <c r="AI472" s="406"/>
      <c r="AJ472" s="406"/>
      <c r="AK472" s="406"/>
      <c r="AL472" s="406"/>
      <c r="AM472" s="406"/>
      <c r="AN472" s="406"/>
      <c r="AO472" s="406"/>
      <c r="AP472" s="406"/>
      <c r="AQ472" s="406"/>
      <c r="AR472" s="406"/>
      <c r="AS472" s="406"/>
    </row>
    <row r="473" spans="2:45">
      <c r="B473" s="406"/>
      <c r="C473" s="406"/>
      <c r="D473" s="406"/>
      <c r="E473" s="402"/>
      <c r="F473" s="402"/>
      <c r="G473" s="409"/>
      <c r="H473" s="407"/>
      <c r="I473" s="407"/>
      <c r="J473" s="406"/>
      <c r="K473" s="406"/>
      <c r="L473" s="406"/>
      <c r="M473" s="406"/>
      <c r="N473" s="406"/>
      <c r="O473" s="406"/>
      <c r="P473" s="406"/>
      <c r="Q473" s="406"/>
      <c r="R473" s="406"/>
      <c r="S473" s="406"/>
      <c r="T473" s="406"/>
      <c r="U473" s="406"/>
      <c r="V473" s="406"/>
      <c r="W473" s="406"/>
      <c r="X473" s="406"/>
      <c r="Y473" s="406"/>
      <c r="Z473" s="406"/>
      <c r="AA473" s="406"/>
      <c r="AB473" s="406"/>
      <c r="AC473" s="406"/>
      <c r="AD473" s="406"/>
      <c r="AE473" s="406"/>
      <c r="AF473" s="406"/>
      <c r="AG473" s="406"/>
      <c r="AH473" s="406"/>
      <c r="AI473" s="406"/>
      <c r="AJ473" s="406"/>
      <c r="AK473" s="406"/>
      <c r="AL473" s="406"/>
      <c r="AM473" s="406"/>
      <c r="AN473" s="406"/>
      <c r="AO473" s="406"/>
      <c r="AP473" s="406"/>
      <c r="AQ473" s="406"/>
      <c r="AR473" s="406"/>
      <c r="AS473" s="406"/>
    </row>
    <row r="474" spans="2:45">
      <c r="B474" s="406"/>
      <c r="C474" s="406"/>
      <c r="D474" s="406"/>
      <c r="E474" s="402"/>
      <c r="F474" s="402"/>
      <c r="G474" s="409"/>
      <c r="H474" s="407"/>
      <c r="I474" s="407"/>
      <c r="J474" s="406"/>
      <c r="K474" s="406"/>
      <c r="L474" s="406"/>
      <c r="M474" s="406"/>
      <c r="N474" s="406"/>
      <c r="O474" s="406"/>
      <c r="P474" s="406"/>
      <c r="Q474" s="406"/>
      <c r="R474" s="406"/>
      <c r="S474" s="406"/>
      <c r="T474" s="406"/>
      <c r="U474" s="406"/>
      <c r="V474" s="406"/>
      <c r="W474" s="406"/>
      <c r="X474" s="406"/>
      <c r="Y474" s="406"/>
      <c r="Z474" s="406"/>
      <c r="AA474" s="406"/>
      <c r="AB474" s="406"/>
      <c r="AC474" s="406"/>
      <c r="AD474" s="406"/>
      <c r="AE474" s="406"/>
      <c r="AF474" s="406"/>
      <c r="AG474" s="406"/>
      <c r="AH474" s="406"/>
      <c r="AI474" s="406"/>
      <c r="AJ474" s="406"/>
      <c r="AK474" s="406"/>
      <c r="AL474" s="406"/>
      <c r="AM474" s="406"/>
      <c r="AN474" s="406"/>
      <c r="AO474" s="406"/>
      <c r="AP474" s="406"/>
      <c r="AQ474" s="406"/>
      <c r="AR474" s="406"/>
      <c r="AS474" s="406"/>
    </row>
    <row r="475" spans="2:45">
      <c r="B475" s="406"/>
      <c r="C475" s="406"/>
      <c r="D475" s="406"/>
      <c r="E475" s="402"/>
      <c r="F475" s="402"/>
      <c r="G475" s="409"/>
      <c r="H475" s="407"/>
      <c r="I475" s="407"/>
      <c r="J475" s="406"/>
      <c r="K475" s="406"/>
      <c r="L475" s="406"/>
      <c r="M475" s="406"/>
      <c r="N475" s="406"/>
      <c r="O475" s="406"/>
      <c r="P475" s="406"/>
      <c r="Q475" s="406"/>
      <c r="R475" s="406"/>
      <c r="S475" s="406"/>
      <c r="T475" s="406"/>
      <c r="U475" s="406"/>
      <c r="V475" s="406"/>
      <c r="W475" s="406"/>
      <c r="X475" s="406"/>
      <c r="Y475" s="406"/>
      <c r="Z475" s="406"/>
      <c r="AA475" s="406"/>
      <c r="AB475" s="406"/>
      <c r="AC475" s="406"/>
      <c r="AD475" s="406"/>
      <c r="AE475" s="406"/>
      <c r="AF475" s="406"/>
      <c r="AG475" s="406"/>
      <c r="AH475" s="406"/>
      <c r="AI475" s="406"/>
      <c r="AJ475" s="406"/>
      <c r="AK475" s="406"/>
      <c r="AL475" s="406"/>
      <c r="AM475" s="406"/>
      <c r="AN475" s="406"/>
      <c r="AO475" s="406"/>
      <c r="AP475" s="406"/>
      <c r="AQ475" s="406"/>
      <c r="AR475" s="406"/>
      <c r="AS475" s="406"/>
    </row>
    <row r="476" spans="2:45">
      <c r="B476" s="406"/>
      <c r="C476" s="406"/>
      <c r="D476" s="406"/>
      <c r="E476" s="402"/>
      <c r="F476" s="402"/>
      <c r="G476" s="409"/>
      <c r="H476" s="407"/>
      <c r="I476" s="407"/>
      <c r="J476" s="406"/>
      <c r="K476" s="406"/>
      <c r="L476" s="406"/>
      <c r="M476" s="406"/>
      <c r="N476" s="406"/>
      <c r="O476" s="406"/>
      <c r="P476" s="406"/>
      <c r="Q476" s="406"/>
      <c r="R476" s="406"/>
      <c r="S476" s="406"/>
      <c r="T476" s="406"/>
      <c r="U476" s="406"/>
      <c r="V476" s="406"/>
      <c r="W476" s="406"/>
      <c r="X476" s="406"/>
      <c r="Y476" s="406"/>
      <c r="Z476" s="406"/>
      <c r="AA476" s="406"/>
      <c r="AB476" s="406"/>
      <c r="AC476" s="406"/>
      <c r="AD476" s="406"/>
      <c r="AE476" s="406"/>
      <c r="AF476" s="406"/>
      <c r="AG476" s="406"/>
      <c r="AH476" s="406"/>
      <c r="AI476" s="406"/>
      <c r="AJ476" s="406"/>
      <c r="AK476" s="406"/>
      <c r="AL476" s="406"/>
      <c r="AM476" s="406"/>
      <c r="AN476" s="406"/>
      <c r="AO476" s="406"/>
      <c r="AP476" s="406"/>
      <c r="AQ476" s="406"/>
      <c r="AR476" s="406"/>
      <c r="AS476" s="406"/>
    </row>
    <row r="477" spans="2:45">
      <c r="B477" s="406"/>
      <c r="C477" s="406"/>
      <c r="D477" s="406"/>
      <c r="E477" s="402"/>
      <c r="F477" s="402"/>
      <c r="G477" s="409"/>
      <c r="H477" s="407"/>
      <c r="I477" s="407"/>
      <c r="J477" s="406"/>
      <c r="K477" s="406"/>
      <c r="L477" s="406"/>
      <c r="M477" s="406"/>
      <c r="N477" s="406"/>
      <c r="O477" s="406"/>
      <c r="P477" s="406"/>
      <c r="Q477" s="406"/>
      <c r="R477" s="406"/>
      <c r="S477" s="406"/>
      <c r="T477" s="406"/>
      <c r="U477" s="406"/>
      <c r="V477" s="406"/>
      <c r="W477" s="406"/>
      <c r="X477" s="406"/>
      <c r="Y477" s="406"/>
      <c r="Z477" s="406"/>
      <c r="AA477" s="406"/>
      <c r="AB477" s="406"/>
      <c r="AC477" s="406"/>
      <c r="AD477" s="406"/>
      <c r="AE477" s="406"/>
      <c r="AF477" s="406"/>
      <c r="AG477" s="406"/>
      <c r="AH477" s="406"/>
      <c r="AI477" s="406"/>
      <c r="AJ477" s="406"/>
      <c r="AK477" s="406"/>
      <c r="AL477" s="406"/>
      <c r="AM477" s="406"/>
      <c r="AN477" s="406"/>
      <c r="AO477" s="406"/>
      <c r="AP477" s="406"/>
      <c r="AQ477" s="406"/>
      <c r="AR477" s="406"/>
      <c r="AS477" s="406"/>
    </row>
    <row r="478" spans="2:45">
      <c r="B478" s="406"/>
      <c r="C478" s="406"/>
      <c r="D478" s="406"/>
      <c r="E478" s="402"/>
      <c r="F478" s="402"/>
      <c r="G478" s="409"/>
      <c r="H478" s="407"/>
      <c r="I478" s="407"/>
      <c r="J478" s="406"/>
      <c r="K478" s="406"/>
      <c r="L478" s="406"/>
      <c r="M478" s="406"/>
      <c r="N478" s="406"/>
      <c r="O478" s="406"/>
      <c r="P478" s="406"/>
      <c r="Q478" s="406"/>
      <c r="R478" s="406"/>
      <c r="S478" s="406"/>
      <c r="T478" s="406"/>
      <c r="U478" s="406"/>
      <c r="V478" s="406"/>
      <c r="W478" s="406"/>
      <c r="X478" s="406"/>
      <c r="Y478" s="406"/>
      <c r="Z478" s="406"/>
      <c r="AA478" s="406"/>
      <c r="AB478" s="406"/>
      <c r="AC478" s="406"/>
      <c r="AD478" s="406"/>
      <c r="AE478" s="406"/>
      <c r="AF478" s="406"/>
      <c r="AG478" s="406"/>
      <c r="AH478" s="406"/>
      <c r="AI478" s="406"/>
      <c r="AJ478" s="406"/>
      <c r="AK478" s="406"/>
      <c r="AL478" s="406"/>
      <c r="AM478" s="406"/>
      <c r="AN478" s="406"/>
      <c r="AO478" s="406"/>
      <c r="AP478" s="406"/>
      <c r="AQ478" s="406"/>
      <c r="AR478" s="406"/>
      <c r="AS478" s="406"/>
    </row>
    <row r="479" spans="2:45">
      <c r="B479" s="406"/>
      <c r="C479" s="406"/>
      <c r="D479" s="406"/>
      <c r="E479" s="402"/>
      <c r="F479" s="402"/>
      <c r="G479" s="409"/>
      <c r="H479" s="407"/>
      <c r="I479" s="407"/>
      <c r="J479" s="406"/>
      <c r="K479" s="406"/>
      <c r="L479" s="406"/>
      <c r="M479" s="406"/>
      <c r="N479" s="406"/>
      <c r="O479" s="406"/>
      <c r="P479" s="406"/>
      <c r="Q479" s="406"/>
      <c r="R479" s="406"/>
      <c r="S479" s="406"/>
      <c r="T479" s="406"/>
      <c r="U479" s="406"/>
      <c r="V479" s="406"/>
      <c r="W479" s="406"/>
      <c r="X479" s="406"/>
      <c r="Y479" s="406"/>
      <c r="Z479" s="406"/>
      <c r="AA479" s="406"/>
      <c r="AB479" s="406"/>
      <c r="AC479" s="406"/>
      <c r="AD479" s="406"/>
      <c r="AE479" s="406"/>
      <c r="AF479" s="406"/>
      <c r="AG479" s="406"/>
      <c r="AH479" s="406"/>
      <c r="AI479" s="406"/>
      <c r="AJ479" s="406"/>
      <c r="AK479" s="406"/>
      <c r="AL479" s="406"/>
      <c r="AM479" s="406"/>
      <c r="AN479" s="406"/>
      <c r="AO479" s="406"/>
      <c r="AP479" s="406"/>
      <c r="AQ479" s="406"/>
      <c r="AR479" s="406"/>
      <c r="AS479" s="406"/>
    </row>
    <row r="480" spans="2:45">
      <c r="B480" s="406"/>
      <c r="C480" s="406"/>
      <c r="D480" s="406"/>
      <c r="E480" s="402"/>
      <c r="F480" s="402"/>
      <c r="G480" s="409"/>
      <c r="H480" s="407"/>
      <c r="I480" s="407"/>
      <c r="J480" s="406"/>
      <c r="K480" s="406"/>
      <c r="L480" s="406"/>
      <c r="M480" s="406"/>
      <c r="N480" s="406"/>
      <c r="O480" s="406"/>
      <c r="P480" s="406"/>
      <c r="Q480" s="406"/>
      <c r="R480" s="406"/>
      <c r="S480" s="406"/>
      <c r="T480" s="406"/>
      <c r="U480" s="406"/>
      <c r="V480" s="406"/>
      <c r="W480" s="406"/>
      <c r="X480" s="406"/>
      <c r="Y480" s="406"/>
      <c r="Z480" s="406"/>
      <c r="AA480" s="406"/>
      <c r="AB480" s="406"/>
      <c r="AC480" s="406"/>
      <c r="AD480" s="406"/>
      <c r="AE480" s="406"/>
      <c r="AF480" s="406"/>
      <c r="AG480" s="406"/>
      <c r="AH480" s="406"/>
      <c r="AI480" s="406"/>
      <c r="AJ480" s="406"/>
      <c r="AK480" s="406"/>
      <c r="AL480" s="406"/>
      <c r="AM480" s="406"/>
      <c r="AN480" s="406"/>
      <c r="AO480" s="406"/>
      <c r="AP480" s="406"/>
      <c r="AQ480" s="406"/>
      <c r="AR480" s="406"/>
      <c r="AS480" s="406"/>
    </row>
    <row r="481" spans="2:45">
      <c r="B481" s="406"/>
      <c r="C481" s="406"/>
      <c r="D481" s="406"/>
      <c r="E481" s="402"/>
      <c r="F481" s="402"/>
      <c r="G481" s="409"/>
      <c r="H481" s="407"/>
      <c r="I481" s="407"/>
      <c r="J481" s="406"/>
      <c r="K481" s="406"/>
      <c r="L481" s="406"/>
      <c r="M481" s="406"/>
      <c r="N481" s="406"/>
      <c r="O481" s="406"/>
      <c r="P481" s="406"/>
      <c r="Q481" s="406"/>
      <c r="R481" s="406"/>
      <c r="S481" s="406"/>
      <c r="T481" s="406"/>
      <c r="U481" s="406"/>
      <c r="V481" s="406"/>
      <c r="W481" s="406"/>
      <c r="X481" s="406"/>
      <c r="Y481" s="406"/>
      <c r="Z481" s="406"/>
      <c r="AA481" s="406"/>
      <c r="AB481" s="406"/>
      <c r="AC481" s="406"/>
      <c r="AD481" s="406"/>
      <c r="AE481" s="406"/>
      <c r="AF481" s="406"/>
      <c r="AG481" s="406"/>
      <c r="AH481" s="406"/>
      <c r="AI481" s="406"/>
      <c r="AJ481" s="406"/>
      <c r="AK481" s="406"/>
      <c r="AL481" s="406"/>
      <c r="AM481" s="406"/>
      <c r="AN481" s="406"/>
      <c r="AO481" s="406"/>
      <c r="AP481" s="406"/>
      <c r="AQ481" s="406"/>
      <c r="AR481" s="406"/>
      <c r="AS481" s="406"/>
    </row>
    <row r="482" spans="2:45">
      <c r="B482" s="406"/>
      <c r="C482" s="406"/>
      <c r="D482" s="406"/>
      <c r="E482" s="402"/>
      <c r="F482" s="402"/>
      <c r="G482" s="409"/>
      <c r="H482" s="407"/>
      <c r="I482" s="407"/>
      <c r="J482" s="406"/>
      <c r="K482" s="406"/>
      <c r="L482" s="406"/>
      <c r="M482" s="406"/>
      <c r="N482" s="406"/>
      <c r="O482" s="406"/>
      <c r="P482" s="406"/>
      <c r="Q482" s="406"/>
      <c r="R482" s="406"/>
      <c r="S482" s="406"/>
      <c r="T482" s="406"/>
      <c r="U482" s="406"/>
      <c r="V482" s="406"/>
      <c r="W482" s="406"/>
      <c r="X482" s="406"/>
      <c r="Y482" s="406"/>
      <c r="Z482" s="406"/>
      <c r="AA482" s="406"/>
      <c r="AB482" s="406"/>
      <c r="AC482" s="406"/>
      <c r="AD482" s="406"/>
      <c r="AE482" s="406"/>
      <c r="AF482" s="406"/>
      <c r="AG482" s="406"/>
      <c r="AH482" s="406"/>
      <c r="AI482" s="406"/>
      <c r="AJ482" s="406"/>
      <c r="AK482" s="406"/>
      <c r="AL482" s="406"/>
      <c r="AM482" s="406"/>
      <c r="AN482" s="406"/>
      <c r="AO482" s="406"/>
      <c r="AP482" s="406"/>
      <c r="AQ482" s="406"/>
      <c r="AR482" s="406"/>
      <c r="AS482" s="406"/>
    </row>
    <row r="483" spans="2:45">
      <c r="B483" s="406"/>
      <c r="C483" s="406"/>
      <c r="D483" s="406"/>
      <c r="E483" s="402"/>
      <c r="F483" s="402"/>
      <c r="G483" s="409"/>
      <c r="H483" s="407"/>
      <c r="I483" s="407"/>
      <c r="J483" s="406"/>
      <c r="K483" s="406"/>
      <c r="L483" s="406"/>
      <c r="M483" s="406"/>
      <c r="N483" s="406"/>
      <c r="O483" s="406"/>
      <c r="P483" s="406"/>
      <c r="Q483" s="406"/>
      <c r="R483" s="406"/>
      <c r="S483" s="406"/>
      <c r="T483" s="406"/>
      <c r="U483" s="406"/>
      <c r="V483" s="406"/>
      <c r="W483" s="406"/>
      <c r="X483" s="406"/>
      <c r="Y483" s="406"/>
      <c r="Z483" s="406"/>
      <c r="AA483" s="406"/>
      <c r="AB483" s="406"/>
      <c r="AC483" s="406"/>
      <c r="AD483" s="406"/>
      <c r="AE483" s="406"/>
      <c r="AF483" s="406"/>
      <c r="AG483" s="406"/>
      <c r="AH483" s="406"/>
      <c r="AI483" s="406"/>
      <c r="AJ483" s="406"/>
      <c r="AK483" s="406"/>
      <c r="AL483" s="406"/>
      <c r="AM483" s="406"/>
      <c r="AN483" s="406"/>
      <c r="AO483" s="406"/>
      <c r="AP483" s="406"/>
      <c r="AQ483" s="406"/>
      <c r="AR483" s="406"/>
      <c r="AS483" s="406"/>
    </row>
    <row r="484" spans="2:45">
      <c r="B484" s="406"/>
      <c r="C484" s="406"/>
      <c r="D484" s="406"/>
      <c r="E484" s="402"/>
      <c r="F484" s="402"/>
      <c r="G484" s="409"/>
      <c r="H484" s="407"/>
      <c r="I484" s="407"/>
      <c r="J484" s="406"/>
      <c r="K484" s="406"/>
      <c r="L484" s="406"/>
      <c r="M484" s="406"/>
      <c r="N484" s="406"/>
      <c r="O484" s="406"/>
      <c r="P484" s="406"/>
      <c r="Q484" s="406"/>
      <c r="R484" s="406"/>
      <c r="S484" s="406"/>
      <c r="T484" s="406"/>
      <c r="U484" s="406"/>
      <c r="V484" s="406"/>
      <c r="W484" s="406"/>
      <c r="X484" s="406"/>
      <c r="Y484" s="406"/>
      <c r="Z484" s="406"/>
      <c r="AA484" s="406"/>
      <c r="AB484" s="406"/>
      <c r="AC484" s="406"/>
      <c r="AD484" s="406"/>
      <c r="AE484" s="406"/>
      <c r="AF484" s="406"/>
      <c r="AG484" s="406"/>
      <c r="AH484" s="406"/>
      <c r="AI484" s="406"/>
      <c r="AJ484" s="406"/>
      <c r="AK484" s="406"/>
      <c r="AL484" s="406"/>
      <c r="AM484" s="406"/>
      <c r="AN484" s="406"/>
      <c r="AO484" s="406"/>
      <c r="AP484" s="406"/>
      <c r="AQ484" s="406"/>
      <c r="AR484" s="406"/>
      <c r="AS484" s="406"/>
    </row>
    <row r="485" spans="2:45">
      <c r="B485" s="406"/>
      <c r="C485" s="406"/>
      <c r="D485" s="406"/>
      <c r="E485" s="402"/>
      <c r="F485" s="402"/>
      <c r="G485" s="409"/>
      <c r="H485" s="407"/>
      <c r="I485" s="407"/>
      <c r="J485" s="406"/>
      <c r="K485" s="406"/>
      <c r="L485" s="406"/>
      <c r="M485" s="406"/>
      <c r="N485" s="406"/>
      <c r="O485" s="406"/>
      <c r="P485" s="406"/>
      <c r="Q485" s="406"/>
      <c r="R485" s="406"/>
      <c r="S485" s="406"/>
      <c r="T485" s="406"/>
      <c r="U485" s="406"/>
      <c r="V485" s="406"/>
      <c r="W485" s="406"/>
      <c r="X485" s="406"/>
      <c r="Y485" s="406"/>
      <c r="Z485" s="406"/>
      <c r="AA485" s="406"/>
      <c r="AB485" s="406"/>
      <c r="AC485" s="406"/>
      <c r="AD485" s="406"/>
      <c r="AE485" s="406"/>
      <c r="AF485" s="406"/>
      <c r="AG485" s="406"/>
      <c r="AH485" s="406"/>
      <c r="AI485" s="406"/>
      <c r="AJ485" s="406"/>
      <c r="AK485" s="406"/>
      <c r="AL485" s="406"/>
      <c r="AM485" s="406"/>
      <c r="AN485" s="406"/>
      <c r="AO485" s="406"/>
      <c r="AP485" s="406"/>
      <c r="AQ485" s="406"/>
      <c r="AR485" s="406"/>
      <c r="AS485" s="406"/>
    </row>
    <row r="486" spans="2:45">
      <c r="B486" s="406"/>
      <c r="C486" s="406"/>
      <c r="D486" s="406"/>
      <c r="E486" s="402"/>
      <c r="F486" s="402"/>
      <c r="G486" s="409"/>
      <c r="H486" s="407"/>
      <c r="I486" s="407"/>
      <c r="J486" s="406"/>
      <c r="K486" s="406"/>
      <c r="L486" s="406"/>
      <c r="M486" s="406"/>
      <c r="N486" s="406"/>
      <c r="O486" s="406"/>
      <c r="P486" s="406"/>
      <c r="Q486" s="406"/>
      <c r="R486" s="406"/>
      <c r="S486" s="406"/>
      <c r="T486" s="406"/>
      <c r="U486" s="406"/>
      <c r="V486" s="406"/>
      <c r="W486" s="406"/>
      <c r="X486" s="406"/>
      <c r="Y486" s="406"/>
      <c r="Z486" s="406"/>
      <c r="AA486" s="406"/>
      <c r="AB486" s="406"/>
      <c r="AC486" s="406"/>
      <c r="AD486" s="406"/>
      <c r="AE486" s="406"/>
      <c r="AF486" s="406"/>
      <c r="AG486" s="406"/>
      <c r="AH486" s="406"/>
      <c r="AI486" s="406"/>
      <c r="AJ486" s="406"/>
      <c r="AK486" s="406"/>
      <c r="AL486" s="406"/>
      <c r="AM486" s="406"/>
      <c r="AN486" s="406"/>
      <c r="AO486" s="406"/>
      <c r="AP486" s="406"/>
      <c r="AQ486" s="406"/>
      <c r="AR486" s="406"/>
      <c r="AS486" s="406"/>
    </row>
    <row r="487" spans="2:45">
      <c r="B487" s="406"/>
      <c r="C487" s="406"/>
      <c r="D487" s="406"/>
      <c r="E487" s="402"/>
      <c r="F487" s="402"/>
      <c r="G487" s="409"/>
      <c r="H487" s="407"/>
      <c r="I487" s="407"/>
      <c r="J487" s="406"/>
      <c r="K487" s="406"/>
      <c r="L487" s="406"/>
      <c r="M487" s="406"/>
      <c r="N487" s="406"/>
      <c r="O487" s="406"/>
      <c r="P487" s="406"/>
      <c r="Q487" s="406"/>
      <c r="R487" s="406"/>
      <c r="S487" s="406"/>
      <c r="T487" s="406"/>
      <c r="U487" s="406"/>
      <c r="V487" s="406"/>
      <c r="W487" s="406"/>
      <c r="X487" s="406"/>
      <c r="Y487" s="406"/>
      <c r="Z487" s="406"/>
      <c r="AA487" s="406"/>
      <c r="AB487" s="406"/>
      <c r="AC487" s="406"/>
      <c r="AD487" s="406"/>
      <c r="AE487" s="406"/>
      <c r="AF487" s="406"/>
      <c r="AG487" s="406"/>
      <c r="AH487" s="406"/>
      <c r="AI487" s="406"/>
      <c r="AJ487" s="406"/>
      <c r="AK487" s="406"/>
      <c r="AL487" s="406"/>
      <c r="AM487" s="406"/>
      <c r="AN487" s="406"/>
      <c r="AO487" s="406"/>
      <c r="AP487" s="406"/>
      <c r="AQ487" s="406"/>
      <c r="AR487" s="406"/>
      <c r="AS487" s="406"/>
    </row>
    <row r="488" spans="2:45">
      <c r="B488" s="406"/>
      <c r="C488" s="406"/>
      <c r="D488" s="406"/>
      <c r="E488" s="402"/>
      <c r="F488" s="402"/>
      <c r="G488" s="409"/>
      <c r="H488" s="407"/>
      <c r="I488" s="407"/>
      <c r="J488" s="406"/>
      <c r="K488" s="406"/>
      <c r="L488" s="406"/>
      <c r="M488" s="406"/>
      <c r="N488" s="406"/>
      <c r="O488" s="406"/>
      <c r="P488" s="406"/>
      <c r="Q488" s="406"/>
      <c r="R488" s="406"/>
      <c r="S488" s="406"/>
      <c r="T488" s="406"/>
      <c r="U488" s="406"/>
      <c r="V488" s="406"/>
      <c r="W488" s="406"/>
      <c r="X488" s="406"/>
      <c r="Y488" s="406"/>
      <c r="Z488" s="406"/>
      <c r="AA488" s="406"/>
      <c r="AB488" s="406"/>
      <c r="AC488" s="406"/>
      <c r="AD488" s="406"/>
      <c r="AE488" s="406"/>
      <c r="AF488" s="406"/>
      <c r="AG488" s="406"/>
      <c r="AH488" s="406"/>
      <c r="AI488" s="406"/>
      <c r="AJ488" s="406"/>
      <c r="AK488" s="406"/>
      <c r="AL488" s="406"/>
      <c r="AM488" s="406"/>
      <c r="AN488" s="406"/>
      <c r="AO488" s="406"/>
      <c r="AP488" s="406"/>
      <c r="AQ488" s="406"/>
      <c r="AR488" s="406"/>
      <c r="AS488" s="406"/>
    </row>
    <row r="489" spans="2:45">
      <c r="B489" s="406"/>
      <c r="C489" s="406"/>
      <c r="D489" s="406"/>
      <c r="E489" s="402"/>
      <c r="F489" s="402"/>
      <c r="G489" s="409"/>
      <c r="H489" s="407"/>
      <c r="I489" s="407"/>
      <c r="J489" s="406"/>
      <c r="K489" s="406"/>
      <c r="L489" s="406"/>
      <c r="M489" s="406"/>
      <c r="N489" s="406"/>
      <c r="O489" s="406"/>
      <c r="P489" s="406"/>
      <c r="Q489" s="406"/>
      <c r="R489" s="406"/>
      <c r="S489" s="406"/>
      <c r="T489" s="406"/>
      <c r="U489" s="406"/>
      <c r="V489" s="406"/>
      <c r="W489" s="406"/>
      <c r="X489" s="406"/>
      <c r="Y489" s="406"/>
      <c r="Z489" s="406"/>
      <c r="AA489" s="406"/>
      <c r="AB489" s="406"/>
      <c r="AC489" s="406"/>
      <c r="AD489" s="406"/>
      <c r="AE489" s="406"/>
      <c r="AF489" s="406"/>
      <c r="AG489" s="406"/>
      <c r="AH489" s="406"/>
      <c r="AI489" s="406"/>
      <c r="AJ489" s="406"/>
      <c r="AK489" s="406"/>
      <c r="AL489" s="406"/>
      <c r="AM489" s="406"/>
      <c r="AN489" s="406"/>
      <c r="AO489" s="406"/>
      <c r="AP489" s="406"/>
      <c r="AQ489" s="406"/>
      <c r="AR489" s="406"/>
      <c r="AS489" s="406"/>
    </row>
    <row r="490" spans="2:45">
      <c r="B490" s="406"/>
      <c r="C490" s="406"/>
      <c r="D490" s="406"/>
      <c r="E490" s="402"/>
      <c r="F490" s="402"/>
      <c r="G490" s="409"/>
      <c r="H490" s="407"/>
      <c r="I490" s="407"/>
      <c r="J490" s="406"/>
      <c r="K490" s="406"/>
      <c r="L490" s="406"/>
      <c r="M490" s="406"/>
      <c r="N490" s="406"/>
      <c r="O490" s="406"/>
      <c r="P490" s="406"/>
      <c r="Q490" s="406"/>
      <c r="R490" s="406"/>
      <c r="S490" s="406"/>
      <c r="T490" s="406"/>
      <c r="U490" s="406"/>
      <c r="V490" s="406"/>
      <c r="W490" s="406"/>
      <c r="X490" s="406"/>
      <c r="Y490" s="406"/>
      <c r="Z490" s="406"/>
      <c r="AA490" s="406"/>
      <c r="AB490" s="406"/>
      <c r="AC490" s="406"/>
      <c r="AD490" s="406"/>
      <c r="AE490" s="406"/>
      <c r="AF490" s="406"/>
      <c r="AG490" s="406"/>
      <c r="AH490" s="406"/>
      <c r="AI490" s="406"/>
      <c r="AJ490" s="406"/>
      <c r="AK490" s="406"/>
      <c r="AL490" s="406"/>
      <c r="AM490" s="406"/>
      <c r="AN490" s="406"/>
      <c r="AO490" s="406"/>
      <c r="AP490" s="406"/>
      <c r="AQ490" s="406"/>
      <c r="AR490" s="406"/>
      <c r="AS490" s="406"/>
    </row>
    <row r="491" spans="2:45">
      <c r="B491" s="406"/>
      <c r="C491" s="406"/>
      <c r="D491" s="406"/>
      <c r="E491" s="402"/>
      <c r="F491" s="402"/>
      <c r="G491" s="409"/>
      <c r="H491" s="407"/>
      <c r="I491" s="407"/>
      <c r="J491" s="406"/>
      <c r="K491" s="406"/>
      <c r="L491" s="406"/>
      <c r="M491" s="406"/>
      <c r="N491" s="406"/>
      <c r="O491" s="406"/>
      <c r="P491" s="406"/>
      <c r="Q491" s="406"/>
      <c r="R491" s="406"/>
      <c r="S491" s="406"/>
      <c r="T491" s="406"/>
      <c r="U491" s="406"/>
      <c r="V491" s="406"/>
      <c r="W491" s="406"/>
      <c r="X491" s="406"/>
      <c r="Y491" s="406"/>
      <c r="Z491" s="406"/>
      <c r="AA491" s="406"/>
      <c r="AB491" s="406"/>
      <c r="AC491" s="406"/>
      <c r="AD491" s="406"/>
      <c r="AE491" s="406"/>
      <c r="AF491" s="406"/>
      <c r="AG491" s="406"/>
      <c r="AH491" s="406"/>
      <c r="AI491" s="406"/>
      <c r="AJ491" s="406"/>
      <c r="AK491" s="406"/>
      <c r="AL491" s="406"/>
      <c r="AM491" s="406"/>
      <c r="AN491" s="406"/>
      <c r="AO491" s="406"/>
      <c r="AP491" s="406"/>
      <c r="AQ491" s="406"/>
      <c r="AR491" s="406"/>
      <c r="AS491" s="406"/>
    </row>
    <row r="492" spans="2:45">
      <c r="B492" s="406"/>
      <c r="C492" s="406"/>
      <c r="D492" s="406"/>
      <c r="E492" s="402"/>
      <c r="F492" s="402"/>
      <c r="G492" s="409"/>
      <c r="H492" s="407"/>
      <c r="I492" s="407"/>
      <c r="J492" s="406"/>
      <c r="K492" s="406"/>
      <c r="L492" s="406"/>
      <c r="M492" s="406"/>
      <c r="N492" s="406"/>
      <c r="O492" s="406"/>
      <c r="P492" s="406"/>
      <c r="Q492" s="406"/>
      <c r="R492" s="406"/>
      <c r="S492" s="406"/>
      <c r="T492" s="406"/>
      <c r="U492" s="406"/>
      <c r="V492" s="406"/>
      <c r="W492" s="406"/>
      <c r="X492" s="406"/>
      <c r="Y492" s="406"/>
      <c r="Z492" s="406"/>
      <c r="AA492" s="406"/>
      <c r="AB492" s="406"/>
      <c r="AC492" s="406"/>
      <c r="AD492" s="406"/>
      <c r="AE492" s="406"/>
      <c r="AF492" s="406"/>
      <c r="AG492" s="406"/>
      <c r="AH492" s="406"/>
      <c r="AI492" s="406"/>
      <c r="AJ492" s="406"/>
      <c r="AK492" s="406"/>
      <c r="AL492" s="406"/>
      <c r="AM492" s="406"/>
      <c r="AN492" s="406"/>
      <c r="AO492" s="406"/>
      <c r="AP492" s="406"/>
      <c r="AQ492" s="406"/>
      <c r="AR492" s="406"/>
      <c r="AS492" s="406"/>
    </row>
    <row r="493" spans="2:45">
      <c r="B493" s="406"/>
      <c r="C493" s="406"/>
      <c r="D493" s="406"/>
      <c r="E493" s="402"/>
      <c r="F493" s="402"/>
      <c r="G493" s="409"/>
      <c r="H493" s="407"/>
      <c r="I493" s="407"/>
      <c r="J493" s="406"/>
      <c r="K493" s="406"/>
      <c r="L493" s="406"/>
      <c r="M493" s="406"/>
      <c r="N493" s="406"/>
      <c r="O493" s="406"/>
      <c r="P493" s="406"/>
      <c r="Q493" s="406"/>
      <c r="R493" s="406"/>
      <c r="S493" s="406"/>
      <c r="T493" s="406"/>
      <c r="U493" s="406"/>
      <c r="V493" s="406"/>
      <c r="W493" s="406"/>
      <c r="X493" s="406"/>
      <c r="Y493" s="406"/>
      <c r="Z493" s="406"/>
      <c r="AA493" s="406"/>
      <c r="AB493" s="406"/>
      <c r="AC493" s="406"/>
      <c r="AD493" s="406"/>
      <c r="AE493" s="406"/>
      <c r="AF493" s="406"/>
      <c r="AG493" s="406"/>
      <c r="AH493" s="406"/>
      <c r="AI493" s="406"/>
      <c r="AJ493" s="406"/>
      <c r="AK493" s="406"/>
      <c r="AL493" s="406"/>
      <c r="AM493" s="406"/>
      <c r="AN493" s="406"/>
      <c r="AO493" s="406"/>
      <c r="AP493" s="406"/>
      <c r="AQ493" s="406"/>
      <c r="AR493" s="406"/>
      <c r="AS493" s="406"/>
    </row>
    <row r="494" spans="2:45">
      <c r="B494" s="406"/>
      <c r="C494" s="406"/>
      <c r="D494" s="406"/>
      <c r="E494" s="402"/>
      <c r="F494" s="402"/>
      <c r="G494" s="409"/>
      <c r="H494" s="407"/>
      <c r="I494" s="407"/>
      <c r="J494" s="406"/>
      <c r="K494" s="406"/>
      <c r="L494" s="406"/>
      <c r="M494" s="406"/>
      <c r="N494" s="406"/>
      <c r="O494" s="406"/>
      <c r="P494" s="406"/>
      <c r="Q494" s="406"/>
      <c r="R494" s="406"/>
      <c r="S494" s="406"/>
      <c r="T494" s="406"/>
      <c r="U494" s="406"/>
      <c r="V494" s="406"/>
      <c r="W494" s="406"/>
      <c r="X494" s="406"/>
      <c r="Y494" s="406"/>
      <c r="Z494" s="406"/>
      <c r="AA494" s="406"/>
      <c r="AB494" s="406"/>
      <c r="AC494" s="406"/>
      <c r="AD494" s="406"/>
      <c r="AE494" s="406"/>
      <c r="AF494" s="406"/>
      <c r="AG494" s="406"/>
      <c r="AH494" s="406"/>
      <c r="AI494" s="406"/>
      <c r="AJ494" s="406"/>
      <c r="AK494" s="406"/>
      <c r="AL494" s="406"/>
      <c r="AM494" s="406"/>
      <c r="AN494" s="406"/>
      <c r="AO494" s="406"/>
      <c r="AP494" s="406"/>
      <c r="AQ494" s="406"/>
      <c r="AR494" s="406"/>
      <c r="AS494" s="406"/>
    </row>
    <row r="495" spans="2:45">
      <c r="B495" s="406"/>
      <c r="C495" s="406"/>
      <c r="D495" s="406"/>
      <c r="E495" s="402"/>
      <c r="F495" s="402"/>
      <c r="G495" s="409"/>
      <c r="H495" s="407"/>
      <c r="I495" s="407"/>
      <c r="J495" s="406"/>
      <c r="K495" s="406"/>
      <c r="L495" s="406"/>
      <c r="M495" s="406"/>
      <c r="N495" s="406"/>
      <c r="O495" s="406"/>
      <c r="P495" s="406"/>
      <c r="Q495" s="406"/>
      <c r="R495" s="406"/>
      <c r="S495" s="406"/>
      <c r="T495" s="406"/>
      <c r="U495" s="406"/>
      <c r="V495" s="406"/>
      <c r="W495" s="406"/>
      <c r="X495" s="406"/>
      <c r="Y495" s="406"/>
      <c r="Z495" s="406"/>
      <c r="AA495" s="406"/>
      <c r="AB495" s="406"/>
      <c r="AC495" s="406"/>
      <c r="AD495" s="406"/>
      <c r="AE495" s="406"/>
      <c r="AF495" s="406"/>
      <c r="AG495" s="406"/>
      <c r="AH495" s="406"/>
      <c r="AI495" s="406"/>
      <c r="AJ495" s="406"/>
      <c r="AK495" s="406"/>
      <c r="AL495" s="406"/>
      <c r="AM495" s="406"/>
      <c r="AN495" s="406"/>
      <c r="AO495" s="406"/>
      <c r="AP495" s="406"/>
      <c r="AQ495" s="406"/>
      <c r="AR495" s="406"/>
      <c r="AS495" s="406"/>
    </row>
    <row r="496" spans="2:45">
      <c r="B496" s="406"/>
      <c r="C496" s="406"/>
      <c r="D496" s="406"/>
      <c r="E496" s="402"/>
      <c r="F496" s="402"/>
      <c r="G496" s="409"/>
      <c r="H496" s="407"/>
      <c r="I496" s="407"/>
      <c r="J496" s="406"/>
      <c r="K496" s="406"/>
      <c r="L496" s="406"/>
      <c r="M496" s="406"/>
      <c r="N496" s="406"/>
      <c r="O496" s="406"/>
      <c r="P496" s="406"/>
      <c r="Q496" s="406"/>
      <c r="R496" s="406"/>
      <c r="S496" s="406"/>
      <c r="T496" s="406"/>
      <c r="U496" s="406"/>
      <c r="V496" s="406"/>
      <c r="W496" s="406"/>
      <c r="X496" s="406"/>
      <c r="Y496" s="406"/>
      <c r="Z496" s="406"/>
      <c r="AA496" s="406"/>
      <c r="AB496" s="406"/>
      <c r="AC496" s="406"/>
      <c r="AD496" s="406"/>
      <c r="AE496" s="406"/>
      <c r="AF496" s="406"/>
      <c r="AG496" s="406"/>
      <c r="AH496" s="406"/>
      <c r="AI496" s="406"/>
      <c r="AJ496" s="406"/>
      <c r="AK496" s="406"/>
      <c r="AL496" s="406"/>
      <c r="AM496" s="406"/>
      <c r="AN496" s="406"/>
      <c r="AO496" s="406"/>
      <c r="AP496" s="406"/>
      <c r="AQ496" s="406"/>
      <c r="AR496" s="406"/>
      <c r="AS496" s="406"/>
    </row>
    <row r="497" spans="2:45">
      <c r="B497" s="406"/>
      <c r="C497" s="406"/>
      <c r="D497" s="406"/>
      <c r="E497" s="402"/>
      <c r="F497" s="402"/>
      <c r="G497" s="409"/>
      <c r="H497" s="407"/>
      <c r="I497" s="407"/>
      <c r="J497" s="406"/>
      <c r="K497" s="406"/>
      <c r="L497" s="406"/>
      <c r="M497" s="406"/>
      <c r="N497" s="406"/>
      <c r="O497" s="406"/>
      <c r="P497" s="406"/>
      <c r="Q497" s="406"/>
      <c r="R497" s="406"/>
      <c r="S497" s="406"/>
      <c r="T497" s="406"/>
      <c r="U497" s="406"/>
      <c r="V497" s="406"/>
      <c r="W497" s="406"/>
      <c r="X497" s="406"/>
      <c r="Y497" s="406"/>
      <c r="Z497" s="406"/>
      <c r="AA497" s="406"/>
      <c r="AB497" s="406"/>
      <c r="AC497" s="406"/>
      <c r="AD497" s="406"/>
      <c r="AE497" s="406"/>
      <c r="AF497" s="406"/>
      <c r="AG497" s="406"/>
      <c r="AH497" s="406"/>
      <c r="AI497" s="406"/>
      <c r="AJ497" s="406"/>
      <c r="AK497" s="406"/>
      <c r="AL497" s="406"/>
      <c r="AM497" s="406"/>
      <c r="AN497" s="406"/>
      <c r="AO497" s="406"/>
      <c r="AP497" s="406"/>
      <c r="AQ497" s="406"/>
      <c r="AR497" s="406"/>
      <c r="AS497" s="406"/>
    </row>
    <row r="498" spans="2:45">
      <c r="B498" s="406"/>
      <c r="C498" s="406"/>
      <c r="D498" s="406"/>
      <c r="E498" s="402"/>
      <c r="F498" s="402"/>
      <c r="G498" s="409"/>
      <c r="H498" s="407"/>
      <c r="I498" s="407"/>
      <c r="J498" s="406"/>
      <c r="K498" s="406"/>
      <c r="L498" s="406"/>
      <c r="M498" s="406"/>
      <c r="N498" s="406"/>
      <c r="O498" s="406"/>
      <c r="P498" s="406"/>
      <c r="Q498" s="406"/>
      <c r="R498" s="406"/>
      <c r="S498" s="406"/>
      <c r="T498" s="406"/>
      <c r="U498" s="406"/>
      <c r="V498" s="406"/>
      <c r="W498" s="406"/>
      <c r="X498" s="406"/>
      <c r="Y498" s="406"/>
      <c r="Z498" s="406"/>
      <c r="AA498" s="406"/>
      <c r="AB498" s="406"/>
      <c r="AC498" s="406"/>
      <c r="AD498" s="406"/>
      <c r="AE498" s="406"/>
      <c r="AF498" s="406"/>
      <c r="AG498" s="406"/>
      <c r="AH498" s="406"/>
      <c r="AI498" s="406"/>
      <c r="AJ498" s="406"/>
      <c r="AK498" s="406"/>
      <c r="AL498" s="406"/>
      <c r="AM498" s="406"/>
      <c r="AN498" s="406"/>
      <c r="AO498" s="406"/>
      <c r="AP498" s="406"/>
      <c r="AQ498" s="406"/>
      <c r="AR498" s="406"/>
      <c r="AS498" s="406"/>
    </row>
    <row r="499" spans="2:45">
      <c r="B499" s="406"/>
      <c r="C499" s="406"/>
      <c r="D499" s="406"/>
      <c r="E499" s="402"/>
      <c r="F499" s="402"/>
      <c r="G499" s="409"/>
      <c r="H499" s="407"/>
      <c r="I499" s="407"/>
      <c r="J499" s="406"/>
      <c r="K499" s="406"/>
      <c r="L499" s="406"/>
      <c r="M499" s="406"/>
      <c r="N499" s="406"/>
      <c r="O499" s="406"/>
      <c r="P499" s="406"/>
      <c r="Q499" s="406"/>
      <c r="R499" s="406"/>
      <c r="S499" s="406"/>
      <c r="T499" s="406"/>
      <c r="U499" s="406"/>
      <c r="V499" s="406"/>
      <c r="W499" s="406"/>
      <c r="X499" s="406"/>
      <c r="Y499" s="406"/>
      <c r="Z499" s="406"/>
      <c r="AA499" s="406"/>
      <c r="AB499" s="406"/>
      <c r="AC499" s="406"/>
      <c r="AD499" s="406"/>
      <c r="AE499" s="406"/>
      <c r="AF499" s="406"/>
      <c r="AG499" s="406"/>
      <c r="AH499" s="406"/>
      <c r="AI499" s="406"/>
      <c r="AJ499" s="406"/>
      <c r="AK499" s="406"/>
      <c r="AL499" s="406"/>
      <c r="AM499" s="406"/>
      <c r="AN499" s="406"/>
      <c r="AO499" s="406"/>
      <c r="AP499" s="406"/>
      <c r="AQ499" s="406"/>
      <c r="AR499" s="406"/>
      <c r="AS499" s="406"/>
    </row>
    <row r="500" spans="2:45">
      <c r="B500" s="406"/>
      <c r="C500" s="406"/>
      <c r="D500" s="406"/>
      <c r="E500" s="402"/>
      <c r="F500" s="402"/>
      <c r="G500" s="409"/>
      <c r="H500" s="407"/>
      <c r="I500" s="407"/>
      <c r="J500" s="406"/>
      <c r="K500" s="406"/>
      <c r="L500" s="406"/>
      <c r="M500" s="406"/>
      <c r="N500" s="406"/>
      <c r="O500" s="406"/>
      <c r="P500" s="406"/>
      <c r="Q500" s="406"/>
      <c r="R500" s="406"/>
      <c r="S500" s="406"/>
      <c r="T500" s="406"/>
      <c r="U500" s="406"/>
      <c r="V500" s="406"/>
      <c r="W500" s="406"/>
      <c r="X500" s="406"/>
      <c r="Y500" s="406"/>
      <c r="Z500" s="406"/>
      <c r="AA500" s="406"/>
      <c r="AB500" s="406"/>
      <c r="AC500" s="406"/>
      <c r="AD500" s="406"/>
      <c r="AE500" s="406"/>
      <c r="AF500" s="406"/>
      <c r="AG500" s="406"/>
      <c r="AH500" s="406"/>
      <c r="AI500" s="406"/>
      <c r="AJ500" s="406"/>
      <c r="AK500" s="406"/>
      <c r="AL500" s="406"/>
      <c r="AM500" s="406"/>
      <c r="AN500" s="406"/>
      <c r="AO500" s="406"/>
      <c r="AP500" s="406"/>
      <c r="AQ500" s="406"/>
      <c r="AR500" s="406"/>
      <c r="AS500" s="406"/>
    </row>
    <row r="501" spans="2:45">
      <c r="B501" s="406"/>
      <c r="C501" s="406"/>
      <c r="D501" s="406"/>
      <c r="E501" s="402"/>
      <c r="F501" s="402"/>
      <c r="G501" s="409"/>
      <c r="H501" s="407"/>
      <c r="I501" s="407"/>
      <c r="J501" s="406"/>
      <c r="K501" s="406"/>
      <c r="L501" s="406"/>
      <c r="M501" s="406"/>
      <c r="N501" s="406"/>
      <c r="O501" s="406"/>
      <c r="P501" s="406"/>
      <c r="Q501" s="406"/>
      <c r="R501" s="406"/>
      <c r="S501" s="406"/>
      <c r="T501" s="406"/>
      <c r="U501" s="406"/>
      <c r="V501" s="406"/>
      <c r="W501" s="406"/>
      <c r="X501" s="406"/>
      <c r="Y501" s="406"/>
      <c r="Z501" s="406"/>
      <c r="AA501" s="406"/>
      <c r="AB501" s="406"/>
      <c r="AC501" s="406"/>
      <c r="AD501" s="406"/>
      <c r="AE501" s="406"/>
      <c r="AF501" s="406"/>
      <c r="AG501" s="406"/>
      <c r="AH501" s="406"/>
      <c r="AI501" s="406"/>
      <c r="AJ501" s="406"/>
      <c r="AK501" s="406"/>
      <c r="AL501" s="406"/>
      <c r="AM501" s="406"/>
      <c r="AN501" s="406"/>
      <c r="AO501" s="406"/>
      <c r="AP501" s="406"/>
      <c r="AQ501" s="406"/>
      <c r="AR501" s="406"/>
      <c r="AS501" s="406"/>
    </row>
    <row r="502" spans="2:45">
      <c r="B502" s="406"/>
      <c r="C502" s="406"/>
      <c r="D502" s="406"/>
      <c r="E502" s="402"/>
      <c r="F502" s="402"/>
      <c r="G502" s="409"/>
      <c r="H502" s="407"/>
      <c r="I502" s="407"/>
      <c r="J502" s="406"/>
      <c r="K502" s="406"/>
      <c r="L502" s="406"/>
      <c r="M502" s="406"/>
      <c r="N502" s="406"/>
      <c r="O502" s="406"/>
      <c r="P502" s="406"/>
      <c r="Q502" s="406"/>
      <c r="R502" s="406"/>
      <c r="S502" s="406"/>
      <c r="T502" s="406"/>
      <c r="U502" s="406"/>
      <c r="V502" s="406"/>
      <c r="W502" s="406"/>
      <c r="X502" s="406"/>
      <c r="Y502" s="406"/>
      <c r="Z502" s="406"/>
      <c r="AA502" s="406"/>
      <c r="AB502" s="406"/>
      <c r="AC502" s="406"/>
      <c r="AD502" s="406"/>
      <c r="AE502" s="406"/>
      <c r="AF502" s="406"/>
      <c r="AG502" s="406"/>
      <c r="AH502" s="406"/>
      <c r="AI502" s="406"/>
      <c r="AJ502" s="406"/>
      <c r="AK502" s="406"/>
      <c r="AL502" s="406"/>
      <c r="AM502" s="406"/>
      <c r="AN502" s="406"/>
      <c r="AO502" s="406"/>
      <c r="AP502" s="406"/>
      <c r="AQ502" s="406"/>
      <c r="AR502" s="406"/>
      <c r="AS502" s="406"/>
    </row>
    <row r="503" spans="2:45">
      <c r="B503" s="406"/>
      <c r="C503" s="406"/>
      <c r="D503" s="406"/>
      <c r="E503" s="402"/>
      <c r="F503" s="402"/>
      <c r="G503" s="409"/>
      <c r="H503" s="407"/>
      <c r="I503" s="407"/>
      <c r="J503" s="406"/>
      <c r="K503" s="406"/>
      <c r="L503" s="406"/>
      <c r="M503" s="406"/>
      <c r="N503" s="406"/>
      <c r="O503" s="406"/>
      <c r="P503" s="406"/>
      <c r="Q503" s="406"/>
      <c r="R503" s="406"/>
      <c r="S503" s="406"/>
      <c r="T503" s="406"/>
      <c r="U503" s="406"/>
      <c r="V503" s="406"/>
      <c r="W503" s="406"/>
      <c r="X503" s="406"/>
      <c r="Y503" s="406"/>
      <c r="Z503" s="406"/>
      <c r="AA503" s="406"/>
      <c r="AB503" s="406"/>
      <c r="AC503" s="406"/>
      <c r="AD503" s="406"/>
      <c r="AE503" s="406"/>
      <c r="AF503" s="406"/>
      <c r="AG503" s="406"/>
      <c r="AH503" s="406"/>
      <c r="AI503" s="406"/>
      <c r="AJ503" s="406"/>
      <c r="AK503" s="406"/>
      <c r="AL503" s="406"/>
      <c r="AM503" s="406"/>
      <c r="AN503" s="406"/>
      <c r="AO503" s="406"/>
      <c r="AP503" s="406"/>
      <c r="AQ503" s="406"/>
      <c r="AR503" s="406"/>
      <c r="AS503" s="406"/>
    </row>
    <row r="504" spans="2:45">
      <c r="B504" s="406"/>
      <c r="C504" s="406"/>
      <c r="D504" s="406"/>
      <c r="E504" s="402"/>
      <c r="F504" s="402"/>
      <c r="G504" s="409"/>
      <c r="H504" s="407"/>
      <c r="I504" s="407"/>
      <c r="J504" s="406"/>
      <c r="K504" s="406"/>
      <c r="L504" s="406"/>
      <c r="M504" s="406"/>
      <c r="N504" s="406"/>
      <c r="O504" s="406"/>
      <c r="P504" s="406"/>
      <c r="Q504" s="406"/>
      <c r="R504" s="406"/>
      <c r="S504" s="406"/>
      <c r="T504" s="406"/>
      <c r="U504" s="406"/>
      <c r="V504" s="406"/>
      <c r="W504" s="406"/>
      <c r="X504" s="406"/>
      <c r="Y504" s="406"/>
      <c r="Z504" s="406"/>
      <c r="AA504" s="406"/>
      <c r="AB504" s="406"/>
      <c r="AC504" s="406"/>
      <c r="AD504" s="406"/>
      <c r="AE504" s="406"/>
      <c r="AF504" s="406"/>
      <c r="AG504" s="406"/>
      <c r="AH504" s="406"/>
      <c r="AI504" s="406"/>
      <c r="AJ504" s="406"/>
      <c r="AK504" s="406"/>
      <c r="AL504" s="406"/>
      <c r="AM504" s="406"/>
      <c r="AN504" s="406"/>
      <c r="AO504" s="406"/>
      <c r="AP504" s="406"/>
      <c r="AQ504" s="406"/>
      <c r="AR504" s="406"/>
      <c r="AS504" s="406"/>
    </row>
    <row r="505" spans="2:45">
      <c r="B505" s="406"/>
      <c r="C505" s="406"/>
      <c r="D505" s="406"/>
      <c r="E505" s="402"/>
      <c r="F505" s="402"/>
      <c r="G505" s="409"/>
      <c r="H505" s="407"/>
      <c r="I505" s="407"/>
      <c r="J505" s="406"/>
      <c r="K505" s="406"/>
      <c r="L505" s="406"/>
      <c r="M505" s="406"/>
      <c r="N505" s="406"/>
      <c r="O505" s="406"/>
      <c r="P505" s="406"/>
      <c r="Q505" s="406"/>
      <c r="R505" s="406"/>
      <c r="S505" s="406"/>
      <c r="T505" s="406"/>
      <c r="U505" s="406"/>
      <c r="V505" s="406"/>
      <c r="W505" s="406"/>
      <c r="X505" s="406"/>
      <c r="Y505" s="406"/>
      <c r="Z505" s="406"/>
      <c r="AA505" s="406"/>
      <c r="AB505" s="406"/>
      <c r="AC505" s="406"/>
      <c r="AD505" s="406"/>
      <c r="AE505" s="406"/>
      <c r="AF505" s="406"/>
      <c r="AG505" s="406"/>
      <c r="AH505" s="406"/>
      <c r="AI505" s="406"/>
      <c r="AJ505" s="406"/>
      <c r="AK505" s="406"/>
      <c r="AL505" s="406"/>
      <c r="AM505" s="406"/>
      <c r="AN505" s="406"/>
      <c r="AO505" s="406"/>
      <c r="AP505" s="406"/>
      <c r="AQ505" s="406"/>
      <c r="AR505" s="406"/>
      <c r="AS505" s="406"/>
    </row>
    <row r="506" spans="2:45">
      <c r="B506" s="406"/>
      <c r="C506" s="406"/>
      <c r="D506" s="406"/>
      <c r="E506" s="402"/>
      <c r="F506" s="402"/>
      <c r="G506" s="409"/>
      <c r="H506" s="407"/>
      <c r="I506" s="407"/>
      <c r="J506" s="406"/>
      <c r="K506" s="406"/>
      <c r="L506" s="406"/>
      <c r="M506" s="406"/>
      <c r="N506" s="406"/>
      <c r="O506" s="406"/>
      <c r="P506" s="406"/>
      <c r="Q506" s="406"/>
      <c r="R506" s="406"/>
      <c r="S506" s="406"/>
      <c r="T506" s="406"/>
      <c r="U506" s="406"/>
      <c r="V506" s="406"/>
      <c r="W506" s="406"/>
      <c r="X506" s="406"/>
      <c r="Y506" s="406"/>
      <c r="Z506" s="406"/>
      <c r="AA506" s="406"/>
      <c r="AB506" s="406"/>
      <c r="AC506" s="406"/>
      <c r="AD506" s="406"/>
      <c r="AE506" s="406"/>
      <c r="AF506" s="406"/>
      <c r="AG506" s="406"/>
      <c r="AH506" s="406"/>
      <c r="AI506" s="406"/>
      <c r="AJ506" s="406"/>
      <c r="AK506" s="406"/>
      <c r="AL506" s="406"/>
      <c r="AM506" s="406"/>
      <c r="AN506" s="406"/>
      <c r="AO506" s="406"/>
      <c r="AP506" s="406"/>
      <c r="AQ506" s="406"/>
      <c r="AR506" s="406"/>
      <c r="AS506" s="406"/>
    </row>
    <row r="507" spans="2:45">
      <c r="B507" s="406"/>
      <c r="C507" s="406"/>
      <c r="D507" s="406"/>
      <c r="E507" s="402"/>
      <c r="F507" s="402"/>
      <c r="G507" s="409"/>
      <c r="H507" s="407"/>
      <c r="I507" s="407"/>
      <c r="J507" s="406"/>
      <c r="K507" s="406"/>
      <c r="L507" s="406"/>
      <c r="M507" s="406"/>
      <c r="N507" s="406"/>
      <c r="O507" s="406"/>
      <c r="P507" s="406"/>
      <c r="Q507" s="406"/>
      <c r="R507" s="406"/>
      <c r="S507" s="406"/>
      <c r="T507" s="406"/>
      <c r="U507" s="406"/>
      <c r="V507" s="406"/>
      <c r="W507" s="406"/>
      <c r="X507" s="406"/>
      <c r="Y507" s="406"/>
      <c r="Z507" s="406"/>
      <c r="AA507" s="406"/>
      <c r="AB507" s="406"/>
      <c r="AC507" s="406"/>
      <c r="AD507" s="406"/>
      <c r="AE507" s="406"/>
      <c r="AF507" s="406"/>
      <c r="AG507" s="406"/>
      <c r="AH507" s="406"/>
      <c r="AI507" s="406"/>
      <c r="AJ507" s="406"/>
      <c r="AK507" s="406"/>
      <c r="AL507" s="406"/>
      <c r="AM507" s="406"/>
      <c r="AN507" s="406"/>
      <c r="AO507" s="406"/>
      <c r="AP507" s="406"/>
      <c r="AQ507" s="406"/>
      <c r="AR507" s="406"/>
      <c r="AS507" s="406"/>
    </row>
  </sheetData>
  <dataValidations count="1">
    <dataValidation type="list" allowBlank="1" showInputMessage="1" showErrorMessage="1" sqref="P8:P9" xr:uid="{0AFF18D7-D6ED-4C91-96A6-7D017FA4656C}">
      <formula1>INDIRECT("E2")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11242129-6BB6-4D95-8E0C-07B4CBFEF16E}">
          <x14:formula1>
            <xm:f>Справочники!$A$2:$A$7</xm:f>
          </x14:formula1>
          <xm:sqref>E8:E507 C8:C10</xm:sqref>
        </x14:dataValidation>
        <x14:dataValidation type="list" allowBlank="1" showInputMessage="1" showErrorMessage="1" xr:uid="{5F851C84-CB26-4C49-A6CA-E012A2C463B8}">
          <x14:formula1>
            <xm:f>Справочники!$I$2:$I$3</xm:f>
          </x14:formula1>
          <xm:sqref>H8:H507</xm:sqref>
        </x14:dataValidation>
        <x14:dataValidation type="list" allowBlank="1" showInputMessage="1" showErrorMessage="1" xr:uid="{F84DF0DC-07C1-41DE-A7C5-19275BB401A5}">
          <x14:formula1>
            <xm:f>Справочники!$H$2:$H$53</xm:f>
          </x14:formula1>
          <xm:sqref>G8:G507</xm:sqref>
        </x14:dataValidation>
        <x14:dataValidation type="list" allowBlank="1" showInputMessage="1" showErrorMessage="1" xr:uid="{82B43DAA-653F-46DC-8A34-C10E60D11160}">
          <x14:formula1>
            <xm:f>OFFSET(Справочники!C$2:C$5,0,Справочники!C2)</xm:f>
          </x14:formula1>
          <xm:sqref>F8:F9</xm:sqref>
        </x14:dataValidation>
        <x14:dataValidation type="list" allowBlank="1" showInputMessage="1" showErrorMessage="1" xr:uid="{2DB771B3-C598-404D-917A-FFA9FC402D3B}">
          <x14:formula1>
            <xm:f>OFFSET(Справочники!C$2:C$5,0,Справочники!C3)</xm:f>
          </x14:formula1>
          <xm:sqref>F10:F507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B782E-FCC1-4EFA-95EF-425DD68621AC}">
  <dimension ref="A1:I287"/>
  <sheetViews>
    <sheetView zoomScale="85" zoomScaleNormal="85" workbookViewId="0">
      <selection activeCell="E2" sqref="E2"/>
    </sheetView>
  </sheetViews>
  <sheetFormatPr baseColWidth="10" defaultColWidth="12" defaultRowHeight="16"/>
  <cols>
    <col min="1" max="1" width="30" style="400" customWidth="1"/>
    <col min="2" max="2" width="4.33203125" style="400" customWidth="1"/>
    <col min="3" max="3" width="19.1640625" style="400" customWidth="1"/>
    <col min="4" max="4" width="19.5" style="400" customWidth="1"/>
    <col min="5" max="5" width="24" style="400" customWidth="1"/>
    <col min="6" max="6" width="20.83203125" style="400" customWidth="1"/>
    <col min="7" max="7" width="24.1640625" style="400" customWidth="1"/>
    <col min="8" max="8" width="40.5" style="400" customWidth="1"/>
    <col min="9" max="9" width="20.5" style="400" customWidth="1"/>
    <col min="10" max="10" width="13.1640625" style="400" customWidth="1"/>
    <col min="11" max="16384" width="12" style="400"/>
  </cols>
  <sheetData>
    <row r="1" spans="1:9" s="413" customFormat="1" ht="34">
      <c r="A1" s="410" t="s">
        <v>825</v>
      </c>
      <c r="B1" s="411"/>
      <c r="C1" s="410" t="s">
        <v>826</v>
      </c>
      <c r="D1" s="410" t="s">
        <v>827</v>
      </c>
      <c r="E1" s="410" t="s">
        <v>828</v>
      </c>
      <c r="F1" s="410" t="s">
        <v>829</v>
      </c>
      <c r="G1" s="412" t="s">
        <v>830</v>
      </c>
      <c r="H1" s="410" t="s">
        <v>831</v>
      </c>
      <c r="I1" s="410" t="s">
        <v>819</v>
      </c>
    </row>
    <row r="2" spans="1:9">
      <c r="A2" s="400" t="s">
        <v>832</v>
      </c>
      <c r="C2" s="414">
        <f>MATCH(Основной_лист_шаблон!E8,Справочники!A$2:A$100,0)</f>
        <v>3</v>
      </c>
      <c r="D2" s="400" t="s">
        <v>833</v>
      </c>
      <c r="E2" s="400" t="s">
        <v>834</v>
      </c>
      <c r="F2" s="400" t="s">
        <v>54</v>
      </c>
      <c r="G2" s="415" t="s">
        <v>823</v>
      </c>
      <c r="H2" s="400" t="s">
        <v>835</v>
      </c>
      <c r="I2" s="400" t="s">
        <v>773</v>
      </c>
    </row>
    <row r="3" spans="1:9">
      <c r="A3" s="400" t="s">
        <v>836</v>
      </c>
      <c r="C3" s="414">
        <f>MATCH(Основной_лист_шаблон!E10,Справочники!A$2:A$100,0)</f>
        <v>2</v>
      </c>
      <c r="D3" s="400" t="s">
        <v>837</v>
      </c>
      <c r="E3" s="400" t="s">
        <v>838</v>
      </c>
      <c r="F3" s="400" t="s">
        <v>55</v>
      </c>
      <c r="H3" s="400" t="s">
        <v>839</v>
      </c>
      <c r="I3" s="400" t="s">
        <v>166</v>
      </c>
    </row>
    <row r="4" spans="1:9">
      <c r="A4" s="400" t="s">
        <v>829</v>
      </c>
      <c r="C4" s="414" t="e">
        <f>MATCH(Основной_лист_шаблон!E11,Справочники!A$2:A$100,0)</f>
        <v>#N/A</v>
      </c>
      <c r="F4" s="400" t="s">
        <v>840</v>
      </c>
      <c r="H4" s="400" t="s">
        <v>841</v>
      </c>
    </row>
    <row r="5" spans="1:9">
      <c r="A5" s="415" t="s">
        <v>822</v>
      </c>
      <c r="C5" s="414" t="e">
        <f>MATCH(Основной_лист_шаблон!E12,Справочники!A$2:A$100,0)</f>
        <v>#N/A</v>
      </c>
      <c r="H5" s="400" t="s">
        <v>842</v>
      </c>
    </row>
    <row r="6" spans="1:9">
      <c r="C6" s="414" t="e">
        <f>MATCH(Основной_лист_шаблон!E13,Справочники!A$2:A$100,0)</f>
        <v>#N/A</v>
      </c>
      <c r="H6" s="400" t="s">
        <v>843</v>
      </c>
    </row>
    <row r="7" spans="1:9">
      <c r="C7" s="414" t="e">
        <f>MATCH(Основной_лист_шаблон!E14,Справочники!A$2:A$100,0)</f>
        <v>#N/A</v>
      </c>
      <c r="H7" s="400" t="s">
        <v>844</v>
      </c>
    </row>
    <row r="8" spans="1:9">
      <c r="C8" s="414" t="e">
        <f>MATCH(Основной_лист_шаблон!E15,Справочники!A$2:A$100,0)</f>
        <v>#N/A</v>
      </c>
      <c r="H8" s="400" t="s">
        <v>845</v>
      </c>
    </row>
    <row r="9" spans="1:9">
      <c r="C9" s="414" t="e">
        <f>MATCH(Основной_лист_шаблон!E16,Справочники!A$2:A$100,0)</f>
        <v>#N/A</v>
      </c>
      <c r="H9" s="400" t="s">
        <v>846</v>
      </c>
    </row>
    <row r="10" spans="1:9">
      <c r="C10" s="414" t="e">
        <f>MATCH(Основной_лист_шаблон!E17,Справочники!A$2:A$100,0)</f>
        <v>#N/A</v>
      </c>
      <c r="H10" s="400" t="s">
        <v>847</v>
      </c>
    </row>
    <row r="11" spans="1:9">
      <c r="C11" s="414" t="e">
        <f>MATCH(Основной_лист_шаблон!E18,Справочники!A$2:A$100,0)</f>
        <v>#N/A</v>
      </c>
      <c r="H11" s="400" t="s">
        <v>848</v>
      </c>
    </row>
    <row r="12" spans="1:9">
      <c r="C12" s="414" t="e">
        <f>MATCH(Основной_лист_шаблон!E19,Справочники!A$2:A$100,0)</f>
        <v>#N/A</v>
      </c>
      <c r="H12" s="400" t="s">
        <v>849</v>
      </c>
    </row>
    <row r="13" spans="1:9">
      <c r="C13" s="414" t="e">
        <f>MATCH(Основной_лист_шаблон!E20,Справочники!A$2:A$100,0)</f>
        <v>#N/A</v>
      </c>
      <c r="H13" s="400" t="s">
        <v>850</v>
      </c>
    </row>
    <row r="14" spans="1:9">
      <c r="C14" s="414" t="e">
        <f>MATCH(Основной_лист_шаблон!E21,Справочники!A$2:A$100,0)</f>
        <v>#N/A</v>
      </c>
      <c r="H14" s="400" t="s">
        <v>851</v>
      </c>
    </row>
    <row r="15" spans="1:9">
      <c r="C15" s="414" t="e">
        <f>MATCH(Основной_лист_шаблон!E22,Справочники!A$2:A$100,0)</f>
        <v>#N/A</v>
      </c>
      <c r="H15" s="400" t="s">
        <v>852</v>
      </c>
    </row>
    <row r="16" spans="1:9">
      <c r="C16" s="414" t="e">
        <f>MATCH(Основной_лист_шаблон!E23,Справочники!A$2:A$100,0)</f>
        <v>#N/A</v>
      </c>
      <c r="H16" s="400" t="s">
        <v>853</v>
      </c>
    </row>
    <row r="17" spans="3:8">
      <c r="C17" s="414" t="e">
        <f>MATCH(Основной_лист_шаблон!E24,Справочники!A$2:A$100,0)</f>
        <v>#N/A</v>
      </c>
      <c r="H17" s="400" t="s">
        <v>854</v>
      </c>
    </row>
    <row r="18" spans="3:8">
      <c r="C18" s="414" t="e">
        <f>MATCH(Основной_лист_шаблон!E25,Справочники!A$2:A$100,0)</f>
        <v>#N/A</v>
      </c>
      <c r="H18" s="400" t="s">
        <v>855</v>
      </c>
    </row>
    <row r="19" spans="3:8">
      <c r="C19" s="414" t="e">
        <f>MATCH(Основной_лист_шаблон!E26,Справочники!A$2:A$100,0)</f>
        <v>#N/A</v>
      </c>
      <c r="H19" s="400" t="s">
        <v>856</v>
      </c>
    </row>
    <row r="20" spans="3:8">
      <c r="C20" s="414" t="e">
        <f>MATCH(Основной_лист_шаблон!E27,Справочники!A$2:A$100,0)</f>
        <v>#N/A</v>
      </c>
      <c r="H20" s="400" t="s">
        <v>857</v>
      </c>
    </row>
    <row r="21" spans="3:8">
      <c r="C21" s="414" t="e">
        <f>MATCH(Основной_лист_шаблон!E28,Справочники!A$2:A$100,0)</f>
        <v>#N/A</v>
      </c>
      <c r="H21" s="400" t="s">
        <v>858</v>
      </c>
    </row>
    <row r="22" spans="3:8">
      <c r="C22" s="414" t="e">
        <f>MATCH(Основной_лист_шаблон!E29,Справочники!A$2:A$100,0)</f>
        <v>#N/A</v>
      </c>
      <c r="H22" s="400" t="s">
        <v>859</v>
      </c>
    </row>
    <row r="23" spans="3:8">
      <c r="C23" s="414" t="e">
        <f>MATCH(Основной_лист_шаблон!E30,Справочники!A$2:A$100,0)</f>
        <v>#N/A</v>
      </c>
      <c r="H23" s="400" t="s">
        <v>860</v>
      </c>
    </row>
    <row r="24" spans="3:8">
      <c r="C24" s="414" t="e">
        <f>MATCH(Основной_лист_шаблон!E31,Справочники!A$2:A$100,0)</f>
        <v>#N/A</v>
      </c>
      <c r="H24" s="400" t="s">
        <v>861</v>
      </c>
    </row>
    <row r="25" spans="3:8">
      <c r="C25" s="414" t="e">
        <f>MATCH(Основной_лист_шаблон!E32,Справочники!A$2:A$100,0)</f>
        <v>#N/A</v>
      </c>
      <c r="H25" s="400" t="s">
        <v>862</v>
      </c>
    </row>
    <row r="26" spans="3:8">
      <c r="C26" s="414" t="e">
        <f>MATCH(Основной_лист_шаблон!E33,Справочники!A$2:A$100,0)</f>
        <v>#N/A</v>
      </c>
      <c r="H26" s="400" t="s">
        <v>863</v>
      </c>
    </row>
    <row r="27" spans="3:8">
      <c r="C27" s="414" t="e">
        <f>MATCH(Основной_лист_шаблон!E34,Справочники!A$2:A$100,0)</f>
        <v>#N/A</v>
      </c>
      <c r="H27" s="400" t="s">
        <v>824</v>
      </c>
    </row>
    <row r="28" spans="3:8">
      <c r="C28" s="414" t="e">
        <f>MATCH(Основной_лист_шаблон!E35,Справочники!A$2:A$100,0)</f>
        <v>#N/A</v>
      </c>
      <c r="H28" s="400" t="s">
        <v>864</v>
      </c>
    </row>
    <row r="29" spans="3:8">
      <c r="C29" s="414" t="e">
        <f>MATCH(Основной_лист_шаблон!E36,Справочники!A$2:A$100,0)</f>
        <v>#N/A</v>
      </c>
      <c r="H29" s="400" t="s">
        <v>865</v>
      </c>
    </row>
    <row r="30" spans="3:8">
      <c r="C30" s="414" t="e">
        <f>MATCH(Основной_лист_шаблон!E37,Справочники!A$2:A$100,0)</f>
        <v>#N/A</v>
      </c>
      <c r="H30" s="400" t="s">
        <v>866</v>
      </c>
    </row>
    <row r="31" spans="3:8">
      <c r="C31" s="414" t="e">
        <f>MATCH(Основной_лист_шаблон!E38,Справочники!A$2:A$100,0)</f>
        <v>#N/A</v>
      </c>
      <c r="H31" s="400" t="s">
        <v>867</v>
      </c>
    </row>
    <row r="32" spans="3:8">
      <c r="C32" s="414" t="e">
        <f>MATCH(Основной_лист_шаблон!E39,Справочники!A$2:A$100,0)</f>
        <v>#N/A</v>
      </c>
      <c r="H32" s="400" t="s">
        <v>868</v>
      </c>
    </row>
    <row r="33" spans="3:8">
      <c r="C33" s="414" t="e">
        <f>MATCH(Основной_лист_шаблон!E40,Справочники!A$2:A$100,0)</f>
        <v>#N/A</v>
      </c>
      <c r="H33" s="400" t="s">
        <v>869</v>
      </c>
    </row>
    <row r="34" spans="3:8">
      <c r="C34" s="414" t="e">
        <f>MATCH(Основной_лист_шаблон!E41,Справочники!A$2:A$100,0)</f>
        <v>#N/A</v>
      </c>
      <c r="H34" s="400" t="s">
        <v>870</v>
      </c>
    </row>
    <row r="35" spans="3:8">
      <c r="C35" s="414" t="e">
        <f>MATCH(Основной_лист_шаблон!E42,Справочники!A$2:A$100,0)</f>
        <v>#N/A</v>
      </c>
      <c r="H35" s="400" t="s">
        <v>871</v>
      </c>
    </row>
    <row r="36" spans="3:8">
      <c r="C36" s="414" t="e">
        <f>MATCH(Основной_лист_шаблон!E43,Справочники!A$2:A$100,0)</f>
        <v>#N/A</v>
      </c>
      <c r="H36" s="400" t="s">
        <v>872</v>
      </c>
    </row>
    <row r="37" spans="3:8">
      <c r="C37" s="414" t="e">
        <f>MATCH(Основной_лист_шаблон!E44,Справочники!A$2:A$100,0)</f>
        <v>#N/A</v>
      </c>
      <c r="H37" s="400" t="s">
        <v>873</v>
      </c>
    </row>
    <row r="38" spans="3:8">
      <c r="C38" s="414" t="e">
        <f>MATCH(Основной_лист_шаблон!E45,Справочники!A$2:A$100,0)</f>
        <v>#N/A</v>
      </c>
      <c r="H38" s="400" t="s">
        <v>874</v>
      </c>
    </row>
    <row r="39" spans="3:8">
      <c r="C39" s="414" t="e">
        <f>MATCH(Основной_лист_шаблон!E46,Справочники!A$2:A$100,0)</f>
        <v>#N/A</v>
      </c>
      <c r="H39" s="400" t="s">
        <v>875</v>
      </c>
    </row>
    <row r="40" spans="3:8">
      <c r="C40" s="414" t="e">
        <f>MATCH(Основной_лист_шаблон!E47,Справочники!A$2:A$100,0)</f>
        <v>#N/A</v>
      </c>
      <c r="H40" s="400" t="s">
        <v>876</v>
      </c>
    </row>
    <row r="41" spans="3:8">
      <c r="C41" s="414" t="e">
        <f>MATCH(Основной_лист_шаблон!E48,Справочники!A$2:A$100,0)</f>
        <v>#N/A</v>
      </c>
      <c r="H41" s="400" t="s">
        <v>877</v>
      </c>
    </row>
    <row r="42" spans="3:8">
      <c r="C42" s="414" t="e">
        <f>MATCH(Основной_лист_шаблон!E49,Справочники!A$2:A$100,0)</f>
        <v>#N/A</v>
      </c>
      <c r="H42" s="400" t="s">
        <v>878</v>
      </c>
    </row>
    <row r="43" spans="3:8">
      <c r="C43" s="414" t="e">
        <f>MATCH(Основной_лист_шаблон!E50,Справочники!A$2:A$100,0)</f>
        <v>#N/A</v>
      </c>
      <c r="H43" s="400" t="s">
        <v>879</v>
      </c>
    </row>
    <row r="44" spans="3:8">
      <c r="C44" s="414" t="e">
        <f>MATCH(Основной_лист_шаблон!E51,Справочники!A$2:A$100,0)</f>
        <v>#N/A</v>
      </c>
      <c r="H44" s="400" t="s">
        <v>880</v>
      </c>
    </row>
    <row r="45" spans="3:8">
      <c r="C45" s="414" t="e">
        <f>MATCH(Основной_лист_шаблон!E52,Справочники!A$2:A$100,0)</f>
        <v>#N/A</v>
      </c>
      <c r="H45" s="400" t="s">
        <v>881</v>
      </c>
    </row>
    <row r="46" spans="3:8">
      <c r="C46" s="414" t="e">
        <f>MATCH(Основной_лист_шаблон!E53,Справочники!A$2:A$100,0)</f>
        <v>#N/A</v>
      </c>
      <c r="H46" s="400" t="s">
        <v>882</v>
      </c>
    </row>
    <row r="47" spans="3:8">
      <c r="C47" s="414" t="e">
        <f>MATCH(Основной_лист_шаблон!E54,Справочники!A$2:A$100,0)</f>
        <v>#N/A</v>
      </c>
      <c r="H47" s="400" t="s">
        <v>883</v>
      </c>
    </row>
    <row r="48" spans="3:8">
      <c r="C48" s="414" t="e">
        <f>MATCH(Основной_лист_шаблон!E55,Справочники!A$2:A$100,0)</f>
        <v>#N/A</v>
      </c>
      <c r="H48" s="400" t="s">
        <v>884</v>
      </c>
    </row>
    <row r="49" spans="3:8">
      <c r="C49" s="414" t="e">
        <f>MATCH(Основной_лист_шаблон!E56,Справочники!A$2:A$100,0)</f>
        <v>#N/A</v>
      </c>
      <c r="H49" s="400" t="s">
        <v>885</v>
      </c>
    </row>
    <row r="50" spans="3:8">
      <c r="C50" s="414" t="e">
        <f>MATCH(Основной_лист_шаблон!E57,Справочники!A$2:A$100,0)</f>
        <v>#N/A</v>
      </c>
      <c r="H50" s="400" t="s">
        <v>886</v>
      </c>
    </row>
    <row r="51" spans="3:8">
      <c r="C51" s="414" t="e">
        <f>MATCH(Основной_лист_шаблон!E58,Справочники!A$2:A$100,0)</f>
        <v>#N/A</v>
      </c>
      <c r="H51" s="400" t="s">
        <v>887</v>
      </c>
    </row>
    <row r="52" spans="3:8">
      <c r="C52" s="414" t="e">
        <f>MATCH(Основной_лист_шаблон!E59,Справочники!A$2:A$100,0)</f>
        <v>#N/A</v>
      </c>
      <c r="H52" s="400" t="s">
        <v>888</v>
      </c>
    </row>
    <row r="53" spans="3:8">
      <c r="C53" s="414" t="e">
        <f>MATCH(Основной_лист_шаблон!E60,Справочники!A$2:A$100,0)</f>
        <v>#N/A</v>
      </c>
      <c r="H53" s="400" t="s">
        <v>889</v>
      </c>
    </row>
    <row r="54" spans="3:8">
      <c r="C54" s="414" t="e">
        <f>MATCH(Основной_лист_шаблон!E61,Справочники!A$2:A$100,0)</f>
        <v>#N/A</v>
      </c>
    </row>
    <row r="55" spans="3:8">
      <c r="C55" s="414" t="e">
        <f>MATCH(Основной_лист_шаблон!E62,Справочники!A$2:A$100,0)</f>
        <v>#N/A</v>
      </c>
    </row>
    <row r="56" spans="3:8">
      <c r="C56" s="414" t="e">
        <f>MATCH(Основной_лист_шаблон!E63,Справочники!A$2:A$100,0)</f>
        <v>#N/A</v>
      </c>
    </row>
    <row r="57" spans="3:8">
      <c r="C57" s="414" t="e">
        <f>MATCH(Основной_лист_шаблон!E64,Справочники!A$2:A$100,0)</f>
        <v>#N/A</v>
      </c>
    </row>
    <row r="58" spans="3:8">
      <c r="C58" s="414" t="e">
        <f>MATCH(Основной_лист_шаблон!E65,Справочники!A$2:A$100,0)</f>
        <v>#N/A</v>
      </c>
    </row>
    <row r="59" spans="3:8">
      <c r="C59" s="414" t="e">
        <f>MATCH(Основной_лист_шаблон!E66,Справочники!A$2:A$100,0)</f>
        <v>#N/A</v>
      </c>
    </row>
    <row r="60" spans="3:8">
      <c r="C60" s="414" t="e">
        <f>MATCH(Основной_лист_шаблон!E67,Справочники!A$2:A$100,0)</f>
        <v>#N/A</v>
      </c>
    </row>
    <row r="61" spans="3:8">
      <c r="C61" s="414" t="e">
        <f>MATCH(Основной_лист_шаблон!E68,Справочники!A$2:A$100,0)</f>
        <v>#N/A</v>
      </c>
    </row>
    <row r="62" spans="3:8">
      <c r="C62" s="414" t="e">
        <f>MATCH(Основной_лист_шаблон!E69,Справочники!A$2:A$100,0)</f>
        <v>#N/A</v>
      </c>
    </row>
    <row r="63" spans="3:8">
      <c r="C63" s="414" t="e">
        <f>MATCH(Основной_лист_шаблон!E70,Справочники!A$2:A$100,0)</f>
        <v>#N/A</v>
      </c>
    </row>
    <row r="64" spans="3:8">
      <c r="C64" s="414" t="e">
        <f>MATCH(Основной_лист_шаблон!E71,Справочники!A$2:A$100,0)</f>
        <v>#N/A</v>
      </c>
    </row>
    <row r="65" spans="3:3">
      <c r="C65" s="414" t="e">
        <f>MATCH(Основной_лист_шаблон!E72,Справочники!A$2:A$100,0)</f>
        <v>#N/A</v>
      </c>
    </row>
    <row r="66" spans="3:3">
      <c r="C66" s="414" t="e">
        <f>MATCH(Основной_лист_шаблон!E73,Справочники!A$2:A$100,0)</f>
        <v>#N/A</v>
      </c>
    </row>
    <row r="67" spans="3:3">
      <c r="C67" s="414" t="e">
        <f>MATCH(Основной_лист_шаблон!E74,Справочники!A$2:A$100,0)</f>
        <v>#N/A</v>
      </c>
    </row>
    <row r="68" spans="3:3">
      <c r="C68" s="414" t="e">
        <f>MATCH(Основной_лист_шаблон!E75,Справочники!A$2:A$100,0)</f>
        <v>#N/A</v>
      </c>
    </row>
    <row r="69" spans="3:3">
      <c r="C69" s="414" t="e">
        <f>MATCH(Основной_лист_шаблон!E76,Справочники!A$2:A$100,0)</f>
        <v>#N/A</v>
      </c>
    </row>
    <row r="70" spans="3:3">
      <c r="C70" s="414" t="e">
        <f>MATCH(Основной_лист_шаблон!E77,Справочники!A$2:A$100,0)</f>
        <v>#N/A</v>
      </c>
    </row>
    <row r="71" spans="3:3">
      <c r="C71" s="414" t="e">
        <f>MATCH(Основной_лист_шаблон!E78,Справочники!A$2:A$100,0)</f>
        <v>#N/A</v>
      </c>
    </row>
    <row r="72" spans="3:3">
      <c r="C72" s="414" t="e">
        <f>MATCH(Основной_лист_шаблон!E79,Справочники!A$2:A$100,0)</f>
        <v>#N/A</v>
      </c>
    </row>
    <row r="73" spans="3:3">
      <c r="C73" s="414" t="e">
        <f>MATCH(Основной_лист_шаблон!E80,Справочники!A$2:A$100,0)</f>
        <v>#N/A</v>
      </c>
    </row>
    <row r="74" spans="3:3">
      <c r="C74" s="414" t="e">
        <f>MATCH(Основной_лист_шаблон!E81,Справочники!A$2:A$100,0)</f>
        <v>#N/A</v>
      </c>
    </row>
    <row r="75" spans="3:3">
      <c r="C75" s="414" t="e">
        <f>MATCH(Основной_лист_шаблон!E82,Справочники!A$2:A$100,0)</f>
        <v>#N/A</v>
      </c>
    </row>
    <row r="76" spans="3:3">
      <c r="C76" s="414" t="e">
        <f>MATCH(Основной_лист_шаблон!E83,Справочники!A$2:A$100,0)</f>
        <v>#N/A</v>
      </c>
    </row>
    <row r="77" spans="3:3">
      <c r="C77" s="414" t="e">
        <f>MATCH(Основной_лист_шаблон!E84,Справочники!A$2:A$100,0)</f>
        <v>#N/A</v>
      </c>
    </row>
    <row r="78" spans="3:3">
      <c r="C78" s="414" t="e">
        <f>MATCH(Основной_лист_шаблон!E85,Справочники!A$2:A$100,0)</f>
        <v>#N/A</v>
      </c>
    </row>
    <row r="79" spans="3:3">
      <c r="C79" s="414" t="e">
        <f>MATCH(Основной_лист_шаблон!E86,Справочники!A$2:A$100,0)</f>
        <v>#N/A</v>
      </c>
    </row>
    <row r="80" spans="3:3">
      <c r="C80" s="414" t="e">
        <f>MATCH(Основной_лист_шаблон!E87,Справочники!A$2:A$100,0)</f>
        <v>#N/A</v>
      </c>
    </row>
    <row r="81" spans="3:3">
      <c r="C81" s="414" t="e">
        <f>MATCH(Основной_лист_шаблон!E88,Справочники!A$2:A$100,0)</f>
        <v>#N/A</v>
      </c>
    </row>
    <row r="82" spans="3:3">
      <c r="C82" s="414" t="e">
        <f>MATCH(Основной_лист_шаблон!E89,Справочники!A$2:A$100,0)</f>
        <v>#N/A</v>
      </c>
    </row>
    <row r="83" spans="3:3">
      <c r="C83" s="414" t="e">
        <f>MATCH(Основной_лист_шаблон!E90,Справочники!A$2:A$100,0)</f>
        <v>#N/A</v>
      </c>
    </row>
    <row r="84" spans="3:3">
      <c r="C84" s="414" t="e">
        <f>MATCH(Основной_лист_шаблон!E91,Справочники!A$2:A$100,0)</f>
        <v>#N/A</v>
      </c>
    </row>
    <row r="85" spans="3:3">
      <c r="C85" s="414" t="e">
        <f>MATCH(Основной_лист_шаблон!E92,Справочники!A$2:A$100,0)</f>
        <v>#N/A</v>
      </c>
    </row>
    <row r="86" spans="3:3">
      <c r="C86" s="414" t="e">
        <f>MATCH(Основной_лист_шаблон!E93,Справочники!A$2:A$100,0)</f>
        <v>#N/A</v>
      </c>
    </row>
    <row r="87" spans="3:3">
      <c r="C87" s="414" t="e">
        <f>MATCH(Основной_лист_шаблон!E94,Справочники!A$2:A$100,0)</f>
        <v>#N/A</v>
      </c>
    </row>
    <row r="88" spans="3:3">
      <c r="C88" s="414" t="e">
        <f>MATCH(Основной_лист_шаблон!E95,Справочники!A$2:A$100,0)</f>
        <v>#N/A</v>
      </c>
    </row>
    <row r="89" spans="3:3">
      <c r="C89" s="414" t="e">
        <f>MATCH(Основной_лист_шаблон!E96,Справочники!A$2:A$100,0)</f>
        <v>#N/A</v>
      </c>
    </row>
    <row r="90" spans="3:3">
      <c r="C90" s="414" t="e">
        <f>MATCH(Основной_лист_шаблон!E97,Справочники!A$2:A$100,0)</f>
        <v>#N/A</v>
      </c>
    </row>
    <row r="91" spans="3:3">
      <c r="C91" s="414" t="e">
        <f>MATCH(Основной_лист_шаблон!E98,Справочники!A$2:A$100,0)</f>
        <v>#N/A</v>
      </c>
    </row>
    <row r="92" spans="3:3">
      <c r="C92" s="414" t="e">
        <f>MATCH(Основной_лист_шаблон!E99,Справочники!A$2:A$100,0)</f>
        <v>#N/A</v>
      </c>
    </row>
    <row r="93" spans="3:3">
      <c r="C93" s="414" t="e">
        <f>MATCH(Основной_лист_шаблон!E100,Справочники!A$2:A$100,0)</f>
        <v>#N/A</v>
      </c>
    </row>
    <row r="94" spans="3:3">
      <c r="C94" s="414" t="e">
        <f>MATCH(Основной_лист_шаблон!E101,Справочники!A$2:A$100,0)</f>
        <v>#N/A</v>
      </c>
    </row>
    <row r="95" spans="3:3">
      <c r="C95" s="414" t="e">
        <f>MATCH(Основной_лист_шаблон!E102,Справочники!A$2:A$100,0)</f>
        <v>#N/A</v>
      </c>
    </row>
    <row r="96" spans="3:3">
      <c r="C96" s="414" t="e">
        <f>MATCH(Основной_лист_шаблон!E103,Справочники!A$2:A$100,0)</f>
        <v>#N/A</v>
      </c>
    </row>
    <row r="97" spans="3:3">
      <c r="C97" s="414" t="e">
        <f>MATCH(Основной_лист_шаблон!E104,Справочники!A$2:A$100,0)</f>
        <v>#N/A</v>
      </c>
    </row>
    <row r="98" spans="3:3">
      <c r="C98" s="414" t="e">
        <f>MATCH(Основной_лист_шаблон!E105,Справочники!A$2:A$100,0)</f>
        <v>#N/A</v>
      </c>
    </row>
    <row r="99" spans="3:3">
      <c r="C99" s="414" t="e">
        <f>MATCH(Основной_лист_шаблон!E106,Справочники!A$2:A$100,0)</f>
        <v>#N/A</v>
      </c>
    </row>
    <row r="100" spans="3:3">
      <c r="C100" s="414" t="e">
        <f>MATCH(Основной_лист_шаблон!E107,Справочники!A$2:A$100,0)</f>
        <v>#N/A</v>
      </c>
    </row>
    <row r="101" spans="3:3">
      <c r="C101" s="414" t="e">
        <f>MATCH(Основной_лист_шаблон!E108,Справочники!A$2:A$100,0)</f>
        <v>#N/A</v>
      </c>
    </row>
    <row r="102" spans="3:3">
      <c r="C102" s="414" t="e">
        <f>MATCH(Основной_лист_шаблон!E109,Справочники!A$2:A$100,0)</f>
        <v>#N/A</v>
      </c>
    </row>
    <row r="103" spans="3:3">
      <c r="C103" s="414" t="e">
        <f>MATCH(Основной_лист_шаблон!E110,Справочники!A$2:A$100,0)</f>
        <v>#N/A</v>
      </c>
    </row>
    <row r="104" spans="3:3">
      <c r="C104" s="414" t="e">
        <f>MATCH(Основной_лист_шаблон!E111,Справочники!A$2:A$100,0)</f>
        <v>#N/A</v>
      </c>
    </row>
    <row r="105" spans="3:3">
      <c r="C105" s="414" t="e">
        <f>MATCH(Основной_лист_шаблон!E112,Справочники!A$2:A$100,0)</f>
        <v>#N/A</v>
      </c>
    </row>
    <row r="106" spans="3:3">
      <c r="C106" s="414" t="e">
        <f>MATCH(Основной_лист_шаблон!E113,Справочники!A$2:A$100,0)</f>
        <v>#N/A</v>
      </c>
    </row>
    <row r="107" spans="3:3">
      <c r="C107" s="414" t="e">
        <f>MATCH(Основной_лист_шаблон!E114,Справочники!A$2:A$100,0)</f>
        <v>#N/A</v>
      </c>
    </row>
    <row r="108" spans="3:3">
      <c r="C108" s="414" t="e">
        <f>MATCH(Основной_лист_шаблон!E115,Справочники!A$2:A$100,0)</f>
        <v>#N/A</v>
      </c>
    </row>
    <row r="109" spans="3:3">
      <c r="C109" s="414" t="e">
        <f>MATCH(Основной_лист_шаблон!E116,Справочники!A$2:A$100,0)</f>
        <v>#N/A</v>
      </c>
    </row>
    <row r="110" spans="3:3">
      <c r="C110" s="414" t="e">
        <f>MATCH(Основной_лист_шаблон!E117,Справочники!A$2:A$100,0)</f>
        <v>#N/A</v>
      </c>
    </row>
    <row r="111" spans="3:3">
      <c r="C111" s="414" t="e">
        <f>MATCH(Основной_лист_шаблон!E118,Справочники!A$2:A$100,0)</f>
        <v>#N/A</v>
      </c>
    </row>
    <row r="112" spans="3:3">
      <c r="C112" s="414" t="e">
        <f>MATCH(Основной_лист_шаблон!E119,Справочники!A$2:A$100,0)</f>
        <v>#N/A</v>
      </c>
    </row>
    <row r="113" spans="3:3">
      <c r="C113" s="414" t="e">
        <f>MATCH(Основной_лист_шаблон!E120,Справочники!A$2:A$100,0)</f>
        <v>#N/A</v>
      </c>
    </row>
    <row r="114" spans="3:3">
      <c r="C114" s="414" t="e">
        <f>MATCH(Основной_лист_шаблон!E121,Справочники!A$2:A$100,0)</f>
        <v>#N/A</v>
      </c>
    </row>
    <row r="115" spans="3:3">
      <c r="C115" s="414" t="e">
        <f>MATCH(Основной_лист_шаблон!E122,Справочники!A$2:A$100,0)</f>
        <v>#N/A</v>
      </c>
    </row>
    <row r="116" spans="3:3">
      <c r="C116" s="414" t="e">
        <f>MATCH(Основной_лист_шаблон!E123,Справочники!A$2:A$100,0)</f>
        <v>#N/A</v>
      </c>
    </row>
    <row r="117" spans="3:3">
      <c r="C117" s="414" t="e">
        <f>MATCH(Основной_лист_шаблон!E124,Справочники!A$2:A$100,0)</f>
        <v>#N/A</v>
      </c>
    </row>
    <row r="118" spans="3:3">
      <c r="C118" s="414" t="e">
        <f>MATCH(Основной_лист_шаблон!E125,Справочники!A$2:A$100,0)</f>
        <v>#N/A</v>
      </c>
    </row>
    <row r="119" spans="3:3">
      <c r="C119" s="414" t="e">
        <f>MATCH(Основной_лист_шаблон!E126,Справочники!A$2:A$100,0)</f>
        <v>#N/A</v>
      </c>
    </row>
    <row r="120" spans="3:3">
      <c r="C120" s="414" t="e">
        <f>MATCH(Основной_лист_шаблон!E127,Справочники!A$2:A$100,0)</f>
        <v>#N/A</v>
      </c>
    </row>
    <row r="121" spans="3:3">
      <c r="C121" s="414" t="e">
        <f>MATCH(Основной_лист_шаблон!E128,Справочники!A$2:A$100,0)</f>
        <v>#N/A</v>
      </c>
    </row>
    <row r="122" spans="3:3">
      <c r="C122" s="414" t="e">
        <f>MATCH(Основной_лист_шаблон!E129,Справочники!A$2:A$100,0)</f>
        <v>#N/A</v>
      </c>
    </row>
    <row r="123" spans="3:3">
      <c r="C123" s="414" t="e">
        <f>MATCH(Основной_лист_шаблон!E130,Справочники!A$2:A$100,0)</f>
        <v>#N/A</v>
      </c>
    </row>
    <row r="124" spans="3:3">
      <c r="C124" s="414" t="e">
        <f>MATCH(Основной_лист_шаблон!E131,Справочники!A$2:A$100,0)</f>
        <v>#N/A</v>
      </c>
    </row>
    <row r="125" spans="3:3">
      <c r="C125" s="414" t="e">
        <f>MATCH(Основной_лист_шаблон!E132,Справочники!A$2:A$100,0)</f>
        <v>#N/A</v>
      </c>
    </row>
    <row r="126" spans="3:3">
      <c r="C126" s="414" t="e">
        <f>MATCH(Основной_лист_шаблон!E133,Справочники!A$2:A$100,0)</f>
        <v>#N/A</v>
      </c>
    </row>
    <row r="127" spans="3:3">
      <c r="C127" s="414" t="e">
        <f>MATCH(Основной_лист_шаблон!E134,Справочники!A$2:A$100,0)</f>
        <v>#N/A</v>
      </c>
    </row>
    <row r="128" spans="3:3">
      <c r="C128" s="414" t="e">
        <f>MATCH(Основной_лист_шаблон!E135,Справочники!A$2:A$100,0)</f>
        <v>#N/A</v>
      </c>
    </row>
    <row r="129" spans="3:3">
      <c r="C129" s="414" t="e">
        <f>MATCH(Основной_лист_шаблон!E136,Справочники!A$2:A$100,0)</f>
        <v>#N/A</v>
      </c>
    </row>
    <row r="130" spans="3:3">
      <c r="C130" s="414" t="e">
        <f>MATCH(Основной_лист_шаблон!E137,Справочники!A$2:A$100,0)</f>
        <v>#N/A</v>
      </c>
    </row>
    <row r="131" spans="3:3">
      <c r="C131" s="414" t="e">
        <f>MATCH(Основной_лист_шаблон!E138,Справочники!A$2:A$100,0)</f>
        <v>#N/A</v>
      </c>
    </row>
    <row r="132" spans="3:3">
      <c r="C132" s="414" t="e">
        <f>MATCH(Основной_лист_шаблон!E139,Справочники!A$2:A$100,0)</f>
        <v>#N/A</v>
      </c>
    </row>
    <row r="133" spans="3:3">
      <c r="C133" s="414" t="e">
        <f>MATCH(Основной_лист_шаблон!E140,Справочники!A$2:A$100,0)</f>
        <v>#N/A</v>
      </c>
    </row>
    <row r="134" spans="3:3">
      <c r="C134" s="414" t="e">
        <f>MATCH(Основной_лист_шаблон!E141,Справочники!A$2:A$100,0)</f>
        <v>#N/A</v>
      </c>
    </row>
    <row r="135" spans="3:3">
      <c r="C135" s="414" t="e">
        <f>MATCH(Основной_лист_шаблон!E142,Справочники!A$2:A$100,0)</f>
        <v>#N/A</v>
      </c>
    </row>
    <row r="136" spans="3:3">
      <c r="C136" s="414" t="e">
        <f>MATCH(Основной_лист_шаблон!E143,Справочники!A$2:A$100,0)</f>
        <v>#N/A</v>
      </c>
    </row>
    <row r="137" spans="3:3">
      <c r="C137" s="414" t="e">
        <f>MATCH(Основной_лист_шаблон!E144,Справочники!A$2:A$100,0)</f>
        <v>#N/A</v>
      </c>
    </row>
    <row r="138" spans="3:3">
      <c r="C138" s="414" t="e">
        <f>MATCH(Основной_лист_шаблон!E145,Справочники!A$2:A$100,0)</f>
        <v>#N/A</v>
      </c>
    </row>
    <row r="139" spans="3:3">
      <c r="C139" s="414" t="e">
        <f>MATCH(Основной_лист_шаблон!E146,Справочники!A$2:A$100,0)</f>
        <v>#N/A</v>
      </c>
    </row>
    <row r="140" spans="3:3">
      <c r="C140" s="414" t="e">
        <f>MATCH(Основной_лист_шаблон!E147,Справочники!A$2:A$100,0)</f>
        <v>#N/A</v>
      </c>
    </row>
    <row r="141" spans="3:3">
      <c r="C141" s="414" t="e">
        <f>MATCH(Основной_лист_шаблон!E148,Справочники!A$2:A$100,0)</f>
        <v>#N/A</v>
      </c>
    </row>
    <row r="142" spans="3:3">
      <c r="C142" s="414" t="e">
        <f>MATCH(Основной_лист_шаблон!E149,Справочники!A$2:A$100,0)</f>
        <v>#N/A</v>
      </c>
    </row>
    <row r="143" spans="3:3">
      <c r="C143" s="414" t="e">
        <f>MATCH(Основной_лист_шаблон!E150,Справочники!A$2:A$100,0)</f>
        <v>#N/A</v>
      </c>
    </row>
    <row r="144" spans="3:3">
      <c r="C144" s="414" t="e">
        <f>MATCH(Основной_лист_шаблон!E151,Справочники!A$2:A$100,0)</f>
        <v>#N/A</v>
      </c>
    </row>
    <row r="145" spans="3:3">
      <c r="C145" s="414" t="e">
        <f>MATCH(Основной_лист_шаблон!E152,Справочники!A$2:A$100,0)</f>
        <v>#N/A</v>
      </c>
    </row>
    <row r="146" spans="3:3">
      <c r="C146" s="414" t="e">
        <f>MATCH(Основной_лист_шаблон!E153,Справочники!A$2:A$100,0)</f>
        <v>#N/A</v>
      </c>
    </row>
    <row r="147" spans="3:3">
      <c r="C147" s="414" t="e">
        <f>MATCH(Основной_лист_шаблон!E154,Справочники!A$2:A$100,0)</f>
        <v>#N/A</v>
      </c>
    </row>
    <row r="148" spans="3:3">
      <c r="C148" s="414" t="e">
        <f>MATCH(Основной_лист_шаблон!E155,Справочники!A$2:A$100,0)</f>
        <v>#N/A</v>
      </c>
    </row>
    <row r="149" spans="3:3">
      <c r="C149" s="414" t="e">
        <f>MATCH(Основной_лист_шаблон!E156,Справочники!A$2:A$100,0)</f>
        <v>#N/A</v>
      </c>
    </row>
    <row r="150" spans="3:3">
      <c r="C150" s="414" t="e">
        <f>MATCH(Основной_лист_шаблон!E157,Справочники!A$2:A$100,0)</f>
        <v>#N/A</v>
      </c>
    </row>
    <row r="151" spans="3:3">
      <c r="C151" s="414" t="e">
        <f>MATCH(Основной_лист_шаблон!E158,Справочники!A$2:A$100,0)</f>
        <v>#N/A</v>
      </c>
    </row>
    <row r="152" spans="3:3">
      <c r="C152" s="414" t="e">
        <f>MATCH(Основной_лист_шаблон!E159,Справочники!A$2:A$100,0)</f>
        <v>#N/A</v>
      </c>
    </row>
    <row r="153" spans="3:3">
      <c r="C153" s="414" t="e">
        <f>MATCH(Основной_лист_шаблон!E160,Справочники!A$2:A$100,0)</f>
        <v>#N/A</v>
      </c>
    </row>
    <row r="154" spans="3:3">
      <c r="C154" s="414" t="e">
        <f>MATCH(Основной_лист_шаблон!E161,Справочники!A$2:A$100,0)</f>
        <v>#N/A</v>
      </c>
    </row>
    <row r="155" spans="3:3">
      <c r="C155" s="414" t="e">
        <f>MATCH(Основной_лист_шаблон!E162,Справочники!A$2:A$100,0)</f>
        <v>#N/A</v>
      </c>
    </row>
    <row r="156" spans="3:3">
      <c r="C156" s="414" t="e">
        <f>MATCH(Основной_лист_шаблон!E163,Справочники!A$2:A$100,0)</f>
        <v>#N/A</v>
      </c>
    </row>
    <row r="157" spans="3:3">
      <c r="C157" s="414" t="e">
        <f>MATCH(Основной_лист_шаблон!E164,Справочники!A$2:A$100,0)</f>
        <v>#N/A</v>
      </c>
    </row>
    <row r="158" spans="3:3">
      <c r="C158" s="414" t="e">
        <f>MATCH(Основной_лист_шаблон!E165,Справочники!A$2:A$100,0)</f>
        <v>#N/A</v>
      </c>
    </row>
    <row r="159" spans="3:3">
      <c r="C159" s="414" t="e">
        <f>MATCH(Основной_лист_шаблон!E166,Справочники!A$2:A$100,0)</f>
        <v>#N/A</v>
      </c>
    </row>
    <row r="160" spans="3:3">
      <c r="C160" s="414" t="e">
        <f>MATCH(Основной_лист_шаблон!E167,Справочники!A$2:A$100,0)</f>
        <v>#N/A</v>
      </c>
    </row>
    <row r="161" spans="3:3">
      <c r="C161" s="414" t="e">
        <f>MATCH(Основной_лист_шаблон!E168,Справочники!A$2:A$100,0)</f>
        <v>#N/A</v>
      </c>
    </row>
    <row r="162" spans="3:3">
      <c r="C162" s="414" t="e">
        <f>MATCH(Основной_лист_шаблон!E169,Справочники!A$2:A$100,0)</f>
        <v>#N/A</v>
      </c>
    </row>
    <row r="163" spans="3:3">
      <c r="C163" s="414" t="e">
        <f>MATCH(Основной_лист_шаблон!E170,Справочники!A$2:A$100,0)</f>
        <v>#N/A</v>
      </c>
    </row>
    <row r="164" spans="3:3">
      <c r="C164" s="414" t="e">
        <f>MATCH(Основной_лист_шаблон!E171,Справочники!A$2:A$100,0)</f>
        <v>#N/A</v>
      </c>
    </row>
    <row r="165" spans="3:3">
      <c r="C165" s="414" t="e">
        <f>MATCH(Основной_лист_шаблон!E172,Справочники!A$2:A$100,0)</f>
        <v>#N/A</v>
      </c>
    </row>
    <row r="166" spans="3:3">
      <c r="C166" s="414" t="e">
        <f>MATCH(Основной_лист_шаблон!E173,Справочники!A$2:A$100,0)</f>
        <v>#N/A</v>
      </c>
    </row>
    <row r="167" spans="3:3">
      <c r="C167" s="414" t="e">
        <f>MATCH(Основной_лист_шаблон!E174,Справочники!A$2:A$100,0)</f>
        <v>#N/A</v>
      </c>
    </row>
    <row r="168" spans="3:3">
      <c r="C168" s="414" t="e">
        <f>MATCH(Основной_лист_шаблон!E175,Справочники!A$2:A$100,0)</f>
        <v>#N/A</v>
      </c>
    </row>
    <row r="169" spans="3:3">
      <c r="C169" s="414" t="e">
        <f>MATCH(Основной_лист_шаблон!E176,Справочники!A$2:A$100,0)</f>
        <v>#N/A</v>
      </c>
    </row>
    <row r="170" spans="3:3">
      <c r="C170" s="414" t="e">
        <f>MATCH(Основной_лист_шаблон!E177,Справочники!A$2:A$100,0)</f>
        <v>#N/A</v>
      </c>
    </row>
    <row r="171" spans="3:3">
      <c r="C171" s="414" t="e">
        <f>MATCH(Основной_лист_шаблон!E178,Справочники!A$2:A$100,0)</f>
        <v>#N/A</v>
      </c>
    </row>
    <row r="172" spans="3:3">
      <c r="C172" s="414" t="e">
        <f>MATCH(Основной_лист_шаблон!E179,Справочники!A$2:A$100,0)</f>
        <v>#N/A</v>
      </c>
    </row>
    <row r="173" spans="3:3">
      <c r="C173" s="414" t="e">
        <f>MATCH(Основной_лист_шаблон!E180,Справочники!A$2:A$100,0)</f>
        <v>#N/A</v>
      </c>
    </row>
    <row r="174" spans="3:3">
      <c r="C174" s="414" t="e">
        <f>MATCH(Основной_лист_шаблон!E181,Справочники!A$2:A$100,0)</f>
        <v>#N/A</v>
      </c>
    </row>
    <row r="175" spans="3:3">
      <c r="C175" s="414" t="e">
        <f>MATCH(Основной_лист_шаблон!E182,Справочники!A$2:A$100,0)</f>
        <v>#N/A</v>
      </c>
    </row>
    <row r="176" spans="3:3">
      <c r="C176" s="414" t="e">
        <f>MATCH(Основной_лист_шаблон!E183,Справочники!A$2:A$100,0)</f>
        <v>#N/A</v>
      </c>
    </row>
    <row r="177" spans="3:3">
      <c r="C177" s="414" t="e">
        <f>MATCH(Основной_лист_шаблон!E184,Справочники!A$2:A$100,0)</f>
        <v>#N/A</v>
      </c>
    </row>
    <row r="178" spans="3:3">
      <c r="C178" s="414" t="e">
        <f>MATCH(Основной_лист_шаблон!E185,Справочники!A$2:A$100,0)</f>
        <v>#N/A</v>
      </c>
    </row>
    <row r="179" spans="3:3">
      <c r="C179" s="414" t="e">
        <f>MATCH(Основной_лист_шаблон!E186,Справочники!A$2:A$100,0)</f>
        <v>#N/A</v>
      </c>
    </row>
    <row r="180" spans="3:3">
      <c r="C180" s="414" t="e">
        <f>MATCH(Основной_лист_шаблон!E187,Справочники!A$2:A$100,0)</f>
        <v>#N/A</v>
      </c>
    </row>
    <row r="181" spans="3:3">
      <c r="C181" s="414" t="e">
        <f>MATCH(Основной_лист_шаблон!E188,Справочники!A$2:A$100,0)</f>
        <v>#N/A</v>
      </c>
    </row>
    <row r="182" spans="3:3">
      <c r="C182" s="414" t="e">
        <f>MATCH(Основной_лист_шаблон!E189,Справочники!A$2:A$100,0)</f>
        <v>#N/A</v>
      </c>
    </row>
    <row r="183" spans="3:3">
      <c r="C183" s="414" t="e">
        <f>MATCH(Основной_лист_шаблон!E190,Справочники!A$2:A$100,0)</f>
        <v>#N/A</v>
      </c>
    </row>
    <row r="184" spans="3:3">
      <c r="C184" s="414" t="e">
        <f>MATCH(Основной_лист_шаблон!E191,Справочники!A$2:A$100,0)</f>
        <v>#N/A</v>
      </c>
    </row>
    <row r="185" spans="3:3">
      <c r="C185" s="414" t="e">
        <f>MATCH(Основной_лист_шаблон!E192,Справочники!A$2:A$100,0)</f>
        <v>#N/A</v>
      </c>
    </row>
    <row r="186" spans="3:3">
      <c r="C186" s="414" t="e">
        <f>MATCH(Основной_лист_шаблон!E193,Справочники!A$2:A$100,0)</f>
        <v>#N/A</v>
      </c>
    </row>
    <row r="187" spans="3:3">
      <c r="C187" s="414" t="e">
        <f>MATCH(Основной_лист_шаблон!E194,Справочники!A$2:A$100,0)</f>
        <v>#N/A</v>
      </c>
    </row>
    <row r="188" spans="3:3">
      <c r="C188" s="414" t="e">
        <f>MATCH(Основной_лист_шаблон!E195,Справочники!A$2:A$100,0)</f>
        <v>#N/A</v>
      </c>
    </row>
    <row r="189" spans="3:3">
      <c r="C189" s="414" t="e">
        <f>MATCH(Основной_лист_шаблон!E196,Справочники!A$2:A$100,0)</f>
        <v>#N/A</v>
      </c>
    </row>
    <row r="190" spans="3:3">
      <c r="C190" s="414" t="e">
        <f>MATCH(Основной_лист_шаблон!E197,Справочники!A$2:A$100,0)</f>
        <v>#N/A</v>
      </c>
    </row>
    <row r="191" spans="3:3">
      <c r="C191" s="414" t="e">
        <f>MATCH(Основной_лист_шаблон!E198,Справочники!A$2:A$100,0)</f>
        <v>#N/A</v>
      </c>
    </row>
    <row r="192" spans="3:3">
      <c r="C192" s="414" t="e">
        <f>MATCH(Основной_лист_шаблон!E199,Справочники!A$2:A$100,0)</f>
        <v>#N/A</v>
      </c>
    </row>
    <row r="193" spans="3:3">
      <c r="C193" s="414" t="e">
        <f>MATCH(Основной_лист_шаблон!E200,Справочники!A$2:A$100,0)</f>
        <v>#N/A</v>
      </c>
    </row>
    <row r="194" spans="3:3">
      <c r="C194" s="414" t="e">
        <f>MATCH(Основной_лист_шаблон!E201,Справочники!A$2:A$100,0)</f>
        <v>#N/A</v>
      </c>
    </row>
    <row r="195" spans="3:3">
      <c r="C195" s="414" t="e">
        <f>MATCH(Основной_лист_шаблон!E202,Справочники!A$2:A$100,0)</f>
        <v>#N/A</v>
      </c>
    </row>
    <row r="196" spans="3:3">
      <c r="C196" s="414" t="e">
        <f>MATCH(Основной_лист_шаблон!E203,Справочники!A$2:A$100,0)</f>
        <v>#N/A</v>
      </c>
    </row>
    <row r="197" spans="3:3">
      <c r="C197" s="414" t="e">
        <f>MATCH(Основной_лист_шаблон!E204,Справочники!A$2:A$100,0)</f>
        <v>#N/A</v>
      </c>
    </row>
    <row r="198" spans="3:3">
      <c r="C198" s="414" t="e">
        <f>MATCH(Основной_лист_шаблон!E205,Справочники!A$2:A$100,0)</f>
        <v>#N/A</v>
      </c>
    </row>
    <row r="199" spans="3:3">
      <c r="C199" s="414" t="e">
        <f>MATCH(Основной_лист_шаблон!E206,Справочники!A$2:A$100,0)</f>
        <v>#N/A</v>
      </c>
    </row>
    <row r="200" spans="3:3">
      <c r="C200" s="414" t="e">
        <f>MATCH(Основной_лист_шаблон!E207,Справочники!A$2:A$100,0)</f>
        <v>#N/A</v>
      </c>
    </row>
    <row r="201" spans="3:3">
      <c r="C201" s="414" t="e">
        <f>MATCH(Основной_лист_шаблон!E208,Справочники!A$2:A$100,0)</f>
        <v>#N/A</v>
      </c>
    </row>
    <row r="202" spans="3:3">
      <c r="C202" s="414" t="e">
        <f>MATCH(Основной_лист_шаблон!E209,Справочники!A$2:A$100,0)</f>
        <v>#N/A</v>
      </c>
    </row>
    <row r="203" spans="3:3">
      <c r="C203" s="414" t="e">
        <f>MATCH(Основной_лист_шаблон!E210,Справочники!A$2:A$100,0)</f>
        <v>#N/A</v>
      </c>
    </row>
    <row r="204" spans="3:3">
      <c r="C204" s="414" t="e">
        <f>MATCH(Основной_лист_шаблон!E211,Справочники!A$2:A$100,0)</f>
        <v>#N/A</v>
      </c>
    </row>
    <row r="205" spans="3:3">
      <c r="C205" s="414" t="e">
        <f>MATCH(Основной_лист_шаблон!E212,Справочники!A$2:A$100,0)</f>
        <v>#N/A</v>
      </c>
    </row>
    <row r="206" spans="3:3">
      <c r="C206" s="414" t="e">
        <f>MATCH(Основной_лист_шаблон!E213,Справочники!A$2:A$100,0)</f>
        <v>#N/A</v>
      </c>
    </row>
    <row r="207" spans="3:3">
      <c r="C207" s="414" t="e">
        <f>MATCH(Основной_лист_шаблон!E214,Справочники!A$2:A$100,0)</f>
        <v>#N/A</v>
      </c>
    </row>
    <row r="208" spans="3:3">
      <c r="C208" s="414" t="e">
        <f>MATCH(Основной_лист_шаблон!E215,Справочники!A$2:A$100,0)</f>
        <v>#N/A</v>
      </c>
    </row>
    <row r="209" spans="3:3">
      <c r="C209" s="414" t="e">
        <f>MATCH(Основной_лист_шаблон!E216,Справочники!A$2:A$100,0)</f>
        <v>#N/A</v>
      </c>
    </row>
    <row r="210" spans="3:3">
      <c r="C210" s="414" t="e">
        <f>MATCH(Основной_лист_шаблон!E217,Справочники!A$2:A$100,0)</f>
        <v>#N/A</v>
      </c>
    </row>
    <row r="211" spans="3:3">
      <c r="C211" s="414" t="e">
        <f>MATCH(Основной_лист_шаблон!E218,Справочники!A$2:A$100,0)</f>
        <v>#N/A</v>
      </c>
    </row>
    <row r="212" spans="3:3">
      <c r="C212" s="414" t="e">
        <f>MATCH(Основной_лист_шаблон!E219,Справочники!A$2:A$100,0)</f>
        <v>#N/A</v>
      </c>
    </row>
    <row r="213" spans="3:3">
      <c r="C213" s="414" t="e">
        <f>MATCH(Основной_лист_шаблон!E220,Справочники!A$2:A$100,0)</f>
        <v>#N/A</v>
      </c>
    </row>
    <row r="214" spans="3:3">
      <c r="C214" s="414" t="e">
        <f>MATCH(Основной_лист_шаблон!E221,Справочники!A$2:A$100,0)</f>
        <v>#N/A</v>
      </c>
    </row>
    <row r="215" spans="3:3">
      <c r="C215" s="414" t="e">
        <f>MATCH(Основной_лист_шаблон!E222,Справочники!A$2:A$100,0)</f>
        <v>#N/A</v>
      </c>
    </row>
    <row r="216" spans="3:3">
      <c r="C216" s="414" t="e">
        <f>MATCH(Основной_лист_шаблон!E223,Справочники!A$2:A$100,0)</f>
        <v>#N/A</v>
      </c>
    </row>
    <row r="217" spans="3:3">
      <c r="C217" s="414" t="e">
        <f>MATCH(Основной_лист_шаблон!E224,Справочники!A$2:A$100,0)</f>
        <v>#N/A</v>
      </c>
    </row>
    <row r="218" spans="3:3">
      <c r="C218" s="414" t="e">
        <f>MATCH(Основной_лист_шаблон!E225,Справочники!A$2:A$100,0)</f>
        <v>#N/A</v>
      </c>
    </row>
    <row r="219" spans="3:3">
      <c r="C219" s="414" t="e">
        <f>MATCH(Основной_лист_шаблон!E226,Справочники!A$2:A$100,0)</f>
        <v>#N/A</v>
      </c>
    </row>
    <row r="220" spans="3:3">
      <c r="C220" s="414" t="e">
        <f>MATCH(Основной_лист_шаблон!E227,Справочники!A$2:A$100,0)</f>
        <v>#N/A</v>
      </c>
    </row>
    <row r="221" spans="3:3">
      <c r="C221" s="414" t="e">
        <f>MATCH(Основной_лист_шаблон!E228,Справочники!A$2:A$100,0)</f>
        <v>#N/A</v>
      </c>
    </row>
    <row r="222" spans="3:3">
      <c r="C222" s="414" t="e">
        <f>MATCH(Основной_лист_шаблон!E229,Справочники!A$2:A$100,0)</f>
        <v>#N/A</v>
      </c>
    </row>
    <row r="223" spans="3:3">
      <c r="C223" s="414" t="e">
        <f>MATCH(Основной_лист_шаблон!E230,Справочники!A$2:A$100,0)</f>
        <v>#N/A</v>
      </c>
    </row>
    <row r="224" spans="3:3">
      <c r="C224" s="414" t="e">
        <f>MATCH(Основной_лист_шаблон!E231,Справочники!A$2:A$100,0)</f>
        <v>#N/A</v>
      </c>
    </row>
    <row r="225" spans="3:3">
      <c r="C225" s="414" t="e">
        <f>MATCH(Основной_лист_шаблон!E232,Справочники!A$2:A$100,0)</f>
        <v>#N/A</v>
      </c>
    </row>
    <row r="226" spans="3:3">
      <c r="C226" s="414" t="e">
        <f>MATCH(Основной_лист_шаблон!E233,Справочники!A$2:A$100,0)</f>
        <v>#N/A</v>
      </c>
    </row>
    <row r="227" spans="3:3">
      <c r="C227" s="414" t="e">
        <f>MATCH(Основной_лист_шаблон!E234,Справочники!A$2:A$100,0)</f>
        <v>#N/A</v>
      </c>
    </row>
    <row r="228" spans="3:3">
      <c r="C228" s="414" t="e">
        <f>MATCH(Основной_лист_шаблон!E235,Справочники!A$2:A$100,0)</f>
        <v>#N/A</v>
      </c>
    </row>
    <row r="229" spans="3:3">
      <c r="C229" s="414" t="e">
        <f>MATCH(Основной_лист_шаблон!E236,Справочники!A$2:A$100,0)</f>
        <v>#N/A</v>
      </c>
    </row>
    <row r="230" spans="3:3">
      <c r="C230" s="414" t="e">
        <f>MATCH(Основной_лист_шаблон!E237,Справочники!A$2:A$100,0)</f>
        <v>#N/A</v>
      </c>
    </row>
    <row r="231" spans="3:3">
      <c r="C231" s="414" t="e">
        <f>MATCH(Основной_лист_шаблон!E238,Справочники!A$2:A$100,0)</f>
        <v>#N/A</v>
      </c>
    </row>
    <row r="232" spans="3:3">
      <c r="C232" s="414" t="e">
        <f>MATCH(Основной_лист_шаблон!E239,Справочники!A$2:A$100,0)</f>
        <v>#N/A</v>
      </c>
    </row>
    <row r="233" spans="3:3">
      <c r="C233" s="414" t="e">
        <f>MATCH(Основной_лист_шаблон!E240,Справочники!A$2:A$100,0)</f>
        <v>#N/A</v>
      </c>
    </row>
    <row r="234" spans="3:3">
      <c r="C234" s="414" t="e">
        <f>MATCH(Основной_лист_шаблон!E241,Справочники!A$2:A$100,0)</f>
        <v>#N/A</v>
      </c>
    </row>
    <row r="235" spans="3:3">
      <c r="C235" s="414" t="e">
        <f>MATCH(Основной_лист_шаблон!E242,Справочники!A$2:A$100,0)</f>
        <v>#N/A</v>
      </c>
    </row>
    <row r="236" spans="3:3">
      <c r="C236" s="414" t="e">
        <f>MATCH(Основной_лист_шаблон!E243,Справочники!A$2:A$100,0)</f>
        <v>#N/A</v>
      </c>
    </row>
    <row r="237" spans="3:3">
      <c r="C237" s="414" t="e">
        <f>MATCH(Основной_лист_шаблон!E244,Справочники!A$2:A$100,0)</f>
        <v>#N/A</v>
      </c>
    </row>
    <row r="238" spans="3:3">
      <c r="C238" s="414" t="e">
        <f>MATCH(Основной_лист_шаблон!E245,Справочники!A$2:A$100,0)</f>
        <v>#N/A</v>
      </c>
    </row>
    <row r="239" spans="3:3">
      <c r="C239" s="414" t="e">
        <f>MATCH(Основной_лист_шаблон!E246,Справочники!A$2:A$100,0)</f>
        <v>#N/A</v>
      </c>
    </row>
    <row r="240" spans="3:3">
      <c r="C240" s="414" t="e">
        <f>MATCH(Основной_лист_шаблон!E247,Справочники!A$2:A$100,0)</f>
        <v>#N/A</v>
      </c>
    </row>
    <row r="241" spans="3:3">
      <c r="C241" s="414" t="e">
        <f>MATCH(Основной_лист_шаблон!E248,Справочники!A$2:A$100,0)</f>
        <v>#N/A</v>
      </c>
    </row>
    <row r="242" spans="3:3">
      <c r="C242" s="414" t="e">
        <f>MATCH(Основной_лист_шаблон!E249,Справочники!A$2:A$100,0)</f>
        <v>#N/A</v>
      </c>
    </row>
    <row r="243" spans="3:3">
      <c r="C243" s="414" t="e">
        <f>MATCH(Основной_лист_шаблон!E250,Справочники!A$2:A$100,0)</f>
        <v>#N/A</v>
      </c>
    </row>
    <row r="244" spans="3:3">
      <c r="C244" s="414" t="e">
        <f>MATCH(Основной_лист_шаблон!E251,Справочники!A$2:A$100,0)</f>
        <v>#N/A</v>
      </c>
    </row>
    <row r="245" spans="3:3">
      <c r="C245" s="414" t="e">
        <f>MATCH(Основной_лист_шаблон!E252,Справочники!A$2:A$100,0)</f>
        <v>#N/A</v>
      </c>
    </row>
    <row r="246" spans="3:3">
      <c r="C246" s="414" t="e">
        <f>MATCH(Основной_лист_шаблон!E253,Справочники!A$2:A$100,0)</f>
        <v>#N/A</v>
      </c>
    </row>
    <row r="247" spans="3:3">
      <c r="C247" s="414" t="e">
        <f>MATCH(Основной_лист_шаблон!E254,Справочники!A$2:A$100,0)</f>
        <v>#N/A</v>
      </c>
    </row>
    <row r="248" spans="3:3">
      <c r="C248" s="414" t="e">
        <f>MATCH(Основной_лист_шаблон!E255,Справочники!A$2:A$100,0)</f>
        <v>#N/A</v>
      </c>
    </row>
    <row r="249" spans="3:3">
      <c r="C249" s="414" t="e">
        <f>MATCH(Основной_лист_шаблон!E256,Справочники!A$2:A$100,0)</f>
        <v>#N/A</v>
      </c>
    </row>
    <row r="250" spans="3:3">
      <c r="C250" s="414" t="e">
        <f>MATCH(Основной_лист_шаблон!E257,Справочники!A$2:A$100,0)</f>
        <v>#N/A</v>
      </c>
    </row>
    <row r="251" spans="3:3">
      <c r="C251" s="414" t="e">
        <f>MATCH(Основной_лист_шаблон!E258,Справочники!A$2:A$100,0)</f>
        <v>#N/A</v>
      </c>
    </row>
    <row r="252" spans="3:3">
      <c r="C252" s="414" t="e">
        <f>MATCH(Основной_лист_шаблон!E259,Справочники!A$2:A$100,0)</f>
        <v>#N/A</v>
      </c>
    </row>
    <row r="253" spans="3:3">
      <c r="C253" s="414" t="e">
        <f>MATCH(Основной_лист_шаблон!E260,Справочники!A$2:A$100,0)</f>
        <v>#N/A</v>
      </c>
    </row>
    <row r="254" spans="3:3">
      <c r="C254" s="414" t="e">
        <f>MATCH(Основной_лист_шаблон!E261,Справочники!A$2:A$100,0)</f>
        <v>#N/A</v>
      </c>
    </row>
    <row r="255" spans="3:3">
      <c r="C255" s="414" t="e">
        <f>MATCH(Основной_лист_шаблон!E262,Справочники!A$2:A$100,0)</f>
        <v>#N/A</v>
      </c>
    </row>
    <row r="256" spans="3:3">
      <c r="C256" s="414" t="e">
        <f>MATCH(Основной_лист_шаблон!E263,Справочники!A$2:A$100,0)</f>
        <v>#N/A</v>
      </c>
    </row>
    <row r="257" spans="3:3">
      <c r="C257" s="414" t="e">
        <f>MATCH(Основной_лист_шаблон!E264,Справочники!A$2:A$100,0)</f>
        <v>#N/A</v>
      </c>
    </row>
    <row r="258" spans="3:3">
      <c r="C258" s="414" t="e">
        <f>MATCH(Основной_лист_шаблон!E265,Справочники!A$2:A$100,0)</f>
        <v>#N/A</v>
      </c>
    </row>
    <row r="259" spans="3:3">
      <c r="C259" s="414" t="e">
        <f>MATCH(Основной_лист_шаблон!E266,Справочники!A$2:A$100,0)</f>
        <v>#N/A</v>
      </c>
    </row>
    <row r="260" spans="3:3">
      <c r="C260" s="414" t="e">
        <f>MATCH(Основной_лист_шаблон!E267,Справочники!A$2:A$100,0)</f>
        <v>#N/A</v>
      </c>
    </row>
    <row r="261" spans="3:3">
      <c r="C261" s="414" t="e">
        <f>MATCH(Основной_лист_шаблон!E268,Справочники!A$2:A$100,0)</f>
        <v>#N/A</v>
      </c>
    </row>
    <row r="262" spans="3:3">
      <c r="C262" s="414" t="e">
        <f>MATCH(Основной_лист_шаблон!E269,Справочники!A$2:A$100,0)</f>
        <v>#N/A</v>
      </c>
    </row>
    <row r="263" spans="3:3">
      <c r="C263" s="414" t="e">
        <f>MATCH(Основной_лист_шаблон!E270,Справочники!A$2:A$100,0)</f>
        <v>#N/A</v>
      </c>
    </row>
    <row r="264" spans="3:3">
      <c r="C264" s="414" t="e">
        <f>MATCH(Основной_лист_шаблон!E271,Справочники!A$2:A$100,0)</f>
        <v>#N/A</v>
      </c>
    </row>
    <row r="265" spans="3:3">
      <c r="C265" s="414" t="e">
        <f>MATCH(Основной_лист_шаблон!E272,Справочники!A$2:A$100,0)</f>
        <v>#N/A</v>
      </c>
    </row>
    <row r="266" spans="3:3">
      <c r="C266" s="414" t="e">
        <f>MATCH(Основной_лист_шаблон!E273,Справочники!A$2:A$100,0)</f>
        <v>#N/A</v>
      </c>
    </row>
    <row r="267" spans="3:3">
      <c r="C267" s="414" t="e">
        <f>MATCH(Основной_лист_шаблон!E274,Справочники!A$2:A$100,0)</f>
        <v>#N/A</v>
      </c>
    </row>
    <row r="268" spans="3:3">
      <c r="C268" s="414" t="e">
        <f>MATCH(Основной_лист_шаблон!E275,Справочники!A$2:A$100,0)</f>
        <v>#N/A</v>
      </c>
    </row>
    <row r="269" spans="3:3">
      <c r="C269" s="414" t="e">
        <f>MATCH(Основной_лист_шаблон!E276,Справочники!A$2:A$100,0)</f>
        <v>#N/A</v>
      </c>
    </row>
    <row r="270" spans="3:3">
      <c r="C270" s="414" t="e">
        <f>MATCH(Основной_лист_шаблон!E277,Справочники!A$2:A$100,0)</f>
        <v>#N/A</v>
      </c>
    </row>
    <row r="271" spans="3:3">
      <c r="C271" s="414" t="e">
        <f>MATCH(Основной_лист_шаблон!E278,Справочники!A$2:A$100,0)</f>
        <v>#N/A</v>
      </c>
    </row>
    <row r="272" spans="3:3">
      <c r="C272" s="414" t="e">
        <f>MATCH(Основной_лист_шаблон!E279,Справочники!A$2:A$100,0)</f>
        <v>#N/A</v>
      </c>
    </row>
    <row r="273" spans="3:3">
      <c r="C273" s="414" t="e">
        <f>MATCH(Основной_лист_шаблон!E280,Справочники!A$2:A$100,0)</f>
        <v>#N/A</v>
      </c>
    </row>
    <row r="274" spans="3:3">
      <c r="C274" s="414" t="e">
        <f>MATCH(Основной_лист_шаблон!E281,Справочники!A$2:A$100,0)</f>
        <v>#N/A</v>
      </c>
    </row>
    <row r="275" spans="3:3">
      <c r="C275" s="414" t="e">
        <f>MATCH(Основной_лист_шаблон!E282,Справочники!A$2:A$100,0)</f>
        <v>#N/A</v>
      </c>
    </row>
    <row r="276" spans="3:3">
      <c r="C276" s="414" t="e">
        <f>MATCH(Основной_лист_шаблон!E283,Справочники!A$2:A$100,0)</f>
        <v>#N/A</v>
      </c>
    </row>
    <row r="277" spans="3:3">
      <c r="C277" s="414" t="e">
        <f>MATCH(Основной_лист_шаблон!E284,Справочники!A$2:A$100,0)</f>
        <v>#N/A</v>
      </c>
    </row>
    <row r="278" spans="3:3">
      <c r="C278" s="414" t="e">
        <f>MATCH(Основной_лист_шаблон!E285,Справочники!A$2:A$100,0)</f>
        <v>#N/A</v>
      </c>
    </row>
    <row r="279" spans="3:3">
      <c r="C279" s="414" t="e">
        <f>MATCH(Основной_лист_шаблон!E286,Справочники!A$2:A$100,0)</f>
        <v>#N/A</v>
      </c>
    </row>
    <row r="280" spans="3:3">
      <c r="C280" s="414" t="e">
        <f>MATCH(Основной_лист_шаблон!E287,Справочники!A$2:A$100,0)</f>
        <v>#N/A</v>
      </c>
    </row>
    <row r="281" spans="3:3">
      <c r="C281" s="414" t="e">
        <f>MATCH(Основной_лист_шаблон!E288,Справочники!A$2:A$100,0)</f>
        <v>#N/A</v>
      </c>
    </row>
    <row r="282" spans="3:3">
      <c r="C282" s="414" t="e">
        <f>MATCH(Основной_лист_шаблон!E289,Справочники!A$2:A$100,0)</f>
        <v>#N/A</v>
      </c>
    </row>
    <row r="283" spans="3:3">
      <c r="C283" s="414" t="e">
        <f>MATCH(Основной_лист_шаблон!E290,Справочники!A$2:A$100,0)</f>
        <v>#N/A</v>
      </c>
    </row>
    <row r="284" spans="3:3">
      <c r="C284" s="414" t="e">
        <f>MATCH(Основной_лист_шаблон!E291,Справочники!A$2:A$100,0)</f>
        <v>#N/A</v>
      </c>
    </row>
    <row r="285" spans="3:3">
      <c r="C285" s="414" t="e">
        <f>MATCH(Основной_лист_шаблон!E292,Справочники!A$2:A$100,0)</f>
        <v>#N/A</v>
      </c>
    </row>
    <row r="286" spans="3:3">
      <c r="C286" s="414" t="e">
        <f>MATCH(Основной_лист_шаблон!E293,Справочники!A$2:A$100,0)</f>
        <v>#N/A</v>
      </c>
    </row>
    <row r="287" spans="3:3">
      <c r="C287" s="414" t="e">
        <f>MATCH(Основной_лист_шаблон!E294,Справочники!A$2:A$100,0)</f>
        <v>#N/A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2:L48"/>
  <sheetViews>
    <sheetView zoomScale="85" zoomScaleNormal="85" workbookViewId="0">
      <selection activeCell="B12" sqref="B12"/>
    </sheetView>
  </sheetViews>
  <sheetFormatPr baseColWidth="10" defaultColWidth="0" defaultRowHeight="15"/>
  <cols>
    <col min="1" max="1" width="1.83203125" customWidth="1"/>
    <col min="2" max="2" width="28.5" customWidth="1"/>
    <col min="3" max="11" width="14.5" customWidth="1"/>
    <col min="12" max="12" width="0" hidden="1" customWidth="1"/>
    <col min="13" max="16384" width="14.5" hidden="1"/>
  </cols>
  <sheetData>
    <row r="2" spans="1:11">
      <c r="A2" s="337"/>
      <c r="B2" s="337" t="s">
        <v>456</v>
      </c>
      <c r="C2" s="337"/>
      <c r="D2" s="337"/>
      <c r="E2" s="337"/>
      <c r="F2" s="337"/>
      <c r="G2" s="337"/>
      <c r="H2" s="337"/>
      <c r="I2" s="337"/>
      <c r="J2" s="337"/>
      <c r="K2" s="337"/>
    </row>
    <row r="4" spans="1:11">
      <c r="A4" s="336"/>
      <c r="B4" s="336" t="s">
        <v>457</v>
      </c>
      <c r="C4" s="336"/>
      <c r="D4" s="336"/>
      <c r="E4" s="336"/>
      <c r="F4" s="336"/>
      <c r="G4" s="336"/>
      <c r="H4" s="336"/>
      <c r="I4" s="336"/>
      <c r="J4" s="336"/>
      <c r="K4" s="336"/>
    </row>
    <row r="6" spans="1:11">
      <c r="A6" s="212"/>
      <c r="B6" s="212" t="s">
        <v>381</v>
      </c>
      <c r="C6" s="212" t="s">
        <v>382</v>
      </c>
      <c r="D6" s="212"/>
      <c r="E6" s="212"/>
      <c r="F6" s="212"/>
      <c r="G6" s="212"/>
      <c r="H6" s="212"/>
      <c r="I6" s="212"/>
      <c r="J6" s="212"/>
      <c r="K6" s="212"/>
    </row>
    <row r="8" spans="1:11">
      <c r="B8" s="290" t="s">
        <v>778</v>
      </c>
      <c r="C8" t="s">
        <v>779</v>
      </c>
    </row>
    <row r="9" spans="1:11">
      <c r="B9" s="378" t="s">
        <v>775</v>
      </c>
      <c r="C9" s="376" t="s">
        <v>424</v>
      </c>
    </row>
    <row r="10" spans="1:11">
      <c r="B10" s="378" t="s">
        <v>776</v>
      </c>
      <c r="C10" s="376" t="s">
        <v>334</v>
      </c>
    </row>
    <row r="11" spans="1:11">
      <c r="B11" s="379" t="s">
        <v>777</v>
      </c>
      <c r="C11" s="377" t="s">
        <v>780</v>
      </c>
    </row>
    <row r="12" spans="1:11">
      <c r="B12" s="379" t="s">
        <v>915</v>
      </c>
      <c r="C12" s="293" t="s">
        <v>916</v>
      </c>
    </row>
    <row r="13" spans="1:11">
      <c r="C13" s="292"/>
    </row>
    <row r="14" spans="1:11">
      <c r="A14" s="336"/>
      <c r="B14" s="336" t="s">
        <v>425</v>
      </c>
      <c r="C14" s="336"/>
      <c r="D14" s="336"/>
      <c r="E14" s="336"/>
      <c r="F14" s="336"/>
      <c r="G14" s="336"/>
      <c r="H14" s="336"/>
      <c r="I14" s="336"/>
      <c r="J14" s="336"/>
      <c r="K14" s="336"/>
    </row>
    <row r="15" spans="1:11">
      <c r="C15" s="292"/>
    </row>
    <row r="16" spans="1:11">
      <c r="A16" s="212"/>
      <c r="B16" s="212" t="s">
        <v>381</v>
      </c>
      <c r="C16" s="212" t="s">
        <v>382</v>
      </c>
      <c r="D16" s="212"/>
      <c r="E16" s="212"/>
      <c r="F16" s="212"/>
      <c r="G16" s="212"/>
      <c r="H16" s="212"/>
      <c r="I16" s="212"/>
      <c r="J16" s="212"/>
      <c r="K16" s="212"/>
    </row>
    <row r="17" spans="1:11">
      <c r="C17" s="292"/>
    </row>
    <row r="18" spans="1:11">
      <c r="A18" s="212"/>
      <c r="B18" s="338" t="s">
        <v>545</v>
      </c>
      <c r="C18" s="212" t="s">
        <v>553</v>
      </c>
      <c r="D18" s="212"/>
      <c r="E18" s="212"/>
      <c r="F18" s="212"/>
      <c r="G18" s="212"/>
      <c r="H18" s="212"/>
      <c r="I18" s="212"/>
      <c r="J18" s="212"/>
      <c r="K18" s="212"/>
    </row>
    <row r="19" spans="1:11">
      <c r="A19" s="212"/>
      <c r="B19" s="339" t="s">
        <v>550</v>
      </c>
      <c r="C19" s="340" t="s">
        <v>554</v>
      </c>
      <c r="D19" s="212"/>
      <c r="E19" s="212"/>
      <c r="F19" s="212"/>
      <c r="G19" s="212"/>
      <c r="H19" s="212"/>
      <c r="I19" s="212"/>
      <c r="J19" s="212"/>
      <c r="K19" s="212"/>
    </row>
    <row r="20" spans="1:11">
      <c r="A20" s="212"/>
      <c r="B20" s="339" t="s">
        <v>551</v>
      </c>
      <c r="C20" s="340" t="s">
        <v>555</v>
      </c>
      <c r="D20" s="212"/>
      <c r="E20" s="212"/>
      <c r="F20" s="212"/>
      <c r="G20" s="212"/>
      <c r="H20" s="212"/>
      <c r="I20" s="212"/>
      <c r="J20" s="212"/>
      <c r="K20" s="212"/>
    </row>
    <row r="21" spans="1:11">
      <c r="A21" s="212"/>
      <c r="B21" s="339" t="s">
        <v>552</v>
      </c>
      <c r="C21" s="340" t="s">
        <v>556</v>
      </c>
      <c r="D21" s="212"/>
      <c r="E21" s="212"/>
      <c r="F21" s="212"/>
      <c r="G21" s="212"/>
      <c r="H21" s="212"/>
      <c r="I21" s="212"/>
      <c r="J21" s="212"/>
      <c r="K21" s="212"/>
    </row>
    <row r="22" spans="1:11">
      <c r="B22" s="290" t="s">
        <v>747</v>
      </c>
      <c r="C22" t="s">
        <v>751</v>
      </c>
    </row>
    <row r="23" spans="1:11">
      <c r="B23" s="291" t="s">
        <v>748</v>
      </c>
      <c r="C23" s="292" t="s">
        <v>752</v>
      </c>
    </row>
    <row r="24" spans="1:11">
      <c r="B24" s="291" t="s">
        <v>749</v>
      </c>
      <c r="C24" s="292" t="s">
        <v>753</v>
      </c>
    </row>
    <row r="25" spans="1:11">
      <c r="B25" s="291" t="s">
        <v>750</v>
      </c>
      <c r="C25" s="292" t="s">
        <v>754</v>
      </c>
    </row>
    <row r="26" spans="1:11">
      <c r="A26" s="212"/>
      <c r="B26" s="338" t="s">
        <v>546</v>
      </c>
      <c r="C26" s="212" t="s">
        <v>576</v>
      </c>
      <c r="D26" s="212"/>
      <c r="E26" s="212"/>
      <c r="F26" s="212"/>
      <c r="G26" s="212"/>
      <c r="H26" s="212"/>
      <c r="I26" s="212"/>
      <c r="J26" s="212"/>
      <c r="K26" s="212"/>
    </row>
    <row r="27" spans="1:11">
      <c r="A27" s="212"/>
      <c r="B27" s="339" t="s">
        <v>547</v>
      </c>
      <c r="C27" s="340" t="s">
        <v>577</v>
      </c>
      <c r="D27" s="212"/>
      <c r="E27" s="212"/>
      <c r="F27" s="212"/>
      <c r="G27" s="212"/>
      <c r="H27" s="212"/>
      <c r="I27" s="212"/>
      <c r="J27" s="212"/>
      <c r="K27" s="212"/>
    </row>
    <row r="28" spans="1:11">
      <c r="A28" s="212"/>
      <c r="B28" s="339" t="s">
        <v>548</v>
      </c>
      <c r="C28" s="340" t="s">
        <v>578</v>
      </c>
      <c r="D28" s="212"/>
      <c r="E28" s="212"/>
      <c r="F28" s="212"/>
      <c r="G28" s="212"/>
      <c r="H28" s="212"/>
      <c r="I28" s="212"/>
      <c r="J28" s="212"/>
      <c r="K28" s="212"/>
    </row>
    <row r="29" spans="1:11">
      <c r="A29" s="212"/>
      <c r="B29" s="339" t="s">
        <v>549</v>
      </c>
      <c r="C29" s="340" t="s">
        <v>579</v>
      </c>
      <c r="D29" s="212"/>
      <c r="E29" s="212"/>
      <c r="F29" s="212"/>
      <c r="G29" s="212"/>
      <c r="H29" s="212"/>
      <c r="I29" s="212"/>
      <c r="J29" s="212"/>
      <c r="K29" s="212"/>
    </row>
    <row r="30" spans="1:11">
      <c r="B30" s="290" t="s">
        <v>572</v>
      </c>
      <c r="C30" t="s">
        <v>580</v>
      </c>
    </row>
    <row r="31" spans="1:11">
      <c r="B31" s="291" t="s">
        <v>573</v>
      </c>
      <c r="C31" s="292" t="s">
        <v>581</v>
      </c>
    </row>
    <row r="32" spans="1:11">
      <c r="B32" s="291" t="s">
        <v>574</v>
      </c>
      <c r="C32" s="292" t="s">
        <v>582</v>
      </c>
    </row>
    <row r="33" spans="1:11">
      <c r="B33" s="291" t="s">
        <v>575</v>
      </c>
      <c r="C33" s="292" t="s">
        <v>583</v>
      </c>
    </row>
    <row r="34" spans="1:11">
      <c r="A34" s="212"/>
      <c r="B34" s="338" t="s">
        <v>336</v>
      </c>
      <c r="C34" s="212" t="s">
        <v>460</v>
      </c>
      <c r="D34" s="212"/>
      <c r="E34" s="212"/>
      <c r="F34" s="212"/>
      <c r="G34" s="212"/>
      <c r="H34" s="212"/>
      <c r="I34" s="212"/>
      <c r="J34" s="212"/>
      <c r="K34" s="212"/>
    </row>
    <row r="35" spans="1:11">
      <c r="A35" s="212"/>
      <c r="B35" s="339" t="s">
        <v>458</v>
      </c>
      <c r="C35" s="340" t="s">
        <v>461</v>
      </c>
      <c r="D35" s="212"/>
      <c r="E35" s="212"/>
      <c r="F35" s="212"/>
      <c r="G35" s="212"/>
      <c r="H35" s="212"/>
      <c r="I35" s="212"/>
      <c r="J35" s="212"/>
      <c r="K35" s="212"/>
    </row>
    <row r="36" spans="1:11">
      <c r="A36" s="212"/>
      <c r="B36" s="339" t="s">
        <v>337</v>
      </c>
      <c r="C36" s="340" t="s">
        <v>462</v>
      </c>
      <c r="D36" s="212"/>
      <c r="E36" s="212"/>
      <c r="F36" s="212"/>
      <c r="G36" s="212"/>
      <c r="H36" s="212"/>
      <c r="I36" s="212"/>
      <c r="J36" s="212"/>
      <c r="K36" s="212"/>
    </row>
    <row r="37" spans="1:11">
      <c r="A37" s="212"/>
      <c r="B37" s="339" t="s">
        <v>338</v>
      </c>
      <c r="C37" s="340" t="s">
        <v>463</v>
      </c>
      <c r="D37" s="212"/>
      <c r="E37" s="212"/>
      <c r="F37" s="212"/>
      <c r="G37" s="212"/>
      <c r="H37" s="212"/>
      <c r="I37" s="212"/>
      <c r="J37" s="212"/>
      <c r="K37" s="212"/>
    </row>
    <row r="38" spans="1:11">
      <c r="B38" s="290" t="s">
        <v>626</v>
      </c>
      <c r="C38" t="s">
        <v>627</v>
      </c>
    </row>
    <row r="39" spans="1:11">
      <c r="B39" s="291" t="s">
        <v>631</v>
      </c>
      <c r="C39" s="292" t="s">
        <v>628</v>
      </c>
    </row>
    <row r="40" spans="1:11">
      <c r="B40" s="291" t="s">
        <v>632</v>
      </c>
      <c r="C40" s="292" t="s">
        <v>629</v>
      </c>
    </row>
    <row r="41" spans="1:11">
      <c r="B41" s="291" t="s">
        <v>633</v>
      </c>
      <c r="C41" s="292" t="s">
        <v>630</v>
      </c>
    </row>
    <row r="42" spans="1:11">
      <c r="A42" s="212"/>
      <c r="B42" s="338" t="s">
        <v>634</v>
      </c>
      <c r="C42" s="212" t="s">
        <v>635</v>
      </c>
      <c r="D42" s="212"/>
      <c r="E42" s="212"/>
      <c r="F42" s="212"/>
      <c r="G42" s="212"/>
      <c r="H42" s="212"/>
      <c r="I42" s="212"/>
      <c r="J42" s="212"/>
      <c r="K42" s="212"/>
    </row>
    <row r="43" spans="1:11">
      <c r="A43" s="212"/>
      <c r="B43" s="339" t="s">
        <v>458</v>
      </c>
      <c r="C43" s="340" t="s">
        <v>636</v>
      </c>
      <c r="D43" s="212"/>
      <c r="E43" s="212"/>
      <c r="F43" s="212"/>
      <c r="G43" s="212"/>
      <c r="H43" s="212"/>
      <c r="I43" s="212"/>
      <c r="J43" s="212"/>
      <c r="K43" s="212"/>
    </row>
    <row r="44" spans="1:11">
      <c r="A44" s="212"/>
      <c r="B44" s="339" t="s">
        <v>337</v>
      </c>
      <c r="C44" s="340" t="s">
        <v>637</v>
      </c>
      <c r="D44" s="212"/>
      <c r="E44" s="212"/>
      <c r="F44" s="212"/>
      <c r="G44" s="212"/>
      <c r="H44" s="212"/>
      <c r="I44" s="212"/>
      <c r="J44" s="212"/>
      <c r="K44" s="212"/>
    </row>
    <row r="45" spans="1:11">
      <c r="A45" s="212"/>
      <c r="B45" s="339" t="s">
        <v>338</v>
      </c>
      <c r="C45" s="340" t="s">
        <v>638</v>
      </c>
      <c r="D45" s="212"/>
      <c r="E45" s="212"/>
      <c r="F45" s="212"/>
      <c r="G45" s="212"/>
      <c r="H45" s="212"/>
      <c r="I45" s="212"/>
      <c r="J45" s="212"/>
      <c r="K45" s="212"/>
    </row>
    <row r="46" spans="1:11">
      <c r="B46" s="290"/>
    </row>
    <row r="47" spans="1:11">
      <c r="A47" s="212"/>
      <c r="B47" s="338" t="s">
        <v>639</v>
      </c>
      <c r="C47" s="372" t="s">
        <v>640</v>
      </c>
      <c r="D47" s="212"/>
      <c r="E47" s="212"/>
      <c r="F47" s="212"/>
      <c r="G47" s="212"/>
      <c r="H47" s="212"/>
      <c r="I47" s="212"/>
      <c r="J47" s="212"/>
      <c r="K47" s="212"/>
    </row>
    <row r="48" spans="1:11">
      <c r="B48" s="290"/>
    </row>
  </sheetData>
  <hyperlinks>
    <hyperlink ref="B47" location="'Прочие ИД'!A1" display="Прочие ИД-&gt;&gt;" xr:uid="{00000000-0004-0000-0000-000000000000}"/>
    <hyperlink ref="B19" location="'1859_ИД'!A1" display="1859_ИД" xr:uid="{00000000-0004-0000-0000-000002000000}"/>
    <hyperlink ref="B20" location="'1859_Расчет'!A1" display="1859_Расчет" xr:uid="{00000000-0004-0000-0000-000003000000}"/>
    <hyperlink ref="B21" location="'1859_Резюме'!A1" display="1859_Резюме" xr:uid="{00000000-0004-0000-0000-000004000000}"/>
    <hyperlink ref="B34" location="'Миграция-&gt;&gt;'!A1" display="Миграция-&gt;&gt;" xr:uid="{00000000-0004-0000-0000-000005000000}"/>
    <hyperlink ref="B35" location="'1871_ИД'!A1" display="1871_ИД" xr:uid="{00000000-0004-0000-0000-000006000000}"/>
    <hyperlink ref="B26" location="'PRO-&gt;&gt;'!A1" display="PRO-&gt;&gt;" xr:uid="{00000000-0004-0000-0000-000007000000}"/>
    <hyperlink ref="B27" location="'1865_ИД'!A1" display="1865_ИД" xr:uid="{00000000-0004-0000-0000-000008000000}"/>
    <hyperlink ref="B28" location="'1865_Расчет'!A1" display="1865_Расчет" xr:uid="{00000000-0004-0000-0000-000009000000}"/>
    <hyperlink ref="B29" location="'1865_Резюме'!A1" display="1865_Резюме" xr:uid="{00000000-0004-0000-0000-00000A000000}"/>
    <hyperlink ref="B36" location="'1871_Расчет'!A1" display="1871_Расчет" xr:uid="{00000000-0004-0000-0000-00000B000000}"/>
    <hyperlink ref="B37" location="'1871_Резюме'!A1" display="1871_Резюме" xr:uid="{00000000-0004-0000-0000-00000C000000}"/>
    <hyperlink ref="B18" location="'НСИ-&gt;&gt;'!A1" display="НСИ-&gt;&gt;" xr:uid="{00000000-0004-0000-0000-00000D000000}"/>
    <hyperlink ref="B30" location="'DM-&gt;&gt;'!A1" display="DM-&gt;&gt;" xr:uid="{00000000-0004-0000-0000-00000E000000}"/>
    <hyperlink ref="B31" location="'1747_ИД'!A1" display="1747_ИД" xr:uid="{00000000-0004-0000-0000-00000F000000}"/>
    <hyperlink ref="B32" location="'1747_Расчет'!A1" display="1747_Расчет" xr:uid="{00000000-0004-0000-0000-000010000000}"/>
    <hyperlink ref="B33" location="'1747_Резюме'!A1" display="1747_Резюме" xr:uid="{00000000-0004-0000-0000-000011000000}"/>
    <hyperlink ref="B39" location="'1441_ИД'!A1" display="1441_ИД" xr:uid="{00000000-0004-0000-0000-000012000000}"/>
    <hyperlink ref="B40" location="'1441_Расчет'!A1" display="1441_Расчет" xr:uid="{00000000-0004-0000-0000-000013000000}"/>
    <hyperlink ref="B41" location="'1441_Резюме'!A1" display="1441_Резюме" xr:uid="{00000000-0004-0000-0000-000014000000}"/>
    <hyperlink ref="B38" location="'СВД-&gt;&gt;'!A1" display="СВД-&gt;&gt;" xr:uid="{00000000-0004-0000-0000-000015000000}"/>
    <hyperlink ref="B42" location="'Миграция-&gt;&gt;'!A1" display="Миграция-&gt;&gt;" xr:uid="{00000000-0004-0000-0000-000016000000}"/>
    <hyperlink ref="B43" location="'1576 ИД'!A1" display="1871_ИД" xr:uid="{00000000-0004-0000-0000-000017000000}"/>
    <hyperlink ref="B44" location="'1576_Расчет'!A1" display="1871_Расчет" xr:uid="{00000000-0004-0000-0000-000018000000}"/>
    <hyperlink ref="B45" location="'1576_Резюме'!A1" display="1871_Резюме" xr:uid="{00000000-0004-0000-0000-000019000000}"/>
    <hyperlink ref="B22" location="'Д_БРД-&gt;&gt;'!A1" display="Д_БРД-&gt;&gt;" xr:uid="{00000000-0004-0000-0000-00001A000000}"/>
    <hyperlink ref="B23" location="'1870_ИД'!A1" display="1870_ИД" xr:uid="{00000000-0004-0000-0000-00001B000000}"/>
    <hyperlink ref="B24" location="'1870_Расчет'!A1" display="1870_Расчет" xr:uid="{00000000-0004-0000-0000-00001C000000}"/>
    <hyperlink ref="B25" location="'1870_Резюме'!A1" display="1870_Резюме" xr:uid="{00000000-0004-0000-0000-00001D000000}"/>
    <hyperlink ref="B8" location="'Программа-&gt;&gt;'!A1" display="Программа-&gt;&gt;" xr:uid="{00000000-0004-0000-0000-00001E000000}"/>
    <hyperlink ref="B9" location="УпД_Резюме!A1" display="УпД_Резюме" xr:uid="{00000000-0004-0000-0000-00001F000000}"/>
    <hyperlink ref="B10" location="УпД_Дерево_КПЭ!A1" display="УпД_Дерево_КПЭ" xr:uid="{00000000-0004-0000-0000-000021000000}"/>
    <hyperlink ref="B11" location="УпД_Дерево_КПЭ_support!A1" display="УпД_Дерево_КПЭ_Support" xr:uid="{00000000-0004-0000-0000-000022000000}"/>
    <hyperlink ref="B12" location="Основной_лист!A1" display="Основной лист" xr:uid="{4946CF39-E98A-4C0B-950D-BCFBBFC8C98C}"/>
  </hyperlink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2" tint="-0.89999084444715716"/>
  </sheetPr>
  <dimension ref="A1"/>
  <sheetViews>
    <sheetView workbookViewId="0">
      <selection activeCell="F36" sqref="F36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O49"/>
  <sheetViews>
    <sheetView topLeftCell="A14" zoomScale="60" zoomScaleNormal="60" workbookViewId="0">
      <selection activeCell="E49" sqref="E49"/>
    </sheetView>
  </sheetViews>
  <sheetFormatPr baseColWidth="10" defaultColWidth="8.83203125" defaultRowHeight="15"/>
  <cols>
    <col min="2" max="2" width="37.6640625" bestFit="1" customWidth="1"/>
    <col min="3" max="3" width="10.1640625" customWidth="1"/>
    <col min="4" max="4" width="9.5" customWidth="1"/>
  </cols>
  <sheetData>
    <row r="2" spans="2:15">
      <c r="B2" t="s">
        <v>796</v>
      </c>
      <c r="G2" s="396">
        <v>2020</v>
      </c>
      <c r="H2" s="396">
        <v>2021</v>
      </c>
      <c r="I2" s="396">
        <v>2022</v>
      </c>
      <c r="J2" s="396">
        <v>2023</v>
      </c>
      <c r="K2" s="396">
        <v>2024</v>
      </c>
      <c r="L2" s="396">
        <v>2025</v>
      </c>
      <c r="M2" s="396">
        <v>2026</v>
      </c>
    </row>
    <row r="3" spans="2:15">
      <c r="G3" s="393">
        <f>УпД_Резюме!F23</f>
        <v>0.93658581158169396</v>
      </c>
      <c r="H3" s="393">
        <f>УпД_Резюме!G23</f>
        <v>0.82156650138745069</v>
      </c>
      <c r="I3" s="393">
        <f>УпД_Резюме!H23</f>
        <v>0.72067236963811454</v>
      </c>
      <c r="J3" s="393">
        <f>УпД_Резюме!I23</f>
        <v>0.63216874529659162</v>
      </c>
      <c r="K3" s="393">
        <f>УпД_Резюме!J23</f>
        <v>0.55453398710227331</v>
      </c>
      <c r="L3" s="393">
        <f>УпД_Резюме!K23</f>
        <v>0.48643332201953804</v>
      </c>
      <c r="M3" s="393">
        <f>УпД_Резюме!L23</f>
        <v>0.42669589650836653</v>
      </c>
    </row>
    <row r="4" spans="2:15">
      <c r="C4" s="392">
        <v>44075</v>
      </c>
      <c r="D4" s="392">
        <v>44531</v>
      </c>
      <c r="E4" t="s">
        <v>797</v>
      </c>
      <c r="H4">
        <v>1000</v>
      </c>
    </row>
    <row r="5" spans="2:15">
      <c r="B5" s="36" t="s">
        <v>798</v>
      </c>
      <c r="C5" s="36">
        <v>378.6</v>
      </c>
      <c r="D5" s="398"/>
      <c r="E5" s="36"/>
    </row>
    <row r="6" spans="2:15">
      <c r="B6" s="36" t="s">
        <v>152</v>
      </c>
    </row>
    <row r="7" spans="2:15">
      <c r="B7" t="s">
        <v>800</v>
      </c>
      <c r="C7">
        <v>-102.9</v>
      </c>
      <c r="D7">
        <f>-'1859_Резюме'!M27/1000</f>
        <v>-125.56277221638089</v>
      </c>
      <c r="E7">
        <f>D7-C7</f>
        <v>-22.662772216380887</v>
      </c>
    </row>
    <row r="8" spans="2:15">
      <c r="B8" t="s">
        <v>801</v>
      </c>
      <c r="G8" s="210">
        <v>0</v>
      </c>
      <c r="H8" s="210">
        <v>0</v>
      </c>
      <c r="I8" s="210">
        <v>0</v>
      </c>
      <c r="J8" s="210">
        <v>753.43334394774479</v>
      </c>
      <c r="K8" s="210">
        <v>753.43334394774479</v>
      </c>
      <c r="L8" s="210">
        <v>753.43334394774479</v>
      </c>
      <c r="M8" s="210">
        <v>753.43334394774479</v>
      </c>
      <c r="O8" s="392">
        <v>44075</v>
      </c>
    </row>
    <row r="9" spans="2:15">
      <c r="B9" t="s">
        <v>801</v>
      </c>
      <c r="G9" s="210">
        <v>900</v>
      </c>
      <c r="H9" s="210">
        <v>3960</v>
      </c>
      <c r="I9" s="210">
        <v>1200</v>
      </c>
      <c r="J9" s="210">
        <v>1000</v>
      </c>
      <c r="O9" s="395">
        <v>44531</v>
      </c>
    </row>
    <row r="10" spans="2:15">
      <c r="B10" t="s">
        <v>801</v>
      </c>
      <c r="E10">
        <f>SUMPRODUCT(G10:M10,G3:M3,G11:M11)</f>
        <v>553.54874036458193</v>
      </c>
      <c r="G10" s="210">
        <f>G9-G8</f>
        <v>900</v>
      </c>
      <c r="H10" s="210">
        <f t="shared" ref="H10:M10" si="0">H9-H8</f>
        <v>3960</v>
      </c>
      <c r="I10" s="210">
        <f t="shared" si="0"/>
        <v>1200</v>
      </c>
      <c r="J10" s="210">
        <f t="shared" si="0"/>
        <v>246.56665605225521</v>
      </c>
      <c r="K10" s="210">
        <f t="shared" si="0"/>
        <v>-753.43334394774479</v>
      </c>
      <c r="L10" s="210">
        <f t="shared" si="0"/>
        <v>-753.43334394774479</v>
      </c>
      <c r="M10" s="210">
        <f t="shared" si="0"/>
        <v>-753.43334394774479</v>
      </c>
      <c r="O10" s="394" t="s">
        <v>803</v>
      </c>
    </row>
    <row r="11" spans="2:15">
      <c r="B11" t="s">
        <v>802</v>
      </c>
      <c r="G11">
        <v>0.13800000000000001</v>
      </c>
      <c r="H11">
        <v>0.13800000000000001</v>
      </c>
      <c r="I11">
        <v>0.13800000000000001</v>
      </c>
      <c r="J11">
        <v>0.13800000000000001</v>
      </c>
      <c r="K11">
        <v>0.13800000000000001</v>
      </c>
      <c r="L11">
        <v>0.13800000000000001</v>
      </c>
      <c r="M11">
        <v>0.13800000000000001</v>
      </c>
      <c r="O11" s="392">
        <v>44075</v>
      </c>
    </row>
    <row r="12" spans="2:15">
      <c r="B12" t="s">
        <v>802</v>
      </c>
      <c r="G12">
        <v>6.5000000000000002E-2</v>
      </c>
      <c r="H12">
        <v>6.5000000000000002E-2</v>
      </c>
      <c r="I12">
        <v>6.5000000000000002E-2</v>
      </c>
      <c r="J12">
        <v>6.5000000000000002E-2</v>
      </c>
      <c r="K12">
        <v>6.5000000000000002E-2</v>
      </c>
      <c r="L12">
        <v>6.5000000000000002E-2</v>
      </c>
      <c r="M12">
        <v>6.5000000000000002E-2</v>
      </c>
      <c r="O12" s="395">
        <v>44531</v>
      </c>
    </row>
    <row r="13" spans="2:15">
      <c r="B13" t="s">
        <v>802</v>
      </c>
      <c r="E13">
        <f>SUMPRODUCT(G13:M13,G9:M9,G3:M3)</f>
        <v>-408.31135002895155</v>
      </c>
      <c r="G13">
        <f>G12-G11</f>
        <v>-7.3000000000000009E-2</v>
      </c>
      <c r="H13">
        <f t="shared" ref="H13:M13" si="1">H12-H11</f>
        <v>-7.3000000000000009E-2</v>
      </c>
      <c r="I13">
        <f t="shared" si="1"/>
        <v>-7.3000000000000009E-2</v>
      </c>
      <c r="J13">
        <f t="shared" si="1"/>
        <v>-7.3000000000000009E-2</v>
      </c>
      <c r="K13">
        <f t="shared" si="1"/>
        <v>-7.3000000000000009E-2</v>
      </c>
      <c r="L13">
        <f t="shared" si="1"/>
        <v>-7.3000000000000009E-2</v>
      </c>
      <c r="M13">
        <f t="shared" si="1"/>
        <v>-7.3000000000000009E-2</v>
      </c>
      <c r="O13" s="394" t="s">
        <v>803</v>
      </c>
    </row>
    <row r="14" spans="2:15">
      <c r="B14" s="36" t="s">
        <v>804</v>
      </c>
    </row>
    <row r="15" spans="2:15">
      <c r="B15" t="s">
        <v>800</v>
      </c>
      <c r="C15">
        <v>-115.4</v>
      </c>
      <c r="D15">
        <f>-'1870_Резюме'!M26/1000</f>
        <v>-142.61906159290012</v>
      </c>
      <c r="E15">
        <f>D15-C15</f>
        <v>-27.219061592900118</v>
      </c>
    </row>
    <row r="16" spans="2:15">
      <c r="B16" t="s">
        <v>801</v>
      </c>
      <c r="G16" s="210">
        <v>0</v>
      </c>
      <c r="H16" s="210">
        <v>0</v>
      </c>
      <c r="I16" s="210">
        <v>0</v>
      </c>
      <c r="J16" s="295">
        <v>871.23355377446194</v>
      </c>
      <c r="K16" s="295">
        <v>871.23355377446194</v>
      </c>
      <c r="L16" s="295">
        <v>871.23355377446194</v>
      </c>
      <c r="M16" s="295">
        <v>871.23355377446194</v>
      </c>
      <c r="O16" s="392">
        <v>44075</v>
      </c>
    </row>
    <row r="17" spans="2:15">
      <c r="B17" t="s">
        <v>801</v>
      </c>
      <c r="G17" s="210">
        <f>'1870_Расчет'!I11+'1870_Расчет'!I24</f>
        <v>0</v>
      </c>
      <c r="H17" s="210">
        <f>'1870_Расчет'!J11+'1870_Расчет'!J24</f>
        <v>0</v>
      </c>
      <c r="I17" s="210">
        <f>'1870_Расчет'!K11+'1870_Расчет'!K24</f>
        <v>1258.2</v>
      </c>
      <c r="J17" s="210">
        <f>'1870_Расчет'!L11+'1870_Расчет'!L24</f>
        <v>1258.2</v>
      </c>
      <c r="K17" s="210">
        <f>'1870_Расчет'!M11+'1870_Расчет'!M24</f>
        <v>1258.2</v>
      </c>
      <c r="L17" s="210">
        <f>'1870_Расчет'!N11+'1870_Расчет'!N24</f>
        <v>1258.2</v>
      </c>
      <c r="M17" s="210">
        <f>'1870_Расчет'!O11+'1870_Расчет'!O24</f>
        <v>1258.2</v>
      </c>
      <c r="O17" s="395">
        <v>44531</v>
      </c>
    </row>
    <row r="18" spans="2:15">
      <c r="B18" t="s">
        <v>801</v>
      </c>
      <c r="E18">
        <f>SUMPRODUCT(G18:M18,G19:M19,$G$3:$M$3)</f>
        <v>237.26539868155118</v>
      </c>
      <c r="G18" s="210">
        <f>G17-G16</f>
        <v>0</v>
      </c>
      <c r="H18" s="210">
        <f t="shared" ref="H18:M18" si="2">H17-H16</f>
        <v>0</v>
      </c>
      <c r="I18" s="210">
        <f t="shared" si="2"/>
        <v>1258.2</v>
      </c>
      <c r="J18" s="210">
        <f t="shared" si="2"/>
        <v>386.96644622553811</v>
      </c>
      <c r="K18" s="210">
        <f t="shared" si="2"/>
        <v>386.96644622553811</v>
      </c>
      <c r="L18" s="210">
        <f t="shared" si="2"/>
        <v>386.96644622553811</v>
      </c>
      <c r="M18" s="210">
        <f t="shared" si="2"/>
        <v>386.96644622553811</v>
      </c>
      <c r="O18" s="394" t="s">
        <v>803</v>
      </c>
    </row>
    <row r="19" spans="2:15">
      <c r="B19" t="s">
        <v>802</v>
      </c>
      <c r="G19">
        <v>0.13800000000000001</v>
      </c>
      <c r="H19">
        <v>0.13800000000000001</v>
      </c>
      <c r="I19">
        <v>0.13800000000000001</v>
      </c>
      <c r="J19">
        <v>0.13800000000000001</v>
      </c>
      <c r="K19">
        <v>0.13800000000000001</v>
      </c>
      <c r="L19">
        <v>0.13800000000000001</v>
      </c>
      <c r="M19">
        <v>0.13800000000000001</v>
      </c>
      <c r="O19" s="392">
        <v>44075</v>
      </c>
    </row>
    <row r="20" spans="2:15">
      <c r="B20" t="s">
        <v>802</v>
      </c>
      <c r="G20" s="397">
        <f>AVERAGE('1870_Расчет'!I12,'1870_Расчет'!I25)/1000</f>
        <v>0</v>
      </c>
      <c r="H20" s="397">
        <f>AVERAGE('1870_Расчет'!J12,'1870_Расчет'!J25)/1000</f>
        <v>4.7682487089694733E-2</v>
      </c>
      <c r="I20" s="397">
        <f>AVERAGE('1870_Расчет'!K12,'1870_Расчет'!K25)/1000</f>
        <v>4.7682487089694733E-2</v>
      </c>
      <c r="J20" s="397">
        <f>AVERAGE('1870_Расчет'!L12,'1870_Расчет'!L25)/1000</f>
        <v>4.7682487089694733E-2</v>
      </c>
      <c r="K20" s="397">
        <f>AVERAGE('1870_Расчет'!M12,'1870_Расчет'!M25)/1000</f>
        <v>4.7682487089694733E-2</v>
      </c>
      <c r="L20" s="397">
        <f>AVERAGE('1870_Расчет'!N12,'1870_Расчет'!N25)/1000</f>
        <v>4.7682487089694733E-2</v>
      </c>
      <c r="M20" s="397">
        <f>AVERAGE('1870_Расчет'!O12,'1870_Расчет'!O25)/1000</f>
        <v>4.7682487089694733E-2</v>
      </c>
      <c r="O20" s="395">
        <v>44531</v>
      </c>
    </row>
    <row r="21" spans="2:15">
      <c r="B21" t="s">
        <v>802</v>
      </c>
      <c r="E21">
        <f>SUMPRODUCT(G21:M21,G17:M17,$G$3:$M$3)</f>
        <v>-320.51504490290517</v>
      </c>
      <c r="G21" s="397">
        <f>G20-G19</f>
        <v>-0.13800000000000001</v>
      </c>
      <c r="H21" s="397">
        <f t="shared" ref="H21:M21" si="3">H20-H19</f>
        <v>-9.0317512910305278E-2</v>
      </c>
      <c r="I21" s="397">
        <f t="shared" si="3"/>
        <v>-9.0317512910305278E-2</v>
      </c>
      <c r="J21" s="397">
        <f t="shared" si="3"/>
        <v>-9.0317512910305278E-2</v>
      </c>
      <c r="K21" s="397">
        <f t="shared" si="3"/>
        <v>-9.0317512910305278E-2</v>
      </c>
      <c r="L21" s="397">
        <f t="shared" si="3"/>
        <v>-9.0317512910305278E-2</v>
      </c>
      <c r="M21" s="397">
        <f t="shared" si="3"/>
        <v>-9.0317512910305278E-2</v>
      </c>
      <c r="O21" s="394" t="s">
        <v>803</v>
      </c>
    </row>
    <row r="22" spans="2:15">
      <c r="B22" s="36" t="s">
        <v>149</v>
      </c>
    </row>
    <row r="23" spans="2:15">
      <c r="B23" t="s">
        <v>800</v>
      </c>
      <c r="C23">
        <v>-29.175999999999998</v>
      </c>
      <c r="D23">
        <f>-'1747_Резюме'!M26/1000</f>
        <v>-107.52461492218448</v>
      </c>
      <c r="E23">
        <f>D23-C23</f>
        <v>-78.348614922184481</v>
      </c>
    </row>
    <row r="24" spans="2:15">
      <c r="B24" t="s">
        <v>801</v>
      </c>
      <c r="G24" s="210">
        <v>0</v>
      </c>
      <c r="H24" s="210">
        <v>82.961462676886796</v>
      </c>
      <c r="I24" s="210">
        <v>138.26910446147801</v>
      </c>
      <c r="J24" s="210">
        <v>248.8843880306604</v>
      </c>
      <c r="K24" s="210">
        <v>248.8843880306604</v>
      </c>
      <c r="L24" s="210">
        <v>248.8843880306604</v>
      </c>
      <c r="M24">
        <v>0</v>
      </c>
      <c r="O24" s="392">
        <v>44075</v>
      </c>
    </row>
    <row r="25" spans="2:15">
      <c r="B25" t="s">
        <v>801</v>
      </c>
      <c r="G25" s="210">
        <f>'1747_Расчет'!I7</f>
        <v>0</v>
      </c>
      <c r="H25" s="210">
        <f>'1747_Расчет'!J7</f>
        <v>0</v>
      </c>
      <c r="I25" s="210">
        <f>'1747_Расчет'!K7</f>
        <v>182.2</v>
      </c>
      <c r="J25" s="210">
        <f>'1747_Расчет'!L7</f>
        <v>182.2</v>
      </c>
      <c r="K25" s="210">
        <f>'1747_Расчет'!M7</f>
        <v>182.2</v>
      </c>
      <c r="L25" s="210">
        <f>'1747_Расчет'!N7</f>
        <v>182.2</v>
      </c>
      <c r="M25" s="210">
        <f>'1747_Расчет'!O7</f>
        <v>182.2</v>
      </c>
      <c r="O25" s="395">
        <v>44531</v>
      </c>
    </row>
    <row r="26" spans="2:15">
      <c r="B26" t="s">
        <v>801</v>
      </c>
      <c r="E26">
        <f>SUMPRODUCT(G26:M26,G27:M27,$G$3:$M$3)</f>
        <v>-9.705075987484161</v>
      </c>
      <c r="G26" s="210">
        <f>G25-G24</f>
        <v>0</v>
      </c>
      <c r="H26" s="210">
        <f t="shared" ref="H26:M26" si="4">H25-H24</f>
        <v>-82.961462676886796</v>
      </c>
      <c r="I26" s="210">
        <f t="shared" si="4"/>
        <v>43.93089553852198</v>
      </c>
      <c r="J26" s="210">
        <f t="shared" si="4"/>
        <v>-66.684388030660415</v>
      </c>
      <c r="K26" s="210">
        <f t="shared" si="4"/>
        <v>-66.684388030660415</v>
      </c>
      <c r="L26" s="210">
        <f t="shared" si="4"/>
        <v>-66.684388030660415</v>
      </c>
      <c r="M26" s="210">
        <f t="shared" si="4"/>
        <v>182.2</v>
      </c>
      <c r="O26" s="394" t="s">
        <v>803</v>
      </c>
    </row>
    <row r="27" spans="2:15">
      <c r="B27" t="s">
        <v>802</v>
      </c>
      <c r="G27">
        <v>0.13800000000000001</v>
      </c>
      <c r="H27">
        <v>0.13800000000000001</v>
      </c>
      <c r="I27">
        <v>0.13800000000000001</v>
      </c>
      <c r="J27">
        <v>0.13800000000000001</v>
      </c>
      <c r="K27">
        <v>0.13800000000000001</v>
      </c>
      <c r="L27">
        <v>0.13800000000000001</v>
      </c>
      <c r="M27">
        <v>0.13800000000000001</v>
      </c>
      <c r="O27" s="392">
        <v>44075</v>
      </c>
    </row>
    <row r="28" spans="2:15">
      <c r="B28" t="s">
        <v>802</v>
      </c>
      <c r="G28" s="397">
        <f>AVERAGE('1747_Расчет'!I13,'1747_Расчет'!I26)/1000</f>
        <v>0</v>
      </c>
      <c r="H28" s="397">
        <f>AVERAGE('1747_Расчет'!J13,'1747_Расчет'!J26)/1000</f>
        <v>0.65839226351351354</v>
      </c>
      <c r="I28" s="397">
        <f>AVERAGE('1747_Расчет'!K13,'1747_Расчет'!K26)/1000</f>
        <v>0.65839226351351354</v>
      </c>
      <c r="J28" s="397">
        <f>AVERAGE('1747_Расчет'!L13,'1747_Расчет'!L26)/1000</f>
        <v>0.65839226351351354</v>
      </c>
      <c r="K28" s="397">
        <f>AVERAGE('1747_Расчет'!M13,'1747_Расчет'!M26)/1000</f>
        <v>0.65839226351351354</v>
      </c>
      <c r="L28" s="397">
        <f>AVERAGE('1747_Расчет'!N13,'1747_Расчет'!N26)/1000</f>
        <v>0.65839226351351354</v>
      </c>
      <c r="M28" s="397">
        <f>AVERAGE('1747_Расчет'!O13,'1747_Расчет'!O26)/1000</f>
        <v>0.65839226351351354</v>
      </c>
      <c r="O28" s="395">
        <v>44531</v>
      </c>
    </row>
    <row r="29" spans="2:15">
      <c r="B29" t="s">
        <v>802</v>
      </c>
      <c r="E29">
        <f>SUMPRODUCT(G29:M29,G25:M25,$G$3:$M$3)</f>
        <v>267.42744395389531</v>
      </c>
      <c r="G29" s="397">
        <f>G28-G27</f>
        <v>-0.13800000000000001</v>
      </c>
      <c r="H29" s="397">
        <f>H28-H27</f>
        <v>0.52039226351351353</v>
      </c>
      <c r="I29" s="397">
        <f t="shared" ref="I29:M29" si="5">I28-I27</f>
        <v>0.52039226351351353</v>
      </c>
      <c r="J29" s="397">
        <f t="shared" si="5"/>
        <v>0.52039226351351353</v>
      </c>
      <c r="K29" s="397">
        <f t="shared" si="5"/>
        <v>0.52039226351351353</v>
      </c>
      <c r="L29" s="397">
        <f t="shared" si="5"/>
        <v>0.52039226351351353</v>
      </c>
      <c r="M29" s="397">
        <f t="shared" si="5"/>
        <v>0.52039226351351353</v>
      </c>
      <c r="O29" s="394" t="s">
        <v>803</v>
      </c>
    </row>
    <row r="30" spans="2:15">
      <c r="B30" s="36" t="s">
        <v>588</v>
      </c>
    </row>
    <row r="31" spans="2:15">
      <c r="B31" t="s">
        <v>800</v>
      </c>
      <c r="C31">
        <v>-114.1</v>
      </c>
      <c r="D31">
        <f>-'1576_Резюме'!M28/1000</f>
        <v>-109.26371072083653</v>
      </c>
      <c r="E31">
        <f>D31-C31</f>
        <v>4.8362892791634664</v>
      </c>
    </row>
    <row r="32" spans="2:15">
      <c r="B32" t="s">
        <v>801</v>
      </c>
      <c r="G32" s="210">
        <v>0</v>
      </c>
      <c r="H32" s="210">
        <v>243.45870596818909</v>
      </c>
      <c r="I32" s="210">
        <v>405.76450994698183</v>
      </c>
      <c r="J32" s="210">
        <v>730.37611790456731</v>
      </c>
      <c r="K32" s="210">
        <v>730.37611790456731</v>
      </c>
      <c r="L32" s="210">
        <v>730.37611790456731</v>
      </c>
      <c r="M32">
        <v>0</v>
      </c>
      <c r="O32" s="392">
        <v>44075</v>
      </c>
    </row>
    <row r="33" spans="2:15">
      <c r="B33" t="s">
        <v>801</v>
      </c>
      <c r="G33" s="210">
        <f>'1576_Расчет'!I7</f>
        <v>102</v>
      </c>
      <c r="H33" s="210">
        <f>'1576_Расчет'!J7</f>
        <v>325</v>
      </c>
      <c r="I33" s="210">
        <f>'1576_Расчет'!K7</f>
        <v>102</v>
      </c>
      <c r="J33" s="210">
        <f>'1576_Расчет'!L7</f>
        <v>102</v>
      </c>
      <c r="K33" s="210">
        <f>'1576_Расчет'!M7</f>
        <v>102</v>
      </c>
      <c r="L33" s="210">
        <f>'1576_Расчет'!N7</f>
        <v>0</v>
      </c>
      <c r="M33" s="210">
        <f>'1576_Расчет'!O7</f>
        <v>0</v>
      </c>
      <c r="O33" s="395">
        <v>44531</v>
      </c>
    </row>
    <row r="34" spans="2:15">
      <c r="B34" t="s">
        <v>801</v>
      </c>
      <c r="E34">
        <f>SUMPRODUCT(G34:M34,G35:M35,$G$3:$M$3)</f>
        <v>-159.71654639234421</v>
      </c>
      <c r="G34" s="210">
        <f>G33-G32</f>
        <v>102</v>
      </c>
      <c r="H34" s="210">
        <f t="shared" ref="H34:M34" si="6">H33-H32</f>
        <v>81.541294031810907</v>
      </c>
      <c r="I34" s="210">
        <f t="shared" si="6"/>
        <v>-303.76450994698183</v>
      </c>
      <c r="J34" s="210">
        <f t="shared" si="6"/>
        <v>-628.37611790456731</v>
      </c>
      <c r="K34" s="210">
        <f t="shared" si="6"/>
        <v>-628.37611790456731</v>
      </c>
      <c r="L34" s="210">
        <f t="shared" si="6"/>
        <v>-730.37611790456731</v>
      </c>
      <c r="M34" s="210">
        <f t="shared" si="6"/>
        <v>0</v>
      </c>
      <c r="O34" s="394" t="s">
        <v>803</v>
      </c>
    </row>
    <row r="35" spans="2:15">
      <c r="B35" t="s">
        <v>802</v>
      </c>
      <c r="G35">
        <v>0.13800000000000001</v>
      </c>
      <c r="H35">
        <v>0.13800000000000001</v>
      </c>
      <c r="I35">
        <v>0.13800000000000001</v>
      </c>
      <c r="J35">
        <v>0.13800000000000001</v>
      </c>
      <c r="K35">
        <v>0.13800000000000001</v>
      </c>
      <c r="L35">
        <v>0.13800000000000001</v>
      </c>
      <c r="M35">
        <v>0.13800000000000001</v>
      </c>
      <c r="O35" s="392">
        <v>44075</v>
      </c>
    </row>
    <row r="36" spans="2:15">
      <c r="B36" t="s">
        <v>802</v>
      </c>
      <c r="G36" s="397">
        <f>'1576_Расчет'!I14/1000</f>
        <v>0.44765098039215684</v>
      </c>
      <c r="H36" s="397">
        <f>'1576_Расчет'!J14/1000</f>
        <v>0.44765098039215684</v>
      </c>
      <c r="I36" s="397">
        <f>'1576_Расчет'!K14/1000</f>
        <v>0.44765098039215684</v>
      </c>
      <c r="J36" s="397">
        <f>'1576_Расчет'!L14/1000</f>
        <v>0.44765098039215684</v>
      </c>
      <c r="K36" s="397">
        <f>'1576_Расчет'!M14/1000</f>
        <v>0.44765098039215684</v>
      </c>
      <c r="L36" s="397">
        <f>'1576_Расчет'!N14/1000</f>
        <v>0.44765098039215684</v>
      </c>
      <c r="M36" s="397">
        <f>'1576_Расчет'!O14/1000</f>
        <v>0</v>
      </c>
      <c r="O36" s="395">
        <v>44531</v>
      </c>
    </row>
    <row r="37" spans="2:15">
      <c r="B37" t="s">
        <v>802</v>
      </c>
      <c r="E37">
        <f>SUMPRODUCT(G37:M37,G33:M33,$G$3:$M$3)</f>
        <v>172.50443267899061</v>
      </c>
      <c r="G37" s="397">
        <f>G36-G35</f>
        <v>0.30965098039215683</v>
      </c>
      <c r="H37" s="397">
        <f>H36-H35</f>
        <v>0.30965098039215683</v>
      </c>
      <c r="I37" s="397">
        <f t="shared" ref="I37:M37" si="7">I36-I35</f>
        <v>0.30965098039215683</v>
      </c>
      <c r="J37" s="397">
        <f t="shared" si="7"/>
        <v>0.30965098039215683</v>
      </c>
      <c r="K37" s="397">
        <f t="shared" si="7"/>
        <v>0.30965098039215683</v>
      </c>
      <c r="L37" s="397">
        <f t="shared" si="7"/>
        <v>0.30965098039215683</v>
      </c>
      <c r="M37" s="397">
        <f t="shared" si="7"/>
        <v>-0.13800000000000001</v>
      </c>
      <c r="O37" s="394" t="s">
        <v>803</v>
      </c>
    </row>
    <row r="38" spans="2:15">
      <c r="B38" s="36" t="s">
        <v>290</v>
      </c>
    </row>
    <row r="39" spans="2:15">
      <c r="B39" t="s">
        <v>800</v>
      </c>
      <c r="C39">
        <v>-94.7</v>
      </c>
      <c r="D39">
        <f>-'1441_Резюме'!M29/1000</f>
        <v>-96.6487117254635</v>
      </c>
      <c r="E39">
        <f>D39-C39</f>
        <v>-1.9487117254634967</v>
      </c>
    </row>
    <row r="40" spans="2:15">
      <c r="B40" t="s">
        <v>801</v>
      </c>
      <c r="G40" s="210">
        <v>0</v>
      </c>
      <c r="H40" s="210">
        <v>0</v>
      </c>
      <c r="I40" s="210">
        <v>353.37366463475894</v>
      </c>
      <c r="J40" s="210">
        <v>636.07259634256616</v>
      </c>
      <c r="K40" s="210">
        <v>636.07259634256616</v>
      </c>
      <c r="L40" s="210">
        <v>636.07259634256616</v>
      </c>
      <c r="M40" s="210">
        <v>636.07259634256616</v>
      </c>
      <c r="O40" s="392">
        <v>44075</v>
      </c>
    </row>
    <row r="41" spans="2:15">
      <c r="B41" t="s">
        <v>801</v>
      </c>
      <c r="G41" s="210">
        <f>'1441_Расчет'!I56</f>
        <v>0</v>
      </c>
      <c r="H41" s="210">
        <f>'1441_Расчет'!J56</f>
        <v>327</v>
      </c>
      <c r="I41" s="210">
        <f>'1441_Расчет'!K56</f>
        <v>150</v>
      </c>
      <c r="J41" s="210">
        <f>'1441_Расчет'!L56</f>
        <v>150</v>
      </c>
      <c r="K41" s="210">
        <f>'1441_Расчет'!M56</f>
        <v>150</v>
      </c>
      <c r="L41" s="210">
        <f>'1441_Расчет'!N56</f>
        <v>150</v>
      </c>
      <c r="M41" s="210">
        <f>'1441_Расчет'!O56</f>
        <v>0</v>
      </c>
      <c r="O41" s="395">
        <v>44531</v>
      </c>
    </row>
    <row r="42" spans="2:15">
      <c r="B42" t="s">
        <v>801</v>
      </c>
      <c r="E42">
        <f>SUMPRODUCT(G42:M42,G43:M43,$G$3:$M$3)</f>
        <v>-132.83723888975612</v>
      </c>
      <c r="G42" s="210">
        <f>G41-G40</f>
        <v>0</v>
      </c>
      <c r="H42" s="210">
        <f t="shared" ref="H42:M42" si="8">H41-H40</f>
        <v>327</v>
      </c>
      <c r="I42" s="210">
        <f t="shared" si="8"/>
        <v>-203.37366463475894</v>
      </c>
      <c r="J42" s="210">
        <f t="shared" si="8"/>
        <v>-486.07259634256616</v>
      </c>
      <c r="K42" s="210">
        <f t="shared" si="8"/>
        <v>-486.07259634256616</v>
      </c>
      <c r="L42" s="210">
        <f t="shared" si="8"/>
        <v>-486.07259634256616</v>
      </c>
      <c r="M42" s="210">
        <f t="shared" si="8"/>
        <v>-636.07259634256616</v>
      </c>
      <c r="O42" s="394" t="s">
        <v>803</v>
      </c>
    </row>
    <row r="43" spans="2:15">
      <c r="B43" t="s">
        <v>802</v>
      </c>
      <c r="G43">
        <v>0.13800000000000001</v>
      </c>
      <c r="H43">
        <v>0.13800000000000001</v>
      </c>
      <c r="I43">
        <v>0.13800000000000001</v>
      </c>
      <c r="J43">
        <v>0.13800000000000001</v>
      </c>
      <c r="K43">
        <v>0.13800000000000001</v>
      </c>
      <c r="L43">
        <v>0.13800000000000001</v>
      </c>
      <c r="M43">
        <v>0.13800000000000001</v>
      </c>
      <c r="O43" s="392">
        <v>44075</v>
      </c>
    </row>
    <row r="44" spans="2:15">
      <c r="B44" t="s">
        <v>802</v>
      </c>
      <c r="G44" s="397">
        <f>'1441_Расчет'!I57/1000</f>
        <v>8.2031999999999994E-2</v>
      </c>
      <c r="H44" s="397">
        <f>'1441_Расчет'!J57/1000</f>
        <v>8.2031999999999994E-2</v>
      </c>
      <c r="I44" s="397">
        <f>'1441_Расчет'!K57/1000</f>
        <v>8.2031999999999994E-2</v>
      </c>
      <c r="J44" s="397">
        <f>'1441_Расчет'!L57/1000</f>
        <v>8.2031999999999994E-2</v>
      </c>
      <c r="K44" s="397">
        <f>'1441_Расчет'!M57/1000</f>
        <v>8.2031999999999994E-2</v>
      </c>
      <c r="L44" s="397">
        <f>'1441_Расчет'!N57/1000</f>
        <v>8.2031999999999994E-2</v>
      </c>
      <c r="M44" s="397">
        <f>'1441_Расчет'!O57/1000</f>
        <v>0</v>
      </c>
      <c r="O44" s="395">
        <v>44531</v>
      </c>
    </row>
    <row r="45" spans="2:15">
      <c r="B45" t="s">
        <v>802</v>
      </c>
      <c r="E45">
        <f>SUMPRODUCT(G45:M45,G41:M41,$G$3:$M$3)</f>
        <v>-35.132429383175761</v>
      </c>
      <c r="G45" s="397">
        <f>G44-G43</f>
        <v>-5.5968000000000018E-2</v>
      </c>
      <c r="H45" s="397">
        <f>H44-H43</f>
        <v>-5.5968000000000018E-2</v>
      </c>
      <c r="I45" s="397">
        <f t="shared" ref="I45:M45" si="9">I44-I43</f>
        <v>-5.5968000000000018E-2</v>
      </c>
      <c r="J45" s="397">
        <f t="shared" si="9"/>
        <v>-5.5968000000000018E-2</v>
      </c>
      <c r="K45" s="397">
        <f t="shared" si="9"/>
        <v>-5.5968000000000018E-2</v>
      </c>
      <c r="L45" s="397">
        <f t="shared" si="9"/>
        <v>-5.5968000000000018E-2</v>
      </c>
      <c r="M45" s="397">
        <f t="shared" si="9"/>
        <v>-0.13800000000000001</v>
      </c>
      <c r="O45" s="394" t="s">
        <v>803</v>
      </c>
    </row>
    <row r="46" spans="2:15">
      <c r="B46" t="s">
        <v>805</v>
      </c>
      <c r="E46">
        <v>12.038870157047938</v>
      </c>
    </row>
    <row r="47" spans="2:15">
      <c r="B47" s="36" t="s">
        <v>799</v>
      </c>
      <c r="C47" s="36"/>
      <c r="D47" s="36">
        <f>УпД_Резюме!E2/1000</f>
        <v>424.96601038151141</v>
      </c>
    </row>
    <row r="49" spans="5:5">
      <c r="E49">
        <f>SUM(E46,E39,E31,E23,E15,E7)</f>
        <v>-113.30400102071758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E0617-386D-49DA-896C-47A4C2F52E48}">
  <dimension ref="B7:AS42"/>
  <sheetViews>
    <sheetView topLeftCell="A3" zoomScale="60" zoomScaleNormal="60" workbookViewId="0">
      <selection activeCell="B6" sqref="B6"/>
    </sheetView>
  </sheetViews>
  <sheetFormatPr baseColWidth="10" defaultColWidth="8.6640625" defaultRowHeight="15"/>
  <cols>
    <col min="2" max="2" width="23.83203125" bestFit="1" customWidth="1"/>
    <col min="3" max="3" width="12.83203125" customWidth="1"/>
    <col min="4" max="4" width="43.83203125" bestFit="1" customWidth="1"/>
    <col min="5" max="5" width="17.83203125" bestFit="1" customWidth="1"/>
    <col min="6" max="6" width="17" customWidth="1"/>
    <col min="7" max="7" width="19.33203125" bestFit="1" customWidth="1"/>
    <col min="8" max="9" width="11.5" customWidth="1"/>
    <col min="10" max="45" width="9" customWidth="1"/>
  </cols>
  <sheetData>
    <row r="7" spans="2:45" ht="30">
      <c r="B7" s="416" t="s">
        <v>813</v>
      </c>
      <c r="C7" s="416" t="s">
        <v>814</v>
      </c>
      <c r="D7" s="416" t="s">
        <v>815</v>
      </c>
      <c r="E7" s="416" t="s">
        <v>816</v>
      </c>
      <c r="F7" s="416" t="s">
        <v>817</v>
      </c>
      <c r="G7" s="416" t="s">
        <v>818</v>
      </c>
      <c r="H7" s="416" t="s">
        <v>819</v>
      </c>
      <c r="I7" s="417" t="s">
        <v>820</v>
      </c>
      <c r="J7" s="416">
        <v>2015</v>
      </c>
      <c r="K7" s="416">
        <v>2016</v>
      </c>
      <c r="L7" s="416">
        <v>2017</v>
      </c>
      <c r="M7" s="416">
        <v>2018</v>
      </c>
      <c r="N7" s="416">
        <v>2019</v>
      </c>
      <c r="O7" s="416">
        <v>2020</v>
      </c>
      <c r="P7" s="416">
        <v>2021</v>
      </c>
      <c r="Q7" s="416">
        <v>2022</v>
      </c>
      <c r="R7" s="416">
        <v>2023</v>
      </c>
      <c r="S7" s="416">
        <v>2024</v>
      </c>
      <c r="T7" s="416">
        <v>2025</v>
      </c>
      <c r="U7" s="416">
        <v>2026</v>
      </c>
      <c r="V7" s="416">
        <v>2027</v>
      </c>
      <c r="W7" s="416">
        <v>2028</v>
      </c>
      <c r="X7" s="416">
        <v>2029</v>
      </c>
      <c r="Y7" s="416">
        <v>2030</v>
      </c>
      <c r="Z7" s="416">
        <v>2031</v>
      </c>
      <c r="AA7" s="416">
        <v>2032</v>
      </c>
      <c r="AB7" s="416">
        <v>2033</v>
      </c>
      <c r="AC7" s="416">
        <v>2034</v>
      </c>
      <c r="AD7" s="416">
        <v>2035</v>
      </c>
      <c r="AE7" s="416">
        <v>2036</v>
      </c>
      <c r="AF7" s="416">
        <v>2037</v>
      </c>
      <c r="AG7" s="416">
        <v>2038</v>
      </c>
      <c r="AH7" s="416">
        <v>2039</v>
      </c>
      <c r="AI7" s="416">
        <v>2040</v>
      </c>
      <c r="AJ7" s="416">
        <v>2041</v>
      </c>
      <c r="AK7" s="416">
        <v>2042</v>
      </c>
      <c r="AL7" s="416">
        <v>2043</v>
      </c>
      <c r="AM7" s="416">
        <v>2044</v>
      </c>
      <c r="AN7" s="416">
        <v>2045</v>
      </c>
      <c r="AO7" s="416">
        <v>2046</v>
      </c>
      <c r="AP7" s="416">
        <v>2047</v>
      </c>
      <c r="AQ7" s="416">
        <v>2048</v>
      </c>
      <c r="AR7" s="416">
        <v>2049</v>
      </c>
      <c r="AS7" s="416">
        <v>2050</v>
      </c>
    </row>
    <row r="8" spans="2:45">
      <c r="B8" t="s">
        <v>891</v>
      </c>
      <c r="C8" t="s">
        <v>153</v>
      </c>
      <c r="D8" t="s">
        <v>335</v>
      </c>
      <c r="E8" t="s">
        <v>836</v>
      </c>
      <c r="F8" t="s">
        <v>838</v>
      </c>
      <c r="G8" t="s">
        <v>855</v>
      </c>
      <c r="H8" t="s">
        <v>166</v>
      </c>
      <c r="I8" s="210">
        <f>SUM(N8:AJ8)</f>
        <v>556781.47473999998</v>
      </c>
      <c r="J8">
        <v>0</v>
      </c>
      <c r="K8">
        <v>0</v>
      </c>
      <c r="L8">
        <v>0</v>
      </c>
      <c r="M8">
        <v>0</v>
      </c>
      <c r="N8" s="210">
        <f>'1859_Резюме'!E14</f>
        <v>0</v>
      </c>
      <c r="O8" s="210">
        <f>'1859_Резюме'!F14</f>
        <v>69371.576099999991</v>
      </c>
      <c r="P8" s="210">
        <f>'1859_Резюме'!G14</f>
        <v>305234.93484</v>
      </c>
      <c r="Q8" s="210">
        <f>'1859_Резюме'!H14</f>
        <v>95015.434799999988</v>
      </c>
      <c r="R8" s="210">
        <f>'1859_Резюме'!I14</f>
        <v>79599.528999999995</v>
      </c>
      <c r="S8" s="210">
        <f>'1859_Резюме'!J14</f>
        <v>2520</v>
      </c>
      <c r="T8" s="210">
        <f>'1859_Резюме'!K14</f>
        <v>2520</v>
      </c>
      <c r="U8" s="210">
        <f>'1859_Резюме'!L14</f>
        <v>2520</v>
      </c>
      <c r="V8" s="210">
        <v>0</v>
      </c>
      <c r="W8" s="210">
        <v>0</v>
      </c>
      <c r="X8" s="210">
        <v>0</v>
      </c>
      <c r="Y8" s="210">
        <v>0</v>
      </c>
      <c r="Z8" s="210">
        <v>0</v>
      </c>
      <c r="AA8" s="210">
        <v>0</v>
      </c>
      <c r="AB8" s="210">
        <v>0</v>
      </c>
      <c r="AC8" s="210">
        <v>0</v>
      </c>
      <c r="AD8" s="210">
        <v>0</v>
      </c>
      <c r="AE8" s="210">
        <v>0</v>
      </c>
      <c r="AF8" s="210">
        <v>0</v>
      </c>
      <c r="AG8" s="210">
        <v>0</v>
      </c>
      <c r="AH8" s="210">
        <v>0</v>
      </c>
      <c r="AI8" s="210">
        <v>0</v>
      </c>
      <c r="AJ8" s="210">
        <v>0</v>
      </c>
      <c r="AK8" s="210">
        <v>0</v>
      </c>
      <c r="AL8" s="210">
        <v>0</v>
      </c>
      <c r="AM8" s="210">
        <v>0</v>
      </c>
      <c r="AN8" s="210">
        <v>0</v>
      </c>
      <c r="AO8" s="210">
        <v>0</v>
      </c>
      <c r="AP8" s="210">
        <v>0</v>
      </c>
      <c r="AQ8" s="210">
        <v>0</v>
      </c>
      <c r="AR8" s="210">
        <v>0</v>
      </c>
      <c r="AS8" s="210">
        <v>0</v>
      </c>
    </row>
    <row r="9" spans="2:45">
      <c r="B9" t="s">
        <v>891</v>
      </c>
      <c r="C9" t="s">
        <v>153</v>
      </c>
      <c r="D9" t="s">
        <v>335</v>
      </c>
      <c r="E9" t="s">
        <v>829</v>
      </c>
      <c r="F9" t="s">
        <v>54</v>
      </c>
      <c r="G9" t="s">
        <v>855</v>
      </c>
      <c r="H9" t="s">
        <v>166</v>
      </c>
      <c r="I9" s="210">
        <f>SUM(N9:AJ9)</f>
        <v>-166959.05799999999</v>
      </c>
      <c r="J9">
        <v>0</v>
      </c>
      <c r="K9">
        <v>0</v>
      </c>
      <c r="L9">
        <v>0</v>
      </c>
      <c r="M9">
        <v>0</v>
      </c>
      <c r="N9" s="210">
        <f>-'1859_Резюме'!E17</f>
        <v>0</v>
      </c>
      <c r="O9" s="210">
        <f>-'1859_ИД'!J40</f>
        <v>-22394.43</v>
      </c>
      <c r="P9" s="210">
        <f>-'1859_ИД'!K40</f>
        <v>-47774.627999999997</v>
      </c>
      <c r="Q9" s="210">
        <f>-'1859_ИД'!L40</f>
        <v>-46900</v>
      </c>
      <c r="R9" s="210">
        <f>-'1859_ИД'!M40</f>
        <v>-49890</v>
      </c>
      <c r="S9" s="210">
        <f>-'1859_ИД'!N40</f>
        <v>0</v>
      </c>
      <c r="T9" s="210">
        <f>-'1859_ИД'!O40</f>
        <v>0</v>
      </c>
      <c r="U9" s="210">
        <f>-'1859_ИД'!P40</f>
        <v>0</v>
      </c>
      <c r="V9" s="210">
        <v>0</v>
      </c>
      <c r="W9" s="210">
        <v>0</v>
      </c>
      <c r="X9" s="210">
        <v>0</v>
      </c>
      <c r="Y9" s="210">
        <v>0</v>
      </c>
      <c r="Z9" s="210">
        <v>0</v>
      </c>
      <c r="AA9" s="210">
        <v>0</v>
      </c>
      <c r="AB9" s="210">
        <v>0</v>
      </c>
      <c r="AC9" s="210">
        <v>0</v>
      </c>
      <c r="AD9" s="210">
        <v>0</v>
      </c>
      <c r="AE9" s="210">
        <v>0</v>
      </c>
      <c r="AF9" s="210">
        <v>0</v>
      </c>
      <c r="AG9" s="210">
        <v>0</v>
      </c>
      <c r="AH9" s="210">
        <v>0</v>
      </c>
      <c r="AI9" s="210">
        <v>0</v>
      </c>
      <c r="AJ9" s="210">
        <v>0</v>
      </c>
      <c r="AK9" s="210">
        <v>0</v>
      </c>
      <c r="AL9" s="210">
        <v>0</v>
      </c>
      <c r="AM9" s="210">
        <v>0</v>
      </c>
      <c r="AN9" s="210">
        <v>0</v>
      </c>
      <c r="AO9" s="210">
        <v>0</v>
      </c>
      <c r="AP9" s="210">
        <v>0</v>
      </c>
      <c r="AQ9" s="210">
        <v>0</v>
      </c>
      <c r="AR9" s="210">
        <v>0</v>
      </c>
      <c r="AS9" s="210">
        <v>0</v>
      </c>
    </row>
    <row r="10" spans="2:45">
      <c r="B10" t="s">
        <v>891</v>
      </c>
      <c r="C10" t="s">
        <v>153</v>
      </c>
      <c r="D10" t="s">
        <v>335</v>
      </c>
      <c r="E10" t="s">
        <v>829</v>
      </c>
      <c r="F10" t="s">
        <v>55</v>
      </c>
      <c r="G10" t="s">
        <v>855</v>
      </c>
      <c r="H10" t="s">
        <v>166</v>
      </c>
      <c r="I10" s="210">
        <f>SUM(N10:AJ10)</f>
        <v>-14240</v>
      </c>
      <c r="J10">
        <v>0</v>
      </c>
      <c r="K10">
        <v>0</v>
      </c>
      <c r="L10">
        <v>0</v>
      </c>
      <c r="M10">
        <v>0</v>
      </c>
      <c r="N10" s="210">
        <f>-'1859_Резюме'!E18</f>
        <v>0</v>
      </c>
      <c r="O10" s="210">
        <f>-'1859_Резюме'!F18</f>
        <v>-1900</v>
      </c>
      <c r="P10" s="210">
        <f>-'1859_Резюме'!G18</f>
        <v>-100</v>
      </c>
      <c r="Q10" s="210">
        <f>-'1859_Резюме'!H18</f>
        <v>0</v>
      </c>
      <c r="R10" s="210">
        <f>-'1859_Резюме'!I18</f>
        <v>-240</v>
      </c>
      <c r="S10" s="210">
        <f>-'1859_Резюме'!J18</f>
        <v>-4000</v>
      </c>
      <c r="T10" s="210">
        <f>-'1859_Резюме'!K18</f>
        <v>-4000</v>
      </c>
      <c r="U10" s="210">
        <f>-'1859_Резюме'!L18</f>
        <v>-4000</v>
      </c>
      <c r="V10" s="210">
        <v>0</v>
      </c>
      <c r="W10" s="210">
        <v>0</v>
      </c>
      <c r="X10" s="210">
        <v>0</v>
      </c>
      <c r="Y10" s="210">
        <v>0</v>
      </c>
      <c r="Z10" s="210">
        <v>0</v>
      </c>
      <c r="AA10" s="210">
        <v>0</v>
      </c>
      <c r="AB10" s="210">
        <v>0</v>
      </c>
      <c r="AC10" s="210">
        <v>0</v>
      </c>
      <c r="AD10" s="210">
        <v>0</v>
      </c>
      <c r="AE10" s="210">
        <v>0</v>
      </c>
      <c r="AF10" s="210">
        <v>0</v>
      </c>
      <c r="AG10" s="210">
        <v>0</v>
      </c>
      <c r="AH10" s="210">
        <v>0</v>
      </c>
      <c r="AI10" s="210">
        <v>0</v>
      </c>
      <c r="AJ10" s="210">
        <v>0</v>
      </c>
      <c r="AK10" s="210">
        <v>0</v>
      </c>
      <c r="AL10" s="210">
        <v>0</v>
      </c>
      <c r="AM10" s="210">
        <v>0</v>
      </c>
      <c r="AN10" s="210">
        <v>0</v>
      </c>
      <c r="AO10" s="210">
        <v>0</v>
      </c>
      <c r="AP10" s="210">
        <v>0</v>
      </c>
      <c r="AQ10" s="210">
        <v>0</v>
      </c>
      <c r="AR10" s="210">
        <v>0</v>
      </c>
      <c r="AS10" s="210">
        <v>0</v>
      </c>
    </row>
    <row r="11" spans="2:45">
      <c r="B11" t="s">
        <v>891</v>
      </c>
      <c r="C11" t="s">
        <v>156</v>
      </c>
      <c r="D11" t="s">
        <v>316</v>
      </c>
      <c r="E11" t="s">
        <v>836</v>
      </c>
      <c r="F11" t="s">
        <v>838</v>
      </c>
      <c r="G11" t="s">
        <v>855</v>
      </c>
      <c r="H11" t="s">
        <v>166</v>
      </c>
      <c r="I11" s="210">
        <f>SUM(N11:AJ11)</f>
        <v>301223.09597066452</v>
      </c>
      <c r="J11">
        <v>0</v>
      </c>
      <c r="K11">
        <v>0</v>
      </c>
      <c r="L11">
        <v>0</v>
      </c>
      <c r="M11">
        <v>0</v>
      </c>
      <c r="N11" s="210">
        <f>'1870_Резюме'!E14</f>
        <v>0</v>
      </c>
      <c r="O11" s="210">
        <f>'1870_Резюме'!F14</f>
        <v>0</v>
      </c>
      <c r="P11" s="210">
        <f>'1870_Резюме'!G14</f>
        <v>0</v>
      </c>
      <c r="Q11" s="210">
        <f>'1870_Резюме'!H14</f>
        <v>60244.619194132902</v>
      </c>
      <c r="R11" s="210">
        <f>'1870_Резюме'!I14</f>
        <v>60244.619194132902</v>
      </c>
      <c r="S11" s="210">
        <f>'1870_Резюме'!J14</f>
        <v>60244.619194132902</v>
      </c>
      <c r="T11" s="210">
        <f>'1870_Резюме'!K14</f>
        <v>60244.619194132902</v>
      </c>
      <c r="U11" s="210">
        <f>'1870_Резюме'!L14</f>
        <v>60244.619194132902</v>
      </c>
      <c r="V11" s="210">
        <v>0</v>
      </c>
      <c r="W11" s="210">
        <v>0</v>
      </c>
      <c r="X11" s="210">
        <v>0</v>
      </c>
      <c r="Y11" s="210">
        <v>0</v>
      </c>
      <c r="Z11" s="210">
        <v>0</v>
      </c>
      <c r="AA11" s="210">
        <v>0</v>
      </c>
      <c r="AB11" s="210">
        <v>0</v>
      </c>
      <c r="AC11" s="210">
        <v>0</v>
      </c>
      <c r="AD11" s="210">
        <v>0</v>
      </c>
      <c r="AE11" s="210">
        <v>0</v>
      </c>
      <c r="AF11" s="210">
        <v>0</v>
      </c>
      <c r="AG11" s="210">
        <v>0</v>
      </c>
      <c r="AH11" s="210">
        <v>0</v>
      </c>
      <c r="AI11" s="210">
        <v>0</v>
      </c>
      <c r="AJ11" s="210">
        <v>0</v>
      </c>
      <c r="AK11" s="210">
        <v>0</v>
      </c>
      <c r="AL11" s="210">
        <v>0</v>
      </c>
      <c r="AM11" s="210">
        <v>0</v>
      </c>
      <c r="AN11" s="210">
        <v>0</v>
      </c>
      <c r="AO11" s="210">
        <v>0</v>
      </c>
      <c r="AP11" s="210">
        <v>0</v>
      </c>
      <c r="AQ11" s="210">
        <v>0</v>
      </c>
      <c r="AR11" s="210">
        <v>0</v>
      </c>
      <c r="AS11" s="210">
        <v>0</v>
      </c>
    </row>
    <row r="12" spans="2:45">
      <c r="B12" t="s">
        <v>891</v>
      </c>
      <c r="C12" t="s">
        <v>156</v>
      </c>
      <c r="D12" t="s">
        <v>316</v>
      </c>
      <c r="E12" t="s">
        <v>829</v>
      </c>
      <c r="F12" t="s">
        <v>54</v>
      </c>
      <c r="G12" t="s">
        <v>855</v>
      </c>
      <c r="H12" t="s">
        <v>166</v>
      </c>
      <c r="I12" s="210">
        <f t="shared" ref="I12:I13" si="0">SUM(N12:AJ12)</f>
        <v>-141923.08649688817</v>
      </c>
      <c r="J12">
        <v>0</v>
      </c>
      <c r="K12">
        <v>0</v>
      </c>
      <c r="L12">
        <v>0</v>
      </c>
      <c r="M12">
        <v>0</v>
      </c>
      <c r="N12" s="210">
        <f>-'1870_Резюме'!E17</f>
        <v>0</v>
      </c>
      <c r="O12" s="210">
        <f>-'1870_Резюме'!F17</f>
        <v>0</v>
      </c>
      <c r="P12" s="210">
        <f>-'1870_Резюме'!G17</f>
        <v>-65399.785150000003</v>
      </c>
      <c r="Q12" s="210">
        <f>-'1870_Резюме'!H17</f>
        <v>-76523.301346888155</v>
      </c>
      <c r="R12" s="210">
        <f>-'1870_Резюме'!I17</f>
        <v>0</v>
      </c>
      <c r="S12" s="210">
        <f>-'1870_Резюме'!J17</f>
        <v>0</v>
      </c>
      <c r="T12" s="210">
        <f>-'1870_Резюме'!K17</f>
        <v>0</v>
      </c>
      <c r="U12" s="210">
        <f>-'1870_Резюме'!L17</f>
        <v>0</v>
      </c>
      <c r="V12" s="210">
        <v>0</v>
      </c>
      <c r="W12" s="210">
        <v>0</v>
      </c>
      <c r="X12" s="210">
        <v>0</v>
      </c>
      <c r="Y12" s="210">
        <v>0</v>
      </c>
      <c r="Z12" s="210">
        <v>0</v>
      </c>
      <c r="AA12" s="210">
        <v>0</v>
      </c>
      <c r="AB12" s="210">
        <v>0</v>
      </c>
      <c r="AC12" s="210">
        <v>0</v>
      </c>
      <c r="AD12" s="210">
        <v>0</v>
      </c>
      <c r="AE12" s="210">
        <v>0</v>
      </c>
      <c r="AF12" s="210">
        <v>0</v>
      </c>
      <c r="AG12" s="210">
        <v>0</v>
      </c>
      <c r="AH12" s="210">
        <v>0</v>
      </c>
      <c r="AI12" s="210">
        <v>0</v>
      </c>
      <c r="AJ12" s="210">
        <v>0</v>
      </c>
      <c r="AK12" s="210">
        <v>0</v>
      </c>
      <c r="AL12" s="210">
        <v>0</v>
      </c>
      <c r="AM12" s="210">
        <v>0</v>
      </c>
      <c r="AN12" s="210">
        <v>0</v>
      </c>
      <c r="AO12" s="210">
        <v>0</v>
      </c>
      <c r="AP12" s="210">
        <v>0</v>
      </c>
      <c r="AQ12" s="210">
        <v>0</v>
      </c>
      <c r="AR12" s="210">
        <v>0</v>
      </c>
      <c r="AS12" s="210">
        <v>0</v>
      </c>
    </row>
    <row r="13" spans="2:45">
      <c r="B13" t="s">
        <v>891</v>
      </c>
      <c r="C13" t="s">
        <v>156</v>
      </c>
      <c r="D13" t="s">
        <v>316</v>
      </c>
      <c r="E13" t="s">
        <v>829</v>
      </c>
      <c r="F13" t="s">
        <v>55</v>
      </c>
      <c r="G13" t="s">
        <v>855</v>
      </c>
      <c r="H13" t="s">
        <v>166</v>
      </c>
      <c r="I13" s="210">
        <f t="shared" si="0"/>
        <v>-19610</v>
      </c>
      <c r="J13">
        <v>0</v>
      </c>
      <c r="K13">
        <v>0</v>
      </c>
      <c r="L13">
        <v>0</v>
      </c>
      <c r="M13">
        <v>0</v>
      </c>
      <c r="N13" s="210">
        <f>-'1870_Резюме'!E18</f>
        <v>0</v>
      </c>
      <c r="O13" s="210">
        <f>-'1870_Резюме'!F18</f>
        <v>-1000</v>
      </c>
      <c r="P13" s="210">
        <f>-'1870_Резюме'!G18</f>
        <v>-18610</v>
      </c>
      <c r="Q13" s="210">
        <f>-'1870_Резюме'!H18</f>
        <v>0</v>
      </c>
      <c r="R13" s="210">
        <f>-'1870_Резюме'!I18</f>
        <v>0</v>
      </c>
      <c r="S13" s="210">
        <f>-'1870_Резюме'!J18</f>
        <v>0</v>
      </c>
      <c r="T13" s="210">
        <f>-'1870_Резюме'!K18</f>
        <v>0</v>
      </c>
      <c r="U13" s="210">
        <f>-'1870_Резюме'!L18</f>
        <v>0</v>
      </c>
      <c r="V13" s="210">
        <v>0</v>
      </c>
      <c r="W13" s="210">
        <v>0</v>
      </c>
      <c r="X13" s="210">
        <v>0</v>
      </c>
      <c r="Y13" s="210">
        <v>0</v>
      </c>
      <c r="Z13" s="210">
        <v>0</v>
      </c>
      <c r="AA13" s="210">
        <v>0</v>
      </c>
      <c r="AB13" s="210">
        <v>0</v>
      </c>
      <c r="AC13" s="210">
        <v>0</v>
      </c>
      <c r="AD13" s="210">
        <v>0</v>
      </c>
      <c r="AE13" s="210">
        <v>0</v>
      </c>
      <c r="AF13" s="210">
        <v>0</v>
      </c>
      <c r="AG13" s="210">
        <v>0</v>
      </c>
      <c r="AH13" s="210">
        <v>0</v>
      </c>
      <c r="AI13" s="210">
        <v>0</v>
      </c>
      <c r="AJ13" s="210">
        <v>0</v>
      </c>
      <c r="AK13" s="210">
        <v>0</v>
      </c>
      <c r="AL13" s="210">
        <v>0</v>
      </c>
      <c r="AM13" s="210">
        <v>0</v>
      </c>
      <c r="AN13" s="210">
        <v>0</v>
      </c>
      <c r="AO13" s="210">
        <v>0</v>
      </c>
      <c r="AP13" s="210">
        <v>0</v>
      </c>
      <c r="AQ13" s="210">
        <v>0</v>
      </c>
      <c r="AR13" s="210">
        <v>0</v>
      </c>
      <c r="AS13" s="210">
        <v>0</v>
      </c>
    </row>
    <row r="14" spans="2:45">
      <c r="B14" t="s">
        <v>891</v>
      </c>
      <c r="C14" t="s">
        <v>190</v>
      </c>
      <c r="D14" t="s">
        <v>521</v>
      </c>
      <c r="E14" t="s">
        <v>836</v>
      </c>
      <c r="F14" t="s">
        <v>838</v>
      </c>
      <c r="G14" t="s">
        <v>855</v>
      </c>
      <c r="H14" t="s">
        <v>166</v>
      </c>
      <c r="I14" s="210">
        <f>SUM(N14:AJ14)</f>
        <v>47967.000000000007</v>
      </c>
      <c r="J14">
        <v>0</v>
      </c>
      <c r="K14">
        <v>0</v>
      </c>
      <c r="L14">
        <v>0</v>
      </c>
      <c r="M14">
        <v>0</v>
      </c>
      <c r="N14" s="210">
        <f>'1865_Резюме'!E13</f>
        <v>0</v>
      </c>
      <c r="O14" s="210">
        <f>'1865_Резюме'!F13</f>
        <v>0</v>
      </c>
      <c r="P14" s="210">
        <f>'1865_Резюме'!G13</f>
        <v>0</v>
      </c>
      <c r="Q14" s="210">
        <f>'1865_Резюме'!H13</f>
        <v>9593.4000000000015</v>
      </c>
      <c r="R14" s="210">
        <f>'1865_Резюме'!I13</f>
        <v>9593.4000000000015</v>
      </c>
      <c r="S14" s="210">
        <f>'1865_Резюме'!J13</f>
        <v>9593.4000000000015</v>
      </c>
      <c r="T14" s="210">
        <f>'1865_Резюме'!K13</f>
        <v>9593.4000000000015</v>
      </c>
      <c r="U14" s="210">
        <f>'1865_Резюме'!L13</f>
        <v>9593.4000000000015</v>
      </c>
      <c r="V14" s="210">
        <v>0</v>
      </c>
      <c r="W14" s="210">
        <v>0</v>
      </c>
      <c r="X14" s="210">
        <v>0</v>
      </c>
      <c r="Y14" s="210">
        <v>0</v>
      </c>
      <c r="Z14" s="210">
        <v>0</v>
      </c>
      <c r="AA14" s="210">
        <v>0</v>
      </c>
      <c r="AB14" s="210">
        <v>0</v>
      </c>
      <c r="AC14" s="210">
        <v>0</v>
      </c>
      <c r="AD14" s="210">
        <v>0</v>
      </c>
      <c r="AE14" s="210">
        <v>0</v>
      </c>
      <c r="AF14" s="210">
        <v>0</v>
      </c>
      <c r="AG14" s="210">
        <v>0</v>
      </c>
      <c r="AH14" s="210">
        <v>0</v>
      </c>
      <c r="AI14" s="210">
        <v>0</v>
      </c>
      <c r="AJ14" s="210">
        <v>0</v>
      </c>
      <c r="AK14" s="210">
        <v>0</v>
      </c>
      <c r="AL14" s="210">
        <v>0</v>
      </c>
      <c r="AM14" s="210">
        <v>0</v>
      </c>
      <c r="AN14" s="210">
        <v>0</v>
      </c>
      <c r="AO14" s="210">
        <v>0</v>
      </c>
      <c r="AP14" s="210">
        <v>0</v>
      </c>
      <c r="AQ14" s="210">
        <v>0</v>
      </c>
      <c r="AR14" s="210">
        <v>0</v>
      </c>
      <c r="AS14" s="210">
        <v>0</v>
      </c>
    </row>
    <row r="15" spans="2:45">
      <c r="B15" t="s">
        <v>891</v>
      </c>
      <c r="C15" t="s">
        <v>190</v>
      </c>
      <c r="D15" t="s">
        <v>521</v>
      </c>
      <c r="E15" t="s">
        <v>829</v>
      </c>
      <c r="F15" t="s">
        <v>54</v>
      </c>
      <c r="G15" t="s">
        <v>855</v>
      </c>
      <c r="H15" t="s">
        <v>166</v>
      </c>
      <c r="I15" s="210">
        <f t="shared" ref="I15:I16" si="1">SUM(N15:AJ15)</f>
        <v>-23819</v>
      </c>
      <c r="J15">
        <v>0</v>
      </c>
      <c r="K15">
        <v>0</v>
      </c>
      <c r="L15">
        <v>0</v>
      </c>
      <c r="M15">
        <v>0</v>
      </c>
      <c r="N15" s="210">
        <f>-'1865_Резюме'!E17</f>
        <v>0</v>
      </c>
      <c r="O15" s="210">
        <f>-'1865_Резюме'!F17</f>
        <v>0</v>
      </c>
      <c r="P15" s="210">
        <f>-'1865_Резюме'!G17</f>
        <v>-7089</v>
      </c>
      <c r="Q15" s="210">
        <f>-'1865_Резюме'!H17</f>
        <v>-16730</v>
      </c>
      <c r="R15" s="210">
        <f>-'1865_Резюме'!I17</f>
        <v>0</v>
      </c>
      <c r="S15" s="210">
        <f>-'1865_Резюме'!J17</f>
        <v>0</v>
      </c>
      <c r="T15" s="210">
        <f>-'1865_Резюме'!K17</f>
        <v>0</v>
      </c>
      <c r="U15" s="210">
        <f>-'1865_Резюме'!L17</f>
        <v>0</v>
      </c>
      <c r="V15" s="210">
        <v>0</v>
      </c>
      <c r="W15" s="210">
        <v>0</v>
      </c>
      <c r="X15" s="210">
        <v>0</v>
      </c>
      <c r="Y15" s="210">
        <v>0</v>
      </c>
      <c r="Z15" s="210">
        <v>0</v>
      </c>
      <c r="AA15" s="210">
        <v>0</v>
      </c>
      <c r="AB15" s="210">
        <v>0</v>
      </c>
      <c r="AC15" s="210">
        <v>0</v>
      </c>
      <c r="AD15" s="210">
        <v>0</v>
      </c>
      <c r="AE15" s="210">
        <v>0</v>
      </c>
      <c r="AF15" s="210">
        <v>0</v>
      </c>
      <c r="AG15" s="210">
        <v>0</v>
      </c>
      <c r="AH15" s="210">
        <v>0</v>
      </c>
      <c r="AI15" s="210">
        <v>0</v>
      </c>
      <c r="AJ15" s="210">
        <v>0</v>
      </c>
      <c r="AK15" s="210">
        <v>0</v>
      </c>
      <c r="AL15" s="210">
        <v>0</v>
      </c>
      <c r="AM15" s="210">
        <v>0</v>
      </c>
      <c r="AN15" s="210">
        <v>0</v>
      </c>
      <c r="AO15" s="210">
        <v>0</v>
      </c>
      <c r="AP15" s="210">
        <v>0</v>
      </c>
      <c r="AQ15" s="210">
        <v>0</v>
      </c>
      <c r="AR15" s="210">
        <v>0</v>
      </c>
      <c r="AS15" s="210">
        <v>0</v>
      </c>
    </row>
    <row r="16" spans="2:45">
      <c r="B16" t="s">
        <v>891</v>
      </c>
      <c r="C16" t="s">
        <v>190</v>
      </c>
      <c r="D16" t="s">
        <v>521</v>
      </c>
      <c r="E16" t="s">
        <v>829</v>
      </c>
      <c r="F16" t="s">
        <v>55</v>
      </c>
      <c r="G16" t="s">
        <v>855</v>
      </c>
      <c r="H16" t="s">
        <v>166</v>
      </c>
      <c r="I16" s="210">
        <f t="shared" si="1"/>
        <v>-6789</v>
      </c>
      <c r="J16">
        <v>0</v>
      </c>
      <c r="K16">
        <v>0</v>
      </c>
      <c r="L16">
        <v>0</v>
      </c>
      <c r="M16">
        <v>0</v>
      </c>
      <c r="N16" s="210">
        <f>-'1865_Резюме'!E18</f>
        <v>0</v>
      </c>
      <c r="O16" s="210">
        <f>-'1865_Резюме'!F18</f>
        <v>-660</v>
      </c>
      <c r="P16" s="210">
        <f>-'1865_Резюме'!G18</f>
        <v>-6129</v>
      </c>
      <c r="Q16" s="210">
        <f>-'1865_Резюме'!H18</f>
        <v>0</v>
      </c>
      <c r="R16" s="210">
        <f>-'1865_Резюме'!I18</f>
        <v>0</v>
      </c>
      <c r="S16" s="210">
        <f>-'1865_Резюме'!J18</f>
        <v>0</v>
      </c>
      <c r="T16" s="210">
        <f>-'1865_Резюме'!K18</f>
        <v>0</v>
      </c>
      <c r="U16" s="210">
        <f>-'1865_Резюме'!L18</f>
        <v>0</v>
      </c>
      <c r="V16" s="210">
        <v>0</v>
      </c>
      <c r="W16" s="210">
        <v>0</v>
      </c>
      <c r="X16" s="210">
        <v>0</v>
      </c>
      <c r="Y16" s="210">
        <v>0</v>
      </c>
      <c r="Z16" s="210">
        <v>0</v>
      </c>
      <c r="AA16" s="210">
        <v>0</v>
      </c>
      <c r="AB16" s="210">
        <v>0</v>
      </c>
      <c r="AC16" s="210">
        <v>0</v>
      </c>
      <c r="AD16" s="210">
        <v>0</v>
      </c>
      <c r="AE16" s="210">
        <v>0</v>
      </c>
      <c r="AF16" s="210">
        <v>0</v>
      </c>
      <c r="AG16" s="210">
        <v>0</v>
      </c>
      <c r="AH16" s="210">
        <v>0</v>
      </c>
      <c r="AI16" s="210">
        <v>0</v>
      </c>
      <c r="AJ16" s="210">
        <v>0</v>
      </c>
      <c r="AK16" s="210">
        <v>0</v>
      </c>
      <c r="AL16" s="210">
        <v>0</v>
      </c>
      <c r="AM16" s="210">
        <v>0</v>
      </c>
      <c r="AN16" s="210">
        <v>0</v>
      </c>
      <c r="AO16" s="210">
        <v>0</v>
      </c>
      <c r="AP16" s="210">
        <v>0</v>
      </c>
      <c r="AQ16" s="210">
        <v>0</v>
      </c>
      <c r="AR16" s="210">
        <v>0</v>
      </c>
      <c r="AS16" s="210">
        <v>0</v>
      </c>
    </row>
    <row r="17" spans="2:45">
      <c r="B17" t="s">
        <v>891</v>
      </c>
      <c r="C17" t="s">
        <v>148</v>
      </c>
      <c r="D17" t="s">
        <v>149</v>
      </c>
      <c r="E17" t="s">
        <v>836</v>
      </c>
      <c r="F17" t="s">
        <v>838</v>
      </c>
      <c r="G17" t="s">
        <v>855</v>
      </c>
      <c r="H17" t="s">
        <v>166</v>
      </c>
      <c r="I17" s="210">
        <f>SUM(N17:AJ17)</f>
        <v>247968.00000000003</v>
      </c>
      <c r="J17">
        <v>0</v>
      </c>
      <c r="K17">
        <v>0</v>
      </c>
      <c r="L17">
        <v>0</v>
      </c>
      <c r="M17">
        <v>0</v>
      </c>
      <c r="N17">
        <f>'1747_Резюме'!E13</f>
        <v>0</v>
      </c>
      <c r="O17" s="210">
        <f>'1747_Резюме'!F13</f>
        <v>0</v>
      </c>
      <c r="P17" s="210">
        <f>'1747_Резюме'!G13</f>
        <v>0</v>
      </c>
      <c r="Q17" s="210">
        <f>'1747_Резюме'!H13</f>
        <v>49593.600000000006</v>
      </c>
      <c r="R17" s="210">
        <f>'1747_Резюме'!I13</f>
        <v>49593.600000000006</v>
      </c>
      <c r="S17" s="210">
        <f>'1747_Резюме'!J13</f>
        <v>49593.600000000006</v>
      </c>
      <c r="T17" s="210">
        <f>'1747_Резюме'!K13</f>
        <v>49593.600000000006</v>
      </c>
      <c r="U17" s="210">
        <f>'1747_Резюме'!L13</f>
        <v>49593.600000000006</v>
      </c>
      <c r="V17" s="210">
        <v>0</v>
      </c>
      <c r="W17" s="210">
        <v>0</v>
      </c>
      <c r="X17" s="210">
        <v>0</v>
      </c>
      <c r="Y17" s="210">
        <v>0</v>
      </c>
      <c r="Z17" s="210">
        <v>0</v>
      </c>
      <c r="AA17" s="210">
        <v>0</v>
      </c>
      <c r="AB17" s="210">
        <v>0</v>
      </c>
      <c r="AC17" s="210">
        <v>0</v>
      </c>
      <c r="AD17" s="210">
        <v>0</v>
      </c>
      <c r="AE17" s="210">
        <v>0</v>
      </c>
      <c r="AF17" s="210">
        <v>0</v>
      </c>
      <c r="AG17" s="210">
        <v>0</v>
      </c>
      <c r="AH17" s="210">
        <v>0</v>
      </c>
      <c r="AI17" s="210">
        <v>0</v>
      </c>
      <c r="AJ17" s="210">
        <v>0</v>
      </c>
      <c r="AK17" s="210">
        <v>0</v>
      </c>
      <c r="AL17" s="210">
        <v>0</v>
      </c>
      <c r="AM17" s="210">
        <v>0</v>
      </c>
      <c r="AN17" s="210">
        <v>0</v>
      </c>
      <c r="AO17" s="210">
        <v>0</v>
      </c>
      <c r="AP17" s="210">
        <v>0</v>
      </c>
      <c r="AQ17" s="210">
        <v>0</v>
      </c>
      <c r="AR17" s="210">
        <v>0</v>
      </c>
      <c r="AS17" s="210">
        <v>0</v>
      </c>
    </row>
    <row r="18" spans="2:45">
      <c r="B18" t="s">
        <v>891</v>
      </c>
      <c r="C18" t="s">
        <v>148</v>
      </c>
      <c r="D18" t="s">
        <v>149</v>
      </c>
      <c r="E18" t="s">
        <v>829</v>
      </c>
      <c r="F18" t="s">
        <v>54</v>
      </c>
      <c r="G18" t="s">
        <v>855</v>
      </c>
      <c r="H18" t="s">
        <v>166</v>
      </c>
      <c r="I18" s="210">
        <f t="shared" ref="I18:I19" si="2">SUM(N18:AJ18)</f>
        <v>-119047</v>
      </c>
      <c r="J18">
        <v>0</v>
      </c>
      <c r="K18">
        <v>0</v>
      </c>
      <c r="L18">
        <v>0</v>
      </c>
      <c r="M18">
        <v>0</v>
      </c>
      <c r="N18">
        <f>-'1747_Резюме'!E17</f>
        <v>0</v>
      </c>
      <c r="O18" s="210">
        <f>-'1747_Резюме'!F17</f>
        <v>0</v>
      </c>
      <c r="P18" s="210">
        <f>-'1747_Резюме'!G17</f>
        <v>-54904</v>
      </c>
      <c r="Q18" s="210">
        <f>-'1747_Резюме'!H17</f>
        <v>-43143</v>
      </c>
      <c r="R18" s="210">
        <f>-'1747_Резюме'!I17</f>
        <v>-21000</v>
      </c>
      <c r="S18" s="210">
        <f>-'1747_Резюме'!J17</f>
        <v>0</v>
      </c>
      <c r="T18" s="210">
        <f>-'1747_Резюме'!K17</f>
        <v>0</v>
      </c>
      <c r="U18" s="210">
        <f>-'1747_Резюме'!L17</f>
        <v>0</v>
      </c>
      <c r="V18" s="210">
        <v>0</v>
      </c>
      <c r="W18" s="210">
        <v>0</v>
      </c>
      <c r="X18" s="210">
        <v>0</v>
      </c>
      <c r="Y18" s="210">
        <v>0</v>
      </c>
      <c r="Z18" s="210">
        <v>0</v>
      </c>
      <c r="AA18" s="210">
        <v>0</v>
      </c>
      <c r="AB18" s="210">
        <v>0</v>
      </c>
      <c r="AC18" s="210">
        <v>0</v>
      </c>
      <c r="AD18" s="210">
        <v>0</v>
      </c>
      <c r="AE18" s="210">
        <v>0</v>
      </c>
      <c r="AF18" s="210">
        <v>0</v>
      </c>
      <c r="AG18" s="210">
        <v>0</v>
      </c>
      <c r="AH18" s="210">
        <v>0</v>
      </c>
      <c r="AI18" s="210">
        <v>0</v>
      </c>
      <c r="AJ18" s="210">
        <v>0</v>
      </c>
      <c r="AK18" s="210">
        <v>0</v>
      </c>
      <c r="AL18" s="210">
        <v>0</v>
      </c>
      <c r="AM18" s="210">
        <v>0</v>
      </c>
      <c r="AN18" s="210">
        <v>0</v>
      </c>
      <c r="AO18" s="210">
        <v>0</v>
      </c>
      <c r="AP18" s="210">
        <v>0</v>
      </c>
      <c r="AQ18" s="210">
        <v>0</v>
      </c>
      <c r="AR18" s="210">
        <v>0</v>
      </c>
      <c r="AS18" s="210">
        <v>0</v>
      </c>
    </row>
    <row r="19" spans="2:45">
      <c r="B19" t="s">
        <v>891</v>
      </c>
      <c r="C19" t="s">
        <v>148</v>
      </c>
      <c r="D19" t="s">
        <v>149</v>
      </c>
      <c r="E19" t="s">
        <v>829</v>
      </c>
      <c r="F19" t="s">
        <v>55</v>
      </c>
      <c r="G19" t="s">
        <v>855</v>
      </c>
      <c r="H19" t="s">
        <v>166</v>
      </c>
      <c r="I19" s="210">
        <f t="shared" si="2"/>
        <v>-20500</v>
      </c>
      <c r="J19">
        <v>0</v>
      </c>
      <c r="K19">
        <v>0</v>
      </c>
      <c r="L19">
        <v>0</v>
      </c>
      <c r="M19">
        <v>0</v>
      </c>
      <c r="N19">
        <f>-'1747_Резюме'!E18</f>
        <v>0</v>
      </c>
      <c r="O19" s="210">
        <f>-'1747_Резюме'!F18</f>
        <v>-10500</v>
      </c>
      <c r="P19" s="210">
        <f>-'1747_Резюме'!G18</f>
        <v>-10000</v>
      </c>
      <c r="Q19" s="210">
        <f>-'1747_Резюме'!H18</f>
        <v>0</v>
      </c>
      <c r="R19" s="210">
        <f>-'1747_Резюме'!I18</f>
        <v>0</v>
      </c>
      <c r="S19" s="210">
        <f>-'1747_Резюме'!J18</f>
        <v>0</v>
      </c>
      <c r="T19" s="210">
        <f>-'1747_Резюме'!K18</f>
        <v>0</v>
      </c>
      <c r="U19" s="210">
        <f>-'1747_Резюме'!L18</f>
        <v>0</v>
      </c>
      <c r="V19" s="210">
        <v>0</v>
      </c>
      <c r="W19" s="210">
        <v>0</v>
      </c>
      <c r="X19" s="210">
        <v>0</v>
      </c>
      <c r="Y19" s="210">
        <v>0</v>
      </c>
      <c r="Z19" s="210">
        <v>0</v>
      </c>
      <c r="AA19" s="210">
        <v>0</v>
      </c>
      <c r="AB19" s="210">
        <v>0</v>
      </c>
      <c r="AC19" s="210">
        <v>0</v>
      </c>
      <c r="AD19" s="210">
        <v>0</v>
      </c>
      <c r="AE19" s="210">
        <v>0</v>
      </c>
      <c r="AF19" s="210">
        <v>0</v>
      </c>
      <c r="AG19" s="210">
        <v>0</v>
      </c>
      <c r="AH19" s="210">
        <v>0</v>
      </c>
      <c r="AI19" s="210">
        <v>0</v>
      </c>
      <c r="AJ19" s="210">
        <v>0</v>
      </c>
      <c r="AK19" s="210">
        <v>0</v>
      </c>
      <c r="AL19" s="210">
        <v>0</v>
      </c>
      <c r="AM19" s="210">
        <v>0</v>
      </c>
      <c r="AN19" s="210">
        <v>0</v>
      </c>
      <c r="AO19" s="210">
        <v>0</v>
      </c>
      <c r="AP19" s="210">
        <v>0</v>
      </c>
      <c r="AQ19" s="210">
        <v>0</v>
      </c>
      <c r="AR19" s="210">
        <v>0</v>
      </c>
      <c r="AS19" s="210">
        <v>0</v>
      </c>
    </row>
    <row r="20" spans="2:45">
      <c r="B20" t="s">
        <v>891</v>
      </c>
      <c r="C20" t="s">
        <v>188</v>
      </c>
      <c r="D20" t="s">
        <v>189</v>
      </c>
      <c r="E20" t="s">
        <v>836</v>
      </c>
      <c r="F20" t="s">
        <v>838</v>
      </c>
      <c r="G20" t="s">
        <v>855</v>
      </c>
      <c r="H20" t="s">
        <v>166</v>
      </c>
      <c r="I20" s="210">
        <f>SUM(N20:AJ20)</f>
        <v>254969.40000000002</v>
      </c>
      <c r="J20">
        <v>0</v>
      </c>
      <c r="K20">
        <v>0</v>
      </c>
      <c r="L20">
        <v>0</v>
      </c>
      <c r="M20">
        <v>0</v>
      </c>
      <c r="N20" s="210">
        <f>'1871_Резюме'!E13</f>
        <v>0</v>
      </c>
      <c r="O20" s="210">
        <f>'1871_Резюме'!F13</f>
        <v>0</v>
      </c>
      <c r="P20" s="210">
        <f>'1871_Резюме'!G13</f>
        <v>0</v>
      </c>
      <c r="Q20" s="210">
        <f>'1871_Резюме'!H13</f>
        <v>50993.880000000005</v>
      </c>
      <c r="R20" s="210">
        <f>'1871_Резюме'!I13</f>
        <v>50993.880000000005</v>
      </c>
      <c r="S20" s="210">
        <f>'1871_Резюме'!J13</f>
        <v>50993.880000000005</v>
      </c>
      <c r="T20" s="210">
        <f>'1871_Резюме'!K13</f>
        <v>50993.880000000005</v>
      </c>
      <c r="U20" s="210">
        <f>'1871_Резюме'!L13</f>
        <v>50993.880000000005</v>
      </c>
      <c r="V20" s="210">
        <v>0</v>
      </c>
      <c r="W20" s="210">
        <v>0</v>
      </c>
      <c r="X20" s="210">
        <v>0</v>
      </c>
      <c r="Y20" s="210">
        <v>0</v>
      </c>
      <c r="Z20" s="210">
        <v>0</v>
      </c>
      <c r="AA20" s="210">
        <v>0</v>
      </c>
      <c r="AB20" s="210">
        <v>0</v>
      </c>
      <c r="AC20" s="210">
        <v>0</v>
      </c>
      <c r="AD20" s="210">
        <v>0</v>
      </c>
      <c r="AE20" s="210">
        <v>0</v>
      </c>
      <c r="AF20" s="210">
        <v>0</v>
      </c>
      <c r="AG20" s="210">
        <v>0</v>
      </c>
      <c r="AH20" s="210">
        <v>0</v>
      </c>
      <c r="AI20" s="210">
        <v>0</v>
      </c>
      <c r="AJ20" s="210">
        <v>0</v>
      </c>
      <c r="AK20" s="210">
        <v>0</v>
      </c>
      <c r="AL20" s="210">
        <v>0</v>
      </c>
      <c r="AM20" s="210">
        <v>0</v>
      </c>
      <c r="AN20" s="210">
        <v>0</v>
      </c>
      <c r="AO20" s="210">
        <v>0</v>
      </c>
      <c r="AP20" s="210">
        <v>0</v>
      </c>
      <c r="AQ20" s="210">
        <v>0</v>
      </c>
      <c r="AR20" s="210">
        <v>0</v>
      </c>
      <c r="AS20" s="210">
        <v>0</v>
      </c>
    </row>
    <row r="21" spans="2:45">
      <c r="B21" t="s">
        <v>891</v>
      </c>
      <c r="C21" t="s">
        <v>188</v>
      </c>
      <c r="D21" t="s">
        <v>189</v>
      </c>
      <c r="E21" t="s">
        <v>829</v>
      </c>
      <c r="F21" t="s">
        <v>54</v>
      </c>
      <c r="G21" t="s">
        <v>855</v>
      </c>
      <c r="H21" t="s">
        <v>166</v>
      </c>
      <c r="I21" s="210">
        <f t="shared" ref="I21:I22" si="3">SUM(N21:AJ21)</f>
        <v>-138892.1</v>
      </c>
      <c r="J21">
        <v>0</v>
      </c>
      <c r="K21">
        <v>0</v>
      </c>
      <c r="L21">
        <v>0</v>
      </c>
      <c r="M21">
        <v>0</v>
      </c>
      <c r="N21" s="210">
        <f>-'1871_Резюме'!E17</f>
        <v>0</v>
      </c>
      <c r="O21" s="210">
        <f>-'1871_Резюме'!F17</f>
        <v>-2000</v>
      </c>
      <c r="P21" s="210">
        <f>-'1871_Резюме'!G17</f>
        <v>-40762.1</v>
      </c>
      <c r="Q21" s="210">
        <f>-'1871_Резюме'!H17</f>
        <v>-51130</v>
      </c>
      <c r="R21" s="210">
        <f>-'1871_Резюме'!I17</f>
        <v>-45000</v>
      </c>
      <c r="S21" s="210">
        <f>-'1871_Резюме'!J17</f>
        <v>0</v>
      </c>
      <c r="T21" s="210">
        <f>-'1871_Резюме'!K17</f>
        <v>0</v>
      </c>
      <c r="U21" s="210">
        <f>-'1871_Резюме'!L17</f>
        <v>0</v>
      </c>
      <c r="V21" s="210">
        <v>0</v>
      </c>
      <c r="W21" s="210">
        <v>0</v>
      </c>
      <c r="X21" s="210">
        <v>0</v>
      </c>
      <c r="Y21" s="210">
        <v>0</v>
      </c>
      <c r="Z21" s="210">
        <v>0</v>
      </c>
      <c r="AA21" s="210">
        <v>0</v>
      </c>
      <c r="AB21" s="210">
        <v>0</v>
      </c>
      <c r="AC21" s="210">
        <v>0</v>
      </c>
      <c r="AD21" s="210">
        <v>0</v>
      </c>
      <c r="AE21" s="210">
        <v>0</v>
      </c>
      <c r="AF21" s="210">
        <v>0</v>
      </c>
      <c r="AG21" s="210">
        <v>0</v>
      </c>
      <c r="AH21" s="210">
        <v>0</v>
      </c>
      <c r="AI21" s="210">
        <v>0</v>
      </c>
      <c r="AJ21" s="210">
        <v>0</v>
      </c>
      <c r="AK21" s="210">
        <v>0</v>
      </c>
      <c r="AL21" s="210">
        <v>0</v>
      </c>
      <c r="AM21" s="210">
        <v>0</v>
      </c>
      <c r="AN21" s="210">
        <v>0</v>
      </c>
      <c r="AO21" s="210">
        <v>0</v>
      </c>
      <c r="AP21" s="210">
        <v>0</v>
      </c>
      <c r="AQ21" s="210">
        <v>0</v>
      </c>
      <c r="AR21" s="210">
        <v>0</v>
      </c>
      <c r="AS21" s="210">
        <v>0</v>
      </c>
    </row>
    <row r="22" spans="2:45">
      <c r="B22" t="s">
        <v>891</v>
      </c>
      <c r="C22" t="s">
        <v>188</v>
      </c>
      <c r="D22" t="s">
        <v>189</v>
      </c>
      <c r="E22" t="s">
        <v>829</v>
      </c>
      <c r="F22" t="s">
        <v>55</v>
      </c>
      <c r="G22" t="s">
        <v>855</v>
      </c>
      <c r="H22" t="s">
        <v>166</v>
      </c>
      <c r="I22" s="210">
        <f t="shared" si="3"/>
        <v>-9250</v>
      </c>
      <c r="J22">
        <v>0</v>
      </c>
      <c r="K22">
        <v>0</v>
      </c>
      <c r="L22">
        <v>0</v>
      </c>
      <c r="M22">
        <v>0</v>
      </c>
      <c r="N22" s="210">
        <f>-'1871_Резюме'!E18</f>
        <v>0</v>
      </c>
      <c r="O22" s="210">
        <f>-'1871_ИД'!J39</f>
        <v>-2000</v>
      </c>
      <c r="P22" s="210">
        <f>-'1871_ИД'!K39</f>
        <v>-2250</v>
      </c>
      <c r="Q22" s="210">
        <f>-'1871_ИД'!L39</f>
        <v>0</v>
      </c>
      <c r="R22" s="210">
        <f>-'1871_ИД'!M39</f>
        <v>-5000</v>
      </c>
      <c r="S22" s="210">
        <f>-'1871_ИД'!N39</f>
        <v>0</v>
      </c>
      <c r="T22" s="210">
        <f>-'1871_ИД'!O39</f>
        <v>0</v>
      </c>
      <c r="U22" s="210">
        <f>-'1871_ИД'!P39</f>
        <v>0</v>
      </c>
      <c r="V22" s="210">
        <v>0</v>
      </c>
      <c r="W22" s="210">
        <v>0</v>
      </c>
      <c r="X22" s="210">
        <v>0</v>
      </c>
      <c r="Y22" s="210">
        <v>0</v>
      </c>
      <c r="Z22" s="210">
        <v>0</v>
      </c>
      <c r="AA22" s="210">
        <v>0</v>
      </c>
      <c r="AB22" s="210">
        <v>0</v>
      </c>
      <c r="AC22" s="210">
        <v>0</v>
      </c>
      <c r="AD22" s="210">
        <v>0</v>
      </c>
      <c r="AE22" s="210">
        <v>0</v>
      </c>
      <c r="AF22" s="210">
        <v>0</v>
      </c>
      <c r="AG22" s="210">
        <v>0</v>
      </c>
      <c r="AH22" s="210">
        <v>0</v>
      </c>
      <c r="AI22" s="210">
        <v>0</v>
      </c>
      <c r="AJ22" s="210">
        <v>0</v>
      </c>
      <c r="AK22" s="210">
        <v>0</v>
      </c>
      <c r="AL22" s="210">
        <v>0</v>
      </c>
      <c r="AM22" s="210">
        <v>0</v>
      </c>
      <c r="AN22" s="210">
        <v>0</v>
      </c>
      <c r="AO22" s="210">
        <v>0</v>
      </c>
      <c r="AP22" s="210">
        <v>0</v>
      </c>
      <c r="AQ22" s="210">
        <v>0</v>
      </c>
      <c r="AR22" s="210">
        <v>0</v>
      </c>
      <c r="AS22" s="210">
        <v>0</v>
      </c>
    </row>
    <row r="23" spans="2:45">
      <c r="B23" t="s">
        <v>891</v>
      </c>
      <c r="C23" t="s">
        <v>101</v>
      </c>
      <c r="D23" t="s">
        <v>892</v>
      </c>
      <c r="E23" t="s">
        <v>836</v>
      </c>
      <c r="F23" t="s">
        <v>838</v>
      </c>
      <c r="G23" t="s">
        <v>855</v>
      </c>
      <c r="H23" t="s">
        <v>166</v>
      </c>
      <c r="I23" s="210">
        <f>SUM(N23:AJ23)</f>
        <v>76043.664000000004</v>
      </c>
      <c r="J23">
        <v>0</v>
      </c>
      <c r="K23">
        <v>0</v>
      </c>
      <c r="L23">
        <v>0</v>
      </c>
      <c r="M23">
        <v>0</v>
      </c>
      <c r="N23" s="210">
        <f>'1441_Резюме'!E15</f>
        <v>0</v>
      </c>
      <c r="O23" s="210">
        <f>'1441_Резюме'!F15</f>
        <v>0</v>
      </c>
      <c r="P23" s="210">
        <f>'1441_Резюме'!G15</f>
        <v>26824.464</v>
      </c>
      <c r="Q23" s="210">
        <f>'1441_Резюме'!H15</f>
        <v>12304.8</v>
      </c>
      <c r="R23" s="210">
        <f>'1441_Резюме'!I15</f>
        <v>12304.8</v>
      </c>
      <c r="S23" s="210">
        <f>'1441_Резюме'!J15</f>
        <v>12304.8</v>
      </c>
      <c r="T23" s="210">
        <f>'1441_Резюме'!K15</f>
        <v>12304.8</v>
      </c>
      <c r="U23" s="210">
        <f>'1441_Резюме'!L15</f>
        <v>0</v>
      </c>
      <c r="V23" s="210">
        <v>0</v>
      </c>
      <c r="W23" s="210">
        <v>0</v>
      </c>
      <c r="X23" s="210">
        <v>0</v>
      </c>
      <c r="Y23" s="210">
        <v>0</v>
      </c>
      <c r="Z23" s="210">
        <v>0</v>
      </c>
      <c r="AA23" s="210">
        <v>0</v>
      </c>
      <c r="AB23" s="210">
        <v>0</v>
      </c>
      <c r="AC23" s="210">
        <v>0</v>
      </c>
      <c r="AD23" s="210">
        <v>0</v>
      </c>
      <c r="AE23" s="210">
        <v>0</v>
      </c>
      <c r="AF23" s="210">
        <v>0</v>
      </c>
      <c r="AG23" s="210">
        <v>0</v>
      </c>
      <c r="AH23" s="210">
        <v>0</v>
      </c>
      <c r="AI23" s="210">
        <v>0</v>
      </c>
      <c r="AJ23" s="210">
        <v>0</v>
      </c>
      <c r="AK23" s="210">
        <v>0</v>
      </c>
      <c r="AL23" s="210">
        <v>0</v>
      </c>
      <c r="AM23" s="210">
        <v>0</v>
      </c>
      <c r="AN23" s="210">
        <v>0</v>
      </c>
      <c r="AO23" s="210">
        <v>0</v>
      </c>
      <c r="AP23" s="210">
        <v>0</v>
      </c>
      <c r="AQ23" s="210">
        <v>0</v>
      </c>
      <c r="AR23" s="210">
        <v>0</v>
      </c>
      <c r="AS23" s="210">
        <v>0</v>
      </c>
    </row>
    <row r="24" spans="2:45">
      <c r="B24" t="s">
        <v>891</v>
      </c>
      <c r="C24" t="s">
        <v>101</v>
      </c>
      <c r="D24" t="s">
        <v>892</v>
      </c>
      <c r="E24" t="s">
        <v>829</v>
      </c>
      <c r="F24" t="s">
        <v>54</v>
      </c>
      <c r="G24" t="s">
        <v>855</v>
      </c>
      <c r="H24" t="s">
        <v>166</v>
      </c>
      <c r="I24" s="210">
        <f t="shared" ref="I24:I25" si="4">SUM(N24:AJ24)</f>
        <v>-123870</v>
      </c>
      <c r="J24">
        <v>0</v>
      </c>
      <c r="K24">
        <v>0</v>
      </c>
      <c r="L24">
        <v>0</v>
      </c>
      <c r="M24">
        <v>0</v>
      </c>
      <c r="N24" s="210">
        <f>-'1441_Резюме'!E20</f>
        <v>-14000</v>
      </c>
      <c r="O24" s="210">
        <f>-'1441_Резюме'!F20</f>
        <v>-30300</v>
      </c>
      <c r="P24" s="210">
        <f>-'1441_Резюме'!G20</f>
        <v>-40370</v>
      </c>
      <c r="Q24" s="210">
        <f>-'1441_Резюме'!H20</f>
        <v>-39200</v>
      </c>
      <c r="R24" s="210">
        <f>-'1441_Резюме'!I20</f>
        <v>0</v>
      </c>
      <c r="S24" s="210">
        <f>-'1441_Резюме'!J20</f>
        <v>0</v>
      </c>
      <c r="T24" s="210">
        <f>-'1441_Резюме'!K20</f>
        <v>0</v>
      </c>
      <c r="U24" s="210">
        <f>-'1441_Резюме'!L20</f>
        <v>0</v>
      </c>
      <c r="V24" s="210">
        <v>0</v>
      </c>
      <c r="W24" s="210">
        <v>0</v>
      </c>
      <c r="X24" s="210">
        <v>0</v>
      </c>
      <c r="Y24" s="210">
        <v>0</v>
      </c>
      <c r="Z24" s="210">
        <v>0</v>
      </c>
      <c r="AA24" s="210">
        <v>0</v>
      </c>
      <c r="AB24" s="210">
        <v>0</v>
      </c>
      <c r="AC24" s="210">
        <v>0</v>
      </c>
      <c r="AD24" s="210">
        <v>0</v>
      </c>
      <c r="AE24" s="210">
        <v>0</v>
      </c>
      <c r="AF24" s="210">
        <v>0</v>
      </c>
      <c r="AG24" s="210">
        <v>0</v>
      </c>
      <c r="AH24" s="210">
        <v>0</v>
      </c>
      <c r="AI24" s="210">
        <v>0</v>
      </c>
      <c r="AJ24" s="210">
        <v>0</v>
      </c>
      <c r="AK24" s="210">
        <v>0</v>
      </c>
      <c r="AL24" s="210">
        <v>0</v>
      </c>
      <c r="AM24" s="210">
        <v>0</v>
      </c>
      <c r="AN24" s="210">
        <v>0</v>
      </c>
      <c r="AO24" s="210">
        <v>0</v>
      </c>
      <c r="AP24" s="210">
        <v>0</v>
      </c>
      <c r="AQ24" s="210">
        <v>0</v>
      </c>
      <c r="AR24" s="210">
        <v>0</v>
      </c>
      <c r="AS24" s="210">
        <v>0</v>
      </c>
    </row>
    <row r="25" spans="2:45">
      <c r="B25" t="s">
        <v>891</v>
      </c>
      <c r="C25" t="s">
        <v>101</v>
      </c>
      <c r="D25" t="s">
        <v>892</v>
      </c>
      <c r="E25" t="s">
        <v>829</v>
      </c>
      <c r="F25" t="s">
        <v>55</v>
      </c>
      <c r="G25" t="s">
        <v>855</v>
      </c>
      <c r="H25" t="s">
        <v>166</v>
      </c>
      <c r="I25" s="210">
        <f t="shared" si="4"/>
        <v>-31991</v>
      </c>
      <c r="J25">
        <v>0</v>
      </c>
      <c r="K25">
        <v>0</v>
      </c>
      <c r="L25">
        <v>0</v>
      </c>
      <c r="M25">
        <v>0</v>
      </c>
      <c r="N25" s="210">
        <f>-'1441_Резюме'!E21</f>
        <v>-3951</v>
      </c>
      <c r="O25" s="210">
        <f>-'1441_Резюме'!F21</f>
        <v>-1300</v>
      </c>
      <c r="P25" s="210">
        <f>-'1441_Резюме'!G21</f>
        <v>-2740</v>
      </c>
      <c r="Q25" s="210">
        <f>-'1441_Резюме'!H21</f>
        <v>-12000</v>
      </c>
      <c r="R25" s="210">
        <f>-'1441_Резюме'!I21</f>
        <v>-4000</v>
      </c>
      <c r="S25" s="210">
        <f>-'1441_Резюме'!J21</f>
        <v>-4000</v>
      </c>
      <c r="T25" s="210">
        <f>-'1441_Резюме'!K21</f>
        <v>-4000</v>
      </c>
      <c r="U25" s="210">
        <f>-'1441_Резюме'!L21</f>
        <v>0</v>
      </c>
      <c r="V25" s="210">
        <v>0</v>
      </c>
      <c r="W25" s="210">
        <v>0</v>
      </c>
      <c r="X25" s="210">
        <v>0</v>
      </c>
      <c r="Y25" s="210">
        <v>0</v>
      </c>
      <c r="Z25" s="210">
        <v>0</v>
      </c>
      <c r="AA25" s="210">
        <v>0</v>
      </c>
      <c r="AB25" s="210">
        <v>0</v>
      </c>
      <c r="AC25" s="210">
        <v>0</v>
      </c>
      <c r="AD25" s="210">
        <v>0</v>
      </c>
      <c r="AE25" s="210">
        <v>0</v>
      </c>
      <c r="AF25" s="210">
        <v>0</v>
      </c>
      <c r="AG25" s="210">
        <v>0</v>
      </c>
      <c r="AH25" s="210">
        <v>0</v>
      </c>
      <c r="AI25" s="210">
        <v>0</v>
      </c>
      <c r="AJ25" s="210">
        <v>0</v>
      </c>
      <c r="AK25" s="210">
        <v>0</v>
      </c>
      <c r="AL25" s="210">
        <v>0</v>
      </c>
      <c r="AM25" s="210">
        <v>0</v>
      </c>
      <c r="AN25" s="210">
        <v>0</v>
      </c>
      <c r="AO25" s="210">
        <v>0</v>
      </c>
      <c r="AP25" s="210">
        <v>0</v>
      </c>
      <c r="AQ25" s="210">
        <v>0</v>
      </c>
      <c r="AR25" s="210">
        <v>0</v>
      </c>
      <c r="AS25" s="210">
        <v>0</v>
      </c>
    </row>
    <row r="26" spans="2:45">
      <c r="B26" t="s">
        <v>891</v>
      </c>
      <c r="C26" t="s">
        <v>101</v>
      </c>
      <c r="D26" t="s">
        <v>892</v>
      </c>
      <c r="E26" t="s">
        <v>836</v>
      </c>
      <c r="F26" t="s">
        <v>834</v>
      </c>
      <c r="G26" t="s">
        <v>855</v>
      </c>
      <c r="H26" t="s">
        <v>166</v>
      </c>
      <c r="I26" s="210">
        <f t="shared" ref="I26" si="5">SUM(N26:AJ26)</f>
        <v>59692.5</v>
      </c>
      <c r="J26">
        <v>0</v>
      </c>
      <c r="K26">
        <v>0</v>
      </c>
      <c r="L26">
        <v>0</v>
      </c>
      <c r="M26">
        <v>0</v>
      </c>
      <c r="N26" s="210">
        <f>'1441_Резюме'!E14</f>
        <v>0</v>
      </c>
      <c r="O26" s="210">
        <f>'1441_Резюме'!F14</f>
        <v>0</v>
      </c>
      <c r="P26" s="210">
        <f>'1441_Резюме'!G14</f>
        <v>7087.5</v>
      </c>
      <c r="Q26" s="210">
        <f>'1441_Резюме'!H14</f>
        <v>11565</v>
      </c>
      <c r="R26" s="210">
        <f>'1441_Резюме'!I14</f>
        <v>13680</v>
      </c>
      <c r="S26" s="210">
        <f>'1441_Резюме'!J14</f>
        <v>13680</v>
      </c>
      <c r="T26" s="210">
        <f>'1441_Резюме'!K14</f>
        <v>13680</v>
      </c>
      <c r="U26" s="210">
        <f>'1441_Резюме'!L14</f>
        <v>0</v>
      </c>
      <c r="V26" s="210">
        <v>0</v>
      </c>
      <c r="W26" s="210">
        <v>0</v>
      </c>
      <c r="X26" s="210">
        <v>0</v>
      </c>
      <c r="Y26" s="210">
        <v>0</v>
      </c>
      <c r="Z26" s="210">
        <v>0</v>
      </c>
      <c r="AA26" s="210">
        <v>0</v>
      </c>
      <c r="AB26" s="210">
        <v>0</v>
      </c>
      <c r="AC26" s="210">
        <v>0</v>
      </c>
      <c r="AD26" s="210">
        <v>0</v>
      </c>
      <c r="AE26" s="210">
        <v>0</v>
      </c>
      <c r="AF26" s="210">
        <v>0</v>
      </c>
      <c r="AG26" s="210">
        <v>0</v>
      </c>
      <c r="AH26" s="210">
        <v>0</v>
      </c>
      <c r="AI26" s="210">
        <v>0</v>
      </c>
      <c r="AJ26" s="210">
        <v>0</v>
      </c>
      <c r="AK26" s="210">
        <v>0</v>
      </c>
      <c r="AL26" s="210">
        <v>0</v>
      </c>
      <c r="AM26" s="210">
        <v>0</v>
      </c>
      <c r="AN26" s="210">
        <v>0</v>
      </c>
      <c r="AO26" s="210">
        <v>0</v>
      </c>
      <c r="AP26" s="210">
        <v>0</v>
      </c>
      <c r="AQ26" s="210">
        <v>0</v>
      </c>
      <c r="AR26" s="210">
        <v>0</v>
      </c>
      <c r="AS26" s="210">
        <v>0</v>
      </c>
    </row>
    <row r="27" spans="2:45">
      <c r="B27" t="s">
        <v>891</v>
      </c>
      <c r="C27" t="s">
        <v>101</v>
      </c>
      <c r="D27" t="s">
        <v>892</v>
      </c>
      <c r="E27" t="s">
        <v>836</v>
      </c>
      <c r="F27" t="s">
        <v>838</v>
      </c>
      <c r="G27" t="s">
        <v>855</v>
      </c>
      <c r="H27" t="s">
        <v>166</v>
      </c>
      <c r="I27" s="210">
        <f t="shared" ref="I27" si="6">SUM(N27:AJ27)</f>
        <v>165000</v>
      </c>
      <c r="J27">
        <v>0</v>
      </c>
      <c r="K27">
        <v>0</v>
      </c>
      <c r="L27">
        <v>0</v>
      </c>
      <c r="M27">
        <v>0</v>
      </c>
      <c r="N27" s="210">
        <f>'1441_Резюме'!E16</f>
        <v>0</v>
      </c>
      <c r="O27" s="210">
        <f>'1441_Резюме'!F16</f>
        <v>0</v>
      </c>
      <c r="P27" s="210">
        <f>'1441_Резюме'!G16</f>
        <v>27000</v>
      </c>
      <c r="Q27" s="210">
        <f>'1441_Резюме'!H16</f>
        <v>36000</v>
      </c>
      <c r="R27" s="210">
        <f>'1441_Резюме'!I16</f>
        <v>36000</v>
      </c>
      <c r="S27" s="210">
        <f>'1441_Резюме'!J16</f>
        <v>36000</v>
      </c>
      <c r="T27" s="210">
        <f>'1441_Резюме'!K16</f>
        <v>30000</v>
      </c>
      <c r="U27" s="210">
        <f>'1441_Резюме'!L16</f>
        <v>0</v>
      </c>
      <c r="V27" s="210">
        <v>0</v>
      </c>
      <c r="W27" s="210">
        <v>0</v>
      </c>
      <c r="X27" s="210">
        <v>0</v>
      </c>
      <c r="Y27" s="210">
        <v>0</v>
      </c>
      <c r="Z27" s="210">
        <v>0</v>
      </c>
      <c r="AA27" s="210">
        <v>0</v>
      </c>
      <c r="AB27" s="210">
        <v>0</v>
      </c>
      <c r="AC27" s="210">
        <v>0</v>
      </c>
      <c r="AD27" s="210">
        <v>0</v>
      </c>
      <c r="AE27" s="210">
        <v>0</v>
      </c>
      <c r="AF27" s="210">
        <v>0</v>
      </c>
      <c r="AG27" s="210">
        <v>0</v>
      </c>
      <c r="AH27" s="210">
        <v>0</v>
      </c>
      <c r="AI27" s="210">
        <v>0</v>
      </c>
      <c r="AJ27" s="210">
        <v>0</v>
      </c>
      <c r="AK27" s="210">
        <v>0</v>
      </c>
      <c r="AL27" s="210">
        <v>0</v>
      </c>
      <c r="AM27" s="210">
        <v>0</v>
      </c>
      <c r="AN27" s="210">
        <v>0</v>
      </c>
      <c r="AO27" s="210">
        <v>0</v>
      </c>
      <c r="AP27" s="210">
        <v>0</v>
      </c>
      <c r="AQ27" s="210">
        <v>0</v>
      </c>
      <c r="AR27" s="210">
        <v>0</v>
      </c>
      <c r="AS27" s="210">
        <v>0</v>
      </c>
    </row>
    <row r="28" spans="2:45">
      <c r="B28" t="s">
        <v>891</v>
      </c>
      <c r="C28" t="s">
        <v>101</v>
      </c>
      <c r="D28" t="s">
        <v>893</v>
      </c>
      <c r="E28" t="s">
        <v>836</v>
      </c>
      <c r="F28" t="s">
        <v>838</v>
      </c>
      <c r="G28" t="s">
        <v>855</v>
      </c>
      <c r="H28" t="s">
        <v>166</v>
      </c>
      <c r="I28" s="210">
        <f>SUM(N28:AJ28)</f>
        <v>328128.16862745094</v>
      </c>
      <c r="J28">
        <v>0</v>
      </c>
      <c r="K28">
        <v>0</v>
      </c>
      <c r="L28">
        <v>0</v>
      </c>
      <c r="M28">
        <v>0</v>
      </c>
      <c r="N28" s="210">
        <f>'1576_Резюме'!E14</f>
        <v>0</v>
      </c>
      <c r="O28" s="210">
        <f>'1576_Резюме'!F14</f>
        <v>45660.399999999994</v>
      </c>
      <c r="P28" s="210">
        <f>'1576_Резюме'!G14</f>
        <v>145486.56862745096</v>
      </c>
      <c r="Q28" s="210">
        <f>'1576_Резюме'!H14</f>
        <v>45660.399999999994</v>
      </c>
      <c r="R28" s="210">
        <f>'1576_Резюме'!I14</f>
        <v>45660.399999999994</v>
      </c>
      <c r="S28" s="210">
        <f>'1576_Резюме'!J14</f>
        <v>45660.399999999994</v>
      </c>
      <c r="T28" s="210">
        <f>'1576_Резюме'!K14</f>
        <v>0</v>
      </c>
      <c r="U28" s="210">
        <f>'1576_Резюме'!L14</f>
        <v>0</v>
      </c>
      <c r="V28" s="210">
        <v>0</v>
      </c>
      <c r="W28" s="210">
        <v>0</v>
      </c>
      <c r="X28" s="210">
        <v>0</v>
      </c>
      <c r="Y28" s="210">
        <v>0</v>
      </c>
      <c r="Z28" s="210">
        <v>0</v>
      </c>
      <c r="AA28" s="210">
        <v>0</v>
      </c>
      <c r="AB28" s="210">
        <v>0</v>
      </c>
      <c r="AC28" s="210">
        <v>0</v>
      </c>
      <c r="AD28" s="210">
        <v>0</v>
      </c>
      <c r="AE28" s="210">
        <v>0</v>
      </c>
      <c r="AF28" s="210">
        <v>0</v>
      </c>
      <c r="AG28" s="210">
        <v>0</v>
      </c>
      <c r="AH28" s="210">
        <v>0</v>
      </c>
      <c r="AI28" s="210">
        <v>0</v>
      </c>
      <c r="AJ28" s="210">
        <v>0</v>
      </c>
      <c r="AK28" s="210">
        <v>0</v>
      </c>
      <c r="AL28" s="210">
        <v>0</v>
      </c>
      <c r="AM28" s="210">
        <v>0</v>
      </c>
      <c r="AN28" s="210">
        <v>0</v>
      </c>
      <c r="AO28" s="210">
        <v>0</v>
      </c>
      <c r="AP28" s="210">
        <v>0</v>
      </c>
      <c r="AQ28" s="210">
        <v>0</v>
      </c>
      <c r="AR28" s="210">
        <v>0</v>
      </c>
      <c r="AS28" s="210">
        <v>0</v>
      </c>
    </row>
    <row r="29" spans="2:45">
      <c r="B29" t="s">
        <v>891</v>
      </c>
      <c r="C29" t="s">
        <v>101</v>
      </c>
      <c r="D29" t="s">
        <v>893</v>
      </c>
      <c r="E29" t="s">
        <v>829</v>
      </c>
      <c r="F29" t="s">
        <v>54</v>
      </c>
      <c r="G29" t="s">
        <v>855</v>
      </c>
      <c r="H29" t="s">
        <v>166</v>
      </c>
      <c r="I29" s="210">
        <f t="shared" ref="I29:I30" si="7">SUM(N29:AJ29)</f>
        <v>-114151</v>
      </c>
      <c r="J29">
        <v>0</v>
      </c>
      <c r="K29">
        <v>0</v>
      </c>
      <c r="L29">
        <v>0</v>
      </c>
      <c r="M29">
        <v>0</v>
      </c>
      <c r="N29" s="210">
        <f>-'1576_Резюме'!E18</f>
        <v>-29051</v>
      </c>
      <c r="O29" s="210">
        <f>-'1576_Резюме'!F18</f>
        <v>-65000</v>
      </c>
      <c r="P29" s="210">
        <f>-'1576_Резюме'!G18</f>
        <v>-20100</v>
      </c>
      <c r="Q29" s="210">
        <f>-'1576_Резюме'!H18</f>
        <v>0</v>
      </c>
      <c r="R29" s="210">
        <f>-'1576_Резюме'!I18</f>
        <v>0</v>
      </c>
      <c r="S29" s="210">
        <f>-'1576_Резюме'!J18</f>
        <v>0</v>
      </c>
      <c r="T29" s="210">
        <f>-'1576_Резюме'!K18</f>
        <v>0</v>
      </c>
      <c r="U29" s="210">
        <f>-'1576_Резюме'!L18</f>
        <v>0</v>
      </c>
      <c r="V29" s="210">
        <v>0</v>
      </c>
      <c r="W29" s="210">
        <v>0</v>
      </c>
      <c r="X29" s="210">
        <v>0</v>
      </c>
      <c r="Y29" s="210">
        <v>0</v>
      </c>
      <c r="Z29" s="210">
        <v>0</v>
      </c>
      <c r="AA29" s="210">
        <v>0</v>
      </c>
      <c r="AB29" s="210">
        <v>0</v>
      </c>
      <c r="AC29" s="210">
        <v>0</v>
      </c>
      <c r="AD29" s="210">
        <v>0</v>
      </c>
      <c r="AE29" s="210">
        <v>0</v>
      </c>
      <c r="AF29" s="210">
        <v>0</v>
      </c>
      <c r="AG29" s="210">
        <v>0</v>
      </c>
      <c r="AH29" s="210">
        <v>0</v>
      </c>
      <c r="AI29" s="210">
        <v>0</v>
      </c>
      <c r="AJ29" s="210">
        <v>0</v>
      </c>
      <c r="AK29" s="210">
        <v>0</v>
      </c>
      <c r="AL29" s="210">
        <v>0</v>
      </c>
      <c r="AM29" s="210">
        <v>0</v>
      </c>
      <c r="AN29" s="210">
        <v>0</v>
      </c>
      <c r="AO29" s="210">
        <v>0</v>
      </c>
      <c r="AP29" s="210">
        <v>0</v>
      </c>
      <c r="AQ29" s="210">
        <v>0</v>
      </c>
      <c r="AR29" s="210">
        <v>0</v>
      </c>
      <c r="AS29" s="210">
        <v>0</v>
      </c>
    </row>
    <row r="30" spans="2:45">
      <c r="B30" t="s">
        <v>891</v>
      </c>
      <c r="C30" t="s">
        <v>101</v>
      </c>
      <c r="D30" t="s">
        <v>893</v>
      </c>
      <c r="E30" t="s">
        <v>829</v>
      </c>
      <c r="F30" t="s">
        <v>55</v>
      </c>
      <c r="G30" t="s">
        <v>855</v>
      </c>
      <c r="H30" t="s">
        <v>166</v>
      </c>
      <c r="I30" s="210">
        <f t="shared" si="7"/>
        <v>-17800</v>
      </c>
      <c r="J30">
        <v>0</v>
      </c>
      <c r="K30">
        <v>0</v>
      </c>
      <c r="L30">
        <v>0</v>
      </c>
      <c r="M30">
        <v>0</v>
      </c>
      <c r="N30" s="210">
        <f>-'1576_Резюме'!E19</f>
        <v>-800</v>
      </c>
      <c r="O30" s="210">
        <f>-'1576_Резюме'!F19</f>
        <v>-900</v>
      </c>
      <c r="P30" s="210">
        <f>-'1576_Резюме'!G19</f>
        <v>-100</v>
      </c>
      <c r="Q30" s="210">
        <f>-'1576_Резюме'!H19</f>
        <v>-4000</v>
      </c>
      <c r="R30" s="210">
        <f>-'1576_Резюме'!I19</f>
        <v>-4000</v>
      </c>
      <c r="S30" s="210">
        <f>-'1576_Резюме'!J19</f>
        <v>-4000</v>
      </c>
      <c r="T30" s="210">
        <f>-'1576_Резюме'!K19</f>
        <v>-4000</v>
      </c>
      <c r="U30" s="210">
        <f>-'1576_Резюме'!L19</f>
        <v>0</v>
      </c>
      <c r="V30" s="210">
        <v>0</v>
      </c>
      <c r="W30" s="210">
        <v>0</v>
      </c>
      <c r="X30" s="210">
        <v>0</v>
      </c>
      <c r="Y30" s="210">
        <v>0</v>
      </c>
      <c r="Z30" s="210">
        <v>0</v>
      </c>
      <c r="AA30" s="210">
        <v>0</v>
      </c>
      <c r="AB30" s="210">
        <v>0</v>
      </c>
      <c r="AC30" s="210">
        <v>0</v>
      </c>
      <c r="AD30" s="210">
        <v>0</v>
      </c>
      <c r="AE30" s="210">
        <v>0</v>
      </c>
      <c r="AF30" s="210">
        <v>0</v>
      </c>
      <c r="AG30" s="210">
        <v>0</v>
      </c>
      <c r="AH30" s="210">
        <v>0</v>
      </c>
      <c r="AI30" s="210">
        <v>0</v>
      </c>
      <c r="AJ30" s="210">
        <v>0</v>
      </c>
      <c r="AK30" s="210">
        <v>0</v>
      </c>
      <c r="AL30" s="210">
        <v>0</v>
      </c>
      <c r="AM30" s="210">
        <v>0</v>
      </c>
      <c r="AN30" s="210">
        <v>0</v>
      </c>
      <c r="AO30" s="210">
        <v>0</v>
      </c>
      <c r="AP30" s="210">
        <v>0</v>
      </c>
      <c r="AQ30" s="210">
        <v>0</v>
      </c>
      <c r="AR30" s="210">
        <v>0</v>
      </c>
      <c r="AS30" s="210">
        <v>0</v>
      </c>
    </row>
    <row r="31" spans="2:45">
      <c r="B31" t="s">
        <v>891</v>
      </c>
      <c r="C31" t="s">
        <v>101</v>
      </c>
      <c r="D31" t="s">
        <v>893</v>
      </c>
      <c r="E31" t="s">
        <v>836</v>
      </c>
      <c r="F31" t="s">
        <v>834</v>
      </c>
      <c r="G31" t="s">
        <v>855</v>
      </c>
      <c r="H31" t="s">
        <v>166</v>
      </c>
      <c r="I31" s="210">
        <f t="shared" ref="I31" si="8">SUM(N31:AJ31)</f>
        <v>30375</v>
      </c>
      <c r="J31">
        <v>0</v>
      </c>
      <c r="K31">
        <v>0</v>
      </c>
      <c r="L31">
        <v>0</v>
      </c>
      <c r="M31">
        <v>0</v>
      </c>
      <c r="N31" s="210">
        <f>'1576_Резюме'!E15</f>
        <v>0</v>
      </c>
      <c r="O31" s="210">
        <f>'1576_Резюме'!F15</f>
        <v>0</v>
      </c>
      <c r="P31" s="210">
        <f>'1576_Резюме'!G15</f>
        <v>6075</v>
      </c>
      <c r="Q31" s="210">
        <f>'1576_Резюме'!H15</f>
        <v>6075</v>
      </c>
      <c r="R31" s="210">
        <f>'1576_Резюме'!I15</f>
        <v>6075</v>
      </c>
      <c r="S31" s="210">
        <f>'1576_Резюме'!J15</f>
        <v>6075</v>
      </c>
      <c r="T31" s="210">
        <f>'1576_Резюме'!K15</f>
        <v>6075</v>
      </c>
      <c r="U31" s="210">
        <f>'1576_Резюме'!L15</f>
        <v>0</v>
      </c>
      <c r="V31" s="210">
        <v>0</v>
      </c>
      <c r="W31" s="210">
        <v>0</v>
      </c>
      <c r="X31" s="210">
        <v>0</v>
      </c>
      <c r="Y31" s="210">
        <v>0</v>
      </c>
      <c r="Z31" s="210">
        <v>0</v>
      </c>
      <c r="AA31" s="210">
        <v>0</v>
      </c>
      <c r="AB31" s="210">
        <v>0</v>
      </c>
      <c r="AC31" s="210">
        <v>0</v>
      </c>
      <c r="AD31" s="210">
        <v>0</v>
      </c>
      <c r="AE31" s="210">
        <v>0</v>
      </c>
      <c r="AF31" s="210">
        <v>0</v>
      </c>
      <c r="AG31" s="210">
        <v>0</v>
      </c>
      <c r="AH31" s="210">
        <v>0</v>
      </c>
      <c r="AI31" s="210">
        <v>0</v>
      </c>
      <c r="AJ31" s="210">
        <v>0</v>
      </c>
      <c r="AK31" s="210">
        <v>0</v>
      </c>
      <c r="AL31" s="210">
        <v>0</v>
      </c>
      <c r="AM31" s="210">
        <v>0</v>
      </c>
      <c r="AN31" s="210">
        <v>0</v>
      </c>
      <c r="AO31" s="210">
        <v>0</v>
      </c>
      <c r="AP31" s="210">
        <v>0</v>
      </c>
      <c r="AQ31" s="210">
        <v>0</v>
      </c>
      <c r="AR31" s="210">
        <v>0</v>
      </c>
      <c r="AS31" s="210">
        <v>0</v>
      </c>
    </row>
    <row r="32" spans="2:45">
      <c r="B32" t="s">
        <v>891</v>
      </c>
      <c r="C32" t="s">
        <v>890</v>
      </c>
      <c r="D32" t="s">
        <v>184</v>
      </c>
      <c r="E32" t="s">
        <v>829</v>
      </c>
      <c r="F32" t="s">
        <v>55</v>
      </c>
      <c r="G32" t="s">
        <v>855</v>
      </c>
      <c r="H32" t="s">
        <v>166</v>
      </c>
      <c r="I32" s="210">
        <f t="shared" ref="I32:I42" si="9">SUM(N32:AJ32)</f>
        <v>-80700</v>
      </c>
      <c r="J32">
        <v>0</v>
      </c>
      <c r="K32">
        <v>0</v>
      </c>
      <c r="L32">
        <v>0</v>
      </c>
      <c r="M32">
        <v>0</v>
      </c>
      <c r="N32" s="210">
        <f>-'Прочие ИД'!I26</f>
        <v>0</v>
      </c>
      <c r="O32" s="210">
        <f>-'Прочие ИД'!J26</f>
        <v>-2800</v>
      </c>
      <c r="P32" s="210">
        <f>-'Прочие ИД'!K26</f>
        <v>-22300</v>
      </c>
      <c r="Q32" s="210">
        <f>-'Прочие ИД'!L26</f>
        <v>-18000</v>
      </c>
      <c r="R32" s="210">
        <f>-'Прочие ИД'!M26</f>
        <v>-37600</v>
      </c>
      <c r="S32" s="210">
        <f>-'Прочие ИД'!N26</f>
        <v>0</v>
      </c>
      <c r="T32" s="210">
        <f>-'Прочие ИД'!O26</f>
        <v>0</v>
      </c>
      <c r="U32" s="210">
        <f>-'Прочие ИД'!P26</f>
        <v>0</v>
      </c>
      <c r="V32" s="210">
        <v>0</v>
      </c>
      <c r="W32" s="210">
        <v>0</v>
      </c>
      <c r="X32" s="210">
        <v>0</v>
      </c>
      <c r="Y32" s="210">
        <v>0</v>
      </c>
      <c r="Z32" s="210">
        <v>0</v>
      </c>
      <c r="AA32" s="210">
        <v>0</v>
      </c>
      <c r="AB32" s="210">
        <v>0</v>
      </c>
      <c r="AC32" s="210">
        <v>0</v>
      </c>
      <c r="AD32" s="210">
        <v>0</v>
      </c>
      <c r="AE32" s="210">
        <v>0</v>
      </c>
      <c r="AF32" s="210">
        <v>0</v>
      </c>
      <c r="AG32" s="210">
        <v>0</v>
      </c>
      <c r="AH32" s="210">
        <v>0</v>
      </c>
      <c r="AI32" s="210">
        <v>0</v>
      </c>
      <c r="AJ32" s="210">
        <v>0</v>
      </c>
      <c r="AK32" s="210">
        <v>0</v>
      </c>
      <c r="AL32" s="210">
        <v>0</v>
      </c>
      <c r="AM32" s="210">
        <v>0</v>
      </c>
      <c r="AN32" s="210">
        <v>0</v>
      </c>
      <c r="AO32" s="210">
        <v>0</v>
      </c>
      <c r="AP32" s="210">
        <v>0</v>
      </c>
      <c r="AQ32" s="210">
        <v>0</v>
      </c>
      <c r="AR32" s="210">
        <v>0</v>
      </c>
      <c r="AS32" s="210">
        <v>0</v>
      </c>
    </row>
    <row r="33" spans="2:45">
      <c r="B33" t="s">
        <v>891</v>
      </c>
      <c r="C33" t="s">
        <v>895</v>
      </c>
      <c r="D33" t="s">
        <v>894</v>
      </c>
      <c r="E33" t="s">
        <v>829</v>
      </c>
      <c r="F33" t="s">
        <v>54</v>
      </c>
      <c r="G33" t="s">
        <v>855</v>
      </c>
      <c r="H33" t="s">
        <v>166</v>
      </c>
      <c r="I33" s="210">
        <f t="shared" si="9"/>
        <v>0</v>
      </c>
      <c r="J33">
        <v>0</v>
      </c>
      <c r="K33">
        <v>0</v>
      </c>
      <c r="L33">
        <v>0</v>
      </c>
      <c r="M33">
        <v>0</v>
      </c>
      <c r="N33" s="210">
        <f>-'Прочие ИД'!I29</f>
        <v>0</v>
      </c>
      <c r="O33" s="210">
        <f>-'Прочие ИД'!J29</f>
        <v>0</v>
      </c>
      <c r="P33" s="210">
        <f>-'Прочие ИД'!K29</f>
        <v>0</v>
      </c>
      <c r="Q33" s="210">
        <f>-'Прочие ИД'!L29</f>
        <v>0</v>
      </c>
      <c r="R33" s="210">
        <f>-'Прочие ИД'!M29</f>
        <v>0</v>
      </c>
      <c r="S33" s="210">
        <f>-'Прочие ИД'!N29</f>
        <v>0</v>
      </c>
      <c r="T33" s="210">
        <f>-'Прочие ИД'!O29</f>
        <v>0</v>
      </c>
      <c r="U33" s="210">
        <f>-'Прочие ИД'!P29</f>
        <v>0</v>
      </c>
      <c r="V33" s="210">
        <v>0</v>
      </c>
      <c r="W33" s="210">
        <v>0</v>
      </c>
      <c r="X33" s="210">
        <v>0</v>
      </c>
      <c r="Y33" s="210">
        <v>0</v>
      </c>
      <c r="Z33" s="210">
        <v>0</v>
      </c>
      <c r="AA33" s="210">
        <v>0</v>
      </c>
      <c r="AB33" s="210">
        <v>0</v>
      </c>
      <c r="AC33" s="210">
        <v>0</v>
      </c>
      <c r="AD33" s="210">
        <v>0</v>
      </c>
      <c r="AE33" s="210">
        <v>0</v>
      </c>
      <c r="AF33" s="210">
        <v>0</v>
      </c>
      <c r="AG33" s="210">
        <v>0</v>
      </c>
      <c r="AH33" s="210">
        <v>0</v>
      </c>
      <c r="AI33" s="210">
        <v>0</v>
      </c>
      <c r="AJ33" s="210">
        <v>0</v>
      </c>
      <c r="AK33" s="210">
        <v>0</v>
      </c>
      <c r="AL33" s="210">
        <v>0</v>
      </c>
      <c r="AM33" s="210">
        <v>0</v>
      </c>
      <c r="AN33" s="210">
        <v>0</v>
      </c>
      <c r="AO33" s="210">
        <v>0</v>
      </c>
      <c r="AP33" s="210">
        <v>0</v>
      </c>
      <c r="AQ33" s="210">
        <v>0</v>
      </c>
      <c r="AR33" s="210">
        <v>0</v>
      </c>
      <c r="AS33" s="210">
        <v>0</v>
      </c>
    </row>
    <row r="34" spans="2:45">
      <c r="B34" t="s">
        <v>891</v>
      </c>
      <c r="C34" t="s">
        <v>895</v>
      </c>
      <c r="D34" t="s">
        <v>894</v>
      </c>
      <c r="E34" t="s">
        <v>829</v>
      </c>
      <c r="F34" t="s">
        <v>55</v>
      </c>
      <c r="G34" t="s">
        <v>855</v>
      </c>
      <c r="H34" t="s">
        <v>166</v>
      </c>
      <c r="I34" s="210">
        <f t="shared" si="9"/>
        <v>0</v>
      </c>
      <c r="J34">
        <v>0</v>
      </c>
      <c r="K34">
        <v>0</v>
      </c>
      <c r="L34">
        <v>0</v>
      </c>
      <c r="M34">
        <v>0</v>
      </c>
      <c r="N34" s="210">
        <f>-'Прочие ИД'!I30</f>
        <v>0</v>
      </c>
      <c r="O34" s="210">
        <f>-'Прочие ИД'!J30</f>
        <v>0</v>
      </c>
      <c r="P34" s="210">
        <f>-'Прочие ИД'!K30</f>
        <v>0</v>
      </c>
      <c r="Q34" s="210">
        <f>-'Прочие ИД'!L30</f>
        <v>0</v>
      </c>
      <c r="R34" s="210">
        <f>-'Прочие ИД'!M30</f>
        <v>0</v>
      </c>
      <c r="S34" s="210">
        <f>-'Прочие ИД'!N30</f>
        <v>0</v>
      </c>
      <c r="T34" s="210">
        <f>-'Прочие ИД'!O30</f>
        <v>0</v>
      </c>
      <c r="U34" s="210">
        <f>-'Прочие ИД'!P30</f>
        <v>0</v>
      </c>
      <c r="V34" s="210">
        <v>0</v>
      </c>
      <c r="W34" s="210">
        <v>0</v>
      </c>
      <c r="X34" s="210">
        <v>0</v>
      </c>
      <c r="Y34" s="210">
        <v>0</v>
      </c>
      <c r="Z34" s="210">
        <v>0</v>
      </c>
      <c r="AA34" s="210">
        <v>0</v>
      </c>
      <c r="AB34" s="210">
        <v>0</v>
      </c>
      <c r="AC34" s="210">
        <v>0</v>
      </c>
      <c r="AD34" s="210">
        <v>0</v>
      </c>
      <c r="AE34" s="210">
        <v>0</v>
      </c>
      <c r="AF34" s="210">
        <v>0</v>
      </c>
      <c r="AG34" s="210">
        <v>0</v>
      </c>
      <c r="AH34" s="210">
        <v>0</v>
      </c>
      <c r="AI34" s="210">
        <v>0</v>
      </c>
      <c r="AJ34" s="210">
        <v>0</v>
      </c>
      <c r="AK34" s="210">
        <v>0</v>
      </c>
      <c r="AL34" s="210">
        <v>0</v>
      </c>
      <c r="AM34" s="210">
        <v>0</v>
      </c>
      <c r="AN34" s="210">
        <v>0</v>
      </c>
      <c r="AO34" s="210">
        <v>0</v>
      </c>
      <c r="AP34" s="210">
        <v>0</v>
      </c>
      <c r="AQ34" s="210">
        <v>0</v>
      </c>
      <c r="AR34" s="210">
        <v>0</v>
      </c>
      <c r="AS34" s="210">
        <v>0</v>
      </c>
    </row>
    <row r="35" spans="2:45">
      <c r="B35" t="s">
        <v>891</v>
      </c>
      <c r="C35" t="s">
        <v>890</v>
      </c>
      <c r="D35" t="s">
        <v>585</v>
      </c>
      <c r="E35" t="s">
        <v>829</v>
      </c>
      <c r="F35" t="s">
        <v>54</v>
      </c>
      <c r="G35" t="s">
        <v>855</v>
      </c>
      <c r="H35" t="s">
        <v>166</v>
      </c>
      <c r="I35" s="210">
        <f t="shared" si="9"/>
        <v>-99900</v>
      </c>
      <c r="J35">
        <v>0</v>
      </c>
      <c r="K35">
        <v>0</v>
      </c>
      <c r="L35">
        <v>0</v>
      </c>
      <c r="M35">
        <v>0</v>
      </c>
      <c r="N35" s="210">
        <f>-'Прочие ИД'!I33</f>
        <v>0</v>
      </c>
      <c r="O35" s="210">
        <f>-'Прочие ИД'!J33</f>
        <v>0</v>
      </c>
      <c r="P35" s="210">
        <f>-'Прочие ИД'!K33</f>
        <v>0</v>
      </c>
      <c r="Q35" s="210">
        <f>-'Прочие ИД'!L33</f>
        <v>-46900</v>
      </c>
      <c r="R35" s="210">
        <f>-'Прочие ИД'!M33</f>
        <v>-53000</v>
      </c>
      <c r="S35" s="210">
        <f>-'Прочие ИД'!N33</f>
        <v>0</v>
      </c>
      <c r="T35" s="210">
        <f>-'Прочие ИД'!O33</f>
        <v>0</v>
      </c>
      <c r="U35" s="210">
        <f>-'Прочие ИД'!P33</f>
        <v>0</v>
      </c>
      <c r="V35" s="210">
        <v>0</v>
      </c>
      <c r="W35" s="210">
        <v>0</v>
      </c>
      <c r="X35" s="210">
        <v>0</v>
      </c>
      <c r="Y35" s="210">
        <v>0</v>
      </c>
      <c r="Z35" s="210">
        <v>0</v>
      </c>
      <c r="AA35" s="210">
        <v>0</v>
      </c>
      <c r="AB35" s="210">
        <v>0</v>
      </c>
      <c r="AC35" s="210">
        <v>0</v>
      </c>
      <c r="AD35" s="210">
        <v>0</v>
      </c>
      <c r="AE35" s="210">
        <v>0</v>
      </c>
      <c r="AF35" s="210">
        <v>0</v>
      </c>
      <c r="AG35" s="210">
        <v>0</v>
      </c>
      <c r="AH35" s="210">
        <v>0</v>
      </c>
      <c r="AI35" s="210">
        <v>0</v>
      </c>
      <c r="AJ35" s="210">
        <v>0</v>
      </c>
      <c r="AK35" s="210">
        <v>0</v>
      </c>
      <c r="AL35" s="210">
        <v>0</v>
      </c>
      <c r="AM35" s="210">
        <v>0</v>
      </c>
      <c r="AN35" s="210">
        <v>0</v>
      </c>
      <c r="AO35" s="210">
        <v>0</v>
      </c>
      <c r="AP35" s="210">
        <v>0</v>
      </c>
      <c r="AQ35" s="210">
        <v>0</v>
      </c>
      <c r="AR35" s="210">
        <v>0</v>
      </c>
      <c r="AS35" s="210">
        <v>0</v>
      </c>
    </row>
    <row r="36" spans="2:45">
      <c r="B36" t="s">
        <v>891</v>
      </c>
      <c r="C36" t="s">
        <v>890</v>
      </c>
      <c r="D36" t="s">
        <v>585</v>
      </c>
      <c r="E36" t="s">
        <v>829</v>
      </c>
      <c r="F36" t="s">
        <v>55</v>
      </c>
      <c r="G36" t="s">
        <v>855</v>
      </c>
      <c r="H36" t="s">
        <v>166</v>
      </c>
      <c r="I36" s="210">
        <f t="shared" si="9"/>
        <v>-3000</v>
      </c>
      <c r="J36">
        <v>0</v>
      </c>
      <c r="K36">
        <v>0</v>
      </c>
      <c r="L36">
        <v>0</v>
      </c>
      <c r="M36">
        <v>0</v>
      </c>
      <c r="N36" s="210">
        <f>-'Прочие ИД'!I34</f>
        <v>0</v>
      </c>
      <c r="O36" s="210">
        <f>-'Прочие ИД'!J34</f>
        <v>0</v>
      </c>
      <c r="P36" s="210">
        <f>-'Прочие ИД'!K34</f>
        <v>0</v>
      </c>
      <c r="Q36" s="210">
        <f>-'Прочие ИД'!L34</f>
        <v>-3000</v>
      </c>
      <c r="R36" s="210">
        <f>-'Прочие ИД'!M34</f>
        <v>0</v>
      </c>
      <c r="S36" s="210">
        <f>-'Прочие ИД'!N34</f>
        <v>0</v>
      </c>
      <c r="T36" s="210">
        <f>-'Прочие ИД'!O34</f>
        <v>0</v>
      </c>
      <c r="U36" s="210">
        <f>-'Прочие ИД'!P34</f>
        <v>0</v>
      </c>
      <c r="V36" s="210">
        <v>0</v>
      </c>
      <c r="W36" s="210">
        <v>0</v>
      </c>
      <c r="X36" s="210">
        <v>0</v>
      </c>
      <c r="Y36" s="210">
        <v>0</v>
      </c>
      <c r="Z36" s="210">
        <v>0</v>
      </c>
      <c r="AA36" s="210">
        <v>0</v>
      </c>
      <c r="AB36" s="210">
        <v>0</v>
      </c>
      <c r="AC36" s="210">
        <v>0</v>
      </c>
      <c r="AD36" s="210">
        <v>0</v>
      </c>
      <c r="AE36" s="210">
        <v>0</v>
      </c>
      <c r="AF36" s="210">
        <v>0</v>
      </c>
      <c r="AG36" s="210">
        <v>0</v>
      </c>
      <c r="AH36" s="210">
        <v>0</v>
      </c>
      <c r="AI36" s="210">
        <v>0</v>
      </c>
      <c r="AJ36" s="210">
        <v>0</v>
      </c>
      <c r="AK36" s="210">
        <v>0</v>
      </c>
      <c r="AL36" s="210">
        <v>0</v>
      </c>
      <c r="AM36" s="210">
        <v>0</v>
      </c>
      <c r="AN36" s="210">
        <v>0</v>
      </c>
      <c r="AO36" s="210">
        <v>0</v>
      </c>
      <c r="AP36" s="210">
        <v>0</v>
      </c>
      <c r="AQ36" s="210">
        <v>0</v>
      </c>
      <c r="AR36" s="210">
        <v>0</v>
      </c>
      <c r="AS36" s="210">
        <v>0</v>
      </c>
    </row>
    <row r="37" spans="2:45">
      <c r="B37" t="s">
        <v>891</v>
      </c>
      <c r="C37" t="s">
        <v>890</v>
      </c>
      <c r="D37" t="s">
        <v>586</v>
      </c>
      <c r="E37" t="s">
        <v>829</v>
      </c>
      <c r="F37" t="s">
        <v>54</v>
      </c>
      <c r="G37" t="s">
        <v>855</v>
      </c>
      <c r="H37" t="s">
        <v>166</v>
      </c>
      <c r="I37" s="210">
        <f t="shared" si="9"/>
        <v>-64400</v>
      </c>
      <c r="J37">
        <v>0</v>
      </c>
      <c r="K37">
        <v>0</v>
      </c>
      <c r="L37">
        <v>0</v>
      </c>
      <c r="M37">
        <v>0</v>
      </c>
      <c r="N37" s="210">
        <f>-'Прочие ИД'!I37</f>
        <v>0</v>
      </c>
      <c r="O37" s="210">
        <f>-'Прочие ИД'!J37</f>
        <v>0</v>
      </c>
      <c r="P37" s="210">
        <f>-'Прочие ИД'!K37</f>
        <v>0</v>
      </c>
      <c r="Q37" s="210">
        <f>-'Прочие ИД'!L37</f>
        <v>-28200</v>
      </c>
      <c r="R37" s="210">
        <f>-'Прочие ИД'!M37</f>
        <v>-36200</v>
      </c>
      <c r="S37" s="210">
        <f>-'Прочие ИД'!N37</f>
        <v>0</v>
      </c>
      <c r="T37" s="210">
        <f>-'Прочие ИД'!O37</f>
        <v>0</v>
      </c>
      <c r="U37" s="210">
        <f>-'Прочие ИД'!P37</f>
        <v>0</v>
      </c>
      <c r="V37" s="210">
        <v>0</v>
      </c>
      <c r="W37" s="210">
        <v>0</v>
      </c>
      <c r="X37" s="210">
        <v>0</v>
      </c>
      <c r="Y37" s="210">
        <v>0</v>
      </c>
      <c r="Z37" s="210">
        <v>0</v>
      </c>
      <c r="AA37" s="210">
        <v>0</v>
      </c>
      <c r="AB37" s="210">
        <v>0</v>
      </c>
      <c r="AC37" s="210">
        <v>0</v>
      </c>
      <c r="AD37" s="210">
        <v>0</v>
      </c>
      <c r="AE37" s="210">
        <v>0</v>
      </c>
      <c r="AF37" s="210">
        <v>0</v>
      </c>
      <c r="AG37" s="210">
        <v>0</v>
      </c>
      <c r="AH37" s="210">
        <v>0</v>
      </c>
      <c r="AI37" s="210">
        <v>0</v>
      </c>
      <c r="AJ37" s="210">
        <v>0</v>
      </c>
      <c r="AK37" s="210">
        <v>0</v>
      </c>
      <c r="AL37" s="210">
        <v>0</v>
      </c>
      <c r="AM37" s="210">
        <v>0</v>
      </c>
      <c r="AN37" s="210">
        <v>0</v>
      </c>
      <c r="AO37" s="210">
        <v>0</v>
      </c>
      <c r="AP37" s="210">
        <v>0</v>
      </c>
      <c r="AQ37" s="210">
        <v>0</v>
      </c>
      <c r="AR37" s="210">
        <v>0</v>
      </c>
      <c r="AS37" s="210">
        <v>0</v>
      </c>
    </row>
    <row r="38" spans="2:45">
      <c r="B38" t="s">
        <v>891</v>
      </c>
      <c r="C38" t="s">
        <v>890</v>
      </c>
      <c r="D38" t="s">
        <v>586</v>
      </c>
      <c r="E38" t="s">
        <v>829</v>
      </c>
      <c r="F38" t="s">
        <v>55</v>
      </c>
      <c r="G38" t="s">
        <v>855</v>
      </c>
      <c r="H38" t="s">
        <v>166</v>
      </c>
      <c r="I38" s="210">
        <f t="shared" si="9"/>
        <v>-3000</v>
      </c>
      <c r="J38">
        <v>0</v>
      </c>
      <c r="K38">
        <v>0</v>
      </c>
      <c r="L38">
        <v>0</v>
      </c>
      <c r="M38">
        <v>0</v>
      </c>
      <c r="N38" s="210">
        <f>-'Прочие ИД'!I38</f>
        <v>0</v>
      </c>
      <c r="O38" s="210">
        <f>-'Прочие ИД'!J38</f>
        <v>0</v>
      </c>
      <c r="P38" s="210">
        <f>-'Прочие ИД'!K38</f>
        <v>0</v>
      </c>
      <c r="Q38" s="210">
        <f>-'Прочие ИД'!L38</f>
        <v>-3000</v>
      </c>
      <c r="R38" s="210">
        <f>-'Прочие ИД'!M38</f>
        <v>0</v>
      </c>
      <c r="S38" s="210">
        <f>-'Прочие ИД'!N38</f>
        <v>0</v>
      </c>
      <c r="T38" s="210">
        <f>-'Прочие ИД'!O38</f>
        <v>0</v>
      </c>
      <c r="U38" s="210">
        <f>-'Прочие ИД'!P38</f>
        <v>0</v>
      </c>
      <c r="V38" s="210">
        <v>0</v>
      </c>
      <c r="W38" s="210">
        <v>0</v>
      </c>
      <c r="X38" s="210">
        <v>0</v>
      </c>
      <c r="Y38" s="210">
        <v>0</v>
      </c>
      <c r="Z38" s="210">
        <v>0</v>
      </c>
      <c r="AA38" s="210">
        <v>0</v>
      </c>
      <c r="AB38" s="210">
        <v>0</v>
      </c>
      <c r="AC38" s="210">
        <v>0</v>
      </c>
      <c r="AD38" s="210">
        <v>0</v>
      </c>
      <c r="AE38" s="210">
        <v>0</v>
      </c>
      <c r="AF38" s="210">
        <v>0</v>
      </c>
      <c r="AG38" s="210">
        <v>0</v>
      </c>
      <c r="AH38" s="210">
        <v>0</v>
      </c>
      <c r="AI38" s="210">
        <v>0</v>
      </c>
      <c r="AJ38" s="210">
        <v>0</v>
      </c>
      <c r="AK38" s="210">
        <v>0</v>
      </c>
      <c r="AL38" s="210">
        <v>0</v>
      </c>
      <c r="AM38" s="210">
        <v>0</v>
      </c>
      <c r="AN38" s="210">
        <v>0</v>
      </c>
      <c r="AO38" s="210">
        <v>0</v>
      </c>
      <c r="AP38" s="210">
        <v>0</v>
      </c>
      <c r="AQ38" s="210">
        <v>0</v>
      </c>
      <c r="AR38" s="210">
        <v>0</v>
      </c>
      <c r="AS38" s="210">
        <v>0</v>
      </c>
    </row>
    <row r="39" spans="2:45">
      <c r="B39" t="s">
        <v>891</v>
      </c>
      <c r="C39" t="s">
        <v>890</v>
      </c>
      <c r="D39" t="s">
        <v>587</v>
      </c>
      <c r="E39" t="s">
        <v>829</v>
      </c>
      <c r="F39" t="s">
        <v>54</v>
      </c>
      <c r="G39" t="s">
        <v>855</v>
      </c>
      <c r="H39" t="s">
        <v>166</v>
      </c>
      <c r="I39" s="210">
        <f t="shared" si="9"/>
        <v>-36300</v>
      </c>
      <c r="J39">
        <v>0</v>
      </c>
      <c r="K39">
        <v>0</v>
      </c>
      <c r="L39">
        <v>0</v>
      </c>
      <c r="M39">
        <v>0</v>
      </c>
      <c r="N39" s="210">
        <f>-'Прочие ИД'!I41</f>
        <v>0</v>
      </c>
      <c r="O39" s="210">
        <f>-'Прочие ИД'!J41</f>
        <v>0</v>
      </c>
      <c r="P39" s="210">
        <f>-'Прочие ИД'!K41</f>
        <v>0</v>
      </c>
      <c r="Q39" s="210">
        <f>-'Прочие ИД'!L41</f>
        <v>0</v>
      </c>
      <c r="R39" s="210">
        <f>-'Прочие ИД'!M41</f>
        <v>-36300</v>
      </c>
      <c r="S39" s="210">
        <f>-'Прочие ИД'!N41</f>
        <v>0</v>
      </c>
      <c r="T39" s="210">
        <f>-'Прочие ИД'!O41</f>
        <v>0</v>
      </c>
      <c r="U39" s="210">
        <f>-'Прочие ИД'!P41</f>
        <v>0</v>
      </c>
      <c r="V39" s="210">
        <v>0</v>
      </c>
      <c r="W39" s="210">
        <v>0</v>
      </c>
      <c r="X39" s="210">
        <v>0</v>
      </c>
      <c r="Y39" s="210">
        <v>0</v>
      </c>
      <c r="Z39" s="210">
        <v>0</v>
      </c>
      <c r="AA39" s="210">
        <v>0</v>
      </c>
      <c r="AB39" s="210">
        <v>0</v>
      </c>
      <c r="AC39" s="210">
        <v>0</v>
      </c>
      <c r="AD39" s="210">
        <v>0</v>
      </c>
      <c r="AE39" s="210">
        <v>0</v>
      </c>
      <c r="AF39" s="210">
        <v>0</v>
      </c>
      <c r="AG39" s="210">
        <v>0</v>
      </c>
      <c r="AH39" s="210">
        <v>0</v>
      </c>
      <c r="AI39" s="210">
        <v>0</v>
      </c>
      <c r="AJ39" s="210">
        <v>0</v>
      </c>
      <c r="AK39" s="210">
        <v>0</v>
      </c>
      <c r="AL39" s="210">
        <v>0</v>
      </c>
      <c r="AM39" s="210">
        <v>0</v>
      </c>
      <c r="AN39" s="210">
        <v>0</v>
      </c>
      <c r="AO39" s="210">
        <v>0</v>
      </c>
      <c r="AP39" s="210">
        <v>0</v>
      </c>
      <c r="AQ39" s="210">
        <v>0</v>
      </c>
      <c r="AR39" s="210">
        <v>0</v>
      </c>
      <c r="AS39" s="210">
        <v>0</v>
      </c>
    </row>
    <row r="40" spans="2:45">
      <c r="B40" t="s">
        <v>891</v>
      </c>
      <c r="C40" t="s">
        <v>890</v>
      </c>
      <c r="D40" t="s">
        <v>587</v>
      </c>
      <c r="E40" t="s">
        <v>829</v>
      </c>
      <c r="F40" t="s">
        <v>55</v>
      </c>
      <c r="G40" t="s">
        <v>855</v>
      </c>
      <c r="H40" t="s">
        <v>166</v>
      </c>
      <c r="I40" s="210">
        <f t="shared" si="9"/>
        <v>-1400</v>
      </c>
      <c r="J40">
        <v>0</v>
      </c>
      <c r="K40">
        <v>0</v>
      </c>
      <c r="L40">
        <v>0</v>
      </c>
      <c r="M40">
        <v>0</v>
      </c>
      <c r="N40" s="210">
        <f>-'Прочие ИД'!I42</f>
        <v>0</v>
      </c>
      <c r="O40" s="210">
        <f>-'Прочие ИД'!J42</f>
        <v>0</v>
      </c>
      <c r="P40" s="210">
        <f>-'Прочие ИД'!K42</f>
        <v>0</v>
      </c>
      <c r="Q40" s="210">
        <f>-'Прочие ИД'!L42</f>
        <v>-1400</v>
      </c>
      <c r="R40" s="210">
        <f>-'Прочие ИД'!M42</f>
        <v>0</v>
      </c>
      <c r="S40" s="210">
        <f>-'Прочие ИД'!N42</f>
        <v>0</v>
      </c>
      <c r="T40" s="210">
        <f>-'Прочие ИД'!O42</f>
        <v>0</v>
      </c>
      <c r="U40" s="210">
        <f>-'Прочие ИД'!P42</f>
        <v>0</v>
      </c>
      <c r="V40" s="210">
        <v>0</v>
      </c>
      <c r="W40" s="210">
        <v>0</v>
      </c>
      <c r="X40" s="210">
        <v>0</v>
      </c>
      <c r="Y40" s="210">
        <v>0</v>
      </c>
      <c r="Z40" s="210">
        <v>0</v>
      </c>
      <c r="AA40" s="210">
        <v>0</v>
      </c>
      <c r="AB40" s="210">
        <v>0</v>
      </c>
      <c r="AC40" s="210">
        <v>0</v>
      </c>
      <c r="AD40" s="210">
        <v>0</v>
      </c>
      <c r="AE40" s="210">
        <v>0</v>
      </c>
      <c r="AF40" s="210">
        <v>0</v>
      </c>
      <c r="AG40" s="210">
        <v>0</v>
      </c>
      <c r="AH40" s="210">
        <v>0</v>
      </c>
      <c r="AI40" s="210">
        <v>0</v>
      </c>
      <c r="AJ40" s="210">
        <v>0</v>
      </c>
      <c r="AK40" s="210">
        <v>0</v>
      </c>
      <c r="AL40" s="210">
        <v>0</v>
      </c>
      <c r="AM40" s="210">
        <v>0</v>
      </c>
      <c r="AN40" s="210">
        <v>0</v>
      </c>
      <c r="AO40" s="210">
        <v>0</v>
      </c>
      <c r="AP40" s="210">
        <v>0</v>
      </c>
      <c r="AQ40" s="210">
        <v>0</v>
      </c>
      <c r="AR40" s="210">
        <v>0</v>
      </c>
      <c r="AS40" s="210">
        <v>0</v>
      </c>
    </row>
    <row r="41" spans="2:45">
      <c r="B41" t="s">
        <v>891</v>
      </c>
      <c r="C41" t="s">
        <v>890</v>
      </c>
      <c r="D41" t="s">
        <v>808</v>
      </c>
      <c r="E41" t="s">
        <v>829</v>
      </c>
      <c r="F41" t="s">
        <v>54</v>
      </c>
      <c r="G41" t="s">
        <v>855</v>
      </c>
      <c r="H41" t="s">
        <v>166</v>
      </c>
      <c r="I41" s="210">
        <f t="shared" si="9"/>
        <v>-21000</v>
      </c>
      <c r="J41">
        <v>0</v>
      </c>
      <c r="K41">
        <v>0</v>
      </c>
      <c r="L41">
        <v>0</v>
      </c>
      <c r="M41">
        <v>0</v>
      </c>
      <c r="N41" s="210">
        <f>-'Прочие ИД'!I45</f>
        <v>0</v>
      </c>
      <c r="O41" s="210">
        <f>-'Прочие ИД'!J45</f>
        <v>0</v>
      </c>
      <c r="P41" s="210">
        <f>-'Прочие ИД'!K45</f>
        <v>0</v>
      </c>
      <c r="Q41" s="210">
        <f>-'Прочие ИД'!L45</f>
        <v>-11000</v>
      </c>
      <c r="R41" s="210">
        <f>-'Прочие ИД'!M45</f>
        <v>-10000</v>
      </c>
      <c r="S41" s="210">
        <f>-'Прочие ИД'!N45</f>
        <v>0</v>
      </c>
      <c r="T41" s="210">
        <f>-'Прочие ИД'!O45</f>
        <v>0</v>
      </c>
      <c r="U41" s="210">
        <f>-'Прочие ИД'!P45</f>
        <v>0</v>
      </c>
      <c r="V41" s="210">
        <v>0</v>
      </c>
      <c r="W41" s="210">
        <v>0</v>
      </c>
      <c r="X41" s="210">
        <v>0</v>
      </c>
      <c r="Y41" s="210">
        <v>0</v>
      </c>
      <c r="Z41" s="210">
        <v>0</v>
      </c>
      <c r="AA41" s="210">
        <v>0</v>
      </c>
      <c r="AB41" s="210">
        <v>0</v>
      </c>
      <c r="AC41" s="210">
        <v>0</v>
      </c>
      <c r="AD41" s="210">
        <v>0</v>
      </c>
      <c r="AE41" s="210">
        <v>0</v>
      </c>
      <c r="AF41" s="210">
        <v>0</v>
      </c>
      <c r="AG41" s="210">
        <v>0</v>
      </c>
      <c r="AH41" s="210">
        <v>0</v>
      </c>
      <c r="AI41" s="210">
        <v>0</v>
      </c>
      <c r="AJ41" s="210">
        <v>0</v>
      </c>
      <c r="AK41" s="210">
        <v>0</v>
      </c>
      <c r="AL41" s="210">
        <v>0</v>
      </c>
      <c r="AM41" s="210">
        <v>0</v>
      </c>
      <c r="AN41" s="210">
        <v>0</v>
      </c>
      <c r="AO41" s="210">
        <v>0</v>
      </c>
      <c r="AP41" s="210">
        <v>0</v>
      </c>
      <c r="AQ41" s="210">
        <v>0</v>
      </c>
      <c r="AR41" s="210">
        <v>0</v>
      </c>
      <c r="AS41" s="210">
        <v>0</v>
      </c>
    </row>
    <row r="42" spans="2:45">
      <c r="B42" t="s">
        <v>891</v>
      </c>
      <c r="C42" t="s">
        <v>890</v>
      </c>
      <c r="D42" t="s">
        <v>808</v>
      </c>
      <c r="E42" t="s">
        <v>829</v>
      </c>
      <c r="F42" t="s">
        <v>55</v>
      </c>
      <c r="G42" t="s">
        <v>855</v>
      </c>
      <c r="H42" t="s">
        <v>166</v>
      </c>
      <c r="I42" s="210">
        <f t="shared" si="9"/>
        <v>-2000</v>
      </c>
      <c r="J42">
        <v>0</v>
      </c>
      <c r="K42">
        <v>0</v>
      </c>
      <c r="L42">
        <v>0</v>
      </c>
      <c r="M42">
        <v>0</v>
      </c>
      <c r="N42" s="210">
        <f>-'Прочие ИД'!I46</f>
        <v>0</v>
      </c>
      <c r="O42" s="210">
        <f>-'Прочие ИД'!J46</f>
        <v>0</v>
      </c>
      <c r="P42" s="210">
        <f>-'Прочие ИД'!K46</f>
        <v>0</v>
      </c>
      <c r="Q42" s="210">
        <f>-'Прочие ИД'!L46</f>
        <v>-2000</v>
      </c>
      <c r="R42" s="210">
        <f>-'Прочие ИД'!M46</f>
        <v>0</v>
      </c>
      <c r="S42" s="210">
        <f>-'Прочие ИД'!N46</f>
        <v>0</v>
      </c>
      <c r="T42" s="210">
        <f>-'Прочие ИД'!O46</f>
        <v>0</v>
      </c>
      <c r="U42" s="210">
        <f>-'Прочие ИД'!P46</f>
        <v>0</v>
      </c>
      <c r="V42" s="210">
        <v>0</v>
      </c>
      <c r="W42" s="210">
        <v>0</v>
      </c>
      <c r="X42" s="210">
        <v>0</v>
      </c>
      <c r="Y42" s="210">
        <v>0</v>
      </c>
      <c r="Z42" s="210">
        <v>0</v>
      </c>
      <c r="AA42" s="210">
        <v>0</v>
      </c>
      <c r="AB42" s="210">
        <v>0</v>
      </c>
      <c r="AC42" s="210">
        <v>0</v>
      </c>
      <c r="AD42" s="210">
        <v>0</v>
      </c>
      <c r="AE42" s="210">
        <v>0</v>
      </c>
      <c r="AF42" s="210">
        <v>0</v>
      </c>
      <c r="AG42" s="210">
        <v>0</v>
      </c>
      <c r="AH42" s="210">
        <v>0</v>
      </c>
      <c r="AI42" s="210">
        <v>0</v>
      </c>
      <c r="AJ42" s="210">
        <v>0</v>
      </c>
      <c r="AK42" s="210">
        <v>0</v>
      </c>
      <c r="AL42" s="210">
        <v>0</v>
      </c>
      <c r="AM42" s="210">
        <v>0</v>
      </c>
      <c r="AN42" s="210">
        <v>0</v>
      </c>
      <c r="AO42" s="210">
        <v>0</v>
      </c>
      <c r="AP42" s="210">
        <v>0</v>
      </c>
      <c r="AQ42" s="210">
        <v>0</v>
      </c>
      <c r="AR42" s="210">
        <v>0</v>
      </c>
      <c r="AS42" s="210">
        <v>0</v>
      </c>
    </row>
  </sheetData>
  <autoFilter ref="B7:W42" xr:uid="{00000000-0009-0000-0000-000002000000}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3345499-7180-4677-8164-0359A3EC661D}">
          <x14:formula1>
            <xm:f>Справочники!$A$2:$A$7</xm:f>
          </x14:formula1>
          <xm:sqref>E9:E10 E12:E13 E15:E16 E18:E19 E21:E22 E24:E25 E29:E30 E32:E42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44"/>
  <sheetViews>
    <sheetView zoomScale="60" zoomScaleNormal="60" workbookViewId="0">
      <selection activeCell="P55" sqref="P55"/>
    </sheetView>
  </sheetViews>
  <sheetFormatPr baseColWidth="10" defaultColWidth="8.83203125" defaultRowHeight="15"/>
  <cols>
    <col min="2" max="2" width="9.6640625" customWidth="1"/>
    <col min="3" max="3" width="45.6640625" customWidth="1"/>
    <col min="5" max="5" width="11.5" bestFit="1" customWidth="1"/>
  </cols>
  <sheetData>
    <row r="1" spans="1:23" ht="34" customHeight="1">
      <c r="A1" s="373" t="s">
        <v>755</v>
      </c>
      <c r="B1" s="373" t="s">
        <v>756</v>
      </c>
      <c r="C1" s="373" t="s">
        <v>179</v>
      </c>
      <c r="D1" s="373" t="s">
        <v>19</v>
      </c>
      <c r="E1" s="373" t="s">
        <v>757</v>
      </c>
      <c r="F1" s="373" t="s">
        <v>758</v>
      </c>
      <c r="G1" s="373" t="s">
        <v>759</v>
      </c>
      <c r="H1" s="373" t="s">
        <v>760</v>
      </c>
      <c r="I1" s="373" t="s">
        <v>761</v>
      </c>
      <c r="J1" s="373" t="s">
        <v>762</v>
      </c>
      <c r="K1" s="373" t="s">
        <v>763</v>
      </c>
      <c r="L1" s="374" t="s">
        <v>764</v>
      </c>
      <c r="M1" s="374" t="s">
        <v>765</v>
      </c>
      <c r="N1" s="373">
        <v>2019</v>
      </c>
      <c r="O1" s="373">
        <v>2020</v>
      </c>
      <c r="P1" s="373">
        <v>2021</v>
      </c>
      <c r="Q1" s="373">
        <v>2022</v>
      </c>
      <c r="R1" s="373">
        <v>2023</v>
      </c>
      <c r="S1" s="373">
        <v>2024</v>
      </c>
      <c r="T1" s="373">
        <v>2025</v>
      </c>
      <c r="U1" s="373">
        <v>2026</v>
      </c>
      <c r="W1" t="s">
        <v>792</v>
      </c>
    </row>
    <row r="2" spans="1:23" hidden="1">
      <c r="A2" t="s">
        <v>766</v>
      </c>
      <c r="B2" t="s">
        <v>767</v>
      </c>
      <c r="C2" t="s">
        <v>769</v>
      </c>
      <c r="D2" t="s">
        <v>47</v>
      </c>
      <c r="E2" t="s">
        <v>153</v>
      </c>
      <c r="F2" t="s">
        <v>291</v>
      </c>
      <c r="G2" t="s">
        <v>770</v>
      </c>
      <c r="H2" t="s">
        <v>771</v>
      </c>
      <c r="I2" t="s">
        <v>772</v>
      </c>
      <c r="J2" t="s">
        <v>789</v>
      </c>
      <c r="K2" t="s">
        <v>773</v>
      </c>
      <c r="L2" t="s">
        <v>774</v>
      </c>
      <c r="M2" t="s">
        <v>774</v>
      </c>
      <c r="N2" s="210">
        <f>'1859_Резюме'!E14</f>
        <v>0</v>
      </c>
      <c r="O2" s="210">
        <f>'1859_Резюме'!F14</f>
        <v>69371.576099999991</v>
      </c>
      <c r="P2" s="210">
        <f>'1859_Резюме'!G14</f>
        <v>305234.93484</v>
      </c>
      <c r="Q2" s="210">
        <f>'1859_Резюме'!H14</f>
        <v>95015.434799999988</v>
      </c>
      <c r="R2" s="210">
        <f>'1859_Резюме'!I14</f>
        <v>79599.528999999995</v>
      </c>
      <c r="S2" s="210">
        <f>'1859_Резюме'!J14</f>
        <v>2520</v>
      </c>
      <c r="T2" s="210">
        <f>'1859_Резюме'!K14</f>
        <v>2520</v>
      </c>
      <c r="U2" s="210">
        <f>'1859_Резюме'!L14</f>
        <v>2520</v>
      </c>
    </row>
    <row r="3" spans="1:23" hidden="1">
      <c r="A3" t="s">
        <v>766</v>
      </c>
      <c r="B3" t="s">
        <v>767</v>
      </c>
      <c r="C3" t="s">
        <v>769</v>
      </c>
      <c r="D3" t="s">
        <v>47</v>
      </c>
      <c r="E3" t="s">
        <v>153</v>
      </c>
      <c r="F3" t="s">
        <v>181</v>
      </c>
      <c r="G3" t="s">
        <v>181</v>
      </c>
      <c r="H3" t="s">
        <v>181</v>
      </c>
      <c r="I3" t="s">
        <v>181</v>
      </c>
      <c r="J3" t="s">
        <v>789</v>
      </c>
      <c r="K3" t="s">
        <v>773</v>
      </c>
      <c r="L3" t="s">
        <v>774</v>
      </c>
      <c r="M3" t="s">
        <v>774</v>
      </c>
      <c r="N3" s="210">
        <f>-'1859_Резюме'!E17</f>
        <v>0</v>
      </c>
      <c r="O3" s="210">
        <f>-'1859_ИД'!J40</f>
        <v>-22394.43</v>
      </c>
      <c r="P3" s="210">
        <f>-'1859_ИД'!K40</f>
        <v>-47774.627999999997</v>
      </c>
      <c r="Q3" s="210">
        <f>-'1859_ИД'!L40</f>
        <v>-46900</v>
      </c>
      <c r="R3" s="210">
        <f>-'1859_ИД'!M40</f>
        <v>-49890</v>
      </c>
      <c r="S3" s="210">
        <f>-'1859_ИД'!N40</f>
        <v>0</v>
      </c>
      <c r="T3" s="210">
        <f>-'1859_ИД'!O40</f>
        <v>0</v>
      </c>
      <c r="U3" s="210">
        <f>-'1859_ИД'!P40</f>
        <v>0</v>
      </c>
    </row>
    <row r="4" spans="1:23">
      <c r="A4" t="s">
        <v>766</v>
      </c>
      <c r="B4" t="s">
        <v>767</v>
      </c>
      <c r="C4" t="s">
        <v>769</v>
      </c>
      <c r="D4" t="s">
        <v>47</v>
      </c>
      <c r="E4" t="s">
        <v>153</v>
      </c>
      <c r="F4" t="s">
        <v>182</v>
      </c>
      <c r="G4" t="s">
        <v>182</v>
      </c>
      <c r="H4" t="s">
        <v>182</v>
      </c>
      <c r="I4" t="s">
        <v>182</v>
      </c>
      <c r="J4" t="s">
        <v>789</v>
      </c>
      <c r="K4" t="s">
        <v>773</v>
      </c>
      <c r="L4" t="s">
        <v>774</v>
      </c>
      <c r="M4" t="s">
        <v>774</v>
      </c>
      <c r="N4" s="210">
        <f>-'1859_ИД'!J45</f>
        <v>0</v>
      </c>
      <c r="O4" s="210">
        <f>-'1859_ИД'!K45</f>
        <v>0</v>
      </c>
      <c r="P4" s="210">
        <f>-'1859_ИД'!L45</f>
        <v>0</v>
      </c>
      <c r="Q4" s="210">
        <f>-'1859_ИД'!M45</f>
        <v>0</v>
      </c>
      <c r="R4" s="210">
        <f>-'1859_ИД'!N45</f>
        <v>-4000</v>
      </c>
      <c r="S4" s="210">
        <f>-'1859_ИД'!O45</f>
        <v>-4000</v>
      </c>
      <c r="T4" s="210">
        <f>-'1859_ИД'!P45</f>
        <v>-4000</v>
      </c>
      <c r="U4" s="210">
        <f>-'1859_ИД'!Q45</f>
        <v>0</v>
      </c>
      <c r="W4" t="s">
        <v>788</v>
      </c>
    </row>
    <row r="5" spans="1:23" hidden="1">
      <c r="A5" t="s">
        <v>766</v>
      </c>
      <c r="B5" t="s">
        <v>767</v>
      </c>
      <c r="C5" t="s">
        <v>769</v>
      </c>
      <c r="D5" t="s">
        <v>47</v>
      </c>
      <c r="E5" t="s">
        <v>153</v>
      </c>
      <c r="F5" t="s">
        <v>182</v>
      </c>
      <c r="G5" t="s">
        <v>182</v>
      </c>
      <c r="H5" t="s">
        <v>182</v>
      </c>
      <c r="I5" t="s">
        <v>182</v>
      </c>
      <c r="J5" t="s">
        <v>789</v>
      </c>
      <c r="K5" t="s">
        <v>773</v>
      </c>
      <c r="L5" t="s">
        <v>774</v>
      </c>
      <c r="M5" t="s">
        <v>774</v>
      </c>
      <c r="N5" s="210">
        <f>-'1859_Резюме'!E18</f>
        <v>0</v>
      </c>
      <c r="O5" s="210">
        <f>-'1859_ИД'!J46</f>
        <v>-1900</v>
      </c>
      <c r="P5" s="210">
        <f>-'1859_ИД'!K46</f>
        <v>-100</v>
      </c>
      <c r="Q5" s="210">
        <f>-'1859_ИД'!L46</f>
        <v>0</v>
      </c>
      <c r="R5" s="210">
        <f>-'1859_ИД'!M46</f>
        <v>-240</v>
      </c>
      <c r="S5" s="210">
        <f>-'1859_ИД'!N46</f>
        <v>0</v>
      </c>
      <c r="T5" s="210">
        <f>-'1859_ИД'!O46</f>
        <v>0</v>
      </c>
      <c r="U5" s="210">
        <f>-'1859_ИД'!P46</f>
        <v>0</v>
      </c>
    </row>
    <row r="6" spans="1:23" hidden="1">
      <c r="A6" t="s">
        <v>766</v>
      </c>
      <c r="B6" t="s">
        <v>767</v>
      </c>
      <c r="C6" t="s">
        <v>316</v>
      </c>
      <c r="D6" t="s">
        <v>47</v>
      </c>
      <c r="E6" t="s">
        <v>156</v>
      </c>
      <c r="F6" t="s">
        <v>291</v>
      </c>
      <c r="G6" t="s">
        <v>770</v>
      </c>
      <c r="H6" t="s">
        <v>771</v>
      </c>
      <c r="I6" t="s">
        <v>772</v>
      </c>
      <c r="J6" t="s">
        <v>789</v>
      </c>
      <c r="K6" t="s">
        <v>773</v>
      </c>
      <c r="L6" t="s">
        <v>774</v>
      </c>
      <c r="M6" t="s">
        <v>774</v>
      </c>
      <c r="N6" s="210">
        <f>'1870_Резюме'!E14</f>
        <v>0</v>
      </c>
      <c r="O6" s="210">
        <f>'1870_Резюме'!F14</f>
        <v>0</v>
      </c>
      <c r="P6" s="210">
        <f>'1870_Резюме'!G14</f>
        <v>0</v>
      </c>
      <c r="Q6" s="210">
        <f>'1870_Резюме'!H14</f>
        <v>60244.619194132902</v>
      </c>
      <c r="R6" s="210">
        <f>'1870_Резюме'!I14</f>
        <v>60244.619194132902</v>
      </c>
      <c r="S6" s="210">
        <f>'1870_Резюме'!J14</f>
        <v>60244.619194132902</v>
      </c>
      <c r="T6" s="210">
        <f>'1870_Резюме'!K14</f>
        <v>60244.619194132902</v>
      </c>
      <c r="U6" s="210">
        <f>'1870_Резюме'!L14</f>
        <v>60244.619194132902</v>
      </c>
    </row>
    <row r="7" spans="1:23" hidden="1">
      <c r="A7" t="s">
        <v>766</v>
      </c>
      <c r="B7" t="s">
        <v>767</v>
      </c>
      <c r="C7" t="s">
        <v>316</v>
      </c>
      <c r="D7" t="s">
        <v>47</v>
      </c>
      <c r="E7" t="s">
        <v>156</v>
      </c>
      <c r="F7" t="s">
        <v>181</v>
      </c>
      <c r="G7" t="s">
        <v>181</v>
      </c>
      <c r="H7" t="s">
        <v>181</v>
      </c>
      <c r="I7" t="s">
        <v>181</v>
      </c>
      <c r="J7" t="s">
        <v>789</v>
      </c>
      <c r="K7" t="s">
        <v>773</v>
      </c>
      <c r="L7" t="s">
        <v>774</v>
      </c>
      <c r="M7" t="s">
        <v>774</v>
      </c>
      <c r="N7" s="210">
        <f>-'1870_Резюме'!E17</f>
        <v>0</v>
      </c>
      <c r="O7" s="210">
        <f>-'1870_Резюме'!F17</f>
        <v>0</v>
      </c>
      <c r="P7" s="210">
        <f>-'1870_Резюме'!G17</f>
        <v>-65399.785150000003</v>
      </c>
      <c r="Q7" s="210">
        <f>-'1870_Резюме'!H17</f>
        <v>-76523.301346888155</v>
      </c>
      <c r="R7" s="210">
        <f>-'1870_Резюме'!I17</f>
        <v>0</v>
      </c>
      <c r="S7" s="210">
        <f>-'1870_Резюме'!J17</f>
        <v>0</v>
      </c>
      <c r="T7" s="210">
        <f>-'1870_Резюме'!K17</f>
        <v>0</v>
      </c>
      <c r="U7" s="210">
        <f>-'1870_Резюме'!L17</f>
        <v>0</v>
      </c>
    </row>
    <row r="8" spans="1:23" hidden="1">
      <c r="A8" t="s">
        <v>766</v>
      </c>
      <c r="B8" t="s">
        <v>767</v>
      </c>
      <c r="C8" t="s">
        <v>316</v>
      </c>
      <c r="D8" t="s">
        <v>47</v>
      </c>
      <c r="E8" t="s">
        <v>156</v>
      </c>
      <c r="F8" t="s">
        <v>182</v>
      </c>
      <c r="G8" t="s">
        <v>182</v>
      </c>
      <c r="H8" t="s">
        <v>182</v>
      </c>
      <c r="I8" t="s">
        <v>182</v>
      </c>
      <c r="J8" t="s">
        <v>789</v>
      </c>
      <c r="K8" t="s">
        <v>773</v>
      </c>
      <c r="L8" t="s">
        <v>774</v>
      </c>
      <c r="M8" t="s">
        <v>774</v>
      </c>
      <c r="N8" s="210">
        <f>-'1870_Резюме'!E18</f>
        <v>0</v>
      </c>
      <c r="O8" s="210">
        <f>-'1870_Резюме'!F18</f>
        <v>-1000</v>
      </c>
      <c r="P8" s="210">
        <f>-'1870_Резюме'!G18</f>
        <v>-18610</v>
      </c>
      <c r="Q8" s="210">
        <f>-'1870_Резюме'!H18</f>
        <v>0</v>
      </c>
      <c r="R8" s="210">
        <f>-'1870_Резюме'!I18</f>
        <v>0</v>
      </c>
      <c r="S8" s="210">
        <f>-'1870_Резюме'!J18</f>
        <v>0</v>
      </c>
      <c r="T8" s="210">
        <f>-'1870_Резюме'!K18</f>
        <v>0</v>
      </c>
      <c r="U8" s="210">
        <f>-'1870_Резюме'!L18</f>
        <v>0</v>
      </c>
    </row>
    <row r="9" spans="1:23" hidden="1">
      <c r="A9" t="s">
        <v>766</v>
      </c>
      <c r="B9" t="s">
        <v>767</v>
      </c>
      <c r="C9" t="s">
        <v>521</v>
      </c>
      <c r="D9" t="s">
        <v>47</v>
      </c>
      <c r="E9" t="s">
        <v>190</v>
      </c>
      <c r="F9" t="s">
        <v>291</v>
      </c>
      <c r="G9" t="s">
        <v>770</v>
      </c>
      <c r="H9" t="s">
        <v>771</v>
      </c>
      <c r="I9" t="s">
        <v>772</v>
      </c>
      <c r="J9" t="s">
        <v>789</v>
      </c>
      <c r="K9" t="s">
        <v>773</v>
      </c>
      <c r="L9" t="s">
        <v>774</v>
      </c>
      <c r="M9" t="s">
        <v>774</v>
      </c>
      <c r="N9" s="210">
        <f>'1865_Резюме'!E13</f>
        <v>0</v>
      </c>
      <c r="O9" s="210">
        <f>'1865_Резюме'!F13</f>
        <v>0</v>
      </c>
      <c r="P9" s="210">
        <f>'1865_Резюме'!G13</f>
        <v>0</v>
      </c>
      <c r="Q9" s="210">
        <f>'1865_Резюме'!H13</f>
        <v>9593.4000000000015</v>
      </c>
      <c r="R9" s="210">
        <f>'1865_Резюме'!I13</f>
        <v>9593.4000000000015</v>
      </c>
      <c r="S9" s="210">
        <f>'1865_Резюме'!J13</f>
        <v>9593.4000000000015</v>
      </c>
      <c r="T9" s="210">
        <f>'1865_Резюме'!K13</f>
        <v>9593.4000000000015</v>
      </c>
      <c r="U9" s="210">
        <f>'1865_Резюме'!L13</f>
        <v>9593.4000000000015</v>
      </c>
    </row>
    <row r="10" spans="1:23" hidden="1">
      <c r="A10" t="s">
        <v>766</v>
      </c>
      <c r="B10" t="s">
        <v>767</v>
      </c>
      <c r="C10" t="s">
        <v>521</v>
      </c>
      <c r="D10" t="s">
        <v>47</v>
      </c>
      <c r="E10" t="s">
        <v>190</v>
      </c>
      <c r="F10" t="s">
        <v>181</v>
      </c>
      <c r="G10" t="s">
        <v>181</v>
      </c>
      <c r="H10" t="s">
        <v>181</v>
      </c>
      <c r="I10" t="s">
        <v>181</v>
      </c>
      <c r="J10" t="s">
        <v>789</v>
      </c>
      <c r="K10" t="s">
        <v>773</v>
      </c>
      <c r="L10" t="s">
        <v>774</v>
      </c>
      <c r="M10" t="s">
        <v>774</v>
      </c>
      <c r="N10" s="210">
        <f>-'1865_Резюме'!E17</f>
        <v>0</v>
      </c>
      <c r="O10" s="210">
        <f>-'1865_Резюме'!F17</f>
        <v>0</v>
      </c>
      <c r="P10" s="210">
        <f>-'1865_Резюме'!G17</f>
        <v>-7089</v>
      </c>
      <c r="Q10" s="210">
        <f>-'1865_Резюме'!H17</f>
        <v>-16730</v>
      </c>
      <c r="R10" s="210">
        <f>-'1865_Резюме'!I17</f>
        <v>0</v>
      </c>
      <c r="S10" s="210">
        <f>-'1865_Резюме'!J17</f>
        <v>0</v>
      </c>
      <c r="T10" s="210">
        <f>-'1865_Резюме'!K17</f>
        <v>0</v>
      </c>
      <c r="U10" s="210">
        <f>-'1865_Резюме'!L17</f>
        <v>0</v>
      </c>
    </row>
    <row r="11" spans="1:23" hidden="1">
      <c r="A11" t="s">
        <v>766</v>
      </c>
      <c r="B11" t="s">
        <v>767</v>
      </c>
      <c r="C11" t="s">
        <v>521</v>
      </c>
      <c r="D11" t="s">
        <v>47</v>
      </c>
      <c r="E11" t="s">
        <v>190</v>
      </c>
      <c r="F11" t="s">
        <v>182</v>
      </c>
      <c r="G11" t="s">
        <v>182</v>
      </c>
      <c r="H11" t="s">
        <v>182</v>
      </c>
      <c r="I11" t="s">
        <v>182</v>
      </c>
      <c r="J11" t="s">
        <v>789</v>
      </c>
      <c r="K11" t="s">
        <v>773</v>
      </c>
      <c r="L11" t="s">
        <v>774</v>
      </c>
      <c r="M11" t="s">
        <v>774</v>
      </c>
      <c r="N11" s="210">
        <f>-'1865_Резюме'!E18</f>
        <v>0</v>
      </c>
      <c r="O11" s="210">
        <f>-'1865_Резюме'!F18</f>
        <v>-660</v>
      </c>
      <c r="P11" s="210">
        <f>-'1865_Резюме'!G18</f>
        <v>-6129</v>
      </c>
      <c r="Q11" s="210">
        <f>-'1865_Резюме'!H18</f>
        <v>0</v>
      </c>
      <c r="R11" s="210">
        <f>-'1865_Резюме'!I18</f>
        <v>0</v>
      </c>
      <c r="S11" s="210">
        <f>-'1865_Резюме'!J18</f>
        <v>0</v>
      </c>
      <c r="T11" s="210">
        <f>-'1865_Резюме'!K18</f>
        <v>0</v>
      </c>
      <c r="U11" s="210">
        <f>-'1865_Резюме'!L18</f>
        <v>0</v>
      </c>
    </row>
    <row r="12" spans="1:23" hidden="1">
      <c r="A12" t="s">
        <v>766</v>
      </c>
      <c r="B12" t="s">
        <v>767</v>
      </c>
      <c r="C12" t="s">
        <v>149</v>
      </c>
      <c r="D12" t="s">
        <v>47</v>
      </c>
      <c r="E12" t="s">
        <v>148</v>
      </c>
      <c r="F12" t="s">
        <v>291</v>
      </c>
      <c r="G12" t="s">
        <v>770</v>
      </c>
      <c r="H12" t="s">
        <v>771</v>
      </c>
      <c r="I12" t="s">
        <v>772</v>
      </c>
      <c r="J12" t="s">
        <v>789</v>
      </c>
      <c r="K12" t="s">
        <v>773</v>
      </c>
      <c r="L12" t="s">
        <v>774</v>
      </c>
      <c r="M12" t="s">
        <v>774</v>
      </c>
      <c r="N12">
        <f>'1747_Резюме'!E13</f>
        <v>0</v>
      </c>
      <c r="O12" s="210">
        <f>'1747_Резюме'!F13</f>
        <v>0</v>
      </c>
      <c r="P12" s="210">
        <f>'1747_Резюме'!G13</f>
        <v>0</v>
      </c>
      <c r="Q12" s="210">
        <f>'1747_Резюме'!H13</f>
        <v>49593.600000000006</v>
      </c>
      <c r="R12" s="210">
        <f>'1747_Резюме'!I13</f>
        <v>49593.600000000006</v>
      </c>
      <c r="S12" s="210">
        <f>'1747_Резюме'!J13</f>
        <v>49593.600000000006</v>
      </c>
      <c r="T12" s="210">
        <f>'1747_Резюме'!K13</f>
        <v>49593.600000000006</v>
      </c>
      <c r="U12" s="210">
        <f>'1747_Резюме'!L13</f>
        <v>49593.600000000006</v>
      </c>
    </row>
    <row r="13" spans="1:23" hidden="1">
      <c r="A13" t="s">
        <v>766</v>
      </c>
      <c r="B13" t="s">
        <v>767</v>
      </c>
      <c r="C13" t="s">
        <v>149</v>
      </c>
      <c r="D13" t="s">
        <v>47</v>
      </c>
      <c r="E13" t="s">
        <v>148</v>
      </c>
      <c r="F13" t="s">
        <v>181</v>
      </c>
      <c r="G13" t="s">
        <v>181</v>
      </c>
      <c r="H13" t="s">
        <v>181</v>
      </c>
      <c r="I13" t="s">
        <v>181</v>
      </c>
      <c r="J13" t="s">
        <v>789</v>
      </c>
      <c r="K13" t="s">
        <v>773</v>
      </c>
      <c r="L13" t="s">
        <v>774</v>
      </c>
      <c r="M13" t="s">
        <v>774</v>
      </c>
      <c r="N13">
        <f>-'1747_Резюме'!E17</f>
        <v>0</v>
      </c>
      <c r="O13" s="210">
        <f>-'1747_Резюме'!F17</f>
        <v>0</v>
      </c>
      <c r="P13" s="210">
        <f>-'1747_Резюме'!G17</f>
        <v>-54904</v>
      </c>
      <c r="Q13" s="210">
        <f>-'1747_Резюме'!H17</f>
        <v>-43143</v>
      </c>
      <c r="R13" s="210">
        <f>-'1747_Резюме'!I17</f>
        <v>-21000</v>
      </c>
      <c r="S13" s="210">
        <f>-'1747_Резюме'!J17</f>
        <v>0</v>
      </c>
      <c r="T13" s="210">
        <f>-'1747_Резюме'!K17</f>
        <v>0</v>
      </c>
      <c r="U13" s="210">
        <f>-'1747_Резюме'!L17</f>
        <v>0</v>
      </c>
    </row>
    <row r="14" spans="1:23" hidden="1">
      <c r="A14" t="s">
        <v>766</v>
      </c>
      <c r="B14" t="s">
        <v>767</v>
      </c>
      <c r="C14" t="s">
        <v>149</v>
      </c>
      <c r="D14" t="s">
        <v>47</v>
      </c>
      <c r="E14" t="s">
        <v>148</v>
      </c>
      <c r="F14" t="s">
        <v>182</v>
      </c>
      <c r="G14" t="s">
        <v>182</v>
      </c>
      <c r="H14" t="s">
        <v>182</v>
      </c>
      <c r="I14" t="s">
        <v>182</v>
      </c>
      <c r="J14" t="s">
        <v>789</v>
      </c>
      <c r="K14" t="s">
        <v>773</v>
      </c>
      <c r="L14" t="s">
        <v>774</v>
      </c>
      <c r="M14" t="s">
        <v>774</v>
      </c>
      <c r="N14">
        <f>-'1747_Резюме'!E18</f>
        <v>0</v>
      </c>
      <c r="O14" s="210">
        <f>-'1747_Резюме'!F18</f>
        <v>-10500</v>
      </c>
      <c r="P14" s="210">
        <f>-'1747_Резюме'!G18</f>
        <v>-10000</v>
      </c>
      <c r="Q14" s="210">
        <f>-'1747_Резюме'!H18</f>
        <v>0</v>
      </c>
      <c r="R14" s="210">
        <f>-'1747_Резюме'!I18</f>
        <v>0</v>
      </c>
      <c r="S14" s="210">
        <f>-'1747_Резюме'!J18</f>
        <v>0</v>
      </c>
      <c r="T14" s="210">
        <f>-'1747_Резюме'!K18</f>
        <v>0</v>
      </c>
      <c r="U14" s="210">
        <f>-'1747_Резюме'!L18</f>
        <v>0</v>
      </c>
    </row>
    <row r="15" spans="1:23" hidden="1">
      <c r="A15" t="s">
        <v>766</v>
      </c>
      <c r="B15" t="s">
        <v>767</v>
      </c>
      <c r="C15" t="s">
        <v>189</v>
      </c>
      <c r="D15" t="s">
        <v>47</v>
      </c>
      <c r="E15" t="s">
        <v>188</v>
      </c>
      <c r="F15" t="s">
        <v>291</v>
      </c>
      <c r="G15" t="s">
        <v>770</v>
      </c>
      <c r="H15" t="s">
        <v>771</v>
      </c>
      <c r="I15" t="s">
        <v>772</v>
      </c>
      <c r="J15" t="s">
        <v>789</v>
      </c>
      <c r="K15" t="s">
        <v>773</v>
      </c>
      <c r="L15" t="s">
        <v>774</v>
      </c>
      <c r="M15" t="s">
        <v>774</v>
      </c>
      <c r="N15" s="210">
        <f>'1871_Резюме'!E13</f>
        <v>0</v>
      </c>
      <c r="O15" s="210">
        <f>'1871_Резюме'!F13</f>
        <v>0</v>
      </c>
      <c r="P15" s="210">
        <f>'1871_Резюме'!G13</f>
        <v>0</v>
      </c>
      <c r="Q15" s="210">
        <f>'1871_Резюме'!H13</f>
        <v>50993.880000000005</v>
      </c>
      <c r="R15" s="210">
        <f>'1871_Резюме'!I13</f>
        <v>50993.880000000005</v>
      </c>
      <c r="S15" s="210">
        <f>'1871_Резюме'!J13</f>
        <v>50993.880000000005</v>
      </c>
      <c r="T15" s="210">
        <f>'1871_Резюме'!K13</f>
        <v>50993.880000000005</v>
      </c>
      <c r="U15" s="210">
        <f>'1871_Резюме'!L13</f>
        <v>50993.880000000005</v>
      </c>
    </row>
    <row r="16" spans="1:23" hidden="1">
      <c r="A16" t="s">
        <v>766</v>
      </c>
      <c r="B16" t="s">
        <v>767</v>
      </c>
      <c r="C16" t="s">
        <v>189</v>
      </c>
      <c r="D16" t="s">
        <v>47</v>
      </c>
      <c r="E16" t="s">
        <v>188</v>
      </c>
      <c r="F16" t="s">
        <v>181</v>
      </c>
      <c r="G16" t="s">
        <v>181</v>
      </c>
      <c r="H16" t="s">
        <v>181</v>
      </c>
      <c r="I16" t="s">
        <v>181</v>
      </c>
      <c r="J16" t="s">
        <v>789</v>
      </c>
      <c r="K16" t="s">
        <v>773</v>
      </c>
      <c r="L16" t="s">
        <v>774</v>
      </c>
      <c r="M16" t="s">
        <v>774</v>
      </c>
      <c r="N16" s="210">
        <f>-'1871_Резюме'!E17</f>
        <v>0</v>
      </c>
      <c r="O16" s="210">
        <f>-'1871_Резюме'!F17</f>
        <v>-2000</v>
      </c>
      <c r="P16" s="210">
        <f>-'1871_Резюме'!G17</f>
        <v>-40762.1</v>
      </c>
      <c r="Q16" s="210">
        <f>-'1871_Резюме'!H17</f>
        <v>-51130</v>
      </c>
      <c r="R16" s="210">
        <f>-'1871_Резюме'!I17</f>
        <v>-45000</v>
      </c>
      <c r="S16" s="210">
        <f>-'1871_Резюме'!J17</f>
        <v>0</v>
      </c>
      <c r="T16" s="210">
        <f>-'1871_Резюме'!K17</f>
        <v>0</v>
      </c>
      <c r="U16" s="210">
        <f>-'1871_Резюме'!L17</f>
        <v>0</v>
      </c>
    </row>
    <row r="17" spans="1:23" hidden="1">
      <c r="A17" t="s">
        <v>766</v>
      </c>
      <c r="B17" t="s">
        <v>767</v>
      </c>
      <c r="C17" t="s">
        <v>189</v>
      </c>
      <c r="D17" t="s">
        <v>47</v>
      </c>
      <c r="E17" t="s">
        <v>188</v>
      </c>
      <c r="F17" t="s">
        <v>182</v>
      </c>
      <c r="G17" t="s">
        <v>182</v>
      </c>
      <c r="H17" t="s">
        <v>182</v>
      </c>
      <c r="I17" t="s">
        <v>182</v>
      </c>
      <c r="J17" t="s">
        <v>789</v>
      </c>
      <c r="K17" t="s">
        <v>773</v>
      </c>
      <c r="L17" t="s">
        <v>774</v>
      </c>
      <c r="M17" t="s">
        <v>774</v>
      </c>
      <c r="N17" s="210">
        <f>-'1871_Резюме'!E18</f>
        <v>0</v>
      </c>
      <c r="O17" s="210">
        <f>-'1871_ИД'!J39</f>
        <v>-2000</v>
      </c>
      <c r="P17" s="210">
        <f>-'1871_ИД'!K39</f>
        <v>-2250</v>
      </c>
      <c r="Q17" s="210">
        <f>-'1871_ИД'!L39</f>
        <v>0</v>
      </c>
      <c r="R17" s="210">
        <f>-'1871_ИД'!M39</f>
        <v>-5000</v>
      </c>
      <c r="S17" s="210">
        <f>-'1871_ИД'!N39</f>
        <v>0</v>
      </c>
      <c r="T17" s="210">
        <f>-'1871_ИД'!O39</f>
        <v>0</v>
      </c>
      <c r="U17" s="210">
        <f>-'1871_ИД'!P39</f>
        <v>0</v>
      </c>
    </row>
    <row r="18" spans="1:23" hidden="1">
      <c r="A18" t="s">
        <v>766</v>
      </c>
      <c r="B18" t="s">
        <v>767</v>
      </c>
      <c r="C18" t="s">
        <v>290</v>
      </c>
      <c r="D18" t="s">
        <v>47</v>
      </c>
      <c r="E18" t="s">
        <v>101</v>
      </c>
      <c r="F18" t="s">
        <v>291</v>
      </c>
      <c r="G18" t="s">
        <v>770</v>
      </c>
      <c r="H18" t="s">
        <v>771</v>
      </c>
      <c r="I18" t="s">
        <v>772</v>
      </c>
      <c r="J18" t="s">
        <v>789</v>
      </c>
      <c r="K18" t="s">
        <v>773</v>
      </c>
      <c r="L18" t="s">
        <v>774</v>
      </c>
      <c r="M18" t="s">
        <v>774</v>
      </c>
      <c r="N18" s="210">
        <f>'1441_Резюме'!E15</f>
        <v>0</v>
      </c>
      <c r="O18" s="210">
        <f>'1441_Резюме'!F15</f>
        <v>0</v>
      </c>
      <c r="P18" s="210">
        <f>'1441_Резюме'!G15</f>
        <v>26824.464</v>
      </c>
      <c r="Q18" s="210">
        <f>'1441_Резюме'!H15</f>
        <v>12304.8</v>
      </c>
      <c r="R18" s="210">
        <f>'1441_Резюме'!I15</f>
        <v>12304.8</v>
      </c>
      <c r="S18" s="210">
        <f>'1441_Резюме'!J15</f>
        <v>12304.8</v>
      </c>
      <c r="T18" s="210">
        <f>'1441_Резюме'!K15</f>
        <v>12304.8</v>
      </c>
      <c r="U18" s="210">
        <f>'1441_Резюме'!L15</f>
        <v>0</v>
      </c>
    </row>
    <row r="19" spans="1:23" hidden="1">
      <c r="A19" t="s">
        <v>766</v>
      </c>
      <c r="B19" t="s">
        <v>767</v>
      </c>
      <c r="C19" t="s">
        <v>290</v>
      </c>
      <c r="D19" t="s">
        <v>47</v>
      </c>
      <c r="E19" t="s">
        <v>101</v>
      </c>
      <c r="F19" t="s">
        <v>181</v>
      </c>
      <c r="G19" t="s">
        <v>181</v>
      </c>
      <c r="H19" t="s">
        <v>181</v>
      </c>
      <c r="I19" t="s">
        <v>181</v>
      </c>
      <c r="J19" t="s">
        <v>789</v>
      </c>
      <c r="K19" t="s">
        <v>773</v>
      </c>
      <c r="L19" t="s">
        <v>774</v>
      </c>
      <c r="M19" t="s">
        <v>774</v>
      </c>
      <c r="N19" s="210">
        <f>-'1441_Резюме'!E20</f>
        <v>-14000</v>
      </c>
      <c r="O19" s="210">
        <f>-'1441_Резюме'!F20</f>
        <v>-30300</v>
      </c>
      <c r="P19" s="210">
        <f>-'1441_Резюме'!G20</f>
        <v>-40370</v>
      </c>
      <c r="Q19" s="210">
        <f>-'1441_Резюме'!H20</f>
        <v>-39200</v>
      </c>
      <c r="R19" s="210">
        <f>-'1441_Резюме'!I20</f>
        <v>0</v>
      </c>
      <c r="S19" s="210">
        <f>-'1441_Резюме'!J20</f>
        <v>0</v>
      </c>
      <c r="T19" s="210">
        <f>-'1441_Резюме'!K20</f>
        <v>0</v>
      </c>
      <c r="U19" s="210">
        <f>-'1441_Резюме'!L20</f>
        <v>0</v>
      </c>
    </row>
    <row r="20" spans="1:23" hidden="1">
      <c r="A20" t="s">
        <v>766</v>
      </c>
      <c r="B20" t="s">
        <v>767</v>
      </c>
      <c r="C20" t="s">
        <v>290</v>
      </c>
      <c r="D20" t="s">
        <v>47</v>
      </c>
      <c r="E20" t="s">
        <v>101</v>
      </c>
      <c r="F20" t="s">
        <v>182</v>
      </c>
      <c r="G20" t="s">
        <v>182</v>
      </c>
      <c r="H20" t="s">
        <v>182</v>
      </c>
      <c r="I20" t="s">
        <v>182</v>
      </c>
      <c r="J20" t="s">
        <v>789</v>
      </c>
      <c r="K20" t="s">
        <v>773</v>
      </c>
      <c r="L20" t="s">
        <v>774</v>
      </c>
      <c r="M20" t="s">
        <v>774</v>
      </c>
      <c r="N20" s="210">
        <f>-SUM('1441_ИД'!I36:I37)</f>
        <v>-3951</v>
      </c>
      <c r="O20" s="210">
        <f>-SUM('1441_ИД'!J36:J37)</f>
        <v>-1300</v>
      </c>
      <c r="P20" s="210">
        <f>-SUM('1441_ИД'!K36:K37)</f>
        <v>-2740</v>
      </c>
      <c r="Q20" s="210">
        <f>-SUM('1441_ИД'!L36:L37)</f>
        <v>0</v>
      </c>
      <c r="R20" s="210">
        <f>-SUM('1441_ИД'!M36:M37)</f>
        <v>0</v>
      </c>
      <c r="S20" s="210">
        <f>-SUM('1441_ИД'!N36:N37)</f>
        <v>0</v>
      </c>
      <c r="T20" s="210">
        <f>-SUM('1441_ИД'!O36:O37)</f>
        <v>0</v>
      </c>
      <c r="U20" s="210">
        <f>-SUM('1441_ИД'!P36:P37)</f>
        <v>0</v>
      </c>
    </row>
    <row r="21" spans="1:23">
      <c r="A21" t="s">
        <v>766</v>
      </c>
      <c r="B21" t="s">
        <v>767</v>
      </c>
      <c r="C21" t="s">
        <v>290</v>
      </c>
      <c r="D21" t="s">
        <v>47</v>
      </c>
      <c r="E21" t="s">
        <v>101</v>
      </c>
      <c r="F21" t="s">
        <v>182</v>
      </c>
      <c r="G21" t="s">
        <v>182</v>
      </c>
      <c r="H21" t="s">
        <v>182</v>
      </c>
      <c r="I21" t="s">
        <v>182</v>
      </c>
      <c r="J21" t="s">
        <v>789</v>
      </c>
      <c r="K21" t="s">
        <v>773</v>
      </c>
      <c r="L21" t="s">
        <v>774</v>
      </c>
      <c r="M21" t="s">
        <v>774</v>
      </c>
      <c r="N21" s="210">
        <f>-'1441_ИД'!I38</f>
        <v>0</v>
      </c>
      <c r="O21" s="210">
        <f>-'1441_ИД'!J38</f>
        <v>0</v>
      </c>
      <c r="P21" s="210">
        <f>-'1441_ИД'!K38</f>
        <v>0</v>
      </c>
      <c r="Q21" s="210">
        <f>-'1441_ИД'!L38</f>
        <v>-12000</v>
      </c>
      <c r="R21" s="210">
        <f>-'1441_ИД'!M38</f>
        <v>-4000</v>
      </c>
      <c r="S21" s="210">
        <f>-'1441_ИД'!N38</f>
        <v>-4000</v>
      </c>
      <c r="T21" s="210">
        <f>-'1441_ИД'!O38</f>
        <v>-4000</v>
      </c>
      <c r="U21" s="210">
        <f>-'1441_ИД'!P38</f>
        <v>0</v>
      </c>
      <c r="W21" t="s">
        <v>788</v>
      </c>
    </row>
    <row r="22" spans="1:23" hidden="1">
      <c r="A22" t="s">
        <v>766</v>
      </c>
      <c r="B22" t="s">
        <v>767</v>
      </c>
      <c r="C22" t="s">
        <v>290</v>
      </c>
      <c r="D22" t="s">
        <v>47</v>
      </c>
      <c r="E22" t="s">
        <v>101</v>
      </c>
      <c r="F22" t="str">
        <f>'1441_Резюме'!B14</f>
        <v>Экономия ТРЗ</v>
      </c>
      <c r="G22" t="s">
        <v>770</v>
      </c>
      <c r="H22" t="s">
        <v>771</v>
      </c>
      <c r="I22" t="s">
        <v>772</v>
      </c>
      <c r="J22" t="s">
        <v>789</v>
      </c>
      <c r="K22" t="s">
        <v>773</v>
      </c>
      <c r="L22" t="s">
        <v>774</v>
      </c>
      <c r="M22" t="s">
        <v>774</v>
      </c>
      <c r="N22" s="210">
        <f>'1441_Резюме'!E14</f>
        <v>0</v>
      </c>
      <c r="O22" s="210">
        <f>'1441_Резюме'!F14</f>
        <v>0</v>
      </c>
      <c r="P22" s="210">
        <f>'1441_Резюме'!G14</f>
        <v>7087.5</v>
      </c>
      <c r="Q22" s="210">
        <f>'1441_Резюме'!H14</f>
        <v>11565</v>
      </c>
      <c r="R22" s="210">
        <f>'1441_Резюме'!I14</f>
        <v>13680</v>
      </c>
      <c r="S22" s="210">
        <f>'1441_Резюме'!J14</f>
        <v>13680</v>
      </c>
      <c r="T22" s="210">
        <f>'1441_Резюме'!K14</f>
        <v>13680</v>
      </c>
      <c r="U22" s="210">
        <f>'1441_Резюме'!L14</f>
        <v>0</v>
      </c>
    </row>
    <row r="23" spans="1:23" hidden="1">
      <c r="A23" t="s">
        <v>766</v>
      </c>
      <c r="B23" t="s">
        <v>767</v>
      </c>
      <c r="C23" t="s">
        <v>290</v>
      </c>
      <c r="D23" t="s">
        <v>47</v>
      </c>
      <c r="E23" t="s">
        <v>101</v>
      </c>
      <c r="F23" t="str">
        <f>'1441_Резюме'!B16</f>
        <v>Снижение потерь данных</v>
      </c>
      <c r="G23" t="s">
        <v>770</v>
      </c>
      <c r="H23" t="s">
        <v>771</v>
      </c>
      <c r="I23" t="s">
        <v>772</v>
      </c>
      <c r="J23" t="s">
        <v>789</v>
      </c>
      <c r="K23" t="s">
        <v>773</v>
      </c>
      <c r="L23" t="s">
        <v>774</v>
      </c>
      <c r="M23" t="s">
        <v>774</v>
      </c>
      <c r="N23" s="210">
        <f>'1441_Резюме'!E16</f>
        <v>0</v>
      </c>
      <c r="O23" s="210">
        <f>'1441_Резюме'!F16</f>
        <v>0</v>
      </c>
      <c r="P23" s="210">
        <f>'1441_Резюме'!G16</f>
        <v>27000</v>
      </c>
      <c r="Q23" s="210">
        <f>'1441_Резюме'!H16</f>
        <v>36000</v>
      </c>
      <c r="R23" s="210">
        <f>'1441_Резюме'!I16</f>
        <v>36000</v>
      </c>
      <c r="S23" s="210">
        <f>'1441_Резюме'!J16</f>
        <v>36000</v>
      </c>
      <c r="T23" s="210">
        <f>'1441_Резюме'!K16</f>
        <v>30000</v>
      </c>
      <c r="U23" s="210">
        <f>'1441_Резюме'!L16</f>
        <v>0</v>
      </c>
    </row>
    <row r="24" spans="1:23" hidden="1">
      <c r="A24" t="s">
        <v>766</v>
      </c>
      <c r="B24" t="s">
        <v>767</v>
      </c>
      <c r="C24" t="s">
        <v>588</v>
      </c>
      <c r="D24" t="s">
        <v>47</v>
      </c>
      <c r="E24" t="s">
        <v>101</v>
      </c>
      <c r="F24" t="s">
        <v>291</v>
      </c>
      <c r="G24" t="s">
        <v>770</v>
      </c>
      <c r="H24" t="s">
        <v>771</v>
      </c>
      <c r="I24" t="s">
        <v>772</v>
      </c>
      <c r="J24" t="s">
        <v>789</v>
      </c>
      <c r="K24" t="s">
        <v>773</v>
      </c>
      <c r="L24" t="s">
        <v>774</v>
      </c>
      <c r="M24" t="s">
        <v>774</v>
      </c>
      <c r="N24" s="210">
        <f>'1576_Резюме'!E14</f>
        <v>0</v>
      </c>
      <c r="O24" s="210">
        <f>'1576_Резюме'!F14</f>
        <v>45660.399999999994</v>
      </c>
      <c r="P24" s="210">
        <f>'1576_Резюме'!G14</f>
        <v>145486.56862745096</v>
      </c>
      <c r="Q24" s="210">
        <f>'1576_Резюме'!H14</f>
        <v>45660.399999999994</v>
      </c>
      <c r="R24" s="210">
        <f>'1576_Резюме'!I14</f>
        <v>45660.399999999994</v>
      </c>
      <c r="S24" s="210">
        <f>'1576_Резюме'!J14</f>
        <v>45660.399999999994</v>
      </c>
      <c r="T24" s="210">
        <f>'1576_Резюме'!K14</f>
        <v>0</v>
      </c>
      <c r="U24" s="210">
        <f>'1576_Резюме'!L14</f>
        <v>0</v>
      </c>
    </row>
    <row r="25" spans="1:23" hidden="1">
      <c r="A25" t="s">
        <v>766</v>
      </c>
      <c r="B25" t="s">
        <v>767</v>
      </c>
      <c r="C25" t="s">
        <v>588</v>
      </c>
      <c r="D25" t="s">
        <v>47</v>
      </c>
      <c r="E25" t="s">
        <v>101</v>
      </c>
      <c r="F25" t="s">
        <v>181</v>
      </c>
      <c r="G25" t="s">
        <v>181</v>
      </c>
      <c r="H25" t="s">
        <v>181</v>
      </c>
      <c r="I25" t="s">
        <v>181</v>
      </c>
      <c r="J25" t="s">
        <v>789</v>
      </c>
      <c r="K25" t="s">
        <v>773</v>
      </c>
      <c r="L25" t="s">
        <v>774</v>
      </c>
      <c r="M25" t="s">
        <v>774</v>
      </c>
      <c r="N25" s="210">
        <f>-'1576_Резюме'!E18</f>
        <v>-29051</v>
      </c>
      <c r="O25" s="210">
        <f>-'1576_Резюме'!F18</f>
        <v>-65000</v>
      </c>
      <c r="P25" s="210">
        <f>-'1576_Резюме'!G18</f>
        <v>-20100</v>
      </c>
      <c r="Q25" s="210">
        <f>-'1576_Резюме'!H18</f>
        <v>0</v>
      </c>
      <c r="R25" s="210">
        <f>-'1576_Резюме'!I18</f>
        <v>0</v>
      </c>
      <c r="S25" s="210">
        <f>-'1576_Резюме'!J18</f>
        <v>0</v>
      </c>
      <c r="T25" s="210">
        <f>-'1576_Резюме'!K18</f>
        <v>0</v>
      </c>
      <c r="U25" s="210">
        <f>-'1576_Резюме'!L18</f>
        <v>0</v>
      </c>
    </row>
    <row r="26" spans="1:23" hidden="1">
      <c r="A26" t="s">
        <v>766</v>
      </c>
      <c r="B26" t="s">
        <v>767</v>
      </c>
      <c r="C26" t="s">
        <v>588</v>
      </c>
      <c r="D26" t="s">
        <v>47</v>
      </c>
      <c r="E26" t="s">
        <v>101</v>
      </c>
      <c r="F26" t="s">
        <v>182</v>
      </c>
      <c r="G26" t="s">
        <v>182</v>
      </c>
      <c r="H26" t="s">
        <v>182</v>
      </c>
      <c r="I26" t="s">
        <v>182</v>
      </c>
      <c r="J26" t="s">
        <v>789</v>
      </c>
      <c r="K26" t="s">
        <v>773</v>
      </c>
      <c r="L26" t="s">
        <v>774</v>
      </c>
      <c r="M26" t="s">
        <v>774</v>
      </c>
      <c r="N26" s="210">
        <f>-'1576 ИД'!I42</f>
        <v>-800</v>
      </c>
      <c r="O26" s="210">
        <f>-'1576 ИД'!J42</f>
        <v>-900</v>
      </c>
      <c r="P26" s="210">
        <f>-'1576 ИД'!K42</f>
        <v>-100</v>
      </c>
      <c r="Q26" s="210">
        <f>-'1576 ИД'!L42</f>
        <v>0</v>
      </c>
      <c r="R26" s="210">
        <f>-'1576 ИД'!M42</f>
        <v>0</v>
      </c>
      <c r="S26" s="210">
        <f>-'1576 ИД'!N42</f>
        <v>0</v>
      </c>
      <c r="T26" s="210">
        <f>-'1576 ИД'!O42</f>
        <v>0</v>
      </c>
      <c r="U26" s="210">
        <f>-'1576 ИД'!P42</f>
        <v>0</v>
      </c>
    </row>
    <row r="27" spans="1:23">
      <c r="A27" t="s">
        <v>766</v>
      </c>
      <c r="B27" t="s">
        <v>767</v>
      </c>
      <c r="C27" t="s">
        <v>588</v>
      </c>
      <c r="D27" t="s">
        <v>47</v>
      </c>
      <c r="E27" t="s">
        <v>101</v>
      </c>
      <c r="F27" t="s">
        <v>182</v>
      </c>
      <c r="G27" t="s">
        <v>182</v>
      </c>
      <c r="H27" t="s">
        <v>182</v>
      </c>
      <c r="I27" t="s">
        <v>182</v>
      </c>
      <c r="J27" t="s">
        <v>789</v>
      </c>
      <c r="K27" t="s">
        <v>773</v>
      </c>
      <c r="L27" t="s">
        <v>774</v>
      </c>
      <c r="M27" t="s">
        <v>774</v>
      </c>
      <c r="N27" s="210">
        <f>-'1576 ИД'!I43</f>
        <v>0</v>
      </c>
      <c r="O27" s="210">
        <f>-'1576 ИД'!J43</f>
        <v>0</v>
      </c>
      <c r="P27" s="210">
        <f>-'1576 ИД'!K43</f>
        <v>0</v>
      </c>
      <c r="Q27" s="210">
        <f>-'1576 ИД'!L43</f>
        <v>-4000</v>
      </c>
      <c r="R27" s="210">
        <f>-'1576 ИД'!M43</f>
        <v>-4000</v>
      </c>
      <c r="S27" s="210">
        <f>-'1576 ИД'!N43</f>
        <v>-4000</v>
      </c>
      <c r="T27" s="210">
        <f>-'1576 ИД'!O43</f>
        <v>-4000</v>
      </c>
      <c r="U27" s="210">
        <f>-'1576 ИД'!P43</f>
        <v>0</v>
      </c>
      <c r="W27" t="s">
        <v>788</v>
      </c>
    </row>
    <row r="28" spans="1:23" hidden="1">
      <c r="A28" t="s">
        <v>766</v>
      </c>
      <c r="B28" t="s">
        <v>767</v>
      </c>
      <c r="C28" t="s">
        <v>588</v>
      </c>
      <c r="D28" t="s">
        <v>47</v>
      </c>
      <c r="E28" t="s">
        <v>101</v>
      </c>
      <c r="F28" t="s">
        <v>293</v>
      </c>
      <c r="G28" t="s">
        <v>770</v>
      </c>
      <c r="H28" t="s">
        <v>771</v>
      </c>
      <c r="I28" t="s">
        <v>772</v>
      </c>
      <c r="J28" t="s">
        <v>789</v>
      </c>
      <c r="K28" t="s">
        <v>773</v>
      </c>
      <c r="L28" t="s">
        <v>774</v>
      </c>
      <c r="M28" t="s">
        <v>774</v>
      </c>
      <c r="N28" s="210">
        <f>'1576_Резюме'!E15</f>
        <v>0</v>
      </c>
      <c r="O28" s="210">
        <f>'1576_Резюме'!F15</f>
        <v>0</v>
      </c>
      <c r="P28" s="210">
        <f>'1576_Резюме'!G15</f>
        <v>6075</v>
      </c>
      <c r="Q28" s="210">
        <f>'1576_Резюме'!H15</f>
        <v>6075</v>
      </c>
      <c r="R28" s="210">
        <f>'1576_Резюме'!I15</f>
        <v>6075</v>
      </c>
      <c r="S28" s="210">
        <f>'1576_Резюме'!J15</f>
        <v>6075</v>
      </c>
      <c r="T28" s="210">
        <f>'1576_Резюме'!K15</f>
        <v>6075</v>
      </c>
      <c r="U28" s="210">
        <f>'1576_Резюме'!L15</f>
        <v>0</v>
      </c>
    </row>
    <row r="29" spans="1:23" hidden="1">
      <c r="A29" t="s">
        <v>766</v>
      </c>
      <c r="B29" t="s">
        <v>767</v>
      </c>
      <c r="C29" t="s">
        <v>184</v>
      </c>
      <c r="D29" t="s">
        <v>9</v>
      </c>
      <c r="E29" t="s">
        <v>9</v>
      </c>
      <c r="F29" t="s">
        <v>182</v>
      </c>
      <c r="G29" t="s">
        <v>182</v>
      </c>
      <c r="H29" t="s">
        <v>182</v>
      </c>
      <c r="I29" t="s">
        <v>182</v>
      </c>
      <c r="J29" t="s">
        <v>9</v>
      </c>
      <c r="K29" t="s">
        <v>773</v>
      </c>
      <c r="L29" t="s">
        <v>774</v>
      </c>
      <c r="M29" t="s">
        <v>774</v>
      </c>
      <c r="N29" s="210">
        <f>-'Прочие ИД'!I26</f>
        <v>0</v>
      </c>
      <c r="O29" s="210">
        <f>-'Прочие ИД'!J26</f>
        <v>-2800</v>
      </c>
      <c r="P29" s="210">
        <f>-'Прочие ИД'!K26</f>
        <v>-22300</v>
      </c>
      <c r="Q29" s="210">
        <f>-'Прочие ИД'!L26</f>
        <v>-18000</v>
      </c>
      <c r="R29" s="210">
        <f>-'Прочие ИД'!M26</f>
        <v>-37600</v>
      </c>
      <c r="S29" s="210">
        <f>-'Прочие ИД'!N26</f>
        <v>0</v>
      </c>
      <c r="T29" s="210">
        <f>-'Прочие ИД'!O26</f>
        <v>0</v>
      </c>
      <c r="U29" s="210">
        <f>-'Прочие ИД'!P26</f>
        <v>0</v>
      </c>
    </row>
    <row r="30" spans="1:23" hidden="1">
      <c r="A30" t="s">
        <v>766</v>
      </c>
      <c r="B30" t="s">
        <v>767</v>
      </c>
      <c r="C30" t="s">
        <v>584</v>
      </c>
      <c r="D30" t="s">
        <v>9</v>
      </c>
      <c r="E30" t="s">
        <v>9</v>
      </c>
      <c r="F30" t="s">
        <v>181</v>
      </c>
      <c r="G30" t="s">
        <v>181</v>
      </c>
      <c r="H30" t="s">
        <v>181</v>
      </c>
      <c r="I30" t="s">
        <v>181</v>
      </c>
      <c r="J30" t="s">
        <v>9</v>
      </c>
      <c r="K30" t="s">
        <v>773</v>
      </c>
      <c r="L30" t="s">
        <v>774</v>
      </c>
      <c r="M30" t="s">
        <v>774</v>
      </c>
      <c r="N30" s="210">
        <f>-'Прочие ИД'!I29</f>
        <v>0</v>
      </c>
      <c r="O30" s="210">
        <f>-'Прочие ИД'!J29</f>
        <v>0</v>
      </c>
      <c r="P30" s="210">
        <f>-'Прочие ИД'!K29</f>
        <v>0</v>
      </c>
      <c r="Q30" s="210">
        <f>-'Прочие ИД'!L29</f>
        <v>0</v>
      </c>
      <c r="R30" s="210">
        <f>-'Прочие ИД'!M29</f>
        <v>0</v>
      </c>
      <c r="S30" s="210">
        <f>-'Прочие ИД'!N29</f>
        <v>0</v>
      </c>
      <c r="T30" s="210">
        <f>-'Прочие ИД'!O29</f>
        <v>0</v>
      </c>
      <c r="U30" s="210">
        <f>-'Прочие ИД'!P29</f>
        <v>0</v>
      </c>
    </row>
    <row r="31" spans="1:23" hidden="1">
      <c r="A31" t="s">
        <v>766</v>
      </c>
      <c r="B31" t="s">
        <v>767</v>
      </c>
      <c r="C31" t="s">
        <v>584</v>
      </c>
      <c r="D31" t="s">
        <v>9</v>
      </c>
      <c r="E31" t="s">
        <v>9</v>
      </c>
      <c r="F31" t="s">
        <v>182</v>
      </c>
      <c r="G31" t="s">
        <v>182</v>
      </c>
      <c r="H31" t="s">
        <v>182</v>
      </c>
      <c r="I31" t="s">
        <v>182</v>
      </c>
      <c r="J31" t="s">
        <v>9</v>
      </c>
      <c r="K31" t="s">
        <v>773</v>
      </c>
      <c r="L31" t="s">
        <v>774</v>
      </c>
      <c r="M31" t="s">
        <v>774</v>
      </c>
      <c r="N31" s="210">
        <f>-'Прочие ИД'!I30</f>
        <v>0</v>
      </c>
      <c r="O31" s="210">
        <f>-'Прочие ИД'!J30</f>
        <v>0</v>
      </c>
      <c r="P31" s="210">
        <f>-'Прочие ИД'!K30</f>
        <v>0</v>
      </c>
      <c r="Q31" s="210">
        <f>-'Прочие ИД'!L30</f>
        <v>0</v>
      </c>
      <c r="R31" s="210">
        <f>-'Прочие ИД'!M30</f>
        <v>0</v>
      </c>
      <c r="S31" s="210">
        <f>-'Прочие ИД'!N30</f>
        <v>0</v>
      </c>
      <c r="T31" s="210">
        <f>-'Прочие ИД'!O30</f>
        <v>0</v>
      </c>
      <c r="U31" s="210">
        <f>-'Прочие ИД'!P30</f>
        <v>0</v>
      </c>
    </row>
    <row r="32" spans="1:23" hidden="1">
      <c r="A32" t="s">
        <v>766</v>
      </c>
      <c r="B32" t="s">
        <v>767</v>
      </c>
      <c r="C32" t="s">
        <v>585</v>
      </c>
      <c r="D32" t="s">
        <v>9</v>
      </c>
      <c r="E32" t="s">
        <v>9</v>
      </c>
      <c r="F32" t="s">
        <v>181</v>
      </c>
      <c r="G32" t="s">
        <v>181</v>
      </c>
      <c r="H32" t="s">
        <v>181</v>
      </c>
      <c r="I32" t="s">
        <v>181</v>
      </c>
      <c r="J32" t="s">
        <v>9</v>
      </c>
      <c r="K32" t="s">
        <v>773</v>
      </c>
      <c r="L32" t="s">
        <v>774</v>
      </c>
      <c r="M32" t="s">
        <v>774</v>
      </c>
      <c r="N32" s="210">
        <f>-'Прочие ИД'!I33</f>
        <v>0</v>
      </c>
      <c r="O32" s="210">
        <f>-'Прочие ИД'!J33</f>
        <v>0</v>
      </c>
      <c r="P32" s="210">
        <f>-'Прочие ИД'!K33</f>
        <v>0</v>
      </c>
      <c r="Q32" s="210">
        <f>-'Прочие ИД'!L33</f>
        <v>-46900</v>
      </c>
      <c r="R32" s="210">
        <f>-'Прочие ИД'!M33</f>
        <v>-53000</v>
      </c>
      <c r="S32" s="210">
        <f>-'Прочие ИД'!N33</f>
        <v>0</v>
      </c>
      <c r="T32" s="210">
        <f>-'Прочие ИД'!O33</f>
        <v>0</v>
      </c>
      <c r="U32" s="210">
        <f>-'Прочие ИД'!P33</f>
        <v>0</v>
      </c>
    </row>
    <row r="33" spans="1:21" hidden="1">
      <c r="A33" t="s">
        <v>766</v>
      </c>
      <c r="B33" t="s">
        <v>767</v>
      </c>
      <c r="C33" t="s">
        <v>585</v>
      </c>
      <c r="D33" t="s">
        <v>9</v>
      </c>
      <c r="E33" t="s">
        <v>9</v>
      </c>
      <c r="F33" t="s">
        <v>182</v>
      </c>
      <c r="G33" t="s">
        <v>182</v>
      </c>
      <c r="H33" t="s">
        <v>182</v>
      </c>
      <c r="I33" t="s">
        <v>182</v>
      </c>
      <c r="J33" t="s">
        <v>9</v>
      </c>
      <c r="K33" t="s">
        <v>773</v>
      </c>
      <c r="L33" t="s">
        <v>774</v>
      </c>
      <c r="M33" t="s">
        <v>774</v>
      </c>
      <c r="N33" s="210">
        <f>-'Прочие ИД'!I34</f>
        <v>0</v>
      </c>
      <c r="O33" s="210">
        <f>-'Прочие ИД'!J34</f>
        <v>0</v>
      </c>
      <c r="P33" s="210">
        <f>-'Прочие ИД'!K34</f>
        <v>0</v>
      </c>
      <c r="Q33" s="210">
        <f>-'Прочие ИД'!L34</f>
        <v>-3000</v>
      </c>
      <c r="R33" s="210">
        <f>-'Прочие ИД'!M34</f>
        <v>0</v>
      </c>
      <c r="S33" s="210">
        <f>-'Прочие ИД'!N34</f>
        <v>0</v>
      </c>
      <c r="T33" s="210">
        <f>-'Прочие ИД'!O34</f>
        <v>0</v>
      </c>
      <c r="U33" s="210">
        <f>-'Прочие ИД'!P34</f>
        <v>0</v>
      </c>
    </row>
    <row r="34" spans="1:21" hidden="1">
      <c r="A34" t="s">
        <v>766</v>
      </c>
      <c r="B34" t="s">
        <v>767</v>
      </c>
      <c r="C34" t="s">
        <v>586</v>
      </c>
      <c r="D34" t="s">
        <v>9</v>
      </c>
      <c r="E34" t="s">
        <v>9</v>
      </c>
      <c r="F34" t="s">
        <v>181</v>
      </c>
      <c r="G34" t="s">
        <v>181</v>
      </c>
      <c r="H34" t="s">
        <v>181</v>
      </c>
      <c r="I34" t="s">
        <v>181</v>
      </c>
      <c r="J34" t="s">
        <v>9</v>
      </c>
      <c r="K34" t="s">
        <v>773</v>
      </c>
      <c r="L34" t="s">
        <v>774</v>
      </c>
      <c r="M34" t="s">
        <v>774</v>
      </c>
      <c r="N34" s="210">
        <f>-'Прочие ИД'!I37</f>
        <v>0</v>
      </c>
      <c r="O34" s="210">
        <f>-'Прочие ИД'!J37</f>
        <v>0</v>
      </c>
      <c r="P34" s="210">
        <f>-'Прочие ИД'!K37</f>
        <v>0</v>
      </c>
      <c r="Q34" s="210">
        <f>-'Прочие ИД'!L37</f>
        <v>-28200</v>
      </c>
      <c r="R34" s="210">
        <f>-'Прочие ИД'!M37</f>
        <v>-36200</v>
      </c>
      <c r="S34" s="210">
        <f>-'Прочие ИД'!N37</f>
        <v>0</v>
      </c>
      <c r="T34" s="210">
        <f>-'Прочие ИД'!O37</f>
        <v>0</v>
      </c>
      <c r="U34" s="210">
        <f>-'Прочие ИД'!P37</f>
        <v>0</v>
      </c>
    </row>
    <row r="35" spans="1:21" hidden="1">
      <c r="A35" t="s">
        <v>766</v>
      </c>
      <c r="B35" t="s">
        <v>767</v>
      </c>
      <c r="C35" t="s">
        <v>586</v>
      </c>
      <c r="D35" t="s">
        <v>9</v>
      </c>
      <c r="E35" t="s">
        <v>9</v>
      </c>
      <c r="F35" t="s">
        <v>182</v>
      </c>
      <c r="G35" t="s">
        <v>182</v>
      </c>
      <c r="H35" t="s">
        <v>182</v>
      </c>
      <c r="I35" t="s">
        <v>182</v>
      </c>
      <c r="J35" t="s">
        <v>9</v>
      </c>
      <c r="K35" t="s">
        <v>773</v>
      </c>
      <c r="L35" t="s">
        <v>774</v>
      </c>
      <c r="M35" t="s">
        <v>774</v>
      </c>
      <c r="N35" s="210">
        <f>-'Прочие ИД'!I38</f>
        <v>0</v>
      </c>
      <c r="O35" s="210">
        <f>-'Прочие ИД'!J38</f>
        <v>0</v>
      </c>
      <c r="P35" s="210">
        <f>-'Прочие ИД'!K38</f>
        <v>0</v>
      </c>
      <c r="Q35" s="210">
        <f>-'Прочие ИД'!L38</f>
        <v>-3000</v>
      </c>
      <c r="R35" s="210">
        <f>-'Прочие ИД'!M38</f>
        <v>0</v>
      </c>
      <c r="S35" s="210">
        <f>-'Прочие ИД'!N38</f>
        <v>0</v>
      </c>
      <c r="T35" s="210">
        <f>-'Прочие ИД'!O38</f>
        <v>0</v>
      </c>
      <c r="U35" s="210">
        <f>-'Прочие ИД'!P38</f>
        <v>0</v>
      </c>
    </row>
    <row r="36" spans="1:21" hidden="1">
      <c r="A36" t="s">
        <v>766</v>
      </c>
      <c r="B36" t="s">
        <v>767</v>
      </c>
      <c r="C36" t="s">
        <v>587</v>
      </c>
      <c r="D36" t="s">
        <v>9</v>
      </c>
      <c r="E36" t="s">
        <v>9</v>
      </c>
      <c r="F36" t="s">
        <v>181</v>
      </c>
      <c r="G36" t="s">
        <v>181</v>
      </c>
      <c r="H36" t="s">
        <v>181</v>
      </c>
      <c r="I36" t="s">
        <v>181</v>
      </c>
      <c r="J36" t="s">
        <v>9</v>
      </c>
      <c r="K36" t="s">
        <v>773</v>
      </c>
      <c r="L36" t="s">
        <v>774</v>
      </c>
      <c r="M36" t="s">
        <v>774</v>
      </c>
      <c r="N36" s="210">
        <f>-'Прочие ИД'!I41</f>
        <v>0</v>
      </c>
      <c r="O36" s="210">
        <f>-'Прочие ИД'!J41</f>
        <v>0</v>
      </c>
      <c r="P36" s="210">
        <f>-'Прочие ИД'!K41</f>
        <v>0</v>
      </c>
      <c r="Q36" s="210">
        <f>-'Прочие ИД'!L41</f>
        <v>0</v>
      </c>
      <c r="R36" s="210">
        <f>-'Прочие ИД'!M41</f>
        <v>-36300</v>
      </c>
      <c r="S36" s="210">
        <f>-'Прочие ИД'!N41</f>
        <v>0</v>
      </c>
      <c r="T36" s="210">
        <f>-'Прочие ИД'!O41</f>
        <v>0</v>
      </c>
      <c r="U36" s="210">
        <f>-'Прочие ИД'!P41</f>
        <v>0</v>
      </c>
    </row>
    <row r="37" spans="1:21" hidden="1">
      <c r="A37" t="s">
        <v>766</v>
      </c>
      <c r="B37" t="s">
        <v>767</v>
      </c>
      <c r="C37" t="s">
        <v>587</v>
      </c>
      <c r="D37" t="s">
        <v>9</v>
      </c>
      <c r="E37" t="s">
        <v>9</v>
      </c>
      <c r="F37" t="s">
        <v>182</v>
      </c>
      <c r="G37" t="s">
        <v>182</v>
      </c>
      <c r="H37" t="s">
        <v>182</v>
      </c>
      <c r="I37" t="s">
        <v>182</v>
      </c>
      <c r="J37" t="s">
        <v>9</v>
      </c>
      <c r="K37" t="s">
        <v>773</v>
      </c>
      <c r="L37" t="s">
        <v>774</v>
      </c>
      <c r="M37" t="s">
        <v>774</v>
      </c>
      <c r="N37" s="210">
        <f>-'Прочие ИД'!I42</f>
        <v>0</v>
      </c>
      <c r="O37" s="210">
        <f>-'Прочие ИД'!J42</f>
        <v>0</v>
      </c>
      <c r="P37" s="210">
        <f>-'Прочие ИД'!K42</f>
        <v>0</v>
      </c>
      <c r="Q37" s="210">
        <f>-'Прочие ИД'!L42</f>
        <v>-1400</v>
      </c>
      <c r="R37" s="210">
        <f>-'Прочие ИД'!M42</f>
        <v>0</v>
      </c>
      <c r="S37" s="210">
        <f>-'Прочие ИД'!N42</f>
        <v>0</v>
      </c>
      <c r="T37" s="210">
        <f>-'Прочие ИД'!O42</f>
        <v>0</v>
      </c>
      <c r="U37" s="210">
        <f>-'Прочие ИД'!P42</f>
        <v>0</v>
      </c>
    </row>
    <row r="38" spans="1:21" hidden="1">
      <c r="A38" t="s">
        <v>766</v>
      </c>
      <c r="B38" t="s">
        <v>767</v>
      </c>
      <c r="C38" t="s">
        <v>808</v>
      </c>
      <c r="D38" t="s">
        <v>9</v>
      </c>
      <c r="E38" t="s">
        <v>9</v>
      </c>
      <c r="F38" t="s">
        <v>181</v>
      </c>
      <c r="G38" t="s">
        <v>181</v>
      </c>
      <c r="H38" t="s">
        <v>181</v>
      </c>
      <c r="I38" t="s">
        <v>181</v>
      </c>
      <c r="J38" t="s">
        <v>9</v>
      </c>
      <c r="K38" t="s">
        <v>773</v>
      </c>
      <c r="L38" t="s">
        <v>774</v>
      </c>
      <c r="M38" t="s">
        <v>774</v>
      </c>
      <c r="N38" s="210">
        <f>-'Прочие ИД'!I45</f>
        <v>0</v>
      </c>
      <c r="O38" s="210">
        <f>-'Прочие ИД'!J45</f>
        <v>0</v>
      </c>
      <c r="P38" s="210">
        <f>-'Прочие ИД'!K45</f>
        <v>0</v>
      </c>
      <c r="Q38" s="210">
        <f>-'Прочие ИД'!L45</f>
        <v>-11000</v>
      </c>
      <c r="R38" s="210">
        <f>-'Прочие ИД'!M45</f>
        <v>-10000</v>
      </c>
      <c r="S38" s="210">
        <f>-'Прочие ИД'!N45</f>
        <v>0</v>
      </c>
      <c r="T38" s="210">
        <f>-'Прочие ИД'!O45</f>
        <v>0</v>
      </c>
      <c r="U38" s="210">
        <f>-'Прочие ИД'!P45</f>
        <v>0</v>
      </c>
    </row>
    <row r="39" spans="1:21" hidden="1">
      <c r="A39" t="s">
        <v>766</v>
      </c>
      <c r="B39" t="s">
        <v>767</v>
      </c>
      <c r="C39" t="s">
        <v>808</v>
      </c>
      <c r="D39" t="s">
        <v>9</v>
      </c>
      <c r="E39" t="s">
        <v>9</v>
      </c>
      <c r="F39" t="s">
        <v>182</v>
      </c>
      <c r="G39" t="s">
        <v>182</v>
      </c>
      <c r="H39" t="s">
        <v>182</v>
      </c>
      <c r="I39" t="s">
        <v>182</v>
      </c>
      <c r="J39" t="s">
        <v>9</v>
      </c>
      <c r="K39" t="s">
        <v>773</v>
      </c>
      <c r="L39" t="s">
        <v>774</v>
      </c>
      <c r="M39" t="s">
        <v>774</v>
      </c>
      <c r="N39" s="210">
        <f>-'Прочие ИД'!I46</f>
        <v>0</v>
      </c>
      <c r="O39" s="210">
        <f>-'Прочие ИД'!J46</f>
        <v>0</v>
      </c>
      <c r="P39" s="210">
        <f>-'Прочие ИД'!K46</f>
        <v>0</v>
      </c>
      <c r="Q39" s="210">
        <f>-'Прочие ИД'!L46</f>
        <v>-2000</v>
      </c>
      <c r="R39" s="210">
        <f>-'Прочие ИД'!M46</f>
        <v>0</v>
      </c>
      <c r="S39" s="210">
        <f>-'Прочие ИД'!N46</f>
        <v>0</v>
      </c>
      <c r="T39" s="210">
        <f>-'Прочие ИД'!O46</f>
        <v>0</v>
      </c>
      <c r="U39" s="210">
        <f>-'Прочие ИД'!P46</f>
        <v>0</v>
      </c>
    </row>
    <row r="42" spans="1:21">
      <c r="A42" s="391" t="s">
        <v>795</v>
      </c>
    </row>
    <row r="43" spans="1:21">
      <c r="A43" t="s">
        <v>766</v>
      </c>
      <c r="B43" t="s">
        <v>767</v>
      </c>
      <c r="C43" t="s">
        <v>793</v>
      </c>
      <c r="D43" t="s">
        <v>47</v>
      </c>
      <c r="E43" t="s">
        <v>794</v>
      </c>
      <c r="F43" t="s">
        <v>181</v>
      </c>
      <c r="G43" t="s">
        <v>181</v>
      </c>
      <c r="H43" t="s">
        <v>181</v>
      </c>
      <c r="I43" t="s">
        <v>181</v>
      </c>
      <c r="J43" t="s">
        <v>9</v>
      </c>
      <c r="K43" t="s">
        <v>773</v>
      </c>
      <c r="L43" t="s">
        <v>774</v>
      </c>
      <c r="M43" t="s">
        <v>774</v>
      </c>
      <c r="N43">
        <v>0</v>
      </c>
      <c r="O43">
        <v>-30000</v>
      </c>
      <c r="P43">
        <v>-51000</v>
      </c>
    </row>
    <row r="44" spans="1:21">
      <c r="A44" t="s">
        <v>766</v>
      </c>
      <c r="B44" t="s">
        <v>767</v>
      </c>
      <c r="C44" t="s">
        <v>793</v>
      </c>
      <c r="D44" t="s">
        <v>47</v>
      </c>
      <c r="E44" t="s">
        <v>794</v>
      </c>
      <c r="F44" t="s">
        <v>182</v>
      </c>
      <c r="G44" t="s">
        <v>182</v>
      </c>
      <c r="H44" t="s">
        <v>182</v>
      </c>
      <c r="I44" t="s">
        <v>182</v>
      </c>
      <c r="J44" t="s">
        <v>9</v>
      </c>
      <c r="K44" t="s">
        <v>773</v>
      </c>
      <c r="L44" t="s">
        <v>774</v>
      </c>
      <c r="M44" t="s">
        <v>774</v>
      </c>
      <c r="N44">
        <v>0</v>
      </c>
      <c r="O44">
        <v>-4600</v>
      </c>
      <c r="P44">
        <v>-700</v>
      </c>
    </row>
  </sheetData>
  <autoFilter ref="A1:W39" xr:uid="{00000000-0009-0000-0000-000002000000}">
    <filterColumn colId="5">
      <filters>
        <filter val="Capex"/>
        <filter val="Opex"/>
      </filters>
    </filterColumn>
    <filterColumn colId="22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9D128-EABB-424E-9AC1-77703B6FE589}">
  <dimension ref="B2:J18"/>
  <sheetViews>
    <sheetView workbookViewId="0">
      <selection activeCell="E18" sqref="E18:I18"/>
    </sheetView>
  </sheetViews>
  <sheetFormatPr baseColWidth="10" defaultColWidth="8.83203125" defaultRowHeight="15"/>
  <sheetData>
    <row r="2" spans="2:10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</row>
    <row r="3" spans="2:10">
      <c r="B3" t="s">
        <v>902</v>
      </c>
    </row>
    <row r="4" spans="2:10">
      <c r="B4" t="s">
        <v>289</v>
      </c>
      <c r="C4" s="210">
        <f>'1576_Расчет'!I6</f>
        <v>45660.399999999994</v>
      </c>
      <c r="D4" s="210">
        <f>'1576_Расчет'!J6</f>
        <v>145486.56862745096</v>
      </c>
      <c r="E4" s="210">
        <f>'1576_Расчет'!K6</f>
        <v>45660.399999999994</v>
      </c>
      <c r="F4" s="210">
        <f>'1576_Расчет'!L6</f>
        <v>45660.399999999994</v>
      </c>
      <c r="G4" s="210">
        <f>'1576_Расчет'!M6</f>
        <v>45660.399999999994</v>
      </c>
      <c r="H4" s="210">
        <f>'1576_Расчет'!N6</f>
        <v>0</v>
      </c>
      <c r="I4" s="210">
        <f>'1576_Расчет'!O6</f>
        <v>0</v>
      </c>
      <c r="J4" t="s">
        <v>910</v>
      </c>
    </row>
    <row r="5" spans="2:10">
      <c r="B5" t="s">
        <v>290</v>
      </c>
      <c r="C5" s="210">
        <f>'1441_Расчет'!I8</f>
        <v>0</v>
      </c>
      <c r="D5" s="210">
        <f>'1441_Расчет'!J8</f>
        <v>26824.464</v>
      </c>
      <c r="E5" s="210">
        <f>'1441_Расчет'!K8</f>
        <v>12304.8</v>
      </c>
      <c r="F5" s="210">
        <f>'1441_Расчет'!L8</f>
        <v>12304.8</v>
      </c>
      <c r="G5" s="210">
        <f>'1441_Расчет'!M8</f>
        <v>12304.8</v>
      </c>
      <c r="H5" s="210">
        <f>'1441_Расчет'!N8</f>
        <v>12304.8</v>
      </c>
      <c r="I5" s="210">
        <f>'1441_Расчет'!O8</f>
        <v>0</v>
      </c>
      <c r="J5" t="s">
        <v>910</v>
      </c>
    </row>
    <row r="6" spans="2:10">
      <c r="B6" t="s">
        <v>906</v>
      </c>
      <c r="C6" s="210">
        <f>'1747_Расчет'!I11</f>
        <v>0</v>
      </c>
      <c r="D6" s="210">
        <f>'1747_Расчет'!J11</f>
        <v>0</v>
      </c>
      <c r="E6" s="210">
        <f>'1747_Расчет'!K11</f>
        <v>25952.400000000005</v>
      </c>
      <c r="F6" s="210">
        <f>'1747_Расчет'!L11</f>
        <v>25952.400000000005</v>
      </c>
      <c r="G6" s="210">
        <f>'1747_Расчет'!M11</f>
        <v>25952.400000000005</v>
      </c>
      <c r="H6" s="210">
        <f>'1747_Расчет'!N11</f>
        <v>25952.400000000005</v>
      </c>
      <c r="I6" s="210">
        <f>'1747_Расчет'!O11</f>
        <v>25952.400000000005</v>
      </c>
      <c r="J6" t="s">
        <v>907</v>
      </c>
    </row>
    <row r="7" spans="2:10">
      <c r="B7" t="s">
        <v>909</v>
      </c>
      <c r="C7" s="210">
        <f>'1865_Расчет'!I6</f>
        <v>0</v>
      </c>
      <c r="D7" s="210">
        <f>'1865_Расчет'!J6</f>
        <v>0</v>
      </c>
      <c r="E7" s="210">
        <f>'1865_Расчет'!K6</f>
        <v>9593.4000000000015</v>
      </c>
      <c r="F7" s="210">
        <f>'1865_Расчет'!L6</f>
        <v>9593.4000000000015</v>
      </c>
      <c r="G7" s="210">
        <f>'1865_Расчет'!M6</f>
        <v>9593.4000000000015</v>
      </c>
      <c r="H7" s="210">
        <f>'1865_Расчет'!N6</f>
        <v>9593.4000000000015</v>
      </c>
      <c r="I7" s="210">
        <f>'1865_Расчет'!O6</f>
        <v>9593.4000000000015</v>
      </c>
      <c r="J7" t="s">
        <v>910</v>
      </c>
    </row>
    <row r="8" spans="2:10">
      <c r="B8" t="s">
        <v>152</v>
      </c>
      <c r="C8" s="210">
        <f>'1859_Расчет'!I6</f>
        <v>69371.576099999991</v>
      </c>
      <c r="D8" s="210">
        <f>'1859_Расчет'!J6</f>
        <v>305234.93484</v>
      </c>
      <c r="E8" s="210">
        <f>'1859_Расчет'!K6</f>
        <v>95015.434799999988</v>
      </c>
      <c r="F8" s="210">
        <f>'1859_Расчет'!L6</f>
        <v>79599.528999999995</v>
      </c>
      <c r="G8" s="210">
        <f>'1859_Расчет'!M6</f>
        <v>2520</v>
      </c>
      <c r="H8" s="210">
        <f>'1859_Расчет'!N6</f>
        <v>2520</v>
      </c>
      <c r="I8" s="210">
        <f>'1859_Расчет'!O6</f>
        <v>2520</v>
      </c>
      <c r="J8" t="s">
        <v>908</v>
      </c>
    </row>
    <row r="9" spans="2:10">
      <c r="C9" s="210">
        <f>-'1859_Расчет'!I22</f>
        <v>0</v>
      </c>
      <c r="D9" s="210">
        <f>-'1859_Расчет'!J22</f>
        <v>0</v>
      </c>
      <c r="E9" s="210">
        <f>-'1859_Расчет'!K22-('1859_Расчет'!$K$19-'1859_Расчет'!$J$19)*'1859_Расчет'!$K$15*'1859_Расчет'!$K$20*'1859_Расчет'!$K$12/5</f>
        <v>-4061.59058</v>
      </c>
      <c r="F9" s="210">
        <f>-'1859_Расчет'!L22-('1859_Расчет'!$K$19-'1859_Расчет'!$J$19)*'1859_Расчет'!$K$15*'1859_Расчет'!$K$20*'1859_Расчет'!$K$12/5</f>
        <v>-4061.59058</v>
      </c>
      <c r="G9" s="210">
        <f>-'1859_Расчет'!M22</f>
        <v>-2520</v>
      </c>
      <c r="H9" s="210">
        <f>-'1859_Расчет'!N22</f>
        <v>-2520</v>
      </c>
      <c r="I9" s="210">
        <f>-'1859_Расчет'!O22</f>
        <v>-2520</v>
      </c>
      <c r="J9" t="s">
        <v>912</v>
      </c>
    </row>
    <row r="10" spans="2:10">
      <c r="C10" s="210">
        <f t="shared" ref="C10:I10" si="0">SUM(C8:C9)</f>
        <v>69371.576099999991</v>
      </c>
      <c r="D10" s="210">
        <f t="shared" si="0"/>
        <v>305234.93484</v>
      </c>
      <c r="E10" s="210">
        <f t="shared" si="0"/>
        <v>90953.844219999984</v>
      </c>
      <c r="F10" s="210">
        <f t="shared" si="0"/>
        <v>75537.938419999991</v>
      </c>
      <c r="G10" s="210">
        <f t="shared" si="0"/>
        <v>0</v>
      </c>
      <c r="H10" s="210">
        <f t="shared" si="0"/>
        <v>0</v>
      </c>
      <c r="I10" s="210">
        <f t="shared" si="0"/>
        <v>0</v>
      </c>
      <c r="J10" t="s">
        <v>911</v>
      </c>
    </row>
    <row r="11" spans="2:10">
      <c r="B11" t="s">
        <v>316</v>
      </c>
      <c r="C11" s="210">
        <f>'1870_Расчет'!I6</f>
        <v>0</v>
      </c>
      <c r="D11" s="210">
        <f>'1870_Расчет'!J6</f>
        <v>0</v>
      </c>
      <c r="E11" s="210">
        <f>'1870_Расчет'!K6</f>
        <v>60244.619194132902</v>
      </c>
      <c r="F11" s="210">
        <f>'1870_Расчет'!L6</f>
        <v>60244.619194132902</v>
      </c>
      <c r="G11" s="210">
        <f>'1870_Расчет'!M6</f>
        <v>60244.619194132902</v>
      </c>
      <c r="H11" s="210">
        <f>'1870_Расчет'!N6</f>
        <v>60244.619194132902</v>
      </c>
      <c r="I11" s="210">
        <f>'1870_Расчет'!O6</f>
        <v>60244.619194132902</v>
      </c>
      <c r="J11" t="s">
        <v>908</v>
      </c>
    </row>
    <row r="12" spans="2:10">
      <c r="C12" s="210">
        <f>-'1870_Расчет'!I10</f>
        <v>0</v>
      </c>
      <c r="D12" s="210">
        <f>-'1870_Расчет'!J10</f>
        <v>0</v>
      </c>
      <c r="E12" s="210">
        <f>-'1870_Расчет'!K10</f>
        <v>-34697.350408132894</v>
      </c>
      <c r="F12" s="210">
        <f>-'1870_Расчет'!L10</f>
        <v>-34697.350408132894</v>
      </c>
      <c r="G12" s="210">
        <f>-'1870_Расчет'!M10</f>
        <v>-34697.350408132894</v>
      </c>
      <c r="H12" s="210">
        <f>-'1870_Расчет'!N10</f>
        <v>-34697.350408132894</v>
      </c>
      <c r="I12" s="210">
        <f>-'1870_Расчет'!O10</f>
        <v>-34697.350408132894</v>
      </c>
      <c r="J12" t="s">
        <v>912</v>
      </c>
    </row>
    <row r="13" spans="2:10">
      <c r="C13" s="210">
        <f t="shared" ref="C13:I13" si="1">SUM(C11:C12)</f>
        <v>0</v>
      </c>
      <c r="D13" s="210">
        <f t="shared" si="1"/>
        <v>0</v>
      </c>
      <c r="E13" s="210">
        <f t="shared" si="1"/>
        <v>25547.268786000008</v>
      </c>
      <c r="F13" s="210">
        <f t="shared" si="1"/>
        <v>25547.268786000008</v>
      </c>
      <c r="G13" s="210">
        <f t="shared" si="1"/>
        <v>25547.268786000008</v>
      </c>
      <c r="H13" s="210">
        <f t="shared" si="1"/>
        <v>25547.268786000008</v>
      </c>
      <c r="I13" s="210">
        <f t="shared" si="1"/>
        <v>25547.268786000008</v>
      </c>
      <c r="J13" t="s">
        <v>911</v>
      </c>
    </row>
    <row r="14" spans="2:10">
      <c r="B14" t="s">
        <v>315</v>
      </c>
      <c r="C14" s="210">
        <f>-'1871_Расчет'!I6</f>
        <v>0</v>
      </c>
      <c r="D14" s="210">
        <f>-'1871_Расчет'!J6</f>
        <v>0</v>
      </c>
      <c r="E14" s="210">
        <f>-'1871_Расчет'!K6</f>
        <v>-50993.880000000005</v>
      </c>
      <c r="F14" s="210">
        <f>-'1871_Расчет'!L6</f>
        <v>-50993.880000000005</v>
      </c>
      <c r="G14" s="210">
        <f>-'1871_Расчет'!M6</f>
        <v>-50993.880000000005</v>
      </c>
      <c r="H14" s="210">
        <f>-'1871_Расчет'!N6</f>
        <v>-50993.880000000005</v>
      </c>
      <c r="I14" s="210">
        <f>-'1871_Расчет'!O6</f>
        <v>-50993.880000000005</v>
      </c>
      <c r="J14" t="s">
        <v>912</v>
      </c>
    </row>
    <row r="15" spans="2:10">
      <c r="C15" s="210">
        <f>SUM(C3:C7,C10,C13,C14)</f>
        <v>115031.97609999999</v>
      </c>
      <c r="D15" s="210">
        <f t="shared" ref="D15:I15" si="2">SUM(D3:D7,D10,D13,D14)</f>
        <v>477545.967467451</v>
      </c>
      <c r="E15" s="210">
        <f t="shared" si="2"/>
        <v>159018.23300599997</v>
      </c>
      <c r="F15" s="210">
        <f t="shared" si="2"/>
        <v>143602.32720599999</v>
      </c>
      <c r="G15" s="210">
        <f t="shared" si="2"/>
        <v>68064.388785999996</v>
      </c>
      <c r="H15" s="210">
        <f t="shared" si="2"/>
        <v>22403.988786000002</v>
      </c>
      <c r="I15" s="210">
        <f t="shared" si="2"/>
        <v>10099.188786000006</v>
      </c>
    </row>
    <row r="16" spans="2:10">
      <c r="B16" t="s">
        <v>903</v>
      </c>
      <c r="C16" s="210">
        <f>УпД_Дерево_КПЭ_support!D43</f>
        <v>0</v>
      </c>
      <c r="D16" s="210">
        <f>УпД_Дерево_КПЭ_support!E43</f>
        <v>13162.5</v>
      </c>
      <c r="E16" s="210">
        <f>УпД_Дерево_КПЭ_support!F43</f>
        <v>17640</v>
      </c>
      <c r="F16" s="210">
        <f>УпД_Дерево_КПЭ_support!G43</f>
        <v>19755</v>
      </c>
      <c r="G16" s="210">
        <f>УпД_Дерево_КПЭ_support!H43</f>
        <v>19755</v>
      </c>
      <c r="H16" s="210">
        <f>УпД_Дерево_КПЭ_support!I43</f>
        <v>19755</v>
      </c>
      <c r="I16" s="210">
        <f>УпД_Дерево_КПЭ_support!J43</f>
        <v>0</v>
      </c>
      <c r="J16" t="s">
        <v>905</v>
      </c>
    </row>
    <row r="17" spans="2:10">
      <c r="B17" t="s">
        <v>904</v>
      </c>
      <c r="C17" s="210">
        <f>УпД_Дерево_КПЭ_support!D58</f>
        <v>0</v>
      </c>
      <c r="D17" s="210">
        <f>УпД_Дерево_КПЭ_support!E58</f>
        <v>27000</v>
      </c>
      <c r="E17" s="210">
        <f>УпД_Дерево_КПЭ_support!F58</f>
        <v>36000</v>
      </c>
      <c r="F17" s="210">
        <f>УпД_Дерево_КПЭ_support!G58</f>
        <v>36000</v>
      </c>
      <c r="G17" s="210">
        <f>УпД_Дерево_КПЭ_support!H58</f>
        <v>36000</v>
      </c>
      <c r="H17" s="210">
        <f>УпД_Дерево_КПЭ_support!I58</f>
        <v>30000</v>
      </c>
      <c r="I17" s="210">
        <f>УпД_Дерево_КПЭ_support!J58</f>
        <v>0</v>
      </c>
      <c r="J17" t="s">
        <v>905</v>
      </c>
    </row>
    <row r="18" spans="2:10">
      <c r="B18" t="s">
        <v>191</v>
      </c>
      <c r="C18" s="210">
        <f>SUM(C15:C17)</f>
        <v>115031.97609999999</v>
      </c>
      <c r="D18" s="210">
        <f t="shared" ref="D18:I18" si="3">SUM(D15:D17)</f>
        <v>517708.467467451</v>
      </c>
      <c r="E18" s="210">
        <f t="shared" si="3"/>
        <v>212658.23300599997</v>
      </c>
      <c r="F18" s="210">
        <f t="shared" si="3"/>
        <v>199357.32720599999</v>
      </c>
      <c r="G18" s="210">
        <f t="shared" si="3"/>
        <v>123819.388786</v>
      </c>
      <c r="H18" s="210">
        <f t="shared" si="3"/>
        <v>72158.988786000002</v>
      </c>
      <c r="I18" s="210">
        <f t="shared" si="3"/>
        <v>10099.188786000006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/>
  </sheetPr>
  <dimension ref="B1:N39"/>
  <sheetViews>
    <sheetView zoomScale="91" zoomScaleNormal="50" workbookViewId="0">
      <selection activeCell="E22" sqref="E22"/>
    </sheetView>
  </sheetViews>
  <sheetFormatPr baseColWidth="10" defaultColWidth="8.6640625" defaultRowHeight="14"/>
  <cols>
    <col min="1" max="1" width="3.33203125" style="98" customWidth="1"/>
    <col min="2" max="2" width="62.6640625" style="98" customWidth="1"/>
    <col min="3" max="3" width="20.33203125" style="98" customWidth="1"/>
    <col min="4" max="4" width="7.6640625" style="98" customWidth="1"/>
    <col min="5" max="5" width="19.5" style="98" customWidth="1"/>
    <col min="6" max="6" width="21" style="98" customWidth="1"/>
    <col min="7" max="7" width="22.83203125" style="98" customWidth="1"/>
    <col min="8" max="8" width="22.5" style="98" customWidth="1"/>
    <col min="9" max="11" width="19.5" style="98" bestFit="1" customWidth="1"/>
    <col min="12" max="12" width="19.5" style="98" customWidth="1"/>
    <col min="13" max="13" width="23.5" style="98" customWidth="1"/>
    <col min="14" max="14" width="10.5" style="98" bestFit="1" customWidth="1"/>
    <col min="15" max="16384" width="8.6640625" style="98"/>
  </cols>
  <sheetData>
    <row r="1" spans="2:13">
      <c r="B1" s="24" t="s">
        <v>2</v>
      </c>
      <c r="C1" s="24" t="s">
        <v>4</v>
      </c>
      <c r="D1" s="24"/>
      <c r="E1" s="24" t="s">
        <v>41</v>
      </c>
    </row>
    <row r="2" spans="2:13">
      <c r="B2" s="44" t="s">
        <v>789</v>
      </c>
      <c r="C2" s="45" t="s">
        <v>14</v>
      </c>
      <c r="D2" s="45"/>
      <c r="E2" s="190">
        <f>M29</f>
        <v>424966.01038151141</v>
      </c>
    </row>
    <row r="3" spans="2:13">
      <c r="B3" s="44" t="s">
        <v>180</v>
      </c>
      <c r="C3" s="45" t="s">
        <v>45</v>
      </c>
      <c r="D3" s="45"/>
      <c r="E3" s="191">
        <f>1+E2/M28</f>
        <v>1.5256949689345256</v>
      </c>
      <c r="F3" s="100"/>
    </row>
    <row r="4" spans="2:13">
      <c r="B4" s="44" t="s">
        <v>98</v>
      </c>
      <c r="C4" s="45" t="s">
        <v>12</v>
      </c>
      <c r="D4" s="45"/>
      <c r="E4" s="185">
        <f>MIRR(E25:L25,УпД_ИД!$C$3,УпД_ИД!$C$3)</f>
        <v>0.45528122390077175</v>
      </c>
    </row>
    <row r="5" spans="2:13">
      <c r="B5" s="44" t="s">
        <v>10</v>
      </c>
      <c r="C5" s="45" t="s">
        <v>11</v>
      </c>
      <c r="D5" s="45"/>
      <c r="E5" s="184">
        <f>IF(E2&lt;0,"Не окупается",SUM(E33:L33))</f>
        <v>2.5106494302756737</v>
      </c>
    </row>
    <row r="8" spans="2:13" ht="15" customHeight="1">
      <c r="B8" s="421" t="s">
        <v>28</v>
      </c>
      <c r="C8" s="423" t="s">
        <v>43</v>
      </c>
      <c r="D8" s="130"/>
      <c r="E8" s="24">
        <v>1</v>
      </c>
      <c r="F8" s="24">
        <v>2</v>
      </c>
      <c r="G8" s="24">
        <v>3</v>
      </c>
      <c r="H8" s="24">
        <v>4</v>
      </c>
      <c r="I8" s="24">
        <v>5</v>
      </c>
      <c r="J8" s="24">
        <v>6</v>
      </c>
      <c r="K8" s="24">
        <v>7</v>
      </c>
      <c r="L8" s="24">
        <v>7</v>
      </c>
      <c r="M8" s="421" t="s">
        <v>5</v>
      </c>
    </row>
    <row r="9" spans="2:13">
      <c r="B9" s="422"/>
      <c r="C9" s="424"/>
      <c r="D9" s="131"/>
      <c r="E9" s="174">
        <v>2019</v>
      </c>
      <c r="F9" s="174">
        <v>2020</v>
      </c>
      <c r="G9" s="129">
        <v>2021</v>
      </c>
      <c r="H9" s="129">
        <v>2022</v>
      </c>
      <c r="I9" s="129">
        <v>2023</v>
      </c>
      <c r="J9" s="129">
        <v>2024</v>
      </c>
      <c r="K9" s="129">
        <v>2025</v>
      </c>
      <c r="L9" s="129">
        <v>2026</v>
      </c>
      <c r="M9" s="425"/>
    </row>
    <row r="10" spans="2:13">
      <c r="B10" s="124" t="s">
        <v>99</v>
      </c>
      <c r="C10" s="104" t="s">
        <v>7</v>
      </c>
      <c r="D10" s="104"/>
      <c r="E10" s="125"/>
      <c r="F10" s="125"/>
      <c r="G10" s="125"/>
      <c r="H10" s="125"/>
      <c r="I10" s="125"/>
      <c r="J10" s="125"/>
      <c r="K10" s="125"/>
      <c r="L10" s="125"/>
      <c r="M10" s="105"/>
    </row>
    <row r="11" spans="2:13">
      <c r="B11" s="170" t="s">
        <v>125</v>
      </c>
      <c r="C11" s="126" t="s">
        <v>7</v>
      </c>
      <c r="D11" s="126"/>
      <c r="E11" s="105"/>
      <c r="F11" s="105"/>
      <c r="G11" s="105"/>
      <c r="H11" s="105"/>
      <c r="I11" s="105"/>
      <c r="J11" s="105"/>
      <c r="K11" s="105"/>
      <c r="L11" s="105"/>
      <c r="M11" s="105"/>
    </row>
    <row r="12" spans="2:13">
      <c r="B12" s="122"/>
      <c r="C12" s="123"/>
      <c r="D12" s="123"/>
      <c r="E12" s="121"/>
      <c r="F12" s="121"/>
      <c r="G12" s="121"/>
      <c r="H12" s="121"/>
      <c r="I12" s="121"/>
      <c r="J12" s="121"/>
      <c r="K12" s="121"/>
      <c r="L12" s="121"/>
      <c r="M12" s="121"/>
    </row>
    <row r="13" spans="2:13">
      <c r="B13" s="103" t="s">
        <v>100</v>
      </c>
      <c r="C13" s="104" t="s">
        <v>7</v>
      </c>
      <c r="D13" s="104"/>
      <c r="E13" s="171">
        <f t="shared" ref="E13:M13" si="0">SUM(E14:E16)</f>
        <v>0</v>
      </c>
      <c r="F13" s="171">
        <f t="shared" si="0"/>
        <v>115031.97609999999</v>
      </c>
      <c r="G13" s="171">
        <f t="shared" si="0"/>
        <v>517708.46746745094</v>
      </c>
      <c r="H13" s="171">
        <f t="shared" si="0"/>
        <v>377046.13399413286</v>
      </c>
      <c r="I13" s="171">
        <f t="shared" si="0"/>
        <v>363745.22819413291</v>
      </c>
      <c r="J13" s="171">
        <f t="shared" si="0"/>
        <v>286665.69919413293</v>
      </c>
      <c r="K13" s="171">
        <f t="shared" si="0"/>
        <v>235005.29919413291</v>
      </c>
      <c r="L13" s="171">
        <f t="shared" si="0"/>
        <v>172945.49919413292</v>
      </c>
      <c r="M13" s="171">
        <f t="shared" si="0"/>
        <v>2068148.3033381153</v>
      </c>
    </row>
    <row r="14" spans="2:13">
      <c r="B14" s="170" t="s">
        <v>291</v>
      </c>
      <c r="C14" s="126" t="s">
        <v>7</v>
      </c>
      <c r="D14" s="126"/>
      <c r="E14" s="125">
        <f>SUM('1859_Резюме'!E14,'1870_Резюме'!E14,'1865_Резюме'!E14,'1747_Резюме'!E14,'1871_Резюме'!E14,'1441_Резюме'!E15,'1576_Резюме'!E14)</f>
        <v>0</v>
      </c>
      <c r="F14" s="125">
        <f>SUM('1859_Резюме'!F14,'1870_Резюме'!F14,'1865_Резюме'!F14,'1747_Резюме'!F14,'1871_Резюме'!F14,'1441_Резюме'!F15,'1576_Резюме'!F14)</f>
        <v>115031.97609999999</v>
      </c>
      <c r="G14" s="125">
        <f>SUM('1859_Резюме'!G14,'1870_Резюме'!G14,'1865_Резюме'!G14,'1747_Резюме'!G14,'1871_Резюме'!G14,'1441_Резюме'!G15,'1576_Резюме'!G14)</f>
        <v>477545.96746745094</v>
      </c>
      <c r="H14" s="125">
        <f>SUM('1859_Резюме'!H14,'1870_Резюме'!H14,'1865_Резюме'!H14,'1747_Резюме'!H14,'1871_Резюме'!H14,'1441_Резюме'!H15,'1576_Резюме'!H14)</f>
        <v>323406.13399413286</v>
      </c>
      <c r="I14" s="125">
        <f>SUM('1859_Резюме'!I14,'1870_Резюме'!I14,'1865_Резюме'!I14,'1747_Резюме'!I14,'1871_Резюме'!I14,'1441_Резюме'!I15,'1576_Резюме'!I14)</f>
        <v>307990.22819413291</v>
      </c>
      <c r="J14" s="125">
        <f>SUM('1859_Резюме'!J14,'1870_Резюме'!J14,'1865_Резюме'!J14,'1747_Резюме'!J14,'1871_Резюме'!J14,'1441_Резюме'!J15,'1576_Резюме'!J14)</f>
        <v>230910.6991941329</v>
      </c>
      <c r="K14" s="125">
        <f>SUM('1859_Резюме'!K14,'1870_Резюме'!K14,'1865_Резюме'!K14,'1747_Резюме'!K14,'1871_Резюме'!K14,'1441_Резюме'!K15,'1576_Резюме'!K14)</f>
        <v>185250.29919413291</v>
      </c>
      <c r="L14" s="125">
        <f>SUM('1859_Резюме'!L14,'1870_Резюме'!L14,'1865_Резюме'!L14,'1747_Резюме'!L14,'1871_Резюме'!L14,'1441_Резюме'!L15,'1576_Резюме'!L14)</f>
        <v>172945.49919413292</v>
      </c>
      <c r="M14" s="171">
        <f>SUM(C14:L14)</f>
        <v>1813080.8033381153</v>
      </c>
    </row>
    <row r="15" spans="2:13">
      <c r="B15" s="170" t="s">
        <v>293</v>
      </c>
      <c r="C15" s="126" t="s">
        <v>7</v>
      </c>
      <c r="D15" s="126"/>
      <c r="E15" s="125">
        <f>SUM('1441_Резюме'!E14,'1576_Резюме'!E15)</f>
        <v>0</v>
      </c>
      <c r="F15" s="125">
        <f>SUM('1441_Резюме'!F14,'1576_Резюме'!F15)</f>
        <v>0</v>
      </c>
      <c r="G15" s="125">
        <f>SUM('1441_Резюме'!G14,'1576_Резюме'!G15)</f>
        <v>13162.5</v>
      </c>
      <c r="H15" s="125">
        <f>SUM('1441_Резюме'!H14,'1576_Резюме'!H15)</f>
        <v>17640</v>
      </c>
      <c r="I15" s="125">
        <f>SUM('1441_Резюме'!I14,'1576_Резюме'!I15)</f>
        <v>19755</v>
      </c>
      <c r="J15" s="125">
        <f>SUM('1441_Резюме'!J14,'1576_Резюме'!J15)</f>
        <v>19755</v>
      </c>
      <c r="K15" s="125">
        <f>SUM('1441_Резюме'!K14,'1576_Резюме'!K15)</f>
        <v>19755</v>
      </c>
      <c r="L15" s="125">
        <f>SUM('1441_Резюме'!L14,'1576_Резюме'!L15)</f>
        <v>0</v>
      </c>
      <c r="M15" s="171">
        <f>SUM(E15:L15)</f>
        <v>90067.5</v>
      </c>
    </row>
    <row r="16" spans="2:13">
      <c r="B16" s="170" t="s">
        <v>597</v>
      </c>
      <c r="C16" s="126" t="s">
        <v>7</v>
      </c>
      <c r="D16" s="126"/>
      <c r="E16" s="125">
        <f>SUM('1441_Резюме'!E16)</f>
        <v>0</v>
      </c>
      <c r="F16" s="125">
        <f>SUM('1441_Резюме'!F16)</f>
        <v>0</v>
      </c>
      <c r="G16" s="125">
        <f>SUM('1441_Резюме'!G16)</f>
        <v>27000</v>
      </c>
      <c r="H16" s="125">
        <f>SUM('1441_Резюме'!H16)</f>
        <v>36000</v>
      </c>
      <c r="I16" s="125">
        <f>SUM('1441_Резюме'!I16)</f>
        <v>36000</v>
      </c>
      <c r="J16" s="125">
        <f>SUM('1441_Резюме'!J16)</f>
        <v>36000</v>
      </c>
      <c r="K16" s="125">
        <f>SUM('1441_Резюме'!K16)</f>
        <v>30000</v>
      </c>
      <c r="L16" s="125">
        <f>SUM('1441_Резюме'!L16)</f>
        <v>0</v>
      </c>
      <c r="M16" s="171">
        <f>SUM(E16:L16)</f>
        <v>165000</v>
      </c>
    </row>
    <row r="17" spans="2:14">
      <c r="B17" s="101"/>
      <c r="C17" s="102"/>
      <c r="D17" s="102"/>
      <c r="E17" s="102"/>
      <c r="F17" s="102"/>
      <c r="G17" s="102"/>
      <c r="H17" s="102"/>
      <c r="I17" s="102"/>
      <c r="J17" s="102"/>
    </row>
    <row r="18" spans="2:14" ht="28.5" customHeight="1">
      <c r="B18" s="108" t="s">
        <v>44</v>
      </c>
      <c r="C18" s="108" t="s">
        <v>43</v>
      </c>
      <c r="D18" s="108"/>
      <c r="E18" s="108">
        <f t="shared" ref="E18:K18" si="1">E9</f>
        <v>2019</v>
      </c>
      <c r="F18" s="108">
        <f t="shared" si="1"/>
        <v>2020</v>
      </c>
      <c r="G18" s="108">
        <f t="shared" si="1"/>
        <v>2021</v>
      </c>
      <c r="H18" s="108">
        <f t="shared" si="1"/>
        <v>2022</v>
      </c>
      <c r="I18" s="108">
        <f t="shared" si="1"/>
        <v>2023</v>
      </c>
      <c r="J18" s="108">
        <f t="shared" si="1"/>
        <v>2024</v>
      </c>
      <c r="K18" s="108">
        <f t="shared" si="1"/>
        <v>2025</v>
      </c>
      <c r="L18" s="129">
        <v>2026</v>
      </c>
      <c r="M18" s="108" t="s">
        <v>5</v>
      </c>
    </row>
    <row r="19" spans="2:14">
      <c r="B19" s="106" t="s">
        <v>29</v>
      </c>
      <c r="C19" s="107" t="s">
        <v>7</v>
      </c>
      <c r="D19" s="104"/>
      <c r="E19" s="125">
        <f>SUM('1859_Резюме'!E17,'1870_Резюме'!E17,'1865_Резюме'!E17,'1747_Резюме'!E17,'1871_Резюме'!E17,'1441_Резюме'!E20,'1576_Резюме'!E18,'Прочие ИД'!I25,'Прочие ИД'!I29,'Прочие ИД'!I33,'Прочие ИД'!I37,'Прочие ИД'!I41,'Прочие ИД'!I45)</f>
        <v>43051</v>
      </c>
      <c r="F19" s="125">
        <f>SUM('1859_Резюме'!F17,'1870_Резюме'!F17,'1865_Резюме'!F17,'1747_Резюме'!F17,'1871_Резюме'!F17,'1441_Резюме'!F20,'1576_Резюме'!F18,'Прочие ИД'!J25,'Прочие ИД'!J29,'Прочие ИД'!J33,'Прочие ИД'!J37,'Прочие ИД'!J41,'Прочие ИД'!J45)</f>
        <v>119694.43</v>
      </c>
      <c r="G19" s="125">
        <f>SUM('1859_Резюме'!G17,'1870_Резюме'!G17,'1865_Резюме'!G17,'1747_Резюме'!G17,'1871_Резюме'!G17,'1441_Резюме'!G20,'1576_Резюме'!G18,'Прочие ИД'!K25,'Прочие ИД'!K29,'Прочие ИД'!K33,'Прочие ИД'!K37,'Прочие ИД'!K41,'Прочие ИД'!K45)</f>
        <v>276399.51315000001</v>
      </c>
      <c r="H19" s="125">
        <f>SUM('1859_Резюме'!H17,'1870_Резюме'!H17,'1865_Резюме'!H17,'1747_Резюме'!H17,'1871_Резюме'!H17,'1441_Резюме'!H20,'1576_Резюме'!H18,'Прочие ИД'!L25,'Прочие ИД'!L29,'Прочие ИД'!L33,'Прочие ИД'!L37,'Прочие ИД'!L41,'Прочие ИД'!L45)</f>
        <v>359726.30134688818</v>
      </c>
      <c r="I19" s="125">
        <f>SUM('1859_Резюме'!I17,'1870_Резюме'!I17,'1865_Резюме'!I17,'1747_Резюме'!I17,'1871_Резюме'!I17,'1441_Резюме'!I20,'1576_Резюме'!I18,'Прочие ИД'!M25,'Прочие ИД'!M29,'Прочие ИД'!M33,'Прочие ИД'!M37,'Прочие ИД'!M41,'Прочие ИД'!M45)</f>
        <v>251390</v>
      </c>
      <c r="J19" s="125">
        <f>SUM('1859_Резюме'!J17,'1870_Резюме'!J17,'1865_Резюме'!J17,'1747_Резюме'!J17,'1871_Резюме'!J17,'1441_Резюме'!J20,'1576_Резюме'!J18,'Прочие ИД'!N25,'Прочие ИД'!N29,'Прочие ИД'!N33,'Прочие ИД'!N37,'Прочие ИД'!N41,'Прочие ИД'!N45)</f>
        <v>0</v>
      </c>
      <c r="K19" s="125">
        <f>SUM('1859_Резюме'!K17,'1870_Резюме'!K17,'1865_Резюме'!K17,'1747_Резюме'!K17,'1871_Резюме'!K17,'1441_Резюме'!K20,'1576_Резюме'!K18,'Прочие ИД'!O25,'Прочие ИД'!O29,'Прочие ИД'!O33,'Прочие ИД'!O37,'Прочие ИД'!O41,'Прочие ИД'!O45)</f>
        <v>0</v>
      </c>
      <c r="L19" s="125">
        <f>SUM('1859_Резюме'!L17,'1870_Резюме'!L17,'1865_Резюме'!L17,'1747_Резюме'!L17,'1871_Резюме'!L17,'1441_Резюме'!L20,'1576_Резюме'!L18,'Прочие ИД'!P25,'Прочие ИД'!P29,'Прочие ИД'!P33,'Прочие ИД'!P37,'Прочие ИД'!P41,'Прочие ИД'!P45)</f>
        <v>0</v>
      </c>
      <c r="M19" s="171">
        <f>SUM(E19:L19)</f>
        <v>1050261.2444968882</v>
      </c>
      <c r="N19" s="194"/>
    </row>
    <row r="20" spans="2:14">
      <c r="B20" s="40" t="s">
        <v>781</v>
      </c>
      <c r="C20" s="38" t="s">
        <v>7</v>
      </c>
      <c r="D20" s="126"/>
      <c r="E20" s="125">
        <f>SUM('1859_Резюме'!E18,'1870_Резюме'!E18,'1865_Резюме'!E18,'1747_Резюме'!E18,'1871_Резюме'!E18,'1441_Резюме'!E21,'1576_Резюме'!E19,'Прочие ИД'!I26,'Прочие ИД'!I30,'Прочие ИД'!I34,'Прочие ИД'!I38,'Прочие ИД'!I42,'Прочие ИД'!I46)</f>
        <v>4751</v>
      </c>
      <c r="F20" s="125">
        <f>SUM('1859_Резюме'!F18,'1870_Резюме'!F18,'1865_Резюме'!F18,'1747_Резюме'!F18,'1871_Резюме'!F18,'1441_Резюме'!F21,'1576_Резюме'!F19,'Прочие ИД'!J26,'Прочие ИД'!J30,'Прочие ИД'!J34,'Прочие ИД'!J38,'Прочие ИД'!J42,'Прочие ИД'!J46)</f>
        <v>21060</v>
      </c>
      <c r="G20" s="125">
        <f>SUM('1859_Резюме'!G18,'1870_Резюме'!G18,'1865_Резюме'!G18,'1747_Резюме'!G18,'1871_Резюме'!G18,'1441_Резюме'!G21,'1576_Резюме'!G19,'Прочие ИД'!K26,'Прочие ИД'!K30,'Прочие ИД'!K34,'Прочие ИД'!K38,'Прочие ИД'!K42,'Прочие ИД'!K46)</f>
        <v>62229</v>
      </c>
      <c r="H20" s="125">
        <f>SUM('1859_Резюме'!H18,'1870_Резюме'!H18,'1865_Резюме'!H18,'1747_Резюме'!H18,'1871_Резюме'!H18,'1441_Резюме'!H21,'1576_Резюме'!H19,'Прочие ИД'!L26,'Прочие ИД'!L30,'Прочие ИД'!L34,'Прочие ИД'!L38,'Прочие ИД'!L42,'Прочие ИД'!L46)</f>
        <v>43400</v>
      </c>
      <c r="I20" s="125">
        <f>SUM('1859_Резюме'!I18,'1870_Резюме'!I18,'1865_Резюме'!I18,'1747_Резюме'!I18,'1871_Резюме'!I18,'1441_Резюме'!I21,'1576_Резюме'!I19,'Прочие ИД'!M26,'Прочие ИД'!M30,'Прочие ИД'!M34,'Прочие ИД'!M38,'Прочие ИД'!M42,'Прочие ИД'!M46)</f>
        <v>50840</v>
      </c>
      <c r="J20" s="125">
        <f>SUM('1859_Резюме'!J18,'1870_Резюме'!J18,'1865_Резюме'!J18,'1747_Резюме'!J18,'1871_Резюме'!J18,'1441_Резюме'!J21,'1576_Резюме'!J19,'Прочие ИД'!N26,'Прочие ИД'!N30,'Прочие ИД'!N34,'Прочие ИД'!N38,'Прочие ИД'!N42,'Прочие ИД'!N46)</f>
        <v>12000</v>
      </c>
      <c r="K20" s="125">
        <f>SUM('1859_Резюме'!K18,'1870_Резюме'!K18,'1865_Резюме'!K18,'1747_Резюме'!K18,'1871_Резюме'!K18,'1441_Резюме'!K21,'1576_Резюме'!K19,'Прочие ИД'!O26,'Прочие ИД'!O30,'Прочие ИД'!O34,'Прочие ИД'!O38,'Прочие ИД'!O42,'Прочие ИД'!O46)</f>
        <v>12000</v>
      </c>
      <c r="L20" s="125">
        <f>SUM('1859_Резюме'!L18,'1870_Резюме'!L18,'1865_Резюме'!L18,'1747_Резюме'!L18,'1871_Резюме'!L18,'1441_Резюме'!L21,'1576_Резюме'!L19,'Прочие ИД'!P26,'Прочие ИД'!P30,'Прочие ИД'!P34,'Прочие ИД'!P38,'Прочие ИД'!P42,'Прочие ИД'!P46)</f>
        <v>4000</v>
      </c>
      <c r="M20" s="171">
        <f>SUM(E20:L20)</f>
        <v>210280</v>
      </c>
      <c r="N20" s="194"/>
    </row>
    <row r="21" spans="2:14">
      <c r="B21" s="25" t="s">
        <v>5</v>
      </c>
      <c r="C21" s="39" t="s">
        <v>7</v>
      </c>
      <c r="D21" s="126"/>
      <c r="E21" s="171">
        <f>SUM(E19:E20)</f>
        <v>47802</v>
      </c>
      <c r="F21" s="171">
        <f t="shared" ref="F21:L21" si="2">SUM(F19:F20)</f>
        <v>140754.43</v>
      </c>
      <c r="G21" s="171">
        <f t="shared" si="2"/>
        <v>338628.51315000001</v>
      </c>
      <c r="H21" s="171">
        <f>SUM(H19:H20)</f>
        <v>403126.30134688818</v>
      </c>
      <c r="I21" s="171">
        <f t="shared" si="2"/>
        <v>302230</v>
      </c>
      <c r="J21" s="171">
        <f t="shared" si="2"/>
        <v>12000</v>
      </c>
      <c r="K21" s="171">
        <f t="shared" si="2"/>
        <v>12000</v>
      </c>
      <c r="L21" s="171">
        <f t="shared" si="2"/>
        <v>4000</v>
      </c>
      <c r="M21" s="171">
        <f>SUM(M19:M20)</f>
        <v>1260541.2444968882</v>
      </c>
      <c r="N21" s="194"/>
    </row>
    <row r="22" spans="2:14">
      <c r="B22" s="102"/>
      <c r="C22" s="102"/>
      <c r="D22" s="102"/>
      <c r="E22" s="102"/>
      <c r="F22" s="102"/>
      <c r="G22" s="102"/>
      <c r="H22" s="102"/>
      <c r="I22" s="102"/>
      <c r="J22" s="102"/>
      <c r="K22" s="109"/>
      <c r="L22" s="109"/>
    </row>
    <row r="23" spans="2:14" s="99" customFormat="1">
      <c r="B23" s="41" t="s">
        <v>8</v>
      </c>
      <c r="C23" s="43" t="s">
        <v>45</v>
      </c>
      <c r="D23" s="43"/>
      <c r="E23" s="42">
        <f>1/(1+УпД_ИД!$C$3)^(E9-УпД_ИД!$C$2+1/2)</f>
        <v>1.0677078252031311</v>
      </c>
      <c r="F23" s="42">
        <f>1/(1+УпД_ИД!$C$3)^(F9-УпД_ИД!$C$2+1/2)</f>
        <v>0.93658581158169396</v>
      </c>
      <c r="G23" s="42">
        <f>1/(1+УпД_ИД!$C$3)^(G9-УпД_ИД!$C$2+1/2)</f>
        <v>0.82156650138745069</v>
      </c>
      <c r="H23" s="42">
        <f>1/(1+УпД_ИД!$C$3)^(H9-УпД_ИД!$C$2+1/2)</f>
        <v>0.72067236963811454</v>
      </c>
      <c r="I23" s="42">
        <f>1/(1+УпД_ИД!$C$3)^(I9-УпД_ИД!$C$2+1/2)</f>
        <v>0.63216874529659162</v>
      </c>
      <c r="J23" s="42">
        <f>1/(1+УпД_ИД!$C$3)^(J9-УпД_ИД!$C$2+1/2)</f>
        <v>0.55453398710227331</v>
      </c>
      <c r="K23" s="42">
        <f>1/(1+УпД_ИД!$C$3)^(K9-УпД_ИД!$C$2+1/2)</f>
        <v>0.48643332201953804</v>
      </c>
      <c r="L23" s="42">
        <f>1/(1+УпД_ИД!$C$3)^(L9-УпД_ИД!$C$2+1/2)</f>
        <v>0.42669589650836653</v>
      </c>
      <c r="M23" s="46"/>
    </row>
    <row r="25" spans="2:14">
      <c r="B25" s="25" t="s">
        <v>31</v>
      </c>
      <c r="C25" s="38" t="s">
        <v>7</v>
      </c>
      <c r="D25" s="38"/>
      <c r="E25" s="26">
        <f t="shared" ref="E25:L25" si="3">SUM(E13,-E21)</f>
        <v>-47802</v>
      </c>
      <c r="F25" s="26">
        <f t="shared" si="3"/>
        <v>-25722.453900000008</v>
      </c>
      <c r="G25" s="26">
        <f t="shared" si="3"/>
        <v>179079.95431745093</v>
      </c>
      <c r="H25" s="26">
        <f t="shared" si="3"/>
        <v>-26080.167352755321</v>
      </c>
      <c r="I25" s="26">
        <f t="shared" si="3"/>
        <v>61515.228194132913</v>
      </c>
      <c r="J25" s="26">
        <f t="shared" si="3"/>
        <v>274665.69919413293</v>
      </c>
      <c r="K25" s="26">
        <f t="shared" si="3"/>
        <v>223005.29919413291</v>
      </c>
      <c r="L25" s="26">
        <f t="shared" si="3"/>
        <v>168945.49919413292</v>
      </c>
      <c r="M25" s="171">
        <f>SUM(C25:L25)</f>
        <v>807607.05884122732</v>
      </c>
    </row>
    <row r="26" spans="2:14">
      <c r="B26" s="25" t="s">
        <v>32</v>
      </c>
      <c r="C26" s="38" t="s">
        <v>7</v>
      </c>
      <c r="D26" s="38"/>
      <c r="E26" s="26">
        <f t="shared" ref="E26:L26" si="4">SUM(E13,-E20)</f>
        <v>-4751</v>
      </c>
      <c r="F26" s="26">
        <f t="shared" si="4"/>
        <v>93971.976099999985</v>
      </c>
      <c r="G26" s="26">
        <f t="shared" si="4"/>
        <v>455479.46746745094</v>
      </c>
      <c r="H26" s="26">
        <f t="shared" si="4"/>
        <v>333646.13399413286</v>
      </c>
      <c r="I26" s="26">
        <f t="shared" si="4"/>
        <v>312905.22819413291</v>
      </c>
      <c r="J26" s="26">
        <f t="shared" si="4"/>
        <v>274665.69919413293</v>
      </c>
      <c r="K26" s="26">
        <f t="shared" si="4"/>
        <v>223005.29919413291</v>
      </c>
      <c r="L26" s="26">
        <f t="shared" si="4"/>
        <v>168945.49919413292</v>
      </c>
      <c r="M26" s="171">
        <f>SUM(C26:L26)</f>
        <v>1857868.3033381153</v>
      </c>
    </row>
    <row r="27" spans="2:14">
      <c r="B27" s="25" t="s">
        <v>33</v>
      </c>
      <c r="C27" s="38" t="s">
        <v>7</v>
      </c>
      <c r="D27" s="180"/>
      <c r="E27" s="26">
        <f>SUM(E26,D27)</f>
        <v>-4751</v>
      </c>
      <c r="F27" s="26">
        <f t="shared" ref="F27:L27" si="5">SUM(F26,E27)</f>
        <v>89220.976099999985</v>
      </c>
      <c r="G27" s="26">
        <f t="shared" si="5"/>
        <v>544700.44356745097</v>
      </c>
      <c r="H27" s="26">
        <f t="shared" si="5"/>
        <v>878346.57756158384</v>
      </c>
      <c r="I27" s="26">
        <f t="shared" si="5"/>
        <v>1191251.8057557167</v>
      </c>
      <c r="J27" s="26">
        <f t="shared" si="5"/>
        <v>1465917.5049498496</v>
      </c>
      <c r="K27" s="26">
        <f t="shared" si="5"/>
        <v>1688922.8041439825</v>
      </c>
      <c r="L27" s="26">
        <f t="shared" si="5"/>
        <v>1857868.3033381153</v>
      </c>
      <c r="M27" s="171">
        <f>L27</f>
        <v>1857868.3033381153</v>
      </c>
    </row>
    <row r="28" spans="2:14">
      <c r="B28" s="25" t="s">
        <v>437</v>
      </c>
      <c r="C28" s="38" t="s">
        <v>7</v>
      </c>
      <c r="D28" s="38"/>
      <c r="E28" s="26">
        <f t="shared" ref="E28:L28" si="6">(E19-E26*E36*(E26&lt;0))*E23</f>
        <v>51038.569460360071</v>
      </c>
      <c r="F28" s="26">
        <f t="shared" si="6"/>
        <v>112104.10486335825</v>
      </c>
      <c r="G28" s="26">
        <f t="shared" si="6"/>
        <v>227080.58100384017</v>
      </c>
      <c r="H28" s="26">
        <f t="shared" si="6"/>
        <v>259244.80601281638</v>
      </c>
      <c r="I28" s="26">
        <f t="shared" si="6"/>
        <v>158920.90088011016</v>
      </c>
      <c r="J28" s="26">
        <f t="shared" si="6"/>
        <v>0</v>
      </c>
      <c r="K28" s="26">
        <f t="shared" si="6"/>
        <v>0</v>
      </c>
      <c r="L28" s="26">
        <f t="shared" si="6"/>
        <v>0</v>
      </c>
      <c r="M28" s="171">
        <f>SUM(C28:L28)</f>
        <v>808388.96222048509</v>
      </c>
    </row>
    <row r="29" spans="2:14">
      <c r="B29" s="25" t="s">
        <v>34</v>
      </c>
      <c r="C29" s="38" t="s">
        <v>7</v>
      </c>
      <c r="D29" s="38"/>
      <c r="E29" s="26">
        <f>E23*E25</f>
        <v>-51038.569460360071</v>
      </c>
      <c r="F29" s="26">
        <f>F23*F25</f>
        <v>-24091.285361804217</v>
      </c>
      <c r="G29" s="26">
        <f t="shared" ref="G29:L29" si="7">G23*G25</f>
        <v>147126.09153721266</v>
      </c>
      <c r="H29" s="26">
        <f t="shared" si="7"/>
        <v>-18795.256006668769</v>
      </c>
      <c r="I29" s="26">
        <f t="shared" si="7"/>
        <v>38888.004624118519</v>
      </c>
      <c r="J29" s="26">
        <f t="shared" si="7"/>
        <v>152311.4652943562</v>
      </c>
      <c r="K29" s="26">
        <f t="shared" si="7"/>
        <v>108477.20851496307</v>
      </c>
      <c r="L29" s="26">
        <f t="shared" si="7"/>
        <v>72088.351239694064</v>
      </c>
      <c r="M29" s="171">
        <f>SUM(C29:L29)</f>
        <v>424966.01038151141</v>
      </c>
    </row>
    <row r="30" spans="2:14">
      <c r="B30" s="25" t="s">
        <v>35</v>
      </c>
      <c r="C30" s="38" t="s">
        <v>7</v>
      </c>
      <c r="D30" s="180"/>
      <c r="E30" s="26">
        <f t="shared" ref="E30:L30" si="8">D30+E25</f>
        <v>-47802</v>
      </c>
      <c r="F30" s="26">
        <f t="shared" si="8"/>
        <v>-73524.453900000008</v>
      </c>
      <c r="G30" s="26">
        <f t="shared" si="8"/>
        <v>105555.50041745092</v>
      </c>
      <c r="H30" s="26">
        <f t="shared" si="8"/>
        <v>79475.333064695602</v>
      </c>
      <c r="I30" s="26">
        <f t="shared" si="8"/>
        <v>140990.5612588285</v>
      </c>
      <c r="J30" s="26">
        <f t="shared" si="8"/>
        <v>415656.26045296143</v>
      </c>
      <c r="K30" s="26">
        <f t="shared" si="8"/>
        <v>638661.55964709434</v>
      </c>
      <c r="L30" s="26">
        <f t="shared" si="8"/>
        <v>807607.05884122732</v>
      </c>
      <c r="M30" s="171">
        <f>L30</f>
        <v>807607.05884122732</v>
      </c>
    </row>
    <row r="31" spans="2:14">
      <c r="B31" s="25" t="s">
        <v>36</v>
      </c>
      <c r="C31" s="181" t="s">
        <v>11</v>
      </c>
      <c r="D31" s="180"/>
      <c r="E31" s="27">
        <f>IF(E30&lt;0,1,IF(D31&lt;1,0,ABS(D30)/(ABS(D30)+E30)))</f>
        <v>1</v>
      </c>
      <c r="F31" s="27">
        <f t="shared" ref="F31:L31" si="9">IF(F30&lt;0,1,IF(E31&lt;1,0,ABS(E30)/(ABS(E30)+F30)))</f>
        <v>1</v>
      </c>
      <c r="G31" s="27">
        <f t="shared" si="9"/>
        <v>0.41056774992060191</v>
      </c>
      <c r="H31" s="27">
        <f t="shared" si="9"/>
        <v>0</v>
      </c>
      <c r="I31" s="26">
        <f t="shared" si="9"/>
        <v>0</v>
      </c>
      <c r="J31" s="26">
        <f t="shared" si="9"/>
        <v>0</v>
      </c>
      <c r="K31" s="26">
        <f t="shared" si="9"/>
        <v>0</v>
      </c>
      <c r="L31" s="26">
        <f t="shared" si="9"/>
        <v>0</v>
      </c>
      <c r="M31" s="182">
        <f>SUM(C31:L31)</f>
        <v>2.410567749920602</v>
      </c>
    </row>
    <row r="32" spans="2:14">
      <c r="B32" s="25" t="s">
        <v>37</v>
      </c>
      <c r="C32" s="38" t="s">
        <v>7</v>
      </c>
      <c r="D32" s="180"/>
      <c r="E32" s="26">
        <f t="shared" ref="E32:L32" si="10">E29+D32</f>
        <v>-51038.569460360071</v>
      </c>
      <c r="F32" s="26">
        <f t="shared" si="10"/>
        <v>-75129.854822164285</v>
      </c>
      <c r="G32" s="26">
        <f t="shared" si="10"/>
        <v>71996.236715048377</v>
      </c>
      <c r="H32" s="26">
        <f t="shared" si="10"/>
        <v>53200.980708379604</v>
      </c>
      <c r="I32" s="26">
        <f t="shared" si="10"/>
        <v>92088.985332498123</v>
      </c>
      <c r="J32" s="26">
        <f t="shared" si="10"/>
        <v>244400.45062685432</v>
      </c>
      <c r="K32" s="26">
        <f t="shared" si="10"/>
        <v>352877.65914181736</v>
      </c>
      <c r="L32" s="26">
        <f t="shared" si="10"/>
        <v>424966.01038151141</v>
      </c>
      <c r="M32" s="171">
        <f>L32</f>
        <v>424966.01038151141</v>
      </c>
    </row>
    <row r="33" spans="2:13">
      <c r="B33" s="25" t="s">
        <v>38</v>
      </c>
      <c r="C33" s="181" t="s">
        <v>11</v>
      </c>
      <c r="D33" s="180"/>
      <c r="E33" s="26">
        <f>IF(E32&lt;0,1,IF(D33&lt;1,0,ABS(D32)/(ABS(D32)+E32)))</f>
        <v>1</v>
      </c>
      <c r="F33" s="26">
        <f t="shared" ref="F33:L33" si="11">IF(F32&lt;0,1,IF(E33&lt;1,0,ABS(E32)/(ABS(E32)+F32)))</f>
        <v>1</v>
      </c>
      <c r="G33" s="26">
        <f t="shared" si="11"/>
        <v>0.51064943027567389</v>
      </c>
      <c r="H33" s="26">
        <f t="shared" si="11"/>
        <v>0</v>
      </c>
      <c r="I33" s="26">
        <f t="shared" si="11"/>
        <v>0</v>
      </c>
      <c r="J33" s="26">
        <f t="shared" si="11"/>
        <v>0</v>
      </c>
      <c r="K33" s="26">
        <f t="shared" si="11"/>
        <v>0</v>
      </c>
      <c r="L33" s="26">
        <f t="shared" si="11"/>
        <v>0</v>
      </c>
      <c r="M33" s="28">
        <f>SUM(E33:K33)</f>
        <v>2.5106494302756737</v>
      </c>
    </row>
    <row r="36" spans="2:13" s="111" customFormat="1" ht="12">
      <c r="B36" s="112" t="s">
        <v>39</v>
      </c>
      <c r="C36" s="113"/>
      <c r="D36" s="113"/>
      <c r="E36" s="113">
        <f>IF(E37&gt;$C$38,0,1)</f>
        <v>1</v>
      </c>
      <c r="F36" s="113">
        <f t="shared" ref="F36:L36" si="12">IF(F37&gt;$C$38,0,1)</f>
        <v>0</v>
      </c>
      <c r="G36" s="113">
        <f t="shared" si="12"/>
        <v>0</v>
      </c>
      <c r="H36" s="113">
        <f t="shared" si="12"/>
        <v>0</v>
      </c>
      <c r="I36" s="113">
        <f t="shared" si="12"/>
        <v>0</v>
      </c>
      <c r="J36" s="113">
        <f t="shared" si="12"/>
        <v>0</v>
      </c>
      <c r="K36" s="113">
        <f t="shared" si="12"/>
        <v>0</v>
      </c>
      <c r="L36" s="113">
        <f t="shared" si="12"/>
        <v>0</v>
      </c>
    </row>
    <row r="37" spans="2:13" s="111" customFormat="1" ht="12">
      <c r="B37" s="112" t="s">
        <v>40</v>
      </c>
      <c r="C37" s="112"/>
      <c r="D37" s="112"/>
      <c r="E37" s="112">
        <f t="shared" ref="E37:L37" si="13">E9</f>
        <v>2019</v>
      </c>
      <c r="F37" s="112">
        <f t="shared" si="13"/>
        <v>2020</v>
      </c>
      <c r="G37" s="112">
        <f t="shared" si="13"/>
        <v>2021</v>
      </c>
      <c r="H37" s="112">
        <f t="shared" si="13"/>
        <v>2022</v>
      </c>
      <c r="I37" s="112">
        <f t="shared" si="13"/>
        <v>2023</v>
      </c>
      <c r="J37" s="112">
        <f t="shared" si="13"/>
        <v>2024</v>
      </c>
      <c r="K37" s="112">
        <f t="shared" si="13"/>
        <v>2025</v>
      </c>
      <c r="L37" s="112">
        <f t="shared" si="13"/>
        <v>2026</v>
      </c>
    </row>
    <row r="38" spans="2:13" s="111" customFormat="1" ht="12">
      <c r="B38" s="112" t="s">
        <v>71</v>
      </c>
      <c r="C38" s="113">
        <f>HLOOKUP(MIN(E27:K27),E27:L37,11,FALSE)*(MIN(E27:K27)&lt;0)</f>
        <v>2019</v>
      </c>
      <c r="D38" s="113"/>
      <c r="E38" s="113"/>
      <c r="F38" s="113"/>
      <c r="G38" s="113"/>
      <c r="H38" s="113"/>
      <c r="I38" s="113"/>
      <c r="J38" s="113"/>
      <c r="K38" s="113"/>
      <c r="L38" s="113"/>
    </row>
    <row r="39" spans="2:13">
      <c r="I39" s="110"/>
      <c r="J39" s="110"/>
      <c r="K39" s="110"/>
      <c r="L39" s="110"/>
      <c r="M39" s="110"/>
    </row>
  </sheetData>
  <sheetProtection formatCells="0" formatColumns="0" formatRows="0" insertColumns="0" insertRows="0" insertHyperlinks="0" deleteColumns="0" deleteRows="0" sort="0" autoFilter="0" pivotTables="0"/>
  <mergeCells count="3">
    <mergeCell ref="B8:B9"/>
    <mergeCell ref="C8:C9"/>
    <mergeCell ref="M8:M9"/>
  </mergeCells>
  <pageMargins left="0.7" right="0.7" top="0.75" bottom="0.75" header="0.3" footer="0.3"/>
  <pageSetup paperSize="9" orientation="portrait" r:id="rId1"/>
  <ignoredErrors>
    <ignoredError sqref="M27 M30:M31" formula="1"/>
  </ignoredError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/>
  </sheetPr>
  <dimension ref="A1:G63"/>
  <sheetViews>
    <sheetView zoomScale="67" zoomScaleNormal="115" workbookViewId="0">
      <selection activeCell="E19" activeCellId="2" sqref="E11 E15 E19"/>
    </sheetView>
  </sheetViews>
  <sheetFormatPr baseColWidth="10" defaultColWidth="8.83203125" defaultRowHeight="15"/>
  <cols>
    <col min="3" max="3" width="20" customWidth="1"/>
    <col min="4" max="6" width="26.33203125" customWidth="1"/>
  </cols>
  <sheetData>
    <row r="1" spans="1:7">
      <c r="A1" s="195"/>
      <c r="B1" s="196"/>
      <c r="C1" s="196"/>
      <c r="D1" s="197"/>
      <c r="E1" s="197"/>
      <c r="F1" s="197"/>
      <c r="G1" s="196"/>
    </row>
    <row r="2" spans="1:7">
      <c r="A2" s="195"/>
      <c r="B2" s="426" t="s">
        <v>161</v>
      </c>
      <c r="C2" s="427" t="s">
        <v>162</v>
      </c>
      <c r="D2" s="198" t="s">
        <v>123</v>
      </c>
      <c r="E2" s="199" t="s">
        <v>166</v>
      </c>
      <c r="F2" s="200">
        <f>УпД_Резюме!E2</f>
        <v>424966.01038151141</v>
      </c>
      <c r="G2" s="195"/>
    </row>
    <row r="3" spans="1:7">
      <c r="A3" s="195"/>
      <c r="B3" s="426"/>
      <c r="C3" s="427"/>
      <c r="D3" s="198" t="s">
        <v>124</v>
      </c>
      <c r="E3" s="199" t="s">
        <v>185</v>
      </c>
      <c r="F3" s="280">
        <f>УпД_Резюме!E3</f>
        <v>1.5256949689345256</v>
      </c>
      <c r="G3" s="195"/>
    </row>
    <row r="4" spans="1:7">
      <c r="A4" s="195"/>
      <c r="B4" s="426"/>
      <c r="C4" s="427"/>
      <c r="D4" s="198" t="s">
        <v>186</v>
      </c>
      <c r="E4" s="199" t="s">
        <v>12</v>
      </c>
      <c r="F4" s="202">
        <f>УпД_Резюме!E4</f>
        <v>0.45528122390077175</v>
      </c>
      <c r="G4" s="195"/>
    </row>
    <row r="5" spans="1:7">
      <c r="A5" s="195"/>
      <c r="B5" s="426"/>
      <c r="C5" s="427"/>
      <c r="D5" s="198" t="s">
        <v>10</v>
      </c>
      <c r="E5" s="199" t="s">
        <v>11</v>
      </c>
      <c r="F5" s="201">
        <f>УпД_Резюме!E5</f>
        <v>2.5106494302756737</v>
      </c>
      <c r="G5" s="195"/>
    </row>
    <row r="6" spans="1:7">
      <c r="A6" s="195"/>
      <c r="B6" s="203"/>
      <c r="C6" s="196"/>
      <c r="D6" s="197"/>
      <c r="E6" s="197"/>
      <c r="F6" s="197"/>
      <c r="G6" s="196"/>
    </row>
    <row r="7" spans="1:7" ht="14.5" customHeight="1">
      <c r="A7" s="204"/>
      <c r="B7" s="439" t="s">
        <v>163</v>
      </c>
      <c r="C7" s="438" t="s">
        <v>164</v>
      </c>
      <c r="D7" s="428" t="s">
        <v>165</v>
      </c>
      <c r="E7" s="428"/>
      <c r="F7" s="428"/>
      <c r="G7" s="195"/>
    </row>
    <row r="8" spans="1:7">
      <c r="A8" s="204"/>
      <c r="B8" s="440"/>
      <c r="C8" s="431"/>
      <c r="D8" s="429" t="s">
        <v>187</v>
      </c>
      <c r="E8" s="429"/>
      <c r="F8" s="429"/>
      <c r="G8" s="195"/>
    </row>
    <row r="9" spans="1:7">
      <c r="A9" s="204"/>
      <c r="B9" s="440"/>
      <c r="C9" s="431"/>
      <c r="D9" s="428" t="s">
        <v>166</v>
      </c>
      <c r="E9" s="428"/>
      <c r="F9" s="428"/>
      <c r="G9" s="195"/>
    </row>
    <row r="10" spans="1:7">
      <c r="A10" s="204"/>
      <c r="B10" s="440"/>
      <c r="C10" s="431"/>
      <c r="D10" s="205" t="s">
        <v>167</v>
      </c>
      <c r="E10" s="205" t="s">
        <v>168</v>
      </c>
      <c r="F10" s="205" t="s">
        <v>169</v>
      </c>
      <c r="G10" s="195"/>
    </row>
    <row r="11" spans="1:7">
      <c r="A11" s="204"/>
      <c r="B11" s="440"/>
      <c r="C11" s="431"/>
      <c r="D11" s="208">
        <f>MAX(УпД_Дерево_КПЭ_support!$D$6:$J$6)</f>
        <v>477545.96746745094</v>
      </c>
      <c r="E11" s="208">
        <f>AVERAGE(УпД_Дерево_КПЭ_support!$D$6:$J$6)</f>
        <v>259011.54333401649</v>
      </c>
      <c r="F11" s="208">
        <f>УпД_Резюме!M14</f>
        <v>1813080.8033381153</v>
      </c>
      <c r="G11" s="195"/>
    </row>
    <row r="12" spans="1:7">
      <c r="A12" s="204"/>
      <c r="B12" s="440"/>
      <c r="C12" s="431"/>
      <c r="D12" s="442" t="s">
        <v>135</v>
      </c>
      <c r="E12" s="443"/>
      <c r="F12" s="444"/>
      <c r="G12" s="195"/>
    </row>
    <row r="13" spans="1:7">
      <c r="A13" s="204"/>
      <c r="B13" s="440"/>
      <c r="C13" s="431"/>
      <c r="D13" s="428" t="s">
        <v>166</v>
      </c>
      <c r="E13" s="428"/>
      <c r="F13" s="428"/>
      <c r="G13" s="195"/>
    </row>
    <row r="14" spans="1:7">
      <c r="A14" s="204"/>
      <c r="B14" s="440"/>
      <c r="C14" s="431"/>
      <c r="D14" s="205" t="s">
        <v>167</v>
      </c>
      <c r="E14" s="205" t="s">
        <v>168</v>
      </c>
      <c r="F14" s="205" t="s">
        <v>169</v>
      </c>
      <c r="G14" s="195"/>
    </row>
    <row r="15" spans="1:7">
      <c r="A15" s="204"/>
      <c r="B15" s="440"/>
      <c r="C15" s="431"/>
      <c r="D15" s="208">
        <f>MAX(УпД_Дерево_КПЭ_support!$D$43:$J$43)</f>
        <v>19755</v>
      </c>
      <c r="E15" s="208">
        <f>AVERAGE(УпД_Дерево_КПЭ_support!$D$43:$J$43)</f>
        <v>12866.785714285714</v>
      </c>
      <c r="F15" s="208">
        <f>УпД_Резюме!M15</f>
        <v>90067.5</v>
      </c>
      <c r="G15" s="195"/>
    </row>
    <row r="16" spans="1:7">
      <c r="A16" s="204"/>
      <c r="B16" s="440"/>
      <c r="C16" s="431"/>
      <c r="D16" s="442" t="s">
        <v>597</v>
      </c>
      <c r="E16" s="443"/>
      <c r="F16" s="444"/>
      <c r="G16" s="195"/>
    </row>
    <row r="17" spans="1:7">
      <c r="A17" s="204"/>
      <c r="B17" s="440"/>
      <c r="C17" s="431"/>
      <c r="D17" s="428" t="s">
        <v>166</v>
      </c>
      <c r="E17" s="428"/>
      <c r="F17" s="428"/>
      <c r="G17" s="195"/>
    </row>
    <row r="18" spans="1:7">
      <c r="A18" s="204"/>
      <c r="B18" s="440"/>
      <c r="C18" s="431"/>
      <c r="D18" s="205" t="s">
        <v>167</v>
      </c>
      <c r="E18" s="205" t="s">
        <v>168</v>
      </c>
      <c r="F18" s="205" t="s">
        <v>169</v>
      </c>
      <c r="G18" s="195"/>
    </row>
    <row r="19" spans="1:7">
      <c r="A19" s="204"/>
      <c r="B19" s="440"/>
      <c r="C19" s="431"/>
      <c r="D19" s="208">
        <f>MAX(УпД_Дерево_КПЭ_support!$D$58:$J$58)</f>
        <v>36000</v>
      </c>
      <c r="E19" s="208">
        <f>AVERAGE(УпД_Дерево_КПЭ_support!$D$58:$J$58)</f>
        <v>23571.428571428572</v>
      </c>
      <c r="F19" s="208">
        <f>УпД_Резюме!M16</f>
        <v>165000</v>
      </c>
      <c r="G19" s="195"/>
    </row>
    <row r="20" spans="1:7">
      <c r="A20" s="195"/>
      <c r="B20" s="196"/>
      <c r="C20" s="196"/>
      <c r="D20" s="197"/>
      <c r="E20" s="197"/>
      <c r="F20" s="197"/>
      <c r="G20" s="196"/>
    </row>
    <row r="21" spans="1:7" ht="14.5" customHeight="1">
      <c r="A21" s="195"/>
      <c r="B21" s="439" t="s">
        <v>170</v>
      </c>
      <c r="C21" s="438" t="s">
        <v>171</v>
      </c>
      <c r="D21" s="429" t="s">
        <v>172</v>
      </c>
      <c r="E21" s="429"/>
      <c r="F21" s="429"/>
      <c r="G21" s="195"/>
    </row>
    <row r="22" spans="1:7">
      <c r="A22" s="195"/>
      <c r="B22" s="440"/>
      <c r="C22" s="431"/>
      <c r="D22" s="441" t="s">
        <v>173</v>
      </c>
      <c r="E22" s="428"/>
      <c r="F22" s="428"/>
      <c r="G22" s="195"/>
    </row>
    <row r="23" spans="1:7">
      <c r="A23" s="195"/>
      <c r="B23" s="440"/>
      <c r="C23" s="431"/>
      <c r="D23" s="205" t="s">
        <v>174</v>
      </c>
      <c r="E23" s="205" t="s">
        <v>175</v>
      </c>
      <c r="F23" s="205" t="s">
        <v>176</v>
      </c>
      <c r="G23" s="195"/>
    </row>
    <row r="24" spans="1:7">
      <c r="A24" s="195"/>
      <c r="B24" s="440"/>
      <c r="C24" s="431"/>
      <c r="D24" s="206">
        <v>0</v>
      </c>
      <c r="E24" s="206">
        <f>AVERAGE(УпД_Дерево_КПЭ_support!D7:J7)</f>
        <v>3106.8571428571427</v>
      </c>
      <c r="F24" s="206">
        <f>E24-D24</f>
        <v>3106.8571428571427</v>
      </c>
      <c r="G24" s="195"/>
    </row>
    <row r="25" spans="1:7">
      <c r="A25" s="195"/>
      <c r="B25" s="440"/>
      <c r="C25" s="431"/>
      <c r="D25" s="442" t="s">
        <v>135</v>
      </c>
      <c r="E25" s="443"/>
      <c r="F25" s="444"/>
      <c r="G25" s="195"/>
    </row>
    <row r="26" spans="1:7">
      <c r="A26" s="195"/>
      <c r="B26" s="440"/>
      <c r="C26" s="431"/>
      <c r="D26" s="445" t="s">
        <v>173</v>
      </c>
      <c r="E26" s="446"/>
      <c r="F26" s="447"/>
      <c r="G26" s="195"/>
    </row>
    <row r="27" spans="1:7">
      <c r="A27" s="195"/>
      <c r="B27" s="440"/>
      <c r="C27" s="431"/>
      <c r="D27" s="205" t="s">
        <v>174</v>
      </c>
      <c r="E27" s="205" t="s">
        <v>175</v>
      </c>
      <c r="F27" s="205" t="s">
        <v>176</v>
      </c>
      <c r="G27" s="195"/>
    </row>
    <row r="28" spans="1:7">
      <c r="A28" s="195"/>
      <c r="B28" s="440"/>
      <c r="C28" s="431"/>
      <c r="D28" s="385">
        <v>0</v>
      </c>
      <c r="E28" s="385">
        <f>УпД_Дерево_КПЭ_support!F44</f>
        <v>7.3368541033434651</v>
      </c>
      <c r="F28" s="206">
        <f>D28-E28</f>
        <v>-7.3368541033434651</v>
      </c>
      <c r="G28" s="195"/>
    </row>
    <row r="29" spans="1:7">
      <c r="A29" s="195"/>
      <c r="B29" s="440"/>
      <c r="C29" s="431"/>
      <c r="D29" s="442" t="s">
        <v>782</v>
      </c>
      <c r="E29" s="443"/>
      <c r="F29" s="444"/>
      <c r="G29" s="195"/>
    </row>
    <row r="30" spans="1:7">
      <c r="A30" s="195"/>
      <c r="B30" s="440"/>
      <c r="C30" s="431"/>
      <c r="D30" s="445" t="s">
        <v>12</v>
      </c>
      <c r="E30" s="446"/>
      <c r="F30" s="447"/>
      <c r="G30" s="195"/>
    </row>
    <row r="31" spans="1:7">
      <c r="A31" s="195"/>
      <c r="B31" s="440"/>
      <c r="C31" s="431"/>
      <c r="D31" s="205" t="s">
        <v>174</v>
      </c>
      <c r="E31" s="205" t="s">
        <v>175</v>
      </c>
      <c r="F31" s="205" t="s">
        <v>176</v>
      </c>
      <c r="G31" s="195"/>
    </row>
    <row r="32" spans="1:7">
      <c r="A32" s="195"/>
      <c r="B32" s="440"/>
      <c r="C32" s="431"/>
      <c r="D32" s="384">
        <f>'1441_ИД'!G85</f>
        <v>1.2500000000000001E-2</v>
      </c>
      <c r="E32" s="384">
        <f>'1441_ИД'!G88</f>
        <v>2.5000000000000001E-3</v>
      </c>
      <c r="F32" s="206">
        <f>D32-E32</f>
        <v>0.01</v>
      </c>
      <c r="G32" s="195"/>
    </row>
    <row r="33" spans="1:7">
      <c r="A33" s="195"/>
      <c r="B33" s="277"/>
      <c r="C33" s="278"/>
      <c r="D33" s="279"/>
      <c r="E33" s="279"/>
      <c r="F33" s="279"/>
      <c r="G33" s="195"/>
    </row>
    <row r="34" spans="1:7">
      <c r="A34" s="195"/>
      <c r="B34" s="196"/>
      <c r="C34" s="196"/>
      <c r="D34" s="197"/>
      <c r="E34" s="197"/>
      <c r="F34" s="197"/>
      <c r="G34" s="196"/>
    </row>
    <row r="35" spans="1:7">
      <c r="A35" s="195"/>
      <c r="B35" s="430" t="s">
        <v>177</v>
      </c>
      <c r="C35" s="431" t="s">
        <v>178</v>
      </c>
      <c r="D35" s="432" t="s">
        <v>319</v>
      </c>
      <c r="E35" s="433"/>
      <c r="F35" s="434"/>
      <c r="G35" s="196"/>
    </row>
    <row r="36" spans="1:7">
      <c r="A36" s="195"/>
      <c r="B36" s="430"/>
      <c r="C36" s="431"/>
      <c r="D36" s="428" t="s">
        <v>108</v>
      </c>
      <c r="E36" s="428"/>
      <c r="F36" s="428"/>
      <c r="G36" s="196"/>
    </row>
    <row r="37" spans="1:7">
      <c r="A37" s="195"/>
      <c r="B37" s="430"/>
      <c r="C37" s="431"/>
      <c r="D37" s="205" t="s">
        <v>174</v>
      </c>
      <c r="E37" s="205" t="s">
        <v>175</v>
      </c>
      <c r="F37" s="205" t="s">
        <v>176</v>
      </c>
      <c r="G37" s="196"/>
    </row>
    <row r="38" spans="1:7">
      <c r="A38" s="195"/>
      <c r="B38" s="430"/>
      <c r="C38" s="431"/>
      <c r="D38" s="207">
        <v>0</v>
      </c>
      <c r="E38" s="209">
        <f>AVERAGE(УпД_Дерево_КПЭ_support!$D$8:$J$8)</f>
        <v>30.142857142857142</v>
      </c>
      <c r="F38" s="209">
        <f>E38-D38</f>
        <v>30.142857142857142</v>
      </c>
      <c r="G38" s="196"/>
    </row>
    <row r="39" spans="1:7">
      <c r="A39" s="195"/>
      <c r="B39" s="430"/>
      <c r="C39" s="431"/>
      <c r="D39" s="432" t="s">
        <v>375</v>
      </c>
      <c r="E39" s="433"/>
      <c r="F39" s="434"/>
      <c r="G39" s="196"/>
    </row>
    <row r="40" spans="1:7">
      <c r="A40" s="195"/>
      <c r="B40" s="430"/>
      <c r="C40" s="431"/>
      <c r="D40" s="428" t="s">
        <v>108</v>
      </c>
      <c r="E40" s="428"/>
      <c r="F40" s="428"/>
      <c r="G40" s="196"/>
    </row>
    <row r="41" spans="1:7">
      <c r="A41" s="195"/>
      <c r="B41" s="430"/>
      <c r="C41" s="431"/>
      <c r="D41" s="205" t="s">
        <v>174</v>
      </c>
      <c r="E41" s="205" t="s">
        <v>175</v>
      </c>
      <c r="F41" s="205" t="s">
        <v>176</v>
      </c>
      <c r="G41" s="196"/>
    </row>
    <row r="42" spans="1:7">
      <c r="A42" s="195"/>
      <c r="B42" s="430"/>
      <c r="C42" s="431"/>
      <c r="D42" s="207">
        <v>0</v>
      </c>
      <c r="E42" s="209">
        <f>AVERAGE(УпД_Дерево_КПЭ_support!$D$9:$J$9)</f>
        <v>22.144285714285711</v>
      </c>
      <c r="F42" s="209">
        <f>E42-D42</f>
        <v>22.144285714285711</v>
      </c>
      <c r="G42" s="196"/>
    </row>
    <row r="43" spans="1:7">
      <c r="A43" s="195"/>
      <c r="B43" s="430"/>
      <c r="C43" s="431"/>
      <c r="D43" s="432" t="s">
        <v>591</v>
      </c>
      <c r="E43" s="433"/>
      <c r="F43" s="434"/>
      <c r="G43" s="196"/>
    </row>
    <row r="44" spans="1:7">
      <c r="A44" s="195"/>
      <c r="B44" s="430"/>
      <c r="C44" s="431"/>
      <c r="D44" s="428" t="s">
        <v>108</v>
      </c>
      <c r="E44" s="428"/>
      <c r="F44" s="428"/>
      <c r="G44" s="196"/>
    </row>
    <row r="45" spans="1:7">
      <c r="A45" s="195"/>
      <c r="B45" s="430"/>
      <c r="C45" s="431"/>
      <c r="D45" s="205" t="s">
        <v>174</v>
      </c>
      <c r="E45" s="205" t="s">
        <v>175</v>
      </c>
      <c r="F45" s="205" t="s">
        <v>176</v>
      </c>
      <c r="G45" s="196"/>
    </row>
    <row r="46" spans="1:7">
      <c r="A46" s="195"/>
      <c r="B46" s="430"/>
      <c r="C46" s="431"/>
      <c r="D46" s="207">
        <v>0</v>
      </c>
      <c r="E46" s="209">
        <f>AVERAGE(УпД_Дерево_КПЭ_support!$D$10:$J$10)</f>
        <v>28.571428571428573</v>
      </c>
      <c r="F46" s="207">
        <f>E46-D46</f>
        <v>28.571428571428573</v>
      </c>
      <c r="G46" s="196"/>
    </row>
    <row r="47" spans="1:7">
      <c r="A47" s="195"/>
      <c r="B47" s="430"/>
      <c r="C47" s="431"/>
      <c r="D47" s="432" t="s">
        <v>297</v>
      </c>
      <c r="E47" s="433"/>
      <c r="F47" s="434"/>
      <c r="G47" s="196"/>
    </row>
    <row r="48" spans="1:7">
      <c r="A48" s="195"/>
      <c r="B48" s="430"/>
      <c r="C48" s="431"/>
      <c r="D48" s="428" t="s">
        <v>108</v>
      </c>
      <c r="E48" s="428"/>
      <c r="F48" s="428"/>
      <c r="G48" s="196"/>
    </row>
    <row r="49" spans="1:7">
      <c r="A49" s="195"/>
      <c r="B49" s="430"/>
      <c r="C49" s="431"/>
      <c r="D49" s="205" t="s">
        <v>174</v>
      </c>
      <c r="E49" s="205" t="s">
        <v>175</v>
      </c>
      <c r="F49" s="205" t="s">
        <v>176</v>
      </c>
      <c r="G49" s="196"/>
    </row>
    <row r="50" spans="1:7">
      <c r="A50" s="195"/>
      <c r="B50" s="430"/>
      <c r="C50" s="431"/>
      <c r="D50" s="207">
        <v>0</v>
      </c>
      <c r="E50" s="209">
        <f>AVERAGE(УпД_Дерево_КПЭ_support!$D$11:$J$11)</f>
        <v>2.1428571428571428</v>
      </c>
      <c r="F50" s="207">
        <f>E50-D50</f>
        <v>2.1428571428571428</v>
      </c>
      <c r="G50" s="196"/>
    </row>
    <row r="51" spans="1:7">
      <c r="A51" s="195"/>
      <c r="B51" s="430"/>
      <c r="C51" s="431"/>
      <c r="D51" s="432" t="s">
        <v>403</v>
      </c>
      <c r="E51" s="433"/>
      <c r="F51" s="434"/>
      <c r="G51" s="196"/>
    </row>
    <row r="52" spans="1:7">
      <c r="A52" s="195"/>
      <c r="B52" s="430"/>
      <c r="C52" s="431"/>
      <c r="D52" s="435" t="s">
        <v>108</v>
      </c>
      <c r="E52" s="436"/>
      <c r="F52" s="437"/>
      <c r="G52" s="196"/>
    </row>
    <row r="53" spans="1:7">
      <c r="A53" s="195"/>
      <c r="B53" s="430"/>
      <c r="C53" s="431"/>
      <c r="D53" s="205" t="s">
        <v>174</v>
      </c>
      <c r="E53" s="205" t="s">
        <v>175</v>
      </c>
      <c r="F53" s="205" t="s">
        <v>176</v>
      </c>
      <c r="G53" s="196"/>
    </row>
    <row r="54" spans="1:7">
      <c r="A54" s="195"/>
      <c r="B54" s="430"/>
      <c r="C54" s="431"/>
      <c r="D54" s="207">
        <v>0</v>
      </c>
      <c r="E54" s="209">
        <f>AVERAGE(УпД_Дерево_КПЭ_support!D45:J45)</f>
        <v>158.97678571428568</v>
      </c>
      <c r="F54" s="209">
        <f>E54-D54</f>
        <v>158.97678571428568</v>
      </c>
      <c r="G54" s="196"/>
    </row>
    <row r="55" spans="1:7">
      <c r="A55" s="195"/>
      <c r="B55" s="430"/>
      <c r="C55" s="431"/>
      <c r="D55" s="432" t="s">
        <v>332</v>
      </c>
      <c r="E55" s="433"/>
      <c r="F55" s="434"/>
      <c r="G55" s="196"/>
    </row>
    <row r="56" spans="1:7">
      <c r="A56" s="195"/>
      <c r="B56" s="430"/>
      <c r="C56" s="431"/>
      <c r="D56" s="428" t="s">
        <v>108</v>
      </c>
      <c r="E56" s="428"/>
      <c r="F56" s="428"/>
      <c r="G56" s="196"/>
    </row>
    <row r="57" spans="1:7">
      <c r="A57" s="195"/>
      <c r="B57" s="430"/>
      <c r="C57" s="431"/>
      <c r="D57" s="205" t="s">
        <v>174</v>
      </c>
      <c r="E57" s="205" t="s">
        <v>175</v>
      </c>
      <c r="F57" s="205" t="s">
        <v>176</v>
      </c>
      <c r="G57" s="196"/>
    </row>
    <row r="58" spans="1:7">
      <c r="A58" s="195"/>
      <c r="B58" s="430"/>
      <c r="C58" s="431"/>
      <c r="D58" s="207">
        <v>0</v>
      </c>
      <c r="E58" s="209">
        <f>AVERAGE(УпД_Дерево_КПЭ_support!D46:J46)</f>
        <v>7.1428571428571432</v>
      </c>
      <c r="F58" s="209">
        <f>E58-D58</f>
        <v>7.1428571428571432</v>
      </c>
      <c r="G58" s="196"/>
    </row>
    <row r="59" spans="1:7">
      <c r="A59" s="195"/>
      <c r="B59" s="430"/>
      <c r="C59" s="431"/>
      <c r="D59" s="432" t="s">
        <v>617</v>
      </c>
      <c r="E59" s="433"/>
      <c r="F59" s="434"/>
      <c r="G59" s="196"/>
    </row>
    <row r="60" spans="1:7">
      <c r="A60" s="195"/>
      <c r="B60" s="430"/>
      <c r="C60" s="431"/>
      <c r="D60" s="428" t="s">
        <v>108</v>
      </c>
      <c r="E60" s="428"/>
      <c r="F60" s="428"/>
      <c r="G60" s="196"/>
    </row>
    <row r="61" spans="1:7">
      <c r="A61" s="195"/>
      <c r="B61" s="430"/>
      <c r="C61" s="431"/>
      <c r="D61" s="205" t="s">
        <v>174</v>
      </c>
      <c r="E61" s="205" t="s">
        <v>175</v>
      </c>
      <c r="F61" s="205" t="s">
        <v>176</v>
      </c>
      <c r="G61" s="196"/>
    </row>
    <row r="62" spans="1:7">
      <c r="A62" s="195"/>
      <c r="B62" s="430"/>
      <c r="C62" s="431"/>
      <c r="D62" s="207">
        <v>0</v>
      </c>
      <c r="E62" s="207">
        <f>AVERAGE(УпД_Дерево_КПЭ_support!D60:I60)</f>
        <v>1</v>
      </c>
      <c r="F62" s="207">
        <f>E62-D62</f>
        <v>1</v>
      </c>
      <c r="G62" s="196"/>
    </row>
    <row r="63" spans="1:7">
      <c r="A63" s="196"/>
      <c r="B63" s="196"/>
      <c r="C63" s="196"/>
      <c r="D63" s="197"/>
      <c r="E63" s="197"/>
      <c r="F63" s="204"/>
      <c r="G63" s="195"/>
    </row>
  </sheetData>
  <mergeCells count="35">
    <mergeCell ref="C21:C32"/>
    <mergeCell ref="B21:B32"/>
    <mergeCell ref="C7:C19"/>
    <mergeCell ref="B7:B19"/>
    <mergeCell ref="D21:F21"/>
    <mergeCell ref="D22:F22"/>
    <mergeCell ref="D25:F25"/>
    <mergeCell ref="D26:F26"/>
    <mergeCell ref="D29:F29"/>
    <mergeCell ref="D30:F30"/>
    <mergeCell ref="D12:F12"/>
    <mergeCell ref="D13:F13"/>
    <mergeCell ref="D16:F16"/>
    <mergeCell ref="D17:F17"/>
    <mergeCell ref="D60:F60"/>
    <mergeCell ref="B35:B62"/>
    <mergeCell ref="C35:C62"/>
    <mergeCell ref="D35:F35"/>
    <mergeCell ref="D36:F36"/>
    <mergeCell ref="D39:F39"/>
    <mergeCell ref="D40:F40"/>
    <mergeCell ref="D43:F43"/>
    <mergeCell ref="D44:F44"/>
    <mergeCell ref="D47:F47"/>
    <mergeCell ref="D48:F48"/>
    <mergeCell ref="D51:F51"/>
    <mergeCell ref="D52:F52"/>
    <mergeCell ref="D55:F55"/>
    <mergeCell ref="D56:F56"/>
    <mergeCell ref="D59:F59"/>
    <mergeCell ref="B2:B5"/>
    <mergeCell ref="C2:C5"/>
    <mergeCell ref="D7:F7"/>
    <mergeCell ref="D8:F8"/>
    <mergeCell ref="D9:F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L60"/>
  <sheetViews>
    <sheetView zoomScale="70" zoomScaleNormal="70" workbookViewId="0">
      <pane xSplit="3" ySplit="2" topLeftCell="D3" activePane="bottomRight" state="frozen"/>
      <selection activeCell="F15" sqref="F15"/>
      <selection pane="topRight" activeCell="F15" sqref="F15"/>
      <selection pane="bottomLeft" activeCell="F15" sqref="F15"/>
      <selection pane="bottomRight" activeCell="L5" sqref="L5"/>
    </sheetView>
  </sheetViews>
  <sheetFormatPr baseColWidth="10" defaultColWidth="8.83203125" defaultRowHeight="15" outlineLevelRow="1"/>
  <cols>
    <col min="2" max="2" width="42.5" bestFit="1" customWidth="1"/>
    <col min="3" max="3" width="2.5" customWidth="1"/>
  </cols>
  <sheetData>
    <row r="2" spans="1:12">
      <c r="B2" s="36" t="s">
        <v>179</v>
      </c>
      <c r="C2" s="36"/>
      <c r="D2" s="36">
        <v>2020</v>
      </c>
      <c r="E2" s="36">
        <v>2021</v>
      </c>
      <c r="F2" s="36">
        <v>2022</v>
      </c>
      <c r="G2" s="36">
        <v>2023</v>
      </c>
      <c r="H2" s="36">
        <v>2024</v>
      </c>
      <c r="I2" s="36">
        <v>2025</v>
      </c>
      <c r="J2" s="36">
        <v>2026</v>
      </c>
    </row>
    <row r="4" spans="1:12">
      <c r="A4" s="382"/>
      <c r="B4" s="383" t="s">
        <v>783</v>
      </c>
      <c r="C4" s="382"/>
      <c r="D4" s="382"/>
      <c r="E4" s="382"/>
      <c r="F4" s="382"/>
      <c r="G4" s="382"/>
      <c r="H4" s="382"/>
      <c r="I4" s="382"/>
      <c r="J4" s="382"/>
    </row>
    <row r="5" spans="1:12" outlineLevel="1">
      <c r="A5" s="212"/>
      <c r="B5" s="380" t="s">
        <v>191</v>
      </c>
      <c r="C5" s="212"/>
      <c r="D5" s="212"/>
      <c r="E5" s="212"/>
      <c r="F5" s="212"/>
      <c r="G5" s="212"/>
      <c r="H5" s="212"/>
      <c r="I5" s="212"/>
      <c r="J5" s="212"/>
    </row>
    <row r="6" spans="1:12" outlineLevel="1">
      <c r="A6" s="212" t="s">
        <v>56</v>
      </c>
      <c r="B6" s="212" t="s">
        <v>783</v>
      </c>
      <c r="C6" s="212"/>
      <c r="D6" s="267">
        <f>SUMIFS(D$13:D$39,$B$13:$B$39,$B6)</f>
        <v>115031.97609999999</v>
      </c>
      <c r="E6" s="267">
        <f t="shared" ref="E6:J11" si="0">SUMIFS(E$13:E$39,$B$13:$B$39,$B6)</f>
        <v>477545.96746745094</v>
      </c>
      <c r="F6" s="267">
        <f t="shared" si="0"/>
        <v>323406.13399413286</v>
      </c>
      <c r="G6" s="267">
        <f t="shared" si="0"/>
        <v>307990.22819413291</v>
      </c>
      <c r="H6" s="267">
        <f t="shared" si="0"/>
        <v>230910.6991941329</v>
      </c>
      <c r="I6" s="267">
        <f t="shared" si="0"/>
        <v>185250.29919413291</v>
      </c>
      <c r="J6" s="267">
        <f t="shared" si="0"/>
        <v>172945.49919413292</v>
      </c>
    </row>
    <row r="7" spans="1:12" outlineLevel="1">
      <c r="A7" s="212" t="s">
        <v>26</v>
      </c>
      <c r="B7" s="212" t="s">
        <v>590</v>
      </c>
      <c r="C7" s="212"/>
      <c r="D7" s="267">
        <f t="shared" ref="D7:D11" si="1">SUMIFS(D$13:D$39,$B$13:$B$39,$B7)</f>
        <v>1002</v>
      </c>
      <c r="E7" s="267">
        <f t="shared" si="0"/>
        <v>1352</v>
      </c>
      <c r="F7" s="267">
        <f t="shared" si="0"/>
        <v>4709.5999999999995</v>
      </c>
      <c r="G7" s="267">
        <f t="shared" si="0"/>
        <v>4509.5999999999995</v>
      </c>
      <c r="H7" s="267">
        <f t="shared" si="0"/>
        <v>3509.6000000000004</v>
      </c>
      <c r="I7" s="267">
        <f t="shared" si="0"/>
        <v>3407.6000000000004</v>
      </c>
      <c r="J7" s="267">
        <f t="shared" si="0"/>
        <v>3257.6000000000004</v>
      </c>
    </row>
    <row r="8" spans="1:12" outlineLevel="1">
      <c r="A8" s="212" t="s">
        <v>299</v>
      </c>
      <c r="B8" s="212" t="s">
        <v>319</v>
      </c>
      <c r="C8" s="212"/>
      <c r="D8" s="267">
        <f t="shared" si="1"/>
        <v>45</v>
      </c>
      <c r="E8" s="267">
        <f t="shared" si="0"/>
        <v>55</v>
      </c>
      <c r="F8" s="267">
        <f t="shared" si="0"/>
        <v>61</v>
      </c>
      <c r="G8" s="267">
        <f t="shared" si="0"/>
        <v>50</v>
      </c>
      <c r="H8" s="267">
        <f t="shared" si="0"/>
        <v>0</v>
      </c>
      <c r="I8" s="267">
        <f t="shared" si="0"/>
        <v>0</v>
      </c>
      <c r="J8" s="267">
        <f t="shared" si="0"/>
        <v>0</v>
      </c>
    </row>
    <row r="9" spans="1:12" outlineLevel="1">
      <c r="A9" s="212" t="s">
        <v>299</v>
      </c>
      <c r="B9" s="212" t="s">
        <v>375</v>
      </c>
      <c r="C9" s="212"/>
      <c r="D9" s="267">
        <f t="shared" si="1"/>
        <v>0</v>
      </c>
      <c r="E9" s="267">
        <f t="shared" si="0"/>
        <v>30</v>
      </c>
      <c r="F9" s="267">
        <f t="shared" si="0"/>
        <v>109</v>
      </c>
      <c r="G9" s="267">
        <f t="shared" si="0"/>
        <v>16.010000000000002</v>
      </c>
      <c r="H9" s="267">
        <f t="shared" si="0"/>
        <v>0</v>
      </c>
      <c r="I9" s="267">
        <f t="shared" si="0"/>
        <v>0</v>
      </c>
      <c r="J9" s="267">
        <f t="shared" si="0"/>
        <v>0</v>
      </c>
    </row>
    <row r="10" spans="1:12" outlineLevel="1">
      <c r="A10" s="212" t="s">
        <v>299</v>
      </c>
      <c r="B10" s="212" t="s">
        <v>591</v>
      </c>
      <c r="C10" s="212"/>
      <c r="D10" s="267">
        <f t="shared" si="1"/>
        <v>0</v>
      </c>
      <c r="E10" s="267">
        <f t="shared" si="0"/>
        <v>200</v>
      </c>
      <c r="F10" s="267">
        <f t="shared" si="0"/>
        <v>0</v>
      </c>
      <c r="G10" s="267">
        <f t="shared" si="0"/>
        <v>0</v>
      </c>
      <c r="H10" s="267">
        <f t="shared" si="0"/>
        <v>0</v>
      </c>
      <c r="I10" s="267">
        <f t="shared" si="0"/>
        <v>0</v>
      </c>
      <c r="J10" s="267">
        <f t="shared" si="0"/>
        <v>0</v>
      </c>
    </row>
    <row r="11" spans="1:12" outlineLevel="1">
      <c r="A11" s="212" t="s">
        <v>299</v>
      </c>
      <c r="B11" s="212" t="s">
        <v>297</v>
      </c>
      <c r="C11" s="212"/>
      <c r="D11" s="267">
        <f t="shared" si="1"/>
        <v>15</v>
      </c>
      <c r="E11" s="267">
        <f t="shared" si="0"/>
        <v>0</v>
      </c>
      <c r="F11" s="267">
        <f t="shared" si="0"/>
        <v>0</v>
      </c>
      <c r="G11" s="267">
        <f t="shared" si="0"/>
        <v>0</v>
      </c>
      <c r="H11" s="267">
        <f t="shared" si="0"/>
        <v>0</v>
      </c>
      <c r="I11" s="267">
        <f t="shared" si="0"/>
        <v>0</v>
      </c>
      <c r="J11" s="267">
        <f t="shared" si="0"/>
        <v>0</v>
      </c>
    </row>
    <row r="12" spans="1:12" outlineLevel="1">
      <c r="B12" s="36" t="s">
        <v>152</v>
      </c>
    </row>
    <row r="13" spans="1:12" outlineLevel="1">
      <c r="A13" t="s">
        <v>56</v>
      </c>
      <c r="B13" t="s">
        <v>783</v>
      </c>
      <c r="D13" s="210">
        <f>SUM('1859_Расчет'!I10,'1859_Расчет'!I22)</f>
        <v>69371.576099999991</v>
      </c>
      <c r="E13" s="210">
        <f>SUM('1859_Расчет'!J10,'1859_Расчет'!J22)</f>
        <v>305234.93484</v>
      </c>
      <c r="F13" s="210">
        <f>SUM('1859_Расчет'!K10,'1859_Расчет'!K22)</f>
        <v>95015.434799999988</v>
      </c>
      <c r="G13" s="210">
        <f>SUM('1859_Расчет'!L10,'1859_Расчет'!L22)</f>
        <v>79599.528999999995</v>
      </c>
      <c r="H13" s="210">
        <f>SUM('1859_Расчет'!M10,'1859_Расчет'!M22)</f>
        <v>2520</v>
      </c>
      <c r="I13" s="210">
        <f>SUM('1859_Расчет'!N10,'1859_Расчет'!N22)</f>
        <v>2520</v>
      </c>
      <c r="J13" s="210">
        <f>SUM('1859_Расчет'!O10,'1859_Расчет'!O22)</f>
        <v>2520</v>
      </c>
      <c r="L13" s="386"/>
    </row>
    <row r="14" spans="1:12" outlineLevel="1">
      <c r="A14" t="s">
        <v>26</v>
      </c>
      <c r="B14" t="s">
        <v>590</v>
      </c>
      <c r="D14" s="210">
        <f>SUM('1859_Расчет'!I14,'1859_Расчет'!I26)</f>
        <v>900</v>
      </c>
      <c r="E14" s="210">
        <f>SUM('1859_Расчет'!J14,'1859_Расчет'!J26)</f>
        <v>1100</v>
      </c>
      <c r="F14" s="210">
        <f>SUM('1859_Расчет'!K14,'1859_Расчет'!K26)</f>
        <v>1240</v>
      </c>
      <c r="G14" s="210">
        <f>SUM('1859_Расчет'!L14,'1859_Расчет'!L26)</f>
        <v>1040</v>
      </c>
      <c r="H14" s="210">
        <f>SUM('1859_Расчет'!M14,'1859_Расчет'!M26)</f>
        <v>40</v>
      </c>
      <c r="I14" s="210">
        <f>SUM('1859_Расчет'!N14,'1859_Расчет'!N26)</f>
        <v>40</v>
      </c>
      <c r="J14" s="210">
        <f>SUM('1859_Расчет'!O14,'1859_Расчет'!O26)</f>
        <v>40</v>
      </c>
      <c r="L14" s="386"/>
    </row>
    <row r="15" spans="1:12" outlineLevel="1">
      <c r="A15" t="s">
        <v>299</v>
      </c>
      <c r="B15" t="s">
        <v>319</v>
      </c>
      <c r="D15" s="210">
        <f>SUM('1859_Расчет'!I19,'1859_Расчет'!I33)</f>
        <v>45</v>
      </c>
      <c r="E15" s="210">
        <f>SUM('1859_Расчет'!J19,'1859_Расчет'!J33)</f>
        <v>55</v>
      </c>
      <c r="F15" s="210">
        <f>SUM('1859_Расчет'!K19,'1859_Расчет'!K33)</f>
        <v>61</v>
      </c>
      <c r="G15" s="210">
        <f>SUM('1859_Расчет'!L19,'1859_Расчет'!L33)</f>
        <v>50</v>
      </c>
      <c r="H15" s="210">
        <f>SUM('1859_Расчет'!M19,'1859_Расчет'!M33)</f>
        <v>0</v>
      </c>
      <c r="I15" s="210">
        <f>SUM('1859_Расчет'!N19,'1859_Расчет'!N33)</f>
        <v>0</v>
      </c>
      <c r="J15" s="210">
        <f>SUM('1859_Расчет'!O19,'1859_Расчет'!O33)</f>
        <v>0</v>
      </c>
      <c r="L15" s="386"/>
    </row>
    <row r="16" spans="1:12" outlineLevel="1">
      <c r="B16" s="36" t="s">
        <v>316</v>
      </c>
      <c r="L16" s="386"/>
    </row>
    <row r="17" spans="1:12" outlineLevel="1">
      <c r="A17" t="s">
        <v>56</v>
      </c>
      <c r="B17" t="s">
        <v>783</v>
      </c>
      <c r="D17" s="210">
        <f>SUM('1870_Расчет'!I10,'1870_Расчет'!I23)</f>
        <v>0</v>
      </c>
      <c r="E17" s="210">
        <f>SUM('1870_Расчет'!J10,'1870_Расчет'!J23)</f>
        <v>0</v>
      </c>
      <c r="F17" s="210">
        <f>SUM('1870_Расчет'!K10,'1870_Расчет'!K23)</f>
        <v>60244.619194132902</v>
      </c>
      <c r="G17" s="210">
        <f>SUM('1870_Расчет'!L10,'1870_Расчет'!L23)</f>
        <v>60244.619194132902</v>
      </c>
      <c r="H17" s="210">
        <f>SUM('1870_Расчет'!M10,'1870_Расчет'!M23)</f>
        <v>60244.619194132902</v>
      </c>
      <c r="I17" s="210">
        <f>SUM('1870_Расчет'!N10,'1870_Расчет'!N23)</f>
        <v>60244.619194132902</v>
      </c>
      <c r="J17" s="210">
        <f>SUM('1870_Расчет'!O10,'1870_Расчет'!O23)</f>
        <v>60244.619194132902</v>
      </c>
      <c r="L17" s="386"/>
    </row>
    <row r="18" spans="1:12" outlineLevel="1">
      <c r="A18" t="s">
        <v>26</v>
      </c>
      <c r="B18" t="s">
        <v>590</v>
      </c>
      <c r="D18" s="210">
        <f>SUM('1870_Расчет'!I27,'1870_Расчет'!I14)</f>
        <v>0</v>
      </c>
      <c r="E18" s="210">
        <f>SUM('1870_Расчет'!J27,'1870_Расчет'!J14)</f>
        <v>0</v>
      </c>
      <c r="F18" s="210">
        <f>SUM('1870_Расчет'!K27,'1870_Расчет'!K14)</f>
        <v>1258.2</v>
      </c>
      <c r="G18" s="210">
        <f>SUM('1870_Расчет'!L27,'1870_Расчет'!L14)</f>
        <v>1258.2</v>
      </c>
      <c r="H18" s="210">
        <f>SUM('1870_Расчет'!M27,'1870_Расчет'!M14)</f>
        <v>1258.2</v>
      </c>
      <c r="I18" s="210">
        <f>SUM('1870_Расчет'!N27,'1870_Расчет'!N14)</f>
        <v>1258.2</v>
      </c>
      <c r="J18" s="210">
        <f>SUM('1870_Расчет'!O27,'1870_Расчет'!O14)</f>
        <v>1258.2</v>
      </c>
      <c r="L18" s="386"/>
    </row>
    <row r="19" spans="1:12" outlineLevel="1">
      <c r="A19" t="s">
        <v>299</v>
      </c>
      <c r="B19" t="s">
        <v>375</v>
      </c>
      <c r="D19" s="210">
        <f>SUM('1870_Расчет'!I20,'1870_Расчет'!I33)</f>
        <v>0</v>
      </c>
      <c r="E19" s="210">
        <f>SUM('1870_Расчет'!J20,'1870_Расчет'!J33)</f>
        <v>30</v>
      </c>
      <c r="F19" s="210">
        <f>SUM('1870_Расчет'!K20,'1870_Расчет'!K33)</f>
        <v>76</v>
      </c>
      <c r="G19" s="210">
        <f>SUM('1870_Расчет'!L20,'1870_Расчет'!L33)</f>
        <v>0</v>
      </c>
      <c r="H19" s="210">
        <f>SUM('1870_Расчет'!M20,'1870_Расчет'!M33)</f>
        <v>0</v>
      </c>
      <c r="I19" s="210">
        <f>SUM('1870_Расчет'!N20,'1870_Расчет'!N33)</f>
        <v>0</v>
      </c>
      <c r="J19" s="210">
        <f>SUM('1870_Расчет'!O20,'1870_Расчет'!O33)</f>
        <v>0</v>
      </c>
      <c r="L19" s="386"/>
    </row>
    <row r="20" spans="1:12" outlineLevel="1">
      <c r="B20" s="36" t="s">
        <v>438</v>
      </c>
      <c r="L20" s="386"/>
    </row>
    <row r="21" spans="1:12" outlineLevel="1">
      <c r="A21" t="s">
        <v>56</v>
      </c>
      <c r="B21" t="s">
        <v>783</v>
      </c>
      <c r="D21" s="210">
        <f>SUM('1865_Расчет'!I10,'1865_Расчет'!I24)</f>
        <v>0</v>
      </c>
      <c r="E21" s="210">
        <f>SUM('1865_Расчет'!J10,'1865_Расчет'!J24)</f>
        <v>0</v>
      </c>
      <c r="F21" s="210">
        <f>SUM('1865_Расчет'!K10,'1865_Расчет'!K24)</f>
        <v>9593.4000000000015</v>
      </c>
      <c r="G21" s="210">
        <f>SUM('1865_Расчет'!L10,'1865_Расчет'!L24)</f>
        <v>9593.4000000000015</v>
      </c>
      <c r="H21" s="210">
        <f>SUM('1865_Расчет'!M10,'1865_Расчет'!M24)</f>
        <v>9593.4000000000015</v>
      </c>
      <c r="I21" s="210">
        <f>SUM('1865_Расчет'!N10,'1865_Расчет'!N24)</f>
        <v>9593.4000000000015</v>
      </c>
      <c r="J21" s="210">
        <f>SUM('1865_Расчет'!O10,'1865_Расчет'!O24)</f>
        <v>9593.4000000000015</v>
      </c>
      <c r="L21" s="386"/>
    </row>
    <row r="22" spans="1:12" outlineLevel="1">
      <c r="A22" t="s">
        <v>26</v>
      </c>
      <c r="B22" t="s">
        <v>590</v>
      </c>
      <c r="D22" s="210">
        <f>SUM('1865_Расчет'!I14,'1865_Расчет'!I28)</f>
        <v>0</v>
      </c>
      <c r="E22" s="210">
        <f>SUM('1865_Расчет'!J14,'1865_Расчет'!J28)</f>
        <v>0</v>
      </c>
      <c r="F22" s="210">
        <f>SUM('1865_Расчет'!K14,'1865_Расчет'!K28)</f>
        <v>193.20000000000005</v>
      </c>
      <c r="G22" s="210">
        <f>SUM('1865_Расчет'!L14,'1865_Расчет'!L28)</f>
        <v>193.20000000000005</v>
      </c>
      <c r="H22" s="210">
        <f>SUM('1865_Расчет'!M14,'1865_Расчет'!M28)</f>
        <v>193.20000000000005</v>
      </c>
      <c r="I22" s="210">
        <f>SUM('1865_Расчет'!N14,'1865_Расчет'!N28)</f>
        <v>193.20000000000005</v>
      </c>
      <c r="J22" s="210">
        <f>SUM('1865_Расчет'!O14,'1865_Расчет'!O28)</f>
        <v>193.20000000000005</v>
      </c>
      <c r="L22" s="386"/>
    </row>
    <row r="23" spans="1:12" outlineLevel="1">
      <c r="A23" t="s">
        <v>299</v>
      </c>
      <c r="B23" t="s">
        <v>375</v>
      </c>
      <c r="D23" s="210">
        <f>SUM('1865_Расчет'!I21,'1865_Расчет'!I35)</f>
        <v>0</v>
      </c>
      <c r="E23" s="210">
        <f>SUM('1865_Расчет'!J21,'1865_Расчет'!J35)</f>
        <v>0</v>
      </c>
      <c r="F23" s="210">
        <f>SUM('1865_Расчет'!K21,'1865_Расчет'!K35)</f>
        <v>7</v>
      </c>
      <c r="G23" s="210">
        <f>SUM('1865_Расчет'!L21,'1865_Расчет'!L35)</f>
        <v>0</v>
      </c>
      <c r="H23" s="210">
        <f>SUM('1865_Расчет'!M21,'1865_Расчет'!M35)</f>
        <v>0</v>
      </c>
      <c r="I23" s="210">
        <f>SUM('1865_Расчет'!N21,'1865_Расчет'!N35)</f>
        <v>0</v>
      </c>
      <c r="J23" s="210">
        <f>SUM('1865_Расчет'!O21,'1865_Расчет'!O35)</f>
        <v>0</v>
      </c>
      <c r="L23" s="386"/>
    </row>
    <row r="24" spans="1:12" outlineLevel="1">
      <c r="B24" s="36" t="s">
        <v>149</v>
      </c>
      <c r="L24" s="386"/>
    </row>
    <row r="25" spans="1:12" outlineLevel="1">
      <c r="A25" t="s">
        <v>56</v>
      </c>
      <c r="B25" t="s">
        <v>783</v>
      </c>
      <c r="D25" s="210">
        <f>SUM('1747_Расчет'!I11,'1747_Расчет'!I24)</f>
        <v>0</v>
      </c>
      <c r="E25" s="210">
        <f>SUM('1747_Расчет'!J11,'1747_Расчет'!J24)</f>
        <v>0</v>
      </c>
      <c r="F25" s="210">
        <f>SUM('1747_Расчет'!K11,'1747_Расчет'!K24)</f>
        <v>49593.600000000006</v>
      </c>
      <c r="G25" s="210">
        <f>SUM('1747_Расчет'!L11,'1747_Расчет'!L24)</f>
        <v>49593.600000000006</v>
      </c>
      <c r="H25" s="210">
        <f>SUM('1747_Расчет'!M11,'1747_Расчет'!M24)</f>
        <v>49593.600000000006</v>
      </c>
      <c r="I25" s="210">
        <f>SUM('1747_Расчет'!N11,'1747_Расчет'!N24)</f>
        <v>49593.600000000006</v>
      </c>
      <c r="J25" s="210">
        <f>SUM('1747_Расчет'!O11,'1747_Расчет'!O24)</f>
        <v>49593.600000000006</v>
      </c>
      <c r="L25" s="386"/>
    </row>
    <row r="26" spans="1:12" outlineLevel="1">
      <c r="A26" t="s">
        <v>26</v>
      </c>
      <c r="B26" t="s">
        <v>590</v>
      </c>
      <c r="D26" s="210">
        <f>SUM('1747_Расчет'!I15,'1747_Расчет'!I28)</f>
        <v>0</v>
      </c>
      <c r="E26" s="210">
        <f>SUM('1747_Расчет'!J15,'1747_Расчет'!J28)</f>
        <v>0</v>
      </c>
      <c r="F26" s="210">
        <f>SUM('1747_Расчет'!K15,'1747_Расчет'!K28)</f>
        <v>182.2</v>
      </c>
      <c r="G26" s="210">
        <f>SUM('1747_Расчет'!L15,'1747_Расчет'!L28)</f>
        <v>182.2</v>
      </c>
      <c r="H26" s="210">
        <f>SUM('1747_Расчет'!M15,'1747_Расчет'!M28)</f>
        <v>182.2</v>
      </c>
      <c r="I26" s="210">
        <f>SUM('1747_Расчет'!N15,'1747_Расчет'!N28)</f>
        <v>182.2</v>
      </c>
      <c r="J26" s="210">
        <f>SUM('1747_Расчет'!O15,'1747_Расчет'!O28)</f>
        <v>182.2</v>
      </c>
      <c r="L26" s="386"/>
    </row>
    <row r="27" spans="1:12" outlineLevel="1">
      <c r="A27" t="s">
        <v>299</v>
      </c>
      <c r="B27" t="s">
        <v>375</v>
      </c>
      <c r="D27" s="210">
        <f>SUM('1747_Расчет'!I21,'1747_Расчет'!I34)</f>
        <v>0</v>
      </c>
      <c r="E27" s="210">
        <f>SUM('1747_Расчет'!J21,'1747_Расчет'!J34)</f>
        <v>0</v>
      </c>
      <c r="F27" s="210">
        <f>SUM('1747_Расчет'!K21,'1747_Расчет'!K34)</f>
        <v>1</v>
      </c>
      <c r="G27" s="210">
        <f>SUM('1747_Расчет'!L21,'1747_Расчет'!L34)</f>
        <v>1.01</v>
      </c>
      <c r="H27" s="210">
        <f>SUM('1747_Расчет'!M21,'1747_Расчет'!M34)</f>
        <v>0</v>
      </c>
      <c r="I27" s="210">
        <f>SUM('1747_Расчет'!N21,'1747_Расчет'!N34)</f>
        <v>0</v>
      </c>
      <c r="J27" s="210">
        <f>SUM('1747_Расчет'!O21,'1747_Расчет'!O34)</f>
        <v>0</v>
      </c>
      <c r="L27" s="386"/>
    </row>
    <row r="28" spans="1:12" outlineLevel="1">
      <c r="B28" s="36" t="s">
        <v>189</v>
      </c>
      <c r="L28" s="386"/>
    </row>
    <row r="29" spans="1:12" outlineLevel="1">
      <c r="A29" t="s">
        <v>56</v>
      </c>
      <c r="B29" t="s">
        <v>783</v>
      </c>
      <c r="D29" s="210">
        <f>'1871_Расчет'!I10</f>
        <v>0</v>
      </c>
      <c r="E29" s="210">
        <f>'1871_Расчет'!J10</f>
        <v>0</v>
      </c>
      <c r="F29" s="210">
        <f>'1871_Расчет'!K10</f>
        <v>50993.880000000005</v>
      </c>
      <c r="G29" s="210">
        <f>'1871_Расчет'!L10</f>
        <v>50993.880000000005</v>
      </c>
      <c r="H29" s="210">
        <f>'1871_Расчет'!M10</f>
        <v>50993.880000000005</v>
      </c>
      <c r="I29" s="210">
        <f>'1871_Расчет'!N10</f>
        <v>50993.880000000005</v>
      </c>
      <c r="J29" s="210">
        <f>'1871_Расчет'!O10</f>
        <v>50993.880000000005</v>
      </c>
      <c r="L29" s="386"/>
    </row>
    <row r="30" spans="1:12" outlineLevel="1">
      <c r="A30" t="s">
        <v>26</v>
      </c>
      <c r="B30" t="s">
        <v>590</v>
      </c>
      <c r="D30" s="210">
        <f>'1871_Расчет'!I14</f>
        <v>0</v>
      </c>
      <c r="E30" s="210">
        <f>'1871_Расчет'!J14</f>
        <v>0</v>
      </c>
      <c r="F30" s="210">
        <f>'1871_Расчет'!K14</f>
        <v>1584</v>
      </c>
      <c r="G30" s="210">
        <f>'1871_Расчет'!L14</f>
        <v>1584</v>
      </c>
      <c r="H30" s="210">
        <f>'1871_Расчет'!M14</f>
        <v>1584</v>
      </c>
      <c r="I30" s="210">
        <f>'1871_Расчет'!N14</f>
        <v>1584</v>
      </c>
      <c r="J30" s="210">
        <f>'1871_Расчет'!O14</f>
        <v>1584</v>
      </c>
      <c r="L30" s="386"/>
    </row>
    <row r="31" spans="1:12" outlineLevel="1">
      <c r="A31" t="s">
        <v>299</v>
      </c>
      <c r="B31" t="s">
        <v>375</v>
      </c>
      <c r="D31" s="210">
        <f>'1871_Расчет'!I22</f>
        <v>0</v>
      </c>
      <c r="E31" s="210">
        <f>'1871_Расчет'!J22</f>
        <v>0</v>
      </c>
      <c r="F31" s="210">
        <f>'1871_Расчет'!K22</f>
        <v>25</v>
      </c>
      <c r="G31" s="210">
        <f>'1871_Расчет'!L22</f>
        <v>15</v>
      </c>
      <c r="H31" s="210">
        <f>'1871_Расчет'!M22</f>
        <v>0</v>
      </c>
      <c r="I31" s="210">
        <f>'1871_Расчет'!N22</f>
        <v>0</v>
      </c>
      <c r="J31" s="210">
        <f>'1871_Расчет'!O22</f>
        <v>0</v>
      </c>
      <c r="L31" s="386"/>
    </row>
    <row r="32" spans="1:12" outlineLevel="1">
      <c r="B32" s="36" t="s">
        <v>290</v>
      </c>
      <c r="L32" s="386"/>
    </row>
    <row r="33" spans="1:12" outlineLevel="1">
      <c r="A33" t="s">
        <v>56</v>
      </c>
      <c r="B33" t="s">
        <v>783</v>
      </c>
      <c r="D33" s="210">
        <f>'1441_Расчет'!I55</f>
        <v>0</v>
      </c>
      <c r="E33" s="210">
        <f>'1441_Расчет'!J55</f>
        <v>26824.464</v>
      </c>
      <c r="F33" s="210">
        <f>'1441_Расчет'!K55</f>
        <v>12304.8</v>
      </c>
      <c r="G33" s="210">
        <f>'1441_Расчет'!L55</f>
        <v>12304.8</v>
      </c>
      <c r="H33" s="210">
        <f>'1441_Расчет'!M55</f>
        <v>12304.8</v>
      </c>
      <c r="I33" s="210">
        <f>'1441_Расчет'!N55</f>
        <v>12304.8</v>
      </c>
      <c r="J33" s="210">
        <f>'1441_Расчет'!O55</f>
        <v>0</v>
      </c>
      <c r="L33" s="386"/>
    </row>
    <row r="34" spans="1:12" outlineLevel="1">
      <c r="A34" t="s">
        <v>26</v>
      </c>
      <c r="B34" t="s">
        <v>590</v>
      </c>
      <c r="D34" s="210">
        <f>'1441_Расчет'!I59</f>
        <v>0</v>
      </c>
      <c r="E34" s="210">
        <f>'1441_Расчет'!J59</f>
        <v>150</v>
      </c>
      <c r="F34" s="210">
        <f>'1441_Расчет'!K59</f>
        <v>150</v>
      </c>
      <c r="G34" s="210">
        <f>'1441_Расчет'!L59</f>
        <v>150</v>
      </c>
      <c r="H34" s="210">
        <f>'1441_Расчет'!M59</f>
        <v>150</v>
      </c>
      <c r="I34" s="210">
        <f>'1441_Расчет'!N59</f>
        <v>150</v>
      </c>
      <c r="J34" s="210">
        <f>'1441_Расчет'!O59</f>
        <v>0</v>
      </c>
      <c r="L34" s="386"/>
    </row>
    <row r="35" spans="1:12" outlineLevel="1">
      <c r="A35" t="s">
        <v>299</v>
      </c>
      <c r="B35" t="s">
        <v>591</v>
      </c>
      <c r="D35" s="210">
        <f>'1441_Расчет'!I65</f>
        <v>0</v>
      </c>
      <c r="E35" s="210">
        <f>'1441_Расчет'!J65</f>
        <v>200</v>
      </c>
      <c r="F35" s="210">
        <f>'1441_Расчет'!K65</f>
        <v>0</v>
      </c>
      <c r="G35" s="210">
        <f>'1441_Расчет'!L65</f>
        <v>0</v>
      </c>
      <c r="H35" s="210">
        <f>'1441_Расчет'!M65</f>
        <v>0</v>
      </c>
      <c r="I35" s="210">
        <f>'1441_Расчет'!N65</f>
        <v>0</v>
      </c>
      <c r="J35" s="210">
        <f>'1441_Расчет'!O65</f>
        <v>0</v>
      </c>
      <c r="L35" s="386"/>
    </row>
    <row r="36" spans="1:12" outlineLevel="1">
      <c r="B36" s="36" t="s">
        <v>289</v>
      </c>
      <c r="L36" s="386"/>
    </row>
    <row r="37" spans="1:12" outlineLevel="1">
      <c r="A37" t="s">
        <v>56</v>
      </c>
      <c r="B37" t="s">
        <v>783</v>
      </c>
      <c r="D37" s="210">
        <f>'1576_Расчет'!I12</f>
        <v>45660.399999999994</v>
      </c>
      <c r="E37" s="210">
        <f>'1576_Расчет'!J12</f>
        <v>145486.56862745096</v>
      </c>
      <c r="F37" s="210">
        <f>'1576_Расчет'!K12</f>
        <v>45660.399999999994</v>
      </c>
      <c r="G37" s="210">
        <f>'1576_Расчет'!L12</f>
        <v>45660.399999999994</v>
      </c>
      <c r="H37" s="210">
        <f>'1576_Расчет'!M12</f>
        <v>45660.399999999994</v>
      </c>
      <c r="I37" s="210">
        <f>'1576_Расчет'!N12</f>
        <v>0</v>
      </c>
      <c r="J37" s="210">
        <f>'1576_Расчет'!O12</f>
        <v>0</v>
      </c>
      <c r="L37" s="386"/>
    </row>
    <row r="38" spans="1:12" outlineLevel="1">
      <c r="A38" t="s">
        <v>26</v>
      </c>
      <c r="B38" t="s">
        <v>590</v>
      </c>
      <c r="D38" s="210">
        <f>'1576_Расчет'!I16</f>
        <v>102</v>
      </c>
      <c r="E38" s="210">
        <f>'1576_Расчет'!J16</f>
        <v>102</v>
      </c>
      <c r="F38" s="210">
        <f>'1576_Расчет'!K16</f>
        <v>102</v>
      </c>
      <c r="G38" s="210">
        <f>'1576_Расчет'!L16</f>
        <v>102</v>
      </c>
      <c r="H38" s="210">
        <f>'1576_Расчет'!M16</f>
        <v>102</v>
      </c>
      <c r="I38" s="210">
        <f>'1576_Расчет'!N16</f>
        <v>0</v>
      </c>
      <c r="J38" s="210">
        <f>'1576_Расчет'!O16</f>
        <v>0</v>
      </c>
    </row>
    <row r="39" spans="1:12" outlineLevel="1">
      <c r="A39" t="s">
        <v>299</v>
      </c>
      <c r="B39" t="s">
        <v>297</v>
      </c>
      <c r="D39" s="210">
        <f>'1576_Расчет'!I20</f>
        <v>15</v>
      </c>
      <c r="E39" s="210">
        <f>'1576_Расчет'!J20</f>
        <v>0</v>
      </c>
      <c r="F39" s="210">
        <f>'1576_Расчет'!K20</f>
        <v>0</v>
      </c>
      <c r="G39" s="210">
        <f>'1576_Расчет'!L20</f>
        <v>0</v>
      </c>
      <c r="H39" s="210">
        <f>'1576_Расчет'!M20</f>
        <v>0</v>
      </c>
      <c r="I39" s="210">
        <f>'1576_Расчет'!N20</f>
        <v>0</v>
      </c>
      <c r="J39" s="210">
        <f>'1576_Расчет'!O20</f>
        <v>0</v>
      </c>
    </row>
    <row r="40" spans="1:12">
      <c r="D40" s="210"/>
      <c r="E40" s="210"/>
      <c r="F40" s="210"/>
      <c r="G40" s="210"/>
      <c r="H40" s="210"/>
      <c r="I40" s="210"/>
      <c r="J40" s="210"/>
    </row>
    <row r="41" spans="1:12">
      <c r="A41" s="382"/>
      <c r="B41" s="383" t="s">
        <v>784</v>
      </c>
      <c r="C41" s="382"/>
      <c r="D41" s="382"/>
      <c r="E41" s="382"/>
      <c r="F41" s="382"/>
      <c r="G41" s="382"/>
      <c r="H41" s="382"/>
      <c r="I41" s="382"/>
      <c r="J41" s="382"/>
    </row>
    <row r="42" spans="1:12" outlineLevel="1">
      <c r="A42" s="212"/>
      <c r="B42" s="380" t="s">
        <v>191</v>
      </c>
      <c r="C42" s="212"/>
      <c r="D42" s="212"/>
      <c r="E42" s="212"/>
      <c r="F42" s="212"/>
      <c r="G42" s="212"/>
      <c r="H42" s="212"/>
      <c r="I42" s="212"/>
      <c r="J42" s="212"/>
    </row>
    <row r="43" spans="1:12" outlineLevel="1">
      <c r="A43" s="212" t="s">
        <v>56</v>
      </c>
      <c r="B43" s="212" t="s">
        <v>784</v>
      </c>
      <c r="C43" s="212"/>
      <c r="D43" s="267">
        <f>D48+D52</f>
        <v>0</v>
      </c>
      <c r="E43" s="267">
        <f t="shared" ref="E43:J43" si="2">E48+E52</f>
        <v>13162.5</v>
      </c>
      <c r="F43" s="267">
        <f t="shared" si="2"/>
        <v>17640</v>
      </c>
      <c r="G43" s="267">
        <f t="shared" si="2"/>
        <v>19755</v>
      </c>
      <c r="H43" s="267">
        <f t="shared" si="2"/>
        <v>19755</v>
      </c>
      <c r="I43" s="267">
        <f t="shared" si="2"/>
        <v>19755</v>
      </c>
      <c r="J43" s="267">
        <f t="shared" si="2"/>
        <v>0</v>
      </c>
    </row>
    <row r="44" spans="1:12" outlineLevel="1">
      <c r="A44" s="212" t="s">
        <v>26</v>
      </c>
      <c r="B44" s="212" t="s">
        <v>784</v>
      </c>
      <c r="C44" s="212"/>
      <c r="D44" s="267">
        <f t="shared" ref="D44:J44" si="3">D49+D53</f>
        <v>0</v>
      </c>
      <c r="E44" s="267">
        <f t="shared" si="3"/>
        <v>4.843388273779567</v>
      </c>
      <c r="F44" s="267">
        <f t="shared" si="3"/>
        <v>7.3368541033434651</v>
      </c>
      <c r="G44" s="267">
        <f t="shared" si="3"/>
        <v>8.5123162696401415</v>
      </c>
      <c r="H44" s="267">
        <f t="shared" si="3"/>
        <v>8.5100101112234583</v>
      </c>
      <c r="I44" s="267">
        <f t="shared" si="3"/>
        <v>8.5100101112234583</v>
      </c>
      <c r="J44" s="267">
        <f t="shared" si="3"/>
        <v>0</v>
      </c>
    </row>
    <row r="45" spans="1:12" outlineLevel="1">
      <c r="A45" s="212" t="s">
        <v>299</v>
      </c>
      <c r="B45" s="212" t="s">
        <v>403</v>
      </c>
      <c r="C45" s="212"/>
      <c r="D45" s="267">
        <f t="shared" ref="D45:D46" si="4">SUMIFS(D$48:D$54,$B$48:$B$54,$B45)</f>
        <v>0</v>
      </c>
      <c r="E45" s="267">
        <f t="shared" ref="E45:J46" si="5">SUMIFS(E$48:E$54,$B$48:$B$54,$B45)</f>
        <v>222.50749999999999</v>
      </c>
      <c r="F45" s="267">
        <f t="shared" si="5"/>
        <v>222.39</v>
      </c>
      <c r="G45" s="267">
        <f t="shared" si="5"/>
        <v>222.27999999999997</v>
      </c>
      <c r="H45" s="267">
        <f t="shared" si="5"/>
        <v>222.82999999999998</v>
      </c>
      <c r="I45" s="267">
        <f t="shared" si="5"/>
        <v>222.82999999999998</v>
      </c>
      <c r="J45" s="267">
        <f t="shared" si="5"/>
        <v>0</v>
      </c>
    </row>
    <row r="46" spans="1:12" outlineLevel="1">
      <c r="A46" s="212" t="s">
        <v>299</v>
      </c>
      <c r="B46" s="212" t="s">
        <v>332</v>
      </c>
      <c r="C46" s="212"/>
      <c r="D46" s="267">
        <f t="shared" si="4"/>
        <v>0</v>
      </c>
      <c r="E46" s="267">
        <f t="shared" si="5"/>
        <v>10</v>
      </c>
      <c r="F46" s="267">
        <f t="shared" si="5"/>
        <v>10</v>
      </c>
      <c r="G46" s="267">
        <f t="shared" si="5"/>
        <v>10</v>
      </c>
      <c r="H46" s="267">
        <f t="shared" si="5"/>
        <v>10</v>
      </c>
      <c r="I46" s="267">
        <f t="shared" si="5"/>
        <v>10</v>
      </c>
      <c r="J46" s="267">
        <f t="shared" si="5"/>
        <v>0</v>
      </c>
    </row>
    <row r="47" spans="1:12" outlineLevel="1">
      <c r="B47" s="36" t="s">
        <v>290</v>
      </c>
    </row>
    <row r="48" spans="1:12" outlineLevel="1">
      <c r="A48" t="s">
        <v>56</v>
      </c>
      <c r="B48" t="s">
        <v>784</v>
      </c>
      <c r="D48" s="210">
        <f>SUM('1441_Расчет'!I17,'1441_Расчет'!I36,'1441_Расчет'!I70)</f>
        <v>0</v>
      </c>
      <c r="E48" s="210">
        <f>SUM('1441_Расчет'!J17,'1441_Расчет'!J36,'1441_Расчет'!J70)</f>
        <v>7087.5</v>
      </c>
      <c r="F48" s="210">
        <f>SUM('1441_Расчет'!K17,'1441_Расчет'!K36,'1441_Расчет'!K70)</f>
        <v>11565</v>
      </c>
      <c r="G48" s="210">
        <f>SUM('1441_Расчет'!L17,'1441_Расчет'!L36,'1441_Расчет'!L70)</f>
        <v>13680</v>
      </c>
      <c r="H48" s="210">
        <f>SUM('1441_Расчет'!M17,'1441_Расчет'!M36,'1441_Расчет'!M70)</f>
        <v>13680</v>
      </c>
      <c r="I48" s="210">
        <f>SUM('1441_Расчет'!N17,'1441_Расчет'!N36,'1441_Расчет'!N70)</f>
        <v>13680</v>
      </c>
      <c r="J48" s="210">
        <f>SUM('1441_Расчет'!O17,'1441_Расчет'!O36,'1441_Расчет'!O70)</f>
        <v>0</v>
      </c>
    </row>
    <row r="49" spans="1:11" outlineLevel="1">
      <c r="A49" t="s">
        <v>26</v>
      </c>
      <c r="B49" t="s">
        <v>784</v>
      </c>
      <c r="D49" s="210">
        <f>SUM('1441_Расчет'!I21,'1441_Расчет'!I40,'1441_Расчет'!I74)</f>
        <v>0</v>
      </c>
      <c r="E49" s="210">
        <f>SUM('1441_Расчет'!J21,'1441_Расчет'!J40,'1441_Расчет'!J74)</f>
        <v>3.9375</v>
      </c>
      <c r="F49" s="210">
        <f>SUM('1441_Расчет'!K21,'1441_Расчет'!K40,'1441_Расчет'!K74)</f>
        <v>6.4249999999999998</v>
      </c>
      <c r="G49" s="210">
        <f>SUM('1441_Расчет'!L21,'1441_Расчет'!L40,'1441_Расчет'!L74)</f>
        <v>7.6</v>
      </c>
      <c r="H49" s="210">
        <f>SUM('1441_Расчет'!M21,'1441_Расчет'!M40,'1441_Расчет'!M74)</f>
        <v>7.6</v>
      </c>
      <c r="I49" s="210">
        <f>SUM('1441_Расчет'!N21,'1441_Расчет'!N40,'1441_Расчет'!N74)</f>
        <v>7.6</v>
      </c>
      <c r="J49" s="210">
        <f>SUM('1441_Расчет'!O21,'1441_Расчет'!O40,'1441_Расчет'!O74)</f>
        <v>0</v>
      </c>
    </row>
    <row r="50" spans="1:11" outlineLevel="1">
      <c r="A50" t="s">
        <v>299</v>
      </c>
      <c r="B50" t="s">
        <v>403</v>
      </c>
      <c r="D50" s="210">
        <f>SUM('1441_Расчет'!I27,'1441_Расчет'!I46,'1441_Расчет'!I74)</f>
        <v>0</v>
      </c>
      <c r="E50" s="210">
        <f>SUM('1441_Расчет'!J27,'1441_Расчет'!J46,'1441_Расчет'!J74)</f>
        <v>222.50749999999999</v>
      </c>
      <c r="F50" s="210">
        <f>SUM('1441_Расчет'!K27,'1441_Расчет'!K46,'1441_Расчет'!K74)</f>
        <v>222.39</v>
      </c>
      <c r="G50" s="210">
        <f>SUM('1441_Расчет'!L27,'1441_Расчет'!L46,'1441_Расчет'!L74)</f>
        <v>222.27999999999997</v>
      </c>
      <c r="H50" s="210">
        <f>SUM('1441_Расчет'!M27,'1441_Расчет'!M46,'1441_Расчет'!M74)</f>
        <v>222.82999999999998</v>
      </c>
      <c r="I50" s="210">
        <f>SUM('1441_Расчет'!N27,'1441_Расчет'!N46,'1441_Расчет'!N74)</f>
        <v>222.82999999999998</v>
      </c>
      <c r="J50" s="210">
        <f>SUM('1441_Расчет'!O27,'1441_Расчет'!O46,'1441_Расчет'!O74)</f>
        <v>0</v>
      </c>
    </row>
    <row r="51" spans="1:11" outlineLevel="1">
      <c r="B51" s="36" t="s">
        <v>289</v>
      </c>
    </row>
    <row r="52" spans="1:11" outlineLevel="1">
      <c r="A52" t="s">
        <v>56</v>
      </c>
      <c r="B52" t="s">
        <v>784</v>
      </c>
      <c r="D52" s="210">
        <f>'1576_Расчет'!I28</f>
        <v>0</v>
      </c>
      <c r="E52" s="210">
        <f>'1576_Расчет'!J28</f>
        <v>6075</v>
      </c>
      <c r="F52" s="210">
        <f>'1576_Расчет'!K28</f>
        <v>6075</v>
      </c>
      <c r="G52" s="210">
        <f>'1576_Расчет'!L28</f>
        <v>6075</v>
      </c>
      <c r="H52" s="210">
        <f>'1576_Расчет'!M28</f>
        <v>6075</v>
      </c>
      <c r="I52" s="210">
        <f>'1576_Расчет'!N28</f>
        <v>6075</v>
      </c>
      <c r="J52" s="210">
        <f>'1576_Расчет'!O28</f>
        <v>0</v>
      </c>
    </row>
    <row r="53" spans="1:11" outlineLevel="1">
      <c r="A53" t="s">
        <v>26</v>
      </c>
      <c r="B53" t="s">
        <v>784</v>
      </c>
      <c r="D53" s="210">
        <f>IFERROR('1576_Расчет'!I33*'1576_Расчет'!I34*'1576_Расчет'!I35/'1576 ИД'!J83,)</f>
        <v>0</v>
      </c>
      <c r="E53" s="210">
        <f>IFERROR('1576_Расчет'!J33*'1576_Расчет'!J34*'1576_Расчет'!J35/'1576 ИД'!K83,)</f>
        <v>0.90588827377956715</v>
      </c>
      <c r="F53" s="210">
        <f>IFERROR('1576_Расчет'!K33*'1576_Расчет'!K34*'1576_Расчет'!K35/'1576 ИД'!L83,)</f>
        <v>0.91185410334346506</v>
      </c>
      <c r="G53" s="210">
        <f>IFERROR('1576_Расчет'!L33*'1576_Расчет'!L34*'1576_Расчет'!L35/'1576 ИД'!M83,)</f>
        <v>0.9123162696401419</v>
      </c>
      <c r="H53" s="210">
        <f>IFERROR('1576_Расчет'!M33*'1576_Расчет'!M34*'1576_Расчет'!M35/'1576 ИД'!N83,)</f>
        <v>0.91001011122345798</v>
      </c>
      <c r="I53" s="210">
        <f>IFERROR('1576_Расчет'!N33*'1576_Расчет'!N34*'1576_Расчет'!N35/'1576 ИД'!O83,)</f>
        <v>0.91001011122345798</v>
      </c>
      <c r="J53" s="210">
        <f>IFERROR('1576_Расчет'!O33*'1576_Расчет'!O34*'1576_Расчет'!O35/'1576 ИД'!P83,)</f>
        <v>0</v>
      </c>
    </row>
    <row r="54" spans="1:11" outlineLevel="1">
      <c r="A54" t="s">
        <v>299</v>
      </c>
      <c r="B54" t="s">
        <v>332</v>
      </c>
      <c r="D54" s="210">
        <f>'1576_Расчет'!I38</f>
        <v>0</v>
      </c>
      <c r="E54" s="210">
        <f>'1576_Расчет'!J38</f>
        <v>10</v>
      </c>
      <c r="F54" s="210">
        <f>'1576_Расчет'!K38</f>
        <v>10</v>
      </c>
      <c r="G54" s="210">
        <f>'1576_Расчет'!L38</f>
        <v>10</v>
      </c>
      <c r="H54" s="210">
        <f>'1576_Расчет'!M38</f>
        <v>10</v>
      </c>
      <c r="I54" s="210">
        <f>'1576_Расчет'!N38</f>
        <v>10</v>
      </c>
      <c r="J54" s="210">
        <f>'1576_Расчет'!O38</f>
        <v>0</v>
      </c>
    </row>
    <row r="56" spans="1:11">
      <c r="A56" s="382"/>
      <c r="B56" s="383" t="s">
        <v>597</v>
      </c>
      <c r="C56" s="382"/>
      <c r="D56" s="382"/>
      <c r="E56" s="382"/>
      <c r="F56" s="382"/>
      <c r="G56" s="382"/>
      <c r="H56" s="382"/>
      <c r="I56" s="382"/>
      <c r="J56" s="382"/>
      <c r="K56" s="210"/>
    </row>
    <row r="57" spans="1:11" outlineLevel="1">
      <c r="A57" s="212"/>
      <c r="B57" s="380" t="s">
        <v>785</v>
      </c>
      <c r="C57" s="212"/>
      <c r="D57" s="212"/>
      <c r="E57" s="212"/>
      <c r="F57" s="212"/>
      <c r="G57" s="212"/>
      <c r="H57" s="212"/>
      <c r="I57" s="212"/>
      <c r="J57" s="212"/>
    </row>
    <row r="58" spans="1:11" outlineLevel="1">
      <c r="A58" s="212" t="s">
        <v>56</v>
      </c>
      <c r="B58" s="212" t="s">
        <v>597</v>
      </c>
      <c r="C58" s="212"/>
      <c r="D58" s="267">
        <f>'1441_Расчет'!I84</f>
        <v>0</v>
      </c>
      <c r="E58" s="267">
        <f>'1441_Расчет'!J84</f>
        <v>27000</v>
      </c>
      <c r="F58" s="267">
        <f>'1441_Расчет'!K84</f>
        <v>36000</v>
      </c>
      <c r="G58" s="267">
        <f>'1441_Расчет'!L84</f>
        <v>36000</v>
      </c>
      <c r="H58" s="267">
        <f>'1441_Расчет'!M84</f>
        <v>36000</v>
      </c>
      <c r="I58" s="267">
        <f>'1441_Расчет'!N84</f>
        <v>30000</v>
      </c>
      <c r="J58" s="267">
        <f>'1441_Расчет'!O84</f>
        <v>0</v>
      </c>
    </row>
    <row r="59" spans="1:11" outlineLevel="1">
      <c r="A59" s="212" t="s">
        <v>26</v>
      </c>
      <c r="B59" s="212" t="s">
        <v>615</v>
      </c>
      <c r="C59" s="212"/>
      <c r="D59" s="381">
        <f>'1441_Расчет'!I91</f>
        <v>0</v>
      </c>
      <c r="E59" s="381">
        <f>'1441_Расчет'!J91</f>
        <v>7.4999999999999997E-3</v>
      </c>
      <c r="F59" s="381">
        <f>'1441_Расчет'!K91</f>
        <v>0.01</v>
      </c>
      <c r="G59" s="381">
        <f>'1441_Расчет'!L91</f>
        <v>0.01</v>
      </c>
      <c r="H59" s="381">
        <f>'1441_Расчет'!M91</f>
        <v>0.01</v>
      </c>
      <c r="I59" s="381">
        <f>'1441_Расчет'!N91</f>
        <v>0.01</v>
      </c>
      <c r="J59" s="381">
        <f>'1441_Расчет'!O91</f>
        <v>0</v>
      </c>
    </row>
    <row r="60" spans="1:11" outlineLevel="1">
      <c r="A60" s="212" t="s">
        <v>299</v>
      </c>
      <c r="B60" s="212" t="s">
        <v>617</v>
      </c>
      <c r="C60" s="212"/>
      <c r="D60" s="267">
        <f>'1441_Расчет'!I97</f>
        <v>1</v>
      </c>
      <c r="E60" s="267">
        <f>'1441_Расчет'!J97</f>
        <v>1</v>
      </c>
      <c r="F60" s="267">
        <f>'1441_Расчет'!K97</f>
        <v>1</v>
      </c>
      <c r="G60" s="267">
        <f>'1441_Расчет'!L97</f>
        <v>1</v>
      </c>
      <c r="H60" s="267">
        <f>'1441_Расчет'!M97</f>
        <v>1</v>
      </c>
      <c r="I60" s="267">
        <f>'1441_Расчет'!N97</f>
        <v>1</v>
      </c>
      <c r="J60" s="267">
        <f>'1441_Расчет'!O97</f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H26"/>
  <sheetViews>
    <sheetView zoomScale="80" zoomScaleNormal="80" workbookViewId="0">
      <selection activeCell="H4" sqref="H4:H26"/>
    </sheetView>
  </sheetViews>
  <sheetFormatPr baseColWidth="10" defaultColWidth="8.6640625" defaultRowHeight="12"/>
  <cols>
    <col min="1" max="1" width="8.6640625" style="322"/>
    <col min="2" max="2" width="16.5" style="322" bestFit="1" customWidth="1"/>
    <col min="3" max="3" width="10.5" style="322" customWidth="1"/>
    <col min="4" max="4" width="9.83203125" style="322" customWidth="1"/>
    <col min="5" max="5" width="7" style="322" customWidth="1"/>
    <col min="6" max="6" width="11.33203125" style="322" customWidth="1"/>
    <col min="7" max="7" width="9.5" style="322" customWidth="1"/>
    <col min="8" max="8" width="9" style="322" customWidth="1"/>
    <col min="9" max="16384" width="8.6640625" style="322"/>
  </cols>
  <sheetData>
    <row r="2" spans="2:8" ht="29.25" customHeight="1">
      <c r="C2" s="448" t="s">
        <v>434</v>
      </c>
      <c r="D2" s="448"/>
      <c r="E2" s="449"/>
      <c r="F2" s="450" t="s">
        <v>435</v>
      </c>
      <c r="G2" s="448"/>
      <c r="H2" s="449"/>
    </row>
    <row r="3" spans="2:8" ht="13">
      <c r="C3" s="323" t="s">
        <v>432</v>
      </c>
      <c r="D3" s="323" t="s">
        <v>433</v>
      </c>
      <c r="E3" s="324" t="s">
        <v>191</v>
      </c>
      <c r="F3" s="330" t="s">
        <v>432</v>
      </c>
      <c r="G3" s="323" t="s">
        <v>433</v>
      </c>
      <c r="H3" s="324" t="s">
        <v>191</v>
      </c>
    </row>
    <row r="4" spans="2:8">
      <c r="B4" s="327" t="s">
        <v>152</v>
      </c>
      <c r="C4" s="325"/>
      <c r="D4" s="325"/>
      <c r="E4" s="326"/>
      <c r="F4" s="331"/>
      <c r="G4" s="325"/>
      <c r="H4" s="371"/>
    </row>
    <row r="5" spans="2:8">
      <c r="B5" s="322" t="s">
        <v>436</v>
      </c>
      <c r="C5" s="329">
        <v>3960</v>
      </c>
      <c r="D5" s="329">
        <v>0</v>
      </c>
      <c r="E5" s="333">
        <f>SUM(C5:D5)</f>
        <v>3960</v>
      </c>
      <c r="F5" s="334">
        <v>0</v>
      </c>
      <c r="G5" s="329">
        <v>0</v>
      </c>
      <c r="H5" s="333">
        <f>SUM(F5:G5)</f>
        <v>0</v>
      </c>
    </row>
    <row r="6" spans="2:8">
      <c r="C6" s="329"/>
      <c r="D6" s="329"/>
      <c r="E6" s="333"/>
      <c r="F6" s="329"/>
      <c r="G6" s="329"/>
      <c r="H6" s="333"/>
    </row>
    <row r="7" spans="2:8">
      <c r="B7" s="328" t="s">
        <v>316</v>
      </c>
      <c r="C7" s="329"/>
      <c r="D7" s="329"/>
      <c r="E7" s="333"/>
      <c r="F7" s="329"/>
      <c r="G7" s="329"/>
      <c r="H7" s="333"/>
    </row>
    <row r="8" spans="2:8">
      <c r="B8" s="322" t="s">
        <v>436</v>
      </c>
      <c r="C8" s="329">
        <v>0</v>
      </c>
      <c r="D8" s="329">
        <v>0</v>
      </c>
      <c r="E8" s="333">
        <v>0</v>
      </c>
      <c r="F8" s="329">
        <v>0</v>
      </c>
      <c r="G8" s="329">
        <f>'1865_Расчет'!J11</f>
        <v>0</v>
      </c>
      <c r="H8" s="333">
        <f>SUM(F8:G8)</f>
        <v>0</v>
      </c>
    </row>
    <row r="9" spans="2:8">
      <c r="C9" s="329"/>
      <c r="D9" s="329"/>
      <c r="E9" s="333"/>
      <c r="F9" s="329"/>
      <c r="G9" s="329"/>
      <c r="H9" s="333"/>
    </row>
    <row r="10" spans="2:8">
      <c r="B10" s="328" t="s">
        <v>438</v>
      </c>
      <c r="C10" s="329"/>
      <c r="D10" s="329"/>
      <c r="E10" s="333"/>
      <c r="F10" s="329"/>
      <c r="G10" s="329"/>
      <c r="H10" s="333"/>
    </row>
    <row r="11" spans="2:8">
      <c r="B11" s="322" t="s">
        <v>436</v>
      </c>
      <c r="C11" s="329">
        <v>0</v>
      </c>
      <c r="D11" s="329">
        <v>0</v>
      </c>
      <c r="E11" s="333">
        <v>0</v>
      </c>
      <c r="F11" s="329">
        <v>0</v>
      </c>
      <c r="G11" s="329">
        <f>'1865_Расчет'!J14</f>
        <v>0</v>
      </c>
      <c r="H11" s="333">
        <f>SUM(F11:G11)</f>
        <v>0</v>
      </c>
    </row>
    <row r="12" spans="2:8">
      <c r="C12" s="329"/>
      <c r="D12" s="329"/>
      <c r="E12" s="333"/>
      <c r="F12" s="329"/>
      <c r="G12" s="329"/>
      <c r="H12" s="333"/>
    </row>
    <row r="13" spans="2:8">
      <c r="B13" s="328" t="s">
        <v>557</v>
      </c>
      <c r="C13" s="329"/>
      <c r="D13" s="329"/>
      <c r="E13" s="333"/>
      <c r="F13" s="329"/>
      <c r="G13" s="329"/>
      <c r="H13" s="333"/>
    </row>
    <row r="14" spans="2:8">
      <c r="B14" s="322" t="s">
        <v>436</v>
      </c>
      <c r="C14" s="329">
        <v>0</v>
      </c>
      <c r="D14" s="329">
        <v>0</v>
      </c>
      <c r="E14" s="333">
        <f>SUM(C14:D14)</f>
        <v>0</v>
      </c>
      <c r="F14" s="329">
        <v>0</v>
      </c>
      <c r="G14" s="329">
        <f>'1871_Расчет'!J14</f>
        <v>0</v>
      </c>
      <c r="H14" s="333">
        <f>SUM(F14:G14)</f>
        <v>0</v>
      </c>
    </row>
    <row r="15" spans="2:8">
      <c r="C15" s="329"/>
      <c r="D15" s="329"/>
      <c r="E15" s="333"/>
      <c r="F15" s="329"/>
      <c r="G15" s="329"/>
      <c r="H15" s="333"/>
    </row>
    <row r="16" spans="2:8">
      <c r="B16" s="328" t="s">
        <v>315</v>
      </c>
      <c r="C16" s="329"/>
      <c r="D16" s="329"/>
      <c r="E16" s="333"/>
      <c r="F16" s="329"/>
      <c r="G16" s="329"/>
      <c r="H16" s="333"/>
    </row>
    <row r="17" spans="2:8">
      <c r="B17" s="322" t="s">
        <v>436</v>
      </c>
      <c r="C17" s="329">
        <v>0</v>
      </c>
      <c r="D17" s="329">
        <v>0</v>
      </c>
      <c r="E17" s="333">
        <f>SUM(C17:D17)</f>
        <v>0</v>
      </c>
      <c r="F17" s="329">
        <v>0</v>
      </c>
      <c r="G17" s="329">
        <f>'1871_Расчет'!J11</f>
        <v>0</v>
      </c>
      <c r="H17" s="333">
        <f>SUM(F17:G17)</f>
        <v>0</v>
      </c>
    </row>
    <row r="18" spans="2:8">
      <c r="E18" s="370"/>
      <c r="H18" s="370"/>
    </row>
    <row r="19" spans="2:8">
      <c r="B19" s="328" t="s">
        <v>281</v>
      </c>
      <c r="C19" s="329"/>
      <c r="D19" s="329"/>
      <c r="E19" s="333"/>
      <c r="F19" s="329"/>
      <c r="G19" s="329"/>
      <c r="H19" s="333"/>
    </row>
    <row r="20" spans="2:8">
      <c r="B20" s="322" t="s">
        <v>436</v>
      </c>
      <c r="C20" s="329">
        <v>87</v>
      </c>
      <c r="D20" s="329">
        <v>0</v>
      </c>
      <c r="E20" s="333">
        <v>0</v>
      </c>
      <c r="F20" s="329">
        <v>0</v>
      </c>
      <c r="G20" s="329">
        <f>'1865_Расчет'!J11</f>
        <v>0</v>
      </c>
      <c r="H20" s="333">
        <f>SUM(F20:G20)</f>
        <v>0</v>
      </c>
    </row>
    <row r="21" spans="2:8">
      <c r="E21" s="370"/>
      <c r="H21" s="370"/>
    </row>
    <row r="22" spans="2:8">
      <c r="B22" s="328" t="s">
        <v>290</v>
      </c>
      <c r="C22" s="329"/>
      <c r="D22" s="329"/>
      <c r="E22" s="333"/>
      <c r="F22" s="329"/>
      <c r="G22" s="329"/>
      <c r="H22" s="333"/>
    </row>
    <row r="23" spans="2:8">
      <c r="B23" s="322" t="s">
        <v>436</v>
      </c>
      <c r="C23" s="329">
        <v>327</v>
      </c>
      <c r="D23" s="329">
        <v>0</v>
      </c>
      <c r="E23" s="333">
        <f>SUM(C23:D23)</f>
        <v>327</v>
      </c>
      <c r="F23" s="329">
        <v>0</v>
      </c>
      <c r="G23" s="329">
        <v>0</v>
      </c>
      <c r="H23" s="333">
        <f>SUM(F23:G23)</f>
        <v>0</v>
      </c>
    </row>
    <row r="24" spans="2:8">
      <c r="E24" s="370"/>
      <c r="H24" s="370"/>
    </row>
    <row r="25" spans="2:8">
      <c r="B25" s="328" t="s">
        <v>588</v>
      </c>
      <c r="C25" s="329"/>
      <c r="D25" s="329"/>
      <c r="E25" s="333"/>
      <c r="F25" s="329"/>
      <c r="G25" s="329"/>
      <c r="H25" s="333"/>
    </row>
    <row r="26" spans="2:8">
      <c r="B26" s="322" t="s">
        <v>436</v>
      </c>
      <c r="C26" s="329">
        <v>325</v>
      </c>
      <c r="D26" s="329">
        <v>0</v>
      </c>
      <c r="E26" s="333">
        <f>SUM(C26:D26)</f>
        <v>325</v>
      </c>
      <c r="F26" s="329">
        <v>0</v>
      </c>
      <c r="G26" s="329">
        <v>0</v>
      </c>
      <c r="H26" s="333">
        <f>SUM(F26:G26)</f>
        <v>0</v>
      </c>
    </row>
  </sheetData>
  <mergeCells count="2">
    <mergeCell ref="C2:E2"/>
    <mergeCell ref="F2:H2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C3"/>
  <sheetViews>
    <sheetView workbookViewId="0">
      <selection activeCell="C4" sqref="C4"/>
    </sheetView>
  </sheetViews>
  <sheetFormatPr baseColWidth="10" defaultColWidth="8.83203125" defaultRowHeight="15"/>
  <sheetData>
    <row r="2" spans="2:3">
      <c r="B2" t="s">
        <v>768</v>
      </c>
      <c r="C2">
        <v>2020</v>
      </c>
    </row>
    <row r="3" spans="2:3">
      <c r="B3" t="s">
        <v>27</v>
      </c>
      <c r="C3" s="375">
        <v>0.14000000000000001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3C881-BF76-45DD-A0F3-5D00080EF821}">
  <sheetPr filterMode="1"/>
  <dimension ref="A3:AR38"/>
  <sheetViews>
    <sheetView tabSelected="1" topLeftCell="C1" zoomScaleNormal="60" workbookViewId="0">
      <selection activeCell="H17" sqref="H17"/>
    </sheetView>
  </sheetViews>
  <sheetFormatPr baseColWidth="10" defaultColWidth="8.6640625" defaultRowHeight="15"/>
  <cols>
    <col min="1" max="1" width="23.83203125" bestFit="1" customWidth="1"/>
    <col min="2" max="2" width="12.83203125" customWidth="1"/>
    <col min="3" max="3" width="43.83203125" bestFit="1" customWidth="1"/>
    <col min="4" max="4" width="17.83203125" bestFit="1" customWidth="1"/>
    <col min="5" max="5" width="17" customWidth="1"/>
    <col min="6" max="6" width="19.33203125" bestFit="1" customWidth="1"/>
    <col min="7" max="7" width="11.5" customWidth="1"/>
    <col min="8" max="8" width="20.83203125" customWidth="1"/>
    <col min="9" max="44" width="9" customWidth="1"/>
  </cols>
  <sheetData>
    <row r="3" spans="1:44" ht="34">
      <c r="A3" s="416" t="s">
        <v>813</v>
      </c>
      <c r="B3" s="416" t="s">
        <v>814</v>
      </c>
      <c r="C3" s="416" t="s">
        <v>815</v>
      </c>
      <c r="D3" s="416" t="s">
        <v>816</v>
      </c>
      <c r="E3" s="416" t="s">
        <v>817</v>
      </c>
      <c r="F3" s="416" t="s">
        <v>818</v>
      </c>
      <c r="G3" s="416" t="s">
        <v>819</v>
      </c>
      <c r="H3" s="420" t="s">
        <v>913</v>
      </c>
      <c r="I3" s="416">
        <v>2015</v>
      </c>
      <c r="J3" s="416">
        <v>2016</v>
      </c>
      <c r="K3" s="416">
        <v>2017</v>
      </c>
      <c r="L3" s="416">
        <v>2018</v>
      </c>
      <c r="M3" s="416">
        <v>2019</v>
      </c>
      <c r="N3" s="416">
        <v>2020</v>
      </c>
      <c r="O3" s="416">
        <v>2021</v>
      </c>
      <c r="P3" s="416">
        <v>2022</v>
      </c>
      <c r="Q3" s="416">
        <v>2023</v>
      </c>
      <c r="R3" s="416">
        <v>2024</v>
      </c>
      <c r="S3" s="416">
        <v>2025</v>
      </c>
      <c r="T3" s="416">
        <v>2026</v>
      </c>
      <c r="U3" s="416">
        <v>2027</v>
      </c>
      <c r="V3" s="416">
        <v>2028</v>
      </c>
      <c r="W3" s="416">
        <v>2029</v>
      </c>
      <c r="X3" s="416">
        <v>2030</v>
      </c>
      <c r="Y3" s="416">
        <v>2031</v>
      </c>
      <c r="Z3" s="416">
        <v>2032</v>
      </c>
      <c r="AA3" s="416">
        <v>2033</v>
      </c>
      <c r="AB3" s="416">
        <v>2034</v>
      </c>
      <c r="AC3" s="416">
        <v>2035</v>
      </c>
      <c r="AD3" s="416">
        <v>2036</v>
      </c>
      <c r="AE3" s="416">
        <v>2037</v>
      </c>
      <c r="AF3" s="416">
        <v>2038</v>
      </c>
      <c r="AG3" s="416">
        <v>2039</v>
      </c>
      <c r="AH3" s="416">
        <v>2040</v>
      </c>
      <c r="AI3" s="416">
        <v>2041</v>
      </c>
      <c r="AJ3" s="416">
        <v>2042</v>
      </c>
      <c r="AK3" s="416">
        <v>2043</v>
      </c>
      <c r="AL3" s="416">
        <v>2044</v>
      </c>
      <c r="AM3" s="416">
        <v>2045</v>
      </c>
      <c r="AN3" s="416">
        <v>2046</v>
      </c>
      <c r="AO3" s="416">
        <v>2047</v>
      </c>
      <c r="AP3" s="416">
        <v>2048</v>
      </c>
      <c r="AQ3" s="416">
        <v>2049</v>
      </c>
      <c r="AR3" s="416">
        <v>2050</v>
      </c>
    </row>
    <row r="4" spans="1:44" hidden="1">
      <c r="A4" t="s">
        <v>891</v>
      </c>
      <c r="B4" t="s">
        <v>153</v>
      </c>
      <c r="C4" t="s">
        <v>335</v>
      </c>
      <c r="D4" t="s">
        <v>789</v>
      </c>
      <c r="E4" t="s">
        <v>838</v>
      </c>
      <c r="F4" t="s">
        <v>855</v>
      </c>
      <c r="G4" t="s">
        <v>166</v>
      </c>
      <c r="I4">
        <v>0</v>
      </c>
      <c r="J4">
        <v>0</v>
      </c>
      <c r="K4">
        <v>0</v>
      </c>
      <c r="L4">
        <v>0</v>
      </c>
      <c r="M4" s="210">
        <f>'1859_Резюме'!E14</f>
        <v>0</v>
      </c>
      <c r="N4" s="210">
        <f>'1859_Резюме'!F14</f>
        <v>69371.576099999991</v>
      </c>
      <c r="O4" s="210">
        <f>'1859_Резюме'!G14</f>
        <v>305234.93484</v>
      </c>
      <c r="P4" s="210">
        <f>'1859_Резюме'!H14</f>
        <v>95015.434799999988</v>
      </c>
      <c r="Q4" s="210">
        <f>'1859_Резюме'!I14</f>
        <v>79599.528999999995</v>
      </c>
      <c r="R4" s="210">
        <f>'1859_Резюме'!J14</f>
        <v>2520</v>
      </c>
      <c r="S4" s="210">
        <f>'1859_Резюме'!K14</f>
        <v>2520</v>
      </c>
      <c r="T4" s="210">
        <f>'1859_Резюме'!L14</f>
        <v>2520</v>
      </c>
      <c r="U4" s="210">
        <v>0</v>
      </c>
      <c r="V4" s="210">
        <v>0</v>
      </c>
      <c r="W4" s="210">
        <v>0</v>
      </c>
      <c r="X4" s="210">
        <v>0</v>
      </c>
      <c r="Y4" s="210">
        <v>0</v>
      </c>
      <c r="Z4" s="210">
        <v>0</v>
      </c>
      <c r="AA4" s="210">
        <v>0</v>
      </c>
      <c r="AB4" s="210">
        <v>0</v>
      </c>
      <c r="AC4" s="210">
        <v>0</v>
      </c>
      <c r="AD4" s="210">
        <v>0</v>
      </c>
      <c r="AE4" s="210">
        <v>0</v>
      </c>
      <c r="AF4" s="210">
        <v>0</v>
      </c>
      <c r="AG4" s="210">
        <v>0</v>
      </c>
      <c r="AH4" s="210">
        <v>0</v>
      </c>
      <c r="AI4" s="210">
        <v>0</v>
      </c>
      <c r="AJ4" s="210">
        <v>0</v>
      </c>
      <c r="AK4" s="210">
        <v>0</v>
      </c>
      <c r="AL4" s="210">
        <v>0</v>
      </c>
      <c r="AM4" s="210">
        <v>0</v>
      </c>
      <c r="AN4" s="210">
        <v>0</v>
      </c>
      <c r="AO4" s="210">
        <v>0</v>
      </c>
      <c r="AP4" s="210">
        <v>0</v>
      </c>
      <c r="AQ4" s="210">
        <v>0</v>
      </c>
      <c r="AR4" s="210">
        <v>0</v>
      </c>
    </row>
    <row r="5" spans="1:44">
      <c r="A5" t="s">
        <v>891</v>
      </c>
      <c r="B5" t="s">
        <v>153</v>
      </c>
      <c r="C5" t="s">
        <v>335</v>
      </c>
      <c r="D5" t="s">
        <v>829</v>
      </c>
      <c r="E5" t="s">
        <v>54</v>
      </c>
      <c r="F5" t="s">
        <v>855</v>
      </c>
      <c r="G5" t="s">
        <v>166</v>
      </c>
      <c r="I5">
        <v>0</v>
      </c>
      <c r="J5">
        <v>0</v>
      </c>
      <c r="K5">
        <v>0</v>
      </c>
      <c r="L5">
        <v>0</v>
      </c>
      <c r="M5" s="210">
        <f>'1859_Резюме'!E17</f>
        <v>0</v>
      </c>
      <c r="N5" s="210">
        <f>'1859_ИД'!J40</f>
        <v>22394.43</v>
      </c>
      <c r="O5" s="210">
        <f>'1859_ИД'!K40</f>
        <v>47774.627999999997</v>
      </c>
      <c r="P5" s="210">
        <f>'1859_ИД'!L40</f>
        <v>46900</v>
      </c>
      <c r="Q5" s="210">
        <f>'1859_ИД'!M40</f>
        <v>49890</v>
      </c>
      <c r="R5" s="210">
        <f>'1859_ИД'!N40</f>
        <v>0</v>
      </c>
      <c r="S5" s="210">
        <f>'1859_ИД'!O40</f>
        <v>0</v>
      </c>
      <c r="T5" s="210">
        <f>'1859_ИД'!P40</f>
        <v>0</v>
      </c>
      <c r="U5" s="210">
        <v>0</v>
      </c>
      <c r="V5" s="210">
        <v>0</v>
      </c>
      <c r="W5" s="210">
        <v>0</v>
      </c>
      <c r="X5" s="210">
        <v>0</v>
      </c>
      <c r="Y5" s="210">
        <v>0</v>
      </c>
      <c r="Z5" s="210">
        <v>0</v>
      </c>
      <c r="AA5" s="210">
        <v>0</v>
      </c>
      <c r="AB5" s="210">
        <v>0</v>
      </c>
      <c r="AC5" s="210">
        <v>0</v>
      </c>
      <c r="AD5" s="210">
        <v>0</v>
      </c>
      <c r="AE5" s="210">
        <v>0</v>
      </c>
      <c r="AF5" s="210">
        <v>0</v>
      </c>
      <c r="AG5" s="210">
        <v>0</v>
      </c>
      <c r="AH5" s="210">
        <v>0</v>
      </c>
      <c r="AI5" s="210">
        <v>0</v>
      </c>
      <c r="AJ5" s="210">
        <v>0</v>
      </c>
      <c r="AK5" s="210">
        <v>0</v>
      </c>
      <c r="AL5" s="210">
        <v>0</v>
      </c>
      <c r="AM5" s="210">
        <v>0</v>
      </c>
      <c r="AN5" s="210">
        <v>0</v>
      </c>
      <c r="AO5" s="210">
        <v>0</v>
      </c>
      <c r="AP5" s="210">
        <v>0</v>
      </c>
      <c r="AQ5" s="210">
        <v>0</v>
      </c>
      <c r="AR5" s="210">
        <v>0</v>
      </c>
    </row>
    <row r="6" spans="1:44">
      <c r="A6" t="s">
        <v>891</v>
      </c>
      <c r="B6" t="s">
        <v>153</v>
      </c>
      <c r="C6" t="s">
        <v>335</v>
      </c>
      <c r="D6" t="s">
        <v>829</v>
      </c>
      <c r="E6" t="s">
        <v>55</v>
      </c>
      <c r="F6" t="s">
        <v>855</v>
      </c>
      <c r="G6" t="s">
        <v>166</v>
      </c>
      <c r="I6">
        <v>0</v>
      </c>
      <c r="J6">
        <v>0</v>
      </c>
      <c r="K6">
        <v>0</v>
      </c>
      <c r="L6">
        <v>0</v>
      </c>
      <c r="M6" s="210">
        <f>'1859_Резюме'!E18</f>
        <v>0</v>
      </c>
      <c r="N6" s="210">
        <f>'1859_Резюме'!F18</f>
        <v>1900</v>
      </c>
      <c r="O6" s="210">
        <f>'1859_Резюме'!G18</f>
        <v>100</v>
      </c>
      <c r="P6" s="210">
        <f>'1859_Резюме'!H18</f>
        <v>0</v>
      </c>
      <c r="Q6" s="210">
        <f>'1859_Резюме'!I18</f>
        <v>240</v>
      </c>
      <c r="R6" s="210">
        <f>'1859_Резюме'!J18</f>
        <v>4000</v>
      </c>
      <c r="S6" s="210">
        <f>'1859_Резюме'!K18</f>
        <v>4000</v>
      </c>
      <c r="T6" s="210">
        <f>'1859_Резюме'!L18</f>
        <v>4000</v>
      </c>
      <c r="U6" s="210">
        <v>0</v>
      </c>
      <c r="V6" s="210">
        <v>0</v>
      </c>
      <c r="W6" s="210">
        <v>0</v>
      </c>
      <c r="X6" s="210">
        <v>0</v>
      </c>
      <c r="Y6" s="210">
        <v>0</v>
      </c>
      <c r="Z6" s="210">
        <v>0</v>
      </c>
      <c r="AA6" s="210">
        <v>0</v>
      </c>
      <c r="AB6" s="210">
        <v>0</v>
      </c>
      <c r="AC6" s="210">
        <v>0</v>
      </c>
      <c r="AD6" s="210">
        <v>0</v>
      </c>
      <c r="AE6" s="210">
        <v>0</v>
      </c>
      <c r="AF6" s="210">
        <v>0</v>
      </c>
      <c r="AG6" s="210">
        <v>0</v>
      </c>
      <c r="AH6" s="210">
        <v>0</v>
      </c>
      <c r="AI6" s="210">
        <v>0</v>
      </c>
      <c r="AJ6" s="210">
        <v>0</v>
      </c>
      <c r="AK6" s="210">
        <v>0</v>
      </c>
      <c r="AL6" s="210">
        <v>0</v>
      </c>
      <c r="AM6" s="210">
        <v>0</v>
      </c>
      <c r="AN6" s="210">
        <v>0</v>
      </c>
      <c r="AO6" s="210">
        <v>0</v>
      </c>
      <c r="AP6" s="210">
        <v>0</v>
      </c>
      <c r="AQ6" s="210">
        <v>0</v>
      </c>
      <c r="AR6" s="210">
        <v>0</v>
      </c>
    </row>
    <row r="7" spans="1:44" hidden="1">
      <c r="A7" t="s">
        <v>891</v>
      </c>
      <c r="B7" t="s">
        <v>156</v>
      </c>
      <c r="C7" t="s">
        <v>316</v>
      </c>
      <c r="D7" t="s">
        <v>789</v>
      </c>
      <c r="E7" t="s">
        <v>838</v>
      </c>
      <c r="F7" t="s">
        <v>855</v>
      </c>
      <c r="G7" t="s">
        <v>166</v>
      </c>
      <c r="I7">
        <v>0</v>
      </c>
      <c r="J7">
        <v>0</v>
      </c>
      <c r="K7">
        <v>0</v>
      </c>
      <c r="L7">
        <v>0</v>
      </c>
      <c r="M7" s="210">
        <f>'1870_Резюме'!E14</f>
        <v>0</v>
      </c>
      <c r="N7" s="210">
        <f>'1870_Резюме'!F14</f>
        <v>0</v>
      </c>
      <c r="O7" s="210">
        <f>'1870_Резюме'!G14</f>
        <v>0</v>
      </c>
      <c r="P7" s="210">
        <f>'1870_Резюме'!H14</f>
        <v>60244.619194132902</v>
      </c>
      <c r="Q7" s="210">
        <f>'1870_Резюме'!I14</f>
        <v>60244.619194132902</v>
      </c>
      <c r="R7" s="210">
        <f>'1870_Резюме'!J14</f>
        <v>60244.619194132902</v>
      </c>
      <c r="S7" s="210">
        <f>'1870_Резюме'!K14</f>
        <v>60244.619194132902</v>
      </c>
      <c r="T7" s="210">
        <f>'1870_Резюме'!L14</f>
        <v>60244.619194132902</v>
      </c>
      <c r="U7" s="210">
        <v>0</v>
      </c>
      <c r="V7" s="210">
        <v>0</v>
      </c>
      <c r="W7" s="210">
        <v>0</v>
      </c>
      <c r="X7" s="210">
        <v>0</v>
      </c>
      <c r="Y7" s="210">
        <v>0</v>
      </c>
      <c r="Z7" s="210">
        <v>0</v>
      </c>
      <c r="AA7" s="210">
        <v>0</v>
      </c>
      <c r="AB7" s="210">
        <v>0</v>
      </c>
      <c r="AC7" s="210">
        <v>0</v>
      </c>
      <c r="AD7" s="210">
        <v>0</v>
      </c>
      <c r="AE7" s="210">
        <v>0</v>
      </c>
      <c r="AF7" s="210">
        <v>0</v>
      </c>
      <c r="AG7" s="210">
        <v>0</v>
      </c>
      <c r="AH7" s="210">
        <v>0</v>
      </c>
      <c r="AI7" s="210">
        <v>0</v>
      </c>
      <c r="AJ7" s="210">
        <v>0</v>
      </c>
      <c r="AK7" s="210">
        <v>0</v>
      </c>
      <c r="AL7" s="210">
        <v>0</v>
      </c>
      <c r="AM7" s="210">
        <v>0</v>
      </c>
      <c r="AN7" s="210">
        <v>0</v>
      </c>
      <c r="AO7" s="210">
        <v>0</v>
      </c>
      <c r="AP7" s="210">
        <v>0</v>
      </c>
      <c r="AQ7" s="210">
        <v>0</v>
      </c>
      <c r="AR7" s="210">
        <v>0</v>
      </c>
    </row>
    <row r="8" spans="1:44">
      <c r="A8" t="s">
        <v>891</v>
      </c>
      <c r="B8" t="s">
        <v>156</v>
      </c>
      <c r="C8" t="s">
        <v>316</v>
      </c>
      <c r="D8" t="s">
        <v>829</v>
      </c>
      <c r="E8" t="s">
        <v>54</v>
      </c>
      <c r="F8" t="s">
        <v>855</v>
      </c>
      <c r="G8" t="s">
        <v>166</v>
      </c>
      <c r="I8">
        <v>0</v>
      </c>
      <c r="J8">
        <v>0</v>
      </c>
      <c r="K8">
        <v>0</v>
      </c>
      <c r="L8">
        <v>0</v>
      </c>
      <c r="M8" s="210">
        <f>-'1870_Резюме'!E17</f>
        <v>0</v>
      </c>
      <c r="N8" s="210">
        <f>'1870_Резюме'!F17</f>
        <v>0</v>
      </c>
      <c r="O8" s="210">
        <f>'1870_Резюме'!G17</f>
        <v>65399.785150000003</v>
      </c>
      <c r="P8" s="210">
        <f>'1870_Резюме'!H17</f>
        <v>76523.301346888155</v>
      </c>
      <c r="Q8" s="210">
        <f>'1870_Резюме'!I17</f>
        <v>0</v>
      </c>
      <c r="R8" s="210">
        <f>'1870_Резюме'!J17</f>
        <v>0</v>
      </c>
      <c r="S8" s="210">
        <f>'1870_Резюме'!K17</f>
        <v>0</v>
      </c>
      <c r="T8" s="210">
        <f>'1870_Резюме'!L17</f>
        <v>0</v>
      </c>
      <c r="U8" s="210">
        <v>0</v>
      </c>
      <c r="V8" s="210">
        <v>0</v>
      </c>
      <c r="W8" s="210">
        <v>0</v>
      </c>
      <c r="X8" s="210">
        <v>0</v>
      </c>
      <c r="Y8" s="210">
        <v>0</v>
      </c>
      <c r="Z8" s="210">
        <v>0</v>
      </c>
      <c r="AA8" s="210">
        <v>0</v>
      </c>
      <c r="AB8" s="210">
        <v>0</v>
      </c>
      <c r="AC8" s="210">
        <v>0</v>
      </c>
      <c r="AD8" s="210">
        <v>0</v>
      </c>
      <c r="AE8" s="210">
        <v>0</v>
      </c>
      <c r="AF8" s="210">
        <v>0</v>
      </c>
      <c r="AG8" s="210">
        <v>0</v>
      </c>
      <c r="AH8" s="210">
        <v>0</v>
      </c>
      <c r="AI8" s="210">
        <v>0</v>
      </c>
      <c r="AJ8" s="210">
        <v>0</v>
      </c>
      <c r="AK8" s="210">
        <v>0</v>
      </c>
      <c r="AL8" s="210">
        <v>0</v>
      </c>
      <c r="AM8" s="210">
        <v>0</v>
      </c>
      <c r="AN8" s="210">
        <v>0</v>
      </c>
      <c r="AO8" s="210">
        <v>0</v>
      </c>
      <c r="AP8" s="210">
        <v>0</v>
      </c>
      <c r="AQ8" s="210">
        <v>0</v>
      </c>
      <c r="AR8" s="210">
        <v>0</v>
      </c>
    </row>
    <row r="9" spans="1:44">
      <c r="A9" t="s">
        <v>891</v>
      </c>
      <c r="B9" t="s">
        <v>156</v>
      </c>
      <c r="C9" t="s">
        <v>316</v>
      </c>
      <c r="D9" t="s">
        <v>829</v>
      </c>
      <c r="E9" t="s">
        <v>55</v>
      </c>
      <c r="F9" t="s">
        <v>855</v>
      </c>
      <c r="G9" t="s">
        <v>166</v>
      </c>
      <c r="I9">
        <v>0</v>
      </c>
      <c r="J9">
        <v>0</v>
      </c>
      <c r="K9">
        <v>0</v>
      </c>
      <c r="L9">
        <v>0</v>
      </c>
      <c r="M9" s="210">
        <f>'1870_Резюме'!E18</f>
        <v>0</v>
      </c>
      <c r="N9" s="210">
        <f>'1870_Резюме'!F18</f>
        <v>1000</v>
      </c>
      <c r="O9" s="210">
        <f>'1870_Резюме'!G18</f>
        <v>18610</v>
      </c>
      <c r="P9" s="210">
        <f>'1870_Резюме'!H18</f>
        <v>0</v>
      </c>
      <c r="Q9" s="210">
        <f>'1870_Резюме'!I18</f>
        <v>0</v>
      </c>
      <c r="R9" s="210">
        <f>'1870_Резюме'!J18</f>
        <v>0</v>
      </c>
      <c r="S9" s="210">
        <f>'1870_Резюме'!K18</f>
        <v>0</v>
      </c>
      <c r="T9" s="210">
        <f>'1870_Резюме'!L18</f>
        <v>0</v>
      </c>
      <c r="U9" s="210">
        <v>0</v>
      </c>
      <c r="V9" s="210">
        <v>0</v>
      </c>
      <c r="W9" s="210">
        <v>0</v>
      </c>
      <c r="X9" s="210">
        <v>0</v>
      </c>
      <c r="Y9" s="210">
        <v>0</v>
      </c>
      <c r="Z9" s="210">
        <v>0</v>
      </c>
      <c r="AA9" s="210">
        <v>0</v>
      </c>
      <c r="AB9" s="210">
        <v>0</v>
      </c>
      <c r="AC9" s="210">
        <v>0</v>
      </c>
      <c r="AD9" s="210">
        <v>0</v>
      </c>
      <c r="AE9" s="210">
        <v>0</v>
      </c>
      <c r="AF9" s="210">
        <v>0</v>
      </c>
      <c r="AG9" s="210">
        <v>0</v>
      </c>
      <c r="AH9" s="210">
        <v>0</v>
      </c>
      <c r="AI9" s="210">
        <v>0</v>
      </c>
      <c r="AJ9" s="210">
        <v>0</v>
      </c>
      <c r="AK9" s="210">
        <v>0</v>
      </c>
      <c r="AL9" s="210">
        <v>0</v>
      </c>
      <c r="AM9" s="210">
        <v>0</v>
      </c>
      <c r="AN9" s="210">
        <v>0</v>
      </c>
      <c r="AO9" s="210">
        <v>0</v>
      </c>
      <c r="AP9" s="210">
        <v>0</v>
      </c>
      <c r="AQ9" s="210">
        <v>0</v>
      </c>
      <c r="AR9" s="210">
        <v>0</v>
      </c>
    </row>
    <row r="10" spans="1:44" hidden="1">
      <c r="A10" t="s">
        <v>891</v>
      </c>
      <c r="B10" t="s">
        <v>190</v>
      </c>
      <c r="C10" t="s">
        <v>521</v>
      </c>
      <c r="D10" t="s">
        <v>789</v>
      </c>
      <c r="E10" t="s">
        <v>838</v>
      </c>
      <c r="F10" t="s">
        <v>855</v>
      </c>
      <c r="G10" t="s">
        <v>166</v>
      </c>
      <c r="I10">
        <v>0</v>
      </c>
      <c r="J10">
        <v>0</v>
      </c>
      <c r="K10">
        <v>0</v>
      </c>
      <c r="L10">
        <v>0</v>
      </c>
      <c r="M10" s="210">
        <f>'1865_Резюме'!E13</f>
        <v>0</v>
      </c>
      <c r="N10" s="210">
        <f>'1865_Резюме'!F13</f>
        <v>0</v>
      </c>
      <c r="O10" s="210">
        <f>'1865_Резюме'!G13</f>
        <v>0</v>
      </c>
      <c r="P10" s="210">
        <f>'1865_Резюме'!H13</f>
        <v>9593.4000000000015</v>
      </c>
      <c r="Q10" s="210">
        <f>'1865_Резюме'!I13</f>
        <v>9593.4000000000015</v>
      </c>
      <c r="R10" s="210">
        <f>'1865_Резюме'!J13</f>
        <v>9593.4000000000015</v>
      </c>
      <c r="S10" s="210">
        <f>'1865_Резюме'!K13</f>
        <v>9593.4000000000015</v>
      </c>
      <c r="T10" s="210">
        <f>'1865_Резюме'!L13</f>
        <v>9593.4000000000015</v>
      </c>
      <c r="U10" s="210">
        <v>0</v>
      </c>
      <c r="V10" s="210">
        <v>0</v>
      </c>
      <c r="W10" s="210">
        <v>0</v>
      </c>
      <c r="X10" s="210">
        <v>0</v>
      </c>
      <c r="Y10" s="210">
        <v>0</v>
      </c>
      <c r="Z10" s="210">
        <v>0</v>
      </c>
      <c r="AA10" s="210">
        <v>0</v>
      </c>
      <c r="AB10" s="210">
        <v>0</v>
      </c>
      <c r="AC10" s="210">
        <v>0</v>
      </c>
      <c r="AD10" s="210">
        <v>0</v>
      </c>
      <c r="AE10" s="210">
        <v>0</v>
      </c>
      <c r="AF10" s="210">
        <v>0</v>
      </c>
      <c r="AG10" s="210">
        <v>0</v>
      </c>
      <c r="AH10" s="210">
        <v>0</v>
      </c>
      <c r="AI10" s="210">
        <v>0</v>
      </c>
      <c r="AJ10" s="210">
        <v>0</v>
      </c>
      <c r="AK10" s="210">
        <v>0</v>
      </c>
      <c r="AL10" s="210">
        <v>0</v>
      </c>
      <c r="AM10" s="210">
        <v>0</v>
      </c>
      <c r="AN10" s="210">
        <v>0</v>
      </c>
      <c r="AO10" s="210">
        <v>0</v>
      </c>
      <c r="AP10" s="210">
        <v>0</v>
      </c>
      <c r="AQ10" s="210">
        <v>0</v>
      </c>
      <c r="AR10" s="210">
        <v>0</v>
      </c>
    </row>
    <row r="11" spans="1:44">
      <c r="A11" t="s">
        <v>891</v>
      </c>
      <c r="B11" t="s">
        <v>190</v>
      </c>
      <c r="C11" t="s">
        <v>521</v>
      </c>
      <c r="D11" t="s">
        <v>829</v>
      </c>
      <c r="E11" t="s">
        <v>54</v>
      </c>
      <c r="F11" t="s">
        <v>855</v>
      </c>
      <c r="G11" t="s">
        <v>166</v>
      </c>
      <c r="I11">
        <v>0</v>
      </c>
      <c r="J11">
        <v>0</v>
      </c>
      <c r="K11">
        <v>0</v>
      </c>
      <c r="L11">
        <v>0</v>
      </c>
      <c r="M11" s="210">
        <f>'1865_Резюме'!E17</f>
        <v>0</v>
      </c>
      <c r="N11" s="210">
        <f>'1865_Резюме'!F17</f>
        <v>0</v>
      </c>
      <c r="O11" s="210">
        <f>'1865_Резюме'!G17</f>
        <v>7089</v>
      </c>
      <c r="P11" s="210">
        <f>'1865_Резюме'!H17</f>
        <v>16730</v>
      </c>
      <c r="Q11" s="210">
        <f>'1865_Резюме'!I17</f>
        <v>0</v>
      </c>
      <c r="R11" s="210">
        <f>'1865_Резюме'!J17</f>
        <v>0</v>
      </c>
      <c r="S11" s="210">
        <f>'1865_Резюме'!K17</f>
        <v>0</v>
      </c>
      <c r="T11" s="210">
        <f>'1865_Резюме'!L17</f>
        <v>0</v>
      </c>
      <c r="U11" s="210">
        <v>0</v>
      </c>
      <c r="V11" s="210">
        <v>0</v>
      </c>
      <c r="W11" s="210">
        <v>0</v>
      </c>
      <c r="X11" s="210">
        <v>0</v>
      </c>
      <c r="Y11" s="210">
        <v>0</v>
      </c>
      <c r="Z11" s="210">
        <v>0</v>
      </c>
      <c r="AA11" s="210">
        <v>0</v>
      </c>
      <c r="AB11" s="210">
        <v>0</v>
      </c>
      <c r="AC11" s="210">
        <v>0</v>
      </c>
      <c r="AD11" s="210">
        <v>0</v>
      </c>
      <c r="AE11" s="210">
        <v>0</v>
      </c>
      <c r="AF11" s="210">
        <v>0</v>
      </c>
      <c r="AG11" s="210">
        <v>0</v>
      </c>
      <c r="AH11" s="210">
        <v>0</v>
      </c>
      <c r="AI11" s="210">
        <v>0</v>
      </c>
      <c r="AJ11" s="210">
        <v>0</v>
      </c>
      <c r="AK11" s="210">
        <v>0</v>
      </c>
      <c r="AL11" s="210">
        <v>0</v>
      </c>
      <c r="AM11" s="210">
        <v>0</v>
      </c>
      <c r="AN11" s="210">
        <v>0</v>
      </c>
      <c r="AO11" s="210">
        <v>0</v>
      </c>
      <c r="AP11" s="210">
        <v>0</v>
      </c>
      <c r="AQ11" s="210">
        <v>0</v>
      </c>
      <c r="AR11" s="210">
        <v>0</v>
      </c>
    </row>
    <row r="12" spans="1:44">
      <c r="A12" t="s">
        <v>891</v>
      </c>
      <c r="B12" t="s">
        <v>190</v>
      </c>
      <c r="C12" t="s">
        <v>521</v>
      </c>
      <c r="D12" t="s">
        <v>829</v>
      </c>
      <c r="E12" t="s">
        <v>55</v>
      </c>
      <c r="F12" t="s">
        <v>855</v>
      </c>
      <c r="G12" t="s">
        <v>166</v>
      </c>
      <c r="I12">
        <v>0</v>
      </c>
      <c r="J12">
        <v>0</v>
      </c>
      <c r="K12">
        <v>0</v>
      </c>
      <c r="L12">
        <v>0</v>
      </c>
      <c r="M12" s="210">
        <f>'1865_Резюме'!E18</f>
        <v>0</v>
      </c>
      <c r="N12" s="210">
        <f>'1865_Резюме'!F18</f>
        <v>660</v>
      </c>
      <c r="O12" s="210">
        <f>'1865_Резюме'!G18</f>
        <v>6129</v>
      </c>
      <c r="P12" s="210">
        <f>'1865_Резюме'!H18</f>
        <v>0</v>
      </c>
      <c r="Q12" s="210">
        <f>'1865_Резюме'!I18</f>
        <v>0</v>
      </c>
      <c r="R12" s="210">
        <f>'1865_Резюме'!J18</f>
        <v>0</v>
      </c>
      <c r="S12" s="210">
        <f>'1865_Резюме'!K18</f>
        <v>0</v>
      </c>
      <c r="T12" s="210">
        <f>'1865_Резюме'!L18</f>
        <v>0</v>
      </c>
      <c r="U12" s="210">
        <v>0</v>
      </c>
      <c r="V12" s="210">
        <v>0</v>
      </c>
      <c r="W12" s="210">
        <v>0</v>
      </c>
      <c r="X12" s="210">
        <v>0</v>
      </c>
      <c r="Y12" s="210">
        <v>0</v>
      </c>
      <c r="Z12" s="210">
        <v>0</v>
      </c>
      <c r="AA12" s="210">
        <v>0</v>
      </c>
      <c r="AB12" s="210">
        <v>0</v>
      </c>
      <c r="AC12" s="210">
        <v>0</v>
      </c>
      <c r="AD12" s="210">
        <v>0</v>
      </c>
      <c r="AE12" s="210">
        <v>0</v>
      </c>
      <c r="AF12" s="210">
        <v>0</v>
      </c>
      <c r="AG12" s="210">
        <v>0</v>
      </c>
      <c r="AH12" s="210">
        <v>0</v>
      </c>
      <c r="AI12" s="210">
        <v>0</v>
      </c>
      <c r="AJ12" s="210">
        <v>0</v>
      </c>
      <c r="AK12" s="210">
        <v>0</v>
      </c>
      <c r="AL12" s="210">
        <v>0</v>
      </c>
      <c r="AM12" s="210">
        <v>0</v>
      </c>
      <c r="AN12" s="210">
        <v>0</v>
      </c>
      <c r="AO12" s="210">
        <v>0</v>
      </c>
      <c r="AP12" s="210">
        <v>0</v>
      </c>
      <c r="AQ12" s="210">
        <v>0</v>
      </c>
      <c r="AR12" s="210">
        <v>0</v>
      </c>
    </row>
    <row r="13" spans="1:44" hidden="1">
      <c r="A13" t="s">
        <v>891</v>
      </c>
      <c r="B13" t="s">
        <v>148</v>
      </c>
      <c r="C13" t="s">
        <v>149</v>
      </c>
      <c r="D13" t="s">
        <v>789</v>
      </c>
      <c r="E13" t="s">
        <v>838</v>
      </c>
      <c r="F13" t="s">
        <v>855</v>
      </c>
      <c r="G13" t="s">
        <v>166</v>
      </c>
      <c r="I13">
        <v>0</v>
      </c>
      <c r="J13">
        <v>0</v>
      </c>
      <c r="K13">
        <v>0</v>
      </c>
      <c r="L13">
        <v>0</v>
      </c>
      <c r="M13">
        <f>'1747_Резюме'!E13</f>
        <v>0</v>
      </c>
      <c r="N13" s="210">
        <f>'1747_Резюме'!F13</f>
        <v>0</v>
      </c>
      <c r="O13" s="210">
        <f>'1747_Резюме'!G13</f>
        <v>0</v>
      </c>
      <c r="P13" s="210">
        <f>'1747_Резюме'!H13</f>
        <v>49593.600000000006</v>
      </c>
      <c r="Q13" s="210">
        <f>'1747_Резюме'!I13</f>
        <v>49593.600000000006</v>
      </c>
      <c r="R13" s="210">
        <f>'1747_Резюме'!J13</f>
        <v>49593.600000000006</v>
      </c>
      <c r="S13" s="210">
        <f>'1747_Резюме'!K13</f>
        <v>49593.600000000006</v>
      </c>
      <c r="T13" s="210">
        <f>'1747_Резюме'!L13</f>
        <v>49593.600000000006</v>
      </c>
      <c r="U13" s="210">
        <v>0</v>
      </c>
      <c r="V13" s="210">
        <v>0</v>
      </c>
      <c r="W13" s="210">
        <v>0</v>
      </c>
      <c r="X13" s="210">
        <v>0</v>
      </c>
      <c r="Y13" s="210">
        <v>0</v>
      </c>
      <c r="Z13" s="210">
        <v>0</v>
      </c>
      <c r="AA13" s="210">
        <v>0</v>
      </c>
      <c r="AB13" s="210">
        <v>0</v>
      </c>
      <c r="AC13" s="210">
        <v>0</v>
      </c>
      <c r="AD13" s="210">
        <v>0</v>
      </c>
      <c r="AE13" s="210">
        <v>0</v>
      </c>
      <c r="AF13" s="210">
        <v>0</v>
      </c>
      <c r="AG13" s="210">
        <v>0</v>
      </c>
      <c r="AH13" s="210">
        <v>0</v>
      </c>
      <c r="AI13" s="210">
        <v>0</v>
      </c>
      <c r="AJ13" s="210">
        <v>0</v>
      </c>
      <c r="AK13" s="210">
        <v>0</v>
      </c>
      <c r="AL13" s="210">
        <v>0</v>
      </c>
      <c r="AM13" s="210">
        <v>0</v>
      </c>
      <c r="AN13" s="210">
        <v>0</v>
      </c>
      <c r="AO13" s="210">
        <v>0</v>
      </c>
      <c r="AP13" s="210">
        <v>0</v>
      </c>
      <c r="AQ13" s="210">
        <v>0</v>
      </c>
      <c r="AR13" s="210">
        <v>0</v>
      </c>
    </row>
    <row r="14" spans="1:44">
      <c r="A14" t="s">
        <v>891</v>
      </c>
      <c r="B14" t="s">
        <v>148</v>
      </c>
      <c r="C14" t="s">
        <v>149</v>
      </c>
      <c r="D14" t="s">
        <v>829</v>
      </c>
      <c r="E14" t="s">
        <v>54</v>
      </c>
      <c r="F14" t="s">
        <v>855</v>
      </c>
      <c r="G14" t="s">
        <v>166</v>
      </c>
      <c r="I14">
        <v>0</v>
      </c>
      <c r="J14">
        <v>0</v>
      </c>
      <c r="K14">
        <v>0</v>
      </c>
      <c r="L14">
        <v>0</v>
      </c>
      <c r="M14">
        <f>'1747_Резюме'!E17</f>
        <v>0</v>
      </c>
      <c r="N14" s="210">
        <f>'1747_Резюме'!F17</f>
        <v>0</v>
      </c>
      <c r="O14" s="210">
        <f>'1747_Резюме'!G17</f>
        <v>54904</v>
      </c>
      <c r="P14" s="210">
        <f>'1747_Резюме'!H17</f>
        <v>43143</v>
      </c>
      <c r="Q14" s="210">
        <f>'1747_Резюме'!I17</f>
        <v>21000</v>
      </c>
      <c r="R14" s="210">
        <f>'1747_Резюме'!J17</f>
        <v>0</v>
      </c>
      <c r="S14" s="210">
        <f>'1747_Резюме'!K17</f>
        <v>0</v>
      </c>
      <c r="T14" s="210">
        <f>'1747_Резюме'!L17</f>
        <v>0</v>
      </c>
      <c r="U14" s="210">
        <v>0</v>
      </c>
      <c r="V14" s="210">
        <v>0</v>
      </c>
      <c r="W14" s="210">
        <v>0</v>
      </c>
      <c r="X14" s="210">
        <v>0</v>
      </c>
      <c r="Y14" s="210">
        <v>0</v>
      </c>
      <c r="Z14" s="210">
        <v>0</v>
      </c>
      <c r="AA14" s="210">
        <v>0</v>
      </c>
      <c r="AB14" s="210">
        <v>0</v>
      </c>
      <c r="AC14" s="210">
        <v>0</v>
      </c>
      <c r="AD14" s="210">
        <v>0</v>
      </c>
      <c r="AE14" s="210">
        <v>0</v>
      </c>
      <c r="AF14" s="210">
        <v>0</v>
      </c>
      <c r="AG14" s="210">
        <v>0</v>
      </c>
      <c r="AH14" s="210">
        <v>0</v>
      </c>
      <c r="AI14" s="210">
        <v>0</v>
      </c>
      <c r="AJ14" s="210">
        <v>0</v>
      </c>
      <c r="AK14" s="210">
        <v>0</v>
      </c>
      <c r="AL14" s="210">
        <v>0</v>
      </c>
      <c r="AM14" s="210">
        <v>0</v>
      </c>
      <c r="AN14" s="210">
        <v>0</v>
      </c>
      <c r="AO14" s="210">
        <v>0</v>
      </c>
      <c r="AP14" s="210">
        <v>0</v>
      </c>
      <c r="AQ14" s="210">
        <v>0</v>
      </c>
      <c r="AR14" s="210">
        <v>0</v>
      </c>
    </row>
    <row r="15" spans="1:44">
      <c r="A15" t="s">
        <v>891</v>
      </c>
      <c r="B15" t="s">
        <v>148</v>
      </c>
      <c r="C15" t="s">
        <v>149</v>
      </c>
      <c r="D15" t="s">
        <v>829</v>
      </c>
      <c r="E15" t="s">
        <v>55</v>
      </c>
      <c r="F15" t="s">
        <v>855</v>
      </c>
      <c r="G15" t="s">
        <v>166</v>
      </c>
      <c r="I15">
        <v>0</v>
      </c>
      <c r="J15">
        <v>0</v>
      </c>
      <c r="K15">
        <v>0</v>
      </c>
      <c r="L15">
        <v>0</v>
      </c>
      <c r="M15">
        <f>'1747_Резюме'!E18</f>
        <v>0</v>
      </c>
      <c r="N15" s="210">
        <f>'1747_Резюме'!F18</f>
        <v>10500</v>
      </c>
      <c r="O15" s="210">
        <f>'1747_Резюме'!G18</f>
        <v>10000</v>
      </c>
      <c r="P15" s="210">
        <f>'1747_Резюме'!H18</f>
        <v>0</v>
      </c>
      <c r="Q15" s="210">
        <f>'1747_Резюме'!I18</f>
        <v>0</v>
      </c>
      <c r="R15" s="210">
        <f>'1747_Резюме'!J18</f>
        <v>0</v>
      </c>
      <c r="S15" s="210">
        <f>'1747_Резюме'!K18</f>
        <v>0</v>
      </c>
      <c r="T15" s="210">
        <f>'1747_Резюме'!L18</f>
        <v>0</v>
      </c>
      <c r="U15" s="210">
        <v>0</v>
      </c>
      <c r="V15" s="210">
        <v>0</v>
      </c>
      <c r="W15" s="210">
        <v>0</v>
      </c>
      <c r="X15" s="210">
        <v>0</v>
      </c>
      <c r="Y15" s="210">
        <v>0</v>
      </c>
      <c r="Z15" s="210">
        <v>0</v>
      </c>
      <c r="AA15" s="210">
        <v>0</v>
      </c>
      <c r="AB15" s="210">
        <v>0</v>
      </c>
      <c r="AC15" s="210">
        <v>0</v>
      </c>
      <c r="AD15" s="210">
        <v>0</v>
      </c>
      <c r="AE15" s="210">
        <v>0</v>
      </c>
      <c r="AF15" s="210">
        <v>0</v>
      </c>
      <c r="AG15" s="210">
        <v>0</v>
      </c>
      <c r="AH15" s="210">
        <v>0</v>
      </c>
      <c r="AI15" s="210">
        <v>0</v>
      </c>
      <c r="AJ15" s="210">
        <v>0</v>
      </c>
      <c r="AK15" s="210">
        <v>0</v>
      </c>
      <c r="AL15" s="210">
        <v>0</v>
      </c>
      <c r="AM15" s="210">
        <v>0</v>
      </c>
      <c r="AN15" s="210">
        <v>0</v>
      </c>
      <c r="AO15" s="210">
        <v>0</v>
      </c>
      <c r="AP15" s="210">
        <v>0</v>
      </c>
      <c r="AQ15" s="210">
        <v>0</v>
      </c>
      <c r="AR15" s="210">
        <v>0</v>
      </c>
    </row>
    <row r="16" spans="1:44" hidden="1">
      <c r="A16" t="s">
        <v>891</v>
      </c>
      <c r="B16" t="s">
        <v>188</v>
      </c>
      <c r="C16" t="s">
        <v>189</v>
      </c>
      <c r="D16" t="s">
        <v>789</v>
      </c>
      <c r="E16" t="s">
        <v>838</v>
      </c>
      <c r="F16" t="s">
        <v>855</v>
      </c>
      <c r="G16" t="s">
        <v>166</v>
      </c>
      <c r="I16">
        <v>0</v>
      </c>
      <c r="J16">
        <v>0</v>
      </c>
      <c r="K16">
        <v>0</v>
      </c>
      <c r="L16">
        <v>0</v>
      </c>
      <c r="M16" s="210">
        <f>'1871_Резюме'!E13</f>
        <v>0</v>
      </c>
      <c r="N16" s="210">
        <f>'1871_Резюме'!F13</f>
        <v>0</v>
      </c>
      <c r="O16" s="210">
        <f>'1871_Резюме'!G13</f>
        <v>0</v>
      </c>
      <c r="P16" s="210">
        <f>'1871_Резюме'!H13</f>
        <v>50993.880000000005</v>
      </c>
      <c r="Q16" s="210">
        <f>'1871_Резюме'!I13</f>
        <v>50993.880000000005</v>
      </c>
      <c r="R16" s="210">
        <f>'1871_Резюме'!J13</f>
        <v>50993.880000000005</v>
      </c>
      <c r="S16" s="210">
        <f>'1871_Резюме'!K13</f>
        <v>50993.880000000005</v>
      </c>
      <c r="T16" s="210">
        <f>'1871_Резюме'!L13</f>
        <v>50993.880000000005</v>
      </c>
      <c r="U16" s="210">
        <v>0</v>
      </c>
      <c r="V16" s="210">
        <v>0</v>
      </c>
      <c r="W16" s="210">
        <v>0</v>
      </c>
      <c r="X16" s="210">
        <v>0</v>
      </c>
      <c r="Y16" s="210">
        <v>0</v>
      </c>
      <c r="Z16" s="210">
        <v>0</v>
      </c>
      <c r="AA16" s="210">
        <v>0</v>
      </c>
      <c r="AB16" s="210">
        <v>0</v>
      </c>
      <c r="AC16" s="210">
        <v>0</v>
      </c>
      <c r="AD16" s="210">
        <v>0</v>
      </c>
      <c r="AE16" s="210">
        <v>0</v>
      </c>
      <c r="AF16" s="210">
        <v>0</v>
      </c>
      <c r="AG16" s="210">
        <v>0</v>
      </c>
      <c r="AH16" s="210">
        <v>0</v>
      </c>
      <c r="AI16" s="210">
        <v>0</v>
      </c>
      <c r="AJ16" s="210">
        <v>0</v>
      </c>
      <c r="AK16" s="210">
        <v>0</v>
      </c>
      <c r="AL16" s="210">
        <v>0</v>
      </c>
      <c r="AM16" s="210">
        <v>0</v>
      </c>
      <c r="AN16" s="210">
        <v>0</v>
      </c>
      <c r="AO16" s="210">
        <v>0</v>
      </c>
      <c r="AP16" s="210">
        <v>0</v>
      </c>
      <c r="AQ16" s="210">
        <v>0</v>
      </c>
      <c r="AR16" s="210">
        <v>0</v>
      </c>
    </row>
    <row r="17" spans="1:44">
      <c r="A17" t="s">
        <v>891</v>
      </c>
      <c r="B17" t="s">
        <v>188</v>
      </c>
      <c r="C17" t="s">
        <v>189</v>
      </c>
      <c r="D17" t="s">
        <v>829</v>
      </c>
      <c r="E17" t="s">
        <v>54</v>
      </c>
      <c r="F17" t="s">
        <v>855</v>
      </c>
      <c r="G17" t="s">
        <v>166</v>
      </c>
      <c r="I17">
        <v>0</v>
      </c>
      <c r="J17">
        <v>0</v>
      </c>
      <c r="K17">
        <v>0</v>
      </c>
      <c r="L17">
        <v>0</v>
      </c>
      <c r="M17" s="210">
        <f>'1871_Резюме'!E17</f>
        <v>0</v>
      </c>
      <c r="N17" s="210">
        <f>'1871_Резюме'!F17</f>
        <v>2000</v>
      </c>
      <c r="O17" s="210">
        <f>'1871_Резюме'!G17</f>
        <v>40762.1</v>
      </c>
      <c r="P17" s="210">
        <f>'1871_Резюме'!H17</f>
        <v>51130</v>
      </c>
      <c r="Q17" s="210">
        <f>'1871_Резюме'!I17</f>
        <v>45000</v>
      </c>
      <c r="R17" s="210">
        <f>'1871_Резюме'!J17</f>
        <v>0</v>
      </c>
      <c r="S17" s="210">
        <f>'1871_Резюме'!K17</f>
        <v>0</v>
      </c>
      <c r="T17" s="210">
        <f>'1871_Резюме'!L17</f>
        <v>0</v>
      </c>
      <c r="U17" s="210">
        <v>0</v>
      </c>
      <c r="V17" s="210">
        <v>0</v>
      </c>
      <c r="W17" s="210">
        <v>0</v>
      </c>
      <c r="X17" s="210">
        <v>0</v>
      </c>
      <c r="Y17" s="210">
        <v>0</v>
      </c>
      <c r="Z17" s="210">
        <v>0</v>
      </c>
      <c r="AA17" s="210">
        <v>0</v>
      </c>
      <c r="AB17" s="210">
        <v>0</v>
      </c>
      <c r="AC17" s="210">
        <v>0</v>
      </c>
      <c r="AD17" s="210">
        <v>0</v>
      </c>
      <c r="AE17" s="210">
        <v>0</v>
      </c>
      <c r="AF17" s="210">
        <v>0</v>
      </c>
      <c r="AG17" s="210">
        <v>0</v>
      </c>
      <c r="AH17" s="210">
        <v>0</v>
      </c>
      <c r="AI17" s="210">
        <v>0</v>
      </c>
      <c r="AJ17" s="210">
        <v>0</v>
      </c>
      <c r="AK17" s="210">
        <v>0</v>
      </c>
      <c r="AL17" s="210">
        <v>0</v>
      </c>
      <c r="AM17" s="210">
        <v>0</v>
      </c>
      <c r="AN17" s="210">
        <v>0</v>
      </c>
      <c r="AO17" s="210">
        <v>0</v>
      </c>
      <c r="AP17" s="210">
        <v>0</v>
      </c>
      <c r="AQ17" s="210">
        <v>0</v>
      </c>
      <c r="AR17" s="210">
        <v>0</v>
      </c>
    </row>
    <row r="18" spans="1:44">
      <c r="A18" t="s">
        <v>891</v>
      </c>
      <c r="B18" t="s">
        <v>188</v>
      </c>
      <c r="C18" t="s">
        <v>189</v>
      </c>
      <c r="D18" t="s">
        <v>829</v>
      </c>
      <c r="E18" t="s">
        <v>55</v>
      </c>
      <c r="F18" t="s">
        <v>855</v>
      </c>
      <c r="G18" t="s">
        <v>166</v>
      </c>
      <c r="I18">
        <v>0</v>
      </c>
      <c r="J18">
        <v>0</v>
      </c>
      <c r="K18">
        <v>0</v>
      </c>
      <c r="L18">
        <v>0</v>
      </c>
      <c r="M18" s="210">
        <f>'1871_Резюме'!E18</f>
        <v>0</v>
      </c>
      <c r="N18" s="210">
        <f>'1871_ИД'!J39</f>
        <v>2000</v>
      </c>
      <c r="O18" s="210">
        <f>'1871_ИД'!K39</f>
        <v>2250</v>
      </c>
      <c r="P18" s="210">
        <f>'1871_ИД'!L39</f>
        <v>0</v>
      </c>
      <c r="Q18" s="210">
        <f>'1871_ИД'!M39</f>
        <v>5000</v>
      </c>
      <c r="R18" s="210">
        <f>'1871_ИД'!N39</f>
        <v>0</v>
      </c>
      <c r="S18" s="210">
        <f>'1871_ИД'!O39</f>
        <v>0</v>
      </c>
      <c r="T18" s="210">
        <f>'1871_ИД'!P39</f>
        <v>0</v>
      </c>
      <c r="U18" s="210">
        <v>0</v>
      </c>
      <c r="V18" s="210">
        <v>0</v>
      </c>
      <c r="W18" s="210">
        <v>0</v>
      </c>
      <c r="X18" s="210">
        <v>0</v>
      </c>
      <c r="Y18" s="210">
        <v>0</v>
      </c>
      <c r="Z18" s="210">
        <v>0</v>
      </c>
      <c r="AA18" s="210">
        <v>0</v>
      </c>
      <c r="AB18" s="210">
        <v>0</v>
      </c>
      <c r="AC18" s="210">
        <v>0</v>
      </c>
      <c r="AD18" s="210">
        <v>0</v>
      </c>
      <c r="AE18" s="210">
        <v>0</v>
      </c>
      <c r="AF18" s="210">
        <v>0</v>
      </c>
      <c r="AG18" s="210">
        <v>0</v>
      </c>
      <c r="AH18" s="210">
        <v>0</v>
      </c>
      <c r="AI18" s="210">
        <v>0</v>
      </c>
      <c r="AJ18" s="210">
        <v>0</v>
      </c>
      <c r="AK18" s="210">
        <v>0</v>
      </c>
      <c r="AL18" s="210">
        <v>0</v>
      </c>
      <c r="AM18" s="210">
        <v>0</v>
      </c>
      <c r="AN18" s="210">
        <v>0</v>
      </c>
      <c r="AO18" s="210">
        <v>0</v>
      </c>
      <c r="AP18" s="210">
        <v>0</v>
      </c>
      <c r="AQ18" s="210">
        <v>0</v>
      </c>
      <c r="AR18" s="210">
        <v>0</v>
      </c>
    </row>
    <row r="19" spans="1:44" hidden="1">
      <c r="A19" t="s">
        <v>891</v>
      </c>
      <c r="B19" t="s">
        <v>101</v>
      </c>
      <c r="C19" t="s">
        <v>892</v>
      </c>
      <c r="D19" t="s">
        <v>789</v>
      </c>
      <c r="E19" t="s">
        <v>838</v>
      </c>
      <c r="F19" t="s">
        <v>855</v>
      </c>
      <c r="G19" t="s">
        <v>166</v>
      </c>
      <c r="I19">
        <v>0</v>
      </c>
      <c r="J19">
        <v>0</v>
      </c>
      <c r="K19">
        <v>0</v>
      </c>
      <c r="L19">
        <v>0</v>
      </c>
      <c r="M19" s="210">
        <f>'1441_Резюме'!E15</f>
        <v>0</v>
      </c>
      <c r="N19" s="210">
        <f>'1441_Резюме'!F15</f>
        <v>0</v>
      </c>
      <c r="O19" s="210">
        <f>'1441_Резюме'!G15</f>
        <v>26824.464</v>
      </c>
      <c r="P19" s="210">
        <f>'1441_Резюме'!H15</f>
        <v>12304.8</v>
      </c>
      <c r="Q19" s="210">
        <f>'1441_Резюме'!I15</f>
        <v>12304.8</v>
      </c>
      <c r="R19" s="210">
        <f>'1441_Резюме'!J15</f>
        <v>12304.8</v>
      </c>
      <c r="S19" s="210">
        <f>'1441_Резюме'!K15</f>
        <v>12304.8</v>
      </c>
      <c r="T19" s="210">
        <f>'1441_Резюме'!L15</f>
        <v>0</v>
      </c>
      <c r="U19" s="210">
        <v>0</v>
      </c>
      <c r="V19" s="210">
        <v>0</v>
      </c>
      <c r="W19" s="210">
        <v>0</v>
      </c>
      <c r="X19" s="210">
        <v>0</v>
      </c>
      <c r="Y19" s="210">
        <v>0</v>
      </c>
      <c r="Z19" s="210">
        <v>0</v>
      </c>
      <c r="AA19" s="210">
        <v>0</v>
      </c>
      <c r="AB19" s="210">
        <v>0</v>
      </c>
      <c r="AC19" s="210">
        <v>0</v>
      </c>
      <c r="AD19" s="210">
        <v>0</v>
      </c>
      <c r="AE19" s="210">
        <v>0</v>
      </c>
      <c r="AF19" s="210">
        <v>0</v>
      </c>
      <c r="AG19" s="210">
        <v>0</v>
      </c>
      <c r="AH19" s="210">
        <v>0</v>
      </c>
      <c r="AI19" s="210">
        <v>0</v>
      </c>
      <c r="AJ19" s="210">
        <v>0</v>
      </c>
      <c r="AK19" s="210">
        <v>0</v>
      </c>
      <c r="AL19" s="210">
        <v>0</v>
      </c>
      <c r="AM19" s="210">
        <v>0</v>
      </c>
      <c r="AN19" s="210">
        <v>0</v>
      </c>
      <c r="AO19" s="210">
        <v>0</v>
      </c>
      <c r="AP19" s="210">
        <v>0</v>
      </c>
      <c r="AQ19" s="210">
        <v>0</v>
      </c>
      <c r="AR19" s="210">
        <v>0</v>
      </c>
    </row>
    <row r="20" spans="1:44">
      <c r="A20" t="s">
        <v>891</v>
      </c>
      <c r="B20" t="s">
        <v>101</v>
      </c>
      <c r="C20" t="s">
        <v>892</v>
      </c>
      <c r="D20" t="s">
        <v>829</v>
      </c>
      <c r="E20" t="s">
        <v>54</v>
      </c>
      <c r="F20" t="s">
        <v>855</v>
      </c>
      <c r="G20" t="s">
        <v>166</v>
      </c>
      <c r="I20">
        <v>0</v>
      </c>
      <c r="J20">
        <v>0</v>
      </c>
      <c r="K20">
        <v>0</v>
      </c>
      <c r="L20">
        <v>0</v>
      </c>
      <c r="M20" s="210">
        <f>'1441_Резюме'!E20</f>
        <v>14000</v>
      </c>
      <c r="N20" s="210">
        <f>'1441_Резюме'!F20</f>
        <v>30300</v>
      </c>
      <c r="O20" s="210">
        <f>'1441_Резюме'!G20</f>
        <v>40370</v>
      </c>
      <c r="P20" s="210">
        <f>'1441_Резюме'!H20</f>
        <v>39200</v>
      </c>
      <c r="Q20" s="210">
        <f>'1441_Резюме'!I20</f>
        <v>0</v>
      </c>
      <c r="R20" s="210">
        <f>'1441_Резюме'!J20</f>
        <v>0</v>
      </c>
      <c r="S20" s="210">
        <f>'1441_Резюме'!K20</f>
        <v>0</v>
      </c>
      <c r="T20" s="210">
        <f>'1441_Резюме'!L20</f>
        <v>0</v>
      </c>
      <c r="U20" s="210">
        <v>0</v>
      </c>
      <c r="V20" s="210">
        <v>0</v>
      </c>
      <c r="W20" s="210">
        <v>0</v>
      </c>
      <c r="X20" s="210">
        <v>0</v>
      </c>
      <c r="Y20" s="210">
        <v>0</v>
      </c>
      <c r="Z20" s="210">
        <v>0</v>
      </c>
      <c r="AA20" s="210">
        <v>0</v>
      </c>
      <c r="AB20" s="210">
        <v>0</v>
      </c>
      <c r="AC20" s="210">
        <v>0</v>
      </c>
      <c r="AD20" s="210">
        <v>0</v>
      </c>
      <c r="AE20" s="210">
        <v>0</v>
      </c>
      <c r="AF20" s="210">
        <v>0</v>
      </c>
      <c r="AG20" s="210">
        <v>0</v>
      </c>
      <c r="AH20" s="210">
        <v>0</v>
      </c>
      <c r="AI20" s="210">
        <v>0</v>
      </c>
      <c r="AJ20" s="210">
        <v>0</v>
      </c>
      <c r="AK20" s="210">
        <v>0</v>
      </c>
      <c r="AL20" s="210">
        <v>0</v>
      </c>
      <c r="AM20" s="210">
        <v>0</v>
      </c>
      <c r="AN20" s="210">
        <v>0</v>
      </c>
      <c r="AO20" s="210">
        <v>0</v>
      </c>
      <c r="AP20" s="210">
        <v>0</v>
      </c>
      <c r="AQ20" s="210">
        <v>0</v>
      </c>
      <c r="AR20" s="210">
        <v>0</v>
      </c>
    </row>
    <row r="21" spans="1:44">
      <c r="A21" t="s">
        <v>891</v>
      </c>
      <c r="B21" t="s">
        <v>101</v>
      </c>
      <c r="C21" t="s">
        <v>892</v>
      </c>
      <c r="D21" t="s">
        <v>829</v>
      </c>
      <c r="E21" t="s">
        <v>55</v>
      </c>
      <c r="F21" t="s">
        <v>855</v>
      </c>
      <c r="G21" t="s">
        <v>166</v>
      </c>
      <c r="I21">
        <v>0</v>
      </c>
      <c r="J21">
        <v>0</v>
      </c>
      <c r="K21">
        <v>0</v>
      </c>
      <c r="L21">
        <v>0</v>
      </c>
      <c r="M21" s="210">
        <f>'1441_Резюме'!E21</f>
        <v>3951</v>
      </c>
      <c r="N21" s="210">
        <f>'1441_Резюме'!F21</f>
        <v>1300</v>
      </c>
      <c r="O21" s="210">
        <f>'1441_Резюме'!G21</f>
        <v>2740</v>
      </c>
      <c r="P21" s="210">
        <f>'1441_Резюме'!H21</f>
        <v>12000</v>
      </c>
      <c r="Q21" s="210">
        <f>'1441_Резюме'!I21</f>
        <v>4000</v>
      </c>
      <c r="R21" s="210">
        <f>'1441_Резюме'!J21</f>
        <v>4000</v>
      </c>
      <c r="S21" s="210">
        <f>'1441_Резюме'!K21</f>
        <v>4000</v>
      </c>
      <c r="T21" s="210">
        <f>'1441_Резюме'!L21</f>
        <v>0</v>
      </c>
      <c r="U21" s="210">
        <v>0</v>
      </c>
      <c r="V21" s="210">
        <v>0</v>
      </c>
      <c r="W21" s="210">
        <v>0</v>
      </c>
      <c r="X21" s="210">
        <v>0</v>
      </c>
      <c r="Y21" s="210">
        <v>0</v>
      </c>
      <c r="Z21" s="210">
        <v>0</v>
      </c>
      <c r="AA21" s="210">
        <v>0</v>
      </c>
      <c r="AB21" s="210">
        <v>0</v>
      </c>
      <c r="AC21" s="210">
        <v>0</v>
      </c>
      <c r="AD21" s="210">
        <v>0</v>
      </c>
      <c r="AE21" s="210">
        <v>0</v>
      </c>
      <c r="AF21" s="210">
        <v>0</v>
      </c>
      <c r="AG21" s="210">
        <v>0</v>
      </c>
      <c r="AH21" s="210">
        <v>0</v>
      </c>
      <c r="AI21" s="210">
        <v>0</v>
      </c>
      <c r="AJ21" s="210">
        <v>0</v>
      </c>
      <c r="AK21" s="210">
        <v>0</v>
      </c>
      <c r="AL21" s="210">
        <v>0</v>
      </c>
      <c r="AM21" s="210">
        <v>0</v>
      </c>
      <c r="AN21" s="210">
        <v>0</v>
      </c>
      <c r="AO21" s="210">
        <v>0</v>
      </c>
      <c r="AP21" s="210">
        <v>0</v>
      </c>
      <c r="AQ21" s="210">
        <v>0</v>
      </c>
      <c r="AR21" s="210">
        <v>0</v>
      </c>
    </row>
    <row r="22" spans="1:44" hidden="1">
      <c r="A22" t="s">
        <v>891</v>
      </c>
      <c r="B22" t="s">
        <v>101</v>
      </c>
      <c r="C22" t="s">
        <v>892</v>
      </c>
      <c r="D22" t="s">
        <v>789</v>
      </c>
      <c r="E22" t="s">
        <v>914</v>
      </c>
      <c r="F22" t="s">
        <v>855</v>
      </c>
      <c r="G22" t="s">
        <v>166</v>
      </c>
      <c r="I22">
        <v>0</v>
      </c>
      <c r="J22">
        <v>0</v>
      </c>
      <c r="K22">
        <v>0</v>
      </c>
      <c r="L22">
        <v>0</v>
      </c>
      <c r="M22" s="210">
        <f>'1441_Резюме'!E14</f>
        <v>0</v>
      </c>
      <c r="N22" s="210">
        <f>'1441_Резюме'!F14</f>
        <v>0</v>
      </c>
      <c r="O22" s="210">
        <f>'1441_Резюме'!G14</f>
        <v>7087.5</v>
      </c>
      <c r="P22" s="210">
        <f>'1441_Резюме'!H14</f>
        <v>11565</v>
      </c>
      <c r="Q22" s="210">
        <f>'1441_Резюме'!I14</f>
        <v>13680</v>
      </c>
      <c r="R22" s="210">
        <f>'1441_Резюме'!J14</f>
        <v>13680</v>
      </c>
      <c r="S22" s="210">
        <f>'1441_Резюме'!K14</f>
        <v>13680</v>
      </c>
      <c r="T22" s="210">
        <f>'1441_Резюме'!L14</f>
        <v>0</v>
      </c>
      <c r="U22" s="210">
        <v>0</v>
      </c>
      <c r="V22" s="210">
        <v>0</v>
      </c>
      <c r="W22" s="210">
        <v>0</v>
      </c>
      <c r="X22" s="210">
        <v>0</v>
      </c>
      <c r="Y22" s="210">
        <v>0</v>
      </c>
      <c r="Z22" s="210">
        <v>0</v>
      </c>
      <c r="AA22" s="210">
        <v>0</v>
      </c>
      <c r="AB22" s="210">
        <v>0</v>
      </c>
      <c r="AC22" s="210">
        <v>0</v>
      </c>
      <c r="AD22" s="210">
        <v>0</v>
      </c>
      <c r="AE22" s="210">
        <v>0</v>
      </c>
      <c r="AF22" s="210">
        <v>0</v>
      </c>
      <c r="AG22" s="210">
        <v>0</v>
      </c>
      <c r="AH22" s="210">
        <v>0</v>
      </c>
      <c r="AI22" s="210">
        <v>0</v>
      </c>
      <c r="AJ22" s="210">
        <v>0</v>
      </c>
      <c r="AK22" s="210">
        <v>0</v>
      </c>
      <c r="AL22" s="210">
        <v>0</v>
      </c>
      <c r="AM22" s="210">
        <v>0</v>
      </c>
      <c r="AN22" s="210">
        <v>0</v>
      </c>
      <c r="AO22" s="210">
        <v>0</v>
      </c>
      <c r="AP22" s="210">
        <v>0</v>
      </c>
      <c r="AQ22" s="210">
        <v>0</v>
      </c>
      <c r="AR22" s="210">
        <v>0</v>
      </c>
    </row>
    <row r="23" spans="1:44" hidden="1">
      <c r="A23" t="s">
        <v>891</v>
      </c>
      <c r="B23" t="s">
        <v>101</v>
      </c>
      <c r="C23" t="s">
        <v>892</v>
      </c>
      <c r="D23" t="s">
        <v>789</v>
      </c>
      <c r="E23" t="s">
        <v>838</v>
      </c>
      <c r="F23" t="s">
        <v>855</v>
      </c>
      <c r="G23" t="s">
        <v>166</v>
      </c>
      <c r="I23">
        <v>0</v>
      </c>
      <c r="J23">
        <v>0</v>
      </c>
      <c r="K23">
        <v>0</v>
      </c>
      <c r="L23">
        <v>0</v>
      </c>
      <c r="M23" s="210">
        <f>'1441_Резюме'!E16</f>
        <v>0</v>
      </c>
      <c r="N23" s="210">
        <f>'1441_Резюме'!F16</f>
        <v>0</v>
      </c>
      <c r="O23" s="210">
        <f>'1441_Резюме'!G16</f>
        <v>27000</v>
      </c>
      <c r="P23" s="210">
        <f>'1441_Резюме'!H16</f>
        <v>36000</v>
      </c>
      <c r="Q23" s="210">
        <f>'1441_Резюме'!I16</f>
        <v>36000</v>
      </c>
      <c r="R23" s="210">
        <f>'1441_Резюме'!J16</f>
        <v>36000</v>
      </c>
      <c r="S23" s="210">
        <f>'1441_Резюме'!K16</f>
        <v>30000</v>
      </c>
      <c r="T23" s="210">
        <f>'1441_Резюме'!L16</f>
        <v>0</v>
      </c>
      <c r="U23" s="210">
        <v>0</v>
      </c>
      <c r="V23" s="210">
        <v>0</v>
      </c>
      <c r="W23" s="210">
        <v>0</v>
      </c>
      <c r="X23" s="210">
        <v>0</v>
      </c>
      <c r="Y23" s="210">
        <v>0</v>
      </c>
      <c r="Z23" s="210">
        <v>0</v>
      </c>
      <c r="AA23" s="210">
        <v>0</v>
      </c>
      <c r="AB23" s="210">
        <v>0</v>
      </c>
      <c r="AC23" s="210">
        <v>0</v>
      </c>
      <c r="AD23" s="210">
        <v>0</v>
      </c>
      <c r="AE23" s="210">
        <v>0</v>
      </c>
      <c r="AF23" s="210">
        <v>0</v>
      </c>
      <c r="AG23" s="210">
        <v>0</v>
      </c>
      <c r="AH23" s="210">
        <v>0</v>
      </c>
      <c r="AI23" s="210">
        <v>0</v>
      </c>
      <c r="AJ23" s="210">
        <v>0</v>
      </c>
      <c r="AK23" s="210">
        <v>0</v>
      </c>
      <c r="AL23" s="210">
        <v>0</v>
      </c>
      <c r="AM23" s="210">
        <v>0</v>
      </c>
      <c r="AN23" s="210">
        <v>0</v>
      </c>
      <c r="AO23" s="210">
        <v>0</v>
      </c>
      <c r="AP23" s="210">
        <v>0</v>
      </c>
      <c r="AQ23" s="210">
        <v>0</v>
      </c>
      <c r="AR23" s="210">
        <v>0</v>
      </c>
    </row>
    <row r="24" spans="1:44" hidden="1">
      <c r="A24" t="s">
        <v>891</v>
      </c>
      <c r="B24" t="s">
        <v>101</v>
      </c>
      <c r="C24" t="s">
        <v>893</v>
      </c>
      <c r="D24" t="s">
        <v>789</v>
      </c>
      <c r="E24" t="s">
        <v>838</v>
      </c>
      <c r="F24" t="s">
        <v>855</v>
      </c>
      <c r="G24" t="s">
        <v>166</v>
      </c>
      <c r="I24">
        <v>0</v>
      </c>
      <c r="J24">
        <v>0</v>
      </c>
      <c r="K24">
        <v>0</v>
      </c>
      <c r="L24">
        <v>0</v>
      </c>
      <c r="M24" s="210">
        <f>'1576_Резюме'!E14</f>
        <v>0</v>
      </c>
      <c r="N24" s="210">
        <f>'1576_Резюме'!F14</f>
        <v>45660.399999999994</v>
      </c>
      <c r="O24" s="210">
        <f>'1576_Резюме'!G14</f>
        <v>145486.56862745096</v>
      </c>
      <c r="P24" s="210">
        <f>'1576_Резюме'!H14</f>
        <v>45660.399999999994</v>
      </c>
      <c r="Q24" s="210">
        <f>'1576_Резюме'!I14</f>
        <v>45660.399999999994</v>
      </c>
      <c r="R24" s="210">
        <f>'1576_Резюме'!J14</f>
        <v>45660.399999999994</v>
      </c>
      <c r="S24" s="210">
        <f>'1576_Резюме'!K14</f>
        <v>0</v>
      </c>
      <c r="T24" s="210">
        <f>'1576_Резюме'!L14</f>
        <v>0</v>
      </c>
      <c r="U24" s="210">
        <v>0</v>
      </c>
      <c r="V24" s="210">
        <v>0</v>
      </c>
      <c r="W24" s="210">
        <v>0</v>
      </c>
      <c r="X24" s="210">
        <v>0</v>
      </c>
      <c r="Y24" s="210">
        <v>0</v>
      </c>
      <c r="Z24" s="210">
        <v>0</v>
      </c>
      <c r="AA24" s="210">
        <v>0</v>
      </c>
      <c r="AB24" s="210">
        <v>0</v>
      </c>
      <c r="AC24" s="210">
        <v>0</v>
      </c>
      <c r="AD24" s="210">
        <v>0</v>
      </c>
      <c r="AE24" s="210">
        <v>0</v>
      </c>
      <c r="AF24" s="210">
        <v>0</v>
      </c>
      <c r="AG24" s="210">
        <v>0</v>
      </c>
      <c r="AH24" s="210">
        <v>0</v>
      </c>
      <c r="AI24" s="210">
        <v>0</v>
      </c>
      <c r="AJ24" s="210">
        <v>0</v>
      </c>
      <c r="AK24" s="210">
        <v>0</v>
      </c>
      <c r="AL24" s="210">
        <v>0</v>
      </c>
      <c r="AM24" s="210">
        <v>0</v>
      </c>
      <c r="AN24" s="210">
        <v>0</v>
      </c>
      <c r="AO24" s="210">
        <v>0</v>
      </c>
      <c r="AP24" s="210">
        <v>0</v>
      </c>
      <c r="AQ24" s="210">
        <v>0</v>
      </c>
      <c r="AR24" s="210">
        <v>0</v>
      </c>
    </row>
    <row r="25" spans="1:44">
      <c r="A25" t="s">
        <v>891</v>
      </c>
      <c r="B25" t="s">
        <v>101</v>
      </c>
      <c r="C25" t="s">
        <v>893</v>
      </c>
      <c r="D25" t="s">
        <v>829</v>
      </c>
      <c r="E25" t="s">
        <v>54</v>
      </c>
      <c r="F25" t="s">
        <v>855</v>
      </c>
      <c r="G25" t="s">
        <v>166</v>
      </c>
      <c r="I25">
        <v>0</v>
      </c>
      <c r="J25">
        <v>0</v>
      </c>
      <c r="K25">
        <v>0</v>
      </c>
      <c r="L25">
        <v>0</v>
      </c>
      <c r="M25" s="210">
        <f>'1576_Резюме'!E18</f>
        <v>29051</v>
      </c>
      <c r="N25" s="210">
        <f>'1576_Резюме'!F18</f>
        <v>65000</v>
      </c>
      <c r="O25" s="210">
        <f>'1576_Резюме'!G18</f>
        <v>20100</v>
      </c>
      <c r="P25" s="210">
        <f>'1576_Резюме'!H18</f>
        <v>0</v>
      </c>
      <c r="Q25" s="210">
        <f>'1576_Резюме'!I18</f>
        <v>0</v>
      </c>
      <c r="R25" s="210">
        <f>'1576_Резюме'!J18</f>
        <v>0</v>
      </c>
      <c r="S25" s="210">
        <f>'1576_Резюме'!K18</f>
        <v>0</v>
      </c>
      <c r="T25" s="210">
        <f>'1576_Резюме'!L18</f>
        <v>0</v>
      </c>
      <c r="U25" s="210">
        <v>0</v>
      </c>
      <c r="V25" s="210">
        <v>0</v>
      </c>
      <c r="W25" s="210">
        <v>0</v>
      </c>
      <c r="X25" s="210">
        <v>0</v>
      </c>
      <c r="Y25" s="210">
        <v>0</v>
      </c>
      <c r="Z25" s="210">
        <v>0</v>
      </c>
      <c r="AA25" s="210">
        <v>0</v>
      </c>
      <c r="AB25" s="210">
        <v>0</v>
      </c>
      <c r="AC25" s="210">
        <v>0</v>
      </c>
      <c r="AD25" s="210">
        <v>0</v>
      </c>
      <c r="AE25" s="210">
        <v>0</v>
      </c>
      <c r="AF25" s="210">
        <v>0</v>
      </c>
      <c r="AG25" s="210">
        <v>0</v>
      </c>
      <c r="AH25" s="210">
        <v>0</v>
      </c>
      <c r="AI25" s="210">
        <v>0</v>
      </c>
      <c r="AJ25" s="210">
        <v>0</v>
      </c>
      <c r="AK25" s="210">
        <v>0</v>
      </c>
      <c r="AL25" s="210">
        <v>0</v>
      </c>
      <c r="AM25" s="210">
        <v>0</v>
      </c>
      <c r="AN25" s="210">
        <v>0</v>
      </c>
      <c r="AO25" s="210">
        <v>0</v>
      </c>
      <c r="AP25" s="210">
        <v>0</v>
      </c>
      <c r="AQ25" s="210">
        <v>0</v>
      </c>
      <c r="AR25" s="210">
        <v>0</v>
      </c>
    </row>
    <row r="26" spans="1:44">
      <c r="A26" t="s">
        <v>891</v>
      </c>
      <c r="B26" t="s">
        <v>101</v>
      </c>
      <c r="C26" t="s">
        <v>893</v>
      </c>
      <c r="D26" t="s">
        <v>829</v>
      </c>
      <c r="E26" t="s">
        <v>55</v>
      </c>
      <c r="F26" t="s">
        <v>855</v>
      </c>
      <c r="G26" t="s">
        <v>166</v>
      </c>
      <c r="I26">
        <v>0</v>
      </c>
      <c r="J26">
        <v>0</v>
      </c>
      <c r="K26">
        <v>0</v>
      </c>
      <c r="L26">
        <v>0</v>
      </c>
      <c r="M26" s="210">
        <f>'1576_Резюме'!E19</f>
        <v>800</v>
      </c>
      <c r="N26" s="210">
        <f>'1576_Резюме'!F19</f>
        <v>900</v>
      </c>
      <c r="O26" s="210">
        <f>'1576_Резюме'!G19</f>
        <v>100</v>
      </c>
      <c r="P26" s="210">
        <f>'1576_Резюме'!H19</f>
        <v>4000</v>
      </c>
      <c r="Q26" s="210">
        <f>'1576_Резюме'!I19</f>
        <v>4000</v>
      </c>
      <c r="R26" s="210">
        <f>'1576_Резюме'!J19</f>
        <v>4000</v>
      </c>
      <c r="S26" s="210">
        <f>'1576_Резюме'!K19</f>
        <v>4000</v>
      </c>
      <c r="T26" s="210">
        <f>'1576_Резюме'!L19</f>
        <v>0</v>
      </c>
      <c r="U26" s="210">
        <v>0</v>
      </c>
      <c r="V26" s="210">
        <v>0</v>
      </c>
      <c r="W26" s="210">
        <v>0</v>
      </c>
      <c r="X26" s="210">
        <v>0</v>
      </c>
      <c r="Y26" s="210">
        <v>0</v>
      </c>
      <c r="Z26" s="210">
        <v>0</v>
      </c>
      <c r="AA26" s="210">
        <v>0</v>
      </c>
      <c r="AB26" s="210">
        <v>0</v>
      </c>
      <c r="AC26" s="210">
        <v>0</v>
      </c>
      <c r="AD26" s="210">
        <v>0</v>
      </c>
      <c r="AE26" s="210">
        <v>0</v>
      </c>
      <c r="AF26" s="210">
        <v>0</v>
      </c>
      <c r="AG26" s="210">
        <v>0</v>
      </c>
      <c r="AH26" s="210">
        <v>0</v>
      </c>
      <c r="AI26" s="210">
        <v>0</v>
      </c>
      <c r="AJ26" s="210">
        <v>0</v>
      </c>
      <c r="AK26" s="210">
        <v>0</v>
      </c>
      <c r="AL26" s="210">
        <v>0</v>
      </c>
      <c r="AM26" s="210">
        <v>0</v>
      </c>
      <c r="AN26" s="210">
        <v>0</v>
      </c>
      <c r="AO26" s="210">
        <v>0</v>
      </c>
      <c r="AP26" s="210">
        <v>0</v>
      </c>
      <c r="AQ26" s="210">
        <v>0</v>
      </c>
      <c r="AR26" s="210">
        <v>0</v>
      </c>
    </row>
    <row r="27" spans="1:44" hidden="1">
      <c r="A27" t="s">
        <v>891</v>
      </c>
      <c r="B27" t="s">
        <v>101</v>
      </c>
      <c r="C27" t="s">
        <v>893</v>
      </c>
      <c r="D27" t="s">
        <v>789</v>
      </c>
      <c r="E27" t="s">
        <v>914</v>
      </c>
      <c r="F27" t="s">
        <v>855</v>
      </c>
      <c r="G27" t="s">
        <v>166</v>
      </c>
      <c r="I27">
        <v>0</v>
      </c>
      <c r="J27">
        <v>0</v>
      </c>
      <c r="K27">
        <v>0</v>
      </c>
      <c r="L27">
        <v>0</v>
      </c>
      <c r="M27" s="210">
        <f>'1576_Резюме'!E15</f>
        <v>0</v>
      </c>
      <c r="N27" s="210">
        <f>'1576_Резюме'!F15</f>
        <v>0</v>
      </c>
      <c r="O27" s="210">
        <f>'1576_Резюме'!G15</f>
        <v>6075</v>
      </c>
      <c r="P27" s="210">
        <f>'1576_Резюме'!H15</f>
        <v>6075</v>
      </c>
      <c r="Q27" s="210">
        <f>'1576_Резюме'!I15</f>
        <v>6075</v>
      </c>
      <c r="R27" s="210">
        <f>'1576_Резюме'!J15</f>
        <v>6075</v>
      </c>
      <c r="S27" s="210">
        <f>'1576_Резюме'!K15</f>
        <v>6075</v>
      </c>
      <c r="T27" s="210">
        <f>'1576_Резюме'!L15</f>
        <v>0</v>
      </c>
      <c r="U27" s="210">
        <v>0</v>
      </c>
      <c r="V27" s="210">
        <v>0</v>
      </c>
      <c r="W27" s="210">
        <v>0</v>
      </c>
      <c r="X27" s="210">
        <v>0</v>
      </c>
      <c r="Y27" s="210">
        <v>0</v>
      </c>
      <c r="Z27" s="210">
        <v>0</v>
      </c>
      <c r="AA27" s="210">
        <v>0</v>
      </c>
      <c r="AB27" s="210">
        <v>0</v>
      </c>
      <c r="AC27" s="210">
        <v>0</v>
      </c>
      <c r="AD27" s="210">
        <v>0</v>
      </c>
      <c r="AE27" s="210">
        <v>0</v>
      </c>
      <c r="AF27" s="210">
        <v>0</v>
      </c>
      <c r="AG27" s="210">
        <v>0</v>
      </c>
      <c r="AH27" s="210">
        <v>0</v>
      </c>
      <c r="AI27" s="210">
        <v>0</v>
      </c>
      <c r="AJ27" s="210">
        <v>0</v>
      </c>
      <c r="AK27" s="210">
        <v>0</v>
      </c>
      <c r="AL27" s="210">
        <v>0</v>
      </c>
      <c r="AM27" s="210">
        <v>0</v>
      </c>
      <c r="AN27" s="210">
        <v>0</v>
      </c>
      <c r="AO27" s="210">
        <v>0</v>
      </c>
      <c r="AP27" s="210">
        <v>0</v>
      </c>
      <c r="AQ27" s="210">
        <v>0</v>
      </c>
      <c r="AR27" s="210">
        <v>0</v>
      </c>
    </row>
    <row r="28" spans="1:44">
      <c r="A28" t="s">
        <v>891</v>
      </c>
      <c r="B28" t="s">
        <v>890</v>
      </c>
      <c r="C28" t="s">
        <v>184</v>
      </c>
      <c r="D28" t="s">
        <v>829</v>
      </c>
      <c r="E28" t="s">
        <v>55</v>
      </c>
      <c r="F28" t="s">
        <v>855</v>
      </c>
      <c r="G28" t="s">
        <v>166</v>
      </c>
      <c r="I28">
        <v>0</v>
      </c>
      <c r="J28">
        <v>0</v>
      </c>
      <c r="K28">
        <v>0</v>
      </c>
      <c r="L28">
        <v>0</v>
      </c>
      <c r="M28" s="210">
        <f>'Прочие ИД'!I26</f>
        <v>0</v>
      </c>
      <c r="N28" s="210">
        <f>'Прочие ИД'!J26</f>
        <v>2800</v>
      </c>
      <c r="O28" s="210">
        <f>'Прочие ИД'!K26</f>
        <v>22300</v>
      </c>
      <c r="P28" s="210">
        <f>'Прочие ИД'!L26</f>
        <v>18000</v>
      </c>
      <c r="Q28" s="210">
        <f>'Прочие ИД'!M26</f>
        <v>37600</v>
      </c>
      <c r="R28" s="210">
        <f>'Прочие ИД'!N26</f>
        <v>0</v>
      </c>
      <c r="S28" s="210">
        <f>'Прочие ИД'!O26</f>
        <v>0</v>
      </c>
      <c r="T28" s="210">
        <f>'Прочие ИД'!P26</f>
        <v>0</v>
      </c>
      <c r="U28" s="210">
        <v>0</v>
      </c>
      <c r="V28" s="210">
        <v>0</v>
      </c>
      <c r="W28" s="210">
        <v>0</v>
      </c>
      <c r="X28" s="210">
        <v>0</v>
      </c>
      <c r="Y28" s="210">
        <v>0</v>
      </c>
      <c r="Z28" s="210">
        <v>0</v>
      </c>
      <c r="AA28" s="210">
        <v>0</v>
      </c>
      <c r="AB28" s="210">
        <v>0</v>
      </c>
      <c r="AC28" s="210">
        <v>0</v>
      </c>
      <c r="AD28" s="210">
        <v>0</v>
      </c>
      <c r="AE28" s="210">
        <v>0</v>
      </c>
      <c r="AF28" s="210">
        <v>0</v>
      </c>
      <c r="AG28" s="210">
        <v>0</v>
      </c>
      <c r="AH28" s="210">
        <v>0</v>
      </c>
      <c r="AI28" s="210">
        <v>0</v>
      </c>
      <c r="AJ28" s="210">
        <v>0</v>
      </c>
      <c r="AK28" s="210">
        <v>0</v>
      </c>
      <c r="AL28" s="210">
        <v>0</v>
      </c>
      <c r="AM28" s="210">
        <v>0</v>
      </c>
      <c r="AN28" s="210">
        <v>0</v>
      </c>
      <c r="AO28" s="210">
        <v>0</v>
      </c>
      <c r="AP28" s="210">
        <v>0</v>
      </c>
      <c r="AQ28" s="210">
        <v>0</v>
      </c>
      <c r="AR28" s="210">
        <v>0</v>
      </c>
    </row>
    <row r="29" spans="1:44">
      <c r="A29" t="s">
        <v>891</v>
      </c>
      <c r="B29" t="s">
        <v>895</v>
      </c>
      <c r="C29" t="s">
        <v>894</v>
      </c>
      <c r="D29" t="s">
        <v>829</v>
      </c>
      <c r="E29" t="s">
        <v>54</v>
      </c>
      <c r="F29" t="s">
        <v>855</v>
      </c>
      <c r="G29" t="s">
        <v>166</v>
      </c>
      <c r="I29">
        <v>0</v>
      </c>
      <c r="J29">
        <v>0</v>
      </c>
      <c r="K29">
        <v>0</v>
      </c>
      <c r="L29">
        <v>0</v>
      </c>
      <c r="M29" s="210">
        <f>'Прочие ИД'!I29</f>
        <v>0</v>
      </c>
      <c r="N29" s="210">
        <f>'Прочие ИД'!J29</f>
        <v>0</v>
      </c>
      <c r="O29" s="210">
        <f>'Прочие ИД'!K29</f>
        <v>0</v>
      </c>
      <c r="P29" s="210">
        <f>'Прочие ИД'!L29</f>
        <v>0</v>
      </c>
      <c r="Q29" s="210">
        <f>'Прочие ИД'!M29</f>
        <v>0</v>
      </c>
      <c r="R29" s="210">
        <f>'Прочие ИД'!N29</f>
        <v>0</v>
      </c>
      <c r="S29" s="210">
        <f>'Прочие ИД'!O29</f>
        <v>0</v>
      </c>
      <c r="T29" s="210">
        <f>'Прочие ИД'!P29</f>
        <v>0</v>
      </c>
      <c r="U29" s="210">
        <v>0</v>
      </c>
      <c r="V29" s="210">
        <v>0</v>
      </c>
      <c r="W29" s="210">
        <v>0</v>
      </c>
      <c r="X29" s="210">
        <v>0</v>
      </c>
      <c r="Y29" s="210">
        <v>0</v>
      </c>
      <c r="Z29" s="210">
        <v>0</v>
      </c>
      <c r="AA29" s="210">
        <v>0</v>
      </c>
      <c r="AB29" s="210">
        <v>0</v>
      </c>
      <c r="AC29" s="210">
        <v>0</v>
      </c>
      <c r="AD29" s="210">
        <v>0</v>
      </c>
      <c r="AE29" s="210">
        <v>0</v>
      </c>
      <c r="AF29" s="210">
        <v>0</v>
      </c>
      <c r="AG29" s="210">
        <v>0</v>
      </c>
      <c r="AH29" s="210">
        <v>0</v>
      </c>
      <c r="AI29" s="210">
        <v>0</v>
      </c>
      <c r="AJ29" s="210">
        <v>0</v>
      </c>
      <c r="AK29" s="210">
        <v>0</v>
      </c>
      <c r="AL29" s="210">
        <v>0</v>
      </c>
      <c r="AM29" s="210">
        <v>0</v>
      </c>
      <c r="AN29" s="210">
        <v>0</v>
      </c>
      <c r="AO29" s="210">
        <v>0</v>
      </c>
      <c r="AP29" s="210">
        <v>0</v>
      </c>
      <c r="AQ29" s="210">
        <v>0</v>
      </c>
      <c r="AR29" s="210">
        <v>0</v>
      </c>
    </row>
    <row r="30" spans="1:44">
      <c r="A30" t="s">
        <v>891</v>
      </c>
      <c r="B30" t="s">
        <v>895</v>
      </c>
      <c r="C30" t="s">
        <v>894</v>
      </c>
      <c r="D30" t="s">
        <v>829</v>
      </c>
      <c r="E30" t="s">
        <v>55</v>
      </c>
      <c r="F30" t="s">
        <v>855</v>
      </c>
      <c r="G30" t="s">
        <v>166</v>
      </c>
      <c r="I30">
        <v>0</v>
      </c>
      <c r="J30">
        <v>0</v>
      </c>
      <c r="K30">
        <v>0</v>
      </c>
      <c r="L30">
        <v>0</v>
      </c>
      <c r="M30" s="210">
        <f>'Прочие ИД'!I30</f>
        <v>0</v>
      </c>
      <c r="N30" s="210">
        <f>'Прочие ИД'!J30</f>
        <v>0</v>
      </c>
      <c r="O30" s="210">
        <f>'Прочие ИД'!K30</f>
        <v>0</v>
      </c>
      <c r="P30" s="210">
        <f>'Прочие ИД'!L30</f>
        <v>0</v>
      </c>
      <c r="Q30" s="210">
        <f>'Прочие ИД'!M30</f>
        <v>0</v>
      </c>
      <c r="R30" s="210">
        <f>'Прочие ИД'!N30</f>
        <v>0</v>
      </c>
      <c r="S30" s="210">
        <f>'Прочие ИД'!O30</f>
        <v>0</v>
      </c>
      <c r="T30" s="210">
        <f>'Прочие ИД'!P30</f>
        <v>0</v>
      </c>
      <c r="U30" s="210">
        <v>0</v>
      </c>
      <c r="V30" s="210">
        <v>0</v>
      </c>
      <c r="W30" s="210">
        <v>0</v>
      </c>
      <c r="X30" s="210">
        <v>0</v>
      </c>
      <c r="Y30" s="210">
        <v>0</v>
      </c>
      <c r="Z30" s="210">
        <v>0</v>
      </c>
      <c r="AA30" s="210">
        <v>0</v>
      </c>
      <c r="AB30" s="210">
        <v>0</v>
      </c>
      <c r="AC30" s="210">
        <v>0</v>
      </c>
      <c r="AD30" s="210">
        <v>0</v>
      </c>
      <c r="AE30" s="210">
        <v>0</v>
      </c>
      <c r="AF30" s="210">
        <v>0</v>
      </c>
      <c r="AG30" s="210">
        <v>0</v>
      </c>
      <c r="AH30" s="210">
        <v>0</v>
      </c>
      <c r="AI30" s="210">
        <v>0</v>
      </c>
      <c r="AJ30" s="210">
        <v>0</v>
      </c>
      <c r="AK30" s="210">
        <v>0</v>
      </c>
      <c r="AL30" s="210">
        <v>0</v>
      </c>
      <c r="AM30" s="210">
        <v>0</v>
      </c>
      <c r="AN30" s="210">
        <v>0</v>
      </c>
      <c r="AO30" s="210">
        <v>0</v>
      </c>
      <c r="AP30" s="210">
        <v>0</v>
      </c>
      <c r="AQ30" s="210">
        <v>0</v>
      </c>
      <c r="AR30" s="210">
        <v>0</v>
      </c>
    </row>
    <row r="31" spans="1:44">
      <c r="A31" t="s">
        <v>891</v>
      </c>
      <c r="B31" t="s">
        <v>890</v>
      </c>
      <c r="C31" t="s">
        <v>585</v>
      </c>
      <c r="D31" t="s">
        <v>829</v>
      </c>
      <c r="E31" t="s">
        <v>54</v>
      </c>
      <c r="F31" t="s">
        <v>855</v>
      </c>
      <c r="G31" t="s">
        <v>166</v>
      </c>
      <c r="I31">
        <v>0</v>
      </c>
      <c r="J31">
        <v>0</v>
      </c>
      <c r="K31">
        <v>0</v>
      </c>
      <c r="L31">
        <v>0</v>
      </c>
      <c r="M31" s="210">
        <f>'Прочие ИД'!I33</f>
        <v>0</v>
      </c>
      <c r="N31" s="210">
        <f>'Прочие ИД'!J33</f>
        <v>0</v>
      </c>
      <c r="O31" s="210">
        <f>'Прочие ИД'!K33</f>
        <v>0</v>
      </c>
      <c r="P31" s="210">
        <f>'Прочие ИД'!L33</f>
        <v>46900</v>
      </c>
      <c r="Q31" s="210">
        <f>'Прочие ИД'!M33</f>
        <v>53000</v>
      </c>
      <c r="R31" s="210">
        <f>'Прочие ИД'!N33</f>
        <v>0</v>
      </c>
      <c r="S31" s="210">
        <f>'Прочие ИД'!O33</f>
        <v>0</v>
      </c>
      <c r="T31" s="210">
        <f>'Прочие ИД'!P33</f>
        <v>0</v>
      </c>
      <c r="U31" s="210">
        <v>0</v>
      </c>
      <c r="V31" s="210">
        <v>0</v>
      </c>
      <c r="W31" s="210">
        <v>0</v>
      </c>
      <c r="X31" s="210">
        <v>0</v>
      </c>
      <c r="Y31" s="210">
        <v>0</v>
      </c>
      <c r="Z31" s="210">
        <v>0</v>
      </c>
      <c r="AA31" s="210">
        <v>0</v>
      </c>
      <c r="AB31" s="210">
        <v>0</v>
      </c>
      <c r="AC31" s="210">
        <v>0</v>
      </c>
      <c r="AD31" s="210">
        <v>0</v>
      </c>
      <c r="AE31" s="210">
        <v>0</v>
      </c>
      <c r="AF31" s="210">
        <v>0</v>
      </c>
      <c r="AG31" s="210">
        <v>0</v>
      </c>
      <c r="AH31" s="210">
        <v>0</v>
      </c>
      <c r="AI31" s="210">
        <v>0</v>
      </c>
      <c r="AJ31" s="210">
        <v>0</v>
      </c>
      <c r="AK31" s="210">
        <v>0</v>
      </c>
      <c r="AL31" s="210">
        <v>0</v>
      </c>
      <c r="AM31" s="210">
        <v>0</v>
      </c>
      <c r="AN31" s="210">
        <v>0</v>
      </c>
      <c r="AO31" s="210">
        <v>0</v>
      </c>
      <c r="AP31" s="210">
        <v>0</v>
      </c>
      <c r="AQ31" s="210">
        <v>0</v>
      </c>
      <c r="AR31" s="210">
        <v>0</v>
      </c>
    </row>
    <row r="32" spans="1:44">
      <c r="A32" t="s">
        <v>891</v>
      </c>
      <c r="B32" t="s">
        <v>890</v>
      </c>
      <c r="C32" t="s">
        <v>585</v>
      </c>
      <c r="D32" t="s">
        <v>829</v>
      </c>
      <c r="E32" t="s">
        <v>55</v>
      </c>
      <c r="F32" t="s">
        <v>855</v>
      </c>
      <c r="G32" t="s">
        <v>166</v>
      </c>
      <c r="I32">
        <v>0</v>
      </c>
      <c r="J32">
        <v>0</v>
      </c>
      <c r="K32">
        <v>0</v>
      </c>
      <c r="L32">
        <v>0</v>
      </c>
      <c r="M32" s="210">
        <f>'Прочие ИД'!I34</f>
        <v>0</v>
      </c>
      <c r="N32" s="210">
        <f>'Прочие ИД'!J34</f>
        <v>0</v>
      </c>
      <c r="O32" s="210">
        <f>'Прочие ИД'!K34</f>
        <v>0</v>
      </c>
      <c r="P32" s="210">
        <f>'Прочие ИД'!L34</f>
        <v>3000</v>
      </c>
      <c r="Q32" s="210">
        <f>'Прочие ИД'!M34</f>
        <v>0</v>
      </c>
      <c r="R32" s="210">
        <f>'Прочие ИД'!N34</f>
        <v>0</v>
      </c>
      <c r="S32" s="210">
        <f>'Прочие ИД'!O34</f>
        <v>0</v>
      </c>
      <c r="T32" s="210">
        <f>'Прочие ИД'!P34</f>
        <v>0</v>
      </c>
      <c r="U32" s="210">
        <v>0</v>
      </c>
      <c r="V32" s="210">
        <v>0</v>
      </c>
      <c r="W32" s="210">
        <v>0</v>
      </c>
      <c r="X32" s="210">
        <v>0</v>
      </c>
      <c r="Y32" s="210">
        <v>0</v>
      </c>
      <c r="Z32" s="210">
        <v>0</v>
      </c>
      <c r="AA32" s="210">
        <v>0</v>
      </c>
      <c r="AB32" s="210">
        <v>0</v>
      </c>
      <c r="AC32" s="210">
        <v>0</v>
      </c>
      <c r="AD32" s="210">
        <v>0</v>
      </c>
      <c r="AE32" s="210">
        <v>0</v>
      </c>
      <c r="AF32" s="210">
        <v>0</v>
      </c>
      <c r="AG32" s="210">
        <v>0</v>
      </c>
      <c r="AH32" s="210">
        <v>0</v>
      </c>
      <c r="AI32" s="210">
        <v>0</v>
      </c>
      <c r="AJ32" s="210">
        <v>0</v>
      </c>
      <c r="AK32" s="210">
        <v>0</v>
      </c>
      <c r="AL32" s="210">
        <v>0</v>
      </c>
      <c r="AM32" s="210">
        <v>0</v>
      </c>
      <c r="AN32" s="210">
        <v>0</v>
      </c>
      <c r="AO32" s="210">
        <v>0</v>
      </c>
      <c r="AP32" s="210">
        <v>0</v>
      </c>
      <c r="AQ32" s="210">
        <v>0</v>
      </c>
      <c r="AR32" s="210">
        <v>0</v>
      </c>
    </row>
    <row r="33" spans="1:44">
      <c r="A33" t="s">
        <v>891</v>
      </c>
      <c r="B33" t="s">
        <v>890</v>
      </c>
      <c r="C33" t="s">
        <v>586</v>
      </c>
      <c r="D33" t="s">
        <v>829</v>
      </c>
      <c r="E33" t="s">
        <v>54</v>
      </c>
      <c r="F33" t="s">
        <v>855</v>
      </c>
      <c r="G33" t="s">
        <v>166</v>
      </c>
      <c r="I33">
        <v>0</v>
      </c>
      <c r="J33">
        <v>0</v>
      </c>
      <c r="K33">
        <v>0</v>
      </c>
      <c r="L33">
        <v>0</v>
      </c>
      <c r="M33" s="210">
        <f>'Прочие ИД'!I37</f>
        <v>0</v>
      </c>
      <c r="N33" s="210">
        <f>'Прочие ИД'!J37</f>
        <v>0</v>
      </c>
      <c r="O33" s="210">
        <f>'Прочие ИД'!K37</f>
        <v>0</v>
      </c>
      <c r="P33" s="210">
        <f>'Прочие ИД'!L37</f>
        <v>28200</v>
      </c>
      <c r="Q33" s="210">
        <f>'Прочие ИД'!M37</f>
        <v>36200</v>
      </c>
      <c r="R33" s="210">
        <f>'Прочие ИД'!N37</f>
        <v>0</v>
      </c>
      <c r="S33" s="210">
        <f>'Прочие ИД'!O37</f>
        <v>0</v>
      </c>
      <c r="T33" s="210">
        <f>'Прочие ИД'!P37</f>
        <v>0</v>
      </c>
      <c r="U33" s="210">
        <v>0</v>
      </c>
      <c r="V33" s="210">
        <v>0</v>
      </c>
      <c r="W33" s="210">
        <v>0</v>
      </c>
      <c r="X33" s="210">
        <v>0</v>
      </c>
      <c r="Y33" s="210">
        <v>0</v>
      </c>
      <c r="Z33" s="210">
        <v>0</v>
      </c>
      <c r="AA33" s="210">
        <v>0</v>
      </c>
      <c r="AB33" s="210">
        <v>0</v>
      </c>
      <c r="AC33" s="210">
        <v>0</v>
      </c>
      <c r="AD33" s="210">
        <v>0</v>
      </c>
      <c r="AE33" s="210">
        <v>0</v>
      </c>
      <c r="AF33" s="210">
        <v>0</v>
      </c>
      <c r="AG33" s="210">
        <v>0</v>
      </c>
      <c r="AH33" s="210">
        <v>0</v>
      </c>
      <c r="AI33" s="210">
        <v>0</v>
      </c>
      <c r="AJ33" s="210">
        <v>0</v>
      </c>
      <c r="AK33" s="210">
        <v>0</v>
      </c>
      <c r="AL33" s="210">
        <v>0</v>
      </c>
      <c r="AM33" s="210">
        <v>0</v>
      </c>
      <c r="AN33" s="210">
        <v>0</v>
      </c>
      <c r="AO33" s="210">
        <v>0</v>
      </c>
      <c r="AP33" s="210">
        <v>0</v>
      </c>
      <c r="AQ33" s="210">
        <v>0</v>
      </c>
      <c r="AR33" s="210">
        <v>0</v>
      </c>
    </row>
    <row r="34" spans="1:44">
      <c r="A34" t="s">
        <v>891</v>
      </c>
      <c r="B34" t="s">
        <v>890</v>
      </c>
      <c r="C34" t="s">
        <v>586</v>
      </c>
      <c r="D34" t="s">
        <v>829</v>
      </c>
      <c r="E34" t="s">
        <v>55</v>
      </c>
      <c r="F34" t="s">
        <v>855</v>
      </c>
      <c r="G34" t="s">
        <v>166</v>
      </c>
      <c r="I34">
        <v>0</v>
      </c>
      <c r="J34">
        <v>0</v>
      </c>
      <c r="K34">
        <v>0</v>
      </c>
      <c r="L34">
        <v>0</v>
      </c>
      <c r="M34" s="210">
        <f>'Прочие ИД'!I38</f>
        <v>0</v>
      </c>
      <c r="N34" s="210">
        <f>'Прочие ИД'!J38</f>
        <v>0</v>
      </c>
      <c r="O34" s="210">
        <f>'Прочие ИД'!K38</f>
        <v>0</v>
      </c>
      <c r="P34" s="210">
        <f>'Прочие ИД'!L38</f>
        <v>3000</v>
      </c>
      <c r="Q34" s="210">
        <f>'Прочие ИД'!M38</f>
        <v>0</v>
      </c>
      <c r="R34" s="210">
        <f>'Прочие ИД'!N38</f>
        <v>0</v>
      </c>
      <c r="S34" s="210">
        <f>'Прочие ИД'!O38</f>
        <v>0</v>
      </c>
      <c r="T34" s="210">
        <f>'Прочие ИД'!P38</f>
        <v>0</v>
      </c>
      <c r="U34" s="210">
        <v>0</v>
      </c>
      <c r="V34" s="210">
        <v>0</v>
      </c>
      <c r="W34" s="210">
        <v>0</v>
      </c>
      <c r="X34" s="210">
        <v>0</v>
      </c>
      <c r="Y34" s="210">
        <v>0</v>
      </c>
      <c r="Z34" s="210">
        <v>0</v>
      </c>
      <c r="AA34" s="210">
        <v>0</v>
      </c>
      <c r="AB34" s="210">
        <v>0</v>
      </c>
      <c r="AC34" s="210">
        <v>0</v>
      </c>
      <c r="AD34" s="210">
        <v>0</v>
      </c>
      <c r="AE34" s="210">
        <v>0</v>
      </c>
      <c r="AF34" s="210">
        <v>0</v>
      </c>
      <c r="AG34" s="210">
        <v>0</v>
      </c>
      <c r="AH34" s="210">
        <v>0</v>
      </c>
      <c r="AI34" s="210">
        <v>0</v>
      </c>
      <c r="AJ34" s="210">
        <v>0</v>
      </c>
      <c r="AK34" s="210">
        <v>0</v>
      </c>
      <c r="AL34" s="210">
        <v>0</v>
      </c>
      <c r="AM34" s="210">
        <v>0</v>
      </c>
      <c r="AN34" s="210">
        <v>0</v>
      </c>
      <c r="AO34" s="210">
        <v>0</v>
      </c>
      <c r="AP34" s="210">
        <v>0</v>
      </c>
      <c r="AQ34" s="210">
        <v>0</v>
      </c>
      <c r="AR34" s="210">
        <v>0</v>
      </c>
    </row>
    <row r="35" spans="1:44">
      <c r="A35" t="s">
        <v>891</v>
      </c>
      <c r="B35" t="s">
        <v>890</v>
      </c>
      <c r="C35" t="s">
        <v>587</v>
      </c>
      <c r="D35" t="s">
        <v>829</v>
      </c>
      <c r="E35" t="s">
        <v>54</v>
      </c>
      <c r="F35" t="s">
        <v>855</v>
      </c>
      <c r="G35" t="s">
        <v>166</v>
      </c>
      <c r="I35">
        <v>0</v>
      </c>
      <c r="J35">
        <v>0</v>
      </c>
      <c r="K35">
        <v>0</v>
      </c>
      <c r="L35">
        <v>0</v>
      </c>
      <c r="M35" s="210">
        <f>'Прочие ИД'!I41</f>
        <v>0</v>
      </c>
      <c r="N35" s="210">
        <f>'Прочие ИД'!J41</f>
        <v>0</v>
      </c>
      <c r="O35" s="210">
        <f>'Прочие ИД'!K41</f>
        <v>0</v>
      </c>
      <c r="P35" s="210">
        <f>'Прочие ИД'!L41</f>
        <v>0</v>
      </c>
      <c r="Q35" s="210">
        <f>'Прочие ИД'!M41</f>
        <v>36300</v>
      </c>
      <c r="R35" s="210">
        <f>'Прочие ИД'!N41</f>
        <v>0</v>
      </c>
      <c r="S35" s="210">
        <f>'Прочие ИД'!O41</f>
        <v>0</v>
      </c>
      <c r="T35" s="210">
        <f>'Прочие ИД'!P41</f>
        <v>0</v>
      </c>
      <c r="U35" s="210">
        <v>0</v>
      </c>
      <c r="V35" s="210">
        <v>0</v>
      </c>
      <c r="W35" s="210">
        <v>0</v>
      </c>
      <c r="X35" s="210">
        <v>0</v>
      </c>
      <c r="Y35" s="210">
        <v>0</v>
      </c>
      <c r="Z35" s="210">
        <v>0</v>
      </c>
      <c r="AA35" s="210">
        <v>0</v>
      </c>
      <c r="AB35" s="210">
        <v>0</v>
      </c>
      <c r="AC35" s="210">
        <v>0</v>
      </c>
      <c r="AD35" s="210">
        <v>0</v>
      </c>
      <c r="AE35" s="210">
        <v>0</v>
      </c>
      <c r="AF35" s="210">
        <v>0</v>
      </c>
      <c r="AG35" s="210">
        <v>0</v>
      </c>
      <c r="AH35" s="210">
        <v>0</v>
      </c>
      <c r="AI35" s="210">
        <v>0</v>
      </c>
      <c r="AJ35" s="210">
        <v>0</v>
      </c>
      <c r="AK35" s="210">
        <v>0</v>
      </c>
      <c r="AL35" s="210">
        <v>0</v>
      </c>
      <c r="AM35" s="210">
        <v>0</v>
      </c>
      <c r="AN35" s="210">
        <v>0</v>
      </c>
      <c r="AO35" s="210">
        <v>0</v>
      </c>
      <c r="AP35" s="210">
        <v>0</v>
      </c>
      <c r="AQ35" s="210">
        <v>0</v>
      </c>
      <c r="AR35" s="210">
        <v>0</v>
      </c>
    </row>
    <row r="36" spans="1:44">
      <c r="A36" t="s">
        <v>891</v>
      </c>
      <c r="B36" t="s">
        <v>890</v>
      </c>
      <c r="C36" t="s">
        <v>587</v>
      </c>
      <c r="D36" t="s">
        <v>829</v>
      </c>
      <c r="E36" t="s">
        <v>55</v>
      </c>
      <c r="F36" t="s">
        <v>855</v>
      </c>
      <c r="G36" t="s">
        <v>166</v>
      </c>
      <c r="I36">
        <v>0</v>
      </c>
      <c r="J36">
        <v>0</v>
      </c>
      <c r="K36">
        <v>0</v>
      </c>
      <c r="L36">
        <v>0</v>
      </c>
      <c r="M36" s="210">
        <f>'Прочие ИД'!I42</f>
        <v>0</v>
      </c>
      <c r="N36" s="210">
        <f>'Прочие ИД'!J42</f>
        <v>0</v>
      </c>
      <c r="O36" s="210">
        <f>'Прочие ИД'!K42</f>
        <v>0</v>
      </c>
      <c r="P36" s="210">
        <f>'Прочие ИД'!L42</f>
        <v>1400</v>
      </c>
      <c r="Q36" s="210">
        <f>'Прочие ИД'!M42</f>
        <v>0</v>
      </c>
      <c r="R36" s="210">
        <f>'Прочие ИД'!N42</f>
        <v>0</v>
      </c>
      <c r="S36" s="210">
        <f>'Прочие ИД'!O42</f>
        <v>0</v>
      </c>
      <c r="T36" s="210">
        <f>'Прочие ИД'!P42</f>
        <v>0</v>
      </c>
      <c r="U36" s="210">
        <v>0</v>
      </c>
      <c r="V36" s="210">
        <v>0</v>
      </c>
      <c r="W36" s="210">
        <v>0</v>
      </c>
      <c r="X36" s="210">
        <v>0</v>
      </c>
      <c r="Y36" s="210">
        <v>0</v>
      </c>
      <c r="Z36" s="210">
        <v>0</v>
      </c>
      <c r="AA36" s="210">
        <v>0</v>
      </c>
      <c r="AB36" s="210">
        <v>0</v>
      </c>
      <c r="AC36" s="210">
        <v>0</v>
      </c>
      <c r="AD36" s="210">
        <v>0</v>
      </c>
      <c r="AE36" s="210">
        <v>0</v>
      </c>
      <c r="AF36" s="210">
        <v>0</v>
      </c>
      <c r="AG36" s="210">
        <v>0</v>
      </c>
      <c r="AH36" s="210">
        <v>0</v>
      </c>
      <c r="AI36" s="210">
        <v>0</v>
      </c>
      <c r="AJ36" s="210">
        <v>0</v>
      </c>
      <c r="AK36" s="210">
        <v>0</v>
      </c>
      <c r="AL36" s="210">
        <v>0</v>
      </c>
      <c r="AM36" s="210">
        <v>0</v>
      </c>
      <c r="AN36" s="210">
        <v>0</v>
      </c>
      <c r="AO36" s="210">
        <v>0</v>
      </c>
      <c r="AP36" s="210">
        <v>0</v>
      </c>
      <c r="AQ36" s="210">
        <v>0</v>
      </c>
      <c r="AR36" s="210">
        <v>0</v>
      </c>
    </row>
    <row r="37" spans="1:44">
      <c r="A37" t="s">
        <v>891</v>
      </c>
      <c r="B37" t="s">
        <v>890</v>
      </c>
      <c r="C37" t="s">
        <v>808</v>
      </c>
      <c r="D37" t="s">
        <v>829</v>
      </c>
      <c r="E37" t="s">
        <v>54</v>
      </c>
      <c r="F37" t="s">
        <v>855</v>
      </c>
      <c r="G37" t="s">
        <v>166</v>
      </c>
      <c r="I37">
        <v>0</v>
      </c>
      <c r="J37">
        <v>0</v>
      </c>
      <c r="K37">
        <v>0</v>
      </c>
      <c r="L37">
        <v>0</v>
      </c>
      <c r="M37" s="210">
        <f>'Прочие ИД'!I45</f>
        <v>0</v>
      </c>
      <c r="N37" s="210">
        <f>'Прочие ИД'!J45</f>
        <v>0</v>
      </c>
      <c r="O37" s="210">
        <f>'Прочие ИД'!K45</f>
        <v>0</v>
      </c>
      <c r="P37" s="210">
        <f>'Прочие ИД'!L45</f>
        <v>11000</v>
      </c>
      <c r="Q37" s="210">
        <f>'Прочие ИД'!M45</f>
        <v>10000</v>
      </c>
      <c r="R37" s="210">
        <f>'Прочие ИД'!N45</f>
        <v>0</v>
      </c>
      <c r="S37" s="210">
        <f>'Прочие ИД'!O45</f>
        <v>0</v>
      </c>
      <c r="T37" s="210">
        <f>'Прочие ИД'!P45</f>
        <v>0</v>
      </c>
      <c r="U37" s="210">
        <v>0</v>
      </c>
      <c r="V37" s="210">
        <v>0</v>
      </c>
      <c r="W37" s="210">
        <v>0</v>
      </c>
      <c r="X37" s="210">
        <v>0</v>
      </c>
      <c r="Y37" s="210">
        <v>0</v>
      </c>
      <c r="Z37" s="210">
        <v>0</v>
      </c>
      <c r="AA37" s="210">
        <v>0</v>
      </c>
      <c r="AB37" s="210">
        <v>0</v>
      </c>
      <c r="AC37" s="210">
        <v>0</v>
      </c>
      <c r="AD37" s="210">
        <v>0</v>
      </c>
      <c r="AE37" s="210">
        <v>0</v>
      </c>
      <c r="AF37" s="210">
        <v>0</v>
      </c>
      <c r="AG37" s="210">
        <v>0</v>
      </c>
      <c r="AH37" s="210">
        <v>0</v>
      </c>
      <c r="AI37" s="210">
        <v>0</v>
      </c>
      <c r="AJ37" s="210">
        <v>0</v>
      </c>
      <c r="AK37" s="210">
        <v>0</v>
      </c>
      <c r="AL37" s="210">
        <v>0</v>
      </c>
      <c r="AM37" s="210">
        <v>0</v>
      </c>
      <c r="AN37" s="210">
        <v>0</v>
      </c>
      <c r="AO37" s="210">
        <v>0</v>
      </c>
      <c r="AP37" s="210">
        <v>0</v>
      </c>
      <c r="AQ37" s="210">
        <v>0</v>
      </c>
      <c r="AR37" s="210">
        <v>0</v>
      </c>
    </row>
    <row r="38" spans="1:44">
      <c r="A38" t="s">
        <v>891</v>
      </c>
      <c r="B38" t="s">
        <v>890</v>
      </c>
      <c r="C38" t="s">
        <v>808</v>
      </c>
      <c r="D38" t="s">
        <v>829</v>
      </c>
      <c r="E38" t="s">
        <v>55</v>
      </c>
      <c r="F38" t="s">
        <v>855</v>
      </c>
      <c r="G38" t="s">
        <v>166</v>
      </c>
      <c r="I38">
        <v>0</v>
      </c>
      <c r="J38">
        <v>0</v>
      </c>
      <c r="K38">
        <v>0</v>
      </c>
      <c r="L38">
        <v>0</v>
      </c>
      <c r="M38" s="210">
        <f>'Прочие ИД'!I46</f>
        <v>0</v>
      </c>
      <c r="N38" s="210">
        <f>'Прочие ИД'!J46</f>
        <v>0</v>
      </c>
      <c r="O38" s="210">
        <f>'Прочие ИД'!K46</f>
        <v>0</v>
      </c>
      <c r="P38" s="210">
        <f>'Прочие ИД'!L46</f>
        <v>2000</v>
      </c>
      <c r="Q38" s="210">
        <f>'Прочие ИД'!M46</f>
        <v>0</v>
      </c>
      <c r="R38" s="210">
        <f>'Прочие ИД'!N46</f>
        <v>0</v>
      </c>
      <c r="S38" s="210">
        <f>'Прочие ИД'!O46</f>
        <v>0</v>
      </c>
      <c r="T38" s="210">
        <f>'Прочие ИД'!P46</f>
        <v>0</v>
      </c>
      <c r="U38" s="210">
        <v>0</v>
      </c>
      <c r="V38" s="210">
        <v>0</v>
      </c>
      <c r="W38" s="210">
        <v>0</v>
      </c>
      <c r="X38" s="210">
        <v>0</v>
      </c>
      <c r="Y38" s="210">
        <v>0</v>
      </c>
      <c r="Z38" s="210">
        <v>0</v>
      </c>
      <c r="AA38" s="210">
        <v>0</v>
      </c>
      <c r="AB38" s="210">
        <v>0</v>
      </c>
      <c r="AC38" s="210">
        <v>0</v>
      </c>
      <c r="AD38" s="210">
        <v>0</v>
      </c>
      <c r="AE38" s="210">
        <v>0</v>
      </c>
      <c r="AF38" s="210">
        <v>0</v>
      </c>
      <c r="AG38" s="210">
        <v>0</v>
      </c>
      <c r="AH38" s="210">
        <v>0</v>
      </c>
      <c r="AI38" s="210">
        <v>0</v>
      </c>
      <c r="AJ38" s="210">
        <v>0</v>
      </c>
      <c r="AK38" s="210">
        <v>0</v>
      </c>
      <c r="AL38" s="210">
        <v>0</v>
      </c>
      <c r="AM38" s="210">
        <v>0</v>
      </c>
      <c r="AN38" s="210">
        <v>0</v>
      </c>
      <c r="AO38" s="210">
        <v>0</v>
      </c>
      <c r="AP38" s="210">
        <v>0</v>
      </c>
      <c r="AQ38" s="210">
        <v>0</v>
      </c>
      <c r="AR38" s="210">
        <v>0</v>
      </c>
    </row>
  </sheetData>
  <autoFilter ref="A3:V38" xr:uid="{00000000-0009-0000-0000-000002000000}">
    <filterColumn colId="3">
      <filters>
        <filter val="Затраты"/>
      </filters>
    </filterColumn>
  </autoFilter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2" tint="-0.89999084444715716"/>
  </sheetPr>
  <dimension ref="A1"/>
  <sheetViews>
    <sheetView topLeftCell="A91" zoomScale="80" zoomScaleNormal="80" workbookViewId="0">
      <selection activeCell="G13" sqref="G13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1"/>
  </sheetPr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249"/>
  <sheetViews>
    <sheetView zoomScale="40" zoomScaleNormal="40" workbookViewId="0">
      <pane xSplit="5" ySplit="2" topLeftCell="F47" activePane="bottomRight" state="frozen"/>
      <selection activeCell="K10" sqref="K10"/>
      <selection pane="topRight" activeCell="K10" sqref="K10"/>
      <selection pane="bottomLeft" activeCell="K10" sqref="K10"/>
      <selection pane="bottomRight" activeCell="H59" sqref="H59"/>
    </sheetView>
  </sheetViews>
  <sheetFormatPr baseColWidth="10" defaultColWidth="0" defaultRowHeight="15" zeroHeight="1" outlineLevelRow="1" outlineLevelCol="1"/>
  <cols>
    <col min="1" max="1" width="5" style="19" customWidth="1"/>
    <col min="2" max="2" width="5.1640625" style="8" bestFit="1" customWidth="1"/>
    <col min="3" max="3" width="49.33203125" style="20" customWidth="1"/>
    <col min="4" max="4" width="33.5" style="20" customWidth="1" outlineLevel="1"/>
    <col min="5" max="5" width="26.83203125" style="20" customWidth="1" outlineLevel="1"/>
    <col min="6" max="6" width="14.1640625" style="19" customWidth="1"/>
    <col min="7" max="7" width="12.5" style="19" customWidth="1"/>
    <col min="8" max="8" width="13.33203125" style="19" customWidth="1"/>
    <col min="9" max="16" width="12.33203125" style="19" customWidth="1"/>
    <col min="17" max="20" width="12.33203125" style="19" hidden="1" customWidth="1"/>
    <col min="21" max="21" width="0" style="13" hidden="1" customWidth="1"/>
    <col min="22" max="25" width="0" style="19" hidden="1" customWidth="1"/>
    <col min="26" max="16384" width="9.1640625" style="19" hidden="1"/>
  </cols>
  <sheetData>
    <row r="1" spans="1:21" ht="21.75" customHeight="1">
      <c r="A1" s="1" t="s">
        <v>0</v>
      </c>
      <c r="B1" s="2" t="s">
        <v>1</v>
      </c>
      <c r="C1" s="3" t="s">
        <v>2</v>
      </c>
      <c r="D1" s="3" t="s">
        <v>66</v>
      </c>
      <c r="E1" s="67" t="s">
        <v>3</v>
      </c>
      <c r="F1" s="4" t="s">
        <v>4</v>
      </c>
      <c r="G1" s="5" t="s">
        <v>5</v>
      </c>
      <c r="H1" s="6">
        <v>2018</v>
      </c>
      <c r="I1" s="6">
        <v>2019</v>
      </c>
      <c r="J1" s="6">
        <v>2020</v>
      </c>
      <c r="K1" s="6">
        <v>2021</v>
      </c>
      <c r="L1" s="6">
        <v>2022</v>
      </c>
      <c r="M1" s="6">
        <v>2023</v>
      </c>
      <c r="N1" s="6">
        <v>2024</v>
      </c>
      <c r="O1" s="6">
        <v>2025</v>
      </c>
      <c r="P1" s="6">
        <v>2026</v>
      </c>
      <c r="Q1" s="6">
        <v>2027</v>
      </c>
      <c r="R1" s="6">
        <v>2028</v>
      </c>
      <c r="S1" s="6">
        <v>2029</v>
      </c>
      <c r="T1" s="6">
        <v>2030</v>
      </c>
      <c r="U1" s="13" t="s">
        <v>21</v>
      </c>
    </row>
    <row r="2" spans="1:21">
      <c r="A2" s="52"/>
      <c r="B2" s="70"/>
      <c r="C2" s="74"/>
      <c r="D2" s="74"/>
      <c r="E2" s="71"/>
      <c r="F2" s="75"/>
      <c r="G2" s="74"/>
      <c r="H2" s="74"/>
      <c r="I2" s="74"/>
      <c r="J2" s="74"/>
      <c r="K2" s="74"/>
      <c r="L2" s="74"/>
      <c r="M2" s="74"/>
      <c r="N2" s="74"/>
      <c r="O2" s="74"/>
      <c r="P2" s="74"/>
      <c r="Q2" s="7"/>
      <c r="R2" s="7"/>
      <c r="S2" s="7"/>
      <c r="T2" s="7"/>
      <c r="U2" s="13" t="s">
        <v>21</v>
      </c>
    </row>
    <row r="3" spans="1:21">
      <c r="A3" s="52"/>
      <c r="B3" s="70"/>
      <c r="C3" s="76"/>
      <c r="D3" s="76"/>
      <c r="E3" s="77"/>
      <c r="F3" s="78"/>
      <c r="G3" s="79"/>
      <c r="H3" s="52" t="s">
        <v>73</v>
      </c>
      <c r="I3" s="52"/>
      <c r="J3" s="52"/>
      <c r="K3" s="52"/>
      <c r="L3" s="52"/>
      <c r="M3" s="52"/>
      <c r="N3" s="52"/>
      <c r="O3" s="52"/>
      <c r="P3" s="52"/>
      <c r="U3" s="13" t="s">
        <v>21</v>
      </c>
    </row>
    <row r="4" spans="1:21" ht="16">
      <c r="A4" s="52"/>
      <c r="B4" s="70"/>
      <c r="C4" s="10" t="s">
        <v>15</v>
      </c>
      <c r="D4" s="80"/>
      <c r="E4" s="81" t="s">
        <v>73</v>
      </c>
      <c r="F4" s="82"/>
      <c r="G4" s="52"/>
      <c r="H4" s="52" t="s">
        <v>73</v>
      </c>
      <c r="I4" s="52"/>
      <c r="J4" s="52"/>
      <c r="K4" s="52"/>
      <c r="L4" s="52"/>
      <c r="M4" s="52"/>
      <c r="N4" s="52"/>
      <c r="O4" s="52"/>
      <c r="P4" s="52"/>
      <c r="U4" s="13" t="s">
        <v>21</v>
      </c>
    </row>
    <row r="5" spans="1:21" ht="16">
      <c r="A5" s="52"/>
      <c r="B5" s="70"/>
      <c r="C5" s="11" t="s">
        <v>335</v>
      </c>
      <c r="D5" s="83"/>
      <c r="E5" s="52"/>
      <c r="F5" s="82"/>
      <c r="G5" s="52"/>
      <c r="H5" s="52"/>
      <c r="I5" s="52"/>
      <c r="J5" s="52"/>
      <c r="K5" s="52"/>
      <c r="L5" s="52"/>
      <c r="M5" s="52"/>
      <c r="N5" s="52"/>
      <c r="O5" s="52"/>
      <c r="P5" s="52"/>
      <c r="U5" s="13" t="s">
        <v>21</v>
      </c>
    </row>
    <row r="6" spans="1:21" ht="16">
      <c r="A6" s="52"/>
      <c r="B6" s="70"/>
      <c r="C6" s="10" t="s">
        <v>16</v>
      </c>
      <c r="D6" s="80"/>
      <c r="E6" s="81"/>
      <c r="F6" s="82"/>
      <c r="G6" s="52"/>
      <c r="H6" s="52"/>
      <c r="I6" s="52"/>
      <c r="J6" s="52"/>
      <c r="K6" s="52"/>
      <c r="L6" s="52"/>
      <c r="M6" s="52"/>
      <c r="N6" s="52"/>
      <c r="O6" s="52"/>
      <c r="P6" s="52"/>
      <c r="U6" s="13" t="s">
        <v>21</v>
      </c>
    </row>
    <row r="7" spans="1:21" ht="16">
      <c r="A7" s="52"/>
      <c r="B7" s="70"/>
      <c r="C7" s="11" t="s">
        <v>153</v>
      </c>
      <c r="D7" s="83"/>
      <c r="E7" s="81"/>
      <c r="F7" s="82"/>
      <c r="G7" s="52"/>
      <c r="H7" s="52"/>
      <c r="I7" s="52"/>
      <c r="J7" s="52"/>
      <c r="K7" s="52"/>
      <c r="L7" s="52"/>
      <c r="M7" s="52"/>
      <c r="N7" s="52"/>
      <c r="O7" s="52"/>
      <c r="P7" s="52"/>
      <c r="U7" s="13" t="s">
        <v>21</v>
      </c>
    </row>
    <row r="8" spans="1:21" ht="16">
      <c r="A8" s="52"/>
      <c r="B8" s="70"/>
      <c r="C8" s="10" t="s">
        <v>17</v>
      </c>
      <c r="D8" s="80"/>
      <c r="E8" s="52"/>
      <c r="F8" s="82"/>
      <c r="G8" s="52"/>
      <c r="H8" s="52"/>
      <c r="I8" s="52"/>
      <c r="J8" s="52"/>
      <c r="K8" s="52"/>
      <c r="L8" s="52"/>
      <c r="M8" s="52"/>
      <c r="N8" s="52"/>
      <c r="O8" s="52"/>
      <c r="P8" s="52"/>
      <c r="U8" s="13" t="s">
        <v>21</v>
      </c>
    </row>
    <row r="9" spans="1:21" ht="16">
      <c r="A9" s="52"/>
      <c r="B9" s="70"/>
      <c r="C9" s="11" t="s">
        <v>102</v>
      </c>
      <c r="D9" s="83"/>
      <c r="E9" s="81"/>
      <c r="F9" s="82"/>
      <c r="G9" s="52"/>
      <c r="H9" s="52"/>
      <c r="I9" s="52"/>
      <c r="J9" s="52"/>
      <c r="K9" s="52"/>
      <c r="L9" s="52"/>
      <c r="M9" s="52"/>
      <c r="N9" s="52"/>
      <c r="O9" s="52"/>
      <c r="P9" s="52"/>
      <c r="U9" s="13" t="s">
        <v>21</v>
      </c>
    </row>
    <row r="10" spans="1:21" ht="16">
      <c r="A10" s="52"/>
      <c r="B10" s="70"/>
      <c r="C10" s="10" t="s">
        <v>19</v>
      </c>
      <c r="D10" s="80"/>
      <c r="E10" s="81"/>
      <c r="F10" s="82"/>
      <c r="G10" s="52"/>
      <c r="H10" s="52"/>
      <c r="I10" s="52"/>
      <c r="J10" s="52"/>
      <c r="K10" s="52"/>
      <c r="L10" s="52"/>
      <c r="M10" s="52"/>
      <c r="N10" s="52"/>
      <c r="O10" s="52"/>
      <c r="P10" s="52"/>
      <c r="U10" s="13" t="s">
        <v>21</v>
      </c>
    </row>
    <row r="11" spans="1:21" ht="16">
      <c r="A11" s="52"/>
      <c r="B11" s="70"/>
      <c r="C11" s="11" t="s">
        <v>47</v>
      </c>
      <c r="D11" s="83"/>
      <c r="E11" s="84"/>
      <c r="F11" s="82"/>
      <c r="G11" s="52"/>
      <c r="H11" s="52"/>
      <c r="I11" s="52"/>
      <c r="J11" s="52"/>
      <c r="K11" s="52"/>
      <c r="L11" s="52"/>
      <c r="M11" s="52"/>
      <c r="N11" s="52"/>
      <c r="O11" s="52"/>
      <c r="P11" s="52"/>
      <c r="U11" s="13" t="s">
        <v>21</v>
      </c>
    </row>
    <row r="12" spans="1:21" ht="16">
      <c r="A12" s="52"/>
      <c r="B12" s="70"/>
      <c r="C12" s="10" t="s">
        <v>57</v>
      </c>
      <c r="D12" s="80"/>
      <c r="E12" s="84"/>
      <c r="F12" s="82"/>
      <c r="G12" s="52"/>
      <c r="H12" s="52"/>
      <c r="I12" s="52"/>
      <c r="J12" s="52"/>
      <c r="K12" s="52"/>
      <c r="L12" s="52"/>
      <c r="M12" s="52"/>
      <c r="N12" s="52"/>
      <c r="O12" s="52"/>
      <c r="P12" s="52"/>
    </row>
    <row r="13" spans="1:21" ht="16">
      <c r="A13" s="52"/>
      <c r="B13" s="70"/>
      <c r="C13" s="11" t="s">
        <v>154</v>
      </c>
      <c r="D13" s="83"/>
      <c r="E13" s="84"/>
      <c r="F13" s="82"/>
      <c r="G13" s="52"/>
      <c r="H13" s="52"/>
      <c r="I13" s="52"/>
      <c r="J13" s="52"/>
      <c r="K13" s="52"/>
      <c r="L13" s="52"/>
      <c r="M13" s="52"/>
      <c r="N13" s="52"/>
      <c r="O13" s="52"/>
      <c r="P13" s="52"/>
    </row>
    <row r="14" spans="1:21" ht="16">
      <c r="A14" s="52"/>
      <c r="B14" s="70"/>
      <c r="C14" s="10" t="s">
        <v>46</v>
      </c>
      <c r="D14" s="80"/>
      <c r="E14" s="8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T14" s="13"/>
      <c r="U14" s="19"/>
    </row>
    <row r="15" spans="1:21" ht="16">
      <c r="A15" s="52"/>
      <c r="B15" s="70"/>
      <c r="C15" s="11" t="s">
        <v>155</v>
      </c>
      <c r="D15" s="83"/>
      <c r="E15" s="8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T15" s="13"/>
      <c r="U15" s="19"/>
    </row>
    <row r="16" spans="1:21">
      <c r="A16" s="52"/>
      <c r="B16" s="70"/>
      <c r="C16" s="81"/>
      <c r="D16" s="81"/>
      <c r="E16" s="8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T16" s="13"/>
      <c r="U16" s="19"/>
    </row>
    <row r="17" spans="1:21" ht="17.25" customHeight="1">
      <c r="A17" s="52"/>
      <c r="B17" s="70"/>
      <c r="C17" s="83"/>
      <c r="D17" s="83"/>
      <c r="E17" s="81"/>
      <c r="F17" s="82"/>
      <c r="G17" s="52"/>
      <c r="H17" s="52"/>
      <c r="I17" s="52"/>
      <c r="J17" s="52"/>
      <c r="K17" s="52"/>
      <c r="L17" s="52"/>
      <c r="M17" s="52"/>
      <c r="N17" s="52"/>
      <c r="O17" s="52"/>
      <c r="P17" s="52"/>
      <c r="U17" s="13" t="s">
        <v>21</v>
      </c>
    </row>
    <row r="18" spans="1:21">
      <c r="A18" s="52"/>
      <c r="B18" s="114" t="s">
        <v>63</v>
      </c>
      <c r="C18" s="31" t="s">
        <v>18</v>
      </c>
      <c r="D18" s="31"/>
      <c r="E18" s="32"/>
      <c r="F18" s="33"/>
      <c r="G18" s="34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13" t="s">
        <v>21</v>
      </c>
    </row>
    <row r="19" spans="1:21">
      <c r="A19" s="52"/>
      <c r="B19" s="70"/>
      <c r="C19" s="71"/>
      <c r="D19" s="71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U19" s="13" t="s">
        <v>21</v>
      </c>
    </row>
    <row r="20" spans="1:21" ht="16" outlineLevel="1">
      <c r="A20" s="52"/>
      <c r="B20" s="97" t="s">
        <v>76</v>
      </c>
      <c r="C20" s="96" t="s">
        <v>70</v>
      </c>
      <c r="D20" s="96"/>
      <c r="E20" s="85"/>
      <c r="F20" s="85"/>
      <c r="G20" s="175">
        <v>2020</v>
      </c>
      <c r="H20" s="52"/>
      <c r="I20" s="52"/>
      <c r="J20" s="52"/>
      <c r="K20" s="52"/>
      <c r="L20" s="52"/>
      <c r="M20" s="52"/>
      <c r="N20" s="52"/>
      <c r="O20" s="52"/>
      <c r="P20" s="52"/>
    </row>
    <row r="21" spans="1:21" outlineLevel="1">
      <c r="A21" s="52"/>
      <c r="B21" s="70"/>
      <c r="C21" s="71"/>
      <c r="D21" s="71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</row>
    <row r="22" spans="1:21" ht="16" outlineLevel="1">
      <c r="A22" s="52"/>
      <c r="B22" s="15" t="s">
        <v>77</v>
      </c>
      <c r="C22" s="21" t="s">
        <v>58</v>
      </c>
      <c r="D22" s="68" t="s">
        <v>283</v>
      </c>
      <c r="E22" s="56" t="s">
        <v>20</v>
      </c>
      <c r="F22" s="22" t="s">
        <v>9</v>
      </c>
      <c r="G22" s="22"/>
      <c r="H22" s="22"/>
      <c r="I22" s="16">
        <v>43770</v>
      </c>
      <c r="J22" s="16"/>
      <c r="K22" s="17"/>
      <c r="L22" s="17"/>
      <c r="M22" s="17"/>
      <c r="N22" s="17"/>
      <c r="O22" s="17"/>
      <c r="P22" s="17"/>
      <c r="U22" s="13" t="s">
        <v>21</v>
      </c>
    </row>
    <row r="23" spans="1:21" ht="16" outlineLevel="1">
      <c r="A23" s="52"/>
      <c r="B23" s="15" t="s">
        <v>78</v>
      </c>
      <c r="C23" s="21" t="s">
        <v>59</v>
      </c>
      <c r="D23" s="68" t="s">
        <v>283</v>
      </c>
      <c r="E23" s="56" t="s">
        <v>48</v>
      </c>
      <c r="F23" s="22" t="s">
        <v>9</v>
      </c>
      <c r="G23" s="22"/>
      <c r="H23" s="22"/>
      <c r="I23" s="16"/>
      <c r="J23" s="16">
        <v>43891</v>
      </c>
      <c r="K23" s="17"/>
      <c r="L23" s="17"/>
      <c r="M23" s="17"/>
      <c r="N23" s="17"/>
      <c r="O23" s="17"/>
      <c r="P23" s="17"/>
      <c r="U23" s="13" t="s">
        <v>21</v>
      </c>
    </row>
    <row r="24" spans="1:21" ht="16" outlineLevel="1">
      <c r="A24" s="52"/>
      <c r="B24" s="15" t="s">
        <v>79</v>
      </c>
      <c r="C24" s="21" t="s">
        <v>74</v>
      </c>
      <c r="D24" s="68" t="s">
        <v>283</v>
      </c>
      <c r="E24" s="56"/>
      <c r="F24" s="22"/>
      <c r="G24" s="22"/>
      <c r="H24" s="22"/>
      <c r="I24" s="16"/>
      <c r="J24" s="16"/>
      <c r="K24" s="17"/>
      <c r="L24" s="17"/>
      <c r="M24" s="17"/>
      <c r="N24" s="17"/>
      <c r="O24" s="17"/>
      <c r="P24" s="17"/>
    </row>
    <row r="25" spans="1:21" ht="16" outlineLevel="1">
      <c r="A25" s="52"/>
      <c r="B25" s="15" t="s">
        <v>80</v>
      </c>
      <c r="C25" s="21" t="s">
        <v>75</v>
      </c>
      <c r="D25" s="68" t="s">
        <v>283</v>
      </c>
      <c r="E25" s="56" t="s">
        <v>62</v>
      </c>
      <c r="F25" s="22" t="s">
        <v>9</v>
      </c>
      <c r="G25" s="22"/>
      <c r="H25" s="22"/>
      <c r="I25" s="17"/>
      <c r="J25" s="16">
        <v>44075</v>
      </c>
      <c r="K25" s="17"/>
      <c r="L25" s="17"/>
      <c r="M25" s="17"/>
      <c r="N25" s="17"/>
      <c r="O25" s="17"/>
      <c r="P25" s="17"/>
      <c r="U25" s="13" t="s">
        <v>21</v>
      </c>
    </row>
    <row r="26" spans="1:21" ht="16" outlineLevel="1">
      <c r="A26" s="52"/>
      <c r="B26" s="15" t="s">
        <v>81</v>
      </c>
      <c r="C26" s="21" t="s">
        <v>60</v>
      </c>
      <c r="D26" s="68" t="s">
        <v>283</v>
      </c>
      <c r="E26" s="56" t="s">
        <v>61</v>
      </c>
      <c r="F26" s="22" t="s">
        <v>9</v>
      </c>
      <c r="G26" s="22"/>
      <c r="H26" s="22"/>
      <c r="I26" s="17"/>
      <c r="J26" s="17"/>
      <c r="K26" s="17"/>
      <c r="L26" s="17"/>
      <c r="M26" s="16">
        <v>44927</v>
      </c>
      <c r="N26" s="17"/>
      <c r="O26" s="17"/>
      <c r="P26" s="17"/>
      <c r="U26" s="13" t="s">
        <v>21</v>
      </c>
    </row>
    <row r="27" spans="1:21" outlineLevel="1">
      <c r="A27" s="52"/>
      <c r="B27" s="70"/>
      <c r="C27" s="71"/>
      <c r="D27" s="71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U27" s="13" t="s">
        <v>21</v>
      </c>
    </row>
    <row r="28" spans="1:21">
      <c r="A28" s="52"/>
      <c r="B28" s="114" t="s">
        <v>64</v>
      </c>
      <c r="C28" s="31" t="s">
        <v>72</v>
      </c>
      <c r="D28" s="31"/>
      <c r="E28" s="32"/>
      <c r="F28" s="33"/>
      <c r="G28" s="34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13" t="s">
        <v>21</v>
      </c>
    </row>
    <row r="29" spans="1:21" s="52" customFormat="1">
      <c r="B29" s="70"/>
      <c r="C29" s="73"/>
      <c r="D29" s="73"/>
      <c r="U29" s="72"/>
    </row>
    <row r="30" spans="1:21" hidden="1" outlineLevel="1">
      <c r="A30" s="52"/>
      <c r="B30" s="15" t="s">
        <v>65</v>
      </c>
      <c r="C30" s="69"/>
      <c r="D30" s="68"/>
      <c r="E30" s="22"/>
      <c r="F30" s="22"/>
      <c r="G30" s="22"/>
      <c r="H30" s="22"/>
      <c r="I30" s="17"/>
      <c r="J30" s="17"/>
      <c r="K30" s="16"/>
      <c r="L30" s="17"/>
      <c r="M30" s="17"/>
      <c r="N30" s="17"/>
      <c r="O30" s="17"/>
      <c r="P30" s="17"/>
      <c r="U30" s="13" t="s">
        <v>21</v>
      </c>
    </row>
    <row r="31" spans="1:21" hidden="1" outlineLevel="1">
      <c r="A31" s="52"/>
      <c r="B31" s="15" t="s">
        <v>85</v>
      </c>
      <c r="C31" s="69"/>
      <c r="D31" s="68"/>
      <c r="E31" s="22"/>
      <c r="F31" s="22"/>
      <c r="G31" s="22"/>
      <c r="H31" s="22"/>
      <c r="I31" s="17"/>
      <c r="J31" s="17"/>
      <c r="K31" s="16"/>
      <c r="L31" s="17"/>
      <c r="M31" s="17"/>
      <c r="N31" s="17"/>
      <c r="O31" s="17"/>
      <c r="P31" s="17"/>
    </row>
    <row r="32" spans="1:21" hidden="1" outlineLevel="1">
      <c r="A32" s="52"/>
      <c r="B32" s="15" t="s">
        <v>86</v>
      </c>
      <c r="C32" s="69"/>
      <c r="D32" s="68"/>
      <c r="E32" s="22"/>
      <c r="F32" s="22"/>
      <c r="G32" s="22"/>
      <c r="H32" s="22"/>
      <c r="I32" s="17"/>
      <c r="J32" s="17"/>
      <c r="K32" s="16"/>
      <c r="L32" s="17"/>
      <c r="M32" s="17"/>
      <c r="N32" s="17"/>
      <c r="O32" s="17"/>
      <c r="P32" s="17"/>
    </row>
    <row r="33" spans="1:21" hidden="1" outlineLevel="1">
      <c r="A33" s="52"/>
      <c r="B33" s="15" t="s">
        <v>87</v>
      </c>
      <c r="C33" s="69"/>
      <c r="D33" s="68"/>
      <c r="E33" s="22"/>
      <c r="F33" s="22"/>
      <c r="G33" s="22"/>
      <c r="H33" s="22"/>
      <c r="I33" s="17"/>
      <c r="J33" s="17"/>
      <c r="K33" s="16"/>
      <c r="L33" s="17"/>
      <c r="M33" s="17"/>
      <c r="N33" s="17"/>
      <c r="O33" s="17"/>
      <c r="P33" s="17"/>
    </row>
    <row r="34" spans="1:21" hidden="1" outlineLevel="1">
      <c r="A34" s="52"/>
      <c r="B34" s="70"/>
      <c r="C34" s="71"/>
      <c r="D34" s="71"/>
      <c r="E34" s="71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</row>
    <row r="35" spans="1:21" hidden="1" outlineLevel="1">
      <c r="A35" s="52"/>
      <c r="B35" s="15" t="s">
        <v>88</v>
      </c>
      <c r="C35" s="21"/>
      <c r="D35" s="21"/>
      <c r="E35" s="47"/>
      <c r="F35" s="22"/>
      <c r="G35" s="22"/>
      <c r="H35" s="22"/>
      <c r="I35" s="22"/>
      <c r="J35" s="22"/>
      <c r="K35" s="53"/>
      <c r="L35" s="22"/>
      <c r="M35" s="22"/>
      <c r="N35" s="22"/>
      <c r="O35" s="22"/>
      <c r="P35" s="22"/>
    </row>
    <row r="36" spans="1:21" hidden="1" outlineLevel="1">
      <c r="A36" s="52"/>
      <c r="B36" s="70"/>
      <c r="C36" s="71"/>
      <c r="D36" s="71"/>
      <c r="E36" s="71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U36" s="13" t="s">
        <v>21</v>
      </c>
    </row>
    <row r="37" spans="1:21" collapsed="1">
      <c r="A37" s="52"/>
      <c r="B37" s="114" t="s">
        <v>82</v>
      </c>
      <c r="C37" s="31" t="s">
        <v>22</v>
      </c>
      <c r="D37" s="31"/>
      <c r="E37" s="32"/>
      <c r="F37" s="33"/>
      <c r="G37" s="34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13" t="s">
        <v>21</v>
      </c>
    </row>
    <row r="38" spans="1:21">
      <c r="A38" s="52"/>
      <c r="B38" s="70"/>
      <c r="C38" s="71"/>
      <c r="D38" s="71"/>
      <c r="E38" s="71"/>
      <c r="F38" s="52"/>
      <c r="G38" s="52"/>
      <c r="H38" s="52"/>
      <c r="I38" s="52"/>
      <c r="J38" s="52"/>
      <c r="K38" s="270"/>
      <c r="L38" s="52"/>
      <c r="M38" s="52"/>
      <c r="N38" s="52"/>
      <c r="O38" s="52"/>
      <c r="P38" s="52"/>
      <c r="U38" s="13" t="s">
        <v>21</v>
      </c>
    </row>
    <row r="39" spans="1:21" ht="16" outlineLevel="1">
      <c r="A39" s="52"/>
      <c r="B39" s="57" t="s">
        <v>89</v>
      </c>
      <c r="C39" s="58" t="s">
        <v>5</v>
      </c>
      <c r="D39" s="58"/>
      <c r="E39" s="58"/>
      <c r="F39" s="59" t="s">
        <v>14</v>
      </c>
      <c r="G39" s="60">
        <f t="shared" ref="G39:G46" si="0">SUM(H39:T39)</f>
        <v>181199.05799999999</v>
      </c>
      <c r="H39" s="59"/>
      <c r="I39" s="60">
        <f t="shared" ref="I39:O39" si="1">I40+I44</f>
        <v>0</v>
      </c>
      <c r="J39" s="60">
        <f t="shared" si="1"/>
        <v>24294.43</v>
      </c>
      <c r="K39" s="60">
        <f t="shared" si="1"/>
        <v>47874.627999999997</v>
      </c>
      <c r="L39" s="60">
        <f>L40+L44</f>
        <v>46900</v>
      </c>
      <c r="M39" s="60">
        <f>M40+M44</f>
        <v>50130</v>
      </c>
      <c r="N39" s="60">
        <f t="shared" si="1"/>
        <v>4000</v>
      </c>
      <c r="O39" s="60">
        <f t="shared" si="1"/>
        <v>4000</v>
      </c>
      <c r="P39" s="60">
        <f>P40+P44</f>
        <v>4000</v>
      </c>
      <c r="Q39" s="14"/>
      <c r="R39" s="14"/>
      <c r="S39" s="14"/>
      <c r="T39" s="14"/>
    </row>
    <row r="40" spans="1:21" ht="16" outlineLevel="1">
      <c r="A40" s="52"/>
      <c r="B40" s="15" t="s">
        <v>90</v>
      </c>
      <c r="C40" s="18" t="s">
        <v>54</v>
      </c>
      <c r="D40" s="68"/>
      <c r="E40" s="47"/>
      <c r="F40" s="37" t="s">
        <v>14</v>
      </c>
      <c r="G40" s="61">
        <f t="shared" si="0"/>
        <v>166959.05799999999</v>
      </c>
      <c r="H40" s="37"/>
      <c r="I40" s="189">
        <f t="shared" ref="I40:P40" si="2">SUM(I41:I43)</f>
        <v>0</v>
      </c>
      <c r="J40" s="189">
        <f t="shared" si="2"/>
        <v>22394.43</v>
      </c>
      <c r="K40" s="189">
        <f t="shared" si="2"/>
        <v>47774.627999999997</v>
      </c>
      <c r="L40" s="189">
        <f t="shared" si="2"/>
        <v>46900</v>
      </c>
      <c r="M40" s="189">
        <f t="shared" si="2"/>
        <v>49890</v>
      </c>
      <c r="N40" s="189">
        <f t="shared" si="2"/>
        <v>0</v>
      </c>
      <c r="O40" s="189">
        <f t="shared" si="2"/>
        <v>0</v>
      </c>
      <c r="P40" s="189">
        <f t="shared" si="2"/>
        <v>0</v>
      </c>
      <c r="Q40" s="9"/>
      <c r="R40" s="9"/>
      <c r="S40" s="9"/>
      <c r="T40" s="9"/>
      <c r="U40" s="13" t="s">
        <v>21</v>
      </c>
    </row>
    <row r="41" spans="1:21" ht="32" outlineLevel="1">
      <c r="A41" s="52"/>
      <c r="B41" s="15" t="s">
        <v>465</v>
      </c>
      <c r="C41" s="21" t="s">
        <v>464</v>
      </c>
      <c r="D41" s="271" t="s">
        <v>467</v>
      </c>
      <c r="E41" s="47"/>
      <c r="F41" s="56" t="s">
        <v>14</v>
      </c>
      <c r="G41" s="64">
        <f t="shared" si="0"/>
        <v>154159.05799999999</v>
      </c>
      <c r="H41" s="37"/>
      <c r="I41" s="188">
        <v>0</v>
      </c>
      <c r="J41" s="188">
        <v>22394.43</v>
      </c>
      <c r="K41" s="188">
        <v>39874.627999999997</v>
      </c>
      <c r="L41" s="188">
        <v>42000</v>
      </c>
      <c r="M41" s="188">
        <f>24890+25000</f>
        <v>49890</v>
      </c>
      <c r="N41" s="188">
        <v>0</v>
      </c>
      <c r="O41" s="188">
        <v>0</v>
      </c>
      <c r="P41" s="188">
        <v>0</v>
      </c>
      <c r="Q41" s="9"/>
      <c r="R41" s="9"/>
      <c r="S41" s="9"/>
      <c r="T41" s="9"/>
    </row>
    <row r="42" spans="1:21" ht="32" outlineLevel="1">
      <c r="A42" s="52"/>
      <c r="B42" s="15" t="s">
        <v>466</v>
      </c>
      <c r="C42" s="21" t="s">
        <v>515</v>
      </c>
      <c r="D42" s="271" t="s">
        <v>354</v>
      </c>
      <c r="E42" s="47"/>
      <c r="F42" s="56" t="s">
        <v>14</v>
      </c>
      <c r="G42" s="64">
        <f t="shared" si="0"/>
        <v>6300</v>
      </c>
      <c r="H42" s="37"/>
      <c r="I42" s="188">
        <v>0</v>
      </c>
      <c r="J42" s="188">
        <v>0</v>
      </c>
      <c r="K42" s="188">
        <v>6300</v>
      </c>
      <c r="L42" s="188">
        <v>0</v>
      </c>
      <c r="M42" s="188">
        <v>0</v>
      </c>
      <c r="N42" s="188">
        <v>0</v>
      </c>
      <c r="O42" s="188">
        <v>0</v>
      </c>
      <c r="P42" s="188">
        <v>0</v>
      </c>
      <c r="Q42" s="9"/>
      <c r="R42" s="9"/>
      <c r="S42" s="9"/>
      <c r="T42" s="9"/>
    </row>
    <row r="43" spans="1:21" ht="32" outlineLevel="1">
      <c r="A43" s="52"/>
      <c r="B43" s="15" t="s">
        <v>473</v>
      </c>
      <c r="C43" s="21" t="s">
        <v>514</v>
      </c>
      <c r="D43" s="271" t="s">
        <v>467</v>
      </c>
      <c r="E43" s="47"/>
      <c r="F43" s="56" t="s">
        <v>14</v>
      </c>
      <c r="G43" s="64">
        <f t="shared" si="0"/>
        <v>6500</v>
      </c>
      <c r="H43" s="37"/>
      <c r="I43" s="188">
        <v>0</v>
      </c>
      <c r="J43" s="188">
        <v>0</v>
      </c>
      <c r="K43" s="188">
        <v>1600</v>
      </c>
      <c r="L43" s="188">
        <v>4900</v>
      </c>
      <c r="M43" s="188">
        <v>0</v>
      </c>
      <c r="N43" s="188">
        <v>0</v>
      </c>
      <c r="O43" s="188">
        <v>0</v>
      </c>
      <c r="P43" s="188">
        <v>0</v>
      </c>
      <c r="Q43" s="9"/>
      <c r="R43" s="9"/>
      <c r="S43" s="9"/>
      <c r="T43" s="9"/>
    </row>
    <row r="44" spans="1:21" ht="16" outlineLevel="1">
      <c r="A44" s="52"/>
      <c r="B44" s="15" t="s">
        <v>91</v>
      </c>
      <c r="C44" s="18" t="s">
        <v>55</v>
      </c>
      <c r="D44" s="68"/>
      <c r="E44" s="47"/>
      <c r="F44" s="37" t="s">
        <v>14</v>
      </c>
      <c r="G44" s="61">
        <f t="shared" si="0"/>
        <v>14240</v>
      </c>
      <c r="H44" s="37"/>
      <c r="I44" s="189">
        <f t="shared" ref="I44:P44" si="3">SUM(I45:I46)</f>
        <v>0</v>
      </c>
      <c r="J44" s="189">
        <f t="shared" si="3"/>
        <v>1900</v>
      </c>
      <c r="K44" s="189">
        <f t="shared" si="3"/>
        <v>100</v>
      </c>
      <c r="L44" s="189">
        <f t="shared" si="3"/>
        <v>0</v>
      </c>
      <c r="M44" s="189">
        <f t="shared" si="3"/>
        <v>240</v>
      </c>
      <c r="N44" s="189">
        <f t="shared" si="3"/>
        <v>4000</v>
      </c>
      <c r="O44" s="189">
        <f t="shared" si="3"/>
        <v>4000</v>
      </c>
      <c r="P44" s="189">
        <f t="shared" si="3"/>
        <v>4000</v>
      </c>
      <c r="Q44" s="9"/>
      <c r="R44" s="9"/>
      <c r="S44" s="9"/>
      <c r="T44" s="9"/>
    </row>
    <row r="45" spans="1:21" ht="16" outlineLevel="1">
      <c r="A45" s="52"/>
      <c r="B45" s="115" t="s">
        <v>92</v>
      </c>
      <c r="C45" s="211" t="s">
        <v>787</v>
      </c>
      <c r="D45" s="271" t="s">
        <v>517</v>
      </c>
      <c r="E45" s="47"/>
      <c r="F45" s="56" t="s">
        <v>14</v>
      </c>
      <c r="G45" s="64">
        <f t="shared" si="0"/>
        <v>12000</v>
      </c>
      <c r="H45" s="65"/>
      <c r="I45" s="188">
        <v>0</v>
      </c>
      <c r="J45" s="188">
        <v>0</v>
      </c>
      <c r="K45" s="188">
        <v>0</v>
      </c>
      <c r="L45" s="188">
        <v>0</v>
      </c>
      <c r="M45" s="188">
        <v>0</v>
      </c>
      <c r="N45" s="188">
        <v>4000</v>
      </c>
      <c r="O45" s="188">
        <v>4000</v>
      </c>
      <c r="P45" s="188">
        <v>4000</v>
      </c>
      <c r="Q45" s="9"/>
      <c r="R45" s="9"/>
      <c r="S45" s="9"/>
      <c r="T45" s="9"/>
    </row>
    <row r="46" spans="1:21" ht="32" outlineLevel="1">
      <c r="A46" s="52"/>
      <c r="B46" s="115" t="s">
        <v>516</v>
      </c>
      <c r="C46" s="21" t="s">
        <v>514</v>
      </c>
      <c r="D46" s="271" t="s">
        <v>467</v>
      </c>
      <c r="E46" s="47"/>
      <c r="F46" s="56" t="s">
        <v>14</v>
      </c>
      <c r="G46" s="64">
        <f t="shared" si="0"/>
        <v>2240</v>
      </c>
      <c r="H46" s="65"/>
      <c r="I46" s="188">
        <v>0</v>
      </c>
      <c r="J46" s="188">
        <v>1900</v>
      </c>
      <c r="K46" s="188">
        <v>100</v>
      </c>
      <c r="L46" s="188">
        <v>0</v>
      </c>
      <c r="M46" s="188">
        <v>240</v>
      </c>
      <c r="N46" s="188">
        <v>0</v>
      </c>
      <c r="O46" s="188">
        <v>0</v>
      </c>
      <c r="P46" s="188">
        <v>0</v>
      </c>
      <c r="Q46" s="9"/>
      <c r="R46" s="9"/>
      <c r="S46" s="9"/>
      <c r="T46" s="9"/>
    </row>
    <row r="47" spans="1:21" outlineLevel="1">
      <c r="A47" s="52"/>
      <c r="B47" s="70"/>
      <c r="C47" s="71"/>
      <c r="D47" s="71"/>
      <c r="E47" s="71"/>
      <c r="F47" s="52"/>
      <c r="G47" s="52"/>
      <c r="H47" s="52"/>
      <c r="I47" s="52"/>
      <c r="J47" s="52"/>
      <c r="K47" s="52"/>
      <c r="L47" s="261"/>
      <c r="M47" s="52"/>
      <c r="N47" s="52"/>
      <c r="O47" s="52"/>
      <c r="P47" s="52"/>
      <c r="U47" s="13" t="s">
        <v>21</v>
      </c>
    </row>
    <row r="48" spans="1:21">
      <c r="A48" s="52"/>
      <c r="B48" s="114" t="s">
        <v>83</v>
      </c>
      <c r="C48" s="31" t="s">
        <v>69</v>
      </c>
      <c r="D48" s="31"/>
      <c r="E48" s="32"/>
      <c r="F48" s="33"/>
      <c r="G48" s="34"/>
      <c r="H48" s="35"/>
      <c r="I48" s="35"/>
      <c r="J48" s="35"/>
      <c r="K48" s="35"/>
      <c r="L48" s="35"/>
      <c r="M48" s="35"/>
      <c r="N48" s="35"/>
      <c r="O48" s="35"/>
      <c r="P48" s="35"/>
    </row>
    <row r="49" spans="1:21" s="52" customFormat="1">
      <c r="B49" s="87"/>
      <c r="C49" s="71"/>
      <c r="D49" s="89"/>
      <c r="E49" s="71"/>
      <c r="J49" s="90"/>
      <c r="K49" s="90"/>
      <c r="L49" s="90"/>
      <c r="M49" s="90"/>
      <c r="N49" s="90"/>
      <c r="O49" s="90"/>
      <c r="P49" s="90"/>
      <c r="U49" s="72"/>
    </row>
    <row r="50" spans="1:21" s="52" customFormat="1">
      <c r="B50" s="114" t="s">
        <v>127</v>
      </c>
      <c r="C50" s="31" t="s">
        <v>287</v>
      </c>
      <c r="D50" s="31"/>
      <c r="E50" s="32"/>
      <c r="F50" s="33"/>
      <c r="G50" s="34"/>
      <c r="H50" s="35"/>
      <c r="I50" s="35"/>
      <c r="J50" s="35"/>
      <c r="K50" s="35"/>
      <c r="L50" s="35"/>
      <c r="M50" s="35"/>
      <c r="N50" s="35"/>
      <c r="O50" s="35"/>
      <c r="P50" s="35"/>
      <c r="U50" s="72"/>
    </row>
    <row r="51" spans="1:21">
      <c r="A51" s="52"/>
      <c r="B51" s="87"/>
      <c r="C51" s="71"/>
      <c r="D51" s="89"/>
      <c r="E51" s="71"/>
      <c r="F51" s="52"/>
      <c r="G51" s="52"/>
      <c r="H51" s="52"/>
      <c r="I51" s="52"/>
      <c r="J51" s="90"/>
      <c r="K51" s="90"/>
      <c r="L51" s="90"/>
      <c r="M51" s="90"/>
      <c r="N51" s="90"/>
      <c r="O51" s="90"/>
      <c r="P51" s="90"/>
    </row>
    <row r="52" spans="1:21" ht="16">
      <c r="A52" s="52"/>
      <c r="B52" s="87"/>
      <c r="C52" s="81" t="s">
        <v>469</v>
      </c>
      <c r="D52" s="89"/>
      <c r="E52" s="71"/>
      <c r="F52" s="52"/>
      <c r="G52" s="52"/>
      <c r="H52" s="52"/>
      <c r="I52" s="52"/>
      <c r="J52" s="90"/>
      <c r="K52" s="90"/>
      <c r="L52" s="90"/>
      <c r="M52" s="90"/>
      <c r="N52" s="90"/>
      <c r="O52" s="90"/>
      <c r="P52" s="90"/>
    </row>
    <row r="53" spans="1:21" s="52" customFormat="1" ht="16" outlineLevel="1">
      <c r="B53" s="160"/>
      <c r="C53" s="21" t="s">
        <v>280</v>
      </c>
      <c r="D53" s="47" t="s">
        <v>122</v>
      </c>
      <c r="E53" s="155"/>
      <c r="F53" s="155" t="s">
        <v>110</v>
      </c>
      <c r="G53" s="164">
        <f>G56/G54</f>
        <v>77.079528999999994</v>
      </c>
      <c r="H53" s="91"/>
      <c r="J53" s="162"/>
      <c r="K53" s="162"/>
      <c r="L53" s="162"/>
      <c r="M53" s="162"/>
      <c r="N53" s="162"/>
      <c r="O53" s="162"/>
      <c r="P53" s="162"/>
      <c r="U53" s="72"/>
    </row>
    <row r="54" spans="1:21" s="52" customFormat="1" ht="32" outlineLevel="1">
      <c r="B54" s="160"/>
      <c r="C54" s="86" t="s">
        <v>285</v>
      </c>
      <c r="D54" s="47" t="s">
        <v>431</v>
      </c>
      <c r="E54" s="155"/>
      <c r="F54" s="155" t="s">
        <v>115</v>
      </c>
      <c r="G54" s="145">
        <f>MAX(I54:P54)</f>
        <v>2000</v>
      </c>
      <c r="H54" s="91"/>
      <c r="I54" s="165">
        <v>0</v>
      </c>
      <c r="J54" s="165">
        <v>453</v>
      </c>
      <c r="K54" s="165">
        <v>1000</v>
      </c>
      <c r="L54" s="165">
        <v>1500</v>
      </c>
      <c r="M54" s="165">
        <v>2000</v>
      </c>
      <c r="N54" s="165">
        <v>0</v>
      </c>
      <c r="O54" s="165">
        <v>0</v>
      </c>
      <c r="P54" s="165">
        <v>0</v>
      </c>
      <c r="U54" s="72"/>
    </row>
    <row r="55" spans="1:21" s="52" customFormat="1" ht="16" outlineLevel="1">
      <c r="B55" s="160"/>
      <c r="C55" s="86" t="s">
        <v>284</v>
      </c>
      <c r="D55" s="47" t="s">
        <v>121</v>
      </c>
      <c r="E55" s="155"/>
      <c r="F55" s="155" t="s">
        <v>166</v>
      </c>
      <c r="G55" s="145">
        <f>SUM(G56)</f>
        <v>154159.05799999999</v>
      </c>
      <c r="H55" s="91"/>
      <c r="J55" s="162"/>
      <c r="K55" s="162"/>
      <c r="L55" s="162"/>
      <c r="M55" s="162"/>
      <c r="N55" s="162"/>
      <c r="O55" s="162"/>
      <c r="P55" s="162"/>
      <c r="U55" s="72"/>
    </row>
    <row r="56" spans="1:21" s="52" customFormat="1" ht="16" outlineLevel="1">
      <c r="B56" s="160"/>
      <c r="C56" s="265" t="s">
        <v>286</v>
      </c>
      <c r="D56" s="47" t="s">
        <v>121</v>
      </c>
      <c r="E56" s="155"/>
      <c r="F56" s="155" t="s">
        <v>166</v>
      </c>
      <c r="G56" s="145">
        <f>G41</f>
        <v>154159.05799999999</v>
      </c>
      <c r="H56" s="91"/>
      <c r="J56" s="162"/>
      <c r="K56" s="162"/>
      <c r="L56" s="162"/>
      <c r="M56" s="162"/>
      <c r="N56" s="162"/>
      <c r="O56" s="162"/>
      <c r="P56" s="162"/>
      <c r="U56" s="72"/>
    </row>
    <row r="57" spans="1:21" s="52" customFormat="1" ht="48" outlineLevel="1">
      <c r="B57" s="160"/>
      <c r="C57" s="21" t="s">
        <v>282</v>
      </c>
      <c r="D57" s="47" t="s">
        <v>288</v>
      </c>
      <c r="E57" s="155"/>
      <c r="F57" s="155" t="s">
        <v>115</v>
      </c>
      <c r="G57" s="145">
        <v>2</v>
      </c>
      <c r="H57" s="91"/>
      <c r="J57" s="162"/>
      <c r="K57" s="162"/>
      <c r="L57" s="162"/>
      <c r="M57" s="162"/>
      <c r="N57" s="162"/>
      <c r="O57" s="162"/>
      <c r="P57" s="162"/>
      <c r="U57" s="72"/>
    </row>
    <row r="58" spans="1:21" s="52" customFormat="1" ht="32" outlineLevel="1">
      <c r="B58" s="160"/>
      <c r="C58" s="21" t="s">
        <v>321</v>
      </c>
      <c r="D58" s="47" t="s">
        <v>322</v>
      </c>
      <c r="E58" s="155"/>
      <c r="F58" s="155" t="s">
        <v>115</v>
      </c>
      <c r="G58" s="145">
        <v>10</v>
      </c>
      <c r="H58" s="91"/>
      <c r="J58" s="162"/>
      <c r="K58" s="162"/>
      <c r="L58" s="162"/>
      <c r="M58" s="162"/>
      <c r="N58" s="162"/>
      <c r="O58" s="162"/>
      <c r="P58" s="162"/>
      <c r="U58" s="72"/>
    </row>
    <row r="59" spans="1:21" s="52" customFormat="1" ht="64" outlineLevel="1">
      <c r="B59" s="160"/>
      <c r="C59" s="21" t="s">
        <v>319</v>
      </c>
      <c r="D59" s="47" t="s">
        <v>323</v>
      </c>
      <c r="E59" s="155"/>
      <c r="F59" s="155" t="s">
        <v>115</v>
      </c>
      <c r="G59" s="145">
        <v>50</v>
      </c>
      <c r="H59" s="91"/>
      <c r="I59" s="281">
        <v>0</v>
      </c>
      <c r="J59" s="281">
        <v>45</v>
      </c>
      <c r="K59" s="294">
        <v>55</v>
      </c>
      <c r="L59" s="281">
        <v>60</v>
      </c>
      <c r="M59" s="281">
        <v>50</v>
      </c>
      <c r="N59" s="281">
        <v>0</v>
      </c>
      <c r="O59" s="281">
        <v>0</v>
      </c>
      <c r="P59" s="281">
        <v>0</v>
      </c>
      <c r="U59" s="72"/>
    </row>
    <row r="60" spans="1:21" s="52" customFormat="1" outlineLevel="1">
      <c r="U60" s="72"/>
    </row>
    <row r="61" spans="1:21" s="52" customFormat="1" outlineLevel="1">
      <c r="C61" s="82" t="s">
        <v>468</v>
      </c>
      <c r="U61" s="72"/>
    </row>
    <row r="62" spans="1:21" s="52" customFormat="1" ht="16" outlineLevel="1">
      <c r="B62" s="160"/>
      <c r="C62" s="21" t="s">
        <v>280</v>
      </c>
      <c r="D62" s="47" t="s">
        <v>122</v>
      </c>
      <c r="E62" s="155"/>
      <c r="F62" s="155" t="s">
        <v>110</v>
      </c>
      <c r="G62" s="164">
        <f>G65/G63</f>
        <v>63</v>
      </c>
      <c r="H62" s="91"/>
      <c r="J62" s="162"/>
      <c r="K62" s="162"/>
      <c r="L62" s="162"/>
      <c r="M62" s="162"/>
      <c r="N62" s="162"/>
      <c r="O62" s="162"/>
      <c r="P62" s="162"/>
      <c r="U62" s="72"/>
    </row>
    <row r="63" spans="1:21" s="52" customFormat="1" ht="48" outlineLevel="1">
      <c r="B63" s="160"/>
      <c r="C63" s="86" t="s">
        <v>285</v>
      </c>
      <c r="D63" s="47" t="s">
        <v>352</v>
      </c>
      <c r="E63" s="155"/>
      <c r="F63" s="155" t="s">
        <v>115</v>
      </c>
      <c r="G63" s="145">
        <f>MAX(I63:P63)</f>
        <v>100</v>
      </c>
      <c r="H63" s="91"/>
      <c r="I63" s="165">
        <v>0</v>
      </c>
      <c r="J63" s="165">
        <v>0</v>
      </c>
      <c r="K63" s="145">
        <f>G67</f>
        <v>100</v>
      </c>
      <c r="L63" s="165">
        <v>0</v>
      </c>
      <c r="M63" s="165">
        <v>0</v>
      </c>
      <c r="N63" s="165">
        <v>0</v>
      </c>
      <c r="O63" s="165">
        <v>0</v>
      </c>
      <c r="P63" s="165">
        <v>0</v>
      </c>
      <c r="U63" s="72"/>
    </row>
    <row r="64" spans="1:21" s="52" customFormat="1" ht="16" outlineLevel="1">
      <c r="B64" s="160"/>
      <c r="C64" s="86" t="s">
        <v>284</v>
      </c>
      <c r="D64" s="47" t="s">
        <v>353</v>
      </c>
      <c r="E64" s="155"/>
      <c r="F64" s="155" t="s">
        <v>166</v>
      </c>
      <c r="G64" s="145">
        <f>SUM(G65)</f>
        <v>6300</v>
      </c>
      <c r="H64" s="91"/>
      <c r="J64" s="162"/>
      <c r="K64" s="162"/>
      <c r="L64" s="162"/>
      <c r="M64" s="162"/>
      <c r="N64" s="162"/>
      <c r="O64" s="162"/>
      <c r="P64" s="162"/>
      <c r="U64" s="72"/>
    </row>
    <row r="65" spans="1:21" s="52" customFormat="1" ht="16" outlineLevel="1">
      <c r="B65" s="160"/>
      <c r="C65" s="265" t="s">
        <v>286</v>
      </c>
      <c r="D65" s="47" t="s">
        <v>353</v>
      </c>
      <c r="E65" s="155"/>
      <c r="F65" s="155" t="s">
        <v>166</v>
      </c>
      <c r="G65" s="145">
        <f>G42</f>
        <v>6300</v>
      </c>
      <c r="H65" s="91"/>
      <c r="J65" s="162"/>
      <c r="K65" s="162"/>
      <c r="L65" s="162"/>
      <c r="M65" s="162"/>
      <c r="N65" s="162"/>
      <c r="O65" s="162"/>
      <c r="P65" s="162"/>
      <c r="U65" s="72"/>
    </row>
    <row r="66" spans="1:21" s="52" customFormat="1" ht="144" outlineLevel="1">
      <c r="B66" s="160"/>
      <c r="C66" s="21" t="s">
        <v>282</v>
      </c>
      <c r="D66" s="47" t="s">
        <v>429</v>
      </c>
      <c r="E66" s="155"/>
      <c r="F66" s="155" t="s">
        <v>115</v>
      </c>
      <c r="G66" s="145">
        <v>2</v>
      </c>
      <c r="H66" s="91"/>
      <c r="J66" s="162"/>
      <c r="K66" s="162"/>
      <c r="L66" s="162"/>
      <c r="M66" s="162"/>
      <c r="N66" s="162"/>
      <c r="O66" s="162"/>
      <c r="P66" s="162"/>
      <c r="U66" s="72"/>
    </row>
    <row r="67" spans="1:21" s="52" customFormat="1" ht="48" outlineLevel="1">
      <c r="B67" s="160"/>
      <c r="C67" s="21" t="s">
        <v>343</v>
      </c>
      <c r="D67" s="47" t="s">
        <v>352</v>
      </c>
      <c r="E67" s="155"/>
      <c r="F67" s="155" t="s">
        <v>115</v>
      </c>
      <c r="G67" s="145">
        <v>100</v>
      </c>
      <c r="H67" s="91"/>
      <c r="J67" s="162"/>
      <c r="K67" s="162"/>
      <c r="L67" s="162"/>
      <c r="M67" s="162"/>
      <c r="N67" s="162"/>
      <c r="O67" s="162"/>
      <c r="P67" s="162"/>
      <c r="U67" s="72"/>
    </row>
    <row r="68" spans="1:21" s="52" customFormat="1" ht="32" outlineLevel="1">
      <c r="B68" s="160"/>
      <c r="C68" s="21" t="s">
        <v>319</v>
      </c>
      <c r="D68" s="47" t="s">
        <v>345</v>
      </c>
      <c r="E68" s="155"/>
      <c r="F68" s="155" t="s">
        <v>115</v>
      </c>
      <c r="G68" s="145">
        <f>K68</f>
        <v>0</v>
      </c>
      <c r="H68" s="91"/>
      <c r="I68" s="281">
        <v>0</v>
      </c>
      <c r="J68" s="294">
        <v>0</v>
      </c>
      <c r="K68" s="294">
        <v>0</v>
      </c>
      <c r="L68" s="281">
        <v>1</v>
      </c>
      <c r="M68" s="281">
        <v>0</v>
      </c>
      <c r="N68" s="281">
        <v>0</v>
      </c>
      <c r="O68" s="281">
        <v>0</v>
      </c>
      <c r="P68" s="281">
        <v>0</v>
      </c>
      <c r="U68" s="72"/>
    </row>
    <row r="69" spans="1:21" s="52" customFormat="1" ht="32" outlineLevel="1">
      <c r="B69" s="160"/>
      <c r="C69" s="21" t="s">
        <v>426</v>
      </c>
      <c r="D69" s="47" t="s">
        <v>351</v>
      </c>
      <c r="E69" s="155"/>
      <c r="F69" s="155" t="s">
        <v>331</v>
      </c>
      <c r="G69" s="165"/>
      <c r="H69" s="91"/>
      <c r="I69" s="288">
        <f t="shared" ref="I69:P69" si="4">IF(AND((I1-YEAR($G$73))&lt;=$G$71,(I1-YEAR($G$73))&gt;=0),1,0)</f>
        <v>0</v>
      </c>
      <c r="J69" s="288">
        <f t="shared" si="4"/>
        <v>0</v>
      </c>
      <c r="K69" s="288">
        <f t="shared" si="4"/>
        <v>0</v>
      </c>
      <c r="L69" s="288">
        <f t="shared" si="4"/>
        <v>1</v>
      </c>
      <c r="M69" s="288">
        <f t="shared" si="4"/>
        <v>1</v>
      </c>
      <c r="N69" s="288">
        <f t="shared" si="4"/>
        <v>1</v>
      </c>
      <c r="O69" s="288">
        <f t="shared" si="4"/>
        <v>1</v>
      </c>
      <c r="P69" s="288">
        <f t="shared" si="4"/>
        <v>1</v>
      </c>
      <c r="U69" s="72"/>
    </row>
    <row r="70" spans="1:21" s="52" customFormat="1" ht="32" outlineLevel="1">
      <c r="B70" s="160"/>
      <c r="C70" s="21" t="s">
        <v>428</v>
      </c>
      <c r="D70" s="47" t="s">
        <v>427</v>
      </c>
      <c r="E70" s="155"/>
      <c r="F70" s="155" t="s">
        <v>331</v>
      </c>
      <c r="G70" s="165"/>
      <c r="H70" s="91"/>
      <c r="I70" s="169">
        <f t="shared" ref="I70:P70" si="5">$G$72</f>
        <v>0.2</v>
      </c>
      <c r="J70" s="169">
        <f t="shared" si="5"/>
        <v>0.2</v>
      </c>
      <c r="K70" s="169">
        <f t="shared" si="5"/>
        <v>0.2</v>
      </c>
      <c r="L70" s="169">
        <f t="shared" si="5"/>
        <v>0.2</v>
      </c>
      <c r="M70" s="169">
        <f t="shared" si="5"/>
        <v>0.2</v>
      </c>
      <c r="N70" s="169">
        <f t="shared" si="5"/>
        <v>0.2</v>
      </c>
      <c r="O70" s="169">
        <f t="shared" si="5"/>
        <v>0.2</v>
      </c>
      <c r="P70" s="169">
        <f t="shared" si="5"/>
        <v>0.2</v>
      </c>
      <c r="U70" s="72"/>
    </row>
    <row r="71" spans="1:21" s="52" customFormat="1" ht="32" outlineLevel="1">
      <c r="B71" s="160"/>
      <c r="C71" s="21" t="s">
        <v>347</v>
      </c>
      <c r="D71" s="47" t="s">
        <v>351</v>
      </c>
      <c r="E71" s="155"/>
      <c r="F71" s="155" t="s">
        <v>11</v>
      </c>
      <c r="G71" s="145">
        <v>5</v>
      </c>
      <c r="H71" s="91"/>
      <c r="J71" s="162"/>
      <c r="K71" s="162"/>
      <c r="L71" s="162"/>
      <c r="M71" s="162"/>
      <c r="N71" s="162"/>
      <c r="O71" s="162"/>
      <c r="P71" s="162"/>
      <c r="U71" s="72"/>
    </row>
    <row r="72" spans="1:21" s="52" customFormat="1" ht="32" outlineLevel="1">
      <c r="B72" s="160"/>
      <c r="C72" s="21" t="s">
        <v>348</v>
      </c>
      <c r="D72" s="47" t="s">
        <v>350</v>
      </c>
      <c r="E72" s="155"/>
      <c r="F72" s="155" t="s">
        <v>12</v>
      </c>
      <c r="G72" s="169">
        <f>1/G71</f>
        <v>0.2</v>
      </c>
      <c r="H72" s="91"/>
      <c r="J72" s="162"/>
      <c r="K72" s="162"/>
      <c r="L72" s="162"/>
      <c r="M72" s="162"/>
      <c r="N72" s="162"/>
      <c r="O72" s="162"/>
      <c r="P72" s="162"/>
      <c r="U72" s="72"/>
    </row>
    <row r="73" spans="1:21" s="52" customFormat="1" ht="48" outlineLevel="1">
      <c r="B73" s="160"/>
      <c r="C73" s="21" t="s">
        <v>538</v>
      </c>
      <c r="D73" s="47" t="s">
        <v>470</v>
      </c>
      <c r="E73" s="155"/>
      <c r="F73" s="155" t="s">
        <v>9</v>
      </c>
      <c r="G73" s="341">
        <v>44562</v>
      </c>
      <c r="H73" s="91"/>
      <c r="J73" s="162"/>
      <c r="K73" s="162"/>
      <c r="L73" s="162"/>
      <c r="M73" s="162"/>
      <c r="N73" s="162"/>
      <c r="O73" s="162"/>
      <c r="P73" s="162"/>
      <c r="U73" s="72"/>
    </row>
    <row r="74" spans="1:21" s="52" customFormat="1">
      <c r="B74" s="91"/>
      <c r="C74" s="91"/>
      <c r="D74" s="91"/>
      <c r="E74" s="91"/>
      <c r="F74" s="91"/>
      <c r="G74" s="91"/>
      <c r="H74" s="91"/>
      <c r="J74" s="162"/>
      <c r="K74" s="162"/>
      <c r="L74" s="162"/>
      <c r="M74" s="162"/>
      <c r="N74" s="162"/>
      <c r="O74" s="162"/>
      <c r="P74" s="162"/>
      <c r="U74" s="72"/>
    </row>
    <row r="75" spans="1:21">
      <c r="A75" s="52"/>
      <c r="B75" s="114" t="s">
        <v>84</v>
      </c>
      <c r="C75" s="31" t="s">
        <v>24</v>
      </c>
      <c r="D75" s="31"/>
      <c r="E75" s="32"/>
      <c r="F75" s="33"/>
      <c r="G75" s="34"/>
      <c r="H75" s="35"/>
      <c r="I75" s="35"/>
      <c r="J75" s="35"/>
      <c r="K75" s="35"/>
      <c r="L75" s="35"/>
      <c r="M75" s="35"/>
      <c r="N75" s="35"/>
      <c r="O75" s="35"/>
      <c r="P75" s="35"/>
      <c r="Q75" s="12"/>
      <c r="R75" s="12"/>
      <c r="S75" s="12"/>
      <c r="T75" s="12"/>
      <c r="U75" s="13" t="s">
        <v>21</v>
      </c>
    </row>
    <row r="76" spans="1:21">
      <c r="A76" s="52"/>
      <c r="B76" s="91"/>
      <c r="C76" s="91"/>
      <c r="D76" s="91"/>
      <c r="E76" s="91"/>
      <c r="F76" s="91"/>
      <c r="G76" s="91"/>
      <c r="H76" s="91"/>
      <c r="I76" s="52"/>
      <c r="J76" s="162"/>
      <c r="K76" s="162"/>
      <c r="L76" s="162"/>
      <c r="M76" s="162"/>
      <c r="N76" s="162"/>
      <c r="O76" s="162"/>
      <c r="P76" s="162"/>
      <c r="Q76" s="12"/>
      <c r="R76" s="12"/>
      <c r="S76" s="12"/>
      <c r="T76" s="12"/>
    </row>
    <row r="77" spans="1:21" ht="16" outlineLevel="1">
      <c r="A77" s="52"/>
      <c r="B77" s="97" t="s">
        <v>93</v>
      </c>
      <c r="C77" s="96" t="s">
        <v>27</v>
      </c>
      <c r="D77" s="96"/>
      <c r="E77" s="96"/>
      <c r="F77" s="85" t="s">
        <v>12</v>
      </c>
      <c r="G77" s="173">
        <v>0.14000000000000001</v>
      </c>
      <c r="H77" s="85"/>
      <c r="I77" s="85"/>
      <c r="J77" s="85"/>
      <c r="K77" s="85"/>
      <c r="L77" s="85"/>
      <c r="M77" s="85"/>
      <c r="N77" s="85"/>
      <c r="O77" s="85"/>
      <c r="P77" s="85"/>
      <c r="U77" s="13" t="s">
        <v>21</v>
      </c>
    </row>
    <row r="78" spans="1:21" ht="16" outlineLevel="1">
      <c r="A78" s="52"/>
      <c r="B78" s="97" t="s">
        <v>94</v>
      </c>
      <c r="C78" s="96" t="s">
        <v>25</v>
      </c>
      <c r="D78" s="96"/>
      <c r="E78" s="96"/>
      <c r="F78" s="85" t="s">
        <v>13</v>
      </c>
      <c r="G78" s="116">
        <v>12</v>
      </c>
      <c r="H78" s="85"/>
      <c r="I78" s="85"/>
      <c r="J78" s="85"/>
      <c r="K78" s="85"/>
      <c r="L78" s="85"/>
      <c r="M78" s="85"/>
      <c r="N78" s="85"/>
      <c r="O78" s="85"/>
      <c r="P78" s="85"/>
      <c r="U78" s="13" t="s">
        <v>21</v>
      </c>
    </row>
    <row r="79" spans="1:21" ht="16" outlineLevel="1">
      <c r="A79" s="52"/>
      <c r="B79" s="97" t="s">
        <v>95</v>
      </c>
      <c r="C79" s="96" t="s">
        <v>50</v>
      </c>
      <c r="D79" s="96"/>
      <c r="E79" s="96"/>
      <c r="F79" s="85" t="s">
        <v>23</v>
      </c>
      <c r="G79" s="85"/>
      <c r="H79" s="85"/>
      <c r="I79" s="85">
        <f>I81-I80+1</f>
        <v>365</v>
      </c>
      <c r="J79" s="85">
        <f t="shared" ref="J79:O79" si="6">J81-J80+1</f>
        <v>366</v>
      </c>
      <c r="K79" s="85">
        <f t="shared" si="6"/>
        <v>365</v>
      </c>
      <c r="L79" s="85">
        <f t="shared" si="6"/>
        <v>365</v>
      </c>
      <c r="M79" s="85">
        <f t="shared" si="6"/>
        <v>365</v>
      </c>
      <c r="N79" s="85">
        <f t="shared" si="6"/>
        <v>366</v>
      </c>
      <c r="O79" s="85">
        <f t="shared" si="6"/>
        <v>365</v>
      </c>
      <c r="P79" s="85">
        <f>P81-P80+1</f>
        <v>365</v>
      </c>
    </row>
    <row r="80" spans="1:21" ht="16" outlineLevel="1">
      <c r="A80" s="52"/>
      <c r="B80" s="97"/>
      <c r="C80" s="117" t="s">
        <v>51</v>
      </c>
      <c r="D80" s="117"/>
      <c r="E80" s="96"/>
      <c r="F80" s="85"/>
      <c r="G80" s="85"/>
      <c r="H80" s="85"/>
      <c r="I80" s="16">
        <v>43466</v>
      </c>
      <c r="J80" s="16">
        <v>43831</v>
      </c>
      <c r="K80" s="16">
        <v>44197</v>
      </c>
      <c r="L80" s="16">
        <v>44562</v>
      </c>
      <c r="M80" s="16">
        <v>44927</v>
      </c>
      <c r="N80" s="16">
        <v>45292</v>
      </c>
      <c r="O80" s="16">
        <v>45658</v>
      </c>
      <c r="P80" s="16">
        <v>46023</v>
      </c>
    </row>
    <row r="81" spans="1:21" ht="16" outlineLevel="1">
      <c r="A81" s="52"/>
      <c r="B81" s="97"/>
      <c r="C81" s="117" t="s">
        <v>52</v>
      </c>
      <c r="D81" s="117"/>
      <c r="E81" s="96"/>
      <c r="F81" s="85"/>
      <c r="G81" s="85"/>
      <c r="H81" s="85"/>
      <c r="I81" s="16">
        <v>43830</v>
      </c>
      <c r="J81" s="16">
        <v>44196</v>
      </c>
      <c r="K81" s="16">
        <v>44561</v>
      </c>
      <c r="L81" s="16">
        <v>44926</v>
      </c>
      <c r="M81" s="16">
        <v>45291</v>
      </c>
      <c r="N81" s="16">
        <v>45657</v>
      </c>
      <c r="O81" s="16">
        <v>46022</v>
      </c>
      <c r="P81" s="16">
        <v>46387</v>
      </c>
    </row>
    <row r="82" spans="1:21" ht="16" outlineLevel="1">
      <c r="A82" s="52"/>
      <c r="B82" s="97" t="s">
        <v>96</v>
      </c>
      <c r="C82" s="96" t="s">
        <v>53</v>
      </c>
      <c r="D82" s="96"/>
      <c r="E82" s="118"/>
      <c r="F82" s="85" t="s">
        <v>144</v>
      </c>
      <c r="G82" s="85"/>
      <c r="H82" s="85"/>
      <c r="I82" s="119">
        <v>1970</v>
      </c>
      <c r="J82" s="119">
        <v>1788</v>
      </c>
      <c r="K82" s="119">
        <v>1987</v>
      </c>
      <c r="L82" s="119">
        <v>1974</v>
      </c>
      <c r="M82" s="119">
        <v>1973</v>
      </c>
      <c r="N82" s="119">
        <v>1978</v>
      </c>
      <c r="O82" s="119">
        <v>1978</v>
      </c>
      <c r="P82" s="119">
        <v>1978</v>
      </c>
    </row>
    <row r="83" spans="1:21" ht="16">
      <c r="A83" s="52"/>
      <c r="B83" s="97" t="s">
        <v>142</v>
      </c>
      <c r="C83" s="96" t="s">
        <v>143</v>
      </c>
      <c r="D83" s="96"/>
      <c r="E83" s="118"/>
      <c r="F83" s="85" t="s">
        <v>144</v>
      </c>
      <c r="G83" s="85"/>
      <c r="H83" s="85"/>
      <c r="I83" s="119">
        <v>8</v>
      </c>
      <c r="J83" s="119">
        <v>8</v>
      </c>
      <c r="K83" s="119">
        <v>8</v>
      </c>
      <c r="L83" s="119">
        <v>8</v>
      </c>
      <c r="M83" s="119">
        <v>8</v>
      </c>
      <c r="N83" s="119">
        <v>8</v>
      </c>
      <c r="O83" s="119">
        <v>8</v>
      </c>
      <c r="P83" s="119">
        <v>8</v>
      </c>
    </row>
    <row r="84" spans="1:21">
      <c r="B84" s="70"/>
      <c r="C84" s="19"/>
      <c r="D84" s="71"/>
      <c r="E84" s="71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</row>
    <row r="85" spans="1:21" s="52" customFormat="1">
      <c r="B85" s="70"/>
      <c r="D85" s="71"/>
      <c r="E85" s="71"/>
      <c r="U85" s="72"/>
    </row>
    <row r="86" spans="1:21" s="52" customFormat="1">
      <c r="B86" s="70"/>
      <c r="U86" s="72"/>
    </row>
    <row r="87" spans="1:21" s="52" customFormat="1">
      <c r="B87" s="70"/>
      <c r="U87" s="72"/>
    </row>
    <row r="88" spans="1:21" s="52" customFormat="1">
      <c r="B88" s="70"/>
      <c r="U88" s="72"/>
    </row>
    <row r="89" spans="1:21" s="52" customFormat="1">
      <c r="B89" s="70"/>
      <c r="U89" s="72"/>
    </row>
    <row r="90" spans="1:21" s="52" customFormat="1">
      <c r="B90" s="70"/>
      <c r="U90" s="72"/>
    </row>
    <row r="91" spans="1:21" s="52" customFormat="1">
      <c r="B91" s="70"/>
      <c r="U91" s="72"/>
    </row>
    <row r="92" spans="1:21" s="52" customFormat="1">
      <c r="B92" s="70"/>
      <c r="U92" s="72"/>
    </row>
    <row r="93" spans="1:21" s="52" customFormat="1">
      <c r="B93" s="70"/>
      <c r="U93" s="72"/>
    </row>
    <row r="94" spans="1:21" s="52" customFormat="1">
      <c r="B94" s="70"/>
      <c r="U94" s="72"/>
    </row>
    <row r="95" spans="1:21" s="52" customFormat="1">
      <c r="B95" s="70"/>
      <c r="U95" s="72"/>
    </row>
    <row r="96" spans="1:21" s="52" customFormat="1">
      <c r="B96" s="70"/>
      <c r="U96" s="72"/>
    </row>
    <row r="97" spans="2:21" s="52" customFormat="1">
      <c r="B97" s="70"/>
      <c r="U97" s="72"/>
    </row>
    <row r="98" spans="2:21" s="52" customFormat="1">
      <c r="B98" s="70"/>
      <c r="C98" s="71"/>
      <c r="D98" s="71"/>
      <c r="E98" s="71"/>
      <c r="U98" s="72"/>
    </row>
    <row r="99" spans="2:21" s="52" customFormat="1">
      <c r="B99" s="70"/>
      <c r="C99" s="71"/>
      <c r="D99" s="71"/>
      <c r="E99" s="71"/>
      <c r="U99" s="72"/>
    </row>
    <row r="100" spans="2:21" s="52" customFormat="1">
      <c r="B100" s="70"/>
      <c r="C100" s="71"/>
      <c r="D100" s="71"/>
      <c r="E100" s="71"/>
      <c r="U100" s="72"/>
    </row>
    <row r="101" spans="2:21" s="52" customFormat="1">
      <c r="B101" s="70"/>
      <c r="C101" s="71"/>
      <c r="D101" s="71"/>
      <c r="E101" s="71"/>
      <c r="U101" s="72"/>
    </row>
    <row r="102" spans="2:21" s="52" customFormat="1">
      <c r="B102" s="70"/>
      <c r="C102" s="71"/>
      <c r="D102" s="71"/>
      <c r="E102" s="71"/>
      <c r="U102" s="72"/>
    </row>
    <row r="103" spans="2:21" s="52" customFormat="1">
      <c r="B103" s="70"/>
      <c r="C103" s="71"/>
      <c r="D103" s="71"/>
      <c r="E103" s="71"/>
      <c r="U103" s="72"/>
    </row>
    <row r="104" spans="2:21" s="52" customFormat="1">
      <c r="B104" s="70"/>
      <c r="C104" s="71"/>
      <c r="D104" s="71"/>
      <c r="E104" s="71"/>
      <c r="U104" s="72"/>
    </row>
    <row r="105" spans="2:21" s="52" customFormat="1">
      <c r="B105" s="70"/>
      <c r="C105" s="71"/>
      <c r="D105" s="71"/>
      <c r="E105" s="71"/>
      <c r="U105" s="72"/>
    </row>
    <row r="106" spans="2:21" s="52" customFormat="1">
      <c r="B106" s="70"/>
      <c r="C106" s="71"/>
      <c r="D106" s="71"/>
      <c r="E106" s="71"/>
      <c r="U106" s="72"/>
    </row>
    <row r="107" spans="2:21" s="52" customFormat="1">
      <c r="B107" s="70"/>
      <c r="C107" s="71"/>
      <c r="D107" s="71"/>
      <c r="E107" s="71"/>
      <c r="U107" s="72"/>
    </row>
    <row r="108" spans="2:21" s="52" customFormat="1">
      <c r="B108" s="70"/>
      <c r="C108" s="71"/>
      <c r="D108" s="71"/>
      <c r="E108" s="71"/>
      <c r="U108" s="72"/>
    </row>
    <row r="109" spans="2:21" s="52" customFormat="1">
      <c r="B109" s="70"/>
      <c r="C109" s="71"/>
      <c r="D109" s="71"/>
      <c r="E109" s="71"/>
      <c r="U109" s="72"/>
    </row>
    <row r="110" spans="2:21" s="52" customFormat="1">
      <c r="B110" s="70"/>
      <c r="C110" s="71"/>
      <c r="D110" s="71"/>
      <c r="E110" s="71"/>
      <c r="U110" s="72"/>
    </row>
    <row r="111" spans="2:21" s="52" customFormat="1">
      <c r="B111" s="70"/>
      <c r="C111" s="71"/>
      <c r="D111" s="71"/>
      <c r="E111" s="71"/>
      <c r="U111" s="72"/>
    </row>
    <row r="112" spans="2:21" s="52" customFormat="1">
      <c r="B112" s="70"/>
      <c r="C112" s="71"/>
      <c r="D112" s="71"/>
      <c r="E112" s="71"/>
      <c r="U112" s="72"/>
    </row>
    <row r="113" spans="2:21" s="52" customFormat="1">
      <c r="B113" s="70"/>
      <c r="C113" s="71"/>
      <c r="D113" s="71"/>
      <c r="E113" s="71"/>
      <c r="U113" s="72"/>
    </row>
    <row r="114" spans="2:21" s="52" customFormat="1">
      <c r="B114" s="70"/>
      <c r="C114" s="71"/>
      <c r="D114" s="71"/>
      <c r="E114" s="71"/>
      <c r="U114" s="72"/>
    </row>
    <row r="115" spans="2:21" s="52" customFormat="1">
      <c r="B115" s="70"/>
      <c r="C115" s="71"/>
      <c r="D115" s="71"/>
      <c r="E115" s="71"/>
      <c r="U115" s="72"/>
    </row>
    <row r="116" spans="2:21"/>
    <row r="117" spans="2:21"/>
    <row r="118" spans="2:21"/>
    <row r="119" spans="2:21"/>
    <row r="120" spans="2:21"/>
    <row r="121" spans="2:21"/>
    <row r="122" spans="2:21"/>
    <row r="123" spans="2:21"/>
    <row r="124" spans="2:21"/>
    <row r="125" spans="2:21"/>
    <row r="126" spans="2:21"/>
    <row r="127" spans="2:21"/>
    <row r="128" spans="2:21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</sheetData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34"/>
  <sheetViews>
    <sheetView zoomScale="50" zoomScaleNormal="50" workbookViewId="0">
      <pane xSplit="5" ySplit="3" topLeftCell="F4" activePane="bottomRight" state="frozen"/>
      <selection activeCell="K10" sqref="K10"/>
      <selection pane="topRight" activeCell="K10" sqref="K10"/>
      <selection pane="bottomLeft" activeCell="K10" sqref="K10"/>
      <selection pane="bottomRight" activeCell="K18" sqref="K18"/>
    </sheetView>
  </sheetViews>
  <sheetFormatPr baseColWidth="10" defaultColWidth="0" defaultRowHeight="15" outlineLevelCol="1"/>
  <cols>
    <col min="1" max="1" width="6.1640625" style="91" customWidth="1"/>
    <col min="2" max="2" width="4.33203125" style="91" customWidth="1"/>
    <col min="3" max="3" width="49.33203125" style="91" customWidth="1"/>
    <col min="4" max="4" width="16" style="91" customWidth="1"/>
    <col min="5" max="5" width="12.1640625" style="91" bestFit="1" customWidth="1"/>
    <col min="6" max="6" width="12.5" style="91" customWidth="1"/>
    <col min="7" max="7" width="13.33203125" style="91" customWidth="1"/>
    <col min="8" max="15" width="12.33203125" style="91" customWidth="1"/>
    <col min="16" max="16" width="7" style="91" customWidth="1"/>
    <col min="17" max="23" width="12.33203125" style="91" customWidth="1" outlineLevel="1"/>
    <col min="24" max="24" width="9.1640625" style="91" customWidth="1"/>
    <col min="25" max="26" width="0" style="91" hidden="1" customWidth="1"/>
    <col min="27" max="16384" width="9.1640625" style="91" hidden="1"/>
  </cols>
  <sheetData>
    <row r="1" spans="1:24" ht="12.75" customHeight="1">
      <c r="C1" s="451"/>
      <c r="D1" s="451"/>
      <c r="E1" s="451"/>
      <c r="F1" s="451"/>
      <c r="G1" s="451"/>
      <c r="H1" s="451"/>
      <c r="I1" s="451"/>
      <c r="J1" s="451"/>
      <c r="K1" s="451"/>
      <c r="L1" s="451"/>
      <c r="M1" s="451"/>
      <c r="N1" s="451"/>
      <c r="O1" s="127"/>
    </row>
    <row r="2" spans="1:24" customFormat="1">
      <c r="A2" s="91"/>
      <c r="B2" s="93"/>
      <c r="C2" s="93"/>
      <c r="D2" s="93"/>
      <c r="E2" s="93"/>
      <c r="F2" s="452" t="s">
        <v>6</v>
      </c>
      <c r="G2" s="452"/>
      <c r="H2" s="452"/>
      <c r="I2" s="452"/>
      <c r="J2" s="452"/>
      <c r="K2" s="452"/>
      <c r="L2" s="452"/>
      <c r="M2" s="452"/>
      <c r="N2" s="452"/>
      <c r="O2" s="128"/>
      <c r="P2" s="91"/>
      <c r="Q2" s="453"/>
      <c r="R2" s="453"/>
      <c r="S2" s="453"/>
      <c r="T2" s="453"/>
      <c r="U2" s="453"/>
      <c r="V2" s="453"/>
      <c r="W2" s="453"/>
      <c r="X2" s="91"/>
    </row>
    <row r="3" spans="1:24" s="19" customFormat="1" ht="21.75" customHeight="1">
      <c r="A3" s="1" t="s">
        <v>0</v>
      </c>
      <c r="B3" s="2" t="s">
        <v>1</v>
      </c>
      <c r="C3" s="3" t="s">
        <v>2</v>
      </c>
      <c r="D3" s="3" t="s">
        <v>3</v>
      </c>
      <c r="E3" s="4" t="s">
        <v>4</v>
      </c>
      <c r="F3" s="5" t="s">
        <v>5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  <c r="M3" s="6">
        <v>2024</v>
      </c>
      <c r="N3" s="6">
        <v>2025</v>
      </c>
      <c r="O3" s="6">
        <v>2026</v>
      </c>
      <c r="P3" s="72" t="s">
        <v>21</v>
      </c>
      <c r="Q3" s="6">
        <v>2019</v>
      </c>
      <c r="R3" s="6">
        <v>2020</v>
      </c>
      <c r="S3" s="6">
        <v>2021</v>
      </c>
      <c r="T3" s="6">
        <v>2022</v>
      </c>
      <c r="U3" s="6">
        <v>2023</v>
      </c>
      <c r="V3" s="6">
        <v>2024</v>
      </c>
      <c r="W3" s="6">
        <v>2025</v>
      </c>
      <c r="X3" s="52"/>
    </row>
    <row r="4" spans="1:24" customFormat="1">
      <c r="A4" s="91"/>
      <c r="B4" s="30"/>
      <c r="C4" s="31" t="s">
        <v>49</v>
      </c>
      <c r="D4" s="32"/>
      <c r="E4" s="33"/>
      <c r="F4" s="34"/>
      <c r="G4" s="35"/>
      <c r="H4" s="35"/>
      <c r="I4" s="35"/>
      <c r="J4" s="35"/>
      <c r="K4" s="35"/>
      <c r="L4" s="35"/>
      <c r="M4" s="35"/>
      <c r="N4" s="35"/>
      <c r="O4" s="35"/>
      <c r="P4" s="91"/>
      <c r="Q4" s="35"/>
      <c r="R4" s="35"/>
      <c r="S4" s="35"/>
      <c r="T4" s="35"/>
      <c r="U4" s="35"/>
      <c r="V4" s="35"/>
      <c r="W4" s="35"/>
      <c r="X4" s="91"/>
    </row>
    <row r="5" spans="1:24" customFormat="1">
      <c r="A5" s="91"/>
      <c r="B5" s="91"/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</row>
    <row r="6" spans="1:24" s="36" customFormat="1" ht="32">
      <c r="A6" s="92"/>
      <c r="B6" s="54"/>
      <c r="C6" s="135" t="str">
        <f>C10</f>
        <v>Экономия ЗПД</v>
      </c>
      <c r="D6" s="136" t="s">
        <v>97</v>
      </c>
      <c r="E6" s="23" t="s">
        <v>7</v>
      </c>
      <c r="F6" s="133">
        <f>SUM(H6:O6)</f>
        <v>556781.47473999998</v>
      </c>
      <c r="G6" s="138"/>
      <c r="H6" s="133">
        <f>SUM(H10,H22)</f>
        <v>0</v>
      </c>
      <c r="I6" s="133">
        <f t="shared" ref="I6:O6" si="0">SUM(I10,I22)</f>
        <v>69371.576099999991</v>
      </c>
      <c r="J6" s="133">
        <f t="shared" si="0"/>
        <v>305234.93484</v>
      </c>
      <c r="K6" s="133">
        <f t="shared" si="0"/>
        <v>95015.434799999988</v>
      </c>
      <c r="L6" s="133">
        <f t="shared" si="0"/>
        <v>79599.528999999995</v>
      </c>
      <c r="M6" s="133">
        <f t="shared" si="0"/>
        <v>2520</v>
      </c>
      <c r="N6" s="133">
        <f t="shared" si="0"/>
        <v>2520</v>
      </c>
      <c r="O6" s="133">
        <f t="shared" si="0"/>
        <v>2520</v>
      </c>
      <c r="P6" s="92"/>
      <c r="Q6" s="133">
        <f t="shared" ref="Q6:W6" si="1">Q10</f>
        <v>0</v>
      </c>
      <c r="R6" s="133">
        <f t="shared" si="1"/>
        <v>69371.576099999991</v>
      </c>
      <c r="S6" s="133">
        <f t="shared" si="1"/>
        <v>305234.93484</v>
      </c>
      <c r="T6" s="133">
        <f t="shared" si="1"/>
        <v>0</v>
      </c>
      <c r="U6" s="133">
        <f t="shared" si="1"/>
        <v>0</v>
      </c>
      <c r="V6" s="133">
        <f t="shared" si="1"/>
        <v>0</v>
      </c>
      <c r="W6" s="133">
        <f t="shared" si="1"/>
        <v>0</v>
      </c>
      <c r="X6" s="92"/>
    </row>
    <row r="7" spans="1:24" customFormat="1" ht="32">
      <c r="A7" s="91"/>
      <c r="B7" s="29"/>
      <c r="C7" s="135" t="s">
        <v>172</v>
      </c>
      <c r="D7" s="136" t="s">
        <v>97</v>
      </c>
      <c r="E7" s="23" t="s">
        <v>106</v>
      </c>
      <c r="F7" s="134">
        <f>SUM(H7:O7)</f>
        <v>7260</v>
      </c>
      <c r="G7" s="139"/>
      <c r="H7" s="134">
        <f>SUM(H11,H23)</f>
        <v>0</v>
      </c>
      <c r="I7" s="134">
        <f t="shared" ref="I7:O7" si="2">SUM(I11,I23)</f>
        <v>900</v>
      </c>
      <c r="J7" s="134">
        <f t="shared" si="2"/>
        <v>3960</v>
      </c>
      <c r="K7" s="134">
        <f t="shared" si="2"/>
        <v>1240</v>
      </c>
      <c r="L7" s="134">
        <f t="shared" si="2"/>
        <v>1040</v>
      </c>
      <c r="M7" s="134">
        <f t="shared" si="2"/>
        <v>40</v>
      </c>
      <c r="N7" s="134">
        <f t="shared" si="2"/>
        <v>40</v>
      </c>
      <c r="O7" s="134">
        <f t="shared" si="2"/>
        <v>40</v>
      </c>
      <c r="P7" s="91"/>
      <c r="Q7" s="134">
        <f t="shared" ref="Q7:W7" si="3">Q15*Q16</f>
        <v>0</v>
      </c>
      <c r="R7" s="134">
        <f t="shared" si="3"/>
        <v>0</v>
      </c>
      <c r="S7" s="134">
        <f t="shared" si="3"/>
        <v>0</v>
      </c>
      <c r="T7" s="134">
        <f t="shared" si="3"/>
        <v>0</v>
      </c>
      <c r="U7" s="134">
        <f t="shared" si="3"/>
        <v>0</v>
      </c>
      <c r="V7" s="134">
        <f t="shared" si="3"/>
        <v>0</v>
      </c>
      <c r="W7" s="134">
        <f t="shared" si="3"/>
        <v>0</v>
      </c>
      <c r="X7" s="91"/>
    </row>
    <row r="8" spans="1:24">
      <c r="F8" s="140"/>
      <c r="G8" s="140"/>
      <c r="H8" s="140"/>
      <c r="I8" s="140"/>
      <c r="J8" s="140"/>
      <c r="K8" s="140"/>
      <c r="L8" s="140"/>
      <c r="M8" s="140"/>
      <c r="N8" s="140"/>
      <c r="O8" s="140"/>
    </row>
    <row r="9" spans="1:24" customFormat="1">
      <c r="A9" s="91"/>
      <c r="B9" s="147"/>
      <c r="C9" s="148" t="s">
        <v>42</v>
      </c>
      <c r="D9" s="149"/>
      <c r="E9" s="150"/>
      <c r="F9" s="137"/>
      <c r="G9" s="141"/>
      <c r="H9" s="141"/>
      <c r="I9" s="141"/>
      <c r="J9" s="141"/>
      <c r="K9" s="141"/>
      <c r="L9" s="141"/>
      <c r="M9" s="141"/>
      <c r="N9" s="141"/>
      <c r="O9" s="141"/>
      <c r="P9" s="91"/>
      <c r="Q9" s="35"/>
      <c r="R9" s="35"/>
      <c r="S9" s="35"/>
      <c r="T9" s="35"/>
      <c r="U9" s="35"/>
      <c r="V9" s="35"/>
      <c r="W9" s="35"/>
      <c r="X9" s="91"/>
    </row>
    <row r="10" spans="1:24" s="36" customFormat="1" ht="36" customHeight="1">
      <c r="A10" s="92"/>
      <c r="B10" s="151" t="s">
        <v>304</v>
      </c>
      <c r="C10" s="152" t="s">
        <v>291</v>
      </c>
      <c r="D10" s="153" t="s">
        <v>97</v>
      </c>
      <c r="E10" s="154" t="s">
        <v>7</v>
      </c>
      <c r="F10" s="142">
        <f>SUM(G10:O10)</f>
        <v>544181.47473999998</v>
      </c>
      <c r="G10" s="142"/>
      <c r="H10" s="263">
        <f t="shared" ref="H10:W10" si="4">H11*H12</f>
        <v>0</v>
      </c>
      <c r="I10" s="263">
        <f t="shared" si="4"/>
        <v>69371.576099999991</v>
      </c>
      <c r="J10" s="263">
        <f t="shared" si="4"/>
        <v>305234.93484</v>
      </c>
      <c r="K10" s="263">
        <f>K11*K12</f>
        <v>92495.434799999988</v>
      </c>
      <c r="L10" s="263">
        <f t="shared" si="4"/>
        <v>77079.528999999995</v>
      </c>
      <c r="M10" s="263">
        <f t="shared" si="4"/>
        <v>0</v>
      </c>
      <c r="N10" s="263">
        <f t="shared" si="4"/>
        <v>0</v>
      </c>
      <c r="O10" s="263">
        <f t="shared" si="4"/>
        <v>0</v>
      </c>
      <c r="P10" s="92"/>
      <c r="Q10" s="263">
        <f t="shared" si="4"/>
        <v>0</v>
      </c>
      <c r="R10" s="263">
        <f t="shared" si="4"/>
        <v>69371.576099999991</v>
      </c>
      <c r="S10" s="263">
        <f t="shared" si="4"/>
        <v>305234.93484</v>
      </c>
      <c r="T10" s="263">
        <f t="shared" si="4"/>
        <v>0</v>
      </c>
      <c r="U10" s="263">
        <f t="shared" si="4"/>
        <v>0</v>
      </c>
      <c r="V10" s="263">
        <f t="shared" si="4"/>
        <v>0</v>
      </c>
      <c r="W10" s="263">
        <f t="shared" si="4"/>
        <v>0</v>
      </c>
      <c r="X10" s="92"/>
    </row>
    <row r="11" spans="1:24" customFormat="1" ht="16">
      <c r="A11" s="91"/>
      <c r="B11" s="151"/>
      <c r="C11" s="155" t="s">
        <v>172</v>
      </c>
      <c r="D11" s="156"/>
      <c r="E11" s="94" t="s">
        <v>108</v>
      </c>
      <c r="F11" s="144">
        <f>SUM(I11:O11)</f>
        <v>7060</v>
      </c>
      <c r="G11" s="214"/>
      <c r="H11" s="257">
        <f>H14</f>
        <v>0</v>
      </c>
      <c r="I11" s="144">
        <f>IF(R11=0,I14,R11)</f>
        <v>900</v>
      </c>
      <c r="J11" s="144">
        <f t="shared" ref="J11:O11" si="5">IF(S11=0,J14,S11)</f>
        <v>3960</v>
      </c>
      <c r="K11" s="144">
        <f>IF(T11=0,K14,T11)</f>
        <v>1200</v>
      </c>
      <c r="L11" s="144">
        <f t="shared" si="5"/>
        <v>1000</v>
      </c>
      <c r="M11" s="144">
        <f t="shared" si="5"/>
        <v>0</v>
      </c>
      <c r="N11" s="144">
        <f t="shared" si="5"/>
        <v>0</v>
      </c>
      <c r="O11" s="144">
        <f t="shared" si="5"/>
        <v>0</v>
      </c>
      <c r="P11" s="91"/>
      <c r="Q11" s="257">
        <v>0</v>
      </c>
      <c r="R11" s="144">
        <f>I14</f>
        <v>900</v>
      </c>
      <c r="S11" s="144">
        <f>'Fact_KPI_1-3_9m2021'!E5</f>
        <v>3960</v>
      </c>
      <c r="T11" s="144"/>
      <c r="U11" s="144"/>
      <c r="V11" s="144"/>
      <c r="W11" s="144"/>
      <c r="X11" s="91"/>
    </row>
    <row r="12" spans="1:24" customFormat="1" ht="16">
      <c r="A12" s="91"/>
      <c r="B12" s="151"/>
      <c r="C12" s="155" t="s">
        <v>109</v>
      </c>
      <c r="D12" s="155"/>
      <c r="E12" s="94" t="s">
        <v>110</v>
      </c>
      <c r="F12" s="144">
        <f>AVERAGE(I12:O12)</f>
        <v>77.079528999999994</v>
      </c>
      <c r="G12" s="140"/>
      <c r="H12" s="257">
        <v>0</v>
      </c>
      <c r="I12" s="145">
        <f>'1859_ИД'!$G$53</f>
        <v>77.079528999999994</v>
      </c>
      <c r="J12" s="145">
        <f>'1859_ИД'!$G$53</f>
        <v>77.079528999999994</v>
      </c>
      <c r="K12" s="145">
        <f>'1859_ИД'!$G$53</f>
        <v>77.079528999999994</v>
      </c>
      <c r="L12" s="145">
        <f>'1859_ИД'!$G$53</f>
        <v>77.079528999999994</v>
      </c>
      <c r="M12" s="145">
        <f>'1859_ИД'!$G$53</f>
        <v>77.079528999999994</v>
      </c>
      <c r="N12" s="145">
        <f>'1859_ИД'!$G$53</f>
        <v>77.079528999999994</v>
      </c>
      <c r="O12" s="145">
        <f>'1859_ИД'!$G$53</f>
        <v>77.079528999999994</v>
      </c>
      <c r="P12" s="91"/>
      <c r="Q12" s="257">
        <v>0</v>
      </c>
      <c r="R12" s="145">
        <f>'1859_ИД'!$G$53</f>
        <v>77.079528999999994</v>
      </c>
      <c r="S12" s="145">
        <f>'1859_ИД'!$G$53</f>
        <v>77.079528999999994</v>
      </c>
      <c r="T12" s="144"/>
      <c r="U12" s="144"/>
      <c r="V12" s="144"/>
      <c r="W12" s="144"/>
      <c r="X12" s="91"/>
    </row>
    <row r="13" spans="1:24" customFormat="1">
      <c r="A13" s="91"/>
      <c r="B13" s="91"/>
      <c r="C13" s="91"/>
      <c r="D13" s="91"/>
      <c r="E13" s="91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91"/>
      <c r="Q13" s="91"/>
      <c r="R13" s="91"/>
      <c r="S13" s="91"/>
      <c r="T13" s="91"/>
      <c r="U13" s="91"/>
      <c r="V13" s="91"/>
      <c r="W13" s="91"/>
      <c r="X13" s="91"/>
    </row>
    <row r="14" spans="1:24" customFormat="1" ht="32">
      <c r="A14" s="91"/>
      <c r="B14" s="151" t="s">
        <v>306</v>
      </c>
      <c r="C14" s="152" t="s">
        <v>172</v>
      </c>
      <c r="D14" s="153" t="s">
        <v>97</v>
      </c>
      <c r="E14" s="154" t="s">
        <v>108</v>
      </c>
      <c r="F14" s="142">
        <f>SUM(G14:O14)</f>
        <v>4200</v>
      </c>
      <c r="G14" s="142"/>
      <c r="H14" s="263">
        <f t="shared" ref="H14:O14" si="6">H15*H16</f>
        <v>0</v>
      </c>
      <c r="I14" s="263">
        <f t="shared" si="6"/>
        <v>900</v>
      </c>
      <c r="J14" s="263">
        <f t="shared" si="6"/>
        <v>1100</v>
      </c>
      <c r="K14" s="263">
        <f>K15*K16</f>
        <v>1200</v>
      </c>
      <c r="L14" s="263">
        <f t="shared" si="6"/>
        <v>1000</v>
      </c>
      <c r="M14" s="263">
        <f t="shared" si="6"/>
        <v>0</v>
      </c>
      <c r="N14" s="263">
        <f t="shared" si="6"/>
        <v>0</v>
      </c>
      <c r="O14" s="263">
        <f t="shared" si="6"/>
        <v>0</v>
      </c>
      <c r="P14" s="91"/>
      <c r="Q14" s="91"/>
      <c r="R14" s="91"/>
      <c r="S14" s="91"/>
      <c r="T14" s="91"/>
      <c r="U14" s="91"/>
      <c r="V14" s="91"/>
      <c r="W14" s="91"/>
      <c r="X14" s="91"/>
    </row>
    <row r="15" spans="1:24" customFormat="1" ht="16">
      <c r="A15" s="91"/>
      <c r="B15" s="151"/>
      <c r="C15" s="155" t="s">
        <v>317</v>
      </c>
      <c r="D15" s="156"/>
      <c r="E15" s="94" t="s">
        <v>318</v>
      </c>
      <c r="F15" s="144">
        <f>AVERAGE(I15:O15)</f>
        <v>2</v>
      </c>
      <c r="G15" s="214"/>
      <c r="H15" s="257">
        <v>0</v>
      </c>
      <c r="I15" s="144">
        <f>'1859_ИД'!$G$57</f>
        <v>2</v>
      </c>
      <c r="J15" s="144">
        <f>'1859_ИД'!$G$57</f>
        <v>2</v>
      </c>
      <c r="K15" s="144">
        <f>'1859_ИД'!$G$57</f>
        <v>2</v>
      </c>
      <c r="L15" s="144">
        <f>'1859_ИД'!$G$57</f>
        <v>2</v>
      </c>
      <c r="M15" s="144">
        <f>'1859_ИД'!$G$57</f>
        <v>2</v>
      </c>
      <c r="N15" s="144">
        <f>'1859_ИД'!$G$57</f>
        <v>2</v>
      </c>
      <c r="O15" s="144">
        <f>'1859_ИД'!$G$57</f>
        <v>2</v>
      </c>
      <c r="P15" s="91"/>
      <c r="Q15" s="91"/>
      <c r="R15" s="91"/>
      <c r="S15" s="91"/>
      <c r="T15" s="91"/>
      <c r="U15" s="91"/>
      <c r="V15" s="91"/>
      <c r="W15" s="91"/>
      <c r="X15" s="91"/>
    </row>
    <row r="16" spans="1:24" customFormat="1" ht="32">
      <c r="A16" s="91"/>
      <c r="B16" s="151"/>
      <c r="C16" s="155" t="s">
        <v>279</v>
      </c>
      <c r="D16" s="155"/>
      <c r="E16" s="94" t="s">
        <v>108</v>
      </c>
      <c r="F16" s="144">
        <f>SUM(I16:O16)</f>
        <v>2100</v>
      </c>
      <c r="G16" s="214"/>
      <c r="H16" s="257">
        <v>0</v>
      </c>
      <c r="I16" s="145">
        <f>I18</f>
        <v>450</v>
      </c>
      <c r="J16" s="145">
        <f>J18</f>
        <v>550</v>
      </c>
      <c r="K16" s="145">
        <f>K18</f>
        <v>600</v>
      </c>
      <c r="L16" s="145">
        <f>L18</f>
        <v>500</v>
      </c>
      <c r="M16" s="145">
        <f>IF(V16&lt;&gt;0,V16,IF(('1859_ИД'!N54-'1859_ИД'!M54)&lt;0,0,('1859_ИД'!N54-'1859_ИД'!M54)))</f>
        <v>0</v>
      </c>
      <c r="N16" s="145">
        <f>IF(W16&lt;&gt;0,W16,IF(('1859_ИД'!O54-'1859_ИД'!N54)&lt;0,0,('1859_ИД'!O54-'1859_ИД'!N54)))</f>
        <v>0</v>
      </c>
      <c r="O16" s="145">
        <f>IF(X16&lt;&gt;0,X16,IF(('1859_ИД'!P54-'1859_ИД'!O54)&lt;0,0,('1859_ИД'!P54-'1859_ИД'!O54)))</f>
        <v>0</v>
      </c>
      <c r="P16" s="91"/>
      <c r="Q16" s="418"/>
      <c r="R16" s="418"/>
      <c r="S16" s="91"/>
      <c r="T16" s="91"/>
      <c r="U16" s="91"/>
      <c r="V16" s="91"/>
      <c r="W16" s="91"/>
      <c r="X16" s="91"/>
    </row>
    <row r="17" spans="1:24" customFormat="1">
      <c r="A17" s="91"/>
      <c r="B17" s="91"/>
      <c r="C17" s="91"/>
      <c r="D17" s="91"/>
      <c r="E17" s="91"/>
      <c r="F17" s="140"/>
      <c r="G17" s="140"/>
      <c r="H17" s="140"/>
      <c r="I17" s="140"/>
      <c r="J17" s="140"/>
      <c r="K17" s="140"/>
      <c r="L17" s="140"/>
      <c r="M17" s="140"/>
      <c r="N17" s="140"/>
      <c r="O17" s="140"/>
      <c r="P17" s="91"/>
      <c r="Q17" s="91"/>
      <c r="R17" s="91"/>
      <c r="S17" s="91"/>
      <c r="T17" s="91"/>
      <c r="U17" s="91"/>
      <c r="V17" s="91"/>
      <c r="W17" s="91"/>
      <c r="X17" s="91"/>
    </row>
    <row r="18" spans="1:24" customFormat="1" ht="32">
      <c r="A18" s="91"/>
      <c r="B18" s="151" t="s">
        <v>310</v>
      </c>
      <c r="C18" s="152" t="s">
        <v>319</v>
      </c>
      <c r="D18" s="153" t="s">
        <v>97</v>
      </c>
      <c r="E18" s="154" t="s">
        <v>108</v>
      </c>
      <c r="F18" s="142">
        <f>SUM(G18:O18)</f>
        <v>2100</v>
      </c>
      <c r="G18" s="142"/>
      <c r="H18" s="263">
        <f t="shared" ref="H18:O18" si="7">H19*H20</f>
        <v>0</v>
      </c>
      <c r="I18" s="263">
        <f t="shared" si="7"/>
        <v>450</v>
      </c>
      <c r="J18" s="263">
        <f t="shared" si="7"/>
        <v>550</v>
      </c>
      <c r="K18" s="263">
        <f t="shared" si="7"/>
        <v>600</v>
      </c>
      <c r="L18" s="263">
        <f t="shared" si="7"/>
        <v>500</v>
      </c>
      <c r="M18" s="263">
        <f t="shared" si="7"/>
        <v>0</v>
      </c>
      <c r="N18" s="263">
        <f t="shared" si="7"/>
        <v>0</v>
      </c>
      <c r="O18" s="263">
        <f t="shared" si="7"/>
        <v>0</v>
      </c>
      <c r="P18" s="91"/>
      <c r="Q18" s="91"/>
      <c r="R18" s="91"/>
      <c r="S18" s="91"/>
      <c r="T18" s="91"/>
      <c r="U18" s="91"/>
      <c r="V18" s="91"/>
      <c r="W18" s="91"/>
      <c r="X18" s="91"/>
    </row>
    <row r="19" spans="1:24" customFormat="1" ht="16">
      <c r="A19" s="91"/>
      <c r="B19" s="151"/>
      <c r="C19" s="155" t="s">
        <v>319</v>
      </c>
      <c r="D19" s="156"/>
      <c r="E19" s="94" t="s">
        <v>108</v>
      </c>
      <c r="F19" s="144">
        <f>SUM(I19:O19)</f>
        <v>210</v>
      </c>
      <c r="G19" s="214"/>
      <c r="H19" s="257">
        <f>'1859_ИД'!I59</f>
        <v>0</v>
      </c>
      <c r="I19" s="144">
        <f>'1859_ИД'!J59</f>
        <v>45</v>
      </c>
      <c r="J19" s="144">
        <f>'1859_ИД'!K59</f>
        <v>55</v>
      </c>
      <c r="K19" s="144">
        <f>'1859_ИД'!L59</f>
        <v>60</v>
      </c>
      <c r="L19" s="144">
        <f>'1859_ИД'!M59</f>
        <v>50</v>
      </c>
      <c r="M19" s="144">
        <f>'1859_ИД'!N59</f>
        <v>0</v>
      </c>
      <c r="N19" s="144">
        <f>'1859_ИД'!O59</f>
        <v>0</v>
      </c>
      <c r="O19" s="144">
        <f>'1859_ИД'!P59</f>
        <v>0</v>
      </c>
      <c r="P19" s="91"/>
      <c r="Q19" s="91"/>
      <c r="R19" s="91"/>
      <c r="S19" s="91"/>
      <c r="T19" s="91"/>
      <c r="U19" s="91"/>
      <c r="V19" s="91"/>
      <c r="W19" s="91"/>
      <c r="X19" s="91"/>
    </row>
    <row r="20" spans="1:24" customFormat="1" ht="16">
      <c r="A20" s="91"/>
      <c r="B20" s="151"/>
      <c r="C20" s="155" t="s">
        <v>320</v>
      </c>
      <c r="D20" s="155"/>
      <c r="E20" s="94" t="s">
        <v>108</v>
      </c>
      <c r="F20" s="144">
        <f>AVERAGE(I20:O20)</f>
        <v>10</v>
      </c>
      <c r="G20" s="214"/>
      <c r="H20" s="257">
        <v>0</v>
      </c>
      <c r="I20" s="145">
        <f>'1859_ИД'!$G$58</f>
        <v>10</v>
      </c>
      <c r="J20" s="145">
        <f>'1859_ИД'!$G$58</f>
        <v>10</v>
      </c>
      <c r="K20" s="145">
        <f>'1859_ИД'!$G$58</f>
        <v>10</v>
      </c>
      <c r="L20" s="145">
        <f>'1859_ИД'!$G$58</f>
        <v>10</v>
      </c>
      <c r="M20" s="145">
        <f>'1859_ИД'!$G$58</f>
        <v>10</v>
      </c>
      <c r="N20" s="145">
        <f>'1859_ИД'!$G$58</f>
        <v>10</v>
      </c>
      <c r="O20" s="145">
        <f>'1859_ИД'!$G$58</f>
        <v>10</v>
      </c>
      <c r="P20" s="91"/>
      <c r="Q20" s="91"/>
      <c r="R20" s="91"/>
      <c r="S20" s="91"/>
      <c r="T20" s="91"/>
      <c r="U20" s="91"/>
      <c r="V20" s="91"/>
      <c r="W20" s="91"/>
      <c r="X20" s="91"/>
    </row>
    <row r="21" spans="1:24" customFormat="1">
      <c r="A21" s="91"/>
      <c r="B21" s="91"/>
      <c r="C21" s="91"/>
      <c r="D21" s="91"/>
      <c r="E21" s="91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91"/>
      <c r="Q21" s="91"/>
      <c r="R21" s="91"/>
      <c r="S21" s="91"/>
      <c r="T21" s="91"/>
      <c r="U21" s="91"/>
      <c r="V21" s="91"/>
      <c r="W21" s="91"/>
      <c r="X21" s="91"/>
    </row>
    <row r="22" spans="1:24" customFormat="1" ht="32">
      <c r="A22" s="91"/>
      <c r="B22" s="151" t="s">
        <v>305</v>
      </c>
      <c r="C22" s="152" t="s">
        <v>291</v>
      </c>
      <c r="D22" s="153" t="s">
        <v>97</v>
      </c>
      <c r="E22" s="154" t="s">
        <v>7</v>
      </c>
      <c r="F22" s="142">
        <f>SUM(G22:O22)</f>
        <v>12600</v>
      </c>
      <c r="G22" s="142"/>
      <c r="H22" s="263">
        <f t="shared" ref="H22:O22" si="8">H23*H24</f>
        <v>0</v>
      </c>
      <c r="I22" s="263">
        <f t="shared" si="8"/>
        <v>0</v>
      </c>
      <c r="J22" s="263">
        <f t="shared" si="8"/>
        <v>0</v>
      </c>
      <c r="K22" s="263">
        <f t="shared" si="8"/>
        <v>2520</v>
      </c>
      <c r="L22" s="263">
        <f t="shared" si="8"/>
        <v>2520</v>
      </c>
      <c r="M22" s="263">
        <f t="shared" si="8"/>
        <v>2520</v>
      </c>
      <c r="N22" s="263">
        <f t="shared" si="8"/>
        <v>2520</v>
      </c>
      <c r="O22" s="263">
        <f t="shared" si="8"/>
        <v>2520</v>
      </c>
      <c r="P22" s="91"/>
      <c r="Q22" s="91"/>
      <c r="R22" s="91"/>
      <c r="S22" s="91"/>
      <c r="T22" s="91"/>
      <c r="U22" s="91"/>
      <c r="V22" s="91"/>
      <c r="W22" s="91"/>
      <c r="X22" s="91"/>
    </row>
    <row r="23" spans="1:24" customFormat="1" ht="16">
      <c r="A23" s="91"/>
      <c r="B23" s="151"/>
      <c r="C23" s="155" t="s">
        <v>172</v>
      </c>
      <c r="D23" s="156"/>
      <c r="E23" s="94" t="s">
        <v>108</v>
      </c>
      <c r="F23" s="144">
        <f>SUM(I23:O23)</f>
        <v>200</v>
      </c>
      <c r="G23" s="214"/>
      <c r="H23" s="257">
        <v>0</v>
      </c>
      <c r="I23" s="144">
        <f>I26</f>
        <v>0</v>
      </c>
      <c r="J23" s="144">
        <f t="shared" ref="J23:O23" si="9">J26</f>
        <v>0</v>
      </c>
      <c r="K23" s="144">
        <f t="shared" si="9"/>
        <v>40</v>
      </c>
      <c r="L23" s="144">
        <f t="shared" si="9"/>
        <v>40</v>
      </c>
      <c r="M23" s="144">
        <f t="shared" si="9"/>
        <v>40</v>
      </c>
      <c r="N23" s="144">
        <f t="shared" si="9"/>
        <v>40</v>
      </c>
      <c r="O23" s="144">
        <f t="shared" si="9"/>
        <v>40</v>
      </c>
      <c r="P23" s="91"/>
      <c r="Q23" s="91"/>
      <c r="R23" s="91"/>
      <c r="S23" s="91"/>
      <c r="T23" s="91"/>
      <c r="U23" s="91"/>
      <c r="V23" s="91"/>
      <c r="W23" s="91"/>
      <c r="X23" s="91"/>
    </row>
    <row r="24" spans="1:24" customFormat="1" ht="16">
      <c r="A24" s="91"/>
      <c r="B24" s="151"/>
      <c r="C24" s="155" t="s">
        <v>109</v>
      </c>
      <c r="D24" s="155"/>
      <c r="E24" s="94" t="s">
        <v>110</v>
      </c>
      <c r="F24" s="144">
        <f>AVERAGE(I24:O24)</f>
        <v>63</v>
      </c>
      <c r="G24" s="140"/>
      <c r="H24" s="257">
        <v>0</v>
      </c>
      <c r="I24" s="145">
        <f>'1859_ИД'!$G$62</f>
        <v>63</v>
      </c>
      <c r="J24" s="145">
        <f>'1859_ИД'!$G$62</f>
        <v>63</v>
      </c>
      <c r="K24" s="145">
        <f>'1859_ИД'!$G$62</f>
        <v>63</v>
      </c>
      <c r="L24" s="145">
        <f>'1859_ИД'!$G$62</f>
        <v>63</v>
      </c>
      <c r="M24" s="145">
        <f>'1859_ИД'!$G$62</f>
        <v>63</v>
      </c>
      <c r="N24" s="145">
        <f>'1859_ИД'!$G$62</f>
        <v>63</v>
      </c>
      <c r="O24" s="145">
        <f>'1859_ИД'!$G$62</f>
        <v>63</v>
      </c>
      <c r="P24" s="91"/>
      <c r="Q24" s="91"/>
      <c r="R24" s="91"/>
      <c r="S24" s="91"/>
      <c r="T24" s="91"/>
      <c r="U24" s="91"/>
      <c r="V24" s="91"/>
      <c r="W24" s="91"/>
      <c r="X24" s="91"/>
    </row>
    <row r="25" spans="1:24" customFormat="1">
      <c r="A25" s="91"/>
      <c r="B25" s="91"/>
      <c r="C25" s="91"/>
      <c r="D25" s="91"/>
      <c r="E25" s="91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91"/>
      <c r="Q25" s="91"/>
      <c r="R25" s="91"/>
      <c r="S25" s="91"/>
      <c r="T25" s="91"/>
      <c r="U25" s="91"/>
      <c r="V25" s="91"/>
      <c r="W25" s="91"/>
      <c r="X25" s="91"/>
    </row>
    <row r="26" spans="1:24" ht="32">
      <c r="B26" s="151" t="s">
        <v>307</v>
      </c>
      <c r="C26" s="152" t="s">
        <v>471</v>
      </c>
      <c r="D26" s="153" t="s">
        <v>97</v>
      </c>
      <c r="E26" s="154" t="s">
        <v>108</v>
      </c>
      <c r="F26" s="142">
        <f>SUM(G26:O26)</f>
        <v>200</v>
      </c>
      <c r="G26" s="142"/>
      <c r="H26" s="263">
        <f>H27*H28</f>
        <v>0</v>
      </c>
      <c r="I26" s="263">
        <f>I27*I28*I29*I30</f>
        <v>0</v>
      </c>
      <c r="J26" s="263">
        <f t="shared" ref="J26:O26" si="10">J27*J28*J29*J30</f>
        <v>0</v>
      </c>
      <c r="K26" s="263">
        <f t="shared" si="10"/>
        <v>40</v>
      </c>
      <c r="L26" s="263">
        <f t="shared" si="10"/>
        <v>40</v>
      </c>
      <c r="M26" s="263">
        <f t="shared" si="10"/>
        <v>40</v>
      </c>
      <c r="N26" s="263">
        <f t="shared" si="10"/>
        <v>40</v>
      </c>
      <c r="O26" s="263">
        <f t="shared" si="10"/>
        <v>40</v>
      </c>
    </row>
    <row r="27" spans="1:24" ht="16">
      <c r="B27" s="151"/>
      <c r="C27" s="155" t="s">
        <v>317</v>
      </c>
      <c r="D27" s="156"/>
      <c r="E27" s="94" t="s">
        <v>318</v>
      </c>
      <c r="F27" s="144">
        <f>AVERAGE(I27:O27)</f>
        <v>2</v>
      </c>
      <c r="G27" s="214"/>
      <c r="H27" s="257">
        <v>0</v>
      </c>
      <c r="I27" s="144">
        <f>'1859_ИД'!$G$57</f>
        <v>2</v>
      </c>
      <c r="J27" s="144">
        <f>'1859_ИД'!$G$57</f>
        <v>2</v>
      </c>
      <c r="K27" s="144">
        <f>'1859_ИД'!$G$57</f>
        <v>2</v>
      </c>
      <c r="L27" s="144">
        <f>'1859_ИД'!$G$57</f>
        <v>2</v>
      </c>
      <c r="M27" s="144">
        <f>'1859_ИД'!$G$57</f>
        <v>2</v>
      </c>
      <c r="N27" s="144">
        <f>'1859_ИД'!$G$57</f>
        <v>2</v>
      </c>
      <c r="O27" s="144">
        <f>'1859_ИД'!$G$57</f>
        <v>2</v>
      </c>
    </row>
    <row r="28" spans="1:24" ht="32">
      <c r="B28" s="151"/>
      <c r="C28" s="155" t="s">
        <v>279</v>
      </c>
      <c r="D28" s="155"/>
      <c r="E28" s="94" t="s">
        <v>108</v>
      </c>
      <c r="F28" s="144">
        <f>SUM(I28:O28)</f>
        <v>700</v>
      </c>
      <c r="G28" s="214"/>
      <c r="H28" s="257">
        <v>0</v>
      </c>
      <c r="I28" s="145">
        <f>SUMPRODUCT($I$33:$O$33,$I$34:$O$34)</f>
        <v>100</v>
      </c>
      <c r="J28" s="145">
        <f t="shared" ref="J28:O28" si="11">SUMPRODUCT($I$33:$O$33,$I$34:$O$34)</f>
        <v>100</v>
      </c>
      <c r="K28" s="145">
        <f t="shared" si="11"/>
        <v>100</v>
      </c>
      <c r="L28" s="145">
        <f t="shared" si="11"/>
        <v>100</v>
      </c>
      <c r="M28" s="145">
        <f t="shared" si="11"/>
        <v>100</v>
      </c>
      <c r="N28" s="145">
        <f t="shared" si="11"/>
        <v>100</v>
      </c>
      <c r="O28" s="145">
        <f t="shared" si="11"/>
        <v>100</v>
      </c>
    </row>
    <row r="29" spans="1:24" ht="16">
      <c r="B29" s="151"/>
      <c r="C29" s="21" t="s">
        <v>426</v>
      </c>
      <c r="D29" s="155"/>
      <c r="E29" s="94" t="s">
        <v>108</v>
      </c>
      <c r="F29" s="144">
        <f>SUM(I29:O29)</f>
        <v>5</v>
      </c>
      <c r="G29" s="214"/>
      <c r="H29" s="257">
        <v>0</v>
      </c>
      <c r="I29" s="145">
        <f>'1859_ИД'!J69</f>
        <v>0</v>
      </c>
      <c r="J29" s="145">
        <f>'1859_ИД'!K69</f>
        <v>0</v>
      </c>
      <c r="K29" s="145">
        <f>'1859_ИД'!L69</f>
        <v>1</v>
      </c>
      <c r="L29" s="145">
        <f>'1859_ИД'!M69</f>
        <v>1</v>
      </c>
      <c r="M29" s="145">
        <f>'1859_ИД'!N69</f>
        <v>1</v>
      </c>
      <c r="N29" s="145">
        <f>'1859_ИД'!O69</f>
        <v>1</v>
      </c>
      <c r="O29" s="145">
        <f>'1859_ИД'!P69</f>
        <v>1</v>
      </c>
    </row>
    <row r="30" spans="1:24" ht="32">
      <c r="B30" s="151"/>
      <c r="C30" s="21" t="s">
        <v>428</v>
      </c>
      <c r="D30" s="155"/>
      <c r="E30" s="94" t="s">
        <v>108</v>
      </c>
      <c r="F30" s="144">
        <f>SUM(I30:O30)</f>
        <v>1.4</v>
      </c>
      <c r="G30" s="140"/>
      <c r="H30" s="257">
        <v>0</v>
      </c>
      <c r="I30" s="169">
        <f>'1859_ИД'!J70</f>
        <v>0.2</v>
      </c>
      <c r="J30" s="169">
        <f>'1859_ИД'!K70</f>
        <v>0.2</v>
      </c>
      <c r="K30" s="169">
        <f>'1859_ИД'!L70</f>
        <v>0.2</v>
      </c>
      <c r="L30" s="169">
        <f>'1859_ИД'!M70</f>
        <v>0.2</v>
      </c>
      <c r="M30" s="169">
        <f>'1859_ИД'!N70</f>
        <v>0.2</v>
      </c>
      <c r="N30" s="169">
        <f>'1859_ИД'!O70</f>
        <v>0.2</v>
      </c>
      <c r="O30" s="169">
        <f>'1859_ИД'!P70</f>
        <v>0.2</v>
      </c>
    </row>
    <row r="31" spans="1:24">
      <c r="C31" s="21"/>
      <c r="F31" s="140"/>
      <c r="G31" s="140"/>
      <c r="H31" s="140"/>
      <c r="I31" s="140"/>
      <c r="J31" s="140"/>
      <c r="K31" s="140"/>
      <c r="L31" s="140"/>
      <c r="M31" s="140"/>
      <c r="N31" s="140"/>
      <c r="O31" s="140"/>
    </row>
    <row r="32" spans="1:24" ht="32">
      <c r="B32" s="151" t="s">
        <v>311</v>
      </c>
      <c r="C32" s="152" t="s">
        <v>472</v>
      </c>
      <c r="D32" s="153" t="s">
        <v>97</v>
      </c>
      <c r="E32" s="154" t="s">
        <v>108</v>
      </c>
      <c r="F32" s="142">
        <f>SUM(G32:O32)</f>
        <v>1</v>
      </c>
      <c r="G32" s="142"/>
      <c r="H32" s="263">
        <f>H33</f>
        <v>0</v>
      </c>
      <c r="I32" s="263">
        <f t="shared" ref="I32:O32" si="12">I33</f>
        <v>0</v>
      </c>
      <c r="J32" s="263">
        <f t="shared" si="12"/>
        <v>0</v>
      </c>
      <c r="K32" s="263">
        <f t="shared" si="12"/>
        <v>1</v>
      </c>
      <c r="L32" s="263">
        <f t="shared" si="12"/>
        <v>0</v>
      </c>
      <c r="M32" s="263">
        <f t="shared" si="12"/>
        <v>0</v>
      </c>
      <c r="N32" s="263">
        <f t="shared" si="12"/>
        <v>0</v>
      </c>
      <c r="O32" s="263">
        <f t="shared" si="12"/>
        <v>0</v>
      </c>
    </row>
    <row r="33" spans="2:15" ht="16">
      <c r="B33" s="151"/>
      <c r="C33" s="155" t="s">
        <v>319</v>
      </c>
      <c r="D33" s="156"/>
      <c r="E33" s="94" t="s">
        <v>108</v>
      </c>
      <c r="F33" s="144">
        <f>SUM(I33:O33)</f>
        <v>1</v>
      </c>
      <c r="G33" s="214"/>
      <c r="H33" s="257">
        <f>'1859_ИД'!I67</f>
        <v>0</v>
      </c>
      <c r="I33" s="144">
        <f>'1859_ИД'!J68</f>
        <v>0</v>
      </c>
      <c r="J33" s="144">
        <f>'1859_ИД'!K68</f>
        <v>0</v>
      </c>
      <c r="K33" s="144">
        <f>'1859_ИД'!L68</f>
        <v>1</v>
      </c>
      <c r="L33" s="144">
        <f>'1859_ИД'!M68</f>
        <v>0</v>
      </c>
      <c r="M33" s="144">
        <f>'1859_ИД'!N68</f>
        <v>0</v>
      </c>
      <c r="N33" s="144">
        <f>'1859_ИД'!O68</f>
        <v>0</v>
      </c>
      <c r="O33" s="144">
        <f>'1859_ИД'!P68</f>
        <v>0</v>
      </c>
    </row>
    <row r="34" spans="2:15" ht="16">
      <c r="B34" s="151"/>
      <c r="C34" s="155" t="s">
        <v>320</v>
      </c>
      <c r="D34" s="155"/>
      <c r="E34" s="94" t="s">
        <v>108</v>
      </c>
      <c r="F34" s="144">
        <f>AVERAGE(I34:O34)</f>
        <v>100</v>
      </c>
      <c r="G34" s="214"/>
      <c r="H34" s="257">
        <v>0</v>
      </c>
      <c r="I34" s="145">
        <f>'1859_ИД'!$G$67</f>
        <v>100</v>
      </c>
      <c r="J34" s="145">
        <f>'1859_ИД'!$G$67</f>
        <v>100</v>
      </c>
      <c r="K34" s="145">
        <f>'1859_ИД'!$G$67</f>
        <v>100</v>
      </c>
      <c r="L34" s="145">
        <f>'1859_ИД'!$G$67</f>
        <v>100</v>
      </c>
      <c r="M34" s="145">
        <f>'1859_ИД'!$G$67</f>
        <v>100</v>
      </c>
      <c r="N34" s="145">
        <f>'1859_ИД'!$G$67</f>
        <v>100</v>
      </c>
      <c r="O34" s="145">
        <f>'1859_ИД'!$G$67</f>
        <v>100</v>
      </c>
    </row>
  </sheetData>
  <mergeCells count="3">
    <mergeCell ref="C1:N1"/>
    <mergeCell ref="F2:N2"/>
    <mergeCell ref="Q2:W2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M38"/>
  <sheetViews>
    <sheetView zoomScale="50" zoomScaleNormal="50" workbookViewId="0">
      <selection activeCell="M27" sqref="M27"/>
    </sheetView>
  </sheetViews>
  <sheetFormatPr baseColWidth="10" defaultColWidth="8.6640625" defaultRowHeight="14"/>
  <cols>
    <col min="1" max="1" width="3.33203125" style="98" customWidth="1"/>
    <col min="2" max="2" width="62.6640625" style="98" customWidth="1"/>
    <col min="3" max="3" width="20.33203125" style="98" customWidth="1"/>
    <col min="4" max="4" width="7.6640625" style="98" customWidth="1"/>
    <col min="5" max="5" width="19.5" style="98" customWidth="1"/>
    <col min="6" max="6" width="21" style="98" customWidth="1"/>
    <col min="7" max="7" width="22.83203125" style="98" customWidth="1"/>
    <col min="8" max="8" width="22.5" style="98" customWidth="1"/>
    <col min="9" max="11" width="19.5" style="98" bestFit="1" customWidth="1"/>
    <col min="12" max="12" width="19.5" style="98" customWidth="1"/>
    <col min="13" max="13" width="23.5" style="98" customWidth="1"/>
    <col min="14" max="14" width="8.6640625" style="98"/>
    <col min="15" max="15" width="14.6640625" style="98" customWidth="1"/>
    <col min="16" max="16384" width="8.6640625" style="98"/>
  </cols>
  <sheetData>
    <row r="1" spans="2:13">
      <c r="B1" s="24" t="s">
        <v>2</v>
      </c>
      <c r="C1" s="24" t="s">
        <v>4</v>
      </c>
      <c r="D1" s="24"/>
      <c r="E1" s="24" t="s">
        <v>41</v>
      </c>
    </row>
    <row r="2" spans="2:13">
      <c r="B2" s="44" t="s">
        <v>789</v>
      </c>
      <c r="C2" s="45" t="s">
        <v>14</v>
      </c>
      <c r="D2" s="45"/>
      <c r="E2" s="190">
        <f>M28</f>
        <v>304790.26039195771</v>
      </c>
    </row>
    <row r="3" spans="2:13">
      <c r="B3" s="44" t="s">
        <v>180</v>
      </c>
      <c r="C3" s="45" t="s">
        <v>45</v>
      </c>
      <c r="D3" s="45"/>
      <c r="E3" s="191">
        <f>1+E2/M27</f>
        <v>3.4273935260581547</v>
      </c>
      <c r="F3" s="100"/>
    </row>
    <row r="4" spans="2:13">
      <c r="B4" s="44" t="s">
        <v>98</v>
      </c>
      <c r="C4" s="45" t="s">
        <v>12</v>
      </c>
      <c r="D4" s="45"/>
      <c r="E4" s="185">
        <f>MIRR(E24:L24,'1859_ИД'!$G$77,'1859_ИД'!$G$77)</f>
        <v>1.3124686847166314</v>
      </c>
    </row>
    <row r="5" spans="2:13">
      <c r="B5" s="44" t="s">
        <v>10</v>
      </c>
      <c r="C5" s="45" t="s">
        <v>11</v>
      </c>
      <c r="D5" s="45"/>
      <c r="E5" s="184">
        <f>IF(E2&lt;0,"Не окупается",SUM(E32:L32))</f>
        <v>0</v>
      </c>
    </row>
    <row r="8" spans="2:13" ht="15" customHeight="1">
      <c r="B8" s="421" t="s">
        <v>28</v>
      </c>
      <c r="C8" s="423" t="s">
        <v>43</v>
      </c>
      <c r="D8" s="130"/>
      <c r="E8" s="24">
        <v>1</v>
      </c>
      <c r="F8" s="24">
        <v>2</v>
      </c>
      <c r="G8" s="24">
        <v>3</v>
      </c>
      <c r="H8" s="24">
        <v>4</v>
      </c>
      <c r="I8" s="24">
        <v>5</v>
      </c>
      <c r="J8" s="24">
        <v>6</v>
      </c>
      <c r="K8" s="24">
        <v>7</v>
      </c>
      <c r="L8" s="24">
        <v>7</v>
      </c>
      <c r="M8" s="421" t="s">
        <v>5</v>
      </c>
    </row>
    <row r="9" spans="2:13">
      <c r="B9" s="422"/>
      <c r="C9" s="424"/>
      <c r="D9" s="131"/>
      <c r="E9" s="174">
        <v>2019</v>
      </c>
      <c r="F9" s="174">
        <v>2020</v>
      </c>
      <c r="G9" s="129">
        <v>2021</v>
      </c>
      <c r="H9" s="129">
        <v>2022</v>
      </c>
      <c r="I9" s="129">
        <v>2023</v>
      </c>
      <c r="J9" s="129">
        <v>2024</v>
      </c>
      <c r="K9" s="129">
        <v>2025</v>
      </c>
      <c r="L9" s="129">
        <v>2026</v>
      </c>
      <c r="M9" s="425"/>
    </row>
    <row r="10" spans="2:13">
      <c r="B10" s="124" t="s">
        <v>99</v>
      </c>
      <c r="C10" s="104" t="s">
        <v>7</v>
      </c>
      <c r="D10" s="104"/>
      <c r="E10" s="125"/>
      <c r="F10" s="125"/>
      <c r="G10" s="125"/>
      <c r="H10" s="125"/>
      <c r="I10" s="125"/>
      <c r="J10" s="125"/>
      <c r="K10" s="125"/>
      <c r="L10" s="125"/>
      <c r="M10" s="105"/>
    </row>
    <row r="11" spans="2:13">
      <c r="B11" s="170" t="s">
        <v>125</v>
      </c>
      <c r="C11" s="126" t="s">
        <v>7</v>
      </c>
      <c r="D11" s="126"/>
      <c r="E11" s="105"/>
      <c r="F11" s="105"/>
      <c r="G11" s="105"/>
      <c r="H11" s="105"/>
      <c r="I11" s="105"/>
      <c r="J11" s="105"/>
      <c r="K11" s="105"/>
      <c r="L11" s="105"/>
      <c r="M11" s="105"/>
    </row>
    <row r="12" spans="2:13">
      <c r="B12" s="122"/>
      <c r="C12" s="123"/>
      <c r="D12" s="123"/>
      <c r="E12" s="121"/>
      <c r="F12" s="121"/>
      <c r="G12" s="121"/>
      <c r="H12" s="121"/>
      <c r="I12" s="121"/>
      <c r="J12" s="121"/>
      <c r="K12" s="121"/>
      <c r="L12" s="121"/>
      <c r="M12" s="121"/>
    </row>
    <row r="13" spans="2:13">
      <c r="B13" s="103" t="s">
        <v>100</v>
      </c>
      <c r="C13" s="104" t="s">
        <v>7</v>
      </c>
      <c r="D13" s="104"/>
      <c r="E13" s="171">
        <f t="shared" ref="E13:M13" si="0">SUM(E14:E14)</f>
        <v>0</v>
      </c>
      <c r="F13" s="171">
        <f t="shared" si="0"/>
        <v>69371.576099999991</v>
      </c>
      <c r="G13" s="171">
        <f t="shared" si="0"/>
        <v>305234.93484</v>
      </c>
      <c r="H13" s="171">
        <f t="shared" si="0"/>
        <v>95015.434799999988</v>
      </c>
      <c r="I13" s="171">
        <f t="shared" si="0"/>
        <v>79599.528999999995</v>
      </c>
      <c r="J13" s="171">
        <f t="shared" si="0"/>
        <v>2520</v>
      </c>
      <c r="K13" s="171">
        <f t="shared" si="0"/>
        <v>2520</v>
      </c>
      <c r="L13" s="171">
        <f t="shared" si="0"/>
        <v>2520</v>
      </c>
      <c r="M13" s="171">
        <f t="shared" si="0"/>
        <v>556781.47473999998</v>
      </c>
    </row>
    <row r="14" spans="2:13">
      <c r="B14" s="170" t="str">
        <f>'1859_Расчет'!C6</f>
        <v>Экономия ЗПД</v>
      </c>
      <c r="C14" s="126" t="s">
        <v>7</v>
      </c>
      <c r="D14" s="126"/>
      <c r="E14" s="125">
        <f>'1859_Расчет'!H10</f>
        <v>0</v>
      </c>
      <c r="F14" s="125">
        <f>'1859_Расчет'!I6</f>
        <v>69371.576099999991</v>
      </c>
      <c r="G14" s="125">
        <f>'1859_Расчет'!J6</f>
        <v>305234.93484</v>
      </c>
      <c r="H14" s="125">
        <f>'1859_Расчет'!K6</f>
        <v>95015.434799999988</v>
      </c>
      <c r="I14" s="125">
        <f>'1859_Расчет'!L6</f>
        <v>79599.528999999995</v>
      </c>
      <c r="J14" s="125">
        <f>'1859_Расчет'!M6</f>
        <v>2520</v>
      </c>
      <c r="K14" s="125">
        <f>'1859_Расчет'!N6</f>
        <v>2520</v>
      </c>
      <c r="L14" s="125">
        <f>'1859_Расчет'!O6</f>
        <v>2520</v>
      </c>
      <c r="M14" s="171">
        <f>SUM(C14:L14)</f>
        <v>556781.47473999998</v>
      </c>
    </row>
    <row r="15" spans="2:13">
      <c r="B15" s="101"/>
      <c r="C15" s="102"/>
      <c r="D15" s="102"/>
      <c r="E15" s="102"/>
      <c r="F15" s="102"/>
      <c r="G15" s="102"/>
      <c r="H15" s="102"/>
      <c r="I15" s="102"/>
      <c r="J15" s="102"/>
    </row>
    <row r="16" spans="2:13" ht="28.5" customHeight="1">
      <c r="B16" s="108" t="s">
        <v>44</v>
      </c>
      <c r="C16" s="108" t="s">
        <v>43</v>
      </c>
      <c r="D16" s="108"/>
      <c r="E16" s="108">
        <f t="shared" ref="E16:K16" si="1">E9</f>
        <v>2019</v>
      </c>
      <c r="F16" s="108">
        <f t="shared" si="1"/>
        <v>2020</v>
      </c>
      <c r="G16" s="108">
        <f t="shared" si="1"/>
        <v>2021</v>
      </c>
      <c r="H16" s="108">
        <f t="shared" si="1"/>
        <v>2022</v>
      </c>
      <c r="I16" s="108">
        <f t="shared" si="1"/>
        <v>2023</v>
      </c>
      <c r="J16" s="108">
        <f t="shared" si="1"/>
        <v>2024</v>
      </c>
      <c r="K16" s="108">
        <f t="shared" si="1"/>
        <v>2025</v>
      </c>
      <c r="L16" s="129">
        <v>2026</v>
      </c>
      <c r="M16" s="108" t="s">
        <v>5</v>
      </c>
    </row>
    <row r="17" spans="2:13">
      <c r="B17" s="106" t="s">
        <v>29</v>
      </c>
      <c r="C17" s="107" t="s">
        <v>7</v>
      </c>
      <c r="D17" s="104"/>
      <c r="E17" s="125">
        <f>'1859_ИД'!I40</f>
        <v>0</v>
      </c>
      <c r="F17" s="125">
        <f>'1859_ИД'!J40</f>
        <v>22394.43</v>
      </c>
      <c r="G17" s="125">
        <f>'1859_ИД'!K40</f>
        <v>47774.627999999997</v>
      </c>
      <c r="H17" s="125">
        <f>'1859_ИД'!L40</f>
        <v>46900</v>
      </c>
      <c r="I17" s="125">
        <f>'1859_ИД'!M40</f>
        <v>49890</v>
      </c>
      <c r="J17" s="125">
        <f>'1859_ИД'!N40</f>
        <v>0</v>
      </c>
      <c r="K17" s="125">
        <f>'1859_ИД'!O40</f>
        <v>0</v>
      </c>
      <c r="L17" s="125">
        <f>'1859_ИД'!P40</f>
        <v>0</v>
      </c>
      <c r="M17" s="171">
        <f>SUM(C17:L17)</f>
        <v>166959.05799999999</v>
      </c>
    </row>
    <row r="18" spans="2:13">
      <c r="B18" s="40" t="s">
        <v>30</v>
      </c>
      <c r="C18" s="38" t="s">
        <v>7</v>
      </c>
      <c r="D18" s="126"/>
      <c r="E18" s="125">
        <f>'1859_ИД'!I44</f>
        <v>0</v>
      </c>
      <c r="F18" s="125">
        <f>'1859_ИД'!J44</f>
        <v>1900</v>
      </c>
      <c r="G18" s="125">
        <f>'1859_ИД'!K44</f>
        <v>100</v>
      </c>
      <c r="H18" s="125">
        <f>'1859_ИД'!L44</f>
        <v>0</v>
      </c>
      <c r="I18" s="125">
        <f>'1859_ИД'!M44</f>
        <v>240</v>
      </c>
      <c r="J18" s="125">
        <f>'1859_ИД'!N44</f>
        <v>4000</v>
      </c>
      <c r="K18" s="125">
        <f>'1859_ИД'!O44</f>
        <v>4000</v>
      </c>
      <c r="L18" s="125">
        <f>'1859_ИД'!P44</f>
        <v>4000</v>
      </c>
      <c r="M18" s="171">
        <f>SUM(C18:L18)</f>
        <v>14240</v>
      </c>
    </row>
    <row r="19" spans="2:13">
      <c r="B19" s="176" t="s">
        <v>126</v>
      </c>
      <c r="C19" s="177" t="s">
        <v>7</v>
      </c>
      <c r="D19" s="126"/>
      <c r="E19" s="178">
        <f>'1859_ИД'!I45</f>
        <v>0</v>
      </c>
      <c r="F19" s="178">
        <f>'1859_ИД'!J45</f>
        <v>0</v>
      </c>
      <c r="G19" s="178">
        <f>'1859_ИД'!K45</f>
        <v>0</v>
      </c>
      <c r="H19" s="178">
        <f>'1859_ИД'!L45</f>
        <v>0</v>
      </c>
      <c r="I19" s="178">
        <f>'1859_ИД'!M45</f>
        <v>0</v>
      </c>
      <c r="J19" s="178">
        <f>'1859_ИД'!N45</f>
        <v>4000</v>
      </c>
      <c r="K19" s="178">
        <f>'1859_ИД'!O45</f>
        <v>4000</v>
      </c>
      <c r="L19" s="178">
        <f>'1859_ИД'!P45</f>
        <v>4000</v>
      </c>
      <c r="M19" s="179">
        <f>SUM(C19:L19)</f>
        <v>12000</v>
      </c>
    </row>
    <row r="20" spans="2:13">
      <c r="B20" s="25" t="s">
        <v>5</v>
      </c>
      <c r="C20" s="39" t="s">
        <v>7</v>
      </c>
      <c r="D20" s="126"/>
      <c r="E20" s="171">
        <f>SUM(E17:E18)</f>
        <v>0</v>
      </c>
      <c r="F20" s="171">
        <f>SUM(F17:F18)</f>
        <v>24294.43</v>
      </c>
      <c r="G20" s="171">
        <f t="shared" ref="G20:M20" si="2">SUM(G17:G18)</f>
        <v>47874.627999999997</v>
      </c>
      <c r="H20" s="171">
        <f>SUM(H17:H18)</f>
        <v>46900</v>
      </c>
      <c r="I20" s="171">
        <f t="shared" si="2"/>
        <v>50130</v>
      </c>
      <c r="J20" s="171">
        <f t="shared" si="2"/>
        <v>4000</v>
      </c>
      <c r="K20" s="171">
        <f>SUM(K17:K18)</f>
        <v>4000</v>
      </c>
      <c r="L20" s="171">
        <f t="shared" si="2"/>
        <v>4000</v>
      </c>
      <c r="M20" s="171">
        <f t="shared" si="2"/>
        <v>181199.05799999999</v>
      </c>
    </row>
    <row r="21" spans="2:13">
      <c r="B21" s="102"/>
      <c r="C21" s="102"/>
      <c r="D21" s="102"/>
      <c r="E21" s="102"/>
      <c r="F21" s="102"/>
      <c r="G21" s="102"/>
      <c r="H21" s="102"/>
      <c r="I21" s="102"/>
      <c r="J21" s="102"/>
      <c r="K21" s="109"/>
      <c r="L21" s="109"/>
    </row>
    <row r="22" spans="2:13" s="99" customFormat="1">
      <c r="B22" s="41" t="s">
        <v>8</v>
      </c>
      <c r="C22" s="43" t="s">
        <v>45</v>
      </c>
      <c r="D22" s="43"/>
      <c r="E22" s="42">
        <f>1/(1+'1859_ИД'!$G$77)^(E9-'1859_ИД'!$G$20+1/2)</f>
        <v>1.0677078252031311</v>
      </c>
      <c r="F22" s="42">
        <f>1/(1+'1859_ИД'!$G$77)^(F9-'1859_ИД'!$G$20+1/2)</f>
        <v>0.93658581158169396</v>
      </c>
      <c r="G22" s="42">
        <f>1/(1+'1859_ИД'!$G$77)^(G9-'1859_ИД'!$G$20+1/2)</f>
        <v>0.82156650138745069</v>
      </c>
      <c r="H22" s="42">
        <f>1/(1+'1859_ИД'!$G$77)^(H9-'1859_ИД'!$G$20+1/2)</f>
        <v>0.72067236963811454</v>
      </c>
      <c r="I22" s="42">
        <f>1/(1+'1859_ИД'!$G$77)^(I9-'1859_ИД'!$G$20+1/2)</f>
        <v>0.63216874529659162</v>
      </c>
      <c r="J22" s="42">
        <f>1/(1+'1859_ИД'!$G$77)^(J9-'1859_ИД'!$G$20+1/2)</f>
        <v>0.55453398710227331</v>
      </c>
      <c r="K22" s="42">
        <f>1/(1+'1859_ИД'!$G$77)^(K9-'1859_ИД'!$G$20+1/2)</f>
        <v>0.48643332201953804</v>
      </c>
      <c r="L22" s="42">
        <f>1/(1+'1859_ИД'!$G$77)^(L9-'1859_ИД'!$G$20+1/2)</f>
        <v>0.42669589650836653</v>
      </c>
      <c r="M22" s="46"/>
    </row>
    <row r="24" spans="2:13">
      <c r="B24" s="25" t="s">
        <v>31</v>
      </c>
      <c r="C24" s="38" t="s">
        <v>7</v>
      </c>
      <c r="D24" s="38"/>
      <c r="E24" s="26">
        <f t="shared" ref="E24:L24" si="3">SUM(E13,-E20)</f>
        <v>0</v>
      </c>
      <c r="F24" s="26">
        <f t="shared" si="3"/>
        <v>45077.146099999991</v>
      </c>
      <c r="G24" s="26">
        <f t="shared" si="3"/>
        <v>257360.30684</v>
      </c>
      <c r="H24" s="26">
        <f t="shared" si="3"/>
        <v>48115.434799999988</v>
      </c>
      <c r="I24" s="26">
        <f t="shared" si="3"/>
        <v>29469.528999999995</v>
      </c>
      <c r="J24" s="26">
        <f t="shared" si="3"/>
        <v>-1480</v>
      </c>
      <c r="K24" s="26">
        <f t="shared" si="3"/>
        <v>-1480</v>
      </c>
      <c r="L24" s="26">
        <f t="shared" si="3"/>
        <v>-1480</v>
      </c>
      <c r="M24" s="171">
        <f>SUM(C24:L24)</f>
        <v>375582.41673999996</v>
      </c>
    </row>
    <row r="25" spans="2:13">
      <c r="B25" s="25" t="s">
        <v>32</v>
      </c>
      <c r="C25" s="38" t="s">
        <v>7</v>
      </c>
      <c r="D25" s="38"/>
      <c r="E25" s="26">
        <f t="shared" ref="E25:L25" si="4">SUM(E13,-E18)</f>
        <v>0</v>
      </c>
      <c r="F25" s="26">
        <f t="shared" si="4"/>
        <v>67471.576099999991</v>
      </c>
      <c r="G25" s="26">
        <f t="shared" si="4"/>
        <v>305134.93484</v>
      </c>
      <c r="H25" s="26">
        <f t="shared" si="4"/>
        <v>95015.434799999988</v>
      </c>
      <c r="I25" s="26">
        <f t="shared" si="4"/>
        <v>79359.528999999995</v>
      </c>
      <c r="J25" s="26">
        <f t="shared" si="4"/>
        <v>-1480</v>
      </c>
      <c r="K25" s="26">
        <f t="shared" si="4"/>
        <v>-1480</v>
      </c>
      <c r="L25" s="26">
        <f t="shared" si="4"/>
        <v>-1480</v>
      </c>
      <c r="M25" s="171">
        <f>SUM(C25:L25)</f>
        <v>542541.47473999998</v>
      </c>
    </row>
    <row r="26" spans="2:13">
      <c r="B26" s="25" t="s">
        <v>33</v>
      </c>
      <c r="C26" s="38" t="s">
        <v>7</v>
      </c>
      <c r="D26" s="180"/>
      <c r="E26" s="26">
        <f>SUM(E25,D26)</f>
        <v>0</v>
      </c>
      <c r="F26" s="26">
        <f t="shared" ref="F26:L26" si="5">SUM(F25,E26)</f>
        <v>67471.576099999991</v>
      </c>
      <c r="G26" s="26">
        <f t="shared" si="5"/>
        <v>372606.51094000001</v>
      </c>
      <c r="H26" s="26">
        <f t="shared" si="5"/>
        <v>467621.94574</v>
      </c>
      <c r="I26" s="26">
        <f t="shared" si="5"/>
        <v>546981.47473999998</v>
      </c>
      <c r="J26" s="26">
        <f t="shared" si="5"/>
        <v>545501.47473999998</v>
      </c>
      <c r="K26" s="26">
        <f t="shared" si="5"/>
        <v>544021.47473999998</v>
      </c>
      <c r="L26" s="26">
        <f t="shared" si="5"/>
        <v>542541.47473999998</v>
      </c>
      <c r="M26" s="171">
        <f>L26</f>
        <v>542541.47473999998</v>
      </c>
    </row>
    <row r="27" spans="2:13">
      <c r="B27" s="25" t="s">
        <v>437</v>
      </c>
      <c r="C27" s="38" t="s">
        <v>7</v>
      </c>
      <c r="D27" s="38"/>
      <c r="E27" s="26">
        <f>(E17-E25*E35*(E25&lt;0))*E22</f>
        <v>0</v>
      </c>
      <c r="F27" s="26">
        <f t="shared" ref="F27:L27" si="6">(F17-F25*F35*(F25&lt;0))*F22</f>
        <v>20974.305396459436</v>
      </c>
      <c r="G27" s="26">
        <f>(G17-G25*G35*(G25&lt;0))*G22</f>
        <v>39250.033981046938</v>
      </c>
      <c r="H27" s="26">
        <f t="shared" si="6"/>
        <v>33799.534136027571</v>
      </c>
      <c r="I27" s="26">
        <f t="shared" si="6"/>
        <v>31538.898702846956</v>
      </c>
      <c r="J27" s="26">
        <f t="shared" si="6"/>
        <v>0</v>
      </c>
      <c r="K27" s="26">
        <f t="shared" si="6"/>
        <v>0</v>
      </c>
      <c r="L27" s="26">
        <f t="shared" si="6"/>
        <v>0</v>
      </c>
      <c r="M27" s="171">
        <f>SUM(C27:L27)</f>
        <v>125562.77221638089</v>
      </c>
    </row>
    <row r="28" spans="2:13">
      <c r="B28" s="25" t="s">
        <v>34</v>
      </c>
      <c r="C28" s="38" t="s">
        <v>7</v>
      </c>
      <c r="D28" s="38"/>
      <c r="E28" s="26">
        <f>E22*E24</f>
        <v>0</v>
      </c>
      <c r="F28" s="26">
        <f t="shared" ref="F28:L28" si="7">F22*F24</f>
        <v>42218.61546385508</v>
      </c>
      <c r="G28" s="26">
        <f t="shared" si="7"/>
        <v>211438.60688653961</v>
      </c>
      <c r="H28" s="26">
        <f t="shared" si="7"/>
        <v>34675.464413484195</v>
      </c>
      <c r="I28" s="26">
        <f t="shared" si="7"/>
        <v>18629.715172411517</v>
      </c>
      <c r="J28" s="26">
        <f t="shared" si="7"/>
        <v>-820.71030091136447</v>
      </c>
      <c r="K28" s="26">
        <f t="shared" si="7"/>
        <v>-719.92131658891628</v>
      </c>
      <c r="L28" s="26">
        <f t="shared" si="7"/>
        <v>-631.50992683238246</v>
      </c>
      <c r="M28" s="171">
        <f>SUM(C28:L28)</f>
        <v>304790.26039195771</v>
      </c>
    </row>
    <row r="29" spans="2:13">
      <c r="B29" s="25" t="s">
        <v>35</v>
      </c>
      <c r="C29" s="38" t="s">
        <v>7</v>
      </c>
      <c r="D29" s="180"/>
      <c r="E29" s="26">
        <f t="shared" ref="E29:L29" si="8">D29+E24</f>
        <v>0</v>
      </c>
      <c r="F29" s="26">
        <f t="shared" si="8"/>
        <v>45077.146099999991</v>
      </c>
      <c r="G29" s="26">
        <f t="shared" si="8"/>
        <v>302437.45293999999</v>
      </c>
      <c r="H29" s="26">
        <f t="shared" si="8"/>
        <v>350552.88773999998</v>
      </c>
      <c r="I29" s="26">
        <f t="shared" si="8"/>
        <v>380022.41673999996</v>
      </c>
      <c r="J29" s="26">
        <f t="shared" si="8"/>
        <v>378542.41673999996</v>
      </c>
      <c r="K29" s="26">
        <f t="shared" si="8"/>
        <v>377062.41673999996</v>
      </c>
      <c r="L29" s="26">
        <f t="shared" si="8"/>
        <v>375582.41673999996</v>
      </c>
      <c r="M29" s="171">
        <f>L29</f>
        <v>375582.41673999996</v>
      </c>
    </row>
    <row r="30" spans="2:13">
      <c r="B30" s="25" t="s">
        <v>36</v>
      </c>
      <c r="C30" s="181" t="s">
        <v>11</v>
      </c>
      <c r="D30" s="180"/>
      <c r="E30" s="27">
        <f>IF(E29&lt;0,1,IF(D30&lt;1,0,ABS(D29)/(ABS(D29)+E29)))</f>
        <v>0</v>
      </c>
      <c r="F30" s="27">
        <f t="shared" ref="F30:L30" si="9">IF(F29&lt;0,1,IF(E30&lt;1,0,ABS(E29)/(ABS(E29)+F29)))</f>
        <v>0</v>
      </c>
      <c r="G30" s="27">
        <f t="shared" si="9"/>
        <v>0</v>
      </c>
      <c r="H30" s="27">
        <f t="shared" si="9"/>
        <v>0</v>
      </c>
      <c r="I30" s="26">
        <f t="shared" si="9"/>
        <v>0</v>
      </c>
      <c r="J30" s="26">
        <f t="shared" si="9"/>
        <v>0</v>
      </c>
      <c r="K30" s="26">
        <f t="shared" si="9"/>
        <v>0</v>
      </c>
      <c r="L30" s="26">
        <f t="shared" si="9"/>
        <v>0</v>
      </c>
      <c r="M30" s="182">
        <f>SUM(C30:L30)</f>
        <v>0</v>
      </c>
    </row>
    <row r="31" spans="2:13">
      <c r="B31" s="25" t="s">
        <v>37</v>
      </c>
      <c r="C31" s="38" t="s">
        <v>7</v>
      </c>
      <c r="D31" s="180"/>
      <c r="E31" s="26">
        <f t="shared" ref="E31:L31" si="10">E28+D31</f>
        <v>0</v>
      </c>
      <c r="F31" s="26">
        <f t="shared" si="10"/>
        <v>42218.61546385508</v>
      </c>
      <c r="G31" s="26">
        <f t="shared" si="10"/>
        <v>253657.2223503947</v>
      </c>
      <c r="H31" s="26">
        <f t="shared" si="10"/>
        <v>288332.68676387891</v>
      </c>
      <c r="I31" s="26">
        <f t="shared" si="10"/>
        <v>306962.40193629044</v>
      </c>
      <c r="J31" s="26">
        <f t="shared" si="10"/>
        <v>306141.69163537904</v>
      </c>
      <c r="K31" s="26">
        <f t="shared" si="10"/>
        <v>305421.77031879011</v>
      </c>
      <c r="L31" s="26">
        <f t="shared" si="10"/>
        <v>304790.26039195771</v>
      </c>
      <c r="M31" s="171">
        <f>L31</f>
        <v>304790.26039195771</v>
      </c>
    </row>
    <row r="32" spans="2:13">
      <c r="B32" s="25" t="s">
        <v>38</v>
      </c>
      <c r="C32" s="181" t="s">
        <v>11</v>
      </c>
      <c r="D32" s="180"/>
      <c r="E32" s="26">
        <f>IF(E31&lt;0,1,IF(D32&lt;1,0,ABS(D31)/(ABS(D31)+E31)))</f>
        <v>0</v>
      </c>
      <c r="F32" s="26">
        <f t="shared" ref="F32:L32" si="11">IF(F31&lt;0,1,IF(E32&lt;1,0,ABS(E31)/(ABS(E31)+F31)))</f>
        <v>0</v>
      </c>
      <c r="G32" s="26">
        <f t="shared" si="11"/>
        <v>0</v>
      </c>
      <c r="H32" s="26">
        <f t="shared" si="11"/>
        <v>0</v>
      </c>
      <c r="I32" s="26">
        <f t="shared" si="11"/>
        <v>0</v>
      </c>
      <c r="J32" s="26">
        <f t="shared" si="11"/>
        <v>0</v>
      </c>
      <c r="K32" s="26">
        <f t="shared" si="11"/>
        <v>0</v>
      </c>
      <c r="L32" s="26">
        <f t="shared" si="11"/>
        <v>0</v>
      </c>
      <c r="M32" s="28">
        <f>SUM(E32:K32)</f>
        <v>0</v>
      </c>
    </row>
    <row r="35" spans="2:13" s="111" customFormat="1" ht="12">
      <c r="B35" s="112" t="s">
        <v>39</v>
      </c>
      <c r="C35" s="113"/>
      <c r="D35" s="113"/>
      <c r="E35" s="113">
        <f>IF(E36&gt;$C$37,0,1)</f>
        <v>0</v>
      </c>
      <c r="F35" s="113">
        <f t="shared" ref="F35:L35" si="12">IF(F36&gt;$C$37,0,1)</f>
        <v>0</v>
      </c>
      <c r="G35" s="113">
        <f t="shared" si="12"/>
        <v>0</v>
      </c>
      <c r="H35" s="113">
        <f t="shared" si="12"/>
        <v>0</v>
      </c>
      <c r="I35" s="113">
        <f t="shared" si="12"/>
        <v>0</v>
      </c>
      <c r="J35" s="113">
        <f t="shared" si="12"/>
        <v>0</v>
      </c>
      <c r="K35" s="113">
        <f t="shared" si="12"/>
        <v>0</v>
      </c>
      <c r="L35" s="113">
        <f t="shared" si="12"/>
        <v>0</v>
      </c>
    </row>
    <row r="36" spans="2:13" s="111" customFormat="1" ht="12">
      <c r="B36" s="112" t="s">
        <v>40</v>
      </c>
      <c r="C36" s="112"/>
      <c r="D36" s="112"/>
      <c r="E36" s="112">
        <f t="shared" ref="E36:L36" si="13">E9</f>
        <v>2019</v>
      </c>
      <c r="F36" s="112">
        <f t="shared" si="13"/>
        <v>2020</v>
      </c>
      <c r="G36" s="112">
        <f t="shared" si="13"/>
        <v>2021</v>
      </c>
      <c r="H36" s="112">
        <f t="shared" si="13"/>
        <v>2022</v>
      </c>
      <c r="I36" s="112">
        <f t="shared" si="13"/>
        <v>2023</v>
      </c>
      <c r="J36" s="112">
        <f t="shared" si="13"/>
        <v>2024</v>
      </c>
      <c r="K36" s="112">
        <f t="shared" si="13"/>
        <v>2025</v>
      </c>
      <c r="L36" s="112">
        <f t="shared" si="13"/>
        <v>2026</v>
      </c>
    </row>
    <row r="37" spans="2:13" s="111" customFormat="1" ht="12">
      <c r="B37" s="112" t="s">
        <v>71</v>
      </c>
      <c r="C37" s="113">
        <f>HLOOKUP(MIN(E26:K26),E26:K36,11,FALSE)*(MIN(E26:K26)&lt;0)</f>
        <v>0</v>
      </c>
      <c r="D37" s="113"/>
      <c r="E37" s="113"/>
      <c r="F37" s="113"/>
      <c r="G37" s="113"/>
      <c r="H37" s="113"/>
      <c r="I37" s="113"/>
      <c r="J37" s="113"/>
      <c r="K37" s="113"/>
      <c r="L37" s="113"/>
    </row>
    <row r="38" spans="2:13">
      <c r="I38" s="110"/>
      <c r="J38" s="110"/>
      <c r="K38" s="110"/>
      <c r="L38" s="110"/>
      <c r="M38" s="110"/>
    </row>
  </sheetData>
  <sheetProtection formatCells="0" formatColumns="0" formatRows="0" insertColumns="0" insertRows="0" insertHyperlinks="0" deleteColumns="0" deleteRows="0" sort="0" autoFilter="0" pivotTables="0"/>
  <mergeCells count="3">
    <mergeCell ref="B8:B9"/>
    <mergeCell ref="C8:C9"/>
    <mergeCell ref="M8:M9"/>
  </mergeCells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2" tint="-0.89999084444715716"/>
  </sheetPr>
  <dimension ref="A1"/>
  <sheetViews>
    <sheetView workbookViewId="0"/>
  </sheetViews>
  <sheetFormatPr baseColWidth="10" defaultColWidth="8.6640625"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485"/>
  <sheetViews>
    <sheetView zoomScale="60" zoomScaleNormal="60" workbookViewId="0">
      <pane xSplit="5" ySplit="2" topLeftCell="F73" activePane="bottomRight" state="frozen"/>
      <selection activeCell="G11" sqref="G11"/>
      <selection pane="topRight" activeCell="G11" sqref="G11"/>
      <selection pane="bottomLeft" activeCell="G11" sqref="G11"/>
      <selection pane="bottomRight" activeCell="G84" sqref="G84"/>
    </sheetView>
  </sheetViews>
  <sheetFormatPr baseColWidth="10" defaultColWidth="0" defaultRowHeight="15" zeroHeight="1" outlineLevelRow="1" outlineLevelCol="1"/>
  <cols>
    <col min="1" max="1" width="5" style="19" customWidth="1"/>
    <col min="2" max="2" width="6.5" style="8" customWidth="1"/>
    <col min="3" max="3" width="49.33203125" style="20" customWidth="1"/>
    <col min="4" max="4" width="48" style="20" customWidth="1"/>
    <col min="5" max="5" width="15.5" style="20" hidden="1" customWidth="1" outlineLevel="1"/>
    <col min="6" max="6" width="14.1640625" style="19" customWidth="1" collapsed="1"/>
    <col min="7" max="7" width="12.5" style="19" customWidth="1"/>
    <col min="8" max="8" width="13.33203125" style="19" customWidth="1"/>
    <col min="9" max="16" width="12.33203125" style="19" customWidth="1"/>
    <col min="17" max="20" width="12.33203125" style="19" hidden="1" customWidth="1"/>
    <col min="21" max="21" width="0" style="13" hidden="1" customWidth="1"/>
    <col min="22" max="25" width="0" style="19" hidden="1" customWidth="1"/>
    <col min="26" max="16384" width="9.1640625" style="19" hidden="1"/>
  </cols>
  <sheetData>
    <row r="1" spans="1:21" ht="21.75" customHeight="1">
      <c r="A1" s="1" t="s">
        <v>0</v>
      </c>
      <c r="B1" s="2" t="s">
        <v>1</v>
      </c>
      <c r="C1" s="3" t="s">
        <v>2</v>
      </c>
      <c r="D1" s="3" t="s">
        <v>66</v>
      </c>
      <c r="E1" s="67" t="s">
        <v>3</v>
      </c>
      <c r="F1" s="4" t="s">
        <v>4</v>
      </c>
      <c r="G1" s="5" t="s">
        <v>5</v>
      </c>
      <c r="H1" s="6">
        <v>2018</v>
      </c>
      <c r="I1" s="6">
        <v>2019</v>
      </c>
      <c r="J1" s="6">
        <v>2020</v>
      </c>
      <c r="K1" s="6">
        <v>2021</v>
      </c>
      <c r="L1" s="6">
        <v>2022</v>
      </c>
      <c r="M1" s="6">
        <v>2023</v>
      </c>
      <c r="N1" s="6">
        <v>2024</v>
      </c>
      <c r="O1" s="6">
        <v>2025</v>
      </c>
      <c r="P1" s="6">
        <v>2026</v>
      </c>
      <c r="Q1" s="6">
        <v>2027</v>
      </c>
      <c r="R1" s="6">
        <v>2028</v>
      </c>
      <c r="S1" s="6">
        <v>2029</v>
      </c>
      <c r="T1" s="6">
        <v>2030</v>
      </c>
      <c r="U1" s="13" t="s">
        <v>21</v>
      </c>
    </row>
    <row r="2" spans="1:21">
      <c r="A2" s="52"/>
      <c r="B2" s="70"/>
      <c r="C2" s="74"/>
      <c r="D2" s="74"/>
      <c r="E2" s="71"/>
      <c r="F2" s="75"/>
      <c r="G2" s="74"/>
      <c r="H2" s="74"/>
      <c r="I2" s="74"/>
      <c r="J2" s="74"/>
      <c r="K2" s="74"/>
      <c r="L2" s="74"/>
      <c r="M2" s="74"/>
      <c r="N2" s="74"/>
      <c r="O2" s="74"/>
      <c r="P2" s="74"/>
      <c r="Q2" s="7"/>
      <c r="R2" s="7"/>
      <c r="S2" s="7"/>
      <c r="T2" s="7"/>
      <c r="U2" s="13" t="s">
        <v>21</v>
      </c>
    </row>
    <row r="3" spans="1:21">
      <c r="A3" s="52"/>
      <c r="B3" s="70"/>
      <c r="C3" s="76"/>
      <c r="D3" s="76"/>
      <c r="E3" s="77"/>
      <c r="F3" s="78"/>
      <c r="G3" s="79"/>
      <c r="H3" s="52" t="s">
        <v>73</v>
      </c>
      <c r="I3" s="52"/>
      <c r="J3" s="52"/>
      <c r="K3" s="52"/>
      <c r="L3" s="52"/>
      <c r="M3" s="52"/>
      <c r="N3" s="52"/>
      <c r="O3" s="52"/>
      <c r="P3" s="52"/>
      <c r="U3" s="13" t="s">
        <v>21</v>
      </c>
    </row>
    <row r="4" spans="1:21" ht="16">
      <c r="A4" s="52"/>
      <c r="B4" s="70"/>
      <c r="C4" s="10" t="s">
        <v>15</v>
      </c>
      <c r="D4" s="80"/>
      <c r="E4" s="81" t="s">
        <v>73</v>
      </c>
      <c r="F4" s="82"/>
      <c r="G4" s="52"/>
      <c r="H4" s="52" t="s">
        <v>73</v>
      </c>
      <c r="I4" s="52"/>
      <c r="J4" s="52"/>
      <c r="K4" s="52"/>
      <c r="L4" s="52"/>
      <c r="M4" s="52"/>
      <c r="N4" s="52"/>
      <c r="O4" s="52"/>
      <c r="P4" s="52"/>
      <c r="U4" s="13" t="s">
        <v>21</v>
      </c>
    </row>
    <row r="5" spans="1:21" ht="16">
      <c r="A5" s="52"/>
      <c r="B5" s="70"/>
      <c r="C5" s="11" t="s">
        <v>316</v>
      </c>
      <c r="D5" s="83"/>
      <c r="E5" s="52"/>
      <c r="F5" s="82"/>
      <c r="G5" s="52"/>
      <c r="H5" s="52"/>
      <c r="I5" s="52"/>
      <c r="J5" s="52"/>
      <c r="K5" s="52"/>
      <c r="L5" s="52"/>
      <c r="M5" s="52"/>
      <c r="N5" s="52"/>
      <c r="O5" s="52"/>
      <c r="P5" s="52"/>
      <c r="U5" s="13" t="s">
        <v>21</v>
      </c>
    </row>
    <row r="6" spans="1:21" ht="16">
      <c r="A6" s="52"/>
      <c r="B6" s="70"/>
      <c r="C6" s="10" t="s">
        <v>16</v>
      </c>
      <c r="D6" s="80"/>
      <c r="E6" s="81"/>
      <c r="F6" s="82"/>
      <c r="G6" s="52"/>
      <c r="H6" s="52"/>
      <c r="I6" s="52"/>
      <c r="J6" s="52"/>
      <c r="K6" s="52"/>
      <c r="L6" s="52"/>
      <c r="M6" s="52"/>
      <c r="N6" s="52"/>
      <c r="O6" s="52"/>
      <c r="P6" s="52"/>
      <c r="U6" s="13" t="s">
        <v>21</v>
      </c>
    </row>
    <row r="7" spans="1:21" ht="16">
      <c r="A7" s="52"/>
      <c r="B7" s="70"/>
      <c r="C7" s="11" t="s">
        <v>156</v>
      </c>
      <c r="D7" s="83"/>
      <c r="E7" s="81"/>
      <c r="F7" s="82"/>
      <c r="G7" s="52"/>
      <c r="H7" s="52"/>
      <c r="I7" s="52"/>
      <c r="J7" s="52"/>
      <c r="K7" s="52"/>
      <c r="L7" s="52"/>
      <c r="M7" s="52"/>
      <c r="N7" s="52"/>
      <c r="O7" s="52"/>
      <c r="P7" s="52"/>
      <c r="U7" s="13" t="s">
        <v>21</v>
      </c>
    </row>
    <row r="8" spans="1:21" ht="16">
      <c r="A8" s="52"/>
      <c r="B8" s="70"/>
      <c r="C8" s="10" t="s">
        <v>17</v>
      </c>
      <c r="D8" s="80"/>
      <c r="E8" s="52"/>
      <c r="F8" s="82"/>
      <c r="G8" s="52"/>
      <c r="H8" s="52"/>
      <c r="I8" s="52"/>
      <c r="J8" s="52"/>
      <c r="K8" s="52"/>
      <c r="L8" s="52"/>
      <c r="M8" s="52"/>
      <c r="N8" s="52"/>
      <c r="O8" s="52"/>
      <c r="P8" s="52"/>
      <c r="U8" s="13" t="s">
        <v>21</v>
      </c>
    </row>
    <row r="9" spans="1:21" ht="16">
      <c r="A9" s="52"/>
      <c r="B9" s="70"/>
      <c r="C9" s="11" t="s">
        <v>102</v>
      </c>
      <c r="D9" s="83"/>
      <c r="E9" s="81"/>
      <c r="F9" s="82"/>
      <c r="G9" s="52"/>
      <c r="H9" s="52"/>
      <c r="I9" s="52"/>
      <c r="J9" s="52"/>
      <c r="K9" s="52"/>
      <c r="L9" s="52"/>
      <c r="M9" s="52"/>
      <c r="N9" s="52"/>
      <c r="O9" s="52"/>
      <c r="P9" s="52"/>
      <c r="U9" s="13" t="s">
        <v>21</v>
      </c>
    </row>
    <row r="10" spans="1:21" ht="16">
      <c r="A10" s="52"/>
      <c r="B10" s="70"/>
      <c r="C10" s="10" t="s">
        <v>19</v>
      </c>
      <c r="D10" s="80"/>
      <c r="E10" s="81"/>
      <c r="F10" s="82"/>
      <c r="G10" s="52"/>
      <c r="H10" s="52"/>
      <c r="I10" s="52"/>
      <c r="J10" s="52"/>
      <c r="K10" s="52"/>
      <c r="L10" s="52"/>
      <c r="M10" s="52"/>
      <c r="N10" s="52"/>
      <c r="O10" s="52"/>
      <c r="P10" s="52"/>
      <c r="U10" s="13" t="s">
        <v>21</v>
      </c>
    </row>
    <row r="11" spans="1:21" ht="16">
      <c r="A11" s="52"/>
      <c r="B11" s="70"/>
      <c r="C11" s="11" t="s">
        <v>47</v>
      </c>
      <c r="D11" s="83"/>
      <c r="E11" s="84"/>
      <c r="F11" s="82"/>
      <c r="G11" s="52"/>
      <c r="H11" s="52"/>
      <c r="I11" s="52"/>
      <c r="J11" s="52"/>
      <c r="K11" s="52"/>
      <c r="L11" s="52"/>
      <c r="M11" s="52"/>
      <c r="N11" s="52"/>
      <c r="O11" s="52"/>
      <c r="P11" s="52"/>
      <c r="U11" s="13" t="s">
        <v>21</v>
      </c>
    </row>
    <row r="12" spans="1:21" ht="16">
      <c r="A12" s="52"/>
      <c r="B12" s="70"/>
      <c r="C12" s="10" t="s">
        <v>57</v>
      </c>
      <c r="D12" s="80"/>
      <c r="E12" s="84"/>
      <c r="F12" s="82"/>
      <c r="G12" s="52"/>
      <c r="H12" s="52"/>
      <c r="I12" s="52"/>
      <c r="J12" s="52"/>
      <c r="K12" s="52"/>
      <c r="L12" s="52"/>
      <c r="M12" s="52"/>
      <c r="N12" s="52"/>
      <c r="O12" s="52"/>
      <c r="P12" s="52"/>
    </row>
    <row r="13" spans="1:21" ht="16">
      <c r="A13" s="52"/>
      <c r="B13" s="70"/>
      <c r="C13" s="11" t="s">
        <v>157</v>
      </c>
      <c r="D13" s="83"/>
      <c r="E13" s="84"/>
      <c r="F13" s="82"/>
      <c r="G13" s="52"/>
      <c r="H13" s="52"/>
      <c r="I13" s="52"/>
      <c r="J13" s="52"/>
      <c r="K13" s="52"/>
      <c r="L13" s="52"/>
      <c r="M13" s="52"/>
      <c r="N13" s="52"/>
      <c r="O13" s="52"/>
      <c r="P13" s="52"/>
    </row>
    <row r="14" spans="1:21" ht="16">
      <c r="A14" s="52"/>
      <c r="B14" s="70"/>
      <c r="C14" s="10" t="s">
        <v>46</v>
      </c>
      <c r="D14" s="80"/>
      <c r="E14" s="8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T14" s="13"/>
      <c r="U14" s="19"/>
    </row>
    <row r="15" spans="1:21" ht="16">
      <c r="A15" s="52"/>
      <c r="B15" s="70"/>
      <c r="C15" s="11" t="s">
        <v>158</v>
      </c>
      <c r="D15" s="83"/>
      <c r="E15" s="8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T15" s="13"/>
      <c r="U15" s="19"/>
    </row>
    <row r="16" spans="1:21">
      <c r="A16" s="52"/>
      <c r="B16" s="70"/>
      <c r="C16" s="81"/>
      <c r="D16" s="81"/>
      <c r="E16" s="8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T16" s="13"/>
      <c r="U16" s="19"/>
    </row>
    <row r="17" spans="1:21" ht="17.25" customHeight="1">
      <c r="A17" s="52"/>
      <c r="B17" s="70"/>
      <c r="C17" s="83"/>
      <c r="D17" s="83"/>
      <c r="E17" s="81"/>
      <c r="F17" s="82"/>
      <c r="G17" s="52"/>
      <c r="H17" s="52"/>
      <c r="I17" s="52"/>
      <c r="J17" s="52"/>
      <c r="K17" s="52"/>
      <c r="L17" s="52"/>
      <c r="M17" s="52"/>
      <c r="N17" s="52"/>
      <c r="O17" s="52"/>
      <c r="P17" s="52"/>
      <c r="U17" s="13" t="s">
        <v>21</v>
      </c>
    </row>
    <row r="18" spans="1:21">
      <c r="A18" s="52"/>
      <c r="B18" s="114" t="s">
        <v>63</v>
      </c>
      <c r="C18" s="31" t="s">
        <v>18</v>
      </c>
      <c r="D18" s="31"/>
      <c r="E18" s="32"/>
      <c r="F18" s="33"/>
      <c r="G18" s="34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13" t="s">
        <v>21</v>
      </c>
    </row>
    <row r="19" spans="1:21">
      <c r="A19" s="52"/>
      <c r="B19" s="70"/>
      <c r="C19" s="71"/>
      <c r="D19" s="71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U19" s="13" t="s">
        <v>21</v>
      </c>
    </row>
    <row r="20" spans="1:21" ht="16" outlineLevel="1">
      <c r="A20" s="52"/>
      <c r="B20" s="97" t="s">
        <v>76</v>
      </c>
      <c r="C20" s="96" t="s">
        <v>70</v>
      </c>
      <c r="D20" s="96"/>
      <c r="E20" s="85"/>
      <c r="F20" s="85"/>
      <c r="G20" s="175">
        <v>2021</v>
      </c>
      <c r="H20" s="52"/>
      <c r="I20" s="52"/>
      <c r="J20" s="52"/>
      <c r="K20" s="52"/>
      <c r="L20" s="52"/>
      <c r="M20" s="52"/>
      <c r="N20" s="52"/>
      <c r="O20" s="52"/>
      <c r="P20" s="52"/>
    </row>
    <row r="21" spans="1:21" outlineLevel="1">
      <c r="A21" s="52"/>
      <c r="B21" s="70"/>
      <c r="C21" s="71"/>
      <c r="D21" s="71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</row>
    <row r="22" spans="1:21" ht="16" outlineLevel="1">
      <c r="A22" s="52"/>
      <c r="B22" s="15" t="s">
        <v>77</v>
      </c>
      <c r="C22" s="21" t="s">
        <v>58</v>
      </c>
      <c r="D22" s="68" t="s">
        <v>283</v>
      </c>
      <c r="E22" s="56"/>
      <c r="F22" s="22"/>
      <c r="G22" s="22"/>
      <c r="H22" s="22"/>
      <c r="I22" s="16"/>
      <c r="J22" s="16"/>
      <c r="K22" s="16">
        <v>44362</v>
      </c>
      <c r="L22" s="16"/>
      <c r="M22" s="17"/>
      <c r="N22" s="17"/>
      <c r="O22" s="17"/>
      <c r="P22" s="17"/>
      <c r="U22" s="13" t="s">
        <v>21</v>
      </c>
    </row>
    <row r="23" spans="1:21" ht="16" outlineLevel="1">
      <c r="A23" s="52"/>
      <c r="B23" s="15" t="s">
        <v>78</v>
      </c>
      <c r="C23" s="21" t="s">
        <v>59</v>
      </c>
      <c r="D23" s="68" t="s">
        <v>283</v>
      </c>
      <c r="E23" s="56"/>
      <c r="F23" s="22"/>
      <c r="G23" s="22"/>
      <c r="H23" s="22"/>
      <c r="I23" s="16"/>
      <c r="J23" s="16"/>
      <c r="K23" s="16">
        <v>44469</v>
      </c>
      <c r="L23" s="16"/>
      <c r="M23" s="17"/>
      <c r="N23" s="17"/>
      <c r="O23" s="17"/>
      <c r="P23" s="17"/>
      <c r="U23" s="13" t="s">
        <v>21</v>
      </c>
    </row>
    <row r="24" spans="1:21" ht="16" outlineLevel="1">
      <c r="A24" s="52"/>
      <c r="B24" s="15" t="s">
        <v>79</v>
      </c>
      <c r="C24" s="21" t="s">
        <v>74</v>
      </c>
      <c r="D24" s="68" t="s">
        <v>283</v>
      </c>
      <c r="E24" s="56"/>
      <c r="F24" s="22"/>
      <c r="G24" s="22"/>
      <c r="H24" s="22"/>
      <c r="I24" s="16"/>
      <c r="J24" s="16"/>
      <c r="K24" s="16">
        <v>44470</v>
      </c>
      <c r="L24" s="16"/>
      <c r="M24" s="17"/>
      <c r="N24" s="17"/>
      <c r="O24" s="17"/>
      <c r="P24" s="17"/>
    </row>
    <row r="25" spans="1:21" ht="16" outlineLevel="1">
      <c r="A25" s="52"/>
      <c r="B25" s="15" t="s">
        <v>80</v>
      </c>
      <c r="C25" s="21" t="s">
        <v>75</v>
      </c>
      <c r="D25" s="68" t="s">
        <v>283</v>
      </c>
      <c r="E25" s="56"/>
      <c r="F25" s="22"/>
      <c r="G25" s="22"/>
      <c r="H25" s="22"/>
      <c r="I25" s="16"/>
      <c r="J25" s="16"/>
      <c r="K25" s="16"/>
      <c r="L25" s="16">
        <v>44742</v>
      </c>
      <c r="M25" s="17"/>
      <c r="N25" s="17"/>
      <c r="O25" s="17"/>
      <c r="P25" s="17"/>
      <c r="U25" s="13" t="s">
        <v>21</v>
      </c>
    </row>
    <row r="26" spans="1:21" ht="16" outlineLevel="1">
      <c r="A26" s="52"/>
      <c r="B26" s="15" t="s">
        <v>81</v>
      </c>
      <c r="C26" s="21" t="s">
        <v>60</v>
      </c>
      <c r="D26" s="68" t="s">
        <v>283</v>
      </c>
      <c r="E26" s="56"/>
      <c r="F26" s="22"/>
      <c r="G26" s="22"/>
      <c r="H26" s="22"/>
      <c r="I26" s="16"/>
      <c r="J26" s="16"/>
      <c r="K26" s="16"/>
      <c r="L26" s="16">
        <v>44771</v>
      </c>
      <c r="M26" s="16"/>
      <c r="N26" s="17"/>
      <c r="O26" s="17"/>
      <c r="P26" s="17"/>
      <c r="U26" s="13" t="s">
        <v>21</v>
      </c>
    </row>
    <row r="27" spans="1:21" outlineLevel="1">
      <c r="A27" s="52"/>
      <c r="B27" s="70"/>
      <c r="C27" s="71"/>
      <c r="D27" s="71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U27" s="13" t="s">
        <v>21</v>
      </c>
    </row>
    <row r="28" spans="1:21">
      <c r="A28" s="52"/>
      <c r="B28" s="114" t="s">
        <v>64</v>
      </c>
      <c r="C28" s="31" t="s">
        <v>339</v>
      </c>
      <c r="D28" s="31"/>
      <c r="E28" s="32"/>
      <c r="F28" s="33"/>
      <c r="G28" s="34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13" t="s">
        <v>21</v>
      </c>
    </row>
    <row r="29" spans="1:21">
      <c r="A29" s="52"/>
      <c r="B29" s="70"/>
      <c r="C29" s="71"/>
      <c r="D29" s="71"/>
      <c r="E29" s="71"/>
      <c r="F29" s="52"/>
      <c r="G29" s="52"/>
      <c r="H29" s="52"/>
      <c r="I29" s="52"/>
      <c r="J29" s="52"/>
      <c r="K29" s="270"/>
      <c r="L29" s="270"/>
      <c r="M29" s="52"/>
      <c r="N29" s="52"/>
      <c r="O29" s="52"/>
      <c r="P29" s="52"/>
      <c r="U29" s="13" t="s">
        <v>21</v>
      </c>
    </row>
    <row r="30" spans="1:21" ht="16" outlineLevel="1">
      <c r="A30" s="52"/>
      <c r="B30" s="57" t="s">
        <v>340</v>
      </c>
      <c r="C30" s="58" t="s">
        <v>5</v>
      </c>
      <c r="D30" s="58"/>
      <c r="E30" s="58"/>
      <c r="F30" s="59" t="s">
        <v>14</v>
      </c>
      <c r="G30" s="60">
        <f>SUM(H30:T30)</f>
        <v>161533.08649688817</v>
      </c>
      <c r="H30" s="59"/>
      <c r="I30" s="60">
        <f t="shared" ref="I30:P30" si="0">SUM(I31,I72)</f>
        <v>0</v>
      </c>
      <c r="J30" s="60">
        <f t="shared" si="0"/>
        <v>1000</v>
      </c>
      <c r="K30" s="60">
        <f t="shared" si="0"/>
        <v>84009.785150000011</v>
      </c>
      <c r="L30" s="60">
        <f t="shared" si="0"/>
        <v>76523.301346888155</v>
      </c>
      <c r="M30" s="60">
        <f t="shared" si="0"/>
        <v>0</v>
      </c>
      <c r="N30" s="60">
        <f t="shared" si="0"/>
        <v>0</v>
      </c>
      <c r="O30" s="60">
        <f t="shared" si="0"/>
        <v>0</v>
      </c>
      <c r="P30" s="60">
        <f t="shared" si="0"/>
        <v>0</v>
      </c>
      <c r="Q30" s="14"/>
      <c r="R30" s="14"/>
      <c r="S30" s="14"/>
      <c r="T30" s="14"/>
    </row>
    <row r="31" spans="1:21" ht="16">
      <c r="A31" s="52"/>
      <c r="B31" s="15" t="s">
        <v>65</v>
      </c>
      <c r="C31" s="18" t="s">
        <v>54</v>
      </c>
      <c r="D31" s="271"/>
      <c r="E31" s="47"/>
      <c r="F31" s="37" t="s">
        <v>14</v>
      </c>
      <c r="G31" s="61">
        <f t="shared" ref="G31:G74" si="1">SUM(H31:T31)</f>
        <v>141923.08649688817</v>
      </c>
      <c r="H31" s="37"/>
      <c r="I31" s="189">
        <f t="shared" ref="I31:P31" si="2">SUM(I32:I71)</f>
        <v>0</v>
      </c>
      <c r="J31" s="189">
        <f t="shared" si="2"/>
        <v>0</v>
      </c>
      <c r="K31" s="189">
        <f t="shared" si="2"/>
        <v>65399.785150000003</v>
      </c>
      <c r="L31" s="189">
        <f t="shared" si="2"/>
        <v>76523.301346888155</v>
      </c>
      <c r="M31" s="189">
        <f t="shared" si="2"/>
        <v>0</v>
      </c>
      <c r="N31" s="189">
        <f t="shared" si="2"/>
        <v>0</v>
      </c>
      <c r="O31" s="189">
        <f t="shared" si="2"/>
        <v>0</v>
      </c>
      <c r="P31" s="189">
        <f t="shared" si="2"/>
        <v>0</v>
      </c>
      <c r="Q31" s="9"/>
      <c r="R31" s="9"/>
      <c r="S31" s="9"/>
      <c r="T31" s="9"/>
      <c r="U31" s="13" t="s">
        <v>21</v>
      </c>
    </row>
    <row r="32" spans="1:21" ht="16">
      <c r="A32" s="52"/>
      <c r="B32" s="15" t="s">
        <v>691</v>
      </c>
      <c r="C32" s="21" t="s">
        <v>474</v>
      </c>
      <c r="D32" s="271" t="s">
        <v>689</v>
      </c>
      <c r="E32" s="47"/>
      <c r="F32" s="22" t="s">
        <v>14</v>
      </c>
      <c r="G32" s="298">
        <f t="shared" ref="G32" si="3">SUM(H32:T32)</f>
        <v>4521</v>
      </c>
      <c r="H32" s="37"/>
      <c r="I32" s="387">
        <v>0</v>
      </c>
      <c r="J32" s="387">
        <v>0</v>
      </c>
      <c r="K32" s="387">
        <v>0</v>
      </c>
      <c r="L32" s="387">
        <v>4521</v>
      </c>
      <c r="M32" s="387">
        <v>0</v>
      </c>
      <c r="N32" s="387">
        <v>0</v>
      </c>
      <c r="O32" s="387">
        <v>0</v>
      </c>
      <c r="P32" s="387">
        <v>0</v>
      </c>
      <c r="Q32" s="9"/>
      <c r="R32" s="9"/>
      <c r="S32" s="9"/>
      <c r="T32" s="9"/>
    </row>
    <row r="33" spans="1:20" ht="48">
      <c r="A33" s="52"/>
      <c r="B33" s="15" t="s">
        <v>357</v>
      </c>
      <c r="C33" s="21" t="s">
        <v>786</v>
      </c>
      <c r="D33" s="271" t="s">
        <v>689</v>
      </c>
      <c r="E33" s="47"/>
      <c r="F33" s="22" t="s">
        <v>14</v>
      </c>
      <c r="G33" s="298">
        <f t="shared" ref="G33" si="4">SUM(H33:T33)</f>
        <v>12676</v>
      </c>
      <c r="H33" s="37"/>
      <c r="I33" s="188">
        <v>0</v>
      </c>
      <c r="J33" s="188">
        <v>0</v>
      </c>
      <c r="K33" s="188">
        <v>0</v>
      </c>
      <c r="L33" s="188">
        <f>6176+6500</f>
        <v>12676</v>
      </c>
      <c r="M33" s="188">
        <v>0</v>
      </c>
      <c r="N33" s="188">
        <v>0</v>
      </c>
      <c r="O33" s="188">
        <v>0</v>
      </c>
      <c r="P33" s="188">
        <v>0</v>
      </c>
      <c r="Q33" s="9"/>
      <c r="R33" s="9"/>
      <c r="S33" s="9"/>
      <c r="T33" s="9"/>
    </row>
    <row r="34" spans="1:20" ht="16">
      <c r="A34" s="52"/>
      <c r="B34" s="15" t="s">
        <v>357</v>
      </c>
      <c r="C34" s="21" t="s">
        <v>643</v>
      </c>
      <c r="D34" s="271" t="s">
        <v>689</v>
      </c>
      <c r="E34" s="47"/>
      <c r="F34" s="22" t="s">
        <v>14</v>
      </c>
      <c r="G34" s="298">
        <f t="shared" ref="G34:G40" si="5">SUM(H34:T34)</f>
        <v>0</v>
      </c>
      <c r="H34" s="37"/>
      <c r="I34" s="387">
        <v>0</v>
      </c>
      <c r="J34" s="387">
        <v>0</v>
      </c>
      <c r="K34" s="387">
        <v>0</v>
      </c>
      <c r="L34" s="387">
        <v>0</v>
      </c>
      <c r="M34" s="387">
        <v>0</v>
      </c>
      <c r="N34" s="387">
        <v>0</v>
      </c>
      <c r="O34" s="387">
        <v>0</v>
      </c>
      <c r="P34" s="387">
        <v>0</v>
      </c>
      <c r="Q34" s="9"/>
      <c r="R34" s="9"/>
      <c r="S34" s="9"/>
      <c r="T34" s="9"/>
    </row>
    <row r="35" spans="1:20" ht="32">
      <c r="A35" s="52"/>
      <c r="B35" s="15" t="s">
        <v>356</v>
      </c>
      <c r="C35" s="21" t="s">
        <v>644</v>
      </c>
      <c r="D35" s="271" t="s">
        <v>689</v>
      </c>
      <c r="E35" s="47"/>
      <c r="F35" s="22" t="s">
        <v>14</v>
      </c>
      <c r="G35" s="298">
        <f t="shared" si="5"/>
        <v>1497.384</v>
      </c>
      <c r="H35" s="37"/>
      <c r="I35" s="188">
        <v>0</v>
      </c>
      <c r="J35" s="188">
        <v>0</v>
      </c>
      <c r="K35" s="188">
        <v>0</v>
      </c>
      <c r="L35" s="188">
        <v>1497.384</v>
      </c>
      <c r="M35" s="188">
        <v>0</v>
      </c>
      <c r="N35" s="188">
        <v>0</v>
      </c>
      <c r="O35" s="188">
        <v>0</v>
      </c>
      <c r="P35" s="188">
        <v>0</v>
      </c>
      <c r="Q35" s="9"/>
      <c r="R35" s="9"/>
      <c r="S35" s="9"/>
      <c r="T35" s="9"/>
    </row>
    <row r="36" spans="1:20" ht="16">
      <c r="A36" s="52"/>
      <c r="B36" s="15" t="s">
        <v>378</v>
      </c>
      <c r="C36" s="21" t="s">
        <v>645</v>
      </c>
      <c r="D36" s="271" t="s">
        <v>689</v>
      </c>
      <c r="E36" s="47"/>
      <c r="F36" s="22" t="s">
        <v>14</v>
      </c>
      <c r="G36" s="298">
        <f t="shared" si="5"/>
        <v>0</v>
      </c>
      <c r="H36" s="37"/>
      <c r="I36" s="387">
        <v>0</v>
      </c>
      <c r="J36" s="387">
        <v>0</v>
      </c>
      <c r="K36" s="387">
        <v>0</v>
      </c>
      <c r="L36" s="387">
        <v>0</v>
      </c>
      <c r="M36" s="387">
        <v>0</v>
      </c>
      <c r="N36" s="387">
        <v>0</v>
      </c>
      <c r="O36" s="387">
        <v>0</v>
      </c>
      <c r="P36" s="387">
        <v>0</v>
      </c>
      <c r="Q36" s="9"/>
      <c r="R36" s="9"/>
      <c r="S36" s="9"/>
      <c r="T36" s="9"/>
    </row>
    <row r="37" spans="1:20" ht="16">
      <c r="A37" s="52"/>
      <c r="B37" s="15" t="s">
        <v>478</v>
      </c>
      <c r="C37" s="21" t="s">
        <v>646</v>
      </c>
      <c r="D37" s="271" t="s">
        <v>689</v>
      </c>
      <c r="E37" s="47"/>
      <c r="F37" s="22" t="s">
        <v>14</v>
      </c>
      <c r="G37" s="298">
        <f t="shared" si="5"/>
        <v>0</v>
      </c>
      <c r="H37" s="37"/>
      <c r="I37" s="387">
        <v>0</v>
      </c>
      <c r="J37" s="387">
        <v>0</v>
      </c>
      <c r="K37" s="387">
        <v>0</v>
      </c>
      <c r="L37" s="387">
        <v>0</v>
      </c>
      <c r="M37" s="387">
        <v>0</v>
      </c>
      <c r="N37" s="387">
        <v>0</v>
      </c>
      <c r="O37" s="387">
        <v>0</v>
      </c>
      <c r="P37" s="387">
        <v>0</v>
      </c>
      <c r="Q37" s="9"/>
      <c r="R37" s="9"/>
      <c r="S37" s="9"/>
      <c r="T37" s="9"/>
    </row>
    <row r="38" spans="1:20" ht="64">
      <c r="A38" s="52"/>
      <c r="B38" s="15" t="s">
        <v>479</v>
      </c>
      <c r="C38" s="21" t="s">
        <v>647</v>
      </c>
      <c r="D38" s="271" t="s">
        <v>666</v>
      </c>
      <c r="E38" s="47"/>
      <c r="F38" s="22" t="s">
        <v>14</v>
      </c>
      <c r="G38" s="298">
        <f t="shared" si="5"/>
        <v>5924.9064305014399</v>
      </c>
      <c r="H38" s="37"/>
      <c r="I38" s="188">
        <v>0</v>
      </c>
      <c r="J38" s="188">
        <v>0</v>
      </c>
      <c r="K38" s="188">
        <v>0</v>
      </c>
      <c r="L38" s="188">
        <v>5924.9064305014399</v>
      </c>
      <c r="M38" s="188">
        <v>0</v>
      </c>
      <c r="N38" s="188">
        <v>0</v>
      </c>
      <c r="O38" s="188">
        <v>0</v>
      </c>
      <c r="P38" s="188">
        <v>0</v>
      </c>
      <c r="Q38" s="9"/>
      <c r="R38" s="9"/>
      <c r="S38" s="9"/>
      <c r="T38" s="9"/>
    </row>
    <row r="39" spans="1:20" ht="64">
      <c r="A39" s="52"/>
      <c r="B39" s="15" t="s">
        <v>480</v>
      </c>
      <c r="C39" s="21" t="s">
        <v>648</v>
      </c>
      <c r="D39" s="271" t="s">
        <v>666</v>
      </c>
      <c r="E39" s="47"/>
      <c r="F39" s="22" t="s">
        <v>14</v>
      </c>
      <c r="G39" s="298">
        <f t="shared" si="5"/>
        <v>5547.6147328500983</v>
      </c>
      <c r="H39" s="37"/>
      <c r="I39" s="188">
        <v>0</v>
      </c>
      <c r="J39" s="188">
        <v>0</v>
      </c>
      <c r="K39" s="188">
        <v>0</v>
      </c>
      <c r="L39" s="188">
        <v>5547.6147328500983</v>
      </c>
      <c r="M39" s="188">
        <v>0</v>
      </c>
      <c r="N39" s="188">
        <v>0</v>
      </c>
      <c r="O39" s="188">
        <v>0</v>
      </c>
      <c r="P39" s="188">
        <v>0</v>
      </c>
      <c r="Q39" s="9"/>
      <c r="R39" s="9"/>
      <c r="S39" s="9"/>
      <c r="T39" s="9"/>
    </row>
    <row r="40" spans="1:20" ht="64">
      <c r="A40" s="52"/>
      <c r="B40" s="15" t="s">
        <v>534</v>
      </c>
      <c r="C40" s="21" t="s">
        <v>649</v>
      </c>
      <c r="D40" s="271" t="s">
        <v>666</v>
      </c>
      <c r="E40" s="47"/>
      <c r="F40" s="22" t="s">
        <v>14</v>
      </c>
      <c r="G40" s="298">
        <f t="shared" si="5"/>
        <v>10835.422284039098</v>
      </c>
      <c r="H40" s="367"/>
      <c r="I40" s="188">
        <v>0</v>
      </c>
      <c r="J40" s="188">
        <v>0</v>
      </c>
      <c r="K40" s="188">
        <v>0</v>
      </c>
      <c r="L40" s="188">
        <v>10835.422284039098</v>
      </c>
      <c r="M40" s="188">
        <v>0</v>
      </c>
      <c r="N40" s="188">
        <v>0</v>
      </c>
      <c r="O40" s="188">
        <v>0</v>
      </c>
      <c r="P40" s="188">
        <v>0</v>
      </c>
      <c r="Q40" s="9"/>
      <c r="R40" s="9"/>
      <c r="S40" s="9"/>
      <c r="T40" s="9"/>
    </row>
    <row r="41" spans="1:20" ht="64">
      <c r="A41" s="52"/>
      <c r="B41" s="15" t="s">
        <v>535</v>
      </c>
      <c r="C41" s="21" t="s">
        <v>650</v>
      </c>
      <c r="D41" s="271" t="s">
        <v>666</v>
      </c>
      <c r="E41" s="47"/>
      <c r="F41" s="22" t="s">
        <v>14</v>
      </c>
      <c r="G41" s="298">
        <f t="shared" ref="G41:G55" si="6">SUM(H41:T41)</f>
        <v>4815.7215919675073</v>
      </c>
      <c r="H41" s="367"/>
      <c r="I41" s="188">
        <v>0</v>
      </c>
      <c r="J41" s="188">
        <v>0</v>
      </c>
      <c r="K41" s="188">
        <v>0</v>
      </c>
      <c r="L41" s="188">
        <v>4815.7215919675073</v>
      </c>
      <c r="M41" s="188">
        <v>0</v>
      </c>
      <c r="N41" s="188">
        <v>0</v>
      </c>
      <c r="O41" s="188">
        <v>0</v>
      </c>
      <c r="P41" s="188">
        <v>0</v>
      </c>
      <c r="Q41" s="9"/>
      <c r="R41" s="9"/>
      <c r="S41" s="9"/>
      <c r="T41" s="9"/>
    </row>
    <row r="42" spans="1:20" ht="64">
      <c r="A42" s="52"/>
      <c r="B42" s="15" t="s">
        <v>536</v>
      </c>
      <c r="C42" s="21" t="s">
        <v>651</v>
      </c>
      <c r="D42" s="271" t="s">
        <v>666</v>
      </c>
      <c r="E42" s="47"/>
      <c r="F42" s="22" t="s">
        <v>14</v>
      </c>
      <c r="G42" s="298">
        <f t="shared" si="6"/>
        <v>0</v>
      </c>
      <c r="H42" s="367"/>
      <c r="I42" s="188">
        <v>0</v>
      </c>
      <c r="J42" s="188">
        <v>0</v>
      </c>
      <c r="K42" s="188">
        <v>0</v>
      </c>
      <c r="L42" s="188">
        <v>0</v>
      </c>
      <c r="M42" s="188">
        <v>0</v>
      </c>
      <c r="N42" s="188">
        <v>0</v>
      </c>
      <c r="O42" s="188">
        <v>0</v>
      </c>
      <c r="P42" s="188">
        <v>0</v>
      </c>
      <c r="Q42" s="9"/>
      <c r="R42" s="9"/>
      <c r="S42" s="9"/>
      <c r="T42" s="9"/>
    </row>
    <row r="43" spans="1:20" ht="64">
      <c r="A43" s="52"/>
      <c r="B43" s="15" t="s">
        <v>692</v>
      </c>
      <c r="C43" s="21" t="s">
        <v>652</v>
      </c>
      <c r="D43" s="271" t="s">
        <v>666</v>
      </c>
      <c r="E43" s="47"/>
      <c r="F43" s="22" t="s">
        <v>14</v>
      </c>
      <c r="G43" s="298">
        <f t="shared" si="6"/>
        <v>2690</v>
      </c>
      <c r="H43" s="367"/>
      <c r="I43" s="188">
        <v>0</v>
      </c>
      <c r="J43" s="188">
        <v>0</v>
      </c>
      <c r="K43" s="188">
        <v>0</v>
      </c>
      <c r="L43" s="188">
        <v>2690</v>
      </c>
      <c r="M43" s="188">
        <v>0</v>
      </c>
      <c r="N43" s="188">
        <v>0</v>
      </c>
      <c r="O43" s="188">
        <v>0</v>
      </c>
      <c r="P43" s="188">
        <v>0</v>
      </c>
      <c r="Q43" s="9"/>
      <c r="R43" s="9"/>
      <c r="S43" s="9"/>
      <c r="T43" s="9"/>
    </row>
    <row r="44" spans="1:20" ht="64">
      <c r="A44" s="52"/>
      <c r="B44" s="15" t="s">
        <v>693</v>
      </c>
      <c r="C44" s="21" t="s">
        <v>653</v>
      </c>
      <c r="D44" s="271" t="s">
        <v>666</v>
      </c>
      <c r="E44" s="47"/>
      <c r="F44" s="22" t="s">
        <v>14</v>
      </c>
      <c r="G44" s="298">
        <f t="shared" si="6"/>
        <v>3944.900095380317</v>
      </c>
      <c r="H44" s="367"/>
      <c r="I44" s="188">
        <v>0</v>
      </c>
      <c r="J44" s="188">
        <v>0</v>
      </c>
      <c r="K44" s="188">
        <v>0</v>
      </c>
      <c r="L44" s="188">
        <v>3944.900095380317</v>
      </c>
      <c r="M44" s="188">
        <v>0</v>
      </c>
      <c r="N44" s="188">
        <v>0</v>
      </c>
      <c r="O44" s="188">
        <v>0</v>
      </c>
      <c r="P44" s="188">
        <v>0</v>
      </c>
      <c r="Q44" s="9"/>
      <c r="R44" s="9"/>
      <c r="S44" s="9"/>
      <c r="T44" s="9"/>
    </row>
    <row r="45" spans="1:20" ht="64">
      <c r="A45" s="52"/>
      <c r="B45" s="15" t="s">
        <v>694</v>
      </c>
      <c r="C45" s="21" t="s">
        <v>654</v>
      </c>
      <c r="D45" s="271" t="s">
        <v>666</v>
      </c>
      <c r="E45" s="47"/>
      <c r="F45" s="22" t="s">
        <v>14</v>
      </c>
      <c r="G45" s="298">
        <f t="shared" si="6"/>
        <v>1972.4500476901585</v>
      </c>
      <c r="H45" s="367"/>
      <c r="I45" s="188">
        <v>0</v>
      </c>
      <c r="J45" s="188">
        <v>0</v>
      </c>
      <c r="K45" s="188">
        <v>0</v>
      </c>
      <c r="L45" s="188">
        <v>1972.4500476901585</v>
      </c>
      <c r="M45" s="188">
        <v>0</v>
      </c>
      <c r="N45" s="188">
        <v>0</v>
      </c>
      <c r="O45" s="188">
        <v>0</v>
      </c>
      <c r="P45" s="188">
        <v>0</v>
      </c>
      <c r="Q45" s="9"/>
      <c r="R45" s="9"/>
      <c r="S45" s="9"/>
      <c r="T45" s="9"/>
    </row>
    <row r="46" spans="1:20" ht="64">
      <c r="A46" s="52"/>
      <c r="B46" s="15" t="s">
        <v>695</v>
      </c>
      <c r="C46" s="21" t="s">
        <v>655</v>
      </c>
      <c r="D46" s="271" t="s">
        <v>666</v>
      </c>
      <c r="E46" s="47"/>
      <c r="F46" s="22" t="s">
        <v>14</v>
      </c>
      <c r="G46" s="298">
        <f t="shared" si="6"/>
        <v>928.2117871483099</v>
      </c>
      <c r="H46" s="367"/>
      <c r="I46" s="188">
        <v>0</v>
      </c>
      <c r="J46" s="188">
        <v>0</v>
      </c>
      <c r="K46" s="188">
        <v>0</v>
      </c>
      <c r="L46" s="188">
        <v>928.2117871483099</v>
      </c>
      <c r="M46" s="188">
        <v>0</v>
      </c>
      <c r="N46" s="188">
        <v>0</v>
      </c>
      <c r="O46" s="188">
        <v>0</v>
      </c>
      <c r="P46" s="188">
        <v>0</v>
      </c>
      <c r="Q46" s="9"/>
      <c r="R46" s="9"/>
      <c r="S46" s="9"/>
      <c r="T46" s="9"/>
    </row>
    <row r="47" spans="1:20" ht="64">
      <c r="A47" s="52"/>
      <c r="B47" s="15" t="s">
        <v>696</v>
      </c>
      <c r="C47" s="21" t="s">
        <v>655</v>
      </c>
      <c r="D47" s="271" t="s">
        <v>666</v>
      </c>
      <c r="E47" s="47"/>
      <c r="F47" s="22" t="s">
        <v>14</v>
      </c>
      <c r="G47" s="298">
        <f t="shared" si="6"/>
        <v>1972.4500476901585</v>
      </c>
      <c r="H47" s="367"/>
      <c r="I47" s="188">
        <v>0</v>
      </c>
      <c r="J47" s="188">
        <v>0</v>
      </c>
      <c r="K47" s="188">
        <v>0</v>
      </c>
      <c r="L47" s="188">
        <v>1972.4500476901585</v>
      </c>
      <c r="M47" s="188">
        <v>0</v>
      </c>
      <c r="N47" s="188">
        <v>0</v>
      </c>
      <c r="O47" s="188">
        <v>0</v>
      </c>
      <c r="P47" s="188">
        <v>0</v>
      </c>
      <c r="Q47" s="9"/>
      <c r="R47" s="9"/>
      <c r="S47" s="9"/>
      <c r="T47" s="9"/>
    </row>
    <row r="48" spans="1:20" ht="64">
      <c r="A48" s="52"/>
      <c r="B48" s="15" t="s">
        <v>697</v>
      </c>
      <c r="C48" s="21" t="s">
        <v>656</v>
      </c>
      <c r="D48" s="271" t="s">
        <v>666</v>
      </c>
      <c r="E48" s="47"/>
      <c r="F48" s="22" t="s">
        <v>14</v>
      </c>
      <c r="G48" s="298">
        <f t="shared" si="6"/>
        <v>2129.7399440284285</v>
      </c>
      <c r="H48" s="367"/>
      <c r="I48" s="188">
        <v>0</v>
      </c>
      <c r="J48" s="188">
        <v>0</v>
      </c>
      <c r="K48" s="188">
        <v>0</v>
      </c>
      <c r="L48" s="188">
        <v>2129.7399440284285</v>
      </c>
      <c r="M48" s="188">
        <v>0</v>
      </c>
      <c r="N48" s="188">
        <v>0</v>
      </c>
      <c r="O48" s="188">
        <v>0</v>
      </c>
      <c r="P48" s="188">
        <v>0</v>
      </c>
      <c r="Q48" s="9"/>
      <c r="R48" s="9"/>
      <c r="S48" s="9"/>
      <c r="T48" s="9"/>
    </row>
    <row r="49" spans="1:20" ht="64">
      <c r="A49" s="52"/>
      <c r="B49" s="15" t="s">
        <v>698</v>
      </c>
      <c r="C49" s="21" t="s">
        <v>657</v>
      </c>
      <c r="D49" s="271" t="s">
        <v>666</v>
      </c>
      <c r="E49" s="47"/>
      <c r="F49" s="22" t="s">
        <v>14</v>
      </c>
      <c r="G49" s="298">
        <f t="shared" si="6"/>
        <v>986.22502384507925</v>
      </c>
      <c r="H49" s="367"/>
      <c r="I49" s="188">
        <v>0</v>
      </c>
      <c r="J49" s="188">
        <v>0</v>
      </c>
      <c r="K49" s="188">
        <v>0</v>
      </c>
      <c r="L49" s="188">
        <v>986.22502384507925</v>
      </c>
      <c r="M49" s="188">
        <v>0</v>
      </c>
      <c r="N49" s="188">
        <v>0</v>
      </c>
      <c r="O49" s="188">
        <v>0</v>
      </c>
      <c r="P49" s="188">
        <v>0</v>
      </c>
      <c r="Q49" s="9"/>
      <c r="R49" s="9"/>
      <c r="S49" s="9"/>
      <c r="T49" s="9"/>
    </row>
    <row r="50" spans="1:20" ht="64">
      <c r="A50" s="52"/>
      <c r="B50" s="15" t="s">
        <v>699</v>
      </c>
      <c r="C50" s="21" t="s">
        <v>658</v>
      </c>
      <c r="D50" s="271" t="s">
        <v>666</v>
      </c>
      <c r="E50" s="47"/>
      <c r="F50" s="22" t="s">
        <v>14</v>
      </c>
      <c r="G50" s="298">
        <f t="shared" si="6"/>
        <v>487.31118825286268</v>
      </c>
      <c r="H50" s="367"/>
      <c r="I50" s="188">
        <v>0</v>
      </c>
      <c r="J50" s="188">
        <v>0</v>
      </c>
      <c r="K50" s="188">
        <v>0</v>
      </c>
      <c r="L50" s="188">
        <v>487.31118825286268</v>
      </c>
      <c r="M50" s="188">
        <v>0</v>
      </c>
      <c r="N50" s="188">
        <v>0</v>
      </c>
      <c r="O50" s="188">
        <v>0</v>
      </c>
      <c r="P50" s="188">
        <v>0</v>
      </c>
      <c r="Q50" s="9"/>
      <c r="R50" s="9"/>
      <c r="S50" s="9"/>
      <c r="T50" s="9"/>
    </row>
    <row r="51" spans="1:20" ht="64">
      <c r="A51" s="52"/>
      <c r="B51" s="15" t="s">
        <v>700</v>
      </c>
      <c r="C51" s="21" t="s">
        <v>659</v>
      </c>
      <c r="D51" s="271" t="s">
        <v>666</v>
      </c>
      <c r="E51" s="47"/>
      <c r="F51" s="22" t="s">
        <v>14</v>
      </c>
      <c r="G51" s="298">
        <f t="shared" si="6"/>
        <v>487.31118825286268</v>
      </c>
      <c r="H51" s="367"/>
      <c r="I51" s="188">
        <v>0</v>
      </c>
      <c r="J51" s="188">
        <v>0</v>
      </c>
      <c r="K51" s="188">
        <v>0</v>
      </c>
      <c r="L51" s="188">
        <v>487.31118825286268</v>
      </c>
      <c r="M51" s="188">
        <v>0</v>
      </c>
      <c r="N51" s="188">
        <v>0</v>
      </c>
      <c r="O51" s="188">
        <v>0</v>
      </c>
      <c r="P51" s="188">
        <v>0</v>
      </c>
      <c r="Q51" s="9"/>
      <c r="R51" s="9"/>
      <c r="S51" s="9"/>
      <c r="T51" s="9"/>
    </row>
    <row r="52" spans="1:20" ht="64">
      <c r="A52" s="52"/>
      <c r="B52" s="15" t="s">
        <v>701</v>
      </c>
      <c r="C52" s="21" t="s">
        <v>660</v>
      </c>
      <c r="D52" s="271" t="s">
        <v>666</v>
      </c>
      <c r="E52" s="47"/>
      <c r="F52" s="22" t="s">
        <v>14</v>
      </c>
      <c r="G52" s="298">
        <f t="shared" si="6"/>
        <v>3944.900095380317</v>
      </c>
      <c r="H52" s="367"/>
      <c r="I52" s="188">
        <v>0</v>
      </c>
      <c r="J52" s="188">
        <v>0</v>
      </c>
      <c r="K52" s="188">
        <v>0</v>
      </c>
      <c r="L52" s="188">
        <v>3944.900095380317</v>
      </c>
      <c r="M52" s="188">
        <v>0</v>
      </c>
      <c r="N52" s="188">
        <v>0</v>
      </c>
      <c r="O52" s="188">
        <v>0</v>
      </c>
      <c r="P52" s="188">
        <v>0</v>
      </c>
      <c r="Q52" s="9"/>
      <c r="R52" s="9"/>
      <c r="S52" s="9"/>
      <c r="T52" s="9"/>
    </row>
    <row r="53" spans="1:20" ht="64">
      <c r="A53" s="52"/>
      <c r="B53" s="15" t="s">
        <v>702</v>
      </c>
      <c r="C53" s="21" t="s">
        <v>661</v>
      </c>
      <c r="D53" s="271" t="s">
        <v>666</v>
      </c>
      <c r="E53" s="47"/>
      <c r="F53" s="22" t="s">
        <v>14</v>
      </c>
      <c r="G53" s="298">
        <f t="shared" si="6"/>
        <v>812.18531375477107</v>
      </c>
      <c r="H53" s="367"/>
      <c r="I53" s="188">
        <v>0</v>
      </c>
      <c r="J53" s="188">
        <v>0</v>
      </c>
      <c r="K53" s="188">
        <v>0</v>
      </c>
      <c r="L53" s="188">
        <v>812.18531375477107</v>
      </c>
      <c r="M53" s="188">
        <v>0</v>
      </c>
      <c r="N53" s="188">
        <v>0</v>
      </c>
      <c r="O53" s="188">
        <v>0</v>
      </c>
      <c r="P53" s="188">
        <v>0</v>
      </c>
      <c r="Q53" s="9"/>
      <c r="R53" s="9"/>
      <c r="S53" s="9"/>
      <c r="T53" s="9"/>
    </row>
    <row r="54" spans="1:20" ht="64">
      <c r="A54" s="52"/>
      <c r="B54" s="15" t="s">
        <v>703</v>
      </c>
      <c r="C54" s="21" t="s">
        <v>662</v>
      </c>
      <c r="D54" s="271" t="s">
        <v>666</v>
      </c>
      <c r="E54" s="47"/>
      <c r="F54" s="22" t="s">
        <v>14</v>
      </c>
      <c r="G54" s="298">
        <f t="shared" si="6"/>
        <v>2993.4830135532993</v>
      </c>
      <c r="H54" s="367"/>
      <c r="I54" s="188">
        <v>0</v>
      </c>
      <c r="J54" s="188">
        <v>0</v>
      </c>
      <c r="K54" s="188">
        <v>0</v>
      </c>
      <c r="L54" s="188">
        <v>2993.4830135532993</v>
      </c>
      <c r="M54" s="188">
        <v>0</v>
      </c>
      <c r="N54" s="188">
        <v>0</v>
      </c>
      <c r="O54" s="188">
        <v>0</v>
      </c>
      <c r="P54" s="188">
        <v>0</v>
      </c>
      <c r="Q54" s="9"/>
      <c r="R54" s="9"/>
      <c r="S54" s="9"/>
      <c r="T54" s="9"/>
    </row>
    <row r="55" spans="1:20" ht="64">
      <c r="A55" s="52"/>
      <c r="B55" s="15" t="s">
        <v>704</v>
      </c>
      <c r="C55" s="21" t="s">
        <v>663</v>
      </c>
      <c r="D55" s="271" t="s">
        <v>666</v>
      </c>
      <c r="E55" s="47"/>
      <c r="F55" s="22" t="s">
        <v>14</v>
      </c>
      <c r="G55" s="298">
        <f t="shared" si="6"/>
        <v>2993.4830135532993</v>
      </c>
      <c r="H55" s="367"/>
      <c r="I55" s="188">
        <v>0</v>
      </c>
      <c r="J55" s="188">
        <v>0</v>
      </c>
      <c r="K55" s="188">
        <v>0</v>
      </c>
      <c r="L55" s="188">
        <v>2993.4830135532993</v>
      </c>
      <c r="M55" s="188">
        <v>0</v>
      </c>
      <c r="N55" s="188">
        <v>0</v>
      </c>
      <c r="O55" s="188">
        <v>0</v>
      </c>
      <c r="P55" s="188">
        <v>0</v>
      </c>
      <c r="Q55" s="9"/>
      <c r="R55" s="9"/>
      <c r="S55" s="9"/>
      <c r="T55" s="9"/>
    </row>
    <row r="56" spans="1:20" ht="64">
      <c r="A56" s="52"/>
      <c r="B56" s="15" t="s">
        <v>705</v>
      </c>
      <c r="C56" s="21" t="s">
        <v>664</v>
      </c>
      <c r="D56" s="271" t="s">
        <v>666</v>
      </c>
      <c r="E56" s="47"/>
      <c r="F56" s="22" t="s">
        <v>14</v>
      </c>
      <c r="G56" s="298">
        <f t="shared" ref="G56:G71" si="7">SUM(I56:P56)</f>
        <v>2993.4830135532993</v>
      </c>
      <c r="H56" s="367"/>
      <c r="I56" s="188">
        <v>0</v>
      </c>
      <c r="J56" s="188">
        <v>0</v>
      </c>
      <c r="K56" s="188">
        <v>0</v>
      </c>
      <c r="L56" s="188">
        <v>2993.4830135532993</v>
      </c>
      <c r="M56" s="188">
        <v>0</v>
      </c>
      <c r="N56" s="188">
        <v>0</v>
      </c>
      <c r="O56" s="188">
        <v>0</v>
      </c>
      <c r="P56" s="188">
        <v>0</v>
      </c>
      <c r="Q56" s="9"/>
      <c r="R56" s="9"/>
      <c r="S56" s="9"/>
      <c r="T56" s="9"/>
    </row>
    <row r="57" spans="1:20" ht="64">
      <c r="A57" s="52"/>
      <c r="B57" s="15" t="s">
        <v>706</v>
      </c>
      <c r="C57" s="21" t="s">
        <v>665</v>
      </c>
      <c r="D57" s="271" t="s">
        <v>666</v>
      </c>
      <c r="E57" s="47"/>
      <c r="F57" s="22" t="s">
        <v>14</v>
      </c>
      <c r="G57" s="298">
        <f t="shared" si="7"/>
        <v>1369.1185354468469</v>
      </c>
      <c r="H57" s="367"/>
      <c r="I57" s="188">
        <v>0</v>
      </c>
      <c r="J57" s="188">
        <v>0</v>
      </c>
      <c r="K57" s="188">
        <v>0</v>
      </c>
      <c r="L57" s="188">
        <v>1369.1185354468469</v>
      </c>
      <c r="M57" s="188">
        <v>0</v>
      </c>
      <c r="N57" s="188">
        <v>0</v>
      </c>
      <c r="O57" s="188">
        <v>0</v>
      </c>
      <c r="P57" s="188">
        <v>0</v>
      </c>
      <c r="Q57" s="9"/>
      <c r="R57" s="9"/>
      <c r="S57" s="9"/>
      <c r="T57" s="9"/>
    </row>
    <row r="58" spans="1:20" ht="16">
      <c r="A58" s="52"/>
      <c r="B58" s="15" t="s">
        <v>707</v>
      </c>
      <c r="C58" s="21" t="s">
        <v>641</v>
      </c>
      <c r="D58" s="271" t="s">
        <v>642</v>
      </c>
      <c r="E58" s="47"/>
      <c r="F58" s="22" t="s">
        <v>14</v>
      </c>
      <c r="G58" s="298">
        <f t="shared" si="7"/>
        <v>4977</v>
      </c>
      <c r="H58" s="37"/>
      <c r="I58" s="387">
        <v>0</v>
      </c>
      <c r="J58" s="387">
        <v>0</v>
      </c>
      <c r="K58" s="387">
        <v>4977</v>
      </c>
      <c r="L58" s="387">
        <v>0</v>
      </c>
      <c r="M58" s="387">
        <v>0</v>
      </c>
      <c r="N58" s="387">
        <v>0</v>
      </c>
      <c r="O58" s="387">
        <v>0</v>
      </c>
      <c r="P58" s="387">
        <v>0</v>
      </c>
      <c r="Q58" s="9"/>
      <c r="R58" s="9"/>
      <c r="S58" s="9"/>
      <c r="T58" s="9"/>
    </row>
    <row r="59" spans="1:20" ht="48">
      <c r="A59" s="52"/>
      <c r="B59" s="15" t="s">
        <v>708</v>
      </c>
      <c r="C59" s="96" t="s">
        <v>711</v>
      </c>
      <c r="D59" s="271" t="s">
        <v>642</v>
      </c>
      <c r="E59" s="47"/>
      <c r="F59" s="22" t="s">
        <v>14</v>
      </c>
      <c r="G59" s="298">
        <f t="shared" si="7"/>
        <v>4100</v>
      </c>
      <c r="H59" s="37"/>
      <c r="I59" s="387">
        <v>0</v>
      </c>
      <c r="J59" s="387">
        <v>0</v>
      </c>
      <c r="K59" s="387">
        <v>4100</v>
      </c>
      <c r="L59" s="387">
        <v>0</v>
      </c>
      <c r="M59" s="387">
        <v>0</v>
      </c>
      <c r="N59" s="387">
        <v>0</v>
      </c>
      <c r="O59" s="387">
        <v>0</v>
      </c>
      <c r="P59" s="387">
        <v>0</v>
      </c>
      <c r="Q59" s="9"/>
      <c r="R59" s="9"/>
      <c r="S59" s="9"/>
      <c r="T59" s="9"/>
    </row>
    <row r="60" spans="1:20" ht="32">
      <c r="A60" s="52"/>
      <c r="B60" s="15" t="s">
        <v>709</v>
      </c>
      <c r="C60" s="96" t="s">
        <v>712</v>
      </c>
      <c r="D60" s="271" t="s">
        <v>642</v>
      </c>
      <c r="E60" s="47"/>
      <c r="F60" s="22" t="s">
        <v>14</v>
      </c>
      <c r="G60" s="298">
        <f t="shared" si="7"/>
        <v>2009</v>
      </c>
      <c r="H60" s="37"/>
      <c r="I60" s="387">
        <v>0</v>
      </c>
      <c r="J60" s="387">
        <v>0</v>
      </c>
      <c r="K60" s="387">
        <v>2009</v>
      </c>
      <c r="L60" s="387">
        <v>0</v>
      </c>
      <c r="M60" s="387">
        <v>0</v>
      </c>
      <c r="N60" s="387">
        <v>0</v>
      </c>
      <c r="O60" s="387">
        <v>0</v>
      </c>
      <c r="P60" s="387">
        <v>0</v>
      </c>
      <c r="Q60" s="9"/>
      <c r="R60" s="9"/>
      <c r="S60" s="9"/>
      <c r="T60" s="9"/>
    </row>
    <row r="61" spans="1:20" ht="16">
      <c r="A61" s="52"/>
      <c r="B61" s="15" t="s">
        <v>736</v>
      </c>
      <c r="C61" s="96" t="s">
        <v>713</v>
      </c>
      <c r="D61" s="271" t="s">
        <v>642</v>
      </c>
      <c r="E61" s="47"/>
      <c r="F61" s="22" t="s">
        <v>14</v>
      </c>
      <c r="G61" s="298">
        <f t="shared" si="7"/>
        <v>2784</v>
      </c>
      <c r="H61" s="37"/>
      <c r="I61" s="387">
        <v>0</v>
      </c>
      <c r="J61" s="387">
        <v>0</v>
      </c>
      <c r="K61" s="387">
        <v>2784</v>
      </c>
      <c r="L61" s="387">
        <v>0</v>
      </c>
      <c r="M61" s="387">
        <v>0</v>
      </c>
      <c r="N61" s="387">
        <v>0</v>
      </c>
      <c r="O61" s="387">
        <v>0</v>
      </c>
      <c r="P61" s="387">
        <v>0</v>
      </c>
      <c r="Q61" s="9"/>
      <c r="R61" s="9"/>
      <c r="S61" s="9"/>
      <c r="T61" s="9"/>
    </row>
    <row r="62" spans="1:20" ht="16">
      <c r="A62" s="52"/>
      <c r="B62" s="15" t="s">
        <v>737</v>
      </c>
      <c r="C62" s="96" t="s">
        <v>714</v>
      </c>
      <c r="D62" s="271" t="s">
        <v>642</v>
      </c>
      <c r="E62" s="47"/>
      <c r="F62" s="22" t="s">
        <v>14</v>
      </c>
      <c r="G62" s="298">
        <f t="shared" si="7"/>
        <v>3695</v>
      </c>
      <c r="H62" s="37"/>
      <c r="I62" s="387">
        <v>0</v>
      </c>
      <c r="J62" s="387">
        <v>0</v>
      </c>
      <c r="K62" s="387">
        <f>4195-500</f>
        <v>3695</v>
      </c>
      <c r="L62" s="387">
        <v>0</v>
      </c>
      <c r="M62" s="387">
        <v>0</v>
      </c>
      <c r="N62" s="387">
        <v>0</v>
      </c>
      <c r="O62" s="387">
        <v>0</v>
      </c>
      <c r="P62" s="387">
        <v>0</v>
      </c>
      <c r="Q62" s="9"/>
      <c r="R62" s="9"/>
      <c r="S62" s="9"/>
      <c r="T62" s="9"/>
    </row>
    <row r="63" spans="1:20" ht="64">
      <c r="A63" s="52"/>
      <c r="B63" s="15" t="s">
        <v>738</v>
      </c>
      <c r="C63" s="21" t="s">
        <v>722</v>
      </c>
      <c r="D63" s="271" t="s">
        <v>690</v>
      </c>
      <c r="E63" s="19"/>
      <c r="F63" s="22" t="s">
        <v>14</v>
      </c>
      <c r="G63" s="298">
        <f t="shared" si="7"/>
        <v>6219.0038400000003</v>
      </c>
      <c r="I63" s="188">
        <v>0</v>
      </c>
      <c r="J63" s="188">
        <v>0</v>
      </c>
      <c r="K63" s="297">
        <v>6219.0038400000003</v>
      </c>
      <c r="L63" s="188">
        <v>0</v>
      </c>
      <c r="M63" s="188">
        <v>0</v>
      </c>
      <c r="N63" s="188">
        <v>0</v>
      </c>
      <c r="O63" s="188">
        <v>0</v>
      </c>
      <c r="P63" s="188">
        <v>0</v>
      </c>
      <c r="Q63" s="9"/>
      <c r="R63" s="9"/>
      <c r="S63" s="9"/>
      <c r="T63" s="9"/>
    </row>
    <row r="64" spans="1:20" ht="64">
      <c r="A64" s="52"/>
      <c r="B64" s="15" t="s">
        <v>739</v>
      </c>
      <c r="C64" s="21" t="s">
        <v>735</v>
      </c>
      <c r="D64" s="271" t="s">
        <v>690</v>
      </c>
      <c r="E64" s="19"/>
      <c r="F64" s="22" t="s">
        <v>14</v>
      </c>
      <c r="G64" s="298">
        <f t="shared" si="7"/>
        <v>6911</v>
      </c>
      <c r="I64" s="188">
        <v>0</v>
      </c>
      <c r="J64" s="188">
        <v>0</v>
      </c>
      <c r="K64" s="297">
        <v>6911</v>
      </c>
      <c r="L64" s="188">
        <v>0</v>
      </c>
      <c r="M64" s="188">
        <v>0</v>
      </c>
      <c r="N64" s="188">
        <v>0</v>
      </c>
      <c r="O64" s="188">
        <v>0</v>
      </c>
      <c r="P64" s="188">
        <v>0</v>
      </c>
      <c r="Q64" s="9"/>
      <c r="R64" s="9"/>
      <c r="S64" s="9"/>
      <c r="T64" s="9"/>
    </row>
    <row r="65" spans="1:21" ht="64">
      <c r="A65" s="52"/>
      <c r="B65" s="15" t="s">
        <v>740</v>
      </c>
      <c r="C65" s="21" t="s">
        <v>718</v>
      </c>
      <c r="D65" s="271" t="s">
        <v>690</v>
      </c>
      <c r="E65" s="47"/>
      <c r="F65" s="22" t="s">
        <v>14</v>
      </c>
      <c r="G65" s="298">
        <f t="shared" si="7"/>
        <v>5420.1976800000002</v>
      </c>
      <c r="H65" s="37"/>
      <c r="I65" s="188">
        <v>0</v>
      </c>
      <c r="J65" s="188">
        <v>0</v>
      </c>
      <c r="K65" s="297">
        <v>5420.1976800000002</v>
      </c>
      <c r="L65" s="297">
        <v>0</v>
      </c>
      <c r="M65" s="297">
        <v>0</v>
      </c>
      <c r="N65" s="297">
        <v>0</v>
      </c>
      <c r="O65" s="297">
        <v>0</v>
      </c>
      <c r="P65" s="297">
        <v>0</v>
      </c>
      <c r="Q65" s="9"/>
      <c r="R65" s="9"/>
      <c r="S65" s="9"/>
      <c r="T65" s="9"/>
    </row>
    <row r="66" spans="1:21" ht="64">
      <c r="A66" s="52"/>
      <c r="B66" s="15" t="s">
        <v>741</v>
      </c>
      <c r="C66" s="21" t="s">
        <v>719</v>
      </c>
      <c r="D66" s="271" t="s">
        <v>690</v>
      </c>
      <c r="E66" s="47"/>
      <c r="F66" s="22" t="s">
        <v>14</v>
      </c>
      <c r="G66" s="298">
        <f t="shared" si="7"/>
        <v>7906.9748499999996</v>
      </c>
      <c r="H66" s="37"/>
      <c r="I66" s="188">
        <v>0</v>
      </c>
      <c r="J66" s="188">
        <v>0</v>
      </c>
      <c r="K66" s="297">
        <v>7906.9748499999996</v>
      </c>
      <c r="L66" s="297">
        <v>0</v>
      </c>
      <c r="M66" s="297">
        <v>0</v>
      </c>
      <c r="N66" s="297">
        <v>0</v>
      </c>
      <c r="O66" s="297">
        <v>0</v>
      </c>
      <c r="P66" s="297">
        <v>0</v>
      </c>
      <c r="Q66" s="9"/>
      <c r="R66" s="9"/>
      <c r="S66" s="9"/>
      <c r="T66" s="9"/>
    </row>
    <row r="67" spans="1:21" ht="64">
      <c r="A67" s="52"/>
      <c r="B67" s="15" t="s">
        <v>742</v>
      </c>
      <c r="C67" s="21" t="s">
        <v>720</v>
      </c>
      <c r="D67" s="271" t="s">
        <v>690</v>
      </c>
      <c r="E67" s="47"/>
      <c r="F67" s="22" t="s">
        <v>14</v>
      </c>
      <c r="G67" s="298">
        <f t="shared" si="7"/>
        <v>7516.2136700000001</v>
      </c>
      <c r="H67" s="37"/>
      <c r="I67" s="188">
        <v>0</v>
      </c>
      <c r="J67" s="188">
        <v>0</v>
      </c>
      <c r="K67" s="297">
        <v>7516.2136700000001</v>
      </c>
      <c r="L67" s="297">
        <v>0</v>
      </c>
      <c r="M67" s="297">
        <v>0</v>
      </c>
      <c r="N67" s="297">
        <v>0</v>
      </c>
      <c r="O67" s="297">
        <v>0</v>
      </c>
      <c r="P67" s="297">
        <v>0</v>
      </c>
      <c r="Q67" s="9"/>
      <c r="R67" s="9"/>
      <c r="S67" s="9"/>
      <c r="T67" s="9"/>
    </row>
    <row r="68" spans="1:21" ht="64">
      <c r="A68" s="52"/>
      <c r="B68" s="15" t="s">
        <v>743</v>
      </c>
      <c r="C68" s="21" t="s">
        <v>721</v>
      </c>
      <c r="D68" s="271" t="s">
        <v>690</v>
      </c>
      <c r="E68" s="47"/>
      <c r="F68" s="22" t="s">
        <v>14</v>
      </c>
      <c r="G68" s="298">
        <f t="shared" si="7"/>
        <v>1858</v>
      </c>
      <c r="H68" s="37"/>
      <c r="I68" s="188">
        <v>0</v>
      </c>
      <c r="J68" s="188">
        <v>0</v>
      </c>
      <c r="K68" s="297">
        <v>1858</v>
      </c>
      <c r="L68" s="297">
        <v>0</v>
      </c>
      <c r="M68" s="297">
        <v>0</v>
      </c>
      <c r="N68" s="297">
        <v>0</v>
      </c>
      <c r="O68" s="297">
        <v>0</v>
      </c>
      <c r="P68" s="297">
        <v>0</v>
      </c>
      <c r="Q68" s="9"/>
      <c r="R68" s="9"/>
      <c r="S68" s="9"/>
      <c r="T68" s="9"/>
    </row>
    <row r="69" spans="1:21" ht="45" customHeight="1">
      <c r="A69" s="52"/>
      <c r="B69" s="15" t="s">
        <v>744</v>
      </c>
      <c r="C69" s="21" t="s">
        <v>723</v>
      </c>
      <c r="D69" s="271" t="s">
        <v>690</v>
      </c>
      <c r="E69" s="19"/>
      <c r="F69" s="22" t="s">
        <v>14</v>
      </c>
      <c r="G69" s="298">
        <f t="shared" si="7"/>
        <v>3501.4567200000001</v>
      </c>
      <c r="H69" s="37"/>
      <c r="I69" s="188">
        <v>0</v>
      </c>
      <c r="J69" s="188">
        <v>0</v>
      </c>
      <c r="K69" s="297">
        <v>3501.4567200000001</v>
      </c>
      <c r="L69" s="188">
        <v>0</v>
      </c>
      <c r="M69" s="188">
        <v>0</v>
      </c>
      <c r="N69" s="188">
        <v>0</v>
      </c>
      <c r="O69" s="188">
        <v>0</v>
      </c>
      <c r="P69" s="188">
        <v>0</v>
      </c>
      <c r="Q69" s="9"/>
      <c r="R69" s="9"/>
      <c r="S69" s="9"/>
      <c r="T69" s="9"/>
    </row>
    <row r="70" spans="1:21" ht="45" customHeight="1">
      <c r="A70" s="52"/>
      <c r="B70" s="15" t="s">
        <v>745</v>
      </c>
      <c r="C70" s="21" t="s">
        <v>731</v>
      </c>
      <c r="D70" s="271" t="s">
        <v>690</v>
      </c>
      <c r="E70" s="19"/>
      <c r="F70" s="22" t="s">
        <v>14</v>
      </c>
      <c r="G70" s="298">
        <f t="shared" si="7"/>
        <v>4457.7864499999996</v>
      </c>
      <c r="H70" s="37"/>
      <c r="I70" s="188">
        <v>0</v>
      </c>
      <c r="J70" s="188">
        <v>0</v>
      </c>
      <c r="K70" s="297">
        <v>4457.7864499999996</v>
      </c>
      <c r="L70" s="188">
        <v>0</v>
      </c>
      <c r="M70" s="188">
        <v>0</v>
      </c>
      <c r="N70" s="188">
        <v>0</v>
      </c>
      <c r="O70" s="188">
        <v>0</v>
      </c>
      <c r="P70" s="188">
        <v>0</v>
      </c>
      <c r="Q70" s="9"/>
      <c r="R70" s="9"/>
      <c r="S70" s="9"/>
      <c r="T70" s="9"/>
    </row>
    <row r="71" spans="1:21" ht="45" customHeight="1">
      <c r="A71" s="52"/>
      <c r="B71" s="15" t="s">
        <v>746</v>
      </c>
      <c r="C71" s="21" t="s">
        <v>732</v>
      </c>
      <c r="D71" s="271" t="s">
        <v>690</v>
      </c>
      <c r="E71" s="19"/>
      <c r="F71" s="22" t="s">
        <v>14</v>
      </c>
      <c r="G71" s="298">
        <f t="shared" si="7"/>
        <v>4044.1519400000002</v>
      </c>
      <c r="H71" s="37"/>
      <c r="I71" s="188">
        <v>0</v>
      </c>
      <c r="J71" s="188">
        <v>0</v>
      </c>
      <c r="K71" s="297">
        <v>4044.1519400000002</v>
      </c>
      <c r="L71" s="188">
        <v>0</v>
      </c>
      <c r="M71" s="188">
        <v>0</v>
      </c>
      <c r="N71" s="188">
        <v>0</v>
      </c>
      <c r="O71" s="188">
        <v>0</v>
      </c>
      <c r="P71" s="188">
        <v>0</v>
      </c>
      <c r="Q71" s="9"/>
      <c r="R71" s="9"/>
      <c r="S71" s="9"/>
      <c r="T71" s="9"/>
    </row>
    <row r="72" spans="1:21" ht="16">
      <c r="A72" s="52"/>
      <c r="B72" s="15" t="s">
        <v>85</v>
      </c>
      <c r="C72" s="18" t="s">
        <v>55</v>
      </c>
      <c r="D72" s="68" t="s">
        <v>9</v>
      </c>
      <c r="E72" s="47"/>
      <c r="F72" s="37" t="s">
        <v>14</v>
      </c>
      <c r="G72" s="61">
        <f t="shared" si="1"/>
        <v>19610</v>
      </c>
      <c r="H72" s="37"/>
      <c r="I72" s="189">
        <f t="shared" ref="I72:P72" si="8">SUM(I73:I76)</f>
        <v>0</v>
      </c>
      <c r="J72" s="189">
        <f t="shared" si="8"/>
        <v>1000</v>
      </c>
      <c r="K72" s="189">
        <f>SUM(K73:K76)</f>
        <v>18610</v>
      </c>
      <c r="L72" s="189">
        <f t="shared" si="8"/>
        <v>0</v>
      </c>
      <c r="M72" s="189">
        <f t="shared" si="8"/>
        <v>0</v>
      </c>
      <c r="N72" s="189">
        <f t="shared" si="8"/>
        <v>0</v>
      </c>
      <c r="O72" s="189">
        <f t="shared" si="8"/>
        <v>0</v>
      </c>
      <c r="P72" s="189">
        <f t="shared" si="8"/>
        <v>0</v>
      </c>
      <c r="Q72" s="9"/>
      <c r="R72" s="9"/>
      <c r="S72" s="9"/>
      <c r="T72" s="9"/>
    </row>
    <row r="73" spans="1:21" ht="32">
      <c r="A73" s="52"/>
      <c r="B73" s="15" t="s">
        <v>341</v>
      </c>
      <c r="C73" s="21" t="s">
        <v>384</v>
      </c>
      <c r="D73" s="271" t="s">
        <v>369</v>
      </c>
      <c r="E73" s="47"/>
      <c r="F73" s="22" t="s">
        <v>14</v>
      </c>
      <c r="G73" s="298">
        <f t="shared" si="1"/>
        <v>6969</v>
      </c>
      <c r="H73" s="37"/>
      <c r="I73" s="188">
        <v>0</v>
      </c>
      <c r="J73" s="188">
        <v>0</v>
      </c>
      <c r="K73" s="188">
        <v>6969</v>
      </c>
      <c r="L73" s="188">
        <v>0</v>
      </c>
      <c r="M73" s="188">
        <v>0</v>
      </c>
      <c r="N73" s="188">
        <v>0</v>
      </c>
      <c r="O73" s="188">
        <v>0</v>
      </c>
      <c r="P73" s="188">
        <v>0</v>
      </c>
      <c r="Q73" s="9"/>
      <c r="R73" s="9"/>
      <c r="S73" s="9"/>
      <c r="T73" s="9"/>
    </row>
    <row r="74" spans="1:21" ht="32">
      <c r="A74" s="52"/>
      <c r="B74" s="15" t="s">
        <v>355</v>
      </c>
      <c r="C74" s="21" t="s">
        <v>385</v>
      </c>
      <c r="D74" s="271" t="s">
        <v>369</v>
      </c>
      <c r="E74" s="47"/>
      <c r="F74" s="22" t="s">
        <v>14</v>
      </c>
      <c r="G74" s="298">
        <f t="shared" si="1"/>
        <v>905</v>
      </c>
      <c r="H74" s="37"/>
      <c r="I74" s="188">
        <v>0</v>
      </c>
      <c r="J74" s="188">
        <v>0</v>
      </c>
      <c r="K74" s="188">
        <v>905</v>
      </c>
      <c r="L74" s="188">
        <v>0</v>
      </c>
      <c r="M74" s="188">
        <v>0</v>
      </c>
      <c r="N74" s="188">
        <v>0</v>
      </c>
      <c r="O74" s="188">
        <v>0</v>
      </c>
      <c r="P74" s="188">
        <v>0</v>
      </c>
      <c r="Q74" s="9"/>
      <c r="R74" s="9"/>
      <c r="S74" s="9"/>
      <c r="T74" s="9"/>
    </row>
    <row r="75" spans="1:21" ht="16">
      <c r="A75" s="52"/>
      <c r="B75" s="15" t="s">
        <v>519</v>
      </c>
      <c r="C75" s="21" t="s">
        <v>641</v>
      </c>
      <c r="D75" s="271" t="s">
        <v>642</v>
      </c>
      <c r="E75" s="47"/>
      <c r="F75" s="22" t="s">
        <v>14</v>
      </c>
      <c r="G75" s="298">
        <f>SUM(H75:T75)</f>
        <v>9134</v>
      </c>
      <c r="H75" s="37"/>
      <c r="I75" s="188">
        <v>0</v>
      </c>
      <c r="J75" s="188">
        <v>1000</v>
      </c>
      <c r="K75" s="188">
        <v>8134</v>
      </c>
      <c r="L75" s="188">
        <v>0</v>
      </c>
      <c r="M75" s="188">
        <v>0</v>
      </c>
      <c r="N75" s="188">
        <v>0</v>
      </c>
      <c r="O75" s="188">
        <v>0</v>
      </c>
      <c r="P75" s="188">
        <v>0</v>
      </c>
      <c r="Q75" s="9"/>
      <c r="R75" s="9"/>
      <c r="S75" s="9"/>
      <c r="T75" s="9"/>
    </row>
    <row r="76" spans="1:21" ht="16">
      <c r="A76" s="52"/>
      <c r="B76" s="15" t="s">
        <v>444</v>
      </c>
      <c r="C76" s="21" t="s">
        <v>710</v>
      </c>
      <c r="D76" s="271" t="s">
        <v>642</v>
      </c>
      <c r="E76" s="167"/>
      <c r="F76" s="22" t="s">
        <v>14</v>
      </c>
      <c r="G76" s="298">
        <f>SUM(H76:T76)</f>
        <v>2602</v>
      </c>
      <c r="H76" s="37"/>
      <c r="I76" s="188">
        <v>0</v>
      </c>
      <c r="J76" s="188">
        <v>0</v>
      </c>
      <c r="K76" s="188">
        <v>2602</v>
      </c>
      <c r="L76" s="188">
        <v>0</v>
      </c>
      <c r="M76" s="188">
        <v>0</v>
      </c>
      <c r="N76" s="188">
        <v>0</v>
      </c>
      <c r="O76" s="188">
        <v>0</v>
      </c>
      <c r="P76" s="188">
        <v>0</v>
      </c>
      <c r="Q76" s="9"/>
      <c r="R76" s="9"/>
      <c r="S76" s="9"/>
      <c r="T76" s="9"/>
    </row>
    <row r="77" spans="1:21">
      <c r="A77" s="52"/>
      <c r="B77" s="70"/>
      <c r="C77" s="19"/>
      <c r="D77" s="71"/>
      <c r="E77" s="71"/>
      <c r="F77" s="52"/>
      <c r="G77" s="52"/>
      <c r="H77" s="52"/>
      <c r="I77" s="52"/>
      <c r="J77" s="52"/>
      <c r="K77" s="52"/>
      <c r="L77" s="261"/>
      <c r="M77" s="52"/>
      <c r="N77" s="52"/>
      <c r="O77" s="52"/>
      <c r="P77" s="52"/>
    </row>
    <row r="78" spans="1:21">
      <c r="A78" s="52"/>
      <c r="B78" s="114" t="s">
        <v>82</v>
      </c>
      <c r="C78" s="31" t="s">
        <v>342</v>
      </c>
      <c r="D78" s="31"/>
      <c r="E78" s="32"/>
      <c r="F78" s="33"/>
      <c r="G78" s="34"/>
      <c r="H78" s="35"/>
      <c r="I78" s="35"/>
      <c r="J78" s="35"/>
      <c r="K78" s="35"/>
      <c r="L78" s="35"/>
      <c r="M78" s="35"/>
      <c r="N78" s="35"/>
      <c r="O78" s="35"/>
      <c r="P78" s="35"/>
    </row>
    <row r="79" spans="1:21" s="52" customFormat="1">
      <c r="B79" s="87"/>
      <c r="C79" s="71"/>
      <c r="D79" s="89"/>
      <c r="E79" s="71"/>
      <c r="J79" s="90"/>
      <c r="K79" s="90"/>
      <c r="L79" s="90"/>
      <c r="M79" s="90"/>
      <c r="N79" s="90"/>
      <c r="O79" s="90"/>
      <c r="P79" s="90"/>
      <c r="U79" s="72"/>
    </row>
    <row r="80" spans="1:21" s="52" customFormat="1">
      <c r="B80" s="114" t="s">
        <v>90</v>
      </c>
      <c r="C80" s="31" t="s">
        <v>344</v>
      </c>
      <c r="D80" s="31"/>
      <c r="E80" s="32"/>
      <c r="F80" s="33"/>
      <c r="G80" s="34"/>
      <c r="H80" s="35"/>
      <c r="I80" s="35"/>
      <c r="J80" s="35"/>
      <c r="K80" s="35"/>
      <c r="L80" s="35"/>
      <c r="M80" s="35"/>
      <c r="N80" s="35"/>
      <c r="O80" s="35"/>
      <c r="P80" s="35"/>
      <c r="U80" s="72"/>
    </row>
    <row r="81" spans="1:21">
      <c r="A81" s="52"/>
      <c r="B81" s="87"/>
      <c r="C81" s="71"/>
      <c r="D81" s="89"/>
      <c r="E81" s="71"/>
      <c r="F81" s="52"/>
      <c r="G81" s="52"/>
      <c r="H81" s="52"/>
      <c r="I81" s="52"/>
      <c r="J81" s="90"/>
      <c r="K81" s="90"/>
      <c r="L81" s="90"/>
      <c r="M81" s="90"/>
      <c r="N81" s="90"/>
      <c r="O81" s="90"/>
      <c r="P81" s="90"/>
    </row>
    <row r="82" spans="1:21" ht="16">
      <c r="A82" s="52"/>
      <c r="B82" s="87"/>
      <c r="C82" s="81" t="s">
        <v>674</v>
      </c>
      <c r="D82" s="89"/>
      <c r="E82" s="71"/>
      <c r="F82" s="52"/>
      <c r="G82" s="52"/>
      <c r="H82" s="52"/>
      <c r="I82" s="52"/>
      <c r="J82" s="90"/>
      <c r="K82" s="90"/>
      <c r="L82" s="90"/>
      <c r="M82" s="90"/>
      <c r="N82" s="90"/>
      <c r="O82" s="90"/>
      <c r="P82" s="90"/>
    </row>
    <row r="83" spans="1:21" s="52" customFormat="1" ht="16" outlineLevel="1">
      <c r="B83" s="160"/>
      <c r="C83" s="21" t="s">
        <v>280</v>
      </c>
      <c r="D83" s="47" t="s">
        <v>371</v>
      </c>
      <c r="E83" s="155"/>
      <c r="F83" s="155" t="s">
        <v>110</v>
      </c>
      <c r="G83" s="164">
        <f>G86/G84</f>
        <v>53.24946348700567</v>
      </c>
      <c r="H83" s="91"/>
      <c r="J83" s="162"/>
      <c r="K83" s="162"/>
      <c r="L83" s="162"/>
      <c r="M83" s="162"/>
      <c r="N83" s="162"/>
      <c r="O83" s="162"/>
      <c r="P83" s="162"/>
      <c r="U83" s="72"/>
    </row>
    <row r="84" spans="1:21" s="52" customFormat="1" ht="16" outlineLevel="1">
      <c r="B84" s="160"/>
      <c r="C84" s="211" t="s">
        <v>285</v>
      </c>
      <c r="D84" s="47" t="s">
        <v>668</v>
      </c>
      <c r="E84" s="155"/>
      <c r="F84" s="155" t="s">
        <v>115</v>
      </c>
      <c r="G84" s="145">
        <f>SUM(G93,G98,G103,G108,G113,G118,G123,G128,G133,G138)</f>
        <v>1086</v>
      </c>
      <c r="H84" s="91"/>
      <c r="J84" s="162"/>
      <c r="K84" s="162"/>
      <c r="L84" s="162"/>
      <c r="M84" s="162"/>
      <c r="N84" s="162"/>
      <c r="O84" s="162"/>
      <c r="P84" s="162"/>
      <c r="U84" s="72"/>
    </row>
    <row r="85" spans="1:21" s="52" customFormat="1" ht="16" outlineLevel="1">
      <c r="B85" s="160"/>
      <c r="C85" s="211" t="s">
        <v>417</v>
      </c>
      <c r="D85" s="47" t="s">
        <v>669</v>
      </c>
      <c r="E85" s="155"/>
      <c r="F85" s="155" t="s">
        <v>166</v>
      </c>
      <c r="G85" s="145">
        <f>SUM(G86)</f>
        <v>57828.917346888156</v>
      </c>
      <c r="H85" s="91"/>
      <c r="J85" s="162"/>
      <c r="K85" s="162"/>
      <c r="L85" s="162"/>
      <c r="M85" s="162"/>
      <c r="N85" s="162"/>
      <c r="O85" s="162"/>
      <c r="P85" s="162"/>
      <c r="U85" s="72"/>
    </row>
    <row r="86" spans="1:21" s="52" customFormat="1" ht="16" outlineLevel="1">
      <c r="B86" s="160"/>
      <c r="C86" s="305" t="s">
        <v>667</v>
      </c>
      <c r="D86" s="47" t="s">
        <v>669</v>
      </c>
      <c r="E86" s="155"/>
      <c r="F86" s="155" t="s">
        <v>166</v>
      </c>
      <c r="G86" s="145">
        <f>SUM($G$38:$G$57)</f>
        <v>57828.917346888156</v>
      </c>
      <c r="H86" s="91"/>
      <c r="J86" s="162"/>
      <c r="K86" s="162"/>
      <c r="L86" s="162"/>
      <c r="M86" s="162"/>
      <c r="N86" s="162"/>
      <c r="O86" s="162"/>
      <c r="P86" s="162"/>
      <c r="U86" s="72"/>
    </row>
    <row r="87" spans="1:21" s="52" customFormat="1" ht="32" outlineLevel="1">
      <c r="B87" s="160"/>
      <c r="C87" s="21" t="s">
        <v>282</v>
      </c>
      <c r="D87" s="47" t="s">
        <v>360</v>
      </c>
      <c r="E87" s="155"/>
      <c r="F87" s="155" t="s">
        <v>115</v>
      </c>
      <c r="G87" s="262">
        <v>3</v>
      </c>
      <c r="H87" s="91"/>
      <c r="J87" s="162"/>
      <c r="K87" s="162"/>
      <c r="L87" s="162"/>
      <c r="M87" s="162"/>
      <c r="N87" s="162"/>
      <c r="O87" s="162"/>
      <c r="P87" s="162"/>
      <c r="U87" s="72"/>
    </row>
    <row r="88" spans="1:21" s="52" customFormat="1" ht="16" outlineLevel="1">
      <c r="B88" s="160"/>
      <c r="C88" s="21" t="s">
        <v>375</v>
      </c>
      <c r="D88" s="47" t="s">
        <v>371</v>
      </c>
      <c r="E88" s="168"/>
      <c r="F88" s="155" t="s">
        <v>115</v>
      </c>
      <c r="G88" s="145">
        <f>SUM(I88:P88)</f>
        <v>76</v>
      </c>
      <c r="H88" s="91"/>
      <c r="I88" s="188">
        <v>0</v>
      </c>
      <c r="J88" s="369">
        <v>0</v>
      </c>
      <c r="K88" s="369">
        <v>0</v>
      </c>
      <c r="L88" s="368">
        <f>SUM(G91,G96,G101,G106,G111,G116,G121,G126,G131,G136)</f>
        <v>76</v>
      </c>
      <c r="M88" s="369">
        <v>0</v>
      </c>
      <c r="N88" s="369">
        <v>0</v>
      </c>
      <c r="O88" s="369">
        <v>0</v>
      </c>
      <c r="P88" s="369">
        <v>0</v>
      </c>
      <c r="U88" s="72"/>
    </row>
    <row r="89" spans="1:21" s="52" customFormat="1" outlineLevel="1">
      <c r="H89" s="91"/>
      <c r="J89" s="162"/>
      <c r="K89" s="162"/>
      <c r="L89" s="162"/>
      <c r="M89" s="162"/>
      <c r="N89" s="162"/>
      <c r="O89" s="162"/>
      <c r="P89" s="162"/>
      <c r="U89" s="72"/>
    </row>
    <row r="90" spans="1:21" s="52" customFormat="1" outlineLevel="1">
      <c r="C90" s="82" t="s">
        <v>670</v>
      </c>
      <c r="H90" s="91"/>
      <c r="J90" s="162"/>
      <c r="K90" s="162"/>
      <c r="L90" s="162"/>
      <c r="M90" s="162"/>
      <c r="N90" s="162"/>
      <c r="O90" s="162"/>
      <c r="P90" s="162"/>
      <c r="U90" s="72"/>
    </row>
    <row r="91" spans="1:21" s="52" customFormat="1" ht="16" outlineLevel="1">
      <c r="C91" s="211" t="s">
        <v>671</v>
      </c>
      <c r="D91" s="211"/>
      <c r="E91" s="211"/>
      <c r="F91" s="211" t="s">
        <v>108</v>
      </c>
      <c r="G91" s="69">
        <v>10</v>
      </c>
      <c r="H91" s="91"/>
      <c r="J91" s="162"/>
      <c r="K91" s="162"/>
      <c r="L91" s="162"/>
      <c r="M91" s="162"/>
      <c r="N91" s="162"/>
      <c r="O91" s="162"/>
      <c r="P91" s="162"/>
      <c r="U91" s="72"/>
    </row>
    <row r="92" spans="1:21" s="52" customFormat="1" ht="16" outlineLevel="1">
      <c r="C92" s="211" t="s">
        <v>672</v>
      </c>
      <c r="D92" s="211"/>
      <c r="E92" s="211"/>
      <c r="F92" s="211" t="s">
        <v>108</v>
      </c>
      <c r="G92" s="69">
        <v>10</v>
      </c>
      <c r="H92" s="91"/>
      <c r="J92" s="162"/>
      <c r="K92" s="162"/>
      <c r="L92" s="162"/>
      <c r="M92" s="162"/>
      <c r="N92" s="162"/>
      <c r="O92" s="162"/>
      <c r="P92" s="162"/>
      <c r="U92" s="72"/>
    </row>
    <row r="93" spans="1:21" s="52" customFormat="1" ht="16" outlineLevel="1">
      <c r="C93" s="211" t="s">
        <v>673</v>
      </c>
      <c r="D93" s="211"/>
      <c r="E93" s="211"/>
      <c r="F93" s="211" t="s">
        <v>108</v>
      </c>
      <c r="G93" s="69">
        <f>G91*G92</f>
        <v>100</v>
      </c>
      <c r="H93" s="91"/>
      <c r="J93" s="162"/>
      <c r="K93" s="162"/>
      <c r="L93" s="162"/>
      <c r="M93" s="162"/>
      <c r="N93" s="162"/>
      <c r="O93" s="162"/>
      <c r="P93" s="162"/>
      <c r="U93" s="72"/>
    </row>
    <row r="94" spans="1:21" s="52" customFormat="1" outlineLevel="1">
      <c r="H94" s="91"/>
      <c r="J94" s="162"/>
      <c r="K94" s="162"/>
      <c r="L94" s="162"/>
      <c r="M94" s="162"/>
      <c r="N94" s="162"/>
      <c r="O94" s="162"/>
      <c r="P94" s="162"/>
      <c r="U94" s="72"/>
    </row>
    <row r="95" spans="1:21" s="52" customFormat="1" outlineLevel="1">
      <c r="C95" s="82" t="s">
        <v>675</v>
      </c>
      <c r="H95" s="91"/>
      <c r="J95" s="162"/>
      <c r="K95" s="162"/>
      <c r="L95" s="162"/>
      <c r="M95" s="162"/>
      <c r="N95" s="162"/>
      <c r="O95" s="162"/>
      <c r="P95" s="162"/>
      <c r="U95" s="72"/>
    </row>
    <row r="96" spans="1:21" s="52" customFormat="1" ht="16" outlineLevel="1">
      <c r="C96" s="211" t="s">
        <v>671</v>
      </c>
      <c r="D96" s="211"/>
      <c r="E96" s="211"/>
      <c r="F96" s="211" t="s">
        <v>108</v>
      </c>
      <c r="G96" s="69">
        <v>13</v>
      </c>
      <c r="H96" s="91"/>
      <c r="J96" s="162"/>
      <c r="K96" s="162"/>
      <c r="L96" s="162"/>
      <c r="M96" s="162"/>
      <c r="N96" s="162"/>
      <c r="O96" s="162"/>
      <c r="P96" s="162"/>
      <c r="U96" s="72"/>
    </row>
    <row r="97" spans="3:21" s="52" customFormat="1" ht="16" outlineLevel="1">
      <c r="C97" s="211" t="s">
        <v>672</v>
      </c>
      <c r="D97" s="211"/>
      <c r="E97" s="211"/>
      <c r="F97" s="211" t="s">
        <v>108</v>
      </c>
      <c r="G97" s="69">
        <v>10</v>
      </c>
      <c r="H97" s="91"/>
      <c r="J97" s="162"/>
      <c r="K97" s="162"/>
      <c r="L97" s="162"/>
      <c r="M97" s="162"/>
      <c r="N97" s="162"/>
      <c r="O97" s="162"/>
      <c r="P97" s="162"/>
      <c r="U97" s="72"/>
    </row>
    <row r="98" spans="3:21" s="52" customFormat="1" ht="16" outlineLevel="1">
      <c r="C98" s="211" t="s">
        <v>673</v>
      </c>
      <c r="D98" s="211"/>
      <c r="E98" s="211"/>
      <c r="F98" s="211" t="s">
        <v>108</v>
      </c>
      <c r="G98" s="69">
        <f>G96*G97</f>
        <v>130</v>
      </c>
      <c r="H98" s="91"/>
      <c r="J98" s="162"/>
      <c r="K98" s="162"/>
      <c r="L98" s="162"/>
      <c r="M98" s="162"/>
      <c r="N98" s="162"/>
      <c r="O98" s="162"/>
      <c r="P98" s="162"/>
      <c r="U98" s="72"/>
    </row>
    <row r="99" spans="3:21" s="52" customFormat="1" outlineLevel="1">
      <c r="H99" s="91"/>
      <c r="J99" s="162"/>
      <c r="K99" s="162"/>
      <c r="L99" s="162"/>
      <c r="M99" s="162"/>
      <c r="N99" s="162"/>
      <c r="O99" s="162"/>
      <c r="P99" s="162"/>
      <c r="U99" s="72"/>
    </row>
    <row r="100" spans="3:21" s="52" customFormat="1" outlineLevel="1">
      <c r="C100" s="82" t="s">
        <v>676</v>
      </c>
      <c r="H100" s="91"/>
      <c r="J100" s="162"/>
      <c r="K100" s="162"/>
      <c r="L100" s="162"/>
      <c r="M100" s="162"/>
      <c r="N100" s="162"/>
      <c r="O100" s="162"/>
      <c r="P100" s="162"/>
      <c r="U100" s="72"/>
    </row>
    <row r="101" spans="3:21" s="52" customFormat="1" ht="16" outlineLevel="1">
      <c r="C101" s="211" t="s">
        <v>671</v>
      </c>
      <c r="D101" s="211"/>
      <c r="E101" s="211"/>
      <c r="F101" s="211" t="s">
        <v>108</v>
      </c>
      <c r="G101" s="69">
        <v>15</v>
      </c>
      <c r="H101" s="91"/>
      <c r="J101" s="162"/>
      <c r="K101" s="162"/>
      <c r="L101" s="162"/>
      <c r="M101" s="162"/>
      <c r="N101" s="162"/>
      <c r="O101" s="162"/>
      <c r="P101" s="162"/>
      <c r="U101" s="72"/>
    </row>
    <row r="102" spans="3:21" s="52" customFormat="1" ht="16" outlineLevel="1">
      <c r="C102" s="211" t="s">
        <v>672</v>
      </c>
      <c r="D102" s="211"/>
      <c r="E102" s="211"/>
      <c r="F102" s="211" t="s">
        <v>108</v>
      </c>
      <c r="G102" s="69">
        <v>10</v>
      </c>
      <c r="H102" s="91"/>
      <c r="J102" s="162"/>
      <c r="K102" s="162"/>
      <c r="L102" s="162"/>
      <c r="M102" s="162"/>
      <c r="N102" s="162"/>
      <c r="O102" s="162"/>
      <c r="P102" s="162"/>
      <c r="U102" s="72"/>
    </row>
    <row r="103" spans="3:21" s="52" customFormat="1" ht="16" outlineLevel="1">
      <c r="C103" s="211" t="s">
        <v>673</v>
      </c>
      <c r="D103" s="211"/>
      <c r="E103" s="211"/>
      <c r="F103" s="211" t="s">
        <v>108</v>
      </c>
      <c r="G103" s="69">
        <f>G101*G102</f>
        <v>150</v>
      </c>
      <c r="H103" s="91"/>
      <c r="J103" s="162"/>
      <c r="K103" s="162"/>
      <c r="L103" s="162"/>
      <c r="M103" s="162"/>
      <c r="N103" s="162"/>
      <c r="O103" s="162"/>
      <c r="P103" s="162"/>
      <c r="U103" s="72"/>
    </row>
    <row r="104" spans="3:21" s="52" customFormat="1" outlineLevel="1">
      <c r="H104" s="91"/>
      <c r="J104" s="162"/>
      <c r="K104" s="162"/>
      <c r="L104" s="162"/>
      <c r="M104" s="162"/>
      <c r="N104" s="162"/>
      <c r="O104" s="162"/>
      <c r="P104" s="162"/>
      <c r="U104" s="72"/>
    </row>
    <row r="105" spans="3:21" s="52" customFormat="1" outlineLevel="1">
      <c r="C105" s="82" t="s">
        <v>677</v>
      </c>
      <c r="H105" s="91"/>
      <c r="J105" s="162"/>
      <c r="K105" s="162"/>
      <c r="L105" s="162"/>
      <c r="M105" s="162"/>
      <c r="N105" s="162"/>
      <c r="O105" s="162"/>
      <c r="P105" s="162"/>
      <c r="U105" s="72"/>
    </row>
    <row r="106" spans="3:21" s="52" customFormat="1" ht="16" outlineLevel="1">
      <c r="C106" s="211" t="s">
        <v>671</v>
      </c>
      <c r="D106" s="211"/>
      <c r="E106" s="211"/>
      <c r="F106" s="211" t="s">
        <v>108</v>
      </c>
      <c r="G106" s="69">
        <v>4</v>
      </c>
      <c r="H106" s="91"/>
      <c r="J106" s="162"/>
      <c r="K106" s="162"/>
      <c r="L106" s="162"/>
      <c r="M106" s="162"/>
      <c r="N106" s="162"/>
      <c r="O106" s="162"/>
      <c r="P106" s="162"/>
      <c r="U106" s="72"/>
    </row>
    <row r="107" spans="3:21" s="52" customFormat="1" ht="16" outlineLevel="1">
      <c r="C107" s="211" t="s">
        <v>672</v>
      </c>
      <c r="D107" s="211"/>
      <c r="E107" s="211"/>
      <c r="F107" s="211" t="s">
        <v>108</v>
      </c>
      <c r="G107" s="69">
        <v>10</v>
      </c>
      <c r="H107" s="91"/>
      <c r="J107" s="162"/>
      <c r="K107" s="162"/>
      <c r="L107" s="162"/>
      <c r="M107" s="162"/>
      <c r="N107" s="162"/>
      <c r="O107" s="162"/>
      <c r="P107" s="162"/>
      <c r="U107" s="72"/>
    </row>
    <row r="108" spans="3:21" s="52" customFormat="1" ht="16" outlineLevel="1">
      <c r="C108" s="211" t="s">
        <v>673</v>
      </c>
      <c r="D108" s="211"/>
      <c r="E108" s="211"/>
      <c r="F108" s="211" t="s">
        <v>108</v>
      </c>
      <c r="G108" s="69">
        <f>G106*G107</f>
        <v>40</v>
      </c>
      <c r="H108" s="91"/>
      <c r="J108" s="162"/>
      <c r="K108" s="162"/>
      <c r="L108" s="162"/>
      <c r="M108" s="162"/>
      <c r="N108" s="162"/>
      <c r="O108" s="162"/>
      <c r="P108" s="162"/>
      <c r="U108" s="72"/>
    </row>
    <row r="109" spans="3:21" s="52" customFormat="1" outlineLevel="1">
      <c r="H109" s="91"/>
      <c r="J109" s="162"/>
      <c r="K109" s="162"/>
      <c r="L109" s="162"/>
      <c r="M109" s="162"/>
      <c r="N109" s="162"/>
      <c r="O109" s="162"/>
      <c r="P109" s="162"/>
      <c r="U109" s="72"/>
    </row>
    <row r="110" spans="3:21" s="52" customFormat="1" outlineLevel="1">
      <c r="C110" s="82" t="s">
        <v>678</v>
      </c>
      <c r="H110" s="91"/>
      <c r="J110" s="162"/>
      <c r="K110" s="162"/>
      <c r="L110" s="162"/>
      <c r="M110" s="162"/>
      <c r="N110" s="162"/>
      <c r="O110" s="162"/>
      <c r="P110" s="162"/>
      <c r="U110" s="72"/>
    </row>
    <row r="111" spans="3:21" s="52" customFormat="1" ht="16" outlineLevel="1">
      <c r="C111" s="211" t="s">
        <v>671</v>
      </c>
      <c r="D111" s="211"/>
      <c r="E111" s="211"/>
      <c r="F111" s="211" t="s">
        <v>108</v>
      </c>
      <c r="G111" s="69">
        <v>29</v>
      </c>
      <c r="H111" s="91"/>
      <c r="J111" s="162"/>
      <c r="K111" s="162"/>
      <c r="L111" s="162"/>
      <c r="M111" s="162"/>
      <c r="N111" s="162"/>
      <c r="O111" s="162"/>
      <c r="P111" s="162"/>
      <c r="U111" s="72"/>
    </row>
    <row r="112" spans="3:21" s="52" customFormat="1" ht="16" outlineLevel="1">
      <c r="C112" s="211" t="s">
        <v>672</v>
      </c>
      <c r="D112" s="211"/>
      <c r="E112" s="211"/>
      <c r="F112" s="211" t="s">
        <v>108</v>
      </c>
      <c r="G112" s="69">
        <v>10</v>
      </c>
      <c r="H112" s="91"/>
      <c r="J112" s="162"/>
      <c r="K112" s="162"/>
      <c r="L112" s="162"/>
      <c r="M112" s="162"/>
      <c r="N112" s="162"/>
      <c r="O112" s="162"/>
      <c r="P112" s="162"/>
      <c r="U112" s="72"/>
    </row>
    <row r="113" spans="3:21" s="52" customFormat="1" ht="16" outlineLevel="1">
      <c r="C113" s="211" t="s">
        <v>673</v>
      </c>
      <c r="D113" s="211"/>
      <c r="E113" s="211"/>
      <c r="F113" s="211" t="s">
        <v>108</v>
      </c>
      <c r="G113" s="69">
        <f>G111*G112</f>
        <v>290</v>
      </c>
      <c r="H113" s="91"/>
      <c r="J113" s="162"/>
      <c r="K113" s="162"/>
      <c r="L113" s="162"/>
      <c r="M113" s="162"/>
      <c r="N113" s="162"/>
      <c r="O113" s="162"/>
      <c r="P113" s="162"/>
      <c r="U113" s="72"/>
    </row>
    <row r="114" spans="3:21" s="52" customFormat="1" outlineLevel="1">
      <c r="H114" s="91"/>
      <c r="J114" s="162"/>
      <c r="K114" s="162"/>
      <c r="L114" s="162"/>
      <c r="M114" s="162"/>
      <c r="N114" s="162"/>
      <c r="O114" s="162"/>
      <c r="P114" s="162"/>
      <c r="U114" s="72"/>
    </row>
    <row r="115" spans="3:21" s="52" customFormat="1" outlineLevel="1">
      <c r="C115" s="82" t="s">
        <v>679</v>
      </c>
      <c r="H115" s="91"/>
      <c r="J115" s="162"/>
      <c r="K115" s="162"/>
      <c r="L115" s="162"/>
      <c r="M115" s="162"/>
      <c r="N115" s="162"/>
      <c r="O115" s="162"/>
      <c r="P115" s="162"/>
      <c r="U115" s="72"/>
    </row>
    <row r="116" spans="3:21" s="52" customFormat="1" ht="16" outlineLevel="1">
      <c r="C116" s="211" t="s">
        <v>671</v>
      </c>
      <c r="D116" s="211"/>
      <c r="E116" s="211"/>
      <c r="F116" s="211" t="s">
        <v>108</v>
      </c>
      <c r="G116" s="69">
        <v>1</v>
      </c>
      <c r="H116" s="91"/>
      <c r="J116" s="162"/>
      <c r="K116" s="162"/>
      <c r="L116" s="162"/>
      <c r="M116" s="162"/>
      <c r="N116" s="162"/>
      <c r="O116" s="162"/>
      <c r="P116" s="162"/>
      <c r="U116" s="72"/>
    </row>
    <row r="117" spans="3:21" s="52" customFormat="1" ht="16" outlineLevel="1">
      <c r="C117" s="211" t="s">
        <v>672</v>
      </c>
      <c r="D117" s="211"/>
      <c r="E117" s="211"/>
      <c r="F117" s="211" t="s">
        <v>108</v>
      </c>
      <c r="G117" s="69">
        <v>136</v>
      </c>
      <c r="H117" s="91"/>
      <c r="J117" s="162"/>
      <c r="K117" s="162"/>
      <c r="L117" s="162"/>
      <c r="M117" s="162"/>
      <c r="N117" s="162"/>
      <c r="O117" s="162"/>
      <c r="P117" s="162"/>
      <c r="U117" s="72"/>
    </row>
    <row r="118" spans="3:21" s="52" customFormat="1" ht="16" outlineLevel="1">
      <c r="C118" s="211" t="s">
        <v>673</v>
      </c>
      <c r="D118" s="211"/>
      <c r="E118" s="211"/>
      <c r="F118" s="211" t="s">
        <v>108</v>
      </c>
      <c r="G118" s="69">
        <f>G116*G117</f>
        <v>136</v>
      </c>
      <c r="H118" s="91"/>
      <c r="J118" s="162"/>
      <c r="K118" s="162"/>
      <c r="L118" s="162"/>
      <c r="M118" s="162"/>
      <c r="N118" s="162"/>
      <c r="O118" s="162"/>
      <c r="P118" s="162"/>
      <c r="U118" s="72"/>
    </row>
    <row r="119" spans="3:21" s="52" customFormat="1" outlineLevel="1">
      <c r="H119" s="91"/>
      <c r="J119" s="162"/>
      <c r="K119" s="162"/>
      <c r="L119" s="162"/>
      <c r="M119" s="162"/>
      <c r="N119" s="162"/>
      <c r="O119" s="162"/>
      <c r="P119" s="162"/>
      <c r="U119" s="72"/>
    </row>
    <row r="120" spans="3:21" s="52" customFormat="1" outlineLevel="1">
      <c r="C120" s="82" t="s">
        <v>680</v>
      </c>
      <c r="H120" s="91"/>
      <c r="J120" s="162"/>
      <c r="K120" s="162"/>
      <c r="L120" s="162"/>
      <c r="M120" s="162"/>
      <c r="N120" s="162"/>
      <c r="O120" s="162"/>
      <c r="P120" s="162"/>
      <c r="U120" s="72"/>
    </row>
    <row r="121" spans="3:21" s="52" customFormat="1" ht="16" outlineLevel="1">
      <c r="C121" s="211" t="s">
        <v>671</v>
      </c>
      <c r="D121" s="211"/>
      <c r="E121" s="211"/>
      <c r="F121" s="211" t="s">
        <v>108</v>
      </c>
      <c r="G121" s="69">
        <v>1</v>
      </c>
      <c r="H121" s="91"/>
      <c r="J121" s="162"/>
      <c r="K121" s="162"/>
      <c r="L121" s="162"/>
      <c r="M121" s="162"/>
      <c r="N121" s="162"/>
      <c r="O121" s="162"/>
      <c r="P121" s="162"/>
      <c r="U121" s="72"/>
    </row>
    <row r="122" spans="3:21" s="52" customFormat="1" ht="16" outlineLevel="1">
      <c r="C122" s="211" t="s">
        <v>672</v>
      </c>
      <c r="D122" s="211"/>
      <c r="E122" s="211"/>
      <c r="F122" s="211" t="s">
        <v>108</v>
      </c>
      <c r="G122" s="69">
        <v>68</v>
      </c>
      <c r="H122" s="91"/>
      <c r="J122" s="162"/>
      <c r="K122" s="162"/>
      <c r="L122" s="162"/>
      <c r="M122" s="162"/>
      <c r="N122" s="162"/>
      <c r="O122" s="162"/>
      <c r="P122" s="162"/>
      <c r="U122" s="72"/>
    </row>
    <row r="123" spans="3:21" s="52" customFormat="1" ht="16" outlineLevel="1">
      <c r="C123" s="211" t="s">
        <v>673</v>
      </c>
      <c r="D123" s="211"/>
      <c r="E123" s="211"/>
      <c r="F123" s="211" t="s">
        <v>108</v>
      </c>
      <c r="G123" s="69">
        <f>G121*G122</f>
        <v>68</v>
      </c>
      <c r="H123" s="91"/>
      <c r="J123" s="162"/>
      <c r="K123" s="162"/>
      <c r="L123" s="162"/>
      <c r="M123" s="162"/>
      <c r="N123" s="162"/>
      <c r="O123" s="162"/>
      <c r="P123" s="162"/>
      <c r="U123" s="72"/>
    </row>
    <row r="124" spans="3:21" s="52" customFormat="1" outlineLevel="1">
      <c r="H124" s="91"/>
      <c r="J124" s="162"/>
      <c r="K124" s="162"/>
      <c r="L124" s="162"/>
      <c r="M124" s="162"/>
      <c r="N124" s="162"/>
      <c r="O124" s="162"/>
      <c r="P124" s="162"/>
      <c r="U124" s="72"/>
    </row>
    <row r="125" spans="3:21" s="52" customFormat="1" outlineLevel="1">
      <c r="C125" s="82" t="s">
        <v>681</v>
      </c>
      <c r="H125" s="91"/>
      <c r="J125" s="162"/>
      <c r="K125" s="162"/>
      <c r="L125" s="162"/>
      <c r="M125" s="162"/>
      <c r="N125" s="162"/>
      <c r="O125" s="162"/>
      <c r="P125" s="162"/>
      <c r="U125" s="72"/>
    </row>
    <row r="126" spans="3:21" s="52" customFormat="1" ht="16" outlineLevel="1">
      <c r="C126" s="211" t="s">
        <v>671</v>
      </c>
      <c r="D126" s="211"/>
      <c r="E126" s="211"/>
      <c r="F126" s="211" t="s">
        <v>108</v>
      </c>
      <c r="G126" s="69">
        <v>1</v>
      </c>
      <c r="H126" s="91"/>
      <c r="J126" s="162"/>
      <c r="K126" s="162"/>
      <c r="L126" s="162"/>
      <c r="M126" s="162"/>
      <c r="N126" s="162"/>
      <c r="O126" s="162"/>
      <c r="P126" s="162"/>
      <c r="U126" s="72"/>
    </row>
    <row r="127" spans="3:21" s="52" customFormat="1" ht="16" outlineLevel="1">
      <c r="C127" s="211" t="s">
        <v>672</v>
      </c>
      <c r="D127" s="211"/>
      <c r="E127" s="211"/>
      <c r="F127" s="211" t="s">
        <v>108</v>
      </c>
      <c r="G127" s="69">
        <v>17</v>
      </c>
      <c r="H127" s="91"/>
      <c r="J127" s="162"/>
      <c r="K127" s="162"/>
      <c r="L127" s="162"/>
      <c r="M127" s="162"/>
      <c r="N127" s="162"/>
      <c r="O127" s="162"/>
      <c r="P127" s="162"/>
      <c r="U127" s="72"/>
    </row>
    <row r="128" spans="3:21" s="52" customFormat="1" ht="16" outlineLevel="1">
      <c r="C128" s="211" t="s">
        <v>673</v>
      </c>
      <c r="D128" s="211"/>
      <c r="E128" s="211"/>
      <c r="F128" s="211" t="s">
        <v>108</v>
      </c>
      <c r="G128" s="69">
        <f>G126*G127</f>
        <v>17</v>
      </c>
      <c r="H128" s="91"/>
      <c r="J128" s="162"/>
      <c r="K128" s="162"/>
      <c r="L128" s="162"/>
      <c r="M128" s="162"/>
      <c r="N128" s="162"/>
      <c r="O128" s="162"/>
      <c r="P128" s="162"/>
      <c r="U128" s="72"/>
    </row>
    <row r="129" spans="3:21" s="52" customFormat="1" outlineLevel="1">
      <c r="H129" s="91"/>
      <c r="J129" s="162"/>
      <c r="K129" s="162"/>
      <c r="L129" s="162"/>
      <c r="M129" s="162"/>
      <c r="N129" s="162"/>
      <c r="O129" s="162"/>
      <c r="P129" s="162"/>
      <c r="U129" s="72"/>
    </row>
    <row r="130" spans="3:21" s="52" customFormat="1" outlineLevel="1">
      <c r="C130" s="82" t="s">
        <v>682</v>
      </c>
      <c r="H130" s="91"/>
      <c r="J130" s="162"/>
      <c r="K130" s="162"/>
      <c r="L130" s="162"/>
      <c r="M130" s="162"/>
      <c r="N130" s="162"/>
      <c r="O130" s="162"/>
      <c r="P130" s="162"/>
      <c r="U130" s="72"/>
    </row>
    <row r="131" spans="3:21" s="52" customFormat="1" ht="16" outlineLevel="1">
      <c r="C131" s="211" t="s">
        <v>671</v>
      </c>
      <c r="D131" s="211"/>
      <c r="E131" s="211"/>
      <c r="F131" s="211" t="s">
        <v>108</v>
      </c>
      <c r="G131" s="69">
        <v>1</v>
      </c>
      <c r="H131" s="91"/>
      <c r="J131" s="162"/>
      <c r="K131" s="162"/>
      <c r="L131" s="162"/>
      <c r="M131" s="162"/>
      <c r="N131" s="162"/>
      <c r="O131" s="162"/>
      <c r="P131" s="162"/>
      <c r="U131" s="72"/>
    </row>
    <row r="132" spans="3:21" s="52" customFormat="1" ht="16" outlineLevel="1">
      <c r="C132" s="211" t="s">
        <v>672</v>
      </c>
      <c r="D132" s="211"/>
      <c r="E132" s="211"/>
      <c r="F132" s="211" t="s">
        <v>108</v>
      </c>
      <c r="G132" s="69">
        <v>52</v>
      </c>
      <c r="H132" s="91"/>
      <c r="J132" s="162"/>
      <c r="K132" s="162"/>
      <c r="L132" s="162"/>
      <c r="M132" s="162"/>
      <c r="N132" s="162"/>
      <c r="O132" s="162"/>
      <c r="P132" s="162"/>
      <c r="U132" s="72"/>
    </row>
    <row r="133" spans="3:21" s="52" customFormat="1" ht="16" outlineLevel="1">
      <c r="C133" s="211" t="s">
        <v>673</v>
      </c>
      <c r="D133" s="211"/>
      <c r="E133" s="211"/>
      <c r="F133" s="211" t="s">
        <v>108</v>
      </c>
      <c r="G133" s="69">
        <f>G131*G132</f>
        <v>52</v>
      </c>
      <c r="H133" s="91"/>
      <c r="J133" s="162"/>
      <c r="K133" s="162"/>
      <c r="L133" s="162"/>
      <c r="M133" s="162"/>
      <c r="N133" s="162"/>
      <c r="O133" s="162"/>
      <c r="P133" s="162"/>
      <c r="U133" s="72"/>
    </row>
    <row r="134" spans="3:21" s="52" customFormat="1" outlineLevel="1">
      <c r="H134" s="91"/>
      <c r="J134" s="162"/>
      <c r="K134" s="162"/>
      <c r="L134" s="162"/>
      <c r="M134" s="162"/>
      <c r="N134" s="162"/>
      <c r="O134" s="162"/>
      <c r="P134" s="162"/>
      <c r="U134" s="72"/>
    </row>
    <row r="135" spans="3:21" s="52" customFormat="1" outlineLevel="1">
      <c r="C135" s="82" t="s">
        <v>683</v>
      </c>
      <c r="H135" s="91"/>
      <c r="J135" s="162"/>
      <c r="K135" s="162"/>
      <c r="L135" s="162"/>
      <c r="M135" s="162"/>
      <c r="N135" s="162"/>
      <c r="O135" s="162"/>
      <c r="P135" s="162"/>
      <c r="U135" s="72"/>
    </row>
    <row r="136" spans="3:21" s="52" customFormat="1" ht="16" outlineLevel="1">
      <c r="C136" s="211" t="s">
        <v>671</v>
      </c>
      <c r="D136" s="211"/>
      <c r="E136" s="211"/>
      <c r="F136" s="211" t="s">
        <v>108</v>
      </c>
      <c r="G136" s="69">
        <v>1</v>
      </c>
      <c r="H136" s="91"/>
      <c r="J136" s="162"/>
      <c r="K136" s="162"/>
      <c r="L136" s="162"/>
      <c r="M136" s="162"/>
      <c r="N136" s="162"/>
      <c r="O136" s="162"/>
      <c r="P136" s="162"/>
      <c r="U136" s="72"/>
    </row>
    <row r="137" spans="3:21" s="52" customFormat="1" ht="16" outlineLevel="1">
      <c r="C137" s="211" t="s">
        <v>672</v>
      </c>
      <c r="D137" s="211"/>
      <c r="E137" s="211"/>
      <c r="F137" s="211" t="s">
        <v>108</v>
      </c>
      <c r="G137" s="69">
        <v>103</v>
      </c>
      <c r="H137" s="91"/>
      <c r="J137" s="162"/>
      <c r="K137" s="162"/>
      <c r="L137" s="162"/>
      <c r="M137" s="162"/>
      <c r="N137" s="162"/>
      <c r="O137" s="162"/>
      <c r="P137" s="162"/>
      <c r="U137" s="72"/>
    </row>
    <row r="138" spans="3:21" s="52" customFormat="1" ht="16" outlineLevel="1">
      <c r="C138" s="211" t="s">
        <v>673</v>
      </c>
      <c r="D138" s="211"/>
      <c r="E138" s="211"/>
      <c r="F138" s="211" t="s">
        <v>108</v>
      </c>
      <c r="G138" s="69">
        <f>G136*G137</f>
        <v>103</v>
      </c>
      <c r="H138" s="91"/>
      <c r="J138" s="162"/>
      <c r="K138" s="162"/>
      <c r="L138" s="162"/>
      <c r="M138" s="162"/>
      <c r="N138" s="162"/>
      <c r="O138" s="162"/>
      <c r="P138" s="162"/>
      <c r="U138" s="72"/>
    </row>
    <row r="139" spans="3:21" s="52" customFormat="1">
      <c r="H139" s="91"/>
      <c r="J139" s="162"/>
      <c r="K139" s="162"/>
      <c r="L139" s="162"/>
      <c r="M139" s="162"/>
      <c r="N139" s="162"/>
      <c r="O139" s="162"/>
      <c r="P139" s="162"/>
      <c r="U139" s="72"/>
    </row>
    <row r="140" spans="3:21" s="52" customFormat="1">
      <c r="C140" s="82" t="s">
        <v>684</v>
      </c>
      <c r="H140" s="91"/>
      <c r="J140" s="162"/>
      <c r="K140" s="162"/>
      <c r="L140" s="162"/>
      <c r="M140" s="162"/>
      <c r="N140" s="162"/>
      <c r="O140" s="162"/>
      <c r="P140" s="162"/>
      <c r="U140" s="72"/>
    </row>
    <row r="141" spans="3:21" s="52" customFormat="1" ht="16" outlineLevel="1">
      <c r="C141" s="21" t="s">
        <v>280</v>
      </c>
      <c r="D141" s="47" t="s">
        <v>371</v>
      </c>
      <c r="E141" s="155"/>
      <c r="F141" s="155" t="s">
        <v>110</v>
      </c>
      <c r="G141" s="164">
        <f>G144/G142</f>
        <v>42.115510692383786</v>
      </c>
      <c r="H141" s="91"/>
      <c r="J141" s="162"/>
      <c r="K141" s="162"/>
      <c r="L141" s="162"/>
      <c r="M141" s="162"/>
      <c r="N141" s="162"/>
      <c r="O141" s="162"/>
      <c r="P141" s="162"/>
      <c r="U141" s="72"/>
    </row>
    <row r="142" spans="3:21" s="52" customFormat="1" ht="16" outlineLevel="1">
      <c r="C142" s="211" t="s">
        <v>285</v>
      </c>
      <c r="D142" s="47" t="s">
        <v>668</v>
      </c>
      <c r="E142" s="155"/>
      <c r="F142" s="155" t="s">
        <v>115</v>
      </c>
      <c r="G142" s="145">
        <f>SUM(G149,G158,G168,G177,G185,G191,G197,G203)</f>
        <v>1011</v>
      </c>
      <c r="H142" s="91"/>
      <c r="J142" s="162"/>
      <c r="K142" s="162"/>
      <c r="L142" s="162"/>
      <c r="M142" s="162"/>
      <c r="N142" s="162"/>
      <c r="O142" s="162"/>
      <c r="P142" s="162"/>
      <c r="U142" s="72"/>
    </row>
    <row r="143" spans="3:21" s="52" customFormat="1" ht="16" outlineLevel="1">
      <c r="C143" s="211" t="s">
        <v>417</v>
      </c>
      <c r="D143" s="47" t="s">
        <v>669</v>
      </c>
      <c r="E143" s="155"/>
      <c r="F143" s="155" t="s">
        <v>166</v>
      </c>
      <c r="G143" s="145">
        <f>SUM(G144)</f>
        <v>42578.781310000006</v>
      </c>
      <c r="H143" s="91"/>
      <c r="J143" s="162"/>
      <c r="K143" s="162"/>
      <c r="L143" s="162"/>
      <c r="M143" s="162"/>
      <c r="N143" s="162"/>
      <c r="O143" s="162"/>
      <c r="P143" s="162"/>
      <c r="U143" s="72"/>
    </row>
    <row r="144" spans="3:21" s="52" customFormat="1" ht="16" outlineLevel="1">
      <c r="C144" s="305" t="s">
        <v>667</v>
      </c>
      <c r="D144" s="47" t="s">
        <v>669</v>
      </c>
      <c r="E144" s="155"/>
      <c r="F144" s="155" t="s">
        <v>166</v>
      </c>
      <c r="G144" s="145">
        <f>SUM($G$65:$G$71,$K$73:$K$74)</f>
        <v>42578.781310000006</v>
      </c>
      <c r="H144" s="91"/>
      <c r="J144" s="162"/>
      <c r="K144" s="162"/>
      <c r="L144" s="162"/>
      <c r="M144" s="162"/>
      <c r="N144" s="162"/>
      <c r="O144" s="162"/>
      <c r="P144" s="162"/>
      <c r="U144" s="72"/>
    </row>
    <row r="145" spans="1:21" s="52" customFormat="1" ht="32" outlineLevel="1">
      <c r="C145" s="21" t="s">
        <v>282</v>
      </c>
      <c r="D145" s="47" t="s">
        <v>360</v>
      </c>
      <c r="E145" s="155"/>
      <c r="F145" s="155" t="s">
        <v>115</v>
      </c>
      <c r="G145" s="262">
        <v>3</v>
      </c>
      <c r="H145" s="91"/>
      <c r="J145" s="162"/>
      <c r="K145" s="162"/>
      <c r="L145" s="162"/>
      <c r="M145" s="162"/>
      <c r="N145" s="162"/>
      <c r="O145" s="162"/>
      <c r="P145" s="162"/>
      <c r="U145" s="72"/>
    </row>
    <row r="146" spans="1:21" s="52" customFormat="1" ht="16" outlineLevel="1">
      <c r="C146" s="21" t="s">
        <v>375</v>
      </c>
      <c r="D146" s="47" t="s">
        <v>371</v>
      </c>
      <c r="E146" s="155"/>
      <c r="F146" s="155" t="s">
        <v>115</v>
      </c>
      <c r="G146" s="145">
        <f>SUM(I146:P146)</f>
        <v>30</v>
      </c>
      <c r="H146" s="91"/>
      <c r="I146" s="188">
        <v>0</v>
      </c>
      <c r="J146" s="369">
        <v>0</v>
      </c>
      <c r="K146" s="368">
        <f>SUM(G155,G165,G174,G179,G183,G189,G195,G201)</f>
        <v>30</v>
      </c>
      <c r="L146" s="369">
        <v>0</v>
      </c>
      <c r="M146" s="369">
        <v>0</v>
      </c>
      <c r="N146" s="369">
        <v>0</v>
      </c>
      <c r="O146" s="369">
        <v>0</v>
      </c>
      <c r="P146" s="369">
        <v>0</v>
      </c>
      <c r="U146" s="72"/>
    </row>
    <row r="147" spans="1:21" s="52" customFormat="1" outlineLevel="1">
      <c r="C147" s="82"/>
      <c r="H147" s="91"/>
      <c r="J147" s="162"/>
      <c r="K147" s="162"/>
      <c r="L147" s="162"/>
      <c r="M147" s="162"/>
      <c r="N147" s="162"/>
      <c r="O147" s="162"/>
      <c r="P147" s="162"/>
      <c r="U147" s="72"/>
    </row>
    <row r="148" spans="1:21" s="52" customFormat="1" outlineLevel="1">
      <c r="C148" s="82" t="s">
        <v>717</v>
      </c>
      <c r="H148" s="91"/>
      <c r="J148" s="162"/>
      <c r="K148" s="162"/>
      <c r="L148" s="162"/>
      <c r="M148" s="162"/>
      <c r="N148" s="162"/>
      <c r="O148" s="162"/>
      <c r="P148" s="162"/>
      <c r="U148" s="72"/>
    </row>
    <row r="149" spans="1:21" s="52" customFormat="1" ht="16" outlineLevel="1">
      <c r="B149" s="160"/>
      <c r="C149" s="21" t="s">
        <v>419</v>
      </c>
      <c r="D149" s="47" t="s">
        <v>371</v>
      </c>
      <c r="E149" s="155"/>
      <c r="F149" s="155" t="s">
        <v>115</v>
      </c>
      <c r="G149" s="145">
        <f>SUM(G150:G154)</f>
        <v>180</v>
      </c>
      <c r="H149" s="91"/>
      <c r="J149" s="162"/>
      <c r="K149" s="162"/>
      <c r="L149" s="162"/>
      <c r="M149" s="162"/>
      <c r="N149" s="162"/>
      <c r="O149" s="162"/>
      <c r="P149" s="162"/>
      <c r="U149" s="72"/>
    </row>
    <row r="150" spans="1:21" s="52" customFormat="1" ht="48" outlineLevel="1">
      <c r="B150" s="160"/>
      <c r="C150" s="21" t="s">
        <v>414</v>
      </c>
      <c r="D150" s="47" t="s">
        <v>415</v>
      </c>
      <c r="E150" s="155"/>
      <c r="F150" s="155" t="s">
        <v>115</v>
      </c>
      <c r="G150" s="165">
        <v>20</v>
      </c>
      <c r="H150" s="91"/>
      <c r="J150" s="162"/>
      <c r="K150" s="162"/>
      <c r="L150" s="162"/>
      <c r="M150" s="162"/>
      <c r="N150" s="162"/>
      <c r="O150" s="162"/>
      <c r="P150" s="162"/>
      <c r="U150" s="72"/>
    </row>
    <row r="151" spans="1:21" s="52" customFormat="1" ht="48" outlineLevel="1">
      <c r="B151" s="160"/>
      <c r="C151" s="21" t="s">
        <v>413</v>
      </c>
      <c r="D151" s="47" t="s">
        <v>415</v>
      </c>
      <c r="E151" s="155"/>
      <c r="F151" s="155" t="s">
        <v>115</v>
      </c>
      <c r="G151" s="165">
        <v>60</v>
      </c>
      <c r="H151" s="91"/>
      <c r="J151" s="162"/>
      <c r="K151" s="162"/>
      <c r="L151" s="162"/>
      <c r="M151" s="162"/>
      <c r="N151" s="162"/>
      <c r="O151" s="162"/>
      <c r="P151" s="162"/>
      <c r="U151" s="72"/>
    </row>
    <row r="152" spans="1:21" s="52" customFormat="1" ht="48" outlineLevel="1">
      <c r="B152" s="160"/>
      <c r="C152" s="21" t="s">
        <v>416</v>
      </c>
      <c r="D152" s="47" t="s">
        <v>415</v>
      </c>
      <c r="E152" s="155"/>
      <c r="F152" s="155" t="s">
        <v>115</v>
      </c>
      <c r="G152" s="165">
        <v>40</v>
      </c>
      <c r="H152" s="91"/>
      <c r="J152" s="162"/>
      <c r="K152" s="162"/>
      <c r="L152" s="162"/>
      <c r="M152" s="162"/>
      <c r="N152" s="162"/>
      <c r="O152" s="162"/>
      <c r="P152" s="162"/>
      <c r="U152" s="72"/>
    </row>
    <row r="153" spans="1:21" s="52" customFormat="1" ht="48" outlineLevel="1">
      <c r="B153" s="160"/>
      <c r="C153" s="21" t="s">
        <v>421</v>
      </c>
      <c r="D153" s="47" t="s">
        <v>415</v>
      </c>
      <c r="E153" s="155"/>
      <c r="F153" s="155" t="s">
        <v>115</v>
      </c>
      <c r="G153" s="165">
        <v>30</v>
      </c>
      <c r="H153" s="91"/>
      <c r="J153" s="162"/>
      <c r="K153" s="162"/>
      <c r="L153" s="162"/>
      <c r="M153" s="162"/>
      <c r="N153" s="162"/>
      <c r="O153" s="162"/>
      <c r="P153" s="162"/>
      <c r="U153" s="72"/>
    </row>
    <row r="154" spans="1:21" s="52" customFormat="1" ht="48" outlineLevel="1">
      <c r="B154" s="160"/>
      <c r="C154" s="21" t="s">
        <v>422</v>
      </c>
      <c r="D154" s="47" t="s">
        <v>415</v>
      </c>
      <c r="E154" s="155"/>
      <c r="F154" s="155" t="s">
        <v>115</v>
      </c>
      <c r="G154" s="165">
        <v>30</v>
      </c>
      <c r="H154" s="91"/>
      <c r="J154" s="162"/>
      <c r="K154" s="162"/>
      <c r="L154" s="162"/>
      <c r="M154" s="162"/>
      <c r="N154" s="162"/>
      <c r="O154" s="162"/>
      <c r="P154" s="162"/>
      <c r="U154" s="72"/>
    </row>
    <row r="155" spans="1:21" s="52" customFormat="1" ht="32" outlineLevel="1">
      <c r="B155" s="160"/>
      <c r="C155" s="21" t="s">
        <v>375</v>
      </c>
      <c r="D155" s="47" t="s">
        <v>420</v>
      </c>
      <c r="E155" s="155"/>
      <c r="F155" s="155" t="s">
        <v>115</v>
      </c>
      <c r="G155" s="145">
        <f>SUM(K155:P155)</f>
        <v>5</v>
      </c>
      <c r="H155" s="91"/>
      <c r="I155" s="281">
        <v>0</v>
      </c>
      <c r="J155" s="281">
        <v>0</v>
      </c>
      <c r="K155" s="288">
        <f>COUNTA(C150:C154)</f>
        <v>5</v>
      </c>
      <c r="L155" s="281">
        <v>0</v>
      </c>
      <c r="M155" s="281">
        <v>0</v>
      </c>
      <c r="N155" s="281">
        <v>0</v>
      </c>
      <c r="O155" s="281">
        <v>0</v>
      </c>
      <c r="P155" s="281">
        <v>0</v>
      </c>
      <c r="U155" s="72"/>
    </row>
    <row r="156" spans="1:21" s="52" customFormat="1" outlineLevel="1">
      <c r="A156" s="162"/>
      <c r="B156" s="162"/>
      <c r="C156" s="162"/>
      <c r="D156" s="162"/>
      <c r="E156" s="162"/>
      <c r="F156" s="162"/>
      <c r="G156" s="162"/>
      <c r="H156" s="162"/>
      <c r="I156" s="162"/>
      <c r="J156" s="162"/>
      <c r="K156" s="162"/>
      <c r="L156" s="162"/>
      <c r="M156" s="162"/>
      <c r="N156" s="162"/>
      <c r="O156" s="162"/>
      <c r="P156" s="162"/>
      <c r="U156" s="72"/>
    </row>
    <row r="157" spans="1:21" s="52" customFormat="1" outlineLevel="1">
      <c r="A157" s="162"/>
      <c r="B157" s="162"/>
      <c r="C157" s="82" t="s">
        <v>716</v>
      </c>
      <c r="D157" s="162"/>
      <c r="E157" s="162"/>
      <c r="F157" s="162"/>
      <c r="G157" s="162"/>
      <c r="H157" s="162"/>
      <c r="I157" s="162"/>
      <c r="J157" s="162"/>
      <c r="K157" s="162"/>
      <c r="L157" s="162"/>
      <c r="M157" s="162"/>
      <c r="N157" s="162"/>
      <c r="O157" s="162"/>
      <c r="P157" s="162"/>
      <c r="U157" s="72"/>
    </row>
    <row r="158" spans="1:21" s="52" customFormat="1" ht="16" outlineLevel="1">
      <c r="B158" s="160"/>
      <c r="C158" s="21" t="s">
        <v>386</v>
      </c>
      <c r="D158" s="47" t="s">
        <v>371</v>
      </c>
      <c r="E158" s="155"/>
      <c r="F158" s="155" t="s">
        <v>115</v>
      </c>
      <c r="G158" s="145">
        <f>SUM(G159:G164)</f>
        <v>180</v>
      </c>
      <c r="H158" s="91"/>
      <c r="J158" s="162"/>
      <c r="K158" s="162"/>
      <c r="L158" s="162"/>
      <c r="M158" s="162"/>
      <c r="N158" s="162"/>
      <c r="O158" s="162"/>
      <c r="P158" s="162"/>
      <c r="U158" s="72"/>
    </row>
    <row r="159" spans="1:21" s="52" customFormat="1" ht="48" outlineLevel="1">
      <c r="B159" s="160"/>
      <c r="C159" s="21" t="s">
        <v>414</v>
      </c>
      <c r="D159" s="47" t="s">
        <v>415</v>
      </c>
      <c r="E159" s="155"/>
      <c r="F159" s="155" t="s">
        <v>115</v>
      </c>
      <c r="G159" s="165">
        <v>10</v>
      </c>
      <c r="H159" s="91"/>
      <c r="J159" s="162"/>
      <c r="K159" s="162"/>
      <c r="L159" s="162"/>
      <c r="M159" s="162"/>
      <c r="N159" s="162"/>
      <c r="O159" s="162"/>
      <c r="P159" s="162"/>
      <c r="U159" s="72"/>
    </row>
    <row r="160" spans="1:21" s="52" customFormat="1" ht="48" outlineLevel="1">
      <c r="B160" s="160"/>
      <c r="C160" s="21" t="s">
        <v>413</v>
      </c>
      <c r="D160" s="47" t="s">
        <v>415</v>
      </c>
      <c r="E160" s="155"/>
      <c r="F160" s="155" t="s">
        <v>115</v>
      </c>
      <c r="G160" s="165">
        <v>20</v>
      </c>
      <c r="H160" s="91"/>
      <c r="J160" s="162"/>
      <c r="K160" s="162"/>
      <c r="L160" s="162"/>
      <c r="M160" s="162"/>
      <c r="N160" s="162"/>
      <c r="O160" s="162"/>
      <c r="P160" s="162"/>
      <c r="U160" s="72"/>
    </row>
    <row r="161" spans="2:21" s="52" customFormat="1" ht="48" outlineLevel="1">
      <c r="B161" s="160"/>
      <c r="C161" s="21" t="s">
        <v>416</v>
      </c>
      <c r="D161" s="47" t="s">
        <v>415</v>
      </c>
      <c r="E161" s="155"/>
      <c r="F161" s="155" t="s">
        <v>115</v>
      </c>
      <c r="G161" s="165">
        <v>10</v>
      </c>
      <c r="H161" s="91"/>
      <c r="J161" s="162"/>
      <c r="K161" s="162"/>
      <c r="L161" s="162"/>
      <c r="M161" s="162"/>
      <c r="N161" s="162"/>
      <c r="O161" s="162"/>
      <c r="P161" s="162"/>
      <c r="U161" s="72"/>
    </row>
    <row r="162" spans="2:21" s="52" customFormat="1" ht="48" outlineLevel="1">
      <c r="B162" s="160"/>
      <c r="C162" s="21" t="s">
        <v>418</v>
      </c>
      <c r="D162" s="47" t="s">
        <v>415</v>
      </c>
      <c r="E162" s="155"/>
      <c r="F162" s="155" t="s">
        <v>115</v>
      </c>
      <c r="G162" s="165">
        <v>20</v>
      </c>
      <c r="H162" s="91"/>
      <c r="J162" s="162"/>
      <c r="K162" s="162"/>
      <c r="L162" s="162"/>
      <c r="M162" s="162"/>
      <c r="N162" s="162"/>
      <c r="O162" s="162"/>
      <c r="P162" s="162"/>
      <c r="U162" s="72"/>
    </row>
    <row r="163" spans="2:21" s="52" customFormat="1" ht="48" outlineLevel="1">
      <c r="B163" s="160"/>
      <c r="C163" s="21" t="s">
        <v>421</v>
      </c>
      <c r="D163" s="47" t="s">
        <v>415</v>
      </c>
      <c r="E163" s="155"/>
      <c r="F163" s="155" t="s">
        <v>115</v>
      </c>
      <c r="G163" s="165">
        <v>10</v>
      </c>
      <c r="H163" s="91"/>
      <c r="J163" s="162"/>
      <c r="K163" s="162"/>
      <c r="L163" s="162"/>
      <c r="M163" s="162"/>
      <c r="N163" s="162"/>
      <c r="O163" s="162"/>
      <c r="P163" s="162"/>
      <c r="U163" s="72"/>
    </row>
    <row r="164" spans="2:21" s="52" customFormat="1" ht="48" outlineLevel="1">
      <c r="B164" s="160"/>
      <c r="C164" s="21" t="s">
        <v>422</v>
      </c>
      <c r="D164" s="47" t="s">
        <v>415</v>
      </c>
      <c r="E164" s="155"/>
      <c r="F164" s="155" t="s">
        <v>115</v>
      </c>
      <c r="G164" s="165">
        <v>110</v>
      </c>
      <c r="H164" s="91"/>
      <c r="J164" s="162"/>
      <c r="K164" s="162"/>
      <c r="L164" s="162"/>
      <c r="M164" s="162"/>
      <c r="N164" s="162"/>
      <c r="O164" s="162"/>
      <c r="P164" s="162"/>
      <c r="U164" s="72"/>
    </row>
    <row r="165" spans="2:21" s="52" customFormat="1" ht="32" outlineLevel="1">
      <c r="B165" s="160"/>
      <c r="C165" s="21" t="s">
        <v>375</v>
      </c>
      <c r="D165" s="47" t="s">
        <v>420</v>
      </c>
      <c r="E165" s="155"/>
      <c r="F165" s="155" t="s">
        <v>115</v>
      </c>
      <c r="G165" s="145">
        <f>SUM(K165:P165)</f>
        <v>6</v>
      </c>
      <c r="H165" s="91"/>
      <c r="I165" s="281">
        <v>0</v>
      </c>
      <c r="J165" s="281">
        <v>0</v>
      </c>
      <c r="K165" s="288">
        <f>COUNTA(C159:C164)</f>
        <v>6</v>
      </c>
      <c r="L165" s="281">
        <v>0</v>
      </c>
      <c r="M165" s="281">
        <v>0</v>
      </c>
      <c r="N165" s="281">
        <v>0</v>
      </c>
      <c r="O165" s="281">
        <v>0</v>
      </c>
      <c r="P165" s="281">
        <v>0</v>
      </c>
      <c r="U165" s="72"/>
    </row>
    <row r="166" spans="2:21" s="52" customFormat="1" outlineLevel="1">
      <c r="B166" s="160"/>
      <c r="C166" s="162"/>
      <c r="D166" s="162"/>
      <c r="E166" s="162"/>
      <c r="F166" s="162"/>
      <c r="G166" s="162"/>
      <c r="H166" s="162"/>
      <c r="I166" s="162"/>
      <c r="J166" s="162"/>
      <c r="K166" s="162"/>
      <c r="L166" s="162"/>
      <c r="M166" s="162"/>
      <c r="N166" s="162"/>
      <c r="O166" s="162"/>
      <c r="P166" s="162"/>
      <c r="U166" s="72"/>
    </row>
    <row r="167" spans="2:21" s="52" customFormat="1" outlineLevel="1">
      <c r="B167" s="160"/>
      <c r="C167" s="82" t="s">
        <v>724</v>
      </c>
      <c r="D167" s="162"/>
      <c r="E167" s="162"/>
      <c r="F167" s="162"/>
      <c r="G167" s="162"/>
      <c r="H167" s="162"/>
      <c r="I167" s="162"/>
      <c r="J167" s="162"/>
      <c r="K167" s="162"/>
      <c r="L167" s="162"/>
      <c r="M167" s="162"/>
      <c r="N167" s="162"/>
      <c r="O167" s="162"/>
      <c r="P167" s="162"/>
      <c r="U167" s="72"/>
    </row>
    <row r="168" spans="2:21" s="52" customFormat="1" ht="16" outlineLevel="1">
      <c r="B168" s="160"/>
      <c r="C168" s="21" t="s">
        <v>387</v>
      </c>
      <c r="D168" s="47" t="s">
        <v>371</v>
      </c>
      <c r="E168" s="155"/>
      <c r="F168" s="155"/>
      <c r="G168" s="145">
        <f>SUM(G169:G173)</f>
        <v>450</v>
      </c>
      <c r="H168" s="91"/>
      <c r="J168" s="162"/>
      <c r="K168" s="162"/>
      <c r="L168" s="162"/>
      <c r="M168" s="162"/>
      <c r="N168" s="162"/>
      <c r="O168" s="162"/>
      <c r="P168" s="162"/>
      <c r="U168" s="72"/>
    </row>
    <row r="169" spans="2:21" s="52" customFormat="1" ht="48" outlineLevel="1">
      <c r="B169" s="160"/>
      <c r="C169" s="21" t="s">
        <v>414</v>
      </c>
      <c r="D169" s="47" t="s">
        <v>415</v>
      </c>
      <c r="E169" s="155"/>
      <c r="F169" s="155" t="s">
        <v>115</v>
      </c>
      <c r="G169" s="165">
        <v>80</v>
      </c>
      <c r="H169" s="91"/>
      <c r="J169" s="162"/>
      <c r="K169" s="162"/>
      <c r="L169" s="162"/>
      <c r="M169" s="162"/>
      <c r="N169" s="162"/>
      <c r="O169" s="162"/>
      <c r="P169" s="162"/>
      <c r="U169" s="72"/>
    </row>
    <row r="170" spans="2:21" s="52" customFormat="1" ht="48" outlineLevel="1">
      <c r="B170" s="160"/>
      <c r="C170" s="21" t="s">
        <v>413</v>
      </c>
      <c r="D170" s="47" t="s">
        <v>415</v>
      </c>
      <c r="E170" s="155"/>
      <c r="F170" s="155" t="s">
        <v>115</v>
      </c>
      <c r="G170" s="165">
        <v>110</v>
      </c>
      <c r="H170" s="91"/>
      <c r="J170" s="162"/>
      <c r="K170" s="162"/>
      <c r="L170" s="162"/>
      <c r="M170" s="162"/>
      <c r="N170" s="162"/>
      <c r="O170" s="162"/>
      <c r="P170" s="162"/>
      <c r="U170" s="72"/>
    </row>
    <row r="171" spans="2:21" s="52" customFormat="1" ht="48" outlineLevel="1">
      <c r="B171" s="160"/>
      <c r="C171" s="21" t="s">
        <v>416</v>
      </c>
      <c r="D171" s="47" t="s">
        <v>415</v>
      </c>
      <c r="E171" s="155"/>
      <c r="F171" s="155" t="s">
        <v>115</v>
      </c>
      <c r="G171" s="165">
        <v>90</v>
      </c>
      <c r="H171" s="91"/>
      <c r="J171" s="162"/>
      <c r="K171" s="162"/>
      <c r="L171" s="162"/>
      <c r="M171" s="162"/>
      <c r="N171" s="162"/>
      <c r="O171" s="162"/>
      <c r="P171" s="162"/>
      <c r="U171" s="72"/>
    </row>
    <row r="172" spans="2:21" s="52" customFormat="1" ht="48" outlineLevel="1">
      <c r="B172" s="160"/>
      <c r="C172" s="21" t="s">
        <v>421</v>
      </c>
      <c r="D172" s="47" t="s">
        <v>415</v>
      </c>
      <c r="E172" s="155"/>
      <c r="F172" s="155" t="s">
        <v>115</v>
      </c>
      <c r="G172" s="165">
        <v>80</v>
      </c>
      <c r="H172" s="91"/>
      <c r="J172" s="162"/>
      <c r="K172" s="162"/>
      <c r="L172" s="162"/>
      <c r="M172" s="162"/>
      <c r="N172" s="162"/>
      <c r="O172" s="162"/>
      <c r="P172" s="162"/>
      <c r="U172" s="72"/>
    </row>
    <row r="173" spans="2:21" s="52" customFormat="1" ht="48" outlineLevel="1">
      <c r="B173" s="160"/>
      <c r="C173" s="21" t="s">
        <v>422</v>
      </c>
      <c r="D173" s="47" t="s">
        <v>415</v>
      </c>
      <c r="E173" s="155"/>
      <c r="F173" s="155" t="s">
        <v>115</v>
      </c>
      <c r="G173" s="165">
        <v>90</v>
      </c>
      <c r="H173" s="91"/>
      <c r="J173" s="162"/>
      <c r="K173" s="162"/>
      <c r="L173" s="162"/>
      <c r="M173" s="162"/>
      <c r="N173" s="162"/>
      <c r="O173" s="162"/>
      <c r="P173" s="162"/>
      <c r="U173" s="72"/>
    </row>
    <row r="174" spans="2:21" s="52" customFormat="1" ht="32" outlineLevel="1">
      <c r="B174" s="160"/>
      <c r="C174" s="21" t="s">
        <v>375</v>
      </c>
      <c r="D174" s="47" t="s">
        <v>420</v>
      </c>
      <c r="E174" s="155"/>
      <c r="F174" s="155" t="s">
        <v>115</v>
      </c>
      <c r="G174" s="145">
        <f>SUM(K174:P174)</f>
        <v>5</v>
      </c>
      <c r="H174" s="91"/>
      <c r="I174" s="281">
        <v>0</v>
      </c>
      <c r="J174" s="281">
        <v>0</v>
      </c>
      <c r="K174" s="288">
        <f>COUNTA(C169:C173)</f>
        <v>5</v>
      </c>
      <c r="L174" s="281">
        <v>0</v>
      </c>
      <c r="M174" s="281">
        <v>0</v>
      </c>
      <c r="N174" s="281">
        <v>0</v>
      </c>
      <c r="O174" s="281">
        <v>0</v>
      </c>
      <c r="P174" s="281">
        <v>0</v>
      </c>
      <c r="U174" s="72"/>
    </row>
    <row r="175" spans="2:21" s="52" customFormat="1" outlineLevel="1">
      <c r="B175" s="160"/>
      <c r="C175" s="162"/>
      <c r="D175" s="162"/>
      <c r="E175" s="162"/>
      <c r="F175" s="162"/>
      <c r="G175" s="162"/>
      <c r="H175" s="162"/>
      <c r="I175" s="162"/>
      <c r="J175" s="162"/>
      <c r="K175" s="162"/>
      <c r="L175" s="162"/>
      <c r="M175" s="162"/>
      <c r="N175" s="162"/>
      <c r="O175" s="162"/>
      <c r="P175" s="162"/>
      <c r="U175" s="72"/>
    </row>
    <row r="176" spans="2:21" s="52" customFormat="1" outlineLevel="1">
      <c r="B176" s="160"/>
      <c r="C176" s="82" t="s">
        <v>725</v>
      </c>
      <c r="D176" s="162"/>
      <c r="E176" s="162"/>
      <c r="F176" s="162"/>
      <c r="G176" s="162"/>
      <c r="H176" s="162"/>
      <c r="I176" s="162"/>
      <c r="J176" s="162"/>
      <c r="K176" s="162"/>
      <c r="L176" s="162"/>
      <c r="M176" s="162"/>
      <c r="N176" s="162"/>
      <c r="O176" s="162"/>
      <c r="P176" s="162"/>
      <c r="U176" s="72"/>
    </row>
    <row r="177" spans="2:21" s="52" customFormat="1" ht="16" outlineLevel="1">
      <c r="B177" s="160"/>
      <c r="C177" s="21" t="s">
        <v>388</v>
      </c>
      <c r="D177" s="47"/>
      <c r="E177" s="155"/>
      <c r="F177" s="155"/>
      <c r="G177" s="145">
        <f>SUM(G178)</f>
        <v>25</v>
      </c>
      <c r="H177" s="91"/>
      <c r="J177" s="162"/>
      <c r="K177" s="162"/>
      <c r="L177" s="162"/>
      <c r="M177" s="162"/>
      <c r="N177" s="162"/>
      <c r="O177" s="162"/>
      <c r="P177" s="162"/>
      <c r="U177" s="72"/>
    </row>
    <row r="178" spans="2:21" s="52" customFormat="1" ht="48" outlineLevel="1">
      <c r="B178" s="160"/>
      <c r="C178" s="21" t="s">
        <v>413</v>
      </c>
      <c r="D178" s="47" t="s">
        <v>415</v>
      </c>
      <c r="E178" s="155"/>
      <c r="F178" s="155" t="s">
        <v>115</v>
      </c>
      <c r="G178" s="165">
        <v>25</v>
      </c>
      <c r="H178" s="91"/>
      <c r="J178" s="162"/>
      <c r="K178" s="162"/>
      <c r="L178" s="162"/>
      <c r="M178" s="162"/>
      <c r="N178" s="162"/>
      <c r="O178" s="162"/>
      <c r="P178" s="162"/>
      <c r="U178" s="72"/>
    </row>
    <row r="179" spans="2:21" s="52" customFormat="1" ht="32" outlineLevel="1">
      <c r="B179" s="160"/>
      <c r="C179" s="21" t="s">
        <v>375</v>
      </c>
      <c r="D179" s="47" t="s">
        <v>420</v>
      </c>
      <c r="E179" s="155"/>
      <c r="F179" s="155" t="s">
        <v>115</v>
      </c>
      <c r="G179" s="145">
        <f>SUM(K179:P179)</f>
        <v>1</v>
      </c>
      <c r="H179" s="91"/>
      <c r="I179" s="281">
        <v>0</v>
      </c>
      <c r="J179" s="281">
        <v>0</v>
      </c>
      <c r="K179" s="288">
        <f>COUNTA(C178)</f>
        <v>1</v>
      </c>
      <c r="L179" s="281">
        <v>0</v>
      </c>
      <c r="M179" s="281">
        <v>0</v>
      </c>
      <c r="N179" s="281">
        <v>0</v>
      </c>
      <c r="O179" s="281">
        <v>0</v>
      </c>
      <c r="P179" s="281">
        <v>0</v>
      </c>
      <c r="U179" s="72"/>
    </row>
    <row r="180" spans="2:21" s="52" customFormat="1" outlineLevel="1">
      <c r="B180" s="160"/>
      <c r="U180" s="72"/>
    </row>
    <row r="181" spans="2:21" s="52" customFormat="1" outlineLevel="1">
      <c r="B181" s="160"/>
      <c r="C181" s="82" t="s">
        <v>715</v>
      </c>
      <c r="D181" s="167"/>
      <c r="E181" s="168"/>
      <c r="H181" s="91"/>
      <c r="U181" s="72"/>
    </row>
    <row r="182" spans="2:21" s="52" customFormat="1" ht="48" outlineLevel="1">
      <c r="C182" s="21" t="s">
        <v>728</v>
      </c>
      <c r="D182" s="85"/>
      <c r="E182" s="85"/>
      <c r="F182" s="85"/>
      <c r="G182" s="85"/>
      <c r="U182" s="72"/>
    </row>
    <row r="183" spans="2:21" s="52" customFormat="1" ht="16" outlineLevel="1">
      <c r="C183" s="211" t="s">
        <v>671</v>
      </c>
      <c r="D183" s="211"/>
      <c r="E183" s="211"/>
      <c r="F183" s="211" t="s">
        <v>108</v>
      </c>
      <c r="G183" s="69">
        <v>10</v>
      </c>
      <c r="U183" s="72"/>
    </row>
    <row r="184" spans="2:21" s="52" customFormat="1" ht="16" outlineLevel="1">
      <c r="C184" s="211" t="s">
        <v>672</v>
      </c>
      <c r="D184" s="211"/>
      <c r="E184" s="211"/>
      <c r="F184" s="211" t="s">
        <v>108</v>
      </c>
      <c r="G184" s="69">
        <v>5</v>
      </c>
      <c r="U184" s="72"/>
    </row>
    <row r="185" spans="2:21" s="52" customFormat="1" ht="16" outlineLevel="1">
      <c r="C185" s="211" t="s">
        <v>673</v>
      </c>
      <c r="D185" s="211"/>
      <c r="E185" s="211"/>
      <c r="F185" s="211" t="s">
        <v>108</v>
      </c>
      <c r="G185" s="69">
        <f>G183*G184</f>
        <v>50</v>
      </c>
      <c r="U185" s="72"/>
    </row>
    <row r="186" spans="2:21" s="52" customFormat="1" outlineLevel="1">
      <c r="U186" s="72"/>
    </row>
    <row r="187" spans="2:21" s="52" customFormat="1" outlineLevel="1">
      <c r="C187" s="82" t="s">
        <v>726</v>
      </c>
      <c r="D187" s="167"/>
      <c r="E187" s="168"/>
      <c r="U187" s="72"/>
    </row>
    <row r="188" spans="2:21" s="52" customFormat="1" ht="64" outlineLevel="1">
      <c r="C188" s="21" t="s">
        <v>727</v>
      </c>
      <c r="D188" s="85"/>
      <c r="E188" s="85"/>
      <c r="F188" s="85"/>
      <c r="G188" s="85"/>
      <c r="U188" s="72"/>
    </row>
    <row r="189" spans="2:21" s="52" customFormat="1" ht="16" outlineLevel="1">
      <c r="C189" s="211" t="s">
        <v>671</v>
      </c>
      <c r="D189" s="211"/>
      <c r="E189" s="211"/>
      <c r="F189" s="211" t="s">
        <v>108</v>
      </c>
      <c r="G189" s="69">
        <v>1</v>
      </c>
      <c r="U189" s="72"/>
    </row>
    <row r="190" spans="2:21" s="52" customFormat="1" ht="16" outlineLevel="1">
      <c r="C190" s="211" t="s">
        <v>672</v>
      </c>
      <c r="D190" s="211"/>
      <c r="E190" s="211"/>
      <c r="F190" s="211" t="s">
        <v>108</v>
      </c>
      <c r="G190" s="69">
        <v>51</v>
      </c>
      <c r="U190" s="72"/>
    </row>
    <row r="191" spans="2:21" s="52" customFormat="1" ht="16" outlineLevel="1">
      <c r="C191" s="211" t="s">
        <v>673</v>
      </c>
      <c r="D191" s="211"/>
      <c r="E191" s="211"/>
      <c r="F191" s="211" t="s">
        <v>108</v>
      </c>
      <c r="G191" s="69">
        <f>G189*G190</f>
        <v>51</v>
      </c>
      <c r="U191" s="72"/>
    </row>
    <row r="192" spans="2:21" s="52" customFormat="1" outlineLevel="1">
      <c r="U192" s="72"/>
    </row>
    <row r="193" spans="2:21" s="52" customFormat="1" outlineLevel="1">
      <c r="C193" s="82" t="s">
        <v>729</v>
      </c>
      <c r="D193" s="167"/>
      <c r="E193" s="168"/>
      <c r="U193" s="72"/>
    </row>
    <row r="194" spans="2:21" s="52" customFormat="1" ht="64" outlineLevel="1">
      <c r="C194" s="21" t="s">
        <v>730</v>
      </c>
      <c r="D194" s="85"/>
      <c r="E194" s="85"/>
      <c r="F194" s="85"/>
      <c r="G194" s="85"/>
      <c r="U194" s="72"/>
    </row>
    <row r="195" spans="2:21" s="52" customFormat="1" ht="16" outlineLevel="1">
      <c r="C195" s="211" t="s">
        <v>671</v>
      </c>
      <c r="D195" s="211"/>
      <c r="E195" s="211"/>
      <c r="F195" s="211" t="s">
        <v>108</v>
      </c>
      <c r="G195" s="69">
        <v>1</v>
      </c>
      <c r="U195" s="72"/>
    </row>
    <row r="196" spans="2:21" s="52" customFormat="1" ht="16" outlineLevel="1">
      <c r="C196" s="211" t="s">
        <v>672</v>
      </c>
      <c r="D196" s="211"/>
      <c r="E196" s="211"/>
      <c r="F196" s="211" t="s">
        <v>108</v>
      </c>
      <c r="G196" s="69">
        <v>50</v>
      </c>
      <c r="U196" s="72"/>
    </row>
    <row r="197" spans="2:21" s="52" customFormat="1" ht="16" outlineLevel="1">
      <c r="C197" s="211" t="s">
        <v>673</v>
      </c>
      <c r="D197" s="211"/>
      <c r="E197" s="211"/>
      <c r="F197" s="211" t="s">
        <v>108</v>
      </c>
      <c r="G197" s="69">
        <f>G195*G196</f>
        <v>50</v>
      </c>
      <c r="U197" s="72"/>
    </row>
    <row r="198" spans="2:21" s="52" customFormat="1" outlineLevel="1">
      <c r="U198" s="72"/>
    </row>
    <row r="199" spans="2:21" s="52" customFormat="1" outlineLevel="1">
      <c r="C199" s="82" t="s">
        <v>733</v>
      </c>
      <c r="D199" s="167"/>
      <c r="E199" s="168"/>
      <c r="U199" s="72"/>
    </row>
    <row r="200" spans="2:21" s="52" customFormat="1" ht="48" outlineLevel="1">
      <c r="C200" s="21" t="s">
        <v>734</v>
      </c>
      <c r="D200" s="85"/>
      <c r="E200" s="85"/>
      <c r="F200" s="85"/>
      <c r="G200" s="85"/>
      <c r="U200" s="72"/>
    </row>
    <row r="201" spans="2:21" s="52" customFormat="1" ht="16" outlineLevel="1">
      <c r="C201" s="211" t="s">
        <v>671</v>
      </c>
      <c r="D201" s="211"/>
      <c r="E201" s="211"/>
      <c r="F201" s="211" t="s">
        <v>108</v>
      </c>
      <c r="G201" s="69">
        <v>1</v>
      </c>
      <c r="U201" s="72"/>
    </row>
    <row r="202" spans="2:21" s="52" customFormat="1" ht="16" outlineLevel="1">
      <c r="C202" s="211" t="s">
        <v>672</v>
      </c>
      <c r="D202" s="211"/>
      <c r="E202" s="211"/>
      <c r="F202" s="211" t="s">
        <v>108</v>
      </c>
      <c r="G202" s="69">
        <v>25</v>
      </c>
      <c r="U202" s="72"/>
    </row>
    <row r="203" spans="2:21" s="52" customFormat="1" ht="16" outlineLevel="1">
      <c r="C203" s="211" t="s">
        <v>673</v>
      </c>
      <c r="D203" s="211"/>
      <c r="E203" s="211"/>
      <c r="F203" s="211" t="s">
        <v>108</v>
      </c>
      <c r="G203" s="69">
        <f>G201*G202</f>
        <v>25</v>
      </c>
      <c r="U203" s="72"/>
    </row>
    <row r="204" spans="2:21" s="52" customFormat="1">
      <c r="U204" s="72"/>
    </row>
    <row r="205" spans="2:21" s="52" customFormat="1">
      <c r="C205" s="82" t="s">
        <v>688</v>
      </c>
      <c r="U205" s="72"/>
    </row>
    <row r="206" spans="2:21" s="52" customFormat="1" ht="32" outlineLevel="1">
      <c r="B206" s="160"/>
      <c r="C206" s="21" t="s">
        <v>361</v>
      </c>
      <c r="D206" s="47" t="s">
        <v>351</v>
      </c>
      <c r="E206" s="155"/>
      <c r="F206" s="155" t="s">
        <v>331</v>
      </c>
      <c r="G206" s="165"/>
      <c r="H206" s="91"/>
      <c r="I206" s="288">
        <f t="shared" ref="I206:P206" si="9">IF(AND((I1-YEAR($G$211))&lt;=$G$209,(I1-YEAR($G$211))&gt;=0),1,0)</f>
        <v>0</v>
      </c>
      <c r="J206" s="288">
        <f t="shared" si="9"/>
        <v>0</v>
      </c>
      <c r="K206" s="288">
        <f t="shared" si="9"/>
        <v>0</v>
      </c>
      <c r="L206" s="288">
        <f t="shared" si="9"/>
        <v>1</v>
      </c>
      <c r="M206" s="288">
        <f t="shared" si="9"/>
        <v>1</v>
      </c>
      <c r="N206" s="288">
        <f t="shared" si="9"/>
        <v>1</v>
      </c>
      <c r="O206" s="288">
        <f t="shared" si="9"/>
        <v>1</v>
      </c>
      <c r="P206" s="288">
        <f t="shared" si="9"/>
        <v>1</v>
      </c>
      <c r="U206" s="72"/>
    </row>
    <row r="207" spans="2:21" s="52" customFormat="1" ht="32" outlineLevel="1">
      <c r="B207" s="160"/>
      <c r="C207" s="21" t="s">
        <v>362</v>
      </c>
      <c r="D207" s="47" t="s">
        <v>351</v>
      </c>
      <c r="E207" s="155"/>
      <c r="F207" s="155" t="s">
        <v>331</v>
      </c>
      <c r="G207" s="165"/>
      <c r="H207" s="91"/>
      <c r="I207" s="288">
        <f>IF(AND(I206&lt;&gt;0,SUM($I$206:I206)&lt;=$G$209),1,0)</f>
        <v>0</v>
      </c>
      <c r="J207" s="288">
        <f>IF(AND(J206&lt;&gt;0,SUM($I$206:J206)&lt;=$G$209),1,0)</f>
        <v>0</v>
      </c>
      <c r="K207" s="288">
        <f>IF(AND(K206&lt;&gt;0,SUM($I$206:K206)&lt;=$G$209),1,0)</f>
        <v>0</v>
      </c>
      <c r="L207" s="288">
        <f>IF(AND(L206&lt;&gt;0,SUM($I$206:L206)&lt;=$G$209),1,0)</f>
        <v>1</v>
      </c>
      <c r="M207" s="288">
        <f>IF(AND(M206&lt;&gt;0,SUM($I$206:M206)&lt;=$G$209),1,0)</f>
        <v>1</v>
      </c>
      <c r="N207" s="288">
        <f>IF(AND(N206&lt;&gt;0,SUM($I$206:N206)&lt;=$G$209),1,0)</f>
        <v>1</v>
      </c>
      <c r="O207" s="288">
        <f>IF(AND(O206&lt;&gt;0,SUM($I$206:O206)&lt;=$G$209),1,0)</f>
        <v>1</v>
      </c>
      <c r="P207" s="288">
        <f>IF(AND(P206&lt;&gt;0,SUM($I$206:P206)&lt;=$G$209),1,0)</f>
        <v>1</v>
      </c>
      <c r="U207" s="72"/>
    </row>
    <row r="208" spans="2:21" s="52" customFormat="1" ht="32" outlineLevel="1">
      <c r="B208" s="160"/>
      <c r="C208" s="21" t="s">
        <v>428</v>
      </c>
      <c r="D208" s="47" t="s">
        <v>427</v>
      </c>
      <c r="E208" s="155"/>
      <c r="F208" s="155" t="s">
        <v>331</v>
      </c>
      <c r="G208" s="165"/>
      <c r="H208" s="91"/>
      <c r="I208" s="303">
        <v>0</v>
      </c>
      <c r="J208" s="303">
        <v>0</v>
      </c>
      <c r="K208" s="169">
        <f>$G$210</f>
        <v>0.2</v>
      </c>
      <c r="L208" s="169">
        <f t="shared" ref="L208:P208" si="10">$G$210</f>
        <v>0.2</v>
      </c>
      <c r="M208" s="169">
        <f t="shared" si="10"/>
        <v>0.2</v>
      </c>
      <c r="N208" s="169">
        <f t="shared" si="10"/>
        <v>0.2</v>
      </c>
      <c r="O208" s="169">
        <f t="shared" si="10"/>
        <v>0.2</v>
      </c>
      <c r="P208" s="169">
        <f t="shared" si="10"/>
        <v>0.2</v>
      </c>
      <c r="U208" s="72"/>
    </row>
    <row r="209" spans="1:21" s="52" customFormat="1" ht="32" outlineLevel="1">
      <c r="B209" s="91"/>
      <c r="C209" s="21" t="s">
        <v>347</v>
      </c>
      <c r="D209" s="47" t="s">
        <v>351</v>
      </c>
      <c r="E209" s="155"/>
      <c r="F209" s="155" t="s">
        <v>11</v>
      </c>
      <c r="G209" s="165">
        <v>5</v>
      </c>
      <c r="H209" s="91"/>
      <c r="J209" s="162"/>
      <c r="K209" s="162"/>
      <c r="L209" s="162"/>
      <c r="M209" s="162"/>
      <c r="N209" s="162"/>
      <c r="O209" s="162"/>
      <c r="P209" s="162"/>
      <c r="U209" s="72"/>
    </row>
    <row r="210" spans="1:21" s="52" customFormat="1" ht="16" outlineLevel="1">
      <c r="B210" s="91"/>
      <c r="C210" s="21" t="s">
        <v>348</v>
      </c>
      <c r="D210" s="47" t="s">
        <v>350</v>
      </c>
      <c r="E210" s="155"/>
      <c r="F210" s="155" t="s">
        <v>12</v>
      </c>
      <c r="G210" s="169">
        <f>1/G209</f>
        <v>0.2</v>
      </c>
      <c r="H210" s="91"/>
      <c r="J210" s="162"/>
      <c r="K210" s="162"/>
      <c r="L210" s="162"/>
      <c r="M210" s="162"/>
      <c r="N210" s="162"/>
      <c r="O210" s="162"/>
      <c r="P210" s="162"/>
      <c r="U210" s="72"/>
    </row>
    <row r="211" spans="1:21" s="52" customFormat="1" ht="32" outlineLevel="1">
      <c r="B211" s="91"/>
      <c r="C211" s="21" t="s">
        <v>685</v>
      </c>
      <c r="D211" s="47" t="s">
        <v>686</v>
      </c>
      <c r="E211" s="155"/>
      <c r="F211" s="155" t="s">
        <v>687</v>
      </c>
      <c r="G211" s="366">
        <v>44562</v>
      </c>
      <c r="H211" s="91"/>
      <c r="J211" s="162"/>
      <c r="K211" s="162"/>
      <c r="L211" s="162"/>
      <c r="M211" s="162"/>
      <c r="N211" s="162"/>
      <c r="O211" s="162"/>
      <c r="P211" s="162"/>
      <c r="U211" s="72"/>
    </row>
    <row r="212" spans="1:21" s="52" customFormat="1">
      <c r="B212" s="91"/>
      <c r="C212" s="91"/>
      <c r="D212" s="91"/>
      <c r="E212" s="91"/>
      <c r="F212" s="91"/>
      <c r="G212" s="91"/>
      <c r="H212" s="91"/>
      <c r="J212" s="162"/>
      <c r="K212" s="162"/>
      <c r="L212" s="162"/>
      <c r="M212" s="162"/>
      <c r="N212" s="162"/>
      <c r="O212" s="162"/>
      <c r="P212" s="162"/>
      <c r="U212" s="72"/>
    </row>
    <row r="213" spans="1:21">
      <c r="A213" s="52"/>
      <c r="B213" s="114" t="s">
        <v>303</v>
      </c>
      <c r="C213" s="31" t="s">
        <v>24</v>
      </c>
      <c r="D213" s="31"/>
      <c r="E213" s="32"/>
      <c r="F213" s="33"/>
      <c r="G213" s="34"/>
      <c r="H213" s="35"/>
      <c r="I213" s="35"/>
      <c r="J213" s="35"/>
      <c r="K213" s="35"/>
      <c r="L213" s="35"/>
      <c r="M213" s="35"/>
      <c r="N213" s="35"/>
      <c r="O213" s="35"/>
      <c r="P213" s="35"/>
      <c r="Q213" s="12"/>
      <c r="R213" s="12"/>
      <c r="S213" s="12"/>
      <c r="T213" s="12"/>
      <c r="U213" s="13" t="s">
        <v>21</v>
      </c>
    </row>
    <row r="214" spans="1:21">
      <c r="A214" s="52"/>
      <c r="B214" s="91"/>
      <c r="C214" s="91"/>
      <c r="D214" s="91"/>
      <c r="E214" s="91"/>
      <c r="F214" s="91"/>
      <c r="G214" s="91"/>
      <c r="H214" s="91"/>
      <c r="I214" s="52"/>
      <c r="J214" s="162"/>
      <c r="K214" s="162"/>
      <c r="L214" s="162"/>
      <c r="M214" s="162"/>
      <c r="N214" s="162"/>
      <c r="O214" s="162"/>
      <c r="P214" s="162"/>
      <c r="Q214" s="12"/>
      <c r="R214" s="12"/>
      <c r="S214" s="12"/>
      <c r="T214" s="12"/>
    </row>
    <row r="215" spans="1:21" ht="16" outlineLevel="1">
      <c r="A215" s="52"/>
      <c r="B215" s="97" t="s">
        <v>93</v>
      </c>
      <c r="C215" s="96" t="s">
        <v>27</v>
      </c>
      <c r="D215" s="96"/>
      <c r="E215" s="96"/>
      <c r="F215" s="85" t="s">
        <v>12</v>
      </c>
      <c r="G215" s="173">
        <v>0.14000000000000001</v>
      </c>
      <c r="H215" s="85"/>
      <c r="I215" s="85"/>
      <c r="J215" s="85"/>
      <c r="K215" s="85"/>
      <c r="L215" s="85"/>
      <c r="M215" s="85"/>
      <c r="N215" s="85"/>
      <c r="O215" s="85"/>
      <c r="P215" s="85"/>
      <c r="U215" s="13" t="s">
        <v>21</v>
      </c>
    </row>
    <row r="216" spans="1:21" ht="16" outlineLevel="1">
      <c r="A216" s="52"/>
      <c r="B216" s="97" t="s">
        <v>94</v>
      </c>
      <c r="C216" s="96" t="s">
        <v>25</v>
      </c>
      <c r="D216" s="96"/>
      <c r="E216" s="96"/>
      <c r="F216" s="85" t="s">
        <v>13</v>
      </c>
      <c r="G216" s="116">
        <v>12</v>
      </c>
      <c r="H216" s="85"/>
      <c r="I216" s="85"/>
      <c r="J216" s="85"/>
      <c r="K216" s="85"/>
      <c r="L216" s="85"/>
      <c r="M216" s="85"/>
      <c r="N216" s="85"/>
      <c r="O216" s="85"/>
      <c r="P216" s="85"/>
      <c r="U216" s="13" t="s">
        <v>21</v>
      </c>
    </row>
    <row r="217" spans="1:21" ht="16" outlineLevel="1">
      <c r="A217" s="52"/>
      <c r="B217" s="97" t="s">
        <v>95</v>
      </c>
      <c r="C217" s="96" t="s">
        <v>50</v>
      </c>
      <c r="D217" s="96"/>
      <c r="E217" s="96"/>
      <c r="F217" s="85" t="s">
        <v>23</v>
      </c>
      <c r="G217" s="85"/>
      <c r="H217" s="85"/>
      <c r="I217" s="85">
        <f>I219-I218+1</f>
        <v>365</v>
      </c>
      <c r="J217" s="85">
        <f t="shared" ref="J217:P217" si="11">J219-J218+1</f>
        <v>366</v>
      </c>
      <c r="K217" s="85">
        <f t="shared" si="11"/>
        <v>365</v>
      </c>
      <c r="L217" s="85">
        <f t="shared" si="11"/>
        <v>365</v>
      </c>
      <c r="M217" s="85">
        <f t="shared" si="11"/>
        <v>365</v>
      </c>
      <c r="N217" s="85">
        <f t="shared" si="11"/>
        <v>366</v>
      </c>
      <c r="O217" s="85">
        <f t="shared" si="11"/>
        <v>365</v>
      </c>
      <c r="P217" s="85">
        <f t="shared" si="11"/>
        <v>365</v>
      </c>
    </row>
    <row r="218" spans="1:21" ht="16" outlineLevel="1">
      <c r="A218" s="52"/>
      <c r="B218" s="97"/>
      <c r="C218" s="117" t="s">
        <v>51</v>
      </c>
      <c r="D218" s="117"/>
      <c r="E218" s="96"/>
      <c r="F218" s="85"/>
      <c r="G218" s="85"/>
      <c r="H218" s="85"/>
      <c r="I218" s="16">
        <v>43466</v>
      </c>
      <c r="J218" s="16">
        <v>43831</v>
      </c>
      <c r="K218" s="16">
        <v>44197</v>
      </c>
      <c r="L218" s="16">
        <v>44562</v>
      </c>
      <c r="M218" s="16">
        <v>44927</v>
      </c>
      <c r="N218" s="16">
        <v>45292</v>
      </c>
      <c r="O218" s="16">
        <v>45658</v>
      </c>
      <c r="P218" s="16">
        <v>46023</v>
      </c>
    </row>
    <row r="219" spans="1:21" ht="16" outlineLevel="1">
      <c r="A219" s="52"/>
      <c r="B219" s="97"/>
      <c r="C219" s="117" t="s">
        <v>52</v>
      </c>
      <c r="D219" s="117"/>
      <c r="E219" s="96"/>
      <c r="F219" s="85"/>
      <c r="G219" s="85"/>
      <c r="H219" s="85"/>
      <c r="I219" s="16">
        <v>43830</v>
      </c>
      <c r="J219" s="16">
        <v>44196</v>
      </c>
      <c r="K219" s="16">
        <v>44561</v>
      </c>
      <c r="L219" s="16">
        <v>44926</v>
      </c>
      <c r="M219" s="16">
        <v>45291</v>
      </c>
      <c r="N219" s="16">
        <v>45657</v>
      </c>
      <c r="O219" s="16">
        <v>46022</v>
      </c>
      <c r="P219" s="16">
        <v>46387</v>
      </c>
    </row>
    <row r="220" spans="1:21" ht="16" outlineLevel="1">
      <c r="A220" s="52"/>
      <c r="B220" s="97" t="s">
        <v>96</v>
      </c>
      <c r="C220" s="96" t="s">
        <v>53</v>
      </c>
      <c r="D220" s="96"/>
      <c r="E220" s="118"/>
      <c r="F220" s="85" t="s">
        <v>144</v>
      </c>
      <c r="G220" s="85"/>
      <c r="H220" s="85"/>
      <c r="I220" s="119">
        <v>1970</v>
      </c>
      <c r="J220" s="119">
        <v>1788</v>
      </c>
      <c r="K220" s="119">
        <v>1987</v>
      </c>
      <c r="L220" s="119">
        <v>1974</v>
      </c>
      <c r="M220" s="119">
        <v>1973</v>
      </c>
      <c r="N220" s="119">
        <v>1978</v>
      </c>
      <c r="O220" s="119">
        <v>1978</v>
      </c>
      <c r="P220" s="119">
        <v>1978</v>
      </c>
    </row>
    <row r="221" spans="1:21" ht="16">
      <c r="A221" s="52"/>
      <c r="B221" s="97" t="s">
        <v>142</v>
      </c>
      <c r="C221" s="96" t="s">
        <v>143</v>
      </c>
      <c r="D221" s="96"/>
      <c r="E221" s="118"/>
      <c r="F221" s="85" t="s">
        <v>144</v>
      </c>
      <c r="G221" s="85"/>
      <c r="H221" s="85"/>
      <c r="I221" s="119">
        <v>8</v>
      </c>
      <c r="J221" s="119">
        <v>8</v>
      </c>
      <c r="K221" s="119">
        <v>8</v>
      </c>
      <c r="L221" s="119">
        <v>8</v>
      </c>
      <c r="M221" s="119">
        <v>8</v>
      </c>
      <c r="N221" s="119">
        <v>8</v>
      </c>
      <c r="O221" s="119">
        <v>8</v>
      </c>
      <c r="P221" s="119">
        <v>8</v>
      </c>
    </row>
    <row r="222" spans="1:21">
      <c r="B222" s="70"/>
      <c r="C222" s="19"/>
      <c r="D222" s="71"/>
      <c r="E222" s="71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</row>
    <row r="223" spans="1:21" s="52" customFormat="1">
      <c r="B223" s="70"/>
      <c r="D223" s="71"/>
      <c r="E223" s="71"/>
      <c r="U223" s="72"/>
    </row>
    <row r="224" spans="1:21" s="52" customFormat="1">
      <c r="B224" s="70"/>
      <c r="U224" s="72"/>
    </row>
    <row r="225" spans="2:21" s="52" customFormat="1">
      <c r="B225" s="70"/>
      <c r="U225" s="72"/>
    </row>
    <row r="226" spans="2:21" s="52" customFormat="1">
      <c r="B226" s="70"/>
      <c r="U226" s="72"/>
    </row>
    <row r="227" spans="2:21" s="52" customFormat="1">
      <c r="B227" s="70"/>
      <c r="U227" s="72"/>
    </row>
    <row r="228" spans="2:21" s="52" customFormat="1">
      <c r="B228" s="70"/>
      <c r="U228" s="72"/>
    </row>
    <row r="229" spans="2:21" s="52" customFormat="1">
      <c r="B229" s="70"/>
      <c r="U229" s="72"/>
    </row>
    <row r="230" spans="2:21" s="52" customFormat="1">
      <c r="B230" s="70"/>
      <c r="U230" s="72"/>
    </row>
    <row r="231" spans="2:21" s="52" customFormat="1">
      <c r="B231" s="70"/>
      <c r="U231" s="72"/>
    </row>
    <row r="232" spans="2:21" s="52" customFormat="1">
      <c r="B232" s="70"/>
      <c r="U232" s="72"/>
    </row>
    <row r="233" spans="2:21" s="52" customFormat="1">
      <c r="B233" s="70"/>
      <c r="U233" s="72"/>
    </row>
    <row r="234" spans="2:21" s="52" customFormat="1">
      <c r="B234" s="70"/>
      <c r="U234" s="72"/>
    </row>
    <row r="235" spans="2:21" s="52" customFormat="1">
      <c r="B235" s="70"/>
      <c r="U235" s="72"/>
    </row>
    <row r="236" spans="2:21" s="52" customFormat="1">
      <c r="B236" s="70"/>
      <c r="C236" s="71"/>
      <c r="D236" s="71"/>
      <c r="E236" s="71"/>
      <c r="U236" s="72"/>
    </row>
    <row r="237" spans="2:21" s="52" customFormat="1">
      <c r="B237" s="70"/>
      <c r="C237" s="71"/>
      <c r="D237" s="71"/>
      <c r="E237" s="71"/>
      <c r="U237" s="72"/>
    </row>
    <row r="238" spans="2:21" s="52" customFormat="1">
      <c r="B238" s="70"/>
      <c r="C238" s="71"/>
      <c r="D238" s="71"/>
      <c r="E238" s="71"/>
      <c r="U238" s="72"/>
    </row>
    <row r="239" spans="2:21" s="52" customFormat="1">
      <c r="B239" s="70"/>
      <c r="C239" s="71"/>
      <c r="D239" s="71"/>
      <c r="E239" s="71"/>
      <c r="U239" s="72"/>
    </row>
    <row r="240" spans="2:21" s="52" customFormat="1">
      <c r="B240" s="70"/>
      <c r="C240" s="71"/>
      <c r="D240" s="71"/>
      <c r="E240" s="71"/>
      <c r="U240" s="72"/>
    </row>
    <row r="241" spans="2:21" s="52" customFormat="1">
      <c r="B241" s="70"/>
      <c r="C241" s="71"/>
      <c r="D241" s="71"/>
      <c r="E241" s="71"/>
      <c r="U241" s="72"/>
    </row>
    <row r="242" spans="2:21" s="52" customFormat="1">
      <c r="B242" s="70"/>
      <c r="C242" s="71"/>
      <c r="D242" s="71"/>
      <c r="E242" s="71"/>
      <c r="U242" s="72"/>
    </row>
    <row r="243" spans="2:21" s="52" customFormat="1">
      <c r="B243" s="70"/>
      <c r="C243" s="71"/>
      <c r="D243" s="71"/>
      <c r="E243" s="71"/>
      <c r="U243" s="72"/>
    </row>
    <row r="244" spans="2:21" s="52" customFormat="1">
      <c r="B244" s="70"/>
      <c r="C244" s="71"/>
      <c r="D244" s="71"/>
      <c r="E244" s="71"/>
      <c r="U244" s="72"/>
    </row>
    <row r="245" spans="2:21" s="52" customFormat="1">
      <c r="B245" s="70"/>
      <c r="C245" s="71"/>
      <c r="D245" s="71"/>
      <c r="E245" s="71"/>
      <c r="U245" s="72"/>
    </row>
    <row r="246" spans="2:21" s="52" customFormat="1">
      <c r="B246" s="70"/>
      <c r="C246" s="71"/>
      <c r="D246" s="71"/>
      <c r="E246" s="71"/>
      <c r="U246" s="72"/>
    </row>
    <row r="247" spans="2:21" s="52" customFormat="1">
      <c r="B247" s="70"/>
      <c r="C247" s="71"/>
      <c r="D247" s="71"/>
      <c r="E247" s="71"/>
      <c r="U247" s="72"/>
    </row>
    <row r="248" spans="2:21" s="52" customFormat="1">
      <c r="B248" s="70"/>
      <c r="C248" s="71"/>
      <c r="D248" s="71"/>
      <c r="E248" s="71"/>
      <c r="U248" s="72"/>
    </row>
    <row r="249" spans="2:21" s="52" customFormat="1">
      <c r="B249" s="70"/>
      <c r="C249" s="71"/>
      <c r="D249" s="71"/>
      <c r="E249" s="71"/>
      <c r="U249" s="72"/>
    </row>
    <row r="250" spans="2:21" s="52" customFormat="1">
      <c r="B250" s="70"/>
      <c r="C250" s="71"/>
      <c r="D250" s="71"/>
      <c r="E250" s="71"/>
      <c r="U250" s="72"/>
    </row>
    <row r="251" spans="2:21" s="52" customFormat="1">
      <c r="B251" s="70"/>
      <c r="C251" s="71"/>
      <c r="D251" s="71"/>
      <c r="E251" s="71"/>
      <c r="U251" s="72"/>
    </row>
    <row r="252" spans="2:21" s="52" customFormat="1">
      <c r="B252" s="70"/>
      <c r="C252" s="71"/>
      <c r="D252" s="71"/>
      <c r="E252" s="71"/>
      <c r="U252" s="72"/>
    </row>
    <row r="253" spans="2:21" s="52" customFormat="1">
      <c r="B253" s="70"/>
      <c r="C253" s="71"/>
      <c r="D253" s="71"/>
      <c r="E253" s="71"/>
      <c r="U253" s="72"/>
    </row>
    <row r="254" spans="2:21"/>
    <row r="255" spans="2:21"/>
    <row r="256" spans="2:21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</sheetData>
  <protectedRanges>
    <protectedRange sqref="K63:K64" name="Диапазон1_1_1_1_1_3_1_1"/>
  </protectedRanges>
  <phoneticPr fontId="61" type="noConversion"/>
  <conditionalFormatting sqref="C34:C35">
    <cfRule type="expression" dxfId="0" priority="6">
      <formula>#REF!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F659B-7B52-49F9-9CA1-8A44B0660F89}">
  <dimension ref="B3:F27"/>
  <sheetViews>
    <sheetView topLeftCell="A2" zoomScale="80" zoomScaleNormal="80" workbookViewId="0">
      <selection activeCell="D26" sqref="D26"/>
    </sheetView>
  </sheetViews>
  <sheetFormatPr baseColWidth="10" defaultColWidth="8.83203125" defaultRowHeight="15"/>
  <cols>
    <col min="2" max="2" width="14" bestFit="1" customWidth="1"/>
  </cols>
  <sheetData>
    <row r="3" spans="2:6">
      <c r="C3" s="392">
        <v>44805</v>
      </c>
      <c r="D3" s="392">
        <v>44896</v>
      </c>
      <c r="E3" s="392">
        <v>44986</v>
      </c>
      <c r="F3" s="392">
        <v>45047</v>
      </c>
    </row>
    <row r="4" spans="2:6">
      <c r="B4" s="36" t="s">
        <v>897</v>
      </c>
    </row>
    <row r="5" spans="2:6">
      <c r="B5" s="36" t="s">
        <v>316</v>
      </c>
    </row>
    <row r="6" spans="2:6">
      <c r="B6" t="s">
        <v>291</v>
      </c>
      <c r="C6" s="210">
        <f>'1870_Расчет'!$K$6/4</f>
        <v>15061.154798533225</v>
      </c>
      <c r="D6" s="210">
        <f>'1870_Расчет'!$K$6/4</f>
        <v>15061.154798533225</v>
      </c>
      <c r="E6" s="210">
        <f>'1870_Расчет'!$L$6/4</f>
        <v>15061.154798533225</v>
      </c>
      <c r="F6" s="210">
        <f>'1870_Расчет'!$L$6/4</f>
        <v>15061.154798533225</v>
      </c>
    </row>
    <row r="7" spans="2:6">
      <c r="B7" t="s">
        <v>896</v>
      </c>
      <c r="C7" s="210">
        <f>'1870_Расчет'!$K$7/4</f>
        <v>314.55</v>
      </c>
      <c r="D7" s="210">
        <f>'1870_Расчет'!$K$7/4</f>
        <v>314.55</v>
      </c>
      <c r="E7" s="210">
        <f>'1870_Расчет'!$L$7/4</f>
        <v>314.55</v>
      </c>
      <c r="F7" s="210">
        <f>'1870_Расчет'!$L$7/4</f>
        <v>314.55</v>
      </c>
    </row>
    <row r="8" spans="2:6">
      <c r="B8" s="36" t="s">
        <v>315</v>
      </c>
    </row>
    <row r="9" spans="2:6">
      <c r="B9" t="s">
        <v>291</v>
      </c>
      <c r="C9" s="210">
        <f>'1871_Расчет'!$K$6/4</f>
        <v>12748.470000000001</v>
      </c>
      <c r="D9" s="210">
        <f>'1871_Расчет'!$K$6/4</f>
        <v>12748.470000000001</v>
      </c>
      <c r="E9" s="210">
        <f>'1871_Расчет'!$L$6/4</f>
        <v>12748.470000000001</v>
      </c>
      <c r="F9" s="210">
        <f>'1871_Расчет'!$L$6/4</f>
        <v>12748.470000000001</v>
      </c>
    </row>
    <row r="10" spans="2:6">
      <c r="B10" t="s">
        <v>896</v>
      </c>
      <c r="C10" s="210">
        <f>'1871_Расчет'!$K$7/4</f>
        <v>396</v>
      </c>
      <c r="D10" s="210">
        <f>'1871_Расчет'!$K$7/4</f>
        <v>396</v>
      </c>
      <c r="E10" s="210">
        <f>'1871_Расчет'!$L$7/4</f>
        <v>396</v>
      </c>
      <c r="F10" s="210">
        <f>'1871_Расчет'!$L$7/4</f>
        <v>396</v>
      </c>
    </row>
    <row r="11" spans="2:6">
      <c r="B11" s="36" t="s">
        <v>899</v>
      </c>
    </row>
    <row r="12" spans="2:6">
      <c r="B12" t="s">
        <v>291</v>
      </c>
      <c r="C12" s="210">
        <f>'1865_Расчет'!$K$6/4</f>
        <v>2398.3500000000004</v>
      </c>
      <c r="D12" s="210"/>
      <c r="E12" s="210"/>
      <c r="F12" s="210"/>
    </row>
    <row r="13" spans="2:6">
      <c r="B13" t="s">
        <v>896</v>
      </c>
      <c r="C13" s="210">
        <f>'1865_Расчет'!$K$7/4</f>
        <v>48.300000000000011</v>
      </c>
      <c r="D13" s="210"/>
      <c r="E13" s="210"/>
      <c r="F13" s="210"/>
    </row>
    <row r="14" spans="2:6">
      <c r="C14" s="210"/>
      <c r="D14" s="210"/>
      <c r="E14" s="210"/>
      <c r="F14" s="210"/>
    </row>
    <row r="15" spans="2:6">
      <c r="B15" s="36" t="s">
        <v>152</v>
      </c>
    </row>
    <row r="16" spans="2:6">
      <c r="B16" t="s">
        <v>291</v>
      </c>
      <c r="C16" s="210">
        <f>'1859_Расчет'!$K$6/4</f>
        <v>23753.858699999997</v>
      </c>
      <c r="D16" s="210">
        <f>'1859_Расчет'!$K$6/4</f>
        <v>23753.858699999997</v>
      </c>
      <c r="E16" s="210">
        <f>'1859_Расчет'!$L$6/4</f>
        <v>19899.882249999999</v>
      </c>
      <c r="F16" s="210">
        <f>'1859_Расчет'!$L$6/4</f>
        <v>19899.882249999999</v>
      </c>
    </row>
    <row r="17" spans="2:6">
      <c r="B17" t="s">
        <v>896</v>
      </c>
      <c r="C17">
        <f>'1859_Расчет'!$K$7/4</f>
        <v>310</v>
      </c>
      <c r="D17">
        <f>'1859_Расчет'!$K$7/4</f>
        <v>310</v>
      </c>
      <c r="E17">
        <f>'1859_Расчет'!$L$7/4</f>
        <v>260</v>
      </c>
      <c r="F17">
        <f>'1859_Расчет'!$L$7/4</f>
        <v>260</v>
      </c>
    </row>
    <row r="19" spans="2:6">
      <c r="B19" s="36" t="s">
        <v>900</v>
      </c>
    </row>
    <row r="20" spans="2:6">
      <c r="B20" s="36" t="s">
        <v>901</v>
      </c>
    </row>
    <row r="21" spans="2:6">
      <c r="B21" t="s">
        <v>291</v>
      </c>
      <c r="D21" s="210">
        <f>'1747_Расчет'!$K$24/4</f>
        <v>5910.2999999999993</v>
      </c>
      <c r="E21" s="210">
        <f>'1747_Расчет'!$L$6/4</f>
        <v>12398.400000000001</v>
      </c>
    </row>
    <row r="22" spans="2:6">
      <c r="B22" t="s">
        <v>896</v>
      </c>
      <c r="D22">
        <f>'1747_Расчет'!$K$25/4</f>
        <v>40</v>
      </c>
      <c r="E22" s="210">
        <f>'1747_Расчет'!$L$7/4</f>
        <v>45.55</v>
      </c>
    </row>
    <row r="24" spans="2:6">
      <c r="B24" s="36" t="s">
        <v>898</v>
      </c>
    </row>
    <row r="25" spans="2:6">
      <c r="B25" s="36" t="s">
        <v>316</v>
      </c>
    </row>
    <row r="26" spans="2:6">
      <c r="B26" t="s">
        <v>291</v>
      </c>
      <c r="D26" s="210">
        <f>('1870_ИД'!L57+'1870_ИД'!L48)/4</f>
        <v>874.71461986881877</v>
      </c>
    </row>
    <row r="27" spans="2:6">
      <c r="B27" t="s">
        <v>896</v>
      </c>
      <c r="D27">
        <f>('1870_ИД'!G117+'1870_ИД'!G127+'1870_ИД'!G122+'1870_ИД'!G132+'1870_ИД'!G137)/4</f>
        <v>94</v>
      </c>
    </row>
  </sheetData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34"/>
  <sheetViews>
    <sheetView zoomScale="61" zoomScaleNormal="60" workbookViewId="0">
      <pane xSplit="5" ySplit="3" topLeftCell="F4" activePane="bottomRight" state="frozen"/>
      <selection activeCell="G11" sqref="G11"/>
      <selection pane="topRight" activeCell="G11" sqref="G11"/>
      <selection pane="bottomLeft" activeCell="G11" sqref="G11"/>
      <selection pane="bottomRight" activeCell="K16" sqref="K16"/>
    </sheetView>
  </sheetViews>
  <sheetFormatPr baseColWidth="10" defaultColWidth="0" defaultRowHeight="15" outlineLevelCol="1"/>
  <cols>
    <col min="1" max="1" width="6.1640625" style="91" customWidth="1"/>
    <col min="2" max="2" width="4.33203125" style="91" customWidth="1"/>
    <col min="3" max="3" width="49.33203125" style="91" customWidth="1"/>
    <col min="4" max="4" width="16" style="91" customWidth="1"/>
    <col min="5" max="5" width="12.1640625" style="91" bestFit="1" customWidth="1"/>
    <col min="6" max="6" width="12.5" style="91" customWidth="1"/>
    <col min="7" max="7" width="13.33203125" style="91" customWidth="1"/>
    <col min="8" max="15" width="12.33203125" style="91" customWidth="1"/>
    <col min="16" max="16" width="7" style="91" customWidth="1"/>
    <col min="17" max="23" width="12.33203125" style="91" hidden="1" customWidth="1" outlineLevel="1"/>
    <col min="24" max="24" width="9.1640625" style="91" customWidth="1" collapsed="1"/>
    <col min="25" max="26" width="0" style="91" hidden="1" customWidth="1"/>
    <col min="27" max="16384" width="9.1640625" style="91" hidden="1"/>
  </cols>
  <sheetData>
    <row r="1" spans="1:24" ht="12.75" customHeight="1">
      <c r="C1" s="451"/>
      <c r="D1" s="451"/>
      <c r="E1" s="451"/>
      <c r="F1" s="451"/>
      <c r="G1" s="451"/>
      <c r="H1" s="451"/>
      <c r="I1" s="451"/>
      <c r="J1" s="451"/>
      <c r="K1" s="451"/>
      <c r="L1" s="451"/>
      <c r="M1" s="451"/>
      <c r="N1" s="451"/>
      <c r="O1" s="127"/>
    </row>
    <row r="2" spans="1:24" customFormat="1">
      <c r="A2" s="91"/>
      <c r="B2" s="93"/>
      <c r="C2" s="93"/>
      <c r="D2" s="93"/>
      <c r="E2" s="93"/>
      <c r="F2" s="452" t="s">
        <v>6</v>
      </c>
      <c r="G2" s="452"/>
      <c r="H2" s="452"/>
      <c r="I2" s="452"/>
      <c r="J2" s="452"/>
      <c r="K2" s="452"/>
      <c r="L2" s="452"/>
      <c r="M2" s="452"/>
      <c r="N2" s="452"/>
      <c r="O2" s="128"/>
      <c r="P2" s="91"/>
      <c r="Q2" s="453"/>
      <c r="R2" s="453"/>
      <c r="S2" s="453"/>
      <c r="T2" s="453"/>
      <c r="U2" s="453"/>
      <c r="V2" s="453"/>
      <c r="W2" s="453"/>
      <c r="X2" s="91"/>
    </row>
    <row r="3" spans="1:24" s="19" customFormat="1" ht="21.75" customHeight="1">
      <c r="A3" s="1" t="s">
        <v>0</v>
      </c>
      <c r="B3" s="2" t="s">
        <v>1</v>
      </c>
      <c r="C3" s="3" t="s">
        <v>2</v>
      </c>
      <c r="D3" s="3" t="s">
        <v>3</v>
      </c>
      <c r="E3" s="4" t="s">
        <v>4</v>
      </c>
      <c r="F3" s="5" t="s">
        <v>5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  <c r="M3" s="6">
        <v>2024</v>
      </c>
      <c r="N3" s="6">
        <v>2025</v>
      </c>
      <c r="O3" s="6">
        <v>2026</v>
      </c>
      <c r="P3" s="72" t="s">
        <v>21</v>
      </c>
      <c r="Q3" s="6">
        <v>2019</v>
      </c>
      <c r="R3" s="6">
        <v>2020</v>
      </c>
      <c r="S3" s="6">
        <v>2021</v>
      </c>
      <c r="T3" s="6">
        <v>2022</v>
      </c>
      <c r="U3" s="6">
        <v>2023</v>
      </c>
      <c r="V3" s="6">
        <v>2024</v>
      </c>
      <c r="W3" s="6">
        <v>2025</v>
      </c>
      <c r="X3" s="52"/>
    </row>
    <row r="4" spans="1:24" customFormat="1">
      <c r="A4" s="91"/>
      <c r="B4" s="30"/>
      <c r="C4" s="31" t="s">
        <v>49</v>
      </c>
      <c r="D4" s="32"/>
      <c r="E4" s="33"/>
      <c r="F4" s="34"/>
      <c r="G4" s="35"/>
      <c r="H4" s="35"/>
      <c r="I4" s="35"/>
      <c r="J4" s="35"/>
      <c r="K4" s="35"/>
      <c r="L4" s="35"/>
      <c r="M4" s="35"/>
      <c r="N4" s="35"/>
      <c r="O4" s="35"/>
      <c r="P4" s="91"/>
      <c r="Q4" s="35"/>
      <c r="R4" s="35"/>
      <c r="S4" s="35"/>
      <c r="T4" s="35"/>
      <c r="U4" s="35"/>
      <c r="V4" s="35"/>
      <c r="W4" s="35"/>
      <c r="X4" s="91"/>
    </row>
    <row r="5" spans="1:24" customFormat="1">
      <c r="A5" s="91"/>
      <c r="B5" s="91"/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</row>
    <row r="6" spans="1:24" s="36" customFormat="1" ht="32">
      <c r="A6" s="92"/>
      <c r="B6" s="54"/>
      <c r="C6" s="135" t="str">
        <f>C10</f>
        <v>Экономия ЗПД</v>
      </c>
      <c r="D6" s="136" t="s">
        <v>97</v>
      </c>
      <c r="E6" s="23" t="s">
        <v>7</v>
      </c>
      <c r="F6" s="133">
        <f>SUM(H6:O6)</f>
        <v>301223.09597066452</v>
      </c>
      <c r="G6" s="138"/>
      <c r="H6" s="133">
        <f>SUM(H10,H23)</f>
        <v>0</v>
      </c>
      <c r="I6" s="133">
        <f t="shared" ref="I6:O6" si="0">SUM(I10,I23)</f>
        <v>0</v>
      </c>
      <c r="J6" s="133">
        <f t="shared" si="0"/>
        <v>0</v>
      </c>
      <c r="K6" s="133">
        <f t="shared" si="0"/>
        <v>60244.619194132902</v>
      </c>
      <c r="L6" s="133">
        <f t="shared" si="0"/>
        <v>60244.619194132902</v>
      </c>
      <c r="M6" s="133">
        <f t="shared" si="0"/>
        <v>60244.619194132902</v>
      </c>
      <c r="N6" s="133">
        <f t="shared" si="0"/>
        <v>60244.619194132902</v>
      </c>
      <c r="O6" s="133">
        <f t="shared" si="0"/>
        <v>60244.619194132902</v>
      </c>
      <c r="P6" s="92"/>
      <c r="Q6" s="63"/>
      <c r="R6" s="63"/>
      <c r="S6" s="63"/>
      <c r="T6" s="63"/>
      <c r="U6" s="63"/>
      <c r="V6" s="63"/>
      <c r="W6" s="63"/>
      <c r="X6" s="92"/>
    </row>
    <row r="7" spans="1:24" customFormat="1" ht="32">
      <c r="A7" s="91"/>
      <c r="B7" s="29"/>
      <c r="C7" s="135" t="s">
        <v>172</v>
      </c>
      <c r="D7" s="136" t="s">
        <v>97</v>
      </c>
      <c r="E7" s="23" t="s">
        <v>106</v>
      </c>
      <c r="F7" s="134">
        <f>SUM(H7:O7)</f>
        <v>6291</v>
      </c>
      <c r="G7" s="139"/>
      <c r="H7" s="134">
        <f>SUM(H14,H27)</f>
        <v>0</v>
      </c>
      <c r="I7" s="134">
        <f t="shared" ref="I7:O7" si="1">SUM(I14,I27)</f>
        <v>0</v>
      </c>
      <c r="J7" s="134">
        <f t="shared" si="1"/>
        <v>0</v>
      </c>
      <c r="K7" s="134">
        <f t="shared" si="1"/>
        <v>1258.2</v>
      </c>
      <c r="L7" s="134">
        <f t="shared" si="1"/>
        <v>1258.2</v>
      </c>
      <c r="M7" s="134">
        <f t="shared" si="1"/>
        <v>1258.2</v>
      </c>
      <c r="N7" s="134">
        <f t="shared" si="1"/>
        <v>1258.2</v>
      </c>
      <c r="O7" s="134">
        <f t="shared" si="1"/>
        <v>1258.2</v>
      </c>
      <c r="P7" s="91"/>
      <c r="Q7" s="23"/>
      <c r="R7" s="23"/>
      <c r="S7" s="51"/>
      <c r="T7" s="23"/>
      <c r="U7" s="23"/>
      <c r="V7" s="23"/>
      <c r="W7" s="23"/>
      <c r="X7" s="91"/>
    </row>
    <row r="8" spans="1:24">
      <c r="F8" s="140"/>
      <c r="G8" s="140"/>
      <c r="H8" s="140"/>
      <c r="I8" s="140"/>
      <c r="J8" s="140"/>
      <c r="K8" s="140"/>
      <c r="L8" s="140"/>
      <c r="M8" s="140"/>
      <c r="N8" s="140"/>
      <c r="O8" s="140"/>
    </row>
    <row r="9" spans="1:24" customFormat="1">
      <c r="A9" s="91"/>
      <c r="B9" s="147"/>
      <c r="C9" s="148" t="s">
        <v>42</v>
      </c>
      <c r="D9" s="149"/>
      <c r="E9" s="150"/>
      <c r="F9" s="137"/>
      <c r="G9" s="141"/>
      <c r="H9" s="141"/>
      <c r="I9" s="141"/>
      <c r="J9" s="141"/>
      <c r="K9" s="141"/>
      <c r="L9" s="141"/>
      <c r="M9" s="141"/>
      <c r="N9" s="141"/>
      <c r="O9" s="141"/>
      <c r="P9" s="91"/>
      <c r="Q9" s="35"/>
      <c r="R9" s="35"/>
      <c r="S9" s="35"/>
      <c r="T9" s="35"/>
      <c r="U9" s="35"/>
      <c r="V9" s="35"/>
      <c r="W9" s="35"/>
      <c r="X9" s="91"/>
    </row>
    <row r="10" spans="1:24" s="36" customFormat="1" ht="36" customHeight="1">
      <c r="A10" s="92"/>
      <c r="B10" s="151" t="s">
        <v>304</v>
      </c>
      <c r="C10" s="152" t="s">
        <v>291</v>
      </c>
      <c r="D10" s="153" t="s">
        <v>97</v>
      </c>
      <c r="E10" s="154" t="s">
        <v>7</v>
      </c>
      <c r="F10" s="142">
        <f>SUM(G10:O10)</f>
        <v>173486.75204066446</v>
      </c>
      <c r="G10" s="142"/>
      <c r="H10" s="263">
        <f>H11*H12</f>
        <v>0</v>
      </c>
      <c r="I10" s="263">
        <f t="shared" ref="I10:O10" si="2">I11*I12</f>
        <v>0</v>
      </c>
      <c r="J10" s="263">
        <f t="shared" si="2"/>
        <v>0</v>
      </c>
      <c r="K10" s="263">
        <f t="shared" si="2"/>
        <v>34697.350408132894</v>
      </c>
      <c r="L10" s="263">
        <f t="shared" si="2"/>
        <v>34697.350408132894</v>
      </c>
      <c r="M10" s="263">
        <f t="shared" si="2"/>
        <v>34697.350408132894</v>
      </c>
      <c r="N10" s="263">
        <f t="shared" si="2"/>
        <v>34697.350408132894</v>
      </c>
      <c r="O10" s="263">
        <f t="shared" si="2"/>
        <v>34697.350408132894</v>
      </c>
      <c r="P10" s="92"/>
      <c r="Q10" s="49">
        <f>SUM(Q11:Q15)</f>
        <v>0</v>
      </c>
      <c r="R10" s="49">
        <f>SUM(R11:R15)</f>
        <v>0</v>
      </c>
      <c r="S10" s="49">
        <f>SUM(S11:S15)</f>
        <v>0</v>
      </c>
      <c r="T10" s="49"/>
      <c r="U10" s="49"/>
      <c r="V10" s="49"/>
      <c r="W10" s="49"/>
      <c r="X10" s="92"/>
    </row>
    <row r="11" spans="1:24" customFormat="1" ht="16">
      <c r="A11" s="91"/>
      <c r="B11" s="151"/>
      <c r="C11" s="155" t="s">
        <v>172</v>
      </c>
      <c r="D11" s="156"/>
      <c r="E11" s="94" t="s">
        <v>108</v>
      </c>
      <c r="F11" s="144">
        <f>SUM(J11:O11)</f>
        <v>3258</v>
      </c>
      <c r="G11" s="214"/>
      <c r="H11" s="257">
        <f t="shared" ref="H11:I11" si="3">H14</f>
        <v>0</v>
      </c>
      <c r="I11" s="257">
        <f t="shared" si="3"/>
        <v>0</v>
      </c>
      <c r="J11" s="144">
        <f>J14</f>
        <v>0</v>
      </c>
      <c r="K11" s="144">
        <f t="shared" ref="K11:O11" si="4">K14</f>
        <v>651.6</v>
      </c>
      <c r="L11" s="144">
        <f t="shared" si="4"/>
        <v>651.6</v>
      </c>
      <c r="M11" s="144">
        <f t="shared" si="4"/>
        <v>651.6</v>
      </c>
      <c r="N11" s="144">
        <f t="shared" si="4"/>
        <v>651.6</v>
      </c>
      <c r="O11" s="144">
        <f t="shared" si="4"/>
        <v>651.6</v>
      </c>
      <c r="P11" s="91"/>
      <c r="Q11" s="257">
        <v>0</v>
      </c>
      <c r="R11" s="144"/>
      <c r="S11" s="144"/>
      <c r="T11" s="144"/>
      <c r="U11" s="144"/>
      <c r="V11" s="144"/>
      <c r="W11" s="144"/>
      <c r="X11" s="91"/>
    </row>
    <row r="12" spans="1:24" customFormat="1" ht="16">
      <c r="A12" s="91"/>
      <c r="B12" s="151"/>
      <c r="C12" s="155" t="s">
        <v>109</v>
      </c>
      <c r="D12" s="155"/>
      <c r="E12" s="94" t="s">
        <v>110</v>
      </c>
      <c r="F12" s="144">
        <f>AVERAGE(J12:O12)</f>
        <v>53.249463487005663</v>
      </c>
      <c r="G12" s="140"/>
      <c r="H12" s="257">
        <v>0</v>
      </c>
      <c r="I12" s="257">
        <v>0</v>
      </c>
      <c r="J12" s="145">
        <f>'1870_ИД'!$G$83</f>
        <v>53.24946348700567</v>
      </c>
      <c r="K12" s="145">
        <f>'1870_ИД'!$G$83</f>
        <v>53.24946348700567</v>
      </c>
      <c r="L12" s="145">
        <f>'1870_ИД'!$G$83</f>
        <v>53.24946348700567</v>
      </c>
      <c r="M12" s="145">
        <f>'1870_ИД'!$G$83</f>
        <v>53.24946348700567</v>
      </c>
      <c r="N12" s="145">
        <f>'1870_ИД'!$G$83</f>
        <v>53.24946348700567</v>
      </c>
      <c r="O12" s="145">
        <f>'1870_ИД'!$G$83</f>
        <v>53.24946348700567</v>
      </c>
      <c r="P12" s="91"/>
      <c r="Q12" s="257">
        <v>0</v>
      </c>
      <c r="R12" s="144"/>
      <c r="S12" s="144"/>
      <c r="T12" s="144"/>
      <c r="U12" s="144"/>
      <c r="V12" s="144"/>
      <c r="W12" s="144"/>
      <c r="X12" s="91"/>
    </row>
    <row r="13" spans="1:24" customFormat="1">
      <c r="A13" s="91"/>
      <c r="B13" s="91"/>
      <c r="C13" s="91"/>
      <c r="D13" s="91"/>
      <c r="E13" s="91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91"/>
      <c r="Q13" s="91"/>
      <c r="R13" s="91"/>
      <c r="S13" s="91"/>
      <c r="T13" s="91"/>
      <c r="U13" s="91"/>
      <c r="V13" s="91"/>
      <c r="W13" s="91"/>
      <c r="X13" s="91"/>
    </row>
    <row r="14" spans="1:24" customFormat="1" ht="32">
      <c r="A14" s="91"/>
      <c r="B14" s="151" t="s">
        <v>306</v>
      </c>
      <c r="C14" s="152" t="s">
        <v>172</v>
      </c>
      <c r="D14" s="153" t="s">
        <v>97</v>
      </c>
      <c r="E14" s="154" t="s">
        <v>108</v>
      </c>
      <c r="F14" s="142">
        <f>SUM(J14:O14)</f>
        <v>3258</v>
      </c>
      <c r="G14" s="142"/>
      <c r="H14" s="263">
        <f t="shared" ref="H14:O14" si="5">H15*H16*H17*H18</f>
        <v>0</v>
      </c>
      <c r="I14" s="263">
        <f t="shared" si="5"/>
        <v>0</v>
      </c>
      <c r="J14" s="263">
        <f t="shared" si="5"/>
        <v>0</v>
      </c>
      <c r="K14" s="263">
        <f t="shared" si="5"/>
        <v>651.6</v>
      </c>
      <c r="L14" s="263">
        <f t="shared" si="5"/>
        <v>651.6</v>
      </c>
      <c r="M14" s="263">
        <f t="shared" si="5"/>
        <v>651.6</v>
      </c>
      <c r="N14" s="263">
        <f t="shared" si="5"/>
        <v>651.6</v>
      </c>
      <c r="O14" s="263">
        <f t="shared" si="5"/>
        <v>651.6</v>
      </c>
      <c r="P14" s="91"/>
      <c r="Q14" s="49"/>
      <c r="R14" s="49"/>
      <c r="S14" s="49"/>
      <c r="T14" s="49"/>
      <c r="U14" s="49"/>
      <c r="V14" s="49"/>
      <c r="W14" s="49"/>
      <c r="X14" s="91"/>
    </row>
    <row r="15" spans="1:24" customFormat="1" ht="16">
      <c r="A15" s="91"/>
      <c r="B15" s="151"/>
      <c r="C15" s="155" t="s">
        <v>317</v>
      </c>
      <c r="D15" s="156"/>
      <c r="E15" s="94" t="s">
        <v>318</v>
      </c>
      <c r="F15" s="144">
        <f>AVERAGE(J15:O15)</f>
        <v>3</v>
      </c>
      <c r="G15" s="214"/>
      <c r="H15" s="257">
        <v>0</v>
      </c>
      <c r="I15" s="257">
        <v>0</v>
      </c>
      <c r="J15" s="144">
        <f>'1870_ИД'!$G$87</f>
        <v>3</v>
      </c>
      <c r="K15" s="144">
        <f>'1870_ИД'!$G$87</f>
        <v>3</v>
      </c>
      <c r="L15" s="144">
        <f>'1870_ИД'!$G$87</f>
        <v>3</v>
      </c>
      <c r="M15" s="144">
        <f>'1870_ИД'!$G$87</f>
        <v>3</v>
      </c>
      <c r="N15" s="144">
        <f>'1870_ИД'!$G$87</f>
        <v>3</v>
      </c>
      <c r="O15" s="144">
        <f>'1870_ИД'!$G$87</f>
        <v>3</v>
      </c>
      <c r="P15" s="91"/>
      <c r="Q15" s="257">
        <v>0</v>
      </c>
      <c r="R15" s="144">
        <f>IFERROR(#REF!/#REF!,)</f>
        <v>0</v>
      </c>
      <c r="S15" s="144">
        <f>IFERROR(#REF!/#REF!,)</f>
        <v>0</v>
      </c>
      <c r="T15" s="144">
        <f>IFERROR(#REF!/#REF!,)</f>
        <v>0</v>
      </c>
      <c r="U15" s="144">
        <f>IFERROR(#REF!/#REF!,)</f>
        <v>0</v>
      </c>
      <c r="V15" s="144">
        <f>IFERROR(#REF!/#REF!,)</f>
        <v>0</v>
      </c>
      <c r="W15" s="144">
        <f>IFERROR(#REF!/#REF!,)</f>
        <v>0</v>
      </c>
      <c r="X15" s="91"/>
    </row>
    <row r="16" spans="1:24" customFormat="1" ht="16">
      <c r="A16" s="91"/>
      <c r="B16" s="151"/>
      <c r="C16" s="155" t="s">
        <v>349</v>
      </c>
      <c r="D16" s="155"/>
      <c r="E16" s="94" t="s">
        <v>108</v>
      </c>
      <c r="F16" s="144">
        <f>AVERAGE(J16:O16)</f>
        <v>1086</v>
      </c>
      <c r="G16" s="214"/>
      <c r="H16" s="257">
        <v>0</v>
      </c>
      <c r="I16" s="257">
        <v>0</v>
      </c>
      <c r="J16" s="144">
        <f>'1870_ИД'!$G$84</f>
        <v>1086</v>
      </c>
      <c r="K16" s="144">
        <f>'1870_ИД'!$G$84</f>
        <v>1086</v>
      </c>
      <c r="L16" s="144">
        <f>'1870_ИД'!$G$84</f>
        <v>1086</v>
      </c>
      <c r="M16" s="144">
        <f>'1870_ИД'!$G$84</f>
        <v>1086</v>
      </c>
      <c r="N16" s="144">
        <f>'1870_ИД'!$G$84</f>
        <v>1086</v>
      </c>
      <c r="O16" s="144">
        <f>'1870_ИД'!$G$84</f>
        <v>1086</v>
      </c>
      <c r="P16" s="91"/>
      <c r="Q16" s="259"/>
      <c r="R16" s="295"/>
      <c r="S16" s="295"/>
      <c r="T16" s="295"/>
      <c r="U16" s="295"/>
      <c r="V16" s="295"/>
      <c r="W16" s="295"/>
      <c r="X16" s="91"/>
    </row>
    <row r="17" spans="1:24" customFormat="1" ht="16">
      <c r="A17" s="91"/>
      <c r="B17" s="151"/>
      <c r="C17" s="155" t="s">
        <v>346</v>
      </c>
      <c r="D17" s="155"/>
      <c r="E17" s="157" t="s">
        <v>331</v>
      </c>
      <c r="F17" s="165"/>
      <c r="G17" s="214"/>
      <c r="H17" s="257">
        <f>'1870_ИД'!I206</f>
        <v>0</v>
      </c>
      <c r="I17" s="257">
        <f>'1870_ИД'!J206</f>
        <v>0</v>
      </c>
      <c r="J17" s="144">
        <f>'1870_ИД'!K207</f>
        <v>0</v>
      </c>
      <c r="K17" s="144">
        <f>'1870_ИД'!L207</f>
        <v>1</v>
      </c>
      <c r="L17" s="144">
        <f>'1870_ИД'!M207</f>
        <v>1</v>
      </c>
      <c r="M17" s="144">
        <f>'1870_ИД'!N207</f>
        <v>1</v>
      </c>
      <c r="N17" s="144">
        <f>'1870_ИД'!O207</f>
        <v>1</v>
      </c>
      <c r="O17" s="144">
        <f>'1870_ИД'!P207</f>
        <v>1</v>
      </c>
      <c r="P17" s="91"/>
      <c r="Q17" s="259"/>
      <c r="R17" s="295"/>
      <c r="S17" s="295"/>
      <c r="T17" s="295"/>
      <c r="U17" s="295"/>
      <c r="V17" s="295"/>
      <c r="W17" s="295"/>
      <c r="X17" s="91"/>
    </row>
    <row r="18" spans="1:24" customFormat="1" ht="32">
      <c r="A18" s="91"/>
      <c r="B18" s="151"/>
      <c r="C18" s="21" t="s">
        <v>428</v>
      </c>
      <c r="D18" s="155"/>
      <c r="E18" s="157" t="s">
        <v>12</v>
      </c>
      <c r="F18" s="144">
        <f>AVERAGE(J18:O18)</f>
        <v>0.19999999999999998</v>
      </c>
      <c r="G18" s="214"/>
      <c r="H18" s="165">
        <f>'1870_ИД'!I209</f>
        <v>0</v>
      </c>
      <c r="I18" s="165">
        <f>'1870_ИД'!J209</f>
        <v>0</v>
      </c>
      <c r="J18" s="169">
        <f>'1870_ИД'!K208</f>
        <v>0.2</v>
      </c>
      <c r="K18" s="169">
        <f>'1870_ИД'!L208</f>
        <v>0.2</v>
      </c>
      <c r="L18" s="169">
        <f>'1870_ИД'!M208</f>
        <v>0.2</v>
      </c>
      <c r="M18" s="169">
        <f>'1870_ИД'!N208</f>
        <v>0.2</v>
      </c>
      <c r="N18" s="169">
        <f>'1870_ИД'!O208</f>
        <v>0.2</v>
      </c>
      <c r="O18" s="169">
        <f>'1870_ИД'!P208</f>
        <v>0.2</v>
      </c>
      <c r="P18" s="91"/>
      <c r="Q18" s="259"/>
      <c r="R18" s="295"/>
      <c r="S18" s="295"/>
      <c r="T18" s="295"/>
      <c r="U18" s="295"/>
      <c r="V18" s="295"/>
      <c r="W18" s="295"/>
      <c r="X18" s="91"/>
    </row>
    <row r="19" spans="1:24" customFormat="1">
      <c r="A19" s="91"/>
      <c r="B19" s="91"/>
      <c r="C19" s="91"/>
      <c r="D19" s="91"/>
      <c r="E19" s="91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91"/>
      <c r="Q19" s="91"/>
      <c r="R19" s="91"/>
      <c r="S19" s="91"/>
      <c r="T19" s="91"/>
      <c r="U19" s="91"/>
      <c r="V19" s="91"/>
      <c r="W19" s="91"/>
      <c r="X19" s="91"/>
    </row>
    <row r="20" spans="1:24" customFormat="1" ht="32">
      <c r="A20" s="91"/>
      <c r="B20" s="151" t="s">
        <v>310</v>
      </c>
      <c r="C20" s="152" t="s">
        <v>375</v>
      </c>
      <c r="D20" s="153" t="s">
        <v>97</v>
      </c>
      <c r="E20" s="154" t="s">
        <v>108</v>
      </c>
      <c r="F20" s="142">
        <f>SUM(G20:O20)</f>
        <v>76</v>
      </c>
      <c r="G20" s="142"/>
      <c r="H20" s="263">
        <f t="shared" ref="H20:O20" si="6">SUM(H21:H21)</f>
        <v>0</v>
      </c>
      <c r="I20" s="263">
        <f t="shared" si="6"/>
        <v>0</v>
      </c>
      <c r="J20" s="263">
        <f t="shared" si="6"/>
        <v>0</v>
      </c>
      <c r="K20" s="263">
        <f t="shared" si="6"/>
        <v>76</v>
      </c>
      <c r="L20" s="263">
        <f t="shared" si="6"/>
        <v>0</v>
      </c>
      <c r="M20" s="263">
        <f t="shared" si="6"/>
        <v>0</v>
      </c>
      <c r="N20" s="263">
        <f t="shared" si="6"/>
        <v>0</v>
      </c>
      <c r="O20" s="263">
        <f t="shared" si="6"/>
        <v>0</v>
      </c>
      <c r="P20" s="91"/>
      <c r="Q20" s="91"/>
      <c r="R20" s="91"/>
      <c r="S20" s="91"/>
      <c r="T20" s="91"/>
      <c r="U20" s="91"/>
      <c r="V20" s="91"/>
      <c r="W20" s="91"/>
      <c r="X20" s="91"/>
    </row>
    <row r="21" spans="1:24" customFormat="1" ht="16">
      <c r="A21" s="91"/>
      <c r="B21" s="151"/>
      <c r="C21" s="21" t="s">
        <v>375</v>
      </c>
      <c r="D21" s="156"/>
      <c r="E21" s="94" t="s">
        <v>108</v>
      </c>
      <c r="F21" s="144">
        <f>SUM(J21:O21)</f>
        <v>76</v>
      </c>
      <c r="G21" s="214"/>
      <c r="H21" s="257">
        <v>0</v>
      </c>
      <c r="I21" s="300">
        <v>0</v>
      </c>
      <c r="J21" s="145">
        <f>'1870_ИД'!K88</f>
        <v>0</v>
      </c>
      <c r="K21" s="145">
        <f>'1870_ИД'!L88</f>
        <v>76</v>
      </c>
      <c r="L21" s="145">
        <f>'1870_ИД'!M88</f>
        <v>0</v>
      </c>
      <c r="M21" s="145">
        <f>'1870_ИД'!N88</f>
        <v>0</v>
      </c>
      <c r="N21" s="145">
        <f>'1870_ИД'!O88</f>
        <v>0</v>
      </c>
      <c r="O21" s="145">
        <f>'1870_ИД'!P88</f>
        <v>0</v>
      </c>
      <c r="P21" s="91"/>
      <c r="Q21" s="91"/>
      <c r="R21" s="91"/>
      <c r="S21" s="91"/>
      <c r="T21" s="91"/>
      <c r="U21" s="91"/>
      <c r="V21" s="91"/>
      <c r="W21" s="91"/>
      <c r="X21" s="91"/>
    </row>
    <row r="23" spans="1:24" ht="32">
      <c r="B23" s="151" t="s">
        <v>305</v>
      </c>
      <c r="C23" s="152" t="s">
        <v>291</v>
      </c>
      <c r="D23" s="153" t="s">
        <v>97</v>
      </c>
      <c r="E23" s="154" t="s">
        <v>7</v>
      </c>
      <c r="F23" s="142">
        <f>SUM(G23:O23)</f>
        <v>127736.34393000002</v>
      </c>
      <c r="G23" s="142"/>
      <c r="H23" s="263">
        <f>H24*H25</f>
        <v>0</v>
      </c>
      <c r="I23" s="263">
        <f t="shared" ref="I23:O23" si="7">I24*I25</f>
        <v>0</v>
      </c>
      <c r="J23" s="263">
        <f t="shared" si="7"/>
        <v>0</v>
      </c>
      <c r="K23" s="263">
        <f t="shared" si="7"/>
        <v>25547.268786000004</v>
      </c>
      <c r="L23" s="263">
        <f t="shared" si="7"/>
        <v>25547.268786000004</v>
      </c>
      <c r="M23" s="263">
        <f t="shared" si="7"/>
        <v>25547.268786000004</v>
      </c>
      <c r="N23" s="263">
        <f t="shared" si="7"/>
        <v>25547.268786000004</v>
      </c>
      <c r="O23" s="263">
        <f t="shared" si="7"/>
        <v>25547.268786000004</v>
      </c>
    </row>
    <row r="24" spans="1:24" ht="16">
      <c r="B24" s="151"/>
      <c r="C24" s="155" t="s">
        <v>172</v>
      </c>
      <c r="D24" s="156"/>
      <c r="E24" s="94" t="s">
        <v>108</v>
      </c>
      <c r="F24" s="144">
        <f>SUM(J24:O24)</f>
        <v>3033</v>
      </c>
      <c r="G24" s="214"/>
      <c r="H24" s="257">
        <f t="shared" ref="H24:I24" si="8">H27</f>
        <v>0</v>
      </c>
      <c r="I24" s="257">
        <f t="shared" si="8"/>
        <v>0</v>
      </c>
      <c r="J24" s="144">
        <f>J27</f>
        <v>0</v>
      </c>
      <c r="K24" s="144">
        <f t="shared" ref="K24:O24" si="9">K27</f>
        <v>606.6</v>
      </c>
      <c r="L24" s="144">
        <f t="shared" si="9"/>
        <v>606.6</v>
      </c>
      <c r="M24" s="144">
        <f t="shared" si="9"/>
        <v>606.6</v>
      </c>
      <c r="N24" s="144">
        <f t="shared" si="9"/>
        <v>606.6</v>
      </c>
      <c r="O24" s="144">
        <f t="shared" si="9"/>
        <v>606.6</v>
      </c>
    </row>
    <row r="25" spans="1:24" ht="16">
      <c r="B25" s="151"/>
      <c r="C25" s="155" t="s">
        <v>109</v>
      </c>
      <c r="D25" s="155"/>
      <c r="E25" s="94" t="s">
        <v>110</v>
      </c>
      <c r="F25" s="144">
        <f>AVERAGE(J25:O25)</f>
        <v>42.115510692383786</v>
      </c>
      <c r="G25" s="140"/>
      <c r="H25" s="257">
        <v>0</v>
      </c>
      <c r="I25" s="257">
        <v>0</v>
      </c>
      <c r="J25" s="145">
        <f>'1870_ИД'!$G$141</f>
        <v>42.115510692383786</v>
      </c>
      <c r="K25" s="145">
        <f>'1870_ИД'!$G$141</f>
        <v>42.115510692383786</v>
      </c>
      <c r="L25" s="145">
        <f>'1870_ИД'!$G$141</f>
        <v>42.115510692383786</v>
      </c>
      <c r="M25" s="145">
        <f>'1870_ИД'!$G$141</f>
        <v>42.115510692383786</v>
      </c>
      <c r="N25" s="145">
        <f>'1870_ИД'!$G$141</f>
        <v>42.115510692383786</v>
      </c>
      <c r="O25" s="145">
        <f>'1870_ИД'!$G$141</f>
        <v>42.115510692383786</v>
      </c>
    </row>
    <row r="26" spans="1:24">
      <c r="F26" s="140"/>
      <c r="G26" s="140"/>
      <c r="H26" s="140"/>
      <c r="I26" s="140"/>
      <c r="J26" s="140"/>
      <c r="K26" s="140"/>
      <c r="L26" s="140"/>
      <c r="M26" s="140"/>
      <c r="N26" s="140"/>
      <c r="O26" s="140"/>
    </row>
    <row r="27" spans="1:24" ht="32">
      <c r="B27" s="151" t="s">
        <v>307</v>
      </c>
      <c r="C27" s="152" t="s">
        <v>172</v>
      </c>
      <c r="D27" s="153" t="s">
        <v>97</v>
      </c>
      <c r="E27" s="154" t="s">
        <v>108</v>
      </c>
      <c r="F27" s="142">
        <f>SUM(J27:O27)</f>
        <v>3033</v>
      </c>
      <c r="G27" s="142"/>
      <c r="H27" s="263">
        <f t="shared" ref="H27:O27" si="10">H28*H29*H30*H31</f>
        <v>0</v>
      </c>
      <c r="I27" s="263">
        <f t="shared" si="10"/>
        <v>0</v>
      </c>
      <c r="J27" s="263">
        <f t="shared" si="10"/>
        <v>0</v>
      </c>
      <c r="K27" s="263">
        <f t="shared" si="10"/>
        <v>606.6</v>
      </c>
      <c r="L27" s="263">
        <f t="shared" si="10"/>
        <v>606.6</v>
      </c>
      <c r="M27" s="263">
        <f t="shared" si="10"/>
        <v>606.6</v>
      </c>
      <c r="N27" s="263">
        <f t="shared" si="10"/>
        <v>606.6</v>
      </c>
      <c r="O27" s="263">
        <f t="shared" si="10"/>
        <v>606.6</v>
      </c>
    </row>
    <row r="28" spans="1:24" ht="16">
      <c r="B28" s="151"/>
      <c r="C28" s="155" t="s">
        <v>317</v>
      </c>
      <c r="D28" s="156"/>
      <c r="E28" s="94" t="s">
        <v>318</v>
      </c>
      <c r="F28" s="144">
        <f>AVERAGE(J28:O28)</f>
        <v>3</v>
      </c>
      <c r="G28" s="214"/>
      <c r="H28" s="257">
        <v>0</v>
      </c>
      <c r="I28" s="257">
        <v>0</v>
      </c>
      <c r="J28" s="144">
        <f>'1870_ИД'!$G$145</f>
        <v>3</v>
      </c>
      <c r="K28" s="144">
        <f>'1870_ИД'!$G$145</f>
        <v>3</v>
      </c>
      <c r="L28" s="144">
        <f>'1870_ИД'!$G$145</f>
        <v>3</v>
      </c>
      <c r="M28" s="144">
        <f>'1870_ИД'!$G$145</f>
        <v>3</v>
      </c>
      <c r="N28" s="144">
        <f>'1870_ИД'!$G$145</f>
        <v>3</v>
      </c>
      <c r="O28" s="144">
        <f>'1870_ИД'!$G$145</f>
        <v>3</v>
      </c>
    </row>
    <row r="29" spans="1:24" ht="16">
      <c r="B29" s="151"/>
      <c r="C29" s="155" t="s">
        <v>349</v>
      </c>
      <c r="D29" s="155"/>
      <c r="E29" s="94" t="s">
        <v>108</v>
      </c>
      <c r="F29" s="144">
        <f>AVERAGE(J29:O29)</f>
        <v>1011</v>
      </c>
      <c r="G29" s="214"/>
      <c r="H29" s="257">
        <v>0</v>
      </c>
      <c r="I29" s="257">
        <v>0</v>
      </c>
      <c r="J29" s="144">
        <f>'1870_ИД'!$G$142</f>
        <v>1011</v>
      </c>
      <c r="K29" s="144">
        <f>'1870_ИД'!$G$142</f>
        <v>1011</v>
      </c>
      <c r="L29" s="144">
        <f>'1870_ИД'!$G$142</f>
        <v>1011</v>
      </c>
      <c r="M29" s="144">
        <f>'1870_ИД'!$G$142</f>
        <v>1011</v>
      </c>
      <c r="N29" s="144">
        <f>'1870_ИД'!$G$142</f>
        <v>1011</v>
      </c>
      <c r="O29" s="144">
        <f>'1870_ИД'!$G$142</f>
        <v>1011</v>
      </c>
    </row>
    <row r="30" spans="1:24" ht="16">
      <c r="B30" s="151"/>
      <c r="C30" s="155" t="s">
        <v>346</v>
      </c>
      <c r="D30" s="155"/>
      <c r="E30" s="157" t="s">
        <v>331</v>
      </c>
      <c r="F30" s="165"/>
      <c r="G30" s="214"/>
      <c r="H30" s="165">
        <f>'1870_ИД'!I221</f>
        <v>8</v>
      </c>
      <c r="I30" s="165">
        <f>'1870_ИД'!J221</f>
        <v>8</v>
      </c>
      <c r="J30" s="144">
        <f>'1870_ИД'!K207</f>
        <v>0</v>
      </c>
      <c r="K30" s="144">
        <f>'1870_ИД'!L207</f>
        <v>1</v>
      </c>
      <c r="L30" s="144">
        <f>'1870_ИД'!M207</f>
        <v>1</v>
      </c>
      <c r="M30" s="144">
        <f>'1870_ИД'!N207</f>
        <v>1</v>
      </c>
      <c r="N30" s="144">
        <f>'1870_ИД'!O207</f>
        <v>1</v>
      </c>
      <c r="O30" s="144">
        <f>'1870_ИД'!P207</f>
        <v>1</v>
      </c>
    </row>
    <row r="31" spans="1:24" ht="32">
      <c r="B31" s="151"/>
      <c r="C31" s="21" t="s">
        <v>428</v>
      </c>
      <c r="D31" s="155"/>
      <c r="E31" s="157" t="s">
        <v>12</v>
      </c>
      <c r="F31" s="144">
        <f>AVERAGE(J31:O31)</f>
        <v>0.19999999999999998</v>
      </c>
      <c r="G31" s="214"/>
      <c r="H31" s="165">
        <f>'1870_ИД'!I222</f>
        <v>0</v>
      </c>
      <c r="I31" s="165">
        <f>'1870_ИД'!J222</f>
        <v>0</v>
      </c>
      <c r="J31" s="342">
        <f>'1870_ИД'!K208</f>
        <v>0.2</v>
      </c>
      <c r="K31" s="342">
        <f>'1870_ИД'!L208</f>
        <v>0.2</v>
      </c>
      <c r="L31" s="342">
        <f>'1870_ИД'!M208</f>
        <v>0.2</v>
      </c>
      <c r="M31" s="342">
        <f>'1870_ИД'!N208</f>
        <v>0.2</v>
      </c>
      <c r="N31" s="342">
        <f>'1870_ИД'!O208</f>
        <v>0.2</v>
      </c>
      <c r="O31" s="342">
        <f>'1870_ИД'!P208</f>
        <v>0.2</v>
      </c>
    </row>
    <row r="32" spans="1:24">
      <c r="F32" s="140"/>
      <c r="G32" s="140"/>
      <c r="H32" s="140"/>
      <c r="I32" s="140"/>
      <c r="J32" s="140"/>
      <c r="K32" s="140"/>
      <c r="L32" s="140"/>
      <c r="M32" s="140"/>
      <c r="N32" s="140"/>
      <c r="O32" s="140"/>
    </row>
    <row r="33" spans="2:15" ht="32">
      <c r="B33" s="151" t="s">
        <v>311</v>
      </c>
      <c r="C33" s="152" t="s">
        <v>375</v>
      </c>
      <c r="D33" s="153" t="s">
        <v>97</v>
      </c>
      <c r="E33" s="154" t="s">
        <v>108</v>
      </c>
      <c r="F33" s="142">
        <f>SUM(G33:O33)</f>
        <v>30</v>
      </c>
      <c r="G33" s="142"/>
      <c r="H33" s="263">
        <f t="shared" ref="H33:O33" si="11">SUM(H34:H34)</f>
        <v>0</v>
      </c>
      <c r="I33" s="263">
        <f t="shared" si="11"/>
        <v>0</v>
      </c>
      <c r="J33" s="263">
        <f t="shared" si="11"/>
        <v>30</v>
      </c>
      <c r="K33" s="263">
        <f t="shared" si="11"/>
        <v>0</v>
      </c>
      <c r="L33" s="263">
        <f t="shared" si="11"/>
        <v>0</v>
      </c>
      <c r="M33" s="263">
        <f t="shared" si="11"/>
        <v>0</v>
      </c>
      <c r="N33" s="263">
        <f t="shared" si="11"/>
        <v>0</v>
      </c>
      <c r="O33" s="263">
        <f t="shared" si="11"/>
        <v>0</v>
      </c>
    </row>
    <row r="34" spans="2:15" ht="16">
      <c r="B34" s="151"/>
      <c r="C34" s="21" t="s">
        <v>375</v>
      </c>
      <c r="D34" s="156"/>
      <c r="E34" s="94" t="s">
        <v>108</v>
      </c>
      <c r="F34" s="144">
        <f>SUM(J34:O34)</f>
        <v>30</v>
      </c>
      <c r="G34" s="214"/>
      <c r="H34" s="257">
        <v>0</v>
      </c>
      <c r="I34" s="300">
        <v>0</v>
      </c>
      <c r="J34" s="145">
        <f>'1870_ИД'!K146</f>
        <v>30</v>
      </c>
      <c r="K34" s="145">
        <f>'1870_ИД'!L146</f>
        <v>0</v>
      </c>
      <c r="L34" s="145">
        <f>'1870_ИД'!M146</f>
        <v>0</v>
      </c>
      <c r="M34" s="145">
        <f>'1870_ИД'!N146</f>
        <v>0</v>
      </c>
      <c r="N34" s="145">
        <f>'1870_ИД'!O146</f>
        <v>0</v>
      </c>
      <c r="O34" s="145">
        <f>'1870_ИД'!P146</f>
        <v>0</v>
      </c>
    </row>
  </sheetData>
  <mergeCells count="3">
    <mergeCell ref="C1:N1"/>
    <mergeCell ref="F2:N2"/>
    <mergeCell ref="Q2:W2"/>
  </mergeCell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M37"/>
  <sheetViews>
    <sheetView zoomScale="50" zoomScaleNormal="50" workbookViewId="0">
      <selection activeCell="M26" sqref="M26"/>
    </sheetView>
  </sheetViews>
  <sheetFormatPr baseColWidth="10" defaultColWidth="8.6640625" defaultRowHeight="14"/>
  <cols>
    <col min="1" max="1" width="3.33203125" style="98" customWidth="1"/>
    <col min="2" max="2" width="62.6640625" style="98" customWidth="1"/>
    <col min="3" max="3" width="20.33203125" style="98" customWidth="1"/>
    <col min="4" max="4" width="7.6640625" style="98" customWidth="1"/>
    <col min="5" max="5" width="19.5" style="98" customWidth="1"/>
    <col min="6" max="6" width="21" style="98" customWidth="1"/>
    <col min="7" max="7" width="22.83203125" style="98" customWidth="1"/>
    <col min="8" max="8" width="22.5" style="98" customWidth="1"/>
    <col min="9" max="11" width="19.5" style="98" bestFit="1" customWidth="1"/>
    <col min="12" max="12" width="19.5" style="98" customWidth="1"/>
    <col min="13" max="13" width="23.5" style="98" customWidth="1"/>
    <col min="14" max="14" width="8.6640625" style="98"/>
    <col min="15" max="15" width="14.6640625" style="98" customWidth="1"/>
    <col min="16" max="16384" width="8.6640625" style="98"/>
  </cols>
  <sheetData>
    <row r="1" spans="2:13">
      <c r="B1" s="24" t="s">
        <v>2</v>
      </c>
      <c r="C1" s="24" t="s">
        <v>4</v>
      </c>
      <c r="D1" s="24"/>
      <c r="E1" s="24" t="s">
        <v>41</v>
      </c>
    </row>
    <row r="2" spans="2:13">
      <c r="B2" s="44" t="s">
        <v>789</v>
      </c>
      <c r="C2" s="45" t="s">
        <v>14</v>
      </c>
      <c r="D2" s="45"/>
      <c r="E2" s="190">
        <f>M27</f>
        <v>51089.976356835206</v>
      </c>
    </row>
    <row r="3" spans="2:13">
      <c r="B3" s="44" t="s">
        <v>180</v>
      </c>
      <c r="C3" s="45" t="s">
        <v>45</v>
      </c>
      <c r="D3" s="45"/>
      <c r="E3" s="191">
        <f>1+E2/M26</f>
        <v>1.3582268441975121</v>
      </c>
      <c r="F3" s="100"/>
    </row>
    <row r="4" spans="2:13">
      <c r="B4" s="44" t="s">
        <v>98</v>
      </c>
      <c r="C4" s="45" t="s">
        <v>12</v>
      </c>
      <c r="D4" s="45"/>
      <c r="E4" s="185">
        <f>MIRR(E23:L23,'1870_ИД'!$G$215,'1870_ИД'!$G$215)</f>
        <v>0.21350042232080191</v>
      </c>
    </row>
    <row r="5" spans="2:13">
      <c r="B5" s="44" t="s">
        <v>10</v>
      </c>
      <c r="C5" s="45" t="s">
        <v>11</v>
      </c>
      <c r="D5" s="45"/>
      <c r="E5" s="184">
        <f>IF(E2&lt;0,"Не окупается",SUM(E31:L31))</f>
        <v>5.3479050231637268</v>
      </c>
    </row>
    <row r="8" spans="2:13" ht="15" customHeight="1">
      <c r="B8" s="421" t="s">
        <v>28</v>
      </c>
      <c r="C8" s="423" t="s">
        <v>43</v>
      </c>
      <c r="D8" s="130"/>
      <c r="E8" s="24">
        <v>1</v>
      </c>
      <c r="F8" s="24">
        <v>2</v>
      </c>
      <c r="G8" s="24">
        <v>3</v>
      </c>
      <c r="H8" s="24">
        <v>4</v>
      </c>
      <c r="I8" s="24">
        <v>5</v>
      </c>
      <c r="J8" s="24">
        <v>6</v>
      </c>
      <c r="K8" s="24">
        <v>7</v>
      </c>
      <c r="L8" s="24">
        <v>7</v>
      </c>
      <c r="M8" s="421" t="s">
        <v>5</v>
      </c>
    </row>
    <row r="9" spans="2:13">
      <c r="B9" s="422"/>
      <c r="C9" s="424"/>
      <c r="D9" s="131"/>
      <c r="E9" s="174">
        <v>2019</v>
      </c>
      <c r="F9" s="174">
        <v>2020</v>
      </c>
      <c r="G9" s="129">
        <v>2021</v>
      </c>
      <c r="H9" s="129">
        <v>2022</v>
      </c>
      <c r="I9" s="129">
        <v>2023</v>
      </c>
      <c r="J9" s="129">
        <v>2024</v>
      </c>
      <c r="K9" s="129">
        <v>2025</v>
      </c>
      <c r="L9" s="129">
        <v>2026</v>
      </c>
      <c r="M9" s="425"/>
    </row>
    <row r="10" spans="2:13">
      <c r="B10" s="124" t="s">
        <v>99</v>
      </c>
      <c r="C10" s="104" t="s">
        <v>7</v>
      </c>
      <c r="D10" s="104"/>
      <c r="E10" s="125"/>
      <c r="F10" s="125"/>
      <c r="G10" s="125"/>
      <c r="H10" s="125"/>
      <c r="I10" s="125"/>
      <c r="J10" s="125"/>
      <c r="K10" s="125"/>
      <c r="L10" s="125"/>
      <c r="M10" s="105"/>
    </row>
    <row r="11" spans="2:13">
      <c r="B11" s="170" t="s">
        <v>125</v>
      </c>
      <c r="C11" s="126" t="s">
        <v>7</v>
      </c>
      <c r="D11" s="126"/>
      <c r="E11" s="105"/>
      <c r="F11" s="105"/>
      <c r="G11" s="105"/>
      <c r="H11" s="105"/>
      <c r="I11" s="105"/>
      <c r="J11" s="105"/>
      <c r="K11" s="105"/>
      <c r="L11" s="105"/>
      <c r="M11" s="105"/>
    </row>
    <row r="12" spans="2:13">
      <c r="B12" s="122"/>
      <c r="C12" s="123"/>
      <c r="D12" s="123"/>
      <c r="E12" s="121"/>
      <c r="F12" s="121"/>
      <c r="G12" s="121"/>
      <c r="H12" s="121"/>
      <c r="I12" s="121"/>
      <c r="J12" s="121"/>
      <c r="K12" s="121"/>
      <c r="L12" s="121"/>
      <c r="M12" s="121"/>
    </row>
    <row r="13" spans="2:13">
      <c r="B13" s="103" t="s">
        <v>100</v>
      </c>
      <c r="C13" s="104" t="s">
        <v>7</v>
      </c>
      <c r="D13" s="104"/>
      <c r="E13" s="171">
        <f>'1870_Расчет'!H6</f>
        <v>0</v>
      </c>
      <c r="F13" s="171">
        <f>'1870_Расчет'!I6</f>
        <v>0</v>
      </c>
      <c r="G13" s="171">
        <f>'1870_Расчет'!J6</f>
        <v>0</v>
      </c>
      <c r="H13" s="171">
        <f>'1870_Расчет'!K6</f>
        <v>60244.619194132902</v>
      </c>
      <c r="I13" s="171">
        <f>'1870_Расчет'!L6</f>
        <v>60244.619194132902</v>
      </c>
      <c r="J13" s="171">
        <f>'1870_Расчет'!M6</f>
        <v>60244.619194132902</v>
      </c>
      <c r="K13" s="171">
        <f>'1870_Расчет'!N6</f>
        <v>60244.619194132902</v>
      </c>
      <c r="L13" s="171">
        <f>'1870_Расчет'!O6</f>
        <v>60244.619194132902</v>
      </c>
      <c r="M13" s="171">
        <f t="shared" ref="M13" si="0">SUM(M14:M14)</f>
        <v>301223.09597066452</v>
      </c>
    </row>
    <row r="14" spans="2:13">
      <c r="B14" s="170" t="str">
        <f>'1870_Расчет'!C6</f>
        <v>Экономия ЗПД</v>
      </c>
      <c r="C14" s="126" t="s">
        <v>7</v>
      </c>
      <c r="D14" s="126"/>
      <c r="E14" s="125">
        <f>'1870_Расчет'!H6</f>
        <v>0</v>
      </c>
      <c r="F14" s="125">
        <f>'1870_Расчет'!I6</f>
        <v>0</v>
      </c>
      <c r="G14" s="125">
        <f>'1870_Расчет'!J6</f>
        <v>0</v>
      </c>
      <c r="H14" s="125">
        <f>'1870_Расчет'!K6</f>
        <v>60244.619194132902</v>
      </c>
      <c r="I14" s="125">
        <f>'1870_Расчет'!L6</f>
        <v>60244.619194132902</v>
      </c>
      <c r="J14" s="125">
        <f>'1870_Расчет'!M6</f>
        <v>60244.619194132902</v>
      </c>
      <c r="K14" s="125">
        <f>'1870_Расчет'!N6</f>
        <v>60244.619194132902</v>
      </c>
      <c r="L14" s="125">
        <f>'1870_Расчет'!O6</f>
        <v>60244.619194132902</v>
      </c>
      <c r="M14" s="171">
        <f>SUM(C14:L14)</f>
        <v>301223.09597066452</v>
      </c>
    </row>
    <row r="15" spans="2:13">
      <c r="B15" s="101"/>
      <c r="C15" s="102"/>
      <c r="D15" s="102"/>
      <c r="E15" s="102"/>
      <c r="F15" s="102"/>
      <c r="G15" s="102"/>
      <c r="H15" s="102"/>
      <c r="I15" s="102"/>
      <c r="J15" s="102"/>
    </row>
    <row r="16" spans="2:13" ht="28.5" customHeight="1">
      <c r="B16" s="108" t="s">
        <v>44</v>
      </c>
      <c r="C16" s="108" t="s">
        <v>43</v>
      </c>
      <c r="D16" s="108"/>
      <c r="E16" s="108">
        <f t="shared" ref="E16:K16" si="1">E9</f>
        <v>2019</v>
      </c>
      <c r="F16" s="108">
        <f t="shared" si="1"/>
        <v>2020</v>
      </c>
      <c r="G16" s="108">
        <f t="shared" si="1"/>
        <v>2021</v>
      </c>
      <c r="H16" s="108">
        <f t="shared" si="1"/>
        <v>2022</v>
      </c>
      <c r="I16" s="108">
        <f t="shared" si="1"/>
        <v>2023</v>
      </c>
      <c r="J16" s="108">
        <f t="shared" si="1"/>
        <v>2024</v>
      </c>
      <c r="K16" s="108">
        <f t="shared" si="1"/>
        <v>2025</v>
      </c>
      <c r="L16" s="129">
        <v>2026</v>
      </c>
      <c r="M16" s="108" t="s">
        <v>5</v>
      </c>
    </row>
    <row r="17" spans="2:13">
      <c r="B17" s="106" t="s">
        <v>29</v>
      </c>
      <c r="C17" s="107" t="s">
        <v>7</v>
      </c>
      <c r="D17" s="104"/>
      <c r="E17" s="125">
        <f>'1870_ИД'!I31</f>
        <v>0</v>
      </c>
      <c r="F17" s="125">
        <f>'1870_ИД'!J31</f>
        <v>0</v>
      </c>
      <c r="G17" s="125">
        <f>'1870_ИД'!K31</f>
        <v>65399.785150000003</v>
      </c>
      <c r="H17" s="125">
        <f>'1870_ИД'!L31</f>
        <v>76523.301346888155</v>
      </c>
      <c r="I17" s="125">
        <f>'1870_ИД'!M31</f>
        <v>0</v>
      </c>
      <c r="J17" s="125">
        <f>'1870_ИД'!N31</f>
        <v>0</v>
      </c>
      <c r="K17" s="125">
        <f>'1870_ИД'!O31</f>
        <v>0</v>
      </c>
      <c r="L17" s="125">
        <f>'1870_ИД'!P31</f>
        <v>0</v>
      </c>
      <c r="M17" s="171">
        <f>SUM(C17:L17)</f>
        <v>141923.08649688817</v>
      </c>
    </row>
    <row r="18" spans="2:13">
      <c r="B18" s="40" t="s">
        <v>30</v>
      </c>
      <c r="C18" s="38" t="s">
        <v>7</v>
      </c>
      <c r="D18" s="126"/>
      <c r="E18" s="125">
        <f>'1870_ИД'!I72</f>
        <v>0</v>
      </c>
      <c r="F18" s="125">
        <f>'1870_ИД'!J72</f>
        <v>1000</v>
      </c>
      <c r="G18" s="125">
        <f>'1870_ИД'!K72</f>
        <v>18610</v>
      </c>
      <c r="H18" s="125">
        <f>'1870_ИД'!L72</f>
        <v>0</v>
      </c>
      <c r="I18" s="125">
        <f>'1870_ИД'!M72</f>
        <v>0</v>
      </c>
      <c r="J18" s="125">
        <f>'1870_ИД'!N72</f>
        <v>0</v>
      </c>
      <c r="K18" s="125">
        <f>'1870_ИД'!O72</f>
        <v>0</v>
      </c>
      <c r="L18" s="125">
        <f>'1870_ИД'!P72</f>
        <v>0</v>
      </c>
      <c r="M18" s="171">
        <f>SUM(C18:L18)</f>
        <v>19610</v>
      </c>
    </row>
    <row r="19" spans="2:13">
      <c r="B19" s="25" t="s">
        <v>5</v>
      </c>
      <c r="C19" s="39" t="s">
        <v>7</v>
      </c>
      <c r="D19" s="126"/>
      <c r="E19" s="171">
        <f t="shared" ref="E19:M19" si="2">SUM(E17:E18)</f>
        <v>0</v>
      </c>
      <c r="F19" s="171">
        <f t="shared" si="2"/>
        <v>1000</v>
      </c>
      <c r="G19" s="171">
        <f>SUM(G17:G18)</f>
        <v>84009.785150000011</v>
      </c>
      <c r="H19" s="171">
        <f t="shared" si="2"/>
        <v>76523.301346888155</v>
      </c>
      <c r="I19" s="171">
        <f t="shared" si="2"/>
        <v>0</v>
      </c>
      <c r="J19" s="171">
        <f t="shared" si="2"/>
        <v>0</v>
      </c>
      <c r="K19" s="171">
        <f t="shared" si="2"/>
        <v>0</v>
      </c>
      <c r="L19" s="171">
        <f t="shared" si="2"/>
        <v>0</v>
      </c>
      <c r="M19" s="171">
        <f t="shared" si="2"/>
        <v>161533.08649688817</v>
      </c>
    </row>
    <row r="20" spans="2:13">
      <c r="B20" s="102"/>
      <c r="C20" s="102"/>
      <c r="D20" s="102"/>
      <c r="E20" s="102"/>
      <c r="F20" s="102"/>
      <c r="G20" s="102"/>
      <c r="H20" s="102"/>
      <c r="I20" s="102"/>
      <c r="J20" s="102"/>
      <c r="K20" s="109"/>
      <c r="L20" s="109"/>
    </row>
    <row r="21" spans="2:13" s="99" customFormat="1">
      <c r="B21" s="41" t="s">
        <v>8</v>
      </c>
      <c r="C21" s="43" t="s">
        <v>45</v>
      </c>
      <c r="D21" s="43"/>
      <c r="E21" s="42">
        <f>1/(1+'1870_ИД'!$G$215)^(E9-'1870_ИД'!$G$20+1/2)</f>
        <v>1.2171869207315698</v>
      </c>
      <c r="F21" s="42">
        <f>1/(1+'1870_ИД'!$G$215)^(F9-'1870_ИД'!$G$20+1/2)</f>
        <v>1.0677078252031311</v>
      </c>
      <c r="G21" s="42">
        <f>1/(1+'1870_ИД'!$G$215)^(G9-'1870_ИД'!$G$20+1/2)</f>
        <v>0.93658581158169396</v>
      </c>
      <c r="H21" s="42">
        <f>1/(1+'1870_ИД'!$G$215)^(H9-'1870_ИД'!$G$20+1/2)</f>
        <v>0.82156650138745069</v>
      </c>
      <c r="I21" s="42">
        <f>1/(1+'1870_ИД'!$G$215)^(I9-'1870_ИД'!$G$20+1/2)</f>
        <v>0.72067236963811454</v>
      </c>
      <c r="J21" s="42">
        <f>1/(1+'1870_ИД'!$G$215)^(J9-'1870_ИД'!$G$20+1/2)</f>
        <v>0.63216874529659162</v>
      </c>
      <c r="K21" s="42">
        <f>1/(1+'1870_ИД'!$G$215)^(K9-'1870_ИД'!$G$20+1/2)</f>
        <v>0.55453398710227331</v>
      </c>
      <c r="L21" s="42">
        <f>1/(1+'1870_ИД'!$G$215)^(L9-'1870_ИД'!$G$20+1/2)</f>
        <v>0.48643332201953804</v>
      </c>
      <c r="M21" s="46"/>
    </row>
    <row r="23" spans="2:13">
      <c r="B23" s="25" t="s">
        <v>31</v>
      </c>
      <c r="C23" s="38" t="s">
        <v>7</v>
      </c>
      <c r="D23" s="38"/>
      <c r="E23" s="26">
        <f t="shared" ref="E23:L23" si="3">SUM(E13,-E19)</f>
        <v>0</v>
      </c>
      <c r="F23" s="26">
        <f t="shared" si="3"/>
        <v>-1000</v>
      </c>
      <c r="G23" s="26">
        <f t="shared" si="3"/>
        <v>-84009.785150000011</v>
      </c>
      <c r="H23" s="26">
        <f t="shared" si="3"/>
        <v>-16278.682152755253</v>
      </c>
      <c r="I23" s="26">
        <f t="shared" si="3"/>
        <v>60244.619194132902</v>
      </c>
      <c r="J23" s="26">
        <f t="shared" si="3"/>
        <v>60244.619194132902</v>
      </c>
      <c r="K23" s="26">
        <f t="shared" si="3"/>
        <v>60244.619194132902</v>
      </c>
      <c r="L23" s="26">
        <f t="shared" si="3"/>
        <v>60244.619194132902</v>
      </c>
      <c r="M23" s="171">
        <f>SUM(C23:L23)</f>
        <v>139690.00947377633</v>
      </c>
    </row>
    <row r="24" spans="2:13">
      <c r="B24" s="25" t="s">
        <v>32</v>
      </c>
      <c r="C24" s="38" t="s">
        <v>7</v>
      </c>
      <c r="D24" s="38"/>
      <c r="E24" s="26">
        <f t="shared" ref="E24:L24" si="4">SUM(E13,-E18)</f>
        <v>0</v>
      </c>
      <c r="F24" s="26">
        <f t="shared" si="4"/>
        <v>-1000</v>
      </c>
      <c r="G24" s="26">
        <f t="shared" si="4"/>
        <v>-18610</v>
      </c>
      <c r="H24" s="26">
        <f t="shared" si="4"/>
        <v>60244.619194132902</v>
      </c>
      <c r="I24" s="26">
        <f t="shared" si="4"/>
        <v>60244.619194132902</v>
      </c>
      <c r="J24" s="26">
        <f t="shared" si="4"/>
        <v>60244.619194132902</v>
      </c>
      <c r="K24" s="26">
        <f t="shared" si="4"/>
        <v>60244.619194132902</v>
      </c>
      <c r="L24" s="26">
        <f t="shared" si="4"/>
        <v>60244.619194132902</v>
      </c>
      <c r="M24" s="171">
        <f>SUM(C24:L24)</f>
        <v>281613.09597066452</v>
      </c>
    </row>
    <row r="25" spans="2:13">
      <c r="B25" s="25" t="s">
        <v>33</v>
      </c>
      <c r="C25" s="38" t="s">
        <v>7</v>
      </c>
      <c r="D25" s="180"/>
      <c r="E25" s="26">
        <f>SUM(E24,D25)</f>
        <v>0</v>
      </c>
      <c r="F25" s="26">
        <f t="shared" ref="F25:L25" si="5">SUM(F24,E25)</f>
        <v>-1000</v>
      </c>
      <c r="G25" s="26">
        <f t="shared" si="5"/>
        <v>-19610</v>
      </c>
      <c r="H25" s="26">
        <f t="shared" si="5"/>
        <v>40634.619194132902</v>
      </c>
      <c r="I25" s="26">
        <f t="shared" si="5"/>
        <v>100879.2383882658</v>
      </c>
      <c r="J25" s="26">
        <f t="shared" si="5"/>
        <v>161123.85758239869</v>
      </c>
      <c r="K25" s="26">
        <f t="shared" si="5"/>
        <v>221368.47677653161</v>
      </c>
      <c r="L25" s="26">
        <f t="shared" si="5"/>
        <v>281613.09597066452</v>
      </c>
      <c r="M25" s="171">
        <f>L25</f>
        <v>281613.09597066452</v>
      </c>
    </row>
    <row r="26" spans="2:13">
      <c r="B26" s="25" t="s">
        <v>437</v>
      </c>
      <c r="C26" s="38" t="s">
        <v>7</v>
      </c>
      <c r="D26" s="38"/>
      <c r="E26" s="26">
        <f t="shared" ref="E26:L26" si="6">(E17-E24*E34*(E24&lt;0))*E21</f>
        <v>0</v>
      </c>
      <c r="F26" s="26">
        <f t="shared" si="6"/>
        <v>1067.7078252031311</v>
      </c>
      <c r="G26" s="26">
        <f t="shared" si="6"/>
        <v>78682.372805516497</v>
      </c>
      <c r="H26" s="26">
        <f t="shared" si="6"/>
        <v>62868.980962180496</v>
      </c>
      <c r="I26" s="26">
        <f t="shared" si="6"/>
        <v>0</v>
      </c>
      <c r="J26" s="26">
        <f t="shared" si="6"/>
        <v>0</v>
      </c>
      <c r="K26" s="26">
        <f t="shared" si="6"/>
        <v>0</v>
      </c>
      <c r="L26" s="26">
        <f t="shared" si="6"/>
        <v>0</v>
      </c>
      <c r="M26" s="171">
        <f>SUM(C26:L26)</f>
        <v>142619.06159290014</v>
      </c>
    </row>
    <row r="27" spans="2:13">
      <c r="B27" s="25" t="s">
        <v>34</v>
      </c>
      <c r="C27" s="38" t="s">
        <v>7</v>
      </c>
      <c r="D27" s="38"/>
      <c r="E27" s="26">
        <f>E21*E23</f>
        <v>0</v>
      </c>
      <c r="F27" s="26">
        <f t="shared" ref="F27:L27" si="7">F21*F23</f>
        <v>-1067.7078252031311</v>
      </c>
      <c r="G27" s="26">
        <f t="shared" si="7"/>
        <v>-78682.372805516497</v>
      </c>
      <c r="H27" s="26">
        <f t="shared" si="7"/>
        <v>-13374.019943437468</v>
      </c>
      <c r="I27" s="26">
        <f t="shared" si="7"/>
        <v>43416.632472581594</v>
      </c>
      <c r="J27" s="26">
        <f t="shared" si="7"/>
        <v>38084.76532682596</v>
      </c>
      <c r="K27" s="26">
        <f t="shared" si="7"/>
        <v>33407.688883180665</v>
      </c>
      <c r="L27" s="26">
        <f t="shared" si="7"/>
        <v>29304.99024840409</v>
      </c>
      <c r="M27" s="171">
        <f>SUM(C27:L27)</f>
        <v>51089.976356835206</v>
      </c>
    </row>
    <row r="28" spans="2:13">
      <c r="B28" s="25" t="s">
        <v>35</v>
      </c>
      <c r="C28" s="38" t="s">
        <v>7</v>
      </c>
      <c r="D28" s="180"/>
      <c r="E28" s="26">
        <f t="shared" ref="E28:L28" si="8">D28+E23</f>
        <v>0</v>
      </c>
      <c r="F28" s="26">
        <f t="shared" si="8"/>
        <v>-1000</v>
      </c>
      <c r="G28" s="26">
        <f t="shared" si="8"/>
        <v>-85009.785150000011</v>
      </c>
      <c r="H28" s="26">
        <f t="shared" si="8"/>
        <v>-101288.46730275526</v>
      </c>
      <c r="I28" s="26">
        <f t="shared" si="8"/>
        <v>-41043.848108622362</v>
      </c>
      <c r="J28" s="26">
        <f t="shared" si="8"/>
        <v>19200.77108551054</v>
      </c>
      <c r="K28" s="26">
        <f t="shared" si="8"/>
        <v>79445.390279643441</v>
      </c>
      <c r="L28" s="26">
        <f t="shared" si="8"/>
        <v>139690.00947377633</v>
      </c>
      <c r="M28" s="171">
        <f>L28</f>
        <v>139690.00947377633</v>
      </c>
    </row>
    <row r="29" spans="2:13">
      <c r="B29" s="25" t="s">
        <v>36</v>
      </c>
      <c r="C29" s="181" t="s">
        <v>11</v>
      </c>
      <c r="D29" s="180"/>
      <c r="E29" s="27">
        <f>IF(E28&lt;0,1,IF(D29&lt;1,0,ABS(D28)/(ABS(D28)+E28)))</f>
        <v>0</v>
      </c>
      <c r="F29" s="27">
        <f t="shared" ref="F29:L29" si="9">IF(F28&lt;0,1,IF(E29&lt;1,0,ABS(E28)/(ABS(E28)+F28)))</f>
        <v>1</v>
      </c>
      <c r="G29" s="27">
        <f t="shared" si="9"/>
        <v>1</v>
      </c>
      <c r="H29" s="27">
        <f t="shared" si="9"/>
        <v>1</v>
      </c>
      <c r="I29" s="26">
        <f t="shared" si="9"/>
        <v>1</v>
      </c>
      <c r="J29" s="26">
        <f t="shared" si="9"/>
        <v>0.68128653907434</v>
      </c>
      <c r="K29" s="26">
        <f t="shared" si="9"/>
        <v>0</v>
      </c>
      <c r="L29" s="26">
        <f t="shared" si="9"/>
        <v>0</v>
      </c>
      <c r="M29" s="182">
        <f>SUM(C29:L29)</f>
        <v>4.6812865390743399</v>
      </c>
    </row>
    <row r="30" spans="2:13">
      <c r="B30" s="25" t="s">
        <v>37</v>
      </c>
      <c r="C30" s="38" t="s">
        <v>7</v>
      </c>
      <c r="D30" s="180"/>
      <c r="E30" s="26">
        <f t="shared" ref="E30:L30" si="10">E27+D30</f>
        <v>0</v>
      </c>
      <c r="F30" s="26">
        <f t="shared" si="10"/>
        <v>-1067.7078252031311</v>
      </c>
      <c r="G30" s="26">
        <f t="shared" si="10"/>
        <v>-79750.080630719633</v>
      </c>
      <c r="H30" s="26">
        <f t="shared" si="10"/>
        <v>-93124.100574157099</v>
      </c>
      <c r="I30" s="26">
        <f t="shared" si="10"/>
        <v>-49707.468101575505</v>
      </c>
      <c r="J30" s="26">
        <f t="shared" si="10"/>
        <v>-11622.702774749545</v>
      </c>
      <c r="K30" s="26">
        <f t="shared" si="10"/>
        <v>21784.98610843112</v>
      </c>
      <c r="L30" s="26">
        <f t="shared" si="10"/>
        <v>51089.976356835206</v>
      </c>
      <c r="M30" s="171">
        <f>L30</f>
        <v>51089.976356835206</v>
      </c>
    </row>
    <row r="31" spans="2:13">
      <c r="B31" s="25" t="s">
        <v>38</v>
      </c>
      <c r="C31" s="181" t="s">
        <v>11</v>
      </c>
      <c r="D31" s="180"/>
      <c r="E31" s="26">
        <f>IF(E30&lt;0,1,IF(D31&lt;1,0,ABS(D30)/(ABS(D30)+E30)))</f>
        <v>0</v>
      </c>
      <c r="F31" s="26">
        <f t="shared" ref="F31:L31" si="11">IF(F30&lt;0,1,IF(E31&lt;1,0,ABS(E30)/(ABS(E30)+F30)))</f>
        <v>1</v>
      </c>
      <c r="G31" s="26">
        <f t="shared" si="11"/>
        <v>1</v>
      </c>
      <c r="H31" s="26">
        <f t="shared" si="11"/>
        <v>1</v>
      </c>
      <c r="I31" s="26">
        <f t="shared" si="11"/>
        <v>1</v>
      </c>
      <c r="J31" s="26">
        <f t="shared" si="11"/>
        <v>1</v>
      </c>
      <c r="K31" s="26">
        <f t="shared" si="11"/>
        <v>0.34790502316372673</v>
      </c>
      <c r="L31" s="26">
        <f t="shared" si="11"/>
        <v>0</v>
      </c>
      <c r="M31" s="28">
        <f>SUM(E31:K31)</f>
        <v>5.3479050231637268</v>
      </c>
    </row>
    <row r="34" spans="2:13" s="111" customFormat="1" ht="12">
      <c r="B34" s="112" t="s">
        <v>39</v>
      </c>
      <c r="C34" s="113"/>
      <c r="D34" s="113"/>
      <c r="E34" s="113">
        <f>IF(E35&gt;$C$36,0,1)</f>
        <v>1</v>
      </c>
      <c r="F34" s="113">
        <f t="shared" ref="F34:L34" si="12">IF(F35&gt;$C$36,0,1)</f>
        <v>1</v>
      </c>
      <c r="G34" s="113">
        <f t="shared" si="12"/>
        <v>1</v>
      </c>
      <c r="H34" s="113">
        <f t="shared" si="12"/>
        <v>0</v>
      </c>
      <c r="I34" s="113">
        <f t="shared" si="12"/>
        <v>0</v>
      </c>
      <c r="J34" s="113">
        <f t="shared" si="12"/>
        <v>0</v>
      </c>
      <c r="K34" s="113">
        <f t="shared" si="12"/>
        <v>0</v>
      </c>
      <c r="L34" s="113">
        <f t="shared" si="12"/>
        <v>0</v>
      </c>
    </row>
    <row r="35" spans="2:13" s="111" customFormat="1" ht="12">
      <c r="B35" s="112" t="s">
        <v>40</v>
      </c>
      <c r="C35" s="112"/>
      <c r="D35" s="112"/>
      <c r="E35" s="112">
        <f t="shared" ref="E35:L35" si="13">E9</f>
        <v>2019</v>
      </c>
      <c r="F35" s="112">
        <f t="shared" si="13"/>
        <v>2020</v>
      </c>
      <c r="G35" s="112">
        <f t="shared" si="13"/>
        <v>2021</v>
      </c>
      <c r="H35" s="112">
        <f t="shared" si="13"/>
        <v>2022</v>
      </c>
      <c r="I35" s="112">
        <f t="shared" si="13"/>
        <v>2023</v>
      </c>
      <c r="J35" s="112">
        <f t="shared" si="13"/>
        <v>2024</v>
      </c>
      <c r="K35" s="112">
        <f t="shared" si="13"/>
        <v>2025</v>
      </c>
      <c r="L35" s="112">
        <f t="shared" si="13"/>
        <v>2026</v>
      </c>
    </row>
    <row r="36" spans="2:13" s="111" customFormat="1" ht="12">
      <c r="B36" s="112" t="s">
        <v>71</v>
      </c>
      <c r="C36" s="113">
        <f>HLOOKUP(MIN(E25:K25),E25:K35,11,FALSE)*(MIN(E25:K25)&lt;0)</f>
        <v>2021</v>
      </c>
      <c r="D36" s="113"/>
      <c r="E36" s="113"/>
      <c r="F36" s="113"/>
      <c r="G36" s="113"/>
      <c r="H36" s="113"/>
      <c r="I36" s="113"/>
      <c r="J36" s="113"/>
      <c r="K36" s="113"/>
      <c r="L36" s="113"/>
    </row>
    <row r="37" spans="2:13">
      <c r="I37" s="110"/>
      <c r="J37" s="110"/>
      <c r="K37" s="110"/>
      <c r="L37" s="110"/>
      <c r="M37" s="110"/>
    </row>
  </sheetData>
  <sheetProtection formatCells="0" formatColumns="0" formatRows="0" insertColumns="0" insertRows="0" insertHyperlinks="0" deleteColumns="0" deleteRows="0" sort="0" autoFilter="0" pivotTables="0"/>
  <mergeCells count="3">
    <mergeCell ref="B8:B9"/>
    <mergeCell ref="C8:C9"/>
    <mergeCell ref="M8:M9"/>
  </mergeCells>
  <pageMargins left="0.7" right="0.7" top="0.75" bottom="0.75" header="0.3" footer="0.3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2" tint="-0.89999084444715716"/>
  </sheetPr>
  <dimension ref="A1"/>
  <sheetViews>
    <sheetView workbookViewId="0"/>
  </sheetViews>
  <sheetFormatPr baseColWidth="10" defaultColWidth="8.6640625"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297"/>
  <sheetViews>
    <sheetView zoomScale="40" zoomScaleNormal="40" workbookViewId="0">
      <pane xSplit="5" ySplit="2" topLeftCell="F20" activePane="bottomRight" state="frozen"/>
      <selection pane="topRight"/>
      <selection pane="bottomLeft"/>
      <selection pane="bottomRight" activeCell="K44" sqref="K44"/>
    </sheetView>
  </sheetViews>
  <sheetFormatPr baseColWidth="10" defaultColWidth="0" defaultRowHeight="15" zeroHeight="1" outlineLevelRow="1" outlineLevelCol="1"/>
  <cols>
    <col min="1" max="1" width="5" style="19" customWidth="1"/>
    <col min="2" max="2" width="5.1640625" style="8" customWidth="1"/>
    <col min="3" max="3" width="49.33203125" style="20" customWidth="1"/>
    <col min="4" max="4" width="48" style="20" customWidth="1" outlineLevel="1"/>
    <col min="5" max="5" width="26.83203125" style="20" customWidth="1" outlineLevel="1"/>
    <col min="6" max="6" width="14.1640625" style="19" customWidth="1"/>
    <col min="7" max="7" width="12.5" style="19" customWidth="1"/>
    <col min="8" max="8" width="13.33203125" style="19" customWidth="1"/>
    <col min="9" max="16" width="12.33203125" style="19" customWidth="1"/>
    <col min="17" max="20" width="12.33203125" style="19" hidden="1" customWidth="1"/>
    <col min="21" max="21" width="0" style="13" hidden="1" customWidth="1"/>
    <col min="22" max="25" width="0" style="19" hidden="1" customWidth="1"/>
    <col min="26" max="16384" width="9.1640625" style="19" hidden="1"/>
  </cols>
  <sheetData>
    <row r="1" spans="1:21" ht="21.75" customHeight="1">
      <c r="A1" s="1" t="s">
        <v>0</v>
      </c>
      <c r="B1" s="2" t="s">
        <v>1</v>
      </c>
      <c r="C1" s="3" t="s">
        <v>2</v>
      </c>
      <c r="D1" s="3" t="s">
        <v>66</v>
      </c>
      <c r="E1" s="67" t="s">
        <v>3</v>
      </c>
      <c r="F1" s="4" t="s">
        <v>4</v>
      </c>
      <c r="G1" s="5" t="s">
        <v>5</v>
      </c>
      <c r="H1" s="6">
        <v>2018</v>
      </c>
      <c r="I1" s="6">
        <v>2019</v>
      </c>
      <c r="J1" s="6">
        <v>2020</v>
      </c>
      <c r="K1" s="6">
        <v>2021</v>
      </c>
      <c r="L1" s="6">
        <v>2022</v>
      </c>
      <c r="M1" s="6">
        <v>2023</v>
      </c>
      <c r="N1" s="6">
        <v>2024</v>
      </c>
      <c r="O1" s="6">
        <v>2025</v>
      </c>
      <c r="P1" s="6">
        <v>2026</v>
      </c>
      <c r="Q1" s="6">
        <v>2027</v>
      </c>
      <c r="R1" s="6">
        <v>2028</v>
      </c>
      <c r="S1" s="6">
        <v>2029</v>
      </c>
      <c r="T1" s="6">
        <v>2030</v>
      </c>
      <c r="U1" s="13" t="s">
        <v>21</v>
      </c>
    </row>
    <row r="2" spans="1:21">
      <c r="A2" s="52"/>
      <c r="B2" s="70"/>
      <c r="C2" s="74"/>
      <c r="D2" s="74"/>
      <c r="E2" s="71"/>
      <c r="F2" s="75"/>
      <c r="G2" s="74"/>
      <c r="H2" s="74"/>
      <c r="I2" s="74"/>
      <c r="J2" s="74"/>
      <c r="K2" s="74"/>
      <c r="L2" s="74"/>
      <c r="M2" s="74"/>
      <c r="N2" s="74"/>
      <c r="O2" s="74"/>
      <c r="P2" s="74"/>
      <c r="Q2" s="7"/>
      <c r="R2" s="7"/>
      <c r="S2" s="7"/>
      <c r="T2" s="7"/>
      <c r="U2" s="13" t="s">
        <v>21</v>
      </c>
    </row>
    <row r="3" spans="1:21">
      <c r="A3" s="52"/>
      <c r="B3" s="70"/>
      <c r="C3" s="76"/>
      <c r="D3" s="76"/>
      <c r="E3" s="77"/>
      <c r="F3" s="78"/>
      <c r="G3" s="79"/>
      <c r="H3" s="52" t="s">
        <v>73</v>
      </c>
      <c r="I3" s="52"/>
      <c r="J3" s="52"/>
      <c r="K3" s="52"/>
      <c r="L3" s="52"/>
      <c r="M3" s="52"/>
      <c r="N3" s="52"/>
      <c r="O3" s="52"/>
      <c r="P3" s="52"/>
      <c r="U3" s="13" t="s">
        <v>21</v>
      </c>
    </row>
    <row r="4" spans="1:21" ht="16">
      <c r="A4" s="52"/>
      <c r="B4" s="70"/>
      <c r="C4" s="10" t="s">
        <v>15</v>
      </c>
      <c r="D4" s="80"/>
      <c r="E4" s="81" t="s">
        <v>73</v>
      </c>
      <c r="F4" s="82"/>
      <c r="G4" s="52"/>
      <c r="H4" s="52" t="s">
        <v>73</v>
      </c>
      <c r="I4" s="52"/>
      <c r="J4" s="52"/>
      <c r="K4" s="52"/>
      <c r="L4" s="52"/>
      <c r="M4" s="52"/>
      <c r="N4" s="52"/>
      <c r="O4" s="52"/>
      <c r="P4" s="52"/>
      <c r="U4" s="13" t="s">
        <v>21</v>
      </c>
    </row>
    <row r="5" spans="1:21" ht="16">
      <c r="A5" s="52"/>
      <c r="B5" s="70"/>
      <c r="C5" s="11" t="s">
        <v>521</v>
      </c>
      <c r="D5" s="83"/>
      <c r="E5" s="52"/>
      <c r="F5" s="82"/>
      <c r="G5" s="52"/>
      <c r="H5" s="52"/>
      <c r="I5" s="52"/>
      <c r="J5" s="52"/>
      <c r="K5" s="52"/>
      <c r="L5" s="52"/>
      <c r="M5" s="52"/>
      <c r="N5" s="52"/>
      <c r="O5" s="52"/>
      <c r="P5" s="52"/>
      <c r="U5" s="13" t="s">
        <v>21</v>
      </c>
    </row>
    <row r="6" spans="1:21" ht="16">
      <c r="A6" s="52"/>
      <c r="B6" s="70"/>
      <c r="C6" s="10" t="s">
        <v>16</v>
      </c>
      <c r="D6" s="80"/>
      <c r="E6" s="81"/>
      <c r="F6" s="82"/>
      <c r="G6" s="52"/>
      <c r="H6" s="52"/>
      <c r="I6" s="52"/>
      <c r="J6" s="52"/>
      <c r="K6" s="52"/>
      <c r="L6" s="52"/>
      <c r="M6" s="52"/>
      <c r="N6" s="52"/>
      <c r="O6" s="52"/>
      <c r="P6" s="52"/>
      <c r="U6" s="13" t="s">
        <v>21</v>
      </c>
    </row>
    <row r="7" spans="1:21" ht="16">
      <c r="A7" s="52"/>
      <c r="B7" s="70"/>
      <c r="C7" s="11" t="s">
        <v>190</v>
      </c>
      <c r="D7" s="83"/>
      <c r="E7" s="81"/>
      <c r="F7" s="82"/>
      <c r="G7" s="52"/>
      <c r="H7" s="52"/>
      <c r="I7" s="52"/>
      <c r="J7" s="52"/>
      <c r="K7" s="52"/>
      <c r="L7" s="52"/>
      <c r="M7" s="52"/>
      <c r="N7" s="52"/>
      <c r="O7" s="52"/>
      <c r="P7" s="52"/>
      <c r="U7" s="13" t="s">
        <v>21</v>
      </c>
    </row>
    <row r="8" spans="1:21" ht="16">
      <c r="A8" s="52"/>
      <c r="B8" s="70"/>
      <c r="C8" s="10" t="s">
        <v>17</v>
      </c>
      <c r="D8" s="80"/>
      <c r="E8" s="52"/>
      <c r="F8" s="82"/>
      <c r="G8" s="52"/>
      <c r="H8" s="52"/>
      <c r="I8" s="52"/>
      <c r="J8" s="52"/>
      <c r="K8" s="52"/>
      <c r="L8" s="52"/>
      <c r="M8" s="52"/>
      <c r="N8" s="52"/>
      <c r="O8" s="52"/>
      <c r="P8" s="52"/>
      <c r="U8" s="13" t="s">
        <v>21</v>
      </c>
    </row>
    <row r="9" spans="1:21" ht="16">
      <c r="A9" s="52"/>
      <c r="B9" s="70"/>
      <c r="C9" s="11" t="s">
        <v>102</v>
      </c>
      <c r="D9" s="83"/>
      <c r="E9" s="81"/>
      <c r="F9" s="82"/>
      <c r="G9" s="52"/>
      <c r="H9" s="52"/>
      <c r="I9" s="52"/>
      <c r="J9" s="52"/>
      <c r="K9" s="52"/>
      <c r="L9" s="52"/>
      <c r="M9" s="52"/>
      <c r="N9" s="52"/>
      <c r="O9" s="52"/>
      <c r="P9" s="52"/>
      <c r="U9" s="13" t="s">
        <v>21</v>
      </c>
    </row>
    <row r="10" spans="1:21" ht="16">
      <c r="A10" s="52"/>
      <c r="B10" s="70"/>
      <c r="C10" s="10" t="s">
        <v>19</v>
      </c>
      <c r="D10" s="80"/>
      <c r="E10" s="81"/>
      <c r="F10" s="82"/>
      <c r="G10" s="52"/>
      <c r="H10" s="52"/>
      <c r="I10" s="52"/>
      <c r="J10" s="52"/>
      <c r="K10" s="52"/>
      <c r="L10" s="52"/>
      <c r="M10" s="52"/>
      <c r="N10" s="52"/>
      <c r="O10" s="52"/>
      <c r="P10" s="52"/>
      <c r="U10" s="13" t="s">
        <v>21</v>
      </c>
    </row>
    <row r="11" spans="1:21" ht="16">
      <c r="A11" s="52"/>
      <c r="B11" s="70"/>
      <c r="C11" s="11" t="s">
        <v>47</v>
      </c>
      <c r="D11" s="83"/>
      <c r="E11" s="84"/>
      <c r="F11" s="82"/>
      <c r="G11" s="52"/>
      <c r="H11" s="52"/>
      <c r="I11" s="52"/>
      <c r="J11" s="52"/>
      <c r="K11" s="52"/>
      <c r="L11" s="52"/>
      <c r="M11" s="52"/>
      <c r="N11" s="52"/>
      <c r="O11" s="52"/>
      <c r="P11" s="52"/>
      <c r="U11" s="13" t="s">
        <v>21</v>
      </c>
    </row>
    <row r="12" spans="1:21" ht="16">
      <c r="A12" s="52"/>
      <c r="B12" s="70"/>
      <c r="C12" s="10" t="s">
        <v>57</v>
      </c>
      <c r="D12" s="80"/>
      <c r="E12" s="84"/>
      <c r="F12" s="82"/>
      <c r="G12" s="52"/>
      <c r="H12" s="52"/>
      <c r="I12" s="52"/>
      <c r="J12" s="52"/>
      <c r="K12" s="52"/>
      <c r="L12" s="52"/>
      <c r="M12" s="52"/>
      <c r="N12" s="52"/>
      <c r="O12" s="52"/>
      <c r="P12" s="52"/>
    </row>
    <row r="13" spans="1:21" ht="16">
      <c r="A13" s="52"/>
      <c r="B13" s="70"/>
      <c r="C13" s="11" t="s">
        <v>333</v>
      </c>
      <c r="D13" s="83"/>
      <c r="E13" s="84"/>
      <c r="F13" s="82"/>
      <c r="G13" s="52"/>
      <c r="H13" s="52"/>
      <c r="I13" s="52"/>
      <c r="J13" s="52"/>
      <c r="K13" s="52"/>
      <c r="L13" s="52"/>
      <c r="M13" s="52"/>
      <c r="N13" s="52"/>
      <c r="O13" s="52"/>
      <c r="P13" s="52"/>
    </row>
    <row r="14" spans="1:21" ht="16">
      <c r="A14" s="52"/>
      <c r="B14" s="70"/>
      <c r="C14" s="10" t="s">
        <v>46</v>
      </c>
      <c r="D14" s="80"/>
      <c r="E14" s="8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T14" s="13"/>
      <c r="U14" s="19"/>
    </row>
    <row r="15" spans="1:21" ht="16">
      <c r="A15" s="52"/>
      <c r="B15" s="70"/>
      <c r="C15" s="11" t="s">
        <v>155</v>
      </c>
      <c r="D15" s="83"/>
      <c r="E15" s="8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T15" s="13"/>
      <c r="U15" s="19"/>
    </row>
    <row r="16" spans="1:21">
      <c r="A16" s="52"/>
      <c r="B16" s="70"/>
      <c r="C16" s="81"/>
      <c r="D16" s="81"/>
      <c r="E16" s="8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T16" s="13"/>
      <c r="U16" s="19"/>
    </row>
    <row r="17" spans="1:21" ht="17.25" customHeight="1">
      <c r="A17" s="52"/>
      <c r="B17" s="70"/>
      <c r="C17" s="83"/>
      <c r="D17" s="83"/>
      <c r="E17" s="81"/>
      <c r="F17" s="82"/>
      <c r="G17" s="52"/>
      <c r="H17" s="52"/>
      <c r="I17" s="52"/>
      <c r="J17" s="52"/>
      <c r="K17" s="52"/>
      <c r="L17" s="52"/>
      <c r="M17" s="52"/>
      <c r="N17" s="52"/>
      <c r="O17" s="52"/>
      <c r="P17" s="52"/>
      <c r="U17" s="13" t="s">
        <v>21</v>
      </c>
    </row>
    <row r="18" spans="1:21">
      <c r="A18" s="52"/>
      <c r="B18" s="114" t="s">
        <v>63</v>
      </c>
      <c r="C18" s="31" t="s">
        <v>18</v>
      </c>
      <c r="D18" s="31"/>
      <c r="E18" s="32"/>
      <c r="F18" s="33"/>
      <c r="G18" s="34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13" t="s">
        <v>21</v>
      </c>
    </row>
    <row r="19" spans="1:21">
      <c r="A19" s="52"/>
      <c r="B19" s="70"/>
      <c r="C19" s="71"/>
      <c r="D19" s="71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U19" s="13" t="s">
        <v>21</v>
      </c>
    </row>
    <row r="20" spans="1:21" ht="16" outlineLevel="1">
      <c r="A20" s="52"/>
      <c r="B20" s="97" t="s">
        <v>76</v>
      </c>
      <c r="C20" s="96" t="s">
        <v>70</v>
      </c>
      <c r="D20" s="96"/>
      <c r="E20" s="85"/>
      <c r="F20" s="85"/>
      <c r="G20" s="175">
        <v>2021</v>
      </c>
      <c r="H20" s="52"/>
      <c r="I20" s="52"/>
      <c r="J20" s="52"/>
      <c r="K20" s="52"/>
      <c r="L20" s="52"/>
      <c r="M20" s="52"/>
      <c r="N20" s="52"/>
      <c r="O20" s="52"/>
      <c r="P20" s="52"/>
    </row>
    <row r="21" spans="1:21" outlineLevel="1">
      <c r="A21" s="52"/>
      <c r="B21" s="70"/>
      <c r="C21" s="71"/>
      <c r="D21" s="71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</row>
    <row r="22" spans="1:21" ht="16" outlineLevel="1">
      <c r="A22" s="52"/>
      <c r="B22" s="15" t="s">
        <v>77</v>
      </c>
      <c r="C22" s="21" t="s">
        <v>58</v>
      </c>
      <c r="D22" s="68" t="s">
        <v>283</v>
      </c>
      <c r="E22" s="56"/>
      <c r="F22" s="22"/>
      <c r="G22" s="22"/>
      <c r="H22" s="22"/>
      <c r="I22" s="16"/>
      <c r="J22" s="16"/>
      <c r="K22" s="16">
        <v>44362</v>
      </c>
      <c r="L22" s="16"/>
      <c r="M22" s="17"/>
      <c r="N22" s="17"/>
      <c r="O22" s="17"/>
      <c r="P22" s="17"/>
      <c r="U22" s="13" t="s">
        <v>21</v>
      </c>
    </row>
    <row r="23" spans="1:21" ht="16" outlineLevel="1">
      <c r="A23" s="52"/>
      <c r="B23" s="15" t="s">
        <v>78</v>
      </c>
      <c r="C23" s="21" t="s">
        <v>59</v>
      </c>
      <c r="D23" s="68" t="s">
        <v>283</v>
      </c>
      <c r="E23" s="56"/>
      <c r="F23" s="22"/>
      <c r="G23" s="22"/>
      <c r="H23" s="22"/>
      <c r="I23" s="16"/>
      <c r="J23" s="16"/>
      <c r="K23" s="16">
        <v>44469</v>
      </c>
      <c r="L23" s="16"/>
      <c r="M23" s="17"/>
      <c r="N23" s="17"/>
      <c r="O23" s="17"/>
      <c r="P23" s="17"/>
      <c r="U23" s="13" t="s">
        <v>21</v>
      </c>
    </row>
    <row r="24" spans="1:21" ht="16" outlineLevel="1">
      <c r="A24" s="52"/>
      <c r="B24" s="15" t="s">
        <v>79</v>
      </c>
      <c r="C24" s="21" t="s">
        <v>74</v>
      </c>
      <c r="D24" s="68" t="s">
        <v>283</v>
      </c>
      <c r="E24" s="56"/>
      <c r="F24" s="22"/>
      <c r="G24" s="22"/>
      <c r="H24" s="22"/>
      <c r="I24" s="16"/>
      <c r="J24" s="16"/>
      <c r="K24" s="16">
        <v>44470</v>
      </c>
      <c r="L24" s="16"/>
      <c r="M24" s="17"/>
      <c r="N24" s="17"/>
      <c r="O24" s="17"/>
      <c r="P24" s="17"/>
    </row>
    <row r="25" spans="1:21" ht="16" outlineLevel="1">
      <c r="A25" s="52"/>
      <c r="B25" s="15" t="s">
        <v>80</v>
      </c>
      <c r="C25" s="21" t="s">
        <v>75</v>
      </c>
      <c r="D25" s="68" t="s">
        <v>283</v>
      </c>
      <c r="E25" s="56"/>
      <c r="F25" s="22"/>
      <c r="G25" s="22"/>
      <c r="H25" s="22"/>
      <c r="I25" s="16"/>
      <c r="J25" s="16"/>
      <c r="K25" s="16"/>
      <c r="L25" s="16">
        <v>44742</v>
      </c>
      <c r="M25" s="17"/>
      <c r="N25" s="17"/>
      <c r="O25" s="17"/>
      <c r="P25" s="17"/>
      <c r="U25" s="13" t="s">
        <v>21</v>
      </c>
    </row>
    <row r="26" spans="1:21" ht="16" outlineLevel="1">
      <c r="A26" s="52"/>
      <c r="B26" s="15" t="s">
        <v>81</v>
      </c>
      <c r="C26" s="21" t="s">
        <v>60</v>
      </c>
      <c r="D26" s="68" t="s">
        <v>283</v>
      </c>
      <c r="E26" s="56"/>
      <c r="F26" s="22"/>
      <c r="G26" s="22"/>
      <c r="H26" s="22"/>
      <c r="I26" s="16"/>
      <c r="J26" s="16"/>
      <c r="K26" s="16"/>
      <c r="L26" s="16">
        <v>44771</v>
      </c>
      <c r="M26" s="16"/>
      <c r="N26" s="17"/>
      <c r="O26" s="17"/>
      <c r="P26" s="17"/>
      <c r="U26" s="13" t="s">
        <v>21</v>
      </c>
    </row>
    <row r="27" spans="1:21" outlineLevel="1">
      <c r="A27" s="52"/>
      <c r="B27" s="70"/>
      <c r="C27" s="71"/>
      <c r="D27" s="71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U27" s="13" t="s">
        <v>21</v>
      </c>
    </row>
    <row r="28" spans="1:21">
      <c r="A28" s="52"/>
      <c r="B28" s="114" t="s">
        <v>64</v>
      </c>
      <c r="C28" s="31" t="s">
        <v>339</v>
      </c>
      <c r="D28" s="31"/>
      <c r="E28" s="32"/>
      <c r="F28" s="33"/>
      <c r="G28" s="34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13" t="s">
        <v>21</v>
      </c>
    </row>
    <row r="29" spans="1:21">
      <c r="A29" s="52"/>
      <c r="B29" s="70"/>
      <c r="C29" s="71"/>
      <c r="D29" s="71"/>
      <c r="E29" s="71"/>
      <c r="F29" s="52"/>
      <c r="G29" s="52"/>
      <c r="H29" s="52"/>
      <c r="I29" s="52"/>
      <c r="J29" s="52"/>
      <c r="K29" s="270"/>
      <c r="L29" s="52"/>
      <c r="M29" s="52"/>
      <c r="N29" s="52"/>
      <c r="O29" s="52"/>
      <c r="P29" s="52"/>
      <c r="U29" s="13" t="s">
        <v>21</v>
      </c>
    </row>
    <row r="30" spans="1:21" ht="16" outlineLevel="1">
      <c r="A30" s="52"/>
      <c r="B30" s="57" t="s">
        <v>340</v>
      </c>
      <c r="C30" s="58" t="s">
        <v>5</v>
      </c>
      <c r="D30" s="58"/>
      <c r="E30" s="58"/>
      <c r="F30" s="59" t="s">
        <v>14</v>
      </c>
      <c r="G30" s="60">
        <f t="shared" ref="G30:G44" si="0">SUM(H30:T30)</f>
        <v>30608</v>
      </c>
      <c r="H30" s="59"/>
      <c r="I30" s="60">
        <f t="shared" ref="I30:P30" si="1">SUM(I31,I41)</f>
        <v>0</v>
      </c>
      <c r="J30" s="60">
        <f t="shared" si="1"/>
        <v>660</v>
      </c>
      <c r="K30" s="60">
        <f t="shared" si="1"/>
        <v>13218</v>
      </c>
      <c r="L30" s="60">
        <f t="shared" si="1"/>
        <v>16730</v>
      </c>
      <c r="M30" s="60">
        <f t="shared" si="1"/>
        <v>0</v>
      </c>
      <c r="N30" s="60">
        <f t="shared" si="1"/>
        <v>0</v>
      </c>
      <c r="O30" s="60">
        <f t="shared" si="1"/>
        <v>0</v>
      </c>
      <c r="P30" s="60">
        <f t="shared" si="1"/>
        <v>0</v>
      </c>
      <c r="Q30" s="14"/>
      <c r="R30" s="14"/>
      <c r="S30" s="14"/>
      <c r="T30" s="14"/>
    </row>
    <row r="31" spans="1:21" ht="16" outlineLevel="1">
      <c r="A31" s="52"/>
      <c r="B31" s="15" t="s">
        <v>65</v>
      </c>
      <c r="C31" s="18" t="s">
        <v>54</v>
      </c>
      <c r="D31" s="271"/>
      <c r="E31" s="47"/>
      <c r="F31" s="37" t="s">
        <v>14</v>
      </c>
      <c r="G31" s="61">
        <f t="shared" si="0"/>
        <v>23819</v>
      </c>
      <c r="H31" s="37"/>
      <c r="I31" s="189">
        <f t="shared" ref="I31:P31" si="2">SUM(I32:I40)</f>
        <v>0</v>
      </c>
      <c r="J31" s="189">
        <f t="shared" si="2"/>
        <v>0</v>
      </c>
      <c r="K31" s="189">
        <f t="shared" si="2"/>
        <v>7089</v>
      </c>
      <c r="L31" s="189">
        <f t="shared" si="2"/>
        <v>16730</v>
      </c>
      <c r="M31" s="189">
        <f t="shared" si="2"/>
        <v>0</v>
      </c>
      <c r="N31" s="189">
        <f t="shared" si="2"/>
        <v>0</v>
      </c>
      <c r="O31" s="189">
        <f t="shared" si="2"/>
        <v>0</v>
      </c>
      <c r="P31" s="189">
        <f t="shared" si="2"/>
        <v>0</v>
      </c>
      <c r="Q31" s="9"/>
      <c r="R31" s="9"/>
      <c r="S31" s="9"/>
      <c r="T31" s="9"/>
      <c r="U31" s="13" t="s">
        <v>21</v>
      </c>
    </row>
    <row r="32" spans="1:21" ht="45" customHeight="1" outlineLevel="1">
      <c r="A32" s="52"/>
      <c r="B32" s="15" t="s">
        <v>357</v>
      </c>
      <c r="C32" s="21" t="s">
        <v>522</v>
      </c>
      <c r="D32" s="271" t="s">
        <v>475</v>
      </c>
      <c r="E32" s="47"/>
      <c r="F32" s="22" t="s">
        <v>14</v>
      </c>
      <c r="G32" s="298">
        <f t="shared" si="0"/>
        <v>3889</v>
      </c>
      <c r="H32" s="37"/>
      <c r="I32" s="188">
        <v>0</v>
      </c>
      <c r="J32" s="188">
        <v>0</v>
      </c>
      <c r="K32" s="188">
        <f>5179-1290</f>
        <v>3889</v>
      </c>
      <c r="L32" s="188">
        <v>0</v>
      </c>
      <c r="M32" s="188">
        <v>0</v>
      </c>
      <c r="N32" s="188">
        <v>0</v>
      </c>
      <c r="O32" s="188">
        <v>0</v>
      </c>
      <c r="P32" s="188">
        <v>0</v>
      </c>
      <c r="Q32" s="9"/>
      <c r="R32" s="9"/>
      <c r="S32" s="9"/>
      <c r="T32" s="9"/>
    </row>
    <row r="33" spans="1:21" ht="45" customHeight="1" outlineLevel="1">
      <c r="A33" s="52"/>
      <c r="B33" s="15" t="s">
        <v>356</v>
      </c>
      <c r="C33" s="21" t="s">
        <v>494</v>
      </c>
      <c r="D33" s="271" t="s">
        <v>482</v>
      </c>
      <c r="E33" s="47"/>
      <c r="F33" s="22" t="s">
        <v>14</v>
      </c>
      <c r="G33" s="298">
        <f t="shared" si="0"/>
        <v>100</v>
      </c>
      <c r="H33" s="37"/>
      <c r="I33" s="188">
        <v>0</v>
      </c>
      <c r="J33" s="188">
        <v>0</v>
      </c>
      <c r="K33" s="188">
        <v>0</v>
      </c>
      <c r="L33" s="188">
        <v>100</v>
      </c>
      <c r="M33" s="188">
        <v>0</v>
      </c>
      <c r="N33" s="188">
        <v>0</v>
      </c>
      <c r="O33" s="188">
        <v>0</v>
      </c>
      <c r="P33" s="188">
        <v>0</v>
      </c>
      <c r="Q33" s="9"/>
      <c r="R33" s="9"/>
      <c r="S33" s="9"/>
      <c r="T33" s="9"/>
    </row>
    <row r="34" spans="1:21" ht="45" customHeight="1" outlineLevel="1">
      <c r="A34" s="52"/>
      <c r="B34" s="15" t="s">
        <v>378</v>
      </c>
      <c r="C34" s="21" t="s">
        <v>495</v>
      </c>
      <c r="D34" s="271" t="s">
        <v>482</v>
      </c>
      <c r="E34" s="47"/>
      <c r="F34" s="22" t="s">
        <v>14</v>
      </c>
      <c r="G34" s="298">
        <f t="shared" si="0"/>
        <v>1500</v>
      </c>
      <c r="H34" s="37"/>
      <c r="I34" s="188">
        <v>0</v>
      </c>
      <c r="J34" s="188">
        <v>0</v>
      </c>
      <c r="K34" s="188">
        <v>0</v>
      </c>
      <c r="L34" s="188">
        <v>1500</v>
      </c>
      <c r="M34" s="188">
        <v>0</v>
      </c>
      <c r="N34" s="188">
        <v>0</v>
      </c>
      <c r="O34" s="188">
        <v>0</v>
      </c>
      <c r="P34" s="188">
        <v>0</v>
      </c>
      <c r="Q34" s="9"/>
      <c r="R34" s="9"/>
      <c r="S34" s="9"/>
      <c r="T34" s="9"/>
    </row>
    <row r="35" spans="1:21" ht="45" customHeight="1" outlineLevel="1">
      <c r="A35" s="52"/>
      <c r="B35" s="15" t="s">
        <v>478</v>
      </c>
      <c r="C35" s="21" t="s">
        <v>500</v>
      </c>
      <c r="D35" s="271" t="s">
        <v>482</v>
      </c>
      <c r="E35" s="47"/>
      <c r="F35" s="22" t="s">
        <v>14</v>
      </c>
      <c r="G35" s="298">
        <f t="shared" si="0"/>
        <v>500</v>
      </c>
      <c r="H35" s="37"/>
      <c r="I35" s="188">
        <v>0</v>
      </c>
      <c r="J35" s="188">
        <v>0</v>
      </c>
      <c r="K35" s="188">
        <v>0</v>
      </c>
      <c r="L35" s="188">
        <v>500</v>
      </c>
      <c r="M35" s="188">
        <v>0</v>
      </c>
      <c r="N35" s="188">
        <v>0</v>
      </c>
      <c r="O35" s="188">
        <v>0</v>
      </c>
      <c r="P35" s="188">
        <v>0</v>
      </c>
      <c r="Q35" s="9"/>
      <c r="R35" s="9"/>
      <c r="S35" s="9"/>
      <c r="T35" s="9"/>
    </row>
    <row r="36" spans="1:21" ht="45" customHeight="1" outlineLevel="1">
      <c r="A36" s="52"/>
      <c r="B36" s="15" t="s">
        <v>479</v>
      </c>
      <c r="C36" s="21" t="s">
        <v>501</v>
      </c>
      <c r="D36" s="271" t="s">
        <v>482</v>
      </c>
      <c r="E36" s="47"/>
      <c r="F36" s="22" t="s">
        <v>14</v>
      </c>
      <c r="G36" s="298">
        <f t="shared" si="0"/>
        <v>100</v>
      </c>
      <c r="H36" s="37"/>
      <c r="I36" s="188">
        <v>0</v>
      </c>
      <c r="J36" s="188">
        <v>0</v>
      </c>
      <c r="K36" s="188">
        <v>0</v>
      </c>
      <c r="L36" s="188">
        <v>100</v>
      </c>
      <c r="M36" s="188">
        <v>0</v>
      </c>
      <c r="N36" s="188">
        <v>0</v>
      </c>
      <c r="O36" s="188">
        <v>0</v>
      </c>
      <c r="P36" s="188">
        <v>0</v>
      </c>
      <c r="Q36" s="9"/>
      <c r="R36" s="9"/>
      <c r="S36" s="9"/>
      <c r="T36" s="9"/>
    </row>
    <row r="37" spans="1:21" ht="45" customHeight="1" outlineLevel="1">
      <c r="A37" s="52"/>
      <c r="B37" s="15" t="s">
        <v>480</v>
      </c>
      <c r="C37" s="21" t="s">
        <v>523</v>
      </c>
      <c r="D37" s="271" t="s">
        <v>482</v>
      </c>
      <c r="E37" s="47"/>
      <c r="F37" s="22" t="s">
        <v>14</v>
      </c>
      <c r="G37" s="298">
        <f t="shared" si="0"/>
        <v>9900</v>
      </c>
      <c r="H37" s="37"/>
      <c r="I37" s="188">
        <v>0</v>
      </c>
      <c r="J37" s="188">
        <v>0</v>
      </c>
      <c r="K37" s="188">
        <v>0</v>
      </c>
      <c r="L37" s="188">
        <v>9900</v>
      </c>
      <c r="M37" s="188">
        <v>0</v>
      </c>
      <c r="N37" s="188">
        <v>0</v>
      </c>
      <c r="O37" s="188">
        <v>0</v>
      </c>
      <c r="P37" s="188">
        <v>0</v>
      </c>
      <c r="Q37" s="9"/>
      <c r="R37" s="9"/>
      <c r="S37" s="9"/>
      <c r="T37" s="9"/>
    </row>
    <row r="38" spans="1:21" ht="45" customHeight="1" outlineLevel="1">
      <c r="A38" s="52"/>
      <c r="B38" s="15" t="s">
        <v>534</v>
      </c>
      <c r="C38" s="21" t="s">
        <v>481</v>
      </c>
      <c r="D38" s="271" t="s">
        <v>482</v>
      </c>
      <c r="E38" s="47"/>
      <c r="F38" s="22" t="s">
        <v>14</v>
      </c>
      <c r="G38" s="298">
        <f t="shared" si="0"/>
        <v>0</v>
      </c>
      <c r="H38" s="37"/>
      <c r="I38" s="188">
        <v>0</v>
      </c>
      <c r="J38" s="188">
        <v>0</v>
      </c>
      <c r="K38" s="188">
        <v>0</v>
      </c>
      <c r="L38" s="188">
        <v>0</v>
      </c>
      <c r="M38" s="188">
        <v>0</v>
      </c>
      <c r="N38" s="188">
        <v>0</v>
      </c>
      <c r="O38" s="188">
        <v>0</v>
      </c>
      <c r="P38" s="188">
        <v>0</v>
      </c>
      <c r="Q38" s="9"/>
      <c r="R38" s="9"/>
      <c r="S38" s="9"/>
      <c r="T38" s="9"/>
    </row>
    <row r="39" spans="1:21" ht="45" customHeight="1" outlineLevel="1">
      <c r="A39" s="52"/>
      <c r="B39" s="15" t="s">
        <v>535</v>
      </c>
      <c r="C39" s="21" t="s">
        <v>533</v>
      </c>
      <c r="D39" s="271" t="s">
        <v>482</v>
      </c>
      <c r="E39" s="47"/>
      <c r="F39" s="22" t="s">
        <v>14</v>
      </c>
      <c r="G39" s="298">
        <f t="shared" si="0"/>
        <v>3130</v>
      </c>
      <c r="H39" s="37"/>
      <c r="I39" s="188">
        <v>0</v>
      </c>
      <c r="J39" s="188">
        <v>0</v>
      </c>
      <c r="K39" s="188">
        <f>4750-4750</f>
        <v>0</v>
      </c>
      <c r="L39" s="188">
        <v>3130</v>
      </c>
      <c r="M39" s="188">
        <v>0</v>
      </c>
      <c r="N39" s="188">
        <v>0</v>
      </c>
      <c r="O39" s="188">
        <v>0</v>
      </c>
      <c r="P39" s="188">
        <v>0</v>
      </c>
      <c r="Q39" s="9"/>
      <c r="R39" s="9"/>
      <c r="S39" s="9"/>
      <c r="T39" s="9"/>
    </row>
    <row r="40" spans="1:21" ht="45" customHeight="1" outlineLevel="1">
      <c r="A40" s="52"/>
      <c r="B40" s="15" t="s">
        <v>536</v>
      </c>
      <c r="C40" s="21" t="s">
        <v>474</v>
      </c>
      <c r="D40" s="271" t="s">
        <v>537</v>
      </c>
      <c r="E40" s="47"/>
      <c r="F40" s="22" t="s">
        <v>14</v>
      </c>
      <c r="G40" s="298">
        <f t="shared" si="0"/>
        <v>4700</v>
      </c>
      <c r="H40" s="37"/>
      <c r="I40" s="188">
        <v>0</v>
      </c>
      <c r="J40" s="188">
        <v>0</v>
      </c>
      <c r="K40" s="188">
        <f>200+3000</f>
        <v>3200</v>
      </c>
      <c r="L40" s="188">
        <v>1500</v>
      </c>
      <c r="M40" s="188">
        <v>0</v>
      </c>
      <c r="N40" s="188">
        <v>0</v>
      </c>
      <c r="O40" s="188">
        <v>0</v>
      </c>
      <c r="P40" s="188">
        <v>0</v>
      </c>
      <c r="Q40" s="9"/>
      <c r="R40" s="9"/>
      <c r="S40" s="9"/>
      <c r="T40" s="9"/>
    </row>
    <row r="41" spans="1:21" ht="16" outlineLevel="1">
      <c r="A41" s="52"/>
      <c r="B41" s="15" t="s">
        <v>85</v>
      </c>
      <c r="C41" s="18" t="s">
        <v>55</v>
      </c>
      <c r="D41" s="68" t="s">
        <v>9</v>
      </c>
      <c r="E41" s="47"/>
      <c r="F41" s="37" t="s">
        <v>14</v>
      </c>
      <c r="G41" s="61">
        <f t="shared" si="0"/>
        <v>6789</v>
      </c>
      <c r="H41" s="37"/>
      <c r="I41" s="189">
        <f>SUM(I42:I44)</f>
        <v>0</v>
      </c>
      <c r="J41" s="189">
        <f t="shared" ref="J41:P41" si="3">SUM(J42:J44)</f>
        <v>660</v>
      </c>
      <c r="K41" s="189">
        <f t="shared" si="3"/>
        <v>6129</v>
      </c>
      <c r="L41" s="189">
        <f t="shared" si="3"/>
        <v>0</v>
      </c>
      <c r="M41" s="189">
        <f t="shared" si="3"/>
        <v>0</v>
      </c>
      <c r="N41" s="189">
        <f t="shared" si="3"/>
        <v>0</v>
      </c>
      <c r="O41" s="189">
        <f t="shared" si="3"/>
        <v>0</v>
      </c>
      <c r="P41" s="189">
        <f t="shared" si="3"/>
        <v>0</v>
      </c>
      <c r="Q41" s="9"/>
      <c r="R41" s="9"/>
      <c r="S41" s="9"/>
      <c r="T41" s="9"/>
    </row>
    <row r="42" spans="1:21" ht="32" outlineLevel="1">
      <c r="A42" s="52"/>
      <c r="B42" s="15" t="s">
        <v>341</v>
      </c>
      <c r="C42" s="21" t="s">
        <v>518</v>
      </c>
      <c r="D42" s="271" t="s">
        <v>475</v>
      </c>
      <c r="E42" s="47"/>
      <c r="F42" s="22" t="s">
        <v>14</v>
      </c>
      <c r="G42" s="298">
        <f t="shared" si="0"/>
        <v>1147</v>
      </c>
      <c r="H42" s="37"/>
      <c r="I42" s="188">
        <v>0</v>
      </c>
      <c r="J42" s="188">
        <v>0</v>
      </c>
      <c r="K42" s="297">
        <v>1147</v>
      </c>
      <c r="L42" s="297">
        <v>0</v>
      </c>
      <c r="M42" s="297">
        <v>0</v>
      </c>
      <c r="N42" s="297">
        <v>0</v>
      </c>
      <c r="O42" s="297">
        <v>0</v>
      </c>
      <c r="P42" s="297">
        <v>0</v>
      </c>
      <c r="Q42" s="9"/>
      <c r="R42" s="9"/>
      <c r="S42" s="9"/>
      <c r="T42" s="9"/>
    </row>
    <row r="43" spans="1:21" ht="32" outlineLevel="1">
      <c r="A43" s="52"/>
      <c r="B43" s="15" t="s">
        <v>355</v>
      </c>
      <c r="C43" s="21" t="s">
        <v>474</v>
      </c>
      <c r="D43" s="271" t="s">
        <v>532</v>
      </c>
      <c r="E43" s="47"/>
      <c r="F43" s="22" t="s">
        <v>14</v>
      </c>
      <c r="G43" s="298">
        <f t="shared" si="0"/>
        <v>2410</v>
      </c>
      <c r="H43" s="37"/>
      <c r="I43" s="188">
        <v>0</v>
      </c>
      <c r="J43" s="387">
        <v>660</v>
      </c>
      <c r="K43" s="387">
        <v>1750</v>
      </c>
      <c r="L43" s="387">
        <v>0</v>
      </c>
      <c r="M43" s="387">
        <v>0</v>
      </c>
      <c r="N43" s="387">
        <v>0</v>
      </c>
      <c r="O43" s="387">
        <v>0</v>
      </c>
      <c r="P43" s="387">
        <v>0</v>
      </c>
      <c r="Q43" s="9"/>
      <c r="R43" s="9"/>
      <c r="S43" s="9"/>
      <c r="T43" s="9"/>
    </row>
    <row r="44" spans="1:21" ht="16" outlineLevel="1">
      <c r="A44" s="52"/>
      <c r="B44" s="15" t="s">
        <v>519</v>
      </c>
      <c r="C44" s="21" t="s">
        <v>520</v>
      </c>
      <c r="D44" s="271" t="s">
        <v>475</v>
      </c>
      <c r="E44" s="47"/>
      <c r="F44" s="22" t="s">
        <v>14</v>
      </c>
      <c r="G44" s="298">
        <f t="shared" si="0"/>
        <v>3232</v>
      </c>
      <c r="H44" s="37"/>
      <c r="I44" s="188">
        <v>0</v>
      </c>
      <c r="J44" s="188">
        <v>0</v>
      </c>
      <c r="K44" s="297">
        <v>3232</v>
      </c>
      <c r="L44" s="297">
        <v>0</v>
      </c>
      <c r="M44" s="297">
        <v>0</v>
      </c>
      <c r="N44" s="297">
        <v>0</v>
      </c>
      <c r="O44" s="297">
        <v>0</v>
      </c>
      <c r="P44" s="297">
        <v>0</v>
      </c>
      <c r="Q44" s="9"/>
      <c r="R44" s="9"/>
      <c r="S44" s="9"/>
      <c r="T44" s="9"/>
    </row>
    <row r="45" spans="1:21" outlineLevel="1">
      <c r="A45" s="52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9"/>
      <c r="R45" s="9"/>
      <c r="S45" s="9"/>
      <c r="T45" s="9"/>
    </row>
    <row r="46" spans="1:21">
      <c r="A46" s="52"/>
      <c r="B46" s="114" t="s">
        <v>82</v>
      </c>
      <c r="C46" s="31" t="s">
        <v>342</v>
      </c>
      <c r="D46" s="31"/>
      <c r="E46" s="32"/>
      <c r="F46" s="33"/>
      <c r="G46" s="34"/>
      <c r="H46" s="35"/>
      <c r="I46" s="35"/>
      <c r="J46" s="35"/>
      <c r="K46" s="35"/>
      <c r="L46" s="35"/>
      <c r="M46" s="35"/>
      <c r="N46" s="35"/>
      <c r="O46" s="35"/>
      <c r="P46" s="35"/>
    </row>
    <row r="47" spans="1:21" s="52" customFormat="1">
      <c r="B47" s="87"/>
      <c r="C47" s="71"/>
      <c r="D47" s="89"/>
      <c r="E47" s="71"/>
      <c r="J47" s="90"/>
      <c r="K47" s="90"/>
      <c r="L47" s="90"/>
      <c r="M47" s="90"/>
      <c r="N47" s="90"/>
      <c r="O47" s="90"/>
      <c r="P47" s="90"/>
      <c r="U47" s="72"/>
    </row>
    <row r="48" spans="1:21" s="52" customFormat="1">
      <c r="B48" s="114" t="s">
        <v>90</v>
      </c>
      <c r="C48" s="31" t="s">
        <v>344</v>
      </c>
      <c r="D48" s="31"/>
      <c r="E48" s="32"/>
      <c r="F48" s="33"/>
      <c r="G48" s="34"/>
      <c r="H48" s="35"/>
      <c r="I48" s="35"/>
      <c r="J48" s="35"/>
      <c r="K48" s="35"/>
      <c r="L48" s="35"/>
      <c r="M48" s="35"/>
      <c r="N48" s="35"/>
      <c r="O48" s="35"/>
      <c r="P48" s="35"/>
      <c r="U48" s="72"/>
    </row>
    <row r="49" spans="1:21">
      <c r="A49" s="52"/>
      <c r="B49" s="87"/>
      <c r="C49" s="71"/>
      <c r="D49" s="89"/>
      <c r="E49" s="71"/>
      <c r="F49" s="52"/>
      <c r="G49" s="52"/>
      <c r="H49" s="52"/>
      <c r="I49" s="52"/>
      <c r="J49" s="90"/>
      <c r="K49" s="90"/>
      <c r="L49" s="90"/>
      <c r="M49" s="90"/>
      <c r="N49" s="90"/>
      <c r="O49" s="90"/>
      <c r="P49" s="90"/>
    </row>
    <row r="50" spans="1:21" ht="32">
      <c r="A50" s="52"/>
      <c r="B50" s="87"/>
      <c r="C50" s="21" t="s">
        <v>282</v>
      </c>
      <c r="D50" s="47" t="s">
        <v>360</v>
      </c>
      <c r="E50" s="155"/>
      <c r="F50" s="155" t="s">
        <v>115</v>
      </c>
      <c r="G50" s="262">
        <v>3</v>
      </c>
      <c r="H50" s="52"/>
      <c r="I50" s="52"/>
      <c r="J50" s="90"/>
      <c r="K50" s="90"/>
      <c r="L50" s="90"/>
      <c r="M50" s="90"/>
      <c r="N50" s="90"/>
      <c r="O50" s="90"/>
      <c r="P50" s="90"/>
    </row>
    <row r="51" spans="1:21">
      <c r="A51" s="52"/>
      <c r="B51" s="87"/>
      <c r="C51" s="52"/>
      <c r="D51" s="52"/>
      <c r="E51" s="52"/>
      <c r="F51" s="52"/>
      <c r="G51" s="52"/>
      <c r="H51" s="52"/>
      <c r="I51" s="52"/>
      <c r="J51" s="90"/>
      <c r="K51" s="90"/>
      <c r="L51" s="90"/>
      <c r="M51" s="90"/>
      <c r="N51" s="90"/>
      <c r="O51" s="90"/>
      <c r="P51" s="90"/>
    </row>
    <row r="52" spans="1:21" s="52" customFormat="1" outlineLevel="1">
      <c r="C52" s="82" t="s">
        <v>483</v>
      </c>
      <c r="H52" s="91"/>
      <c r="J52" s="162"/>
      <c r="K52" s="162"/>
      <c r="L52" s="162"/>
      <c r="M52" s="162"/>
      <c r="N52" s="162"/>
      <c r="O52" s="162"/>
      <c r="P52" s="162"/>
      <c r="U52" s="72"/>
    </row>
    <row r="53" spans="1:21" s="52" customFormat="1" ht="16" outlineLevel="1">
      <c r="C53" s="21" t="s">
        <v>489</v>
      </c>
      <c r="D53" s="47" t="s">
        <v>371</v>
      </c>
      <c r="E53" s="155"/>
      <c r="F53" s="155" t="s">
        <v>110</v>
      </c>
      <c r="G53" s="164">
        <f>G56/G54</f>
        <v>21.605555555555554</v>
      </c>
      <c r="H53" s="91"/>
      <c r="J53" s="162"/>
      <c r="K53" s="162"/>
      <c r="L53" s="162"/>
      <c r="M53" s="162"/>
      <c r="N53" s="162"/>
      <c r="O53" s="162"/>
      <c r="P53" s="162"/>
      <c r="U53" s="72"/>
    </row>
    <row r="54" spans="1:21" s="52" customFormat="1" ht="16" outlineLevel="1">
      <c r="C54" s="211" t="s">
        <v>485</v>
      </c>
      <c r="D54" s="47" t="s">
        <v>371</v>
      </c>
      <c r="E54" s="155"/>
      <c r="F54" s="155" t="s">
        <v>115</v>
      </c>
      <c r="G54" s="145">
        <f>SUM(G57)</f>
        <v>180</v>
      </c>
      <c r="H54" s="91"/>
      <c r="J54" s="162"/>
      <c r="K54" s="162"/>
      <c r="L54" s="162"/>
      <c r="M54" s="162"/>
      <c r="N54" s="162"/>
      <c r="O54" s="162"/>
      <c r="P54" s="162"/>
      <c r="U54" s="72"/>
    </row>
    <row r="55" spans="1:21" s="52" customFormat="1" ht="16" outlineLevel="1">
      <c r="C55" s="211" t="s">
        <v>284</v>
      </c>
      <c r="D55" s="47" t="s">
        <v>529</v>
      </c>
      <c r="E55" s="155"/>
      <c r="F55" s="155" t="s">
        <v>166</v>
      </c>
      <c r="G55" s="145">
        <f>SUM(G56)</f>
        <v>3889</v>
      </c>
      <c r="H55" s="91"/>
      <c r="J55" s="162"/>
      <c r="K55" s="162"/>
      <c r="L55" s="162"/>
      <c r="M55" s="162"/>
      <c r="N55" s="162"/>
      <c r="O55" s="162"/>
      <c r="P55" s="162"/>
      <c r="U55" s="72"/>
    </row>
    <row r="56" spans="1:21" s="52" customFormat="1" ht="16" outlineLevel="1">
      <c r="C56" s="305" t="s">
        <v>491</v>
      </c>
      <c r="D56" s="47" t="s">
        <v>529</v>
      </c>
      <c r="E56" s="155"/>
      <c r="F56" s="155" t="s">
        <v>166</v>
      </c>
      <c r="G56" s="145">
        <f>SUM(K32:L32)</f>
        <v>3889</v>
      </c>
      <c r="H56" s="91"/>
      <c r="J56" s="162"/>
      <c r="K56" s="162"/>
      <c r="L56" s="162"/>
      <c r="M56" s="162"/>
      <c r="N56" s="162"/>
      <c r="O56" s="162"/>
      <c r="P56" s="162"/>
      <c r="U56" s="72"/>
    </row>
    <row r="57" spans="1:21" s="52" customFormat="1" ht="32" outlineLevel="1">
      <c r="B57" s="160"/>
      <c r="C57" s="21" t="s">
        <v>524</v>
      </c>
      <c r="D57" s="47" t="s">
        <v>371</v>
      </c>
      <c r="E57" s="155"/>
      <c r="F57" s="155" t="s">
        <v>115</v>
      </c>
      <c r="G57" s="145">
        <f>G58*G59</f>
        <v>180</v>
      </c>
      <c r="H57" s="91"/>
      <c r="J57" s="162"/>
      <c r="K57" s="162"/>
      <c r="L57" s="162"/>
      <c r="M57" s="162"/>
      <c r="N57" s="162"/>
      <c r="O57" s="162"/>
      <c r="P57" s="162"/>
      <c r="U57" s="72"/>
    </row>
    <row r="58" spans="1:21" s="52" customFormat="1" ht="64" outlineLevel="1">
      <c r="B58" s="160"/>
      <c r="C58" s="21" t="s">
        <v>476</v>
      </c>
      <c r="D58" s="47" t="s">
        <v>525</v>
      </c>
      <c r="E58" s="155"/>
      <c r="F58" s="155" t="s">
        <v>115</v>
      </c>
      <c r="G58" s="145">
        <f>SUM(I58:P58)</f>
        <v>1</v>
      </c>
      <c r="H58" s="91"/>
      <c r="I58" s="165">
        <v>0</v>
      </c>
      <c r="J58" s="165">
        <v>0</v>
      </c>
      <c r="K58" s="165">
        <v>0</v>
      </c>
      <c r="L58" s="165">
        <v>1</v>
      </c>
      <c r="M58" s="165">
        <v>0</v>
      </c>
      <c r="N58" s="165">
        <v>0</v>
      </c>
      <c r="O58" s="165">
        <v>0</v>
      </c>
      <c r="P58" s="165">
        <v>0</v>
      </c>
      <c r="U58" s="72"/>
    </row>
    <row r="59" spans="1:21" s="52" customFormat="1" ht="64" outlineLevel="1">
      <c r="B59" s="160"/>
      <c r="C59" s="21" t="s">
        <v>477</v>
      </c>
      <c r="D59" s="47" t="s">
        <v>525</v>
      </c>
      <c r="E59" s="155"/>
      <c r="F59" s="155" t="s">
        <v>115</v>
      </c>
      <c r="G59" s="165">
        <v>180</v>
      </c>
      <c r="H59" s="91"/>
      <c r="J59" s="162"/>
      <c r="K59" s="162"/>
      <c r="L59" s="162"/>
      <c r="M59" s="162"/>
      <c r="N59" s="162"/>
      <c r="O59" s="162"/>
      <c r="P59" s="162"/>
      <c r="U59" s="72"/>
    </row>
    <row r="60" spans="1:21" s="52" customFormat="1" outlineLevel="1">
      <c r="B60" s="160"/>
      <c r="H60" s="91"/>
      <c r="J60" s="162"/>
      <c r="K60" s="162"/>
      <c r="L60" s="162"/>
      <c r="M60" s="162"/>
      <c r="N60" s="162"/>
      <c r="O60" s="162"/>
      <c r="P60" s="162"/>
      <c r="U60" s="72"/>
    </row>
    <row r="61" spans="1:21" s="52" customFormat="1" outlineLevel="1">
      <c r="B61" s="160"/>
      <c r="C61" s="82" t="s">
        <v>484</v>
      </c>
      <c r="H61" s="91"/>
      <c r="J61" s="162"/>
      <c r="K61" s="162"/>
      <c r="L61" s="162"/>
      <c r="M61" s="162"/>
      <c r="N61" s="162"/>
      <c r="O61" s="162"/>
      <c r="P61" s="162"/>
      <c r="U61" s="72"/>
    </row>
    <row r="62" spans="1:21" s="52" customFormat="1" outlineLevel="1">
      <c r="B62" s="160"/>
      <c r="C62" s="82" t="s">
        <v>191</v>
      </c>
      <c r="H62" s="91"/>
      <c r="J62" s="162"/>
      <c r="K62" s="162"/>
      <c r="L62" s="162"/>
      <c r="M62" s="162"/>
      <c r="N62" s="162"/>
      <c r="O62" s="162"/>
      <c r="P62" s="162"/>
      <c r="U62" s="72"/>
    </row>
    <row r="63" spans="1:21" s="52" customFormat="1" ht="16" outlineLevel="1">
      <c r="B63" s="160"/>
      <c r="C63" s="21" t="s">
        <v>489</v>
      </c>
      <c r="D63" s="47" t="s">
        <v>371</v>
      </c>
      <c r="E63" s="155"/>
      <c r="F63" s="155" t="s">
        <v>110</v>
      </c>
      <c r="G63" s="164">
        <f>G66/G64</f>
        <v>85.211267605633807</v>
      </c>
      <c r="H63" s="91"/>
      <c r="J63" s="162"/>
      <c r="K63" s="162"/>
      <c r="L63" s="162"/>
      <c r="M63" s="162"/>
      <c r="N63" s="162"/>
      <c r="O63" s="162"/>
      <c r="P63" s="162"/>
      <c r="U63" s="72"/>
    </row>
    <row r="64" spans="1:21" s="52" customFormat="1" ht="16" outlineLevel="1">
      <c r="B64" s="160"/>
      <c r="C64" s="211" t="s">
        <v>490</v>
      </c>
      <c r="D64" s="47" t="s">
        <v>371</v>
      </c>
      <c r="E64" s="155"/>
      <c r="F64" s="155" t="s">
        <v>115</v>
      </c>
      <c r="G64" s="145">
        <f>SUM(G72,G77,G82,G87,G92,G97)</f>
        <v>142</v>
      </c>
      <c r="H64" s="91"/>
      <c r="J64" s="162"/>
      <c r="K64" s="162"/>
      <c r="L64" s="162"/>
      <c r="M64" s="162"/>
      <c r="N64" s="162"/>
      <c r="O64" s="162"/>
      <c r="P64" s="162"/>
      <c r="U64" s="72"/>
    </row>
    <row r="65" spans="2:21" s="52" customFormat="1" ht="16" outlineLevel="1">
      <c r="B65" s="160"/>
      <c r="C65" s="211" t="s">
        <v>284</v>
      </c>
      <c r="D65" s="47" t="s">
        <v>530</v>
      </c>
      <c r="E65" s="155"/>
      <c r="F65" s="155" t="s">
        <v>166</v>
      </c>
      <c r="G65" s="145">
        <f>SUM(G66)</f>
        <v>12100</v>
      </c>
      <c r="H65" s="91"/>
      <c r="J65" s="162"/>
      <c r="K65" s="162"/>
      <c r="L65" s="162"/>
      <c r="M65" s="162"/>
      <c r="N65" s="162"/>
      <c r="O65" s="162"/>
      <c r="P65" s="162"/>
      <c r="U65" s="72"/>
    </row>
    <row r="66" spans="2:21" s="52" customFormat="1" ht="16" outlineLevel="1">
      <c r="B66" s="160"/>
      <c r="C66" s="305" t="s">
        <v>531</v>
      </c>
      <c r="D66" s="47" t="s">
        <v>530</v>
      </c>
      <c r="E66" s="155"/>
      <c r="F66" s="155" t="s">
        <v>166</v>
      </c>
      <c r="G66" s="145">
        <f>SUM(L33:L38,K38)</f>
        <v>12100</v>
      </c>
      <c r="H66" s="91"/>
      <c r="J66" s="162"/>
      <c r="K66" s="162"/>
      <c r="L66" s="162"/>
      <c r="M66" s="162"/>
      <c r="N66" s="162"/>
      <c r="O66" s="162"/>
      <c r="P66" s="162"/>
      <c r="U66" s="72"/>
    </row>
    <row r="67" spans="2:21" s="52" customFormat="1" ht="32" outlineLevel="1">
      <c r="B67" s="160"/>
      <c r="C67" s="21" t="s">
        <v>526</v>
      </c>
      <c r="D67" s="47" t="s">
        <v>371</v>
      </c>
      <c r="E67" s="155"/>
      <c r="F67" s="155" t="s">
        <v>115</v>
      </c>
      <c r="G67" s="145">
        <f>G68*G69</f>
        <v>142</v>
      </c>
      <c r="H67" s="91"/>
      <c r="J67" s="162"/>
      <c r="K67" s="162"/>
      <c r="L67" s="162"/>
      <c r="M67" s="162"/>
      <c r="N67" s="162"/>
      <c r="O67" s="162"/>
      <c r="P67" s="162"/>
      <c r="U67" s="72"/>
    </row>
    <row r="68" spans="2:21" s="52" customFormat="1" ht="64" outlineLevel="1">
      <c r="B68" s="160"/>
      <c r="C68" s="21" t="s">
        <v>375</v>
      </c>
      <c r="D68" s="47" t="s">
        <v>525</v>
      </c>
      <c r="E68" s="155"/>
      <c r="F68" s="155" t="s">
        <v>115</v>
      </c>
      <c r="G68" s="145">
        <f>SUM(I68:P68)</f>
        <v>6</v>
      </c>
      <c r="H68" s="91"/>
      <c r="I68" s="145">
        <f>SUM(I73,I78,I83,I88,I93,I98)</f>
        <v>0</v>
      </c>
      <c r="J68" s="145">
        <f t="shared" ref="J68:P68" si="4">SUM(J73,J78,J83,J88,J93,J98)</f>
        <v>0</v>
      </c>
      <c r="K68" s="145">
        <f t="shared" si="4"/>
        <v>0</v>
      </c>
      <c r="L68" s="145">
        <f t="shared" si="4"/>
        <v>6</v>
      </c>
      <c r="M68" s="145">
        <f t="shared" si="4"/>
        <v>0</v>
      </c>
      <c r="N68" s="145">
        <f t="shared" si="4"/>
        <v>0</v>
      </c>
      <c r="O68" s="145">
        <f t="shared" si="4"/>
        <v>0</v>
      </c>
      <c r="P68" s="145">
        <f t="shared" si="4"/>
        <v>0</v>
      </c>
      <c r="U68" s="72"/>
    </row>
    <row r="69" spans="2:21" s="52" customFormat="1" ht="64" outlineLevel="1">
      <c r="B69" s="160"/>
      <c r="C69" s="21" t="s">
        <v>492</v>
      </c>
      <c r="D69" s="47" t="s">
        <v>527</v>
      </c>
      <c r="E69" s="155"/>
      <c r="F69" s="155" t="s">
        <v>115</v>
      </c>
      <c r="G69" s="145">
        <f>G64/G68</f>
        <v>23.666666666666668</v>
      </c>
      <c r="H69" s="91"/>
      <c r="J69" s="162"/>
      <c r="K69" s="162"/>
      <c r="L69" s="162"/>
      <c r="M69" s="162"/>
      <c r="N69" s="162"/>
      <c r="O69" s="162"/>
      <c r="P69" s="162"/>
      <c r="U69" s="72"/>
    </row>
    <row r="70" spans="2:21" s="52" customFormat="1" outlineLevel="1">
      <c r="B70" s="160"/>
      <c r="C70" s="82"/>
      <c r="H70" s="91"/>
      <c r="J70" s="162"/>
      <c r="K70" s="162"/>
      <c r="L70" s="162"/>
      <c r="M70" s="162"/>
      <c r="N70" s="162"/>
      <c r="O70" s="162"/>
      <c r="P70" s="162"/>
      <c r="U70" s="72"/>
    </row>
    <row r="71" spans="2:21" s="52" customFormat="1" outlineLevel="1">
      <c r="B71" s="160"/>
      <c r="C71" s="82" t="s">
        <v>493</v>
      </c>
      <c r="H71" s="91"/>
      <c r="J71" s="162"/>
      <c r="K71" s="162"/>
      <c r="L71" s="162"/>
      <c r="M71" s="162"/>
      <c r="N71" s="162"/>
      <c r="O71" s="162"/>
      <c r="P71" s="162"/>
      <c r="U71" s="72"/>
    </row>
    <row r="72" spans="2:21" s="52" customFormat="1" ht="16" outlineLevel="1">
      <c r="B72" s="160"/>
      <c r="C72" s="21" t="s">
        <v>486</v>
      </c>
      <c r="D72" s="47" t="s">
        <v>371</v>
      </c>
      <c r="E72" s="155"/>
      <c r="F72" s="155" t="s">
        <v>115</v>
      </c>
      <c r="G72" s="145">
        <f>G73*G74</f>
        <v>1</v>
      </c>
      <c r="H72" s="91"/>
      <c r="J72" s="162"/>
      <c r="K72" s="162"/>
      <c r="L72" s="162"/>
      <c r="M72" s="162"/>
      <c r="N72" s="162"/>
      <c r="O72" s="162"/>
      <c r="P72" s="162"/>
      <c r="U72" s="72"/>
    </row>
    <row r="73" spans="2:21" s="52" customFormat="1" ht="64" outlineLevel="1">
      <c r="B73" s="160"/>
      <c r="C73" s="21" t="s">
        <v>487</v>
      </c>
      <c r="D73" s="47" t="s">
        <v>525</v>
      </c>
      <c r="E73" s="155"/>
      <c r="F73" s="155"/>
      <c r="G73" s="145">
        <f>SUM(I73:P73)</f>
        <v>1</v>
      </c>
      <c r="H73" s="91"/>
      <c r="I73" s="165">
        <v>0</v>
      </c>
      <c r="J73" s="165">
        <v>0</v>
      </c>
      <c r="K73" s="165">
        <v>0</v>
      </c>
      <c r="L73" s="165">
        <v>1</v>
      </c>
      <c r="M73" s="165">
        <v>0</v>
      </c>
      <c r="N73" s="165">
        <v>0</v>
      </c>
      <c r="O73" s="165">
        <v>0</v>
      </c>
      <c r="P73" s="165">
        <v>0</v>
      </c>
      <c r="U73" s="72"/>
    </row>
    <row r="74" spans="2:21" s="52" customFormat="1" ht="64" outlineLevel="1">
      <c r="B74" s="160"/>
      <c r="C74" s="21" t="s">
        <v>488</v>
      </c>
      <c r="D74" s="47" t="s">
        <v>527</v>
      </c>
      <c r="E74" s="155"/>
      <c r="F74" s="155" t="s">
        <v>115</v>
      </c>
      <c r="G74" s="165">
        <v>1</v>
      </c>
      <c r="H74" s="91"/>
      <c r="J74" s="162"/>
      <c r="K74" s="162"/>
      <c r="L74" s="162"/>
      <c r="M74" s="162"/>
      <c r="N74" s="162"/>
      <c r="O74" s="162"/>
      <c r="P74" s="162"/>
      <c r="U74" s="72"/>
    </row>
    <row r="75" spans="2:21" s="52" customFormat="1" outlineLevel="1">
      <c r="H75" s="91"/>
      <c r="J75" s="162"/>
      <c r="K75" s="162"/>
      <c r="L75" s="162"/>
      <c r="M75" s="162"/>
      <c r="N75" s="162"/>
      <c r="O75" s="162"/>
      <c r="P75" s="162"/>
      <c r="U75" s="72"/>
    </row>
    <row r="76" spans="2:21" s="52" customFormat="1" outlineLevel="1">
      <c r="C76" s="82" t="s">
        <v>423</v>
      </c>
      <c r="H76" s="91"/>
      <c r="J76" s="162"/>
      <c r="K76" s="162"/>
      <c r="L76" s="162"/>
      <c r="M76" s="162"/>
      <c r="N76" s="162"/>
      <c r="O76" s="162"/>
      <c r="P76" s="162"/>
      <c r="U76" s="72"/>
    </row>
    <row r="77" spans="2:21" s="52" customFormat="1" ht="32" outlineLevel="1">
      <c r="B77" s="160"/>
      <c r="C77" s="21" t="s">
        <v>370</v>
      </c>
      <c r="D77" s="47" t="s">
        <v>371</v>
      </c>
      <c r="E77" s="155"/>
      <c r="F77" s="155" t="s">
        <v>115</v>
      </c>
      <c r="G77" s="145">
        <f>G78*G79</f>
        <v>31</v>
      </c>
      <c r="H77" s="91"/>
      <c r="J77" s="162"/>
      <c r="K77" s="162"/>
      <c r="L77" s="162"/>
      <c r="M77" s="162"/>
      <c r="N77" s="162"/>
      <c r="O77" s="162"/>
      <c r="P77" s="162"/>
      <c r="U77" s="72"/>
    </row>
    <row r="78" spans="2:21" s="52" customFormat="1" ht="64" outlineLevel="1">
      <c r="B78" s="160"/>
      <c r="C78" s="21" t="s">
        <v>373</v>
      </c>
      <c r="D78" s="47" t="s">
        <v>525</v>
      </c>
      <c r="E78" s="155"/>
      <c r="F78" s="155" t="s">
        <v>115</v>
      </c>
      <c r="G78" s="145">
        <f>SUM(I78:P78)</f>
        <v>1</v>
      </c>
      <c r="H78" s="91"/>
      <c r="I78" s="165">
        <v>0</v>
      </c>
      <c r="J78" s="165">
        <v>0</v>
      </c>
      <c r="K78" s="165">
        <v>0</v>
      </c>
      <c r="L78" s="165">
        <v>1</v>
      </c>
      <c r="M78" s="165">
        <v>0</v>
      </c>
      <c r="N78" s="165">
        <v>0</v>
      </c>
      <c r="O78" s="165">
        <v>0</v>
      </c>
      <c r="P78" s="165">
        <v>0</v>
      </c>
      <c r="U78" s="72"/>
    </row>
    <row r="79" spans="2:21" s="52" customFormat="1" ht="64" outlineLevel="1">
      <c r="B79" s="160"/>
      <c r="C79" s="21" t="s">
        <v>374</v>
      </c>
      <c r="D79" s="47" t="s">
        <v>527</v>
      </c>
      <c r="E79" s="155"/>
      <c r="F79" s="155" t="s">
        <v>115</v>
      </c>
      <c r="G79" s="165">
        <v>31</v>
      </c>
      <c r="H79" s="91"/>
      <c r="J79" s="162"/>
      <c r="K79" s="162"/>
      <c r="L79" s="162"/>
      <c r="M79" s="162"/>
      <c r="N79" s="162"/>
      <c r="O79" s="162"/>
      <c r="P79" s="162"/>
      <c r="U79" s="72"/>
    </row>
    <row r="80" spans="2:21" s="52" customFormat="1" outlineLevel="1">
      <c r="B80" s="160"/>
      <c r="H80" s="91"/>
      <c r="J80" s="162"/>
      <c r="K80" s="162"/>
      <c r="L80" s="162"/>
      <c r="M80" s="162"/>
      <c r="N80" s="162"/>
      <c r="O80" s="162"/>
      <c r="P80" s="162"/>
      <c r="U80" s="72"/>
    </row>
    <row r="81" spans="2:21" s="52" customFormat="1" outlineLevel="1">
      <c r="B81" s="160"/>
      <c r="C81" s="82" t="s">
        <v>496</v>
      </c>
      <c r="H81" s="91"/>
      <c r="J81" s="162"/>
      <c r="K81" s="162"/>
      <c r="L81" s="162"/>
      <c r="M81" s="162"/>
      <c r="N81" s="162"/>
      <c r="O81" s="162"/>
      <c r="P81" s="162"/>
      <c r="U81" s="72"/>
    </row>
    <row r="82" spans="2:21" s="52" customFormat="1" ht="16" outlineLevel="1">
      <c r="B82" s="160"/>
      <c r="C82" s="21" t="s">
        <v>498</v>
      </c>
      <c r="D82" s="47" t="s">
        <v>371</v>
      </c>
      <c r="E82" s="155"/>
      <c r="F82" s="155" t="s">
        <v>115</v>
      </c>
      <c r="G82" s="145">
        <f>G83*G84</f>
        <v>4</v>
      </c>
      <c r="H82" s="91"/>
      <c r="J82" s="162"/>
      <c r="K82" s="162"/>
      <c r="L82" s="162"/>
      <c r="M82" s="162"/>
      <c r="N82" s="162"/>
      <c r="O82" s="162"/>
      <c r="P82" s="162"/>
      <c r="U82" s="72"/>
    </row>
    <row r="83" spans="2:21" s="52" customFormat="1" ht="48" outlineLevel="1">
      <c r="B83" s="160"/>
      <c r="C83" s="21" t="s">
        <v>497</v>
      </c>
      <c r="D83" s="47" t="s">
        <v>528</v>
      </c>
      <c r="E83" s="155"/>
      <c r="F83" s="155" t="s">
        <v>115</v>
      </c>
      <c r="G83" s="145">
        <f>SUM(I83:P83)</f>
        <v>1</v>
      </c>
      <c r="H83" s="91"/>
      <c r="I83" s="165">
        <v>0</v>
      </c>
      <c r="J83" s="165">
        <v>0</v>
      </c>
      <c r="K83" s="165">
        <v>0</v>
      </c>
      <c r="L83" s="165">
        <v>1</v>
      </c>
      <c r="M83" s="165">
        <v>0</v>
      </c>
      <c r="N83" s="165">
        <v>0</v>
      </c>
      <c r="O83" s="165">
        <v>0</v>
      </c>
      <c r="P83" s="165">
        <v>0</v>
      </c>
      <c r="U83" s="72"/>
    </row>
    <row r="84" spans="2:21" s="52" customFormat="1" ht="48" outlineLevel="1">
      <c r="B84" s="160"/>
      <c r="C84" s="21" t="s">
        <v>499</v>
      </c>
      <c r="D84" s="47" t="s">
        <v>372</v>
      </c>
      <c r="E84" s="155"/>
      <c r="F84" s="155" t="s">
        <v>115</v>
      </c>
      <c r="G84" s="165">
        <v>4</v>
      </c>
      <c r="H84" s="91"/>
      <c r="J84" s="162"/>
      <c r="K84" s="162"/>
      <c r="L84" s="162"/>
      <c r="M84" s="162"/>
      <c r="N84" s="162"/>
      <c r="O84" s="162"/>
      <c r="P84" s="162"/>
      <c r="U84" s="72"/>
    </row>
    <row r="85" spans="2:21" s="52" customFormat="1" outlineLevel="1">
      <c r="B85" s="160"/>
      <c r="H85" s="91"/>
      <c r="J85" s="162"/>
      <c r="K85" s="162"/>
      <c r="L85" s="162"/>
      <c r="M85" s="162"/>
      <c r="N85" s="162"/>
      <c r="O85" s="162"/>
      <c r="P85" s="162"/>
      <c r="U85" s="72"/>
    </row>
    <row r="86" spans="2:21" s="52" customFormat="1" outlineLevel="1">
      <c r="B86" s="160"/>
      <c r="C86" s="82" t="s">
        <v>502</v>
      </c>
      <c r="H86" s="91"/>
      <c r="J86" s="162"/>
      <c r="K86" s="162"/>
      <c r="L86" s="162"/>
      <c r="M86" s="162"/>
      <c r="N86" s="162"/>
      <c r="O86" s="162"/>
      <c r="P86" s="162"/>
      <c r="U86" s="72"/>
    </row>
    <row r="87" spans="2:21" s="52" customFormat="1" ht="32" outlineLevel="1">
      <c r="B87" s="160"/>
      <c r="C87" s="21" t="s">
        <v>503</v>
      </c>
      <c r="D87" s="47" t="s">
        <v>371</v>
      </c>
      <c r="E87" s="155"/>
      <c r="F87" s="155" t="s">
        <v>115</v>
      </c>
      <c r="G87" s="145">
        <f>G88*G89</f>
        <v>1</v>
      </c>
      <c r="H87" s="91"/>
      <c r="J87" s="162"/>
      <c r="K87" s="162"/>
      <c r="L87" s="162"/>
      <c r="M87" s="162"/>
      <c r="N87" s="162"/>
      <c r="O87" s="162"/>
      <c r="P87" s="162"/>
      <c r="U87" s="72"/>
    </row>
    <row r="88" spans="2:21" s="52" customFormat="1" ht="48" outlineLevel="1">
      <c r="B88" s="160"/>
      <c r="C88" s="21" t="s">
        <v>504</v>
      </c>
      <c r="D88" s="47" t="s">
        <v>528</v>
      </c>
      <c r="E88" s="155"/>
      <c r="F88" s="155" t="s">
        <v>115</v>
      </c>
      <c r="G88" s="145">
        <f>SUM(I88:P88)</f>
        <v>1</v>
      </c>
      <c r="H88" s="91"/>
      <c r="I88" s="165">
        <v>0</v>
      </c>
      <c r="J88" s="165">
        <v>0</v>
      </c>
      <c r="K88" s="165">
        <v>0</v>
      </c>
      <c r="L88" s="165">
        <v>1</v>
      </c>
      <c r="M88" s="165">
        <v>0</v>
      </c>
      <c r="N88" s="165">
        <v>0</v>
      </c>
      <c r="O88" s="165">
        <v>0</v>
      </c>
      <c r="P88" s="165">
        <v>0</v>
      </c>
      <c r="U88" s="72"/>
    </row>
    <row r="89" spans="2:21" s="52" customFormat="1" ht="48" outlineLevel="1">
      <c r="B89" s="160"/>
      <c r="C89" s="21" t="s">
        <v>505</v>
      </c>
      <c r="D89" s="47" t="s">
        <v>372</v>
      </c>
      <c r="E89" s="155"/>
      <c r="F89" s="155" t="s">
        <v>115</v>
      </c>
      <c r="G89" s="165">
        <v>1</v>
      </c>
      <c r="H89" s="91"/>
      <c r="J89" s="162"/>
      <c r="K89" s="162"/>
      <c r="L89" s="162"/>
      <c r="M89" s="162"/>
      <c r="N89" s="162"/>
      <c r="O89" s="162"/>
      <c r="P89" s="162"/>
      <c r="U89" s="72"/>
    </row>
    <row r="90" spans="2:21" s="52" customFormat="1" outlineLevel="1">
      <c r="B90" s="160"/>
      <c r="H90" s="91"/>
      <c r="J90" s="162"/>
      <c r="K90" s="162"/>
      <c r="L90" s="162"/>
      <c r="M90" s="162"/>
      <c r="N90" s="162"/>
      <c r="O90" s="162"/>
      <c r="P90" s="162"/>
      <c r="U90" s="72"/>
    </row>
    <row r="91" spans="2:21" s="52" customFormat="1" outlineLevel="1">
      <c r="B91" s="160"/>
      <c r="C91" s="82" t="s">
        <v>506</v>
      </c>
      <c r="H91" s="91"/>
      <c r="J91" s="162"/>
      <c r="K91" s="162"/>
      <c r="L91" s="162"/>
      <c r="M91" s="162"/>
      <c r="N91" s="162"/>
      <c r="O91" s="162"/>
      <c r="P91" s="162"/>
      <c r="U91" s="72"/>
    </row>
    <row r="92" spans="2:21" s="52" customFormat="1" ht="32" outlineLevel="1">
      <c r="B92" s="160"/>
      <c r="C92" s="21" t="s">
        <v>509</v>
      </c>
      <c r="D92" s="47" t="s">
        <v>371</v>
      </c>
      <c r="E92" s="155"/>
      <c r="F92" s="155" t="s">
        <v>115</v>
      </c>
      <c r="G92" s="145">
        <f>G93*G94</f>
        <v>100</v>
      </c>
      <c r="H92" s="91"/>
      <c r="J92" s="162"/>
      <c r="K92" s="162"/>
      <c r="L92" s="162"/>
      <c r="M92" s="162"/>
      <c r="N92" s="162"/>
      <c r="O92" s="162"/>
      <c r="P92" s="162"/>
      <c r="U92" s="72"/>
    </row>
    <row r="93" spans="2:21" s="52" customFormat="1" ht="48" outlineLevel="1">
      <c r="B93" s="160"/>
      <c r="C93" s="21" t="s">
        <v>507</v>
      </c>
      <c r="D93" s="47" t="s">
        <v>528</v>
      </c>
      <c r="E93" s="155"/>
      <c r="F93" s="155" t="s">
        <v>115</v>
      </c>
      <c r="G93" s="145">
        <f>SUM(I93:P93)</f>
        <v>1</v>
      </c>
      <c r="H93" s="91"/>
      <c r="I93" s="165">
        <v>0</v>
      </c>
      <c r="J93" s="165">
        <v>0</v>
      </c>
      <c r="K93" s="165">
        <v>0</v>
      </c>
      <c r="L93" s="165">
        <v>1</v>
      </c>
      <c r="M93" s="165">
        <v>0</v>
      </c>
      <c r="N93" s="165">
        <v>0</v>
      </c>
      <c r="O93" s="165">
        <v>0</v>
      </c>
      <c r="P93" s="165">
        <v>0</v>
      </c>
      <c r="U93" s="72"/>
    </row>
    <row r="94" spans="2:21" s="52" customFormat="1" ht="48" outlineLevel="1">
      <c r="B94" s="160"/>
      <c r="C94" s="21" t="s">
        <v>508</v>
      </c>
      <c r="D94" s="47" t="s">
        <v>372</v>
      </c>
      <c r="E94" s="155"/>
      <c r="F94" s="155" t="s">
        <v>115</v>
      </c>
      <c r="G94" s="165">
        <v>100</v>
      </c>
      <c r="H94" s="91"/>
      <c r="J94" s="162"/>
      <c r="K94" s="162"/>
      <c r="L94" s="162"/>
      <c r="M94" s="162"/>
      <c r="N94" s="162"/>
      <c r="O94" s="162"/>
      <c r="P94" s="162"/>
      <c r="U94" s="72"/>
    </row>
    <row r="95" spans="2:21" s="52" customFormat="1" outlineLevel="1">
      <c r="B95" s="160"/>
      <c r="H95" s="91"/>
      <c r="J95" s="162"/>
      <c r="K95" s="162"/>
      <c r="L95" s="162"/>
      <c r="M95" s="162"/>
      <c r="N95" s="162"/>
      <c r="O95" s="162"/>
      <c r="P95" s="162"/>
      <c r="U95" s="72"/>
    </row>
    <row r="96" spans="2:21" s="52" customFormat="1" outlineLevel="1">
      <c r="B96" s="160"/>
      <c r="C96" s="82" t="s">
        <v>510</v>
      </c>
      <c r="H96" s="91"/>
      <c r="J96" s="162"/>
      <c r="K96" s="162"/>
      <c r="L96" s="162"/>
      <c r="M96" s="162"/>
      <c r="N96" s="162"/>
      <c r="O96" s="162"/>
      <c r="P96" s="162"/>
      <c r="U96" s="72"/>
    </row>
    <row r="97" spans="1:21" s="52" customFormat="1" ht="16" outlineLevel="1">
      <c r="B97" s="160"/>
      <c r="C97" s="21" t="s">
        <v>511</v>
      </c>
      <c r="D97" s="47" t="s">
        <v>371</v>
      </c>
      <c r="E97" s="155"/>
      <c r="F97" s="155" t="s">
        <v>115</v>
      </c>
      <c r="G97" s="145">
        <f>G98*G99</f>
        <v>5</v>
      </c>
      <c r="H97" s="91"/>
      <c r="J97" s="162"/>
      <c r="K97" s="162"/>
      <c r="L97" s="162"/>
      <c r="M97" s="162"/>
      <c r="N97" s="162"/>
      <c r="O97" s="162"/>
      <c r="P97" s="162"/>
      <c r="U97" s="72"/>
    </row>
    <row r="98" spans="1:21" s="52" customFormat="1" ht="48" outlineLevel="1">
      <c r="B98" s="160"/>
      <c r="C98" s="21" t="s">
        <v>512</v>
      </c>
      <c r="D98" s="47" t="s">
        <v>528</v>
      </c>
      <c r="E98" s="155"/>
      <c r="F98" s="155" t="s">
        <v>115</v>
      </c>
      <c r="G98" s="145">
        <f>SUM(I98:P98)</f>
        <v>1</v>
      </c>
      <c r="H98" s="91"/>
      <c r="I98" s="165">
        <v>0</v>
      </c>
      <c r="J98" s="165">
        <v>0</v>
      </c>
      <c r="K98" s="165">
        <v>0</v>
      </c>
      <c r="L98" s="165">
        <v>1</v>
      </c>
      <c r="M98" s="165">
        <v>0</v>
      </c>
      <c r="N98" s="165">
        <v>0</v>
      </c>
      <c r="O98" s="165">
        <v>0</v>
      </c>
      <c r="P98" s="165">
        <v>0</v>
      </c>
      <c r="U98" s="72"/>
    </row>
    <row r="99" spans="1:21" s="52" customFormat="1" ht="48" outlineLevel="1">
      <c r="B99" s="160"/>
      <c r="C99" s="21" t="s">
        <v>513</v>
      </c>
      <c r="D99" s="47" t="s">
        <v>372</v>
      </c>
      <c r="E99" s="155"/>
      <c r="F99" s="155" t="s">
        <v>115</v>
      </c>
      <c r="G99" s="165">
        <v>5</v>
      </c>
      <c r="H99" s="91"/>
      <c r="J99" s="162"/>
      <c r="K99" s="162"/>
      <c r="L99" s="162"/>
      <c r="M99" s="162"/>
      <c r="N99" s="162"/>
      <c r="O99" s="162"/>
      <c r="P99" s="162"/>
      <c r="U99" s="72"/>
    </row>
    <row r="100" spans="1:21" s="52" customFormat="1" outlineLevel="1">
      <c r="H100" s="91"/>
      <c r="J100" s="162"/>
      <c r="K100" s="162"/>
      <c r="L100" s="162"/>
      <c r="M100" s="162"/>
      <c r="N100" s="162"/>
      <c r="O100" s="162"/>
      <c r="P100" s="162"/>
      <c r="U100" s="72"/>
    </row>
    <row r="101" spans="1:21" s="52" customFormat="1" outlineLevel="1">
      <c r="H101" s="91"/>
      <c r="J101" s="162"/>
      <c r="K101" s="162"/>
      <c r="L101" s="162"/>
      <c r="M101" s="162"/>
      <c r="N101" s="162"/>
      <c r="O101" s="162"/>
      <c r="P101" s="162"/>
      <c r="U101" s="72"/>
    </row>
    <row r="102" spans="1:21" s="52" customFormat="1" ht="32" outlineLevel="1">
      <c r="B102" s="160"/>
      <c r="C102" s="21" t="s">
        <v>361</v>
      </c>
      <c r="D102" s="47" t="s">
        <v>351</v>
      </c>
      <c r="E102" s="155"/>
      <c r="F102" s="155" t="s">
        <v>331</v>
      </c>
      <c r="G102" s="165"/>
      <c r="H102" s="91"/>
      <c r="I102" s="288">
        <f>IF(AND((I1-YEAR($K$24))&lt;=$G$105,(I1-YEAR($K$24))&gt;0),1,0)</f>
        <v>0</v>
      </c>
      <c r="J102" s="288">
        <f>IF(AND((J1-YEAR($K$24))&lt;=$G$105,(J1-YEAR($K$24))&gt;0),1,0)</f>
        <v>0</v>
      </c>
      <c r="K102" s="288">
        <f t="shared" ref="K102:P102" si="5">IF(AND((K1-YEAR($G$106))&lt;=$G$105,(K1-YEAR($G$106))&gt;=0),1,0)</f>
        <v>0</v>
      </c>
      <c r="L102" s="288">
        <f t="shared" si="5"/>
        <v>1</v>
      </c>
      <c r="M102" s="288">
        <f t="shared" si="5"/>
        <v>1</v>
      </c>
      <c r="N102" s="288">
        <f t="shared" si="5"/>
        <v>1</v>
      </c>
      <c r="O102" s="288">
        <f t="shared" si="5"/>
        <v>1</v>
      </c>
      <c r="P102" s="288">
        <f t="shared" si="5"/>
        <v>1</v>
      </c>
      <c r="U102" s="72"/>
    </row>
    <row r="103" spans="1:21" s="52" customFormat="1" ht="32" outlineLevel="1">
      <c r="B103" s="160"/>
      <c r="C103" s="21" t="s">
        <v>362</v>
      </c>
      <c r="D103" s="47" t="s">
        <v>351</v>
      </c>
      <c r="E103" s="155"/>
      <c r="F103" s="155" t="s">
        <v>331</v>
      </c>
      <c r="G103" s="165"/>
      <c r="H103" s="91"/>
      <c r="I103" s="288">
        <f>IF(AND(I102&lt;&gt;0,SUM($I$102:I102)&lt;=$G$105),1,0)</f>
        <v>0</v>
      </c>
      <c r="J103" s="288">
        <f>IF(AND(J102&lt;&gt;0,SUM($I$102:J102)&lt;=$G$105),1,0)</f>
        <v>0</v>
      </c>
      <c r="K103" s="288">
        <f>IF(AND(K102&lt;&gt;0,SUM($I$102:K102)&lt;=$G$105),1,0)</f>
        <v>0</v>
      </c>
      <c r="L103" s="288">
        <f>IF(AND(L102&lt;&gt;0,SUM($I$102:L102)&lt;=$G$105),1,0)</f>
        <v>1</v>
      </c>
      <c r="M103" s="288">
        <f>IF(AND(M102&lt;&gt;0,SUM($I$102:M102)&lt;=$G$105),1,0)</f>
        <v>1</v>
      </c>
      <c r="N103" s="288">
        <f>IF(AND(N102&lt;&gt;0,SUM($I$102:N102)&lt;=$G$105),1,0)</f>
        <v>1</v>
      </c>
      <c r="O103" s="288">
        <f>IF(AND(O102&lt;&gt;0,SUM($I$102:O102)&lt;=$G$105),1,0)</f>
        <v>1</v>
      </c>
      <c r="P103" s="288">
        <f>IF(AND(P102&lt;&gt;0,SUM($I$102:P102)&lt;=$G$105),1,0)</f>
        <v>1</v>
      </c>
      <c r="U103" s="72"/>
    </row>
    <row r="104" spans="1:21" s="52" customFormat="1" ht="32" outlineLevel="1">
      <c r="B104" s="160"/>
      <c r="C104" s="21" t="s">
        <v>428</v>
      </c>
      <c r="D104" s="47" t="s">
        <v>427</v>
      </c>
      <c r="E104" s="155"/>
      <c r="F104" s="155" t="s">
        <v>331</v>
      </c>
      <c r="G104" s="165"/>
      <c r="H104" s="91"/>
      <c r="I104" s="303">
        <v>0</v>
      </c>
      <c r="J104" s="303">
        <v>0</v>
      </c>
      <c r="K104" s="169">
        <f t="shared" ref="K104:P104" si="6">$G$107</f>
        <v>0.2</v>
      </c>
      <c r="L104" s="169">
        <f t="shared" si="6"/>
        <v>0.2</v>
      </c>
      <c r="M104" s="169">
        <f t="shared" si="6"/>
        <v>0.2</v>
      </c>
      <c r="N104" s="169">
        <f t="shared" si="6"/>
        <v>0.2</v>
      </c>
      <c r="O104" s="169">
        <f t="shared" si="6"/>
        <v>0.2</v>
      </c>
      <c r="P104" s="169">
        <f t="shared" si="6"/>
        <v>0.2</v>
      </c>
      <c r="U104" s="72"/>
    </row>
    <row r="105" spans="1:21" s="52" customFormat="1" ht="32">
      <c r="B105" s="91"/>
      <c r="C105" s="21" t="s">
        <v>347</v>
      </c>
      <c r="D105" s="47" t="s">
        <v>351</v>
      </c>
      <c r="E105" s="155"/>
      <c r="F105" s="155" t="s">
        <v>11</v>
      </c>
      <c r="G105" s="165">
        <v>5</v>
      </c>
      <c r="H105" s="91"/>
      <c r="J105" s="162"/>
      <c r="K105" s="162"/>
      <c r="L105" s="162"/>
      <c r="M105" s="162"/>
      <c r="N105" s="162"/>
      <c r="O105" s="162"/>
      <c r="P105" s="162"/>
      <c r="U105" s="72"/>
    </row>
    <row r="106" spans="1:21" s="52" customFormat="1" ht="32">
      <c r="B106" s="91"/>
      <c r="C106" s="21" t="s">
        <v>538</v>
      </c>
      <c r="D106" s="47" t="s">
        <v>470</v>
      </c>
      <c r="E106" s="155"/>
      <c r="F106" s="155" t="s">
        <v>9</v>
      </c>
      <c r="G106" s="341">
        <v>44562</v>
      </c>
      <c r="H106" s="91"/>
      <c r="J106" s="162"/>
      <c r="K106" s="162"/>
      <c r="L106" s="162"/>
      <c r="M106" s="162"/>
      <c r="N106" s="162"/>
      <c r="O106" s="162"/>
      <c r="P106" s="162"/>
      <c r="U106" s="72"/>
    </row>
    <row r="107" spans="1:21" s="52" customFormat="1" ht="16">
      <c r="B107" s="91"/>
      <c r="C107" s="21" t="s">
        <v>348</v>
      </c>
      <c r="D107" s="47" t="s">
        <v>350</v>
      </c>
      <c r="E107" s="155"/>
      <c r="F107" s="155" t="s">
        <v>12</v>
      </c>
      <c r="G107" s="169">
        <f>1/G105</f>
        <v>0.2</v>
      </c>
      <c r="H107" s="91"/>
      <c r="J107" s="162"/>
      <c r="K107" s="162"/>
      <c r="L107" s="162"/>
      <c r="M107" s="162"/>
      <c r="N107" s="162"/>
      <c r="O107" s="162"/>
      <c r="P107" s="162"/>
      <c r="U107" s="72"/>
    </row>
    <row r="108" spans="1:21" s="52" customFormat="1">
      <c r="B108" s="91"/>
      <c r="C108" s="91"/>
      <c r="D108" s="91"/>
      <c r="E108" s="91"/>
      <c r="F108" s="91"/>
      <c r="G108" s="91"/>
      <c r="H108" s="91"/>
      <c r="J108" s="162"/>
      <c r="K108" s="162"/>
      <c r="L108" s="162"/>
      <c r="M108" s="162"/>
      <c r="N108" s="162"/>
      <c r="O108" s="162"/>
      <c r="P108" s="162"/>
      <c r="U108" s="72"/>
    </row>
    <row r="109" spans="1:21">
      <c r="A109" s="52"/>
      <c r="B109" s="114" t="s">
        <v>303</v>
      </c>
      <c r="C109" s="31" t="s">
        <v>24</v>
      </c>
      <c r="D109" s="31"/>
      <c r="E109" s="32"/>
      <c r="F109" s="33"/>
      <c r="G109" s="34"/>
      <c r="H109" s="35"/>
      <c r="I109" s="35"/>
      <c r="J109" s="35"/>
      <c r="K109" s="35"/>
      <c r="L109" s="35"/>
      <c r="M109" s="35"/>
      <c r="N109" s="35"/>
      <c r="O109" s="35"/>
      <c r="P109" s="35"/>
      <c r="Q109" s="12"/>
      <c r="R109" s="12"/>
      <c r="S109" s="12"/>
      <c r="T109" s="12"/>
      <c r="U109" s="13" t="s">
        <v>21</v>
      </c>
    </row>
    <row r="110" spans="1:21">
      <c r="A110" s="52"/>
      <c r="B110" s="91"/>
      <c r="C110" s="91"/>
      <c r="D110" s="91"/>
      <c r="E110" s="91"/>
      <c r="F110" s="91"/>
      <c r="G110" s="91"/>
      <c r="H110" s="91"/>
      <c r="I110" s="52"/>
      <c r="J110" s="162"/>
      <c r="K110" s="162"/>
      <c r="L110" s="162"/>
      <c r="M110" s="162"/>
      <c r="N110" s="162"/>
      <c r="O110" s="162"/>
      <c r="P110" s="162"/>
      <c r="Q110" s="12"/>
      <c r="R110" s="12"/>
      <c r="S110" s="12"/>
      <c r="T110" s="12"/>
    </row>
    <row r="111" spans="1:21" ht="16" outlineLevel="1">
      <c r="A111" s="52"/>
      <c r="B111" s="97" t="s">
        <v>93</v>
      </c>
      <c r="C111" s="96" t="s">
        <v>27</v>
      </c>
      <c r="D111" s="96"/>
      <c r="E111" s="96"/>
      <c r="F111" s="85" t="s">
        <v>12</v>
      </c>
      <c r="G111" s="173">
        <v>0.14000000000000001</v>
      </c>
      <c r="H111" s="85"/>
      <c r="I111" s="85"/>
      <c r="J111" s="85"/>
      <c r="K111" s="85"/>
      <c r="L111" s="85"/>
      <c r="M111" s="85"/>
      <c r="N111" s="85"/>
      <c r="O111" s="85"/>
      <c r="P111" s="85"/>
      <c r="U111" s="13" t="s">
        <v>21</v>
      </c>
    </row>
    <row r="112" spans="1:21" ht="16" outlineLevel="1">
      <c r="A112" s="52"/>
      <c r="B112" s="97" t="s">
        <v>94</v>
      </c>
      <c r="C112" s="96" t="s">
        <v>25</v>
      </c>
      <c r="D112" s="96"/>
      <c r="E112" s="96"/>
      <c r="F112" s="85" t="s">
        <v>13</v>
      </c>
      <c r="G112" s="116">
        <v>12</v>
      </c>
      <c r="H112" s="85"/>
      <c r="I112" s="85"/>
      <c r="J112" s="85"/>
      <c r="K112" s="85"/>
      <c r="L112" s="85"/>
      <c r="M112" s="85"/>
      <c r="N112" s="85"/>
      <c r="O112" s="85"/>
      <c r="P112" s="85"/>
      <c r="U112" s="13" t="s">
        <v>21</v>
      </c>
    </row>
    <row r="113" spans="1:21" ht="16" outlineLevel="1">
      <c r="A113" s="52"/>
      <c r="B113" s="97" t="s">
        <v>95</v>
      </c>
      <c r="C113" s="96" t="s">
        <v>50</v>
      </c>
      <c r="D113" s="96"/>
      <c r="E113" s="96"/>
      <c r="F113" s="85" t="s">
        <v>23</v>
      </c>
      <c r="G113" s="85"/>
      <c r="H113" s="85"/>
      <c r="I113" s="85">
        <f>I115-I114+1</f>
        <v>365</v>
      </c>
      <c r="J113" s="85">
        <f t="shared" ref="J113:P113" si="7">J115-J114+1</f>
        <v>366</v>
      </c>
      <c r="K113" s="85">
        <f t="shared" si="7"/>
        <v>365</v>
      </c>
      <c r="L113" s="85">
        <f t="shared" si="7"/>
        <v>365</v>
      </c>
      <c r="M113" s="85">
        <f t="shared" si="7"/>
        <v>365</v>
      </c>
      <c r="N113" s="85">
        <f t="shared" si="7"/>
        <v>366</v>
      </c>
      <c r="O113" s="85">
        <f t="shared" si="7"/>
        <v>365</v>
      </c>
      <c r="P113" s="85">
        <f t="shared" si="7"/>
        <v>365</v>
      </c>
    </row>
    <row r="114" spans="1:21" ht="16" outlineLevel="1">
      <c r="A114" s="52"/>
      <c r="B114" s="97"/>
      <c r="C114" s="117" t="s">
        <v>51</v>
      </c>
      <c r="D114" s="117"/>
      <c r="E114" s="96"/>
      <c r="F114" s="85"/>
      <c r="G114" s="85"/>
      <c r="H114" s="85"/>
      <c r="I114" s="16">
        <v>43466</v>
      </c>
      <c r="J114" s="16">
        <v>43831</v>
      </c>
      <c r="K114" s="16">
        <v>44197</v>
      </c>
      <c r="L114" s="16">
        <v>44562</v>
      </c>
      <c r="M114" s="16">
        <v>44927</v>
      </c>
      <c r="N114" s="16">
        <v>45292</v>
      </c>
      <c r="O114" s="16">
        <v>45658</v>
      </c>
      <c r="P114" s="16">
        <v>46023</v>
      </c>
    </row>
    <row r="115" spans="1:21" ht="16" outlineLevel="1">
      <c r="A115" s="52"/>
      <c r="B115" s="97"/>
      <c r="C115" s="117" t="s">
        <v>52</v>
      </c>
      <c r="D115" s="117"/>
      <c r="E115" s="96"/>
      <c r="F115" s="85"/>
      <c r="G115" s="85"/>
      <c r="H115" s="85"/>
      <c r="I115" s="16">
        <v>43830</v>
      </c>
      <c r="J115" s="16">
        <v>44196</v>
      </c>
      <c r="K115" s="16">
        <v>44561</v>
      </c>
      <c r="L115" s="16">
        <v>44926</v>
      </c>
      <c r="M115" s="16">
        <v>45291</v>
      </c>
      <c r="N115" s="16">
        <v>45657</v>
      </c>
      <c r="O115" s="16">
        <v>46022</v>
      </c>
      <c r="P115" s="16">
        <v>46387</v>
      </c>
    </row>
    <row r="116" spans="1:21" ht="16" outlineLevel="1">
      <c r="A116" s="52"/>
      <c r="B116" s="97" t="s">
        <v>96</v>
      </c>
      <c r="C116" s="96" t="s">
        <v>53</v>
      </c>
      <c r="D116" s="96"/>
      <c r="E116" s="118"/>
      <c r="F116" s="85" t="s">
        <v>144</v>
      </c>
      <c r="G116" s="85"/>
      <c r="H116" s="85"/>
      <c r="I116" s="119">
        <v>1970</v>
      </c>
      <c r="J116" s="119">
        <v>1788</v>
      </c>
      <c r="K116" s="119">
        <v>1987</v>
      </c>
      <c r="L116" s="119">
        <v>1974</v>
      </c>
      <c r="M116" s="119">
        <v>1973</v>
      </c>
      <c r="N116" s="119">
        <v>1978</v>
      </c>
      <c r="O116" s="119">
        <v>1978</v>
      </c>
      <c r="P116" s="119">
        <v>1978</v>
      </c>
    </row>
    <row r="117" spans="1:21" ht="16">
      <c r="A117" s="52"/>
      <c r="B117" s="97" t="s">
        <v>142</v>
      </c>
      <c r="C117" s="96" t="s">
        <v>143</v>
      </c>
      <c r="D117" s="96"/>
      <c r="E117" s="118"/>
      <c r="F117" s="85" t="s">
        <v>144</v>
      </c>
      <c r="G117" s="85"/>
      <c r="H117" s="85"/>
      <c r="I117" s="119">
        <v>8</v>
      </c>
      <c r="J117" s="119">
        <v>8</v>
      </c>
      <c r="K117" s="119">
        <v>8</v>
      </c>
      <c r="L117" s="119">
        <v>8</v>
      </c>
      <c r="M117" s="119">
        <v>8</v>
      </c>
      <c r="N117" s="119">
        <v>8</v>
      </c>
      <c r="O117" s="119">
        <v>8</v>
      </c>
      <c r="P117" s="119">
        <v>8</v>
      </c>
    </row>
    <row r="118" spans="1:21">
      <c r="B118" s="70"/>
      <c r="C118" s="19"/>
      <c r="D118" s="71"/>
      <c r="E118" s="71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</row>
    <row r="119" spans="1:21" s="52" customFormat="1">
      <c r="B119" s="70"/>
      <c r="D119" s="71"/>
      <c r="E119" s="71"/>
      <c r="U119" s="72"/>
    </row>
    <row r="120" spans="1:21" s="52" customFormat="1">
      <c r="B120" s="70"/>
      <c r="U120" s="72"/>
    </row>
    <row r="121" spans="1:21" s="52" customFormat="1">
      <c r="B121" s="70"/>
      <c r="U121" s="72"/>
    </row>
    <row r="122" spans="1:21" s="52" customFormat="1">
      <c r="B122" s="70"/>
      <c r="U122" s="72"/>
    </row>
    <row r="123" spans="1:21" s="52" customFormat="1">
      <c r="B123" s="70"/>
      <c r="U123" s="72"/>
    </row>
    <row r="124" spans="1:21" s="52" customFormat="1">
      <c r="B124" s="70"/>
      <c r="U124" s="72"/>
    </row>
    <row r="125" spans="1:21" s="52" customFormat="1">
      <c r="B125" s="70"/>
      <c r="U125" s="72"/>
    </row>
    <row r="126" spans="1:21" s="52" customFormat="1">
      <c r="B126" s="70"/>
      <c r="U126" s="72"/>
    </row>
    <row r="127" spans="1:21" s="52" customFormat="1">
      <c r="B127" s="70"/>
      <c r="U127" s="72"/>
    </row>
    <row r="128" spans="1:21" s="52" customFormat="1">
      <c r="B128" s="70"/>
      <c r="U128" s="72"/>
    </row>
    <row r="129" spans="2:21" s="52" customFormat="1">
      <c r="B129" s="70"/>
      <c r="U129" s="72"/>
    </row>
    <row r="130" spans="2:21" s="52" customFormat="1">
      <c r="B130" s="70"/>
      <c r="U130" s="72"/>
    </row>
    <row r="131" spans="2:21" s="52" customFormat="1">
      <c r="B131" s="70"/>
      <c r="U131" s="72"/>
    </row>
    <row r="132" spans="2:21" s="52" customFormat="1">
      <c r="B132" s="70"/>
      <c r="C132" s="71"/>
      <c r="D132" s="71"/>
      <c r="E132" s="71"/>
      <c r="U132" s="72"/>
    </row>
    <row r="133" spans="2:21" s="52" customFormat="1">
      <c r="B133" s="70"/>
      <c r="C133" s="71"/>
      <c r="D133" s="71"/>
      <c r="E133" s="71"/>
      <c r="U133" s="72"/>
    </row>
    <row r="134" spans="2:21" s="52" customFormat="1">
      <c r="B134" s="70"/>
      <c r="C134" s="71"/>
      <c r="D134" s="71"/>
      <c r="E134" s="71"/>
      <c r="U134" s="72"/>
    </row>
    <row r="135" spans="2:21" s="52" customFormat="1">
      <c r="B135" s="70"/>
      <c r="C135" s="71"/>
      <c r="D135" s="71"/>
      <c r="E135" s="71"/>
      <c r="U135" s="72"/>
    </row>
    <row r="136" spans="2:21" s="52" customFormat="1">
      <c r="B136" s="70"/>
      <c r="C136" s="71"/>
      <c r="D136" s="71"/>
      <c r="E136" s="71"/>
      <c r="U136" s="72"/>
    </row>
    <row r="137" spans="2:21" s="52" customFormat="1">
      <c r="B137" s="70"/>
      <c r="C137" s="71"/>
      <c r="D137" s="71"/>
      <c r="E137" s="71"/>
      <c r="U137" s="72"/>
    </row>
    <row r="138" spans="2:21" s="52" customFormat="1">
      <c r="B138" s="70"/>
      <c r="C138" s="71"/>
      <c r="D138" s="71"/>
      <c r="E138" s="71"/>
      <c r="U138" s="72"/>
    </row>
    <row r="139" spans="2:21" s="52" customFormat="1">
      <c r="B139" s="70"/>
      <c r="C139" s="71"/>
      <c r="D139" s="71"/>
      <c r="E139" s="71"/>
      <c r="U139" s="72"/>
    </row>
    <row r="140" spans="2:21" s="52" customFormat="1">
      <c r="B140" s="70"/>
      <c r="C140" s="71"/>
      <c r="D140" s="71"/>
      <c r="E140" s="71"/>
      <c r="U140" s="72"/>
    </row>
    <row r="141" spans="2:21" s="52" customFormat="1">
      <c r="B141" s="70"/>
      <c r="C141" s="71"/>
      <c r="D141" s="71"/>
      <c r="E141" s="71"/>
      <c r="U141" s="72"/>
    </row>
    <row r="142" spans="2:21" s="52" customFormat="1">
      <c r="B142" s="70"/>
      <c r="C142" s="71"/>
      <c r="D142" s="71"/>
      <c r="E142" s="71"/>
      <c r="U142" s="72"/>
    </row>
    <row r="143" spans="2:21" s="52" customFormat="1">
      <c r="B143" s="70"/>
      <c r="C143" s="71"/>
      <c r="D143" s="71"/>
      <c r="E143" s="71"/>
      <c r="U143" s="72"/>
    </row>
    <row r="144" spans="2:21" s="52" customFormat="1">
      <c r="B144" s="70"/>
      <c r="C144" s="71"/>
      <c r="D144" s="71"/>
      <c r="E144" s="71"/>
      <c r="U144" s="72"/>
    </row>
    <row r="145" spans="2:21" s="52" customFormat="1">
      <c r="B145" s="70"/>
      <c r="C145" s="71"/>
      <c r="D145" s="71"/>
      <c r="E145" s="71"/>
      <c r="U145" s="72"/>
    </row>
    <row r="146" spans="2:21" s="52" customFormat="1">
      <c r="B146" s="70"/>
      <c r="C146" s="71"/>
      <c r="D146" s="71"/>
      <c r="E146" s="71"/>
      <c r="U146" s="72"/>
    </row>
    <row r="147" spans="2:21" s="52" customFormat="1">
      <c r="B147" s="70"/>
      <c r="C147" s="71"/>
      <c r="D147" s="71"/>
      <c r="E147" s="71"/>
      <c r="U147" s="72"/>
    </row>
    <row r="148" spans="2:21" s="52" customFormat="1">
      <c r="B148" s="70"/>
      <c r="C148" s="71"/>
      <c r="D148" s="71"/>
      <c r="E148" s="71"/>
      <c r="U148" s="72"/>
    </row>
    <row r="149" spans="2:21" s="52" customFormat="1">
      <c r="B149" s="70"/>
      <c r="C149" s="71"/>
      <c r="D149" s="71"/>
      <c r="E149" s="71"/>
      <c r="U149" s="72"/>
    </row>
    <row r="150" spans="2:21"/>
    <row r="151" spans="2:21"/>
    <row r="152" spans="2:21"/>
    <row r="153" spans="2:21"/>
    <row r="154" spans="2:21"/>
    <row r="155" spans="2:21"/>
    <row r="156" spans="2:21"/>
    <row r="157" spans="2:21"/>
    <row r="158" spans="2:21"/>
    <row r="159" spans="2:21"/>
    <row r="160" spans="2:21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Z36"/>
  <sheetViews>
    <sheetView zoomScale="61" zoomScaleNormal="60" workbookViewId="0">
      <pane xSplit="5" ySplit="3" topLeftCell="F4" activePane="bottomRight" state="frozen"/>
      <selection pane="topRight"/>
      <selection pane="bottomLeft"/>
      <selection pane="bottomRight"/>
    </sheetView>
  </sheetViews>
  <sheetFormatPr baseColWidth="10" defaultColWidth="0" defaultRowHeight="15" outlineLevelCol="1"/>
  <cols>
    <col min="1" max="1" width="6.1640625" style="91" customWidth="1"/>
    <col min="2" max="2" width="4.33203125" style="91" customWidth="1"/>
    <col min="3" max="3" width="49.33203125" style="91" customWidth="1"/>
    <col min="4" max="4" width="16" style="91" customWidth="1"/>
    <col min="5" max="5" width="12.1640625" style="91" bestFit="1" customWidth="1"/>
    <col min="6" max="6" width="12.5" style="91" customWidth="1"/>
    <col min="7" max="7" width="13.33203125" style="91" customWidth="1"/>
    <col min="8" max="15" width="12.33203125" style="91" customWidth="1"/>
    <col min="16" max="16" width="7" style="91" customWidth="1"/>
    <col min="17" max="23" width="12.33203125" style="91" hidden="1" customWidth="1" outlineLevel="1"/>
    <col min="24" max="24" width="9.1640625" style="91" customWidth="1" collapsed="1"/>
    <col min="25" max="26" width="0" style="91" hidden="1" customWidth="1"/>
    <col min="27" max="16384" width="9.1640625" style="91" hidden="1"/>
  </cols>
  <sheetData>
    <row r="1" spans="1:24" ht="12.75" customHeight="1">
      <c r="C1" s="451"/>
      <c r="D1" s="451"/>
      <c r="E1" s="451"/>
      <c r="F1" s="451"/>
      <c r="G1" s="451"/>
      <c r="H1" s="451"/>
      <c r="I1" s="451"/>
      <c r="J1" s="451"/>
      <c r="K1" s="451"/>
      <c r="L1" s="451"/>
      <c r="M1" s="451"/>
      <c r="N1" s="451"/>
      <c r="O1" s="127"/>
    </row>
    <row r="2" spans="1:24" customFormat="1">
      <c r="A2" s="91"/>
      <c r="B2" s="93"/>
      <c r="C2" s="93"/>
      <c r="D2" s="93"/>
      <c r="E2" s="93"/>
      <c r="F2" s="452" t="s">
        <v>6</v>
      </c>
      <c r="G2" s="452"/>
      <c r="H2" s="452"/>
      <c r="I2" s="452"/>
      <c r="J2" s="452"/>
      <c r="K2" s="452"/>
      <c r="L2" s="452"/>
      <c r="M2" s="452"/>
      <c r="N2" s="452"/>
      <c r="O2" s="128"/>
      <c r="P2" s="91"/>
      <c r="Q2" s="453"/>
      <c r="R2" s="453"/>
      <c r="S2" s="453"/>
      <c r="T2" s="453"/>
      <c r="U2" s="453"/>
      <c r="V2" s="453"/>
      <c r="W2" s="453"/>
      <c r="X2" s="91"/>
    </row>
    <row r="3" spans="1:24" s="19" customFormat="1" ht="21.75" customHeight="1">
      <c r="A3" s="1" t="s">
        <v>0</v>
      </c>
      <c r="B3" s="2" t="s">
        <v>1</v>
      </c>
      <c r="C3" s="3" t="s">
        <v>2</v>
      </c>
      <c r="D3" s="3" t="s">
        <v>3</v>
      </c>
      <c r="E3" s="4" t="s">
        <v>4</v>
      </c>
      <c r="F3" s="5" t="s">
        <v>5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  <c r="M3" s="6">
        <v>2024</v>
      </c>
      <c r="N3" s="6">
        <v>2025</v>
      </c>
      <c r="O3" s="6">
        <v>2026</v>
      </c>
      <c r="P3" s="72" t="s">
        <v>21</v>
      </c>
      <c r="Q3" s="6">
        <v>2019</v>
      </c>
      <c r="R3" s="6">
        <v>2020</v>
      </c>
      <c r="S3" s="6">
        <v>2021</v>
      </c>
      <c r="T3" s="6">
        <v>2022</v>
      </c>
      <c r="U3" s="6">
        <v>2023</v>
      </c>
      <c r="V3" s="6">
        <v>2024</v>
      </c>
      <c r="W3" s="6">
        <v>2025</v>
      </c>
      <c r="X3" s="52"/>
    </row>
    <row r="4" spans="1:24" customFormat="1">
      <c r="A4" s="91"/>
      <c r="B4" s="30"/>
      <c r="C4" s="31" t="s">
        <v>49</v>
      </c>
      <c r="D4" s="32"/>
      <c r="E4" s="33"/>
      <c r="F4" s="34"/>
      <c r="G4" s="35"/>
      <c r="H4" s="35"/>
      <c r="I4" s="35"/>
      <c r="J4" s="35"/>
      <c r="K4" s="35"/>
      <c r="L4" s="35"/>
      <c r="M4" s="35"/>
      <c r="N4" s="35"/>
      <c r="O4" s="35"/>
      <c r="P4" s="91"/>
      <c r="Q4" s="35"/>
      <c r="R4" s="35"/>
      <c r="S4" s="35"/>
      <c r="T4" s="35"/>
      <c r="U4" s="35"/>
      <c r="V4" s="35"/>
      <c r="W4" s="35"/>
      <c r="X4" s="91"/>
    </row>
    <row r="5" spans="1:24" customFormat="1">
      <c r="A5" s="91"/>
      <c r="B5" s="91"/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</row>
    <row r="6" spans="1:24" s="36" customFormat="1" ht="32">
      <c r="A6" s="92"/>
      <c r="B6" s="54"/>
      <c r="C6" s="135" t="str">
        <f>C10</f>
        <v>Экономия ЗПД от поставок, работы по которым выполнены в 2021 г.</v>
      </c>
      <c r="D6" s="136" t="s">
        <v>97</v>
      </c>
      <c r="E6" s="23" t="s">
        <v>7</v>
      </c>
      <c r="F6" s="133">
        <f>SUM(H6:O6)</f>
        <v>47967.000000000007</v>
      </c>
      <c r="G6" s="138"/>
      <c r="H6" s="133">
        <f>SUM(H10,H24)</f>
        <v>0</v>
      </c>
      <c r="I6" s="133">
        <f t="shared" ref="I6:O6" si="0">SUM(I10,I24)</f>
        <v>0</v>
      </c>
      <c r="J6" s="133">
        <f t="shared" si="0"/>
        <v>0</v>
      </c>
      <c r="K6" s="133">
        <f t="shared" si="0"/>
        <v>9593.4000000000015</v>
      </c>
      <c r="L6" s="133">
        <f t="shared" si="0"/>
        <v>9593.4000000000015</v>
      </c>
      <c r="M6" s="133">
        <f t="shared" si="0"/>
        <v>9593.4000000000015</v>
      </c>
      <c r="N6" s="133">
        <f t="shared" si="0"/>
        <v>9593.4000000000015</v>
      </c>
      <c r="O6" s="133">
        <f t="shared" si="0"/>
        <v>9593.4000000000015</v>
      </c>
      <c r="P6" s="92"/>
      <c r="Q6" s="63"/>
      <c r="R6" s="63"/>
      <c r="S6" s="63"/>
      <c r="T6" s="63"/>
      <c r="U6" s="63"/>
      <c r="V6" s="63"/>
      <c r="W6" s="63"/>
      <c r="X6" s="92"/>
    </row>
    <row r="7" spans="1:24" customFormat="1" ht="32">
      <c r="A7" s="91"/>
      <c r="B7" s="29"/>
      <c r="C7" s="135" t="s">
        <v>172</v>
      </c>
      <c r="D7" s="136" t="s">
        <v>97</v>
      </c>
      <c r="E7" s="23" t="s">
        <v>106</v>
      </c>
      <c r="F7" s="134">
        <f>SUM(H7:O7)</f>
        <v>966.00000000000023</v>
      </c>
      <c r="G7" s="139"/>
      <c r="H7" s="134">
        <f>SUM(H14,H28)</f>
        <v>0</v>
      </c>
      <c r="I7" s="134">
        <f t="shared" ref="I7:O7" si="1">SUM(I14,I28)</f>
        <v>0</v>
      </c>
      <c r="J7" s="134">
        <f t="shared" si="1"/>
        <v>0</v>
      </c>
      <c r="K7" s="134">
        <f t="shared" si="1"/>
        <v>193.20000000000005</v>
      </c>
      <c r="L7" s="134">
        <f t="shared" si="1"/>
        <v>193.20000000000005</v>
      </c>
      <c r="M7" s="134">
        <f t="shared" si="1"/>
        <v>193.20000000000005</v>
      </c>
      <c r="N7" s="134">
        <f t="shared" si="1"/>
        <v>193.20000000000005</v>
      </c>
      <c r="O7" s="134">
        <f t="shared" si="1"/>
        <v>193.20000000000005</v>
      </c>
      <c r="P7" s="91"/>
      <c r="Q7" s="23"/>
      <c r="R7" s="23"/>
      <c r="S7" s="51"/>
      <c r="T7" s="23"/>
      <c r="U7" s="23"/>
      <c r="V7" s="23"/>
      <c r="W7" s="23"/>
      <c r="X7" s="91"/>
    </row>
    <row r="8" spans="1:24">
      <c r="F8" s="140"/>
      <c r="G8" s="140"/>
      <c r="H8" s="140"/>
      <c r="I8" s="140"/>
      <c r="J8" s="140"/>
      <c r="K8" s="140"/>
      <c r="L8" s="140"/>
      <c r="M8" s="140"/>
      <c r="N8" s="140"/>
      <c r="O8" s="140"/>
    </row>
    <row r="9" spans="1:24" customFormat="1">
      <c r="A9" s="91"/>
      <c r="B9" s="147"/>
      <c r="C9" s="148" t="s">
        <v>42</v>
      </c>
      <c r="D9" s="149"/>
      <c r="E9" s="150"/>
      <c r="F9" s="137"/>
      <c r="G9" s="141"/>
      <c r="H9" s="141"/>
      <c r="I9" s="141"/>
      <c r="J9" s="141"/>
      <c r="K9" s="141"/>
      <c r="L9" s="141"/>
      <c r="M9" s="141"/>
      <c r="N9" s="141"/>
      <c r="O9" s="141"/>
      <c r="P9" s="91"/>
      <c r="Q9" s="35"/>
      <c r="R9" s="35"/>
      <c r="S9" s="35"/>
      <c r="T9" s="35"/>
      <c r="U9" s="35"/>
      <c r="V9" s="35"/>
      <c r="W9" s="35"/>
      <c r="X9" s="91"/>
    </row>
    <row r="10" spans="1:24" s="36" customFormat="1" ht="36" customHeight="1">
      <c r="A10" s="92"/>
      <c r="B10" s="151" t="s">
        <v>304</v>
      </c>
      <c r="C10" s="152" t="s">
        <v>541</v>
      </c>
      <c r="D10" s="153" t="s">
        <v>97</v>
      </c>
      <c r="E10" s="154" t="s">
        <v>7</v>
      </c>
      <c r="F10" s="142">
        <f>SUM(G10:O10)</f>
        <v>11667</v>
      </c>
      <c r="G10" s="142"/>
      <c r="H10" s="263">
        <f>H11*H12</f>
        <v>0</v>
      </c>
      <c r="I10" s="263">
        <f t="shared" ref="I10:O10" si="2">I11*I12</f>
        <v>0</v>
      </c>
      <c r="J10" s="263">
        <f t="shared" si="2"/>
        <v>0</v>
      </c>
      <c r="K10" s="263">
        <f t="shared" si="2"/>
        <v>2333.4</v>
      </c>
      <c r="L10" s="263">
        <f t="shared" si="2"/>
        <v>2333.4</v>
      </c>
      <c r="M10" s="263">
        <f t="shared" si="2"/>
        <v>2333.4</v>
      </c>
      <c r="N10" s="263">
        <f t="shared" si="2"/>
        <v>2333.4</v>
      </c>
      <c r="O10" s="263">
        <f t="shared" si="2"/>
        <v>2333.4</v>
      </c>
      <c r="P10" s="92"/>
      <c r="Q10" s="49">
        <f>SUM(Q11:Q15)</f>
        <v>0</v>
      </c>
      <c r="R10" s="49">
        <f>SUM(R11:R15)</f>
        <v>0</v>
      </c>
      <c r="S10" s="49">
        <f>SUM(S11:S15)</f>
        <v>0</v>
      </c>
      <c r="T10" s="49"/>
      <c r="U10" s="49"/>
      <c r="V10" s="49"/>
      <c r="W10" s="49"/>
      <c r="X10" s="92"/>
    </row>
    <row r="11" spans="1:24" customFormat="1" ht="16">
      <c r="A11" s="91"/>
      <c r="B11" s="151"/>
      <c r="C11" s="155" t="s">
        <v>172</v>
      </c>
      <c r="D11" s="156"/>
      <c r="E11" s="94" t="s">
        <v>108</v>
      </c>
      <c r="F11" s="144">
        <f>SUM(J11:O11)</f>
        <v>540.00000000000011</v>
      </c>
      <c r="G11" s="214"/>
      <c r="H11" s="257">
        <f t="shared" ref="H11:O11" si="3">H14</f>
        <v>0</v>
      </c>
      <c r="I11" s="257">
        <f t="shared" si="3"/>
        <v>0</v>
      </c>
      <c r="J11" s="144">
        <f t="shared" si="3"/>
        <v>0</v>
      </c>
      <c r="K11" s="144">
        <f t="shared" si="3"/>
        <v>108.00000000000001</v>
      </c>
      <c r="L11" s="144">
        <f t="shared" si="3"/>
        <v>108.00000000000001</v>
      </c>
      <c r="M11" s="144">
        <f t="shared" si="3"/>
        <v>108.00000000000001</v>
      </c>
      <c r="N11" s="144">
        <f t="shared" si="3"/>
        <v>108.00000000000001</v>
      </c>
      <c r="O11" s="144">
        <f t="shared" si="3"/>
        <v>108.00000000000001</v>
      </c>
      <c r="P11" s="91"/>
      <c r="Q11" s="257">
        <v>0</v>
      </c>
      <c r="R11" s="144"/>
      <c r="S11" s="144"/>
      <c r="T11" s="144"/>
      <c r="U11" s="144"/>
      <c r="V11" s="144"/>
      <c r="W11" s="144"/>
      <c r="X11" s="91"/>
    </row>
    <row r="12" spans="1:24" customFormat="1" ht="16">
      <c r="A12" s="91"/>
      <c r="B12" s="151"/>
      <c r="C12" s="155" t="s">
        <v>109</v>
      </c>
      <c r="D12" s="155"/>
      <c r="E12" s="94" t="s">
        <v>110</v>
      </c>
      <c r="F12" s="144">
        <f>AVERAGE(J12:O12)</f>
        <v>21.605555555555554</v>
      </c>
      <c r="G12" s="140"/>
      <c r="H12" s="257">
        <v>0</v>
      </c>
      <c r="I12" s="257">
        <v>0</v>
      </c>
      <c r="J12" s="145">
        <f>'1865_ИД'!$G$53</f>
        <v>21.605555555555554</v>
      </c>
      <c r="K12" s="145">
        <f>'1865_ИД'!$G$53</f>
        <v>21.605555555555554</v>
      </c>
      <c r="L12" s="145">
        <f>'1865_ИД'!$G$53</f>
        <v>21.605555555555554</v>
      </c>
      <c r="M12" s="145">
        <f>'1865_ИД'!$G$53</f>
        <v>21.605555555555554</v>
      </c>
      <c r="N12" s="145">
        <f>'1865_ИД'!$G$53</f>
        <v>21.605555555555554</v>
      </c>
      <c r="O12" s="145">
        <f>'1865_ИД'!$G$53</f>
        <v>21.605555555555554</v>
      </c>
      <c r="P12" s="91"/>
      <c r="Q12" s="257">
        <v>0</v>
      </c>
      <c r="R12" s="144"/>
      <c r="S12" s="144"/>
      <c r="T12" s="144"/>
      <c r="U12" s="144"/>
      <c r="V12" s="144"/>
      <c r="W12" s="144"/>
      <c r="X12" s="91"/>
    </row>
    <row r="13" spans="1:24" customFormat="1">
      <c r="A13" s="91"/>
      <c r="B13" s="91"/>
      <c r="C13" s="91"/>
      <c r="D13" s="91"/>
      <c r="E13" s="91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91"/>
      <c r="Q13" s="91"/>
      <c r="R13" s="91"/>
      <c r="S13" s="91"/>
      <c r="T13" s="91"/>
      <c r="U13" s="91"/>
      <c r="V13" s="91"/>
      <c r="W13" s="91"/>
      <c r="X13" s="91"/>
    </row>
    <row r="14" spans="1:24" customFormat="1" ht="32">
      <c r="A14" s="91"/>
      <c r="B14" s="151" t="s">
        <v>306</v>
      </c>
      <c r="C14" s="152" t="s">
        <v>172</v>
      </c>
      <c r="D14" s="153" t="s">
        <v>97</v>
      </c>
      <c r="E14" s="154" t="s">
        <v>108</v>
      </c>
      <c r="F14" s="142">
        <f>SUM(J14:O14)</f>
        <v>540.00000000000011</v>
      </c>
      <c r="G14" s="142"/>
      <c r="H14" s="263">
        <f t="shared" ref="H14:O14" si="4">H15*H18*H19*H17</f>
        <v>0</v>
      </c>
      <c r="I14" s="263">
        <f t="shared" si="4"/>
        <v>0</v>
      </c>
      <c r="J14" s="263">
        <f t="shared" si="4"/>
        <v>0</v>
      </c>
      <c r="K14" s="263">
        <f t="shared" si="4"/>
        <v>108.00000000000001</v>
      </c>
      <c r="L14" s="263">
        <f t="shared" si="4"/>
        <v>108.00000000000001</v>
      </c>
      <c r="M14" s="263">
        <f t="shared" si="4"/>
        <v>108.00000000000001</v>
      </c>
      <c r="N14" s="263">
        <f t="shared" si="4"/>
        <v>108.00000000000001</v>
      </c>
      <c r="O14" s="263">
        <f t="shared" si="4"/>
        <v>108.00000000000001</v>
      </c>
      <c r="P14" s="91"/>
      <c r="Q14" s="49"/>
      <c r="R14" s="49"/>
      <c r="S14" s="49"/>
      <c r="T14" s="49"/>
      <c r="U14" s="49"/>
      <c r="V14" s="49"/>
      <c r="W14" s="49"/>
      <c r="X14" s="91"/>
    </row>
    <row r="15" spans="1:24" customFormat="1" ht="16">
      <c r="A15" s="91"/>
      <c r="B15" s="151"/>
      <c r="C15" s="155" t="s">
        <v>317</v>
      </c>
      <c r="D15" s="156"/>
      <c r="E15" s="94" t="s">
        <v>318</v>
      </c>
      <c r="F15" s="144">
        <f>AVERAGE(J15:O15)</f>
        <v>3</v>
      </c>
      <c r="G15" s="214"/>
      <c r="H15" s="257">
        <v>0</v>
      </c>
      <c r="I15" s="257">
        <v>0</v>
      </c>
      <c r="J15" s="144">
        <f>'1865_ИД'!$G$50</f>
        <v>3</v>
      </c>
      <c r="K15" s="144">
        <f>'1865_ИД'!$G$50</f>
        <v>3</v>
      </c>
      <c r="L15" s="144">
        <f>'1865_ИД'!$G$50</f>
        <v>3</v>
      </c>
      <c r="M15" s="144">
        <f>'1865_ИД'!$G$50</f>
        <v>3</v>
      </c>
      <c r="N15" s="144">
        <f>'1865_ИД'!$G$50</f>
        <v>3</v>
      </c>
      <c r="O15" s="144">
        <f>'1865_ИД'!$G$50</f>
        <v>3</v>
      </c>
      <c r="P15" s="91"/>
      <c r="Q15" s="257">
        <v>0</v>
      </c>
      <c r="R15" s="144">
        <f>IFERROR(#REF!/#REF!,)</f>
        <v>0</v>
      </c>
      <c r="S15" s="144">
        <f>IFERROR(#REF!/#REF!,)</f>
        <v>0</v>
      </c>
      <c r="T15" s="144">
        <f>IFERROR(#REF!/#REF!,)</f>
        <v>0</v>
      </c>
      <c r="U15" s="144">
        <f>IFERROR(#REF!/#REF!,)</f>
        <v>0</v>
      </c>
      <c r="V15" s="144">
        <f>IFERROR(#REF!/#REF!,)</f>
        <v>0</v>
      </c>
      <c r="W15" s="144">
        <f>IFERROR(#REF!/#REF!,)</f>
        <v>0</v>
      </c>
      <c r="X15" s="91"/>
    </row>
    <row r="16" spans="1:24" customFormat="1" ht="16">
      <c r="A16" s="91"/>
      <c r="B16" s="151"/>
      <c r="C16" s="21" t="s">
        <v>539</v>
      </c>
      <c r="D16" s="155"/>
      <c r="E16" s="94" t="s">
        <v>108</v>
      </c>
      <c r="F16" s="144">
        <f>SUM(J16:O16)</f>
        <v>1</v>
      </c>
      <c r="G16" s="214"/>
      <c r="H16" s="257">
        <v>0</v>
      </c>
      <c r="I16" s="257">
        <v>0</v>
      </c>
      <c r="J16" s="145">
        <f t="shared" ref="J16:O16" si="5">J21</f>
        <v>0</v>
      </c>
      <c r="K16" s="145">
        <f t="shared" si="5"/>
        <v>1</v>
      </c>
      <c r="L16" s="145">
        <f t="shared" si="5"/>
        <v>0</v>
      </c>
      <c r="M16" s="145">
        <f t="shared" si="5"/>
        <v>0</v>
      </c>
      <c r="N16" s="145">
        <f t="shared" si="5"/>
        <v>0</v>
      </c>
      <c r="O16" s="145">
        <f t="shared" si="5"/>
        <v>0</v>
      </c>
      <c r="P16" s="91"/>
      <c r="Q16" s="257">
        <v>0</v>
      </c>
      <c r="R16" s="144">
        <f>КПЭ_2020!J6</f>
        <v>453</v>
      </c>
      <c r="S16" s="144" t="e">
        <f>#REF!-КПЭ_2020!J6</f>
        <v>#REF!</v>
      </c>
      <c r="T16" s="144"/>
      <c r="U16" s="144"/>
      <c r="V16" s="144"/>
      <c r="W16" s="144"/>
      <c r="X16" s="91"/>
    </row>
    <row r="17" spans="1:24" customFormat="1" ht="16">
      <c r="A17" s="91"/>
      <c r="B17" s="151"/>
      <c r="C17" s="155" t="s">
        <v>540</v>
      </c>
      <c r="D17" s="155"/>
      <c r="E17" s="94" t="s">
        <v>108</v>
      </c>
      <c r="F17" s="144">
        <f>AVERAGE(J17:O17)</f>
        <v>180</v>
      </c>
      <c r="G17" s="214"/>
      <c r="H17" s="257">
        <v>0</v>
      </c>
      <c r="I17" s="257">
        <v>0</v>
      </c>
      <c r="J17" s="145">
        <f>'1865_ИД'!$G$57</f>
        <v>180</v>
      </c>
      <c r="K17" s="145">
        <f>'1865_ИД'!$G$57</f>
        <v>180</v>
      </c>
      <c r="L17" s="145">
        <f>'1865_ИД'!$G$57</f>
        <v>180</v>
      </c>
      <c r="M17" s="145">
        <f>'1865_ИД'!$G$57</f>
        <v>180</v>
      </c>
      <c r="N17" s="145">
        <f>'1865_ИД'!$G$57</f>
        <v>180</v>
      </c>
      <c r="O17" s="145">
        <f>'1865_ИД'!$G$57</f>
        <v>180</v>
      </c>
      <c r="P17" s="91"/>
      <c r="Q17" s="259"/>
      <c r="R17" s="295"/>
      <c r="S17" s="295"/>
      <c r="T17" s="295"/>
      <c r="U17" s="295"/>
      <c r="V17" s="295"/>
      <c r="W17" s="295"/>
      <c r="X17" s="91"/>
    </row>
    <row r="18" spans="1:24" customFormat="1" ht="16">
      <c r="A18" s="91"/>
      <c r="B18" s="151"/>
      <c r="C18" s="155" t="s">
        <v>346</v>
      </c>
      <c r="D18" s="155"/>
      <c r="E18" s="157" t="s">
        <v>331</v>
      </c>
      <c r="F18" s="165"/>
      <c r="G18" s="214"/>
      <c r="H18" s="257">
        <f>'1865_ИД'!I102</f>
        <v>0</v>
      </c>
      <c r="I18" s="257">
        <f>'1865_ИД'!J102</f>
        <v>0</v>
      </c>
      <c r="J18" s="144">
        <f>'1865_ИД'!K103</f>
        <v>0</v>
      </c>
      <c r="K18" s="144">
        <f>'1865_ИД'!L103</f>
        <v>1</v>
      </c>
      <c r="L18" s="144">
        <f>'1865_ИД'!M103</f>
        <v>1</v>
      </c>
      <c r="M18" s="144">
        <f>'1865_ИД'!N103</f>
        <v>1</v>
      </c>
      <c r="N18" s="144">
        <f>'1865_ИД'!O103</f>
        <v>1</v>
      </c>
      <c r="O18" s="144">
        <f>'1865_ИД'!P103</f>
        <v>1</v>
      </c>
      <c r="P18" s="91"/>
      <c r="Q18" s="259"/>
      <c r="R18" s="295"/>
      <c r="S18" s="295"/>
      <c r="T18" s="295"/>
      <c r="U18" s="295"/>
      <c r="V18" s="295"/>
      <c r="W18" s="295"/>
      <c r="X18" s="91"/>
    </row>
    <row r="19" spans="1:24" customFormat="1" ht="32">
      <c r="A19" s="91"/>
      <c r="B19" s="151"/>
      <c r="C19" s="21" t="s">
        <v>428</v>
      </c>
      <c r="D19" s="155"/>
      <c r="E19" s="157" t="s">
        <v>12</v>
      </c>
      <c r="F19" s="144">
        <f>AVERAGE(J19:O19)</f>
        <v>0.19999999999999998</v>
      </c>
      <c r="G19" s="214"/>
      <c r="H19" s="165">
        <f>'1865_ИД'!I105</f>
        <v>0</v>
      </c>
      <c r="I19" s="165">
        <f>'1865_ИД'!J105</f>
        <v>0</v>
      </c>
      <c r="J19" s="342">
        <f>'1865_ИД'!K104</f>
        <v>0.2</v>
      </c>
      <c r="K19" s="342">
        <f>'1865_ИД'!L104</f>
        <v>0.2</v>
      </c>
      <c r="L19" s="342">
        <f>'1865_ИД'!M104</f>
        <v>0.2</v>
      </c>
      <c r="M19" s="342">
        <f>'1865_ИД'!N104</f>
        <v>0.2</v>
      </c>
      <c r="N19" s="342">
        <f>'1865_ИД'!O104</f>
        <v>0.2</v>
      </c>
      <c r="O19" s="342">
        <f>'1865_ИД'!P104</f>
        <v>0.2</v>
      </c>
      <c r="P19" s="91"/>
      <c r="Q19" s="259"/>
      <c r="R19" s="295"/>
      <c r="S19" s="295"/>
      <c r="T19" s="295"/>
      <c r="U19" s="295"/>
      <c r="V19" s="295"/>
      <c r="W19" s="295"/>
      <c r="X19" s="91"/>
    </row>
    <row r="20" spans="1:24" customFormat="1">
      <c r="A20" s="91"/>
      <c r="B20" s="91"/>
      <c r="C20" s="91"/>
      <c r="D20" s="91"/>
      <c r="E20" s="91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91"/>
      <c r="Q20" s="91"/>
      <c r="R20" s="91"/>
      <c r="S20" s="91"/>
      <c r="T20" s="91"/>
      <c r="U20" s="91"/>
      <c r="V20" s="91"/>
      <c r="W20" s="91"/>
      <c r="X20" s="91"/>
    </row>
    <row r="21" spans="1:24" customFormat="1" ht="32">
      <c r="A21" s="91"/>
      <c r="B21" s="151" t="s">
        <v>310</v>
      </c>
      <c r="C21" s="152" t="s">
        <v>375</v>
      </c>
      <c r="D21" s="153" t="s">
        <v>97</v>
      </c>
      <c r="E21" s="154" t="s">
        <v>108</v>
      </c>
      <c r="F21" s="142">
        <f>SUM(G21:O21)</f>
        <v>1</v>
      </c>
      <c r="G21" s="142"/>
      <c r="H21" s="263">
        <f t="shared" ref="H21:O21" si="6">SUM(H22:H22)</f>
        <v>0</v>
      </c>
      <c r="I21" s="263">
        <f t="shared" si="6"/>
        <v>0</v>
      </c>
      <c r="J21" s="263">
        <f t="shared" si="6"/>
        <v>0</v>
      </c>
      <c r="K21" s="263">
        <f t="shared" si="6"/>
        <v>1</v>
      </c>
      <c r="L21" s="263">
        <f t="shared" si="6"/>
        <v>0</v>
      </c>
      <c r="M21" s="263">
        <f t="shared" si="6"/>
        <v>0</v>
      </c>
      <c r="N21" s="263">
        <f t="shared" si="6"/>
        <v>0</v>
      </c>
      <c r="O21" s="263">
        <f t="shared" si="6"/>
        <v>0</v>
      </c>
      <c r="P21" s="91"/>
      <c r="Q21" s="91"/>
      <c r="R21" s="91"/>
      <c r="S21" s="91"/>
      <c r="T21" s="91"/>
      <c r="U21" s="91"/>
      <c r="V21" s="91"/>
      <c r="W21" s="91"/>
      <c r="X21" s="91"/>
    </row>
    <row r="22" spans="1:24" customFormat="1" ht="16">
      <c r="A22" s="91"/>
      <c r="B22" s="151"/>
      <c r="C22" s="21" t="s">
        <v>539</v>
      </c>
      <c r="D22" s="156"/>
      <c r="E22" s="94" t="s">
        <v>108</v>
      </c>
      <c r="F22" s="144">
        <f>SUM(J22:O22)</f>
        <v>1</v>
      </c>
      <c r="G22" s="214"/>
      <c r="H22" s="257">
        <v>0</v>
      </c>
      <c r="I22" s="300">
        <v>0</v>
      </c>
      <c r="J22" s="145">
        <f>'1865_ИД'!K58</f>
        <v>0</v>
      </c>
      <c r="K22" s="145">
        <f>'1865_ИД'!L58</f>
        <v>1</v>
      </c>
      <c r="L22" s="145">
        <f>'1865_ИД'!M58</f>
        <v>0</v>
      </c>
      <c r="M22" s="145">
        <f>'1865_ИД'!N58</f>
        <v>0</v>
      </c>
      <c r="N22" s="145">
        <f>'1865_ИД'!O58</f>
        <v>0</v>
      </c>
      <c r="O22" s="145">
        <f>'1865_ИД'!P58</f>
        <v>0</v>
      </c>
      <c r="P22" s="91"/>
      <c r="Q22" s="91"/>
      <c r="R22" s="91"/>
      <c r="S22" s="91"/>
      <c r="T22" s="91"/>
      <c r="U22" s="91"/>
      <c r="V22" s="91"/>
      <c r="W22" s="91"/>
      <c r="X22" s="91"/>
    </row>
    <row r="24" spans="1:24" ht="32">
      <c r="B24" s="151" t="s">
        <v>304</v>
      </c>
      <c r="C24" s="152" t="s">
        <v>542</v>
      </c>
      <c r="D24" s="153" t="s">
        <v>97</v>
      </c>
      <c r="E24" s="154" t="s">
        <v>7</v>
      </c>
      <c r="F24" s="142">
        <f>SUM(G24:O24)</f>
        <v>36300.000000000007</v>
      </c>
      <c r="G24" s="142"/>
      <c r="H24" s="263">
        <f>H25*H26</f>
        <v>0</v>
      </c>
      <c r="I24" s="263">
        <f t="shared" ref="I24:O24" si="7">I25*I26</f>
        <v>0</v>
      </c>
      <c r="J24" s="263">
        <f t="shared" si="7"/>
        <v>0</v>
      </c>
      <c r="K24" s="263">
        <f t="shared" si="7"/>
        <v>7260.0000000000018</v>
      </c>
      <c r="L24" s="263">
        <f t="shared" si="7"/>
        <v>7260.0000000000018</v>
      </c>
      <c r="M24" s="263">
        <f t="shared" si="7"/>
        <v>7260.0000000000018</v>
      </c>
      <c r="N24" s="263">
        <f t="shared" si="7"/>
        <v>7260.0000000000018</v>
      </c>
      <c r="O24" s="263">
        <f t="shared" si="7"/>
        <v>7260.0000000000018</v>
      </c>
    </row>
    <row r="25" spans="1:24" ht="16">
      <c r="B25" s="151"/>
      <c r="C25" s="155" t="s">
        <v>172</v>
      </c>
      <c r="D25" s="156"/>
      <c r="E25" s="94" t="s">
        <v>108</v>
      </c>
      <c r="F25" s="144">
        <f>SUM(J25:O25)</f>
        <v>426.00000000000011</v>
      </c>
      <c r="G25" s="214"/>
      <c r="H25" s="257">
        <f t="shared" ref="H25:O25" si="8">H28</f>
        <v>0</v>
      </c>
      <c r="I25" s="257">
        <f t="shared" si="8"/>
        <v>0</v>
      </c>
      <c r="J25" s="144">
        <f t="shared" si="8"/>
        <v>0</v>
      </c>
      <c r="K25" s="144">
        <f t="shared" si="8"/>
        <v>85.200000000000017</v>
      </c>
      <c r="L25" s="144">
        <f t="shared" si="8"/>
        <v>85.200000000000017</v>
      </c>
      <c r="M25" s="144">
        <f t="shared" si="8"/>
        <v>85.200000000000017</v>
      </c>
      <c r="N25" s="144">
        <f t="shared" si="8"/>
        <v>85.200000000000017</v>
      </c>
      <c r="O25" s="144">
        <f t="shared" si="8"/>
        <v>85.200000000000017</v>
      </c>
    </row>
    <row r="26" spans="1:24" ht="16">
      <c r="B26" s="151"/>
      <c r="C26" s="155" t="s">
        <v>109</v>
      </c>
      <c r="D26" s="155"/>
      <c r="E26" s="94" t="s">
        <v>110</v>
      </c>
      <c r="F26" s="144">
        <f>AVERAGE(J26:O26)</f>
        <v>85.211267605633807</v>
      </c>
      <c r="G26" s="140"/>
      <c r="H26" s="257">
        <v>0</v>
      </c>
      <c r="I26" s="257">
        <v>0</v>
      </c>
      <c r="J26" s="145">
        <f>'1865_ИД'!$G$63</f>
        <v>85.211267605633807</v>
      </c>
      <c r="K26" s="145">
        <f>'1865_ИД'!$G$63</f>
        <v>85.211267605633807</v>
      </c>
      <c r="L26" s="145">
        <f>'1865_ИД'!$G$63</f>
        <v>85.211267605633807</v>
      </c>
      <c r="M26" s="145">
        <f>'1865_ИД'!$G$63</f>
        <v>85.211267605633807</v>
      </c>
      <c r="N26" s="145">
        <f>'1865_ИД'!$G$63</f>
        <v>85.211267605633807</v>
      </c>
      <c r="O26" s="145">
        <f>'1865_ИД'!$G$63</f>
        <v>85.211267605633807</v>
      </c>
    </row>
    <row r="27" spans="1:24">
      <c r="F27" s="140"/>
      <c r="G27" s="140"/>
      <c r="H27" s="140"/>
      <c r="I27" s="140"/>
      <c r="J27" s="140"/>
      <c r="K27" s="140"/>
      <c r="L27" s="140"/>
      <c r="M27" s="140"/>
      <c r="N27" s="140"/>
      <c r="O27" s="140"/>
    </row>
    <row r="28" spans="1:24" ht="32">
      <c r="B28" s="151" t="s">
        <v>306</v>
      </c>
      <c r="C28" s="152" t="s">
        <v>172</v>
      </c>
      <c r="D28" s="153" t="s">
        <v>97</v>
      </c>
      <c r="E28" s="154" t="s">
        <v>108</v>
      </c>
      <c r="F28" s="142">
        <f>SUM(J28:O28)</f>
        <v>426.00000000000011</v>
      </c>
      <c r="G28" s="142"/>
      <c r="H28" s="263">
        <f t="shared" ref="H28:O28" si="9">H29*H32*H33*H31</f>
        <v>0</v>
      </c>
      <c r="I28" s="263">
        <f t="shared" si="9"/>
        <v>0</v>
      </c>
      <c r="J28" s="263">
        <f t="shared" si="9"/>
        <v>0</v>
      </c>
      <c r="K28" s="263">
        <f t="shared" si="9"/>
        <v>85.200000000000017</v>
      </c>
      <c r="L28" s="263">
        <f t="shared" si="9"/>
        <v>85.200000000000017</v>
      </c>
      <c r="M28" s="263">
        <f t="shared" si="9"/>
        <v>85.200000000000017</v>
      </c>
      <c r="N28" s="263">
        <f t="shared" si="9"/>
        <v>85.200000000000017</v>
      </c>
      <c r="O28" s="263">
        <f t="shared" si="9"/>
        <v>85.200000000000017</v>
      </c>
    </row>
    <row r="29" spans="1:24" ht="16">
      <c r="B29" s="151"/>
      <c r="C29" s="155" t="s">
        <v>317</v>
      </c>
      <c r="D29" s="156"/>
      <c r="E29" s="94" t="s">
        <v>318</v>
      </c>
      <c r="F29" s="144">
        <f>AVERAGE(J29:O29)</f>
        <v>3</v>
      </c>
      <c r="G29" s="214"/>
      <c r="H29" s="257">
        <v>0</v>
      </c>
      <c r="I29" s="257">
        <v>0</v>
      </c>
      <c r="J29" s="144">
        <f>'1865_ИД'!$G$50</f>
        <v>3</v>
      </c>
      <c r="K29" s="144">
        <f>'1865_ИД'!$G$50</f>
        <v>3</v>
      </c>
      <c r="L29" s="144">
        <f>'1865_ИД'!$G$50</f>
        <v>3</v>
      </c>
      <c r="M29" s="144">
        <f>'1865_ИД'!$G$50</f>
        <v>3</v>
      </c>
      <c r="N29" s="144">
        <f>'1865_ИД'!$G$50</f>
        <v>3</v>
      </c>
      <c r="O29" s="144">
        <f>'1865_ИД'!$G$50</f>
        <v>3</v>
      </c>
    </row>
    <row r="30" spans="1:24" ht="16">
      <c r="B30" s="151"/>
      <c r="C30" s="21" t="s">
        <v>543</v>
      </c>
      <c r="D30" s="155"/>
      <c r="E30" s="94" t="s">
        <v>108</v>
      </c>
      <c r="F30" s="144">
        <f>SUM(J30:O30)</f>
        <v>6</v>
      </c>
      <c r="G30" s="214"/>
      <c r="H30" s="257">
        <v>0</v>
      </c>
      <c r="I30" s="257">
        <v>0</v>
      </c>
      <c r="J30" s="145">
        <f t="shared" ref="J30:O30" si="10">J35</f>
        <v>0</v>
      </c>
      <c r="K30" s="145">
        <f t="shared" si="10"/>
        <v>6</v>
      </c>
      <c r="L30" s="145">
        <f t="shared" si="10"/>
        <v>0</v>
      </c>
      <c r="M30" s="145">
        <f t="shared" si="10"/>
        <v>0</v>
      </c>
      <c r="N30" s="145">
        <f t="shared" si="10"/>
        <v>0</v>
      </c>
      <c r="O30" s="145">
        <f t="shared" si="10"/>
        <v>0</v>
      </c>
    </row>
    <row r="31" spans="1:24" ht="32">
      <c r="B31" s="151"/>
      <c r="C31" s="155" t="s">
        <v>544</v>
      </c>
      <c r="D31" s="155"/>
      <c r="E31" s="94" t="s">
        <v>108</v>
      </c>
      <c r="F31" s="144">
        <f>AVERAGE(J31:O31)</f>
        <v>142</v>
      </c>
      <c r="G31" s="214"/>
      <c r="H31" s="257">
        <v>0</v>
      </c>
      <c r="I31" s="257">
        <v>0</v>
      </c>
      <c r="J31" s="145">
        <f>'1865_ИД'!$G$67</f>
        <v>142</v>
      </c>
      <c r="K31" s="145">
        <f>'1865_ИД'!$G$67</f>
        <v>142</v>
      </c>
      <c r="L31" s="145">
        <f>'1865_ИД'!$G$67</f>
        <v>142</v>
      </c>
      <c r="M31" s="145">
        <f>'1865_ИД'!$G$67</f>
        <v>142</v>
      </c>
      <c r="N31" s="145">
        <f>'1865_ИД'!$G$67</f>
        <v>142</v>
      </c>
      <c r="O31" s="145">
        <f>'1865_ИД'!$G$67</f>
        <v>142</v>
      </c>
    </row>
    <row r="32" spans="1:24" ht="16">
      <c r="B32" s="151"/>
      <c r="C32" s="155" t="s">
        <v>346</v>
      </c>
      <c r="D32" s="155"/>
      <c r="E32" s="157" t="s">
        <v>331</v>
      </c>
      <c r="F32" s="165"/>
      <c r="G32" s="214"/>
      <c r="H32" s="257">
        <v>0</v>
      </c>
      <c r="I32" s="257">
        <v>0</v>
      </c>
      <c r="J32" s="144">
        <f>'1865_ИД'!K103</f>
        <v>0</v>
      </c>
      <c r="K32" s="144">
        <f>'1865_ИД'!L103</f>
        <v>1</v>
      </c>
      <c r="L32" s="144">
        <f>'1865_ИД'!M103</f>
        <v>1</v>
      </c>
      <c r="M32" s="144">
        <f>'1865_ИД'!N103</f>
        <v>1</v>
      </c>
      <c r="N32" s="144">
        <f>'1865_ИД'!O103</f>
        <v>1</v>
      </c>
      <c r="O32" s="144">
        <f>'1865_ИД'!P103</f>
        <v>1</v>
      </c>
    </row>
    <row r="33" spans="2:15" ht="32">
      <c r="B33" s="151"/>
      <c r="C33" s="21" t="s">
        <v>428</v>
      </c>
      <c r="D33" s="155"/>
      <c r="E33" s="157" t="s">
        <v>12</v>
      </c>
      <c r="F33" s="144">
        <f>AVERAGE(J33:O33)</f>
        <v>0.19999999999999998</v>
      </c>
      <c r="G33" s="214"/>
      <c r="H33" s="165">
        <f>'1865_ИД'!I119</f>
        <v>0</v>
      </c>
      <c r="I33" s="165">
        <f>'1865_ИД'!J119</f>
        <v>0</v>
      </c>
      <c r="J33" s="342">
        <f>'1865_ИД'!K104</f>
        <v>0.2</v>
      </c>
      <c r="K33" s="342">
        <f>'1865_ИД'!L104</f>
        <v>0.2</v>
      </c>
      <c r="L33" s="342">
        <f>'1865_ИД'!M104</f>
        <v>0.2</v>
      </c>
      <c r="M33" s="342">
        <f>'1865_ИД'!N104</f>
        <v>0.2</v>
      </c>
      <c r="N33" s="342">
        <f>'1865_ИД'!O104</f>
        <v>0.2</v>
      </c>
      <c r="O33" s="342">
        <f>'1865_ИД'!P104</f>
        <v>0.2</v>
      </c>
    </row>
    <row r="34" spans="2:15">
      <c r="F34" s="140"/>
      <c r="G34" s="140"/>
      <c r="H34" s="140"/>
      <c r="I34" s="140"/>
      <c r="J34" s="140"/>
      <c r="K34" s="140"/>
      <c r="L34" s="140"/>
      <c r="M34" s="140"/>
      <c r="N34" s="140"/>
      <c r="O34" s="140"/>
    </row>
    <row r="35" spans="2:15" ht="32">
      <c r="B35" s="151" t="s">
        <v>310</v>
      </c>
      <c r="C35" s="152" t="s">
        <v>375</v>
      </c>
      <c r="D35" s="153" t="s">
        <v>97</v>
      </c>
      <c r="E35" s="154" t="s">
        <v>108</v>
      </c>
      <c r="F35" s="142">
        <f>SUM(G35:O35)</f>
        <v>6</v>
      </c>
      <c r="G35" s="142"/>
      <c r="H35" s="263">
        <f t="shared" ref="H35:O35" si="11">SUM(H36:H36)</f>
        <v>0</v>
      </c>
      <c r="I35" s="263">
        <f t="shared" si="11"/>
        <v>0</v>
      </c>
      <c r="J35" s="263">
        <f t="shared" si="11"/>
        <v>0</v>
      </c>
      <c r="K35" s="263">
        <f t="shared" si="11"/>
        <v>6</v>
      </c>
      <c r="L35" s="263">
        <f t="shared" si="11"/>
        <v>0</v>
      </c>
      <c r="M35" s="263">
        <f t="shared" si="11"/>
        <v>0</v>
      </c>
      <c r="N35" s="263">
        <f t="shared" si="11"/>
        <v>0</v>
      </c>
      <c r="O35" s="263">
        <f t="shared" si="11"/>
        <v>0</v>
      </c>
    </row>
    <row r="36" spans="2:15" ht="16">
      <c r="B36" s="151"/>
      <c r="C36" s="21" t="s">
        <v>543</v>
      </c>
      <c r="D36" s="156"/>
      <c r="E36" s="94" t="s">
        <v>108</v>
      </c>
      <c r="F36" s="144">
        <f>SUM(J36:O36)</f>
        <v>6</v>
      </c>
      <c r="G36" s="214"/>
      <c r="H36" s="257">
        <v>0</v>
      </c>
      <c r="I36" s="300">
        <v>0</v>
      </c>
      <c r="J36" s="145">
        <f>'1865_ИД'!K68</f>
        <v>0</v>
      </c>
      <c r="K36" s="145">
        <f>'1865_ИД'!L68</f>
        <v>6</v>
      </c>
      <c r="L36" s="145">
        <f>'1865_ИД'!M68</f>
        <v>0</v>
      </c>
      <c r="M36" s="145">
        <f>'1865_ИД'!N68</f>
        <v>0</v>
      </c>
      <c r="N36" s="145">
        <f>'1865_ИД'!O68</f>
        <v>0</v>
      </c>
      <c r="O36" s="145">
        <f>'1865_ИД'!P68</f>
        <v>0</v>
      </c>
    </row>
  </sheetData>
  <mergeCells count="3">
    <mergeCell ref="C1:N1"/>
    <mergeCell ref="F2:N2"/>
    <mergeCell ref="Q2:W2"/>
  </mergeCell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M37"/>
  <sheetViews>
    <sheetView zoomScale="50" zoomScaleNormal="50" workbookViewId="0">
      <selection activeCell="H17" sqref="H17"/>
    </sheetView>
  </sheetViews>
  <sheetFormatPr baseColWidth="10" defaultColWidth="8.6640625" defaultRowHeight="14"/>
  <cols>
    <col min="1" max="1" width="3.33203125" style="98" customWidth="1"/>
    <col min="2" max="2" width="62.6640625" style="98" customWidth="1"/>
    <col min="3" max="3" width="20.33203125" style="98" customWidth="1"/>
    <col min="4" max="4" width="7.6640625" style="98" customWidth="1"/>
    <col min="5" max="5" width="19.5" style="98" customWidth="1"/>
    <col min="6" max="6" width="21" style="98" customWidth="1"/>
    <col min="7" max="7" width="22.83203125" style="98" customWidth="1"/>
    <col min="8" max="8" width="22.5" style="98" customWidth="1"/>
    <col min="9" max="11" width="19.5" style="98" bestFit="1" customWidth="1"/>
    <col min="12" max="12" width="19.5" style="98" customWidth="1"/>
    <col min="13" max="13" width="23.5" style="98" customWidth="1"/>
    <col min="14" max="14" width="8.6640625" style="98"/>
    <col min="15" max="15" width="14.6640625" style="98" customWidth="1"/>
    <col min="16" max="16384" width="8.6640625" style="98"/>
  </cols>
  <sheetData>
    <row r="1" spans="2:13">
      <c r="B1" s="24" t="s">
        <v>2</v>
      </c>
      <c r="C1" s="24" t="s">
        <v>4</v>
      </c>
      <c r="D1" s="24"/>
      <c r="E1" s="24" t="s">
        <v>41</v>
      </c>
    </row>
    <row r="2" spans="2:13">
      <c r="B2" s="44" t="s">
        <v>789</v>
      </c>
      <c r="C2" s="45" t="s">
        <v>14</v>
      </c>
      <c r="D2" s="45"/>
      <c r="E2" s="190">
        <f>M27</f>
        <v>4017.0918194212209</v>
      </c>
    </row>
    <row r="3" spans="2:13">
      <c r="B3" s="44" t="s">
        <v>180</v>
      </c>
      <c r="C3" s="45" t="s">
        <v>45</v>
      </c>
      <c r="D3" s="45"/>
      <c r="E3" s="191">
        <f>1+E2/M26</f>
        <v>1.149727869048347</v>
      </c>
      <c r="F3" s="100"/>
    </row>
    <row r="4" spans="2:13">
      <c r="B4" s="44" t="s">
        <v>98</v>
      </c>
      <c r="C4" s="45" t="s">
        <v>12</v>
      </c>
      <c r="D4" s="45"/>
      <c r="E4" s="185">
        <f>MIRR(E23:L23,'1865_ИД'!$G$111,'1865_ИД'!$G$111)</f>
        <v>0.1717482106247108</v>
      </c>
    </row>
    <row r="5" spans="2:13">
      <c r="B5" s="44" t="s">
        <v>10</v>
      </c>
      <c r="C5" s="45" t="s">
        <v>11</v>
      </c>
      <c r="D5" s="45"/>
      <c r="E5" s="184">
        <f>IF(E2&lt;0,"Не окупается",SUM(E31:L31))</f>
        <v>6.139172984574496</v>
      </c>
    </row>
    <row r="8" spans="2:13" ht="15" customHeight="1">
      <c r="B8" s="421" t="s">
        <v>28</v>
      </c>
      <c r="C8" s="423" t="s">
        <v>43</v>
      </c>
      <c r="D8" s="130"/>
      <c r="E8" s="24">
        <v>1</v>
      </c>
      <c r="F8" s="24">
        <v>2</v>
      </c>
      <c r="G8" s="24">
        <v>3</v>
      </c>
      <c r="H8" s="24">
        <v>4</v>
      </c>
      <c r="I8" s="24">
        <v>5</v>
      </c>
      <c r="J8" s="24">
        <v>6</v>
      </c>
      <c r="K8" s="24">
        <v>7</v>
      </c>
      <c r="L8" s="24">
        <v>7</v>
      </c>
      <c r="M8" s="421" t="s">
        <v>5</v>
      </c>
    </row>
    <row r="9" spans="2:13">
      <c r="B9" s="422"/>
      <c r="C9" s="424"/>
      <c r="D9" s="131"/>
      <c r="E9" s="174">
        <v>2019</v>
      </c>
      <c r="F9" s="174">
        <v>2020</v>
      </c>
      <c r="G9" s="129">
        <v>2021</v>
      </c>
      <c r="H9" s="129">
        <v>2022</v>
      </c>
      <c r="I9" s="129">
        <v>2023</v>
      </c>
      <c r="J9" s="129">
        <v>2024</v>
      </c>
      <c r="K9" s="129">
        <v>2025</v>
      </c>
      <c r="L9" s="129">
        <v>2026</v>
      </c>
      <c r="M9" s="425"/>
    </row>
    <row r="10" spans="2:13">
      <c r="B10" s="124" t="s">
        <v>99</v>
      </c>
      <c r="C10" s="104" t="s">
        <v>7</v>
      </c>
      <c r="D10" s="104"/>
      <c r="E10" s="125"/>
      <c r="F10" s="125"/>
      <c r="G10" s="125"/>
      <c r="H10" s="125"/>
      <c r="I10" s="125"/>
      <c r="J10" s="125"/>
      <c r="K10" s="125"/>
      <c r="L10" s="125"/>
      <c r="M10" s="105"/>
    </row>
    <row r="11" spans="2:13">
      <c r="B11" s="170" t="s">
        <v>125</v>
      </c>
      <c r="C11" s="126" t="s">
        <v>7</v>
      </c>
      <c r="D11" s="126"/>
      <c r="E11" s="105"/>
      <c r="F11" s="105"/>
      <c r="G11" s="105"/>
      <c r="H11" s="105"/>
      <c r="I11" s="105"/>
      <c r="J11" s="105"/>
      <c r="K11" s="105"/>
      <c r="L11" s="105"/>
      <c r="M11" s="105"/>
    </row>
    <row r="12" spans="2:13">
      <c r="B12" s="122"/>
      <c r="C12" s="123"/>
      <c r="D12" s="123"/>
      <c r="E12" s="121"/>
      <c r="F12" s="121"/>
      <c r="G12" s="121"/>
      <c r="H12" s="121"/>
      <c r="I12" s="121"/>
      <c r="J12" s="121"/>
      <c r="K12" s="121"/>
      <c r="L12" s="121"/>
      <c r="M12" s="121"/>
    </row>
    <row r="13" spans="2:13">
      <c r="B13" s="103" t="s">
        <v>100</v>
      </c>
      <c r="C13" s="104" t="s">
        <v>7</v>
      </c>
      <c r="D13" s="104"/>
      <c r="E13" s="171">
        <f t="shared" ref="E13:M13" si="0">SUM(E14:E14)</f>
        <v>0</v>
      </c>
      <c r="F13" s="171">
        <f t="shared" si="0"/>
        <v>0</v>
      </c>
      <c r="G13" s="171">
        <f t="shared" si="0"/>
        <v>0</v>
      </c>
      <c r="H13" s="171">
        <f t="shared" si="0"/>
        <v>9593.4000000000015</v>
      </c>
      <c r="I13" s="171">
        <f t="shared" si="0"/>
        <v>9593.4000000000015</v>
      </c>
      <c r="J13" s="171">
        <f t="shared" si="0"/>
        <v>9593.4000000000015</v>
      </c>
      <c r="K13" s="171">
        <f t="shared" si="0"/>
        <v>9593.4000000000015</v>
      </c>
      <c r="L13" s="171">
        <f t="shared" si="0"/>
        <v>9593.4000000000015</v>
      </c>
      <c r="M13" s="171">
        <f t="shared" si="0"/>
        <v>47967.000000000007</v>
      </c>
    </row>
    <row r="14" spans="2:13">
      <c r="B14" s="170" t="str">
        <f>'1865_Расчет'!C6</f>
        <v>Экономия ЗПД от поставок, работы по которым выполнены в 2021 г.</v>
      </c>
      <c r="C14" s="126" t="s">
        <v>7</v>
      </c>
      <c r="D14" s="126"/>
      <c r="E14" s="125">
        <f>'1865_Расчет'!H6</f>
        <v>0</v>
      </c>
      <c r="F14" s="125">
        <f>'1865_Расчет'!I6</f>
        <v>0</v>
      </c>
      <c r="G14" s="125">
        <f>'1865_Расчет'!J6</f>
        <v>0</v>
      </c>
      <c r="H14" s="125">
        <f>'1865_Расчет'!K6</f>
        <v>9593.4000000000015</v>
      </c>
      <c r="I14" s="125">
        <f>'1865_Расчет'!L6</f>
        <v>9593.4000000000015</v>
      </c>
      <c r="J14" s="125">
        <f>'1865_Расчет'!M6</f>
        <v>9593.4000000000015</v>
      </c>
      <c r="K14" s="125">
        <f>'1865_Расчет'!N6</f>
        <v>9593.4000000000015</v>
      </c>
      <c r="L14" s="125">
        <f>'1865_Расчет'!O6</f>
        <v>9593.4000000000015</v>
      </c>
      <c r="M14" s="171">
        <f>SUM(C14:L14)</f>
        <v>47967.000000000007</v>
      </c>
    </row>
    <row r="15" spans="2:13">
      <c r="B15" s="101"/>
      <c r="C15" s="102"/>
      <c r="D15" s="102"/>
      <c r="E15" s="102"/>
      <c r="F15" s="102"/>
      <c r="G15" s="102"/>
      <c r="H15" s="102"/>
      <c r="I15" s="102"/>
      <c r="J15" s="102"/>
    </row>
    <row r="16" spans="2:13" ht="28.5" customHeight="1">
      <c r="B16" s="108" t="s">
        <v>44</v>
      </c>
      <c r="C16" s="108" t="s">
        <v>43</v>
      </c>
      <c r="D16" s="108"/>
      <c r="E16" s="108">
        <f t="shared" ref="E16:K16" si="1">E9</f>
        <v>2019</v>
      </c>
      <c r="F16" s="108">
        <f t="shared" si="1"/>
        <v>2020</v>
      </c>
      <c r="G16" s="108">
        <f t="shared" si="1"/>
        <v>2021</v>
      </c>
      <c r="H16" s="108">
        <f t="shared" si="1"/>
        <v>2022</v>
      </c>
      <c r="I16" s="108">
        <f t="shared" si="1"/>
        <v>2023</v>
      </c>
      <c r="J16" s="108">
        <f t="shared" si="1"/>
        <v>2024</v>
      </c>
      <c r="K16" s="108">
        <f t="shared" si="1"/>
        <v>2025</v>
      </c>
      <c r="L16" s="129">
        <v>2026</v>
      </c>
      <c r="M16" s="108" t="s">
        <v>5</v>
      </c>
    </row>
    <row r="17" spans="2:13">
      <c r="B17" s="106" t="s">
        <v>29</v>
      </c>
      <c r="C17" s="107" t="s">
        <v>7</v>
      </c>
      <c r="D17" s="104"/>
      <c r="E17" s="125">
        <f>'1865_ИД'!I31</f>
        <v>0</v>
      </c>
      <c r="F17" s="125">
        <f>'1865_ИД'!J31</f>
        <v>0</v>
      </c>
      <c r="G17" s="125">
        <f>'1865_ИД'!K31</f>
        <v>7089</v>
      </c>
      <c r="H17" s="125">
        <f>'1865_ИД'!L31</f>
        <v>16730</v>
      </c>
      <c r="I17" s="125">
        <f>'1865_ИД'!M31</f>
        <v>0</v>
      </c>
      <c r="J17" s="125">
        <f>'1865_ИД'!N31</f>
        <v>0</v>
      </c>
      <c r="K17" s="125">
        <f>'1865_ИД'!O31</f>
        <v>0</v>
      </c>
      <c r="L17" s="125">
        <f>'1865_ИД'!P31</f>
        <v>0</v>
      </c>
      <c r="M17" s="171">
        <f>SUM(C17:L17)</f>
        <v>23819</v>
      </c>
    </row>
    <row r="18" spans="2:13">
      <c r="B18" s="40" t="s">
        <v>30</v>
      </c>
      <c r="C18" s="38" t="s">
        <v>7</v>
      </c>
      <c r="D18" s="126"/>
      <c r="E18" s="125">
        <f>'1865_ИД'!I41</f>
        <v>0</v>
      </c>
      <c r="F18" s="125">
        <f>'1865_ИД'!J41</f>
        <v>660</v>
      </c>
      <c r="G18" s="125">
        <f>'1865_ИД'!K41</f>
        <v>6129</v>
      </c>
      <c r="H18" s="125">
        <f>'1865_ИД'!L41</f>
        <v>0</v>
      </c>
      <c r="I18" s="125">
        <f>'1865_ИД'!M41</f>
        <v>0</v>
      </c>
      <c r="J18" s="125">
        <f>'1865_ИД'!N41</f>
        <v>0</v>
      </c>
      <c r="K18" s="125">
        <f>'1865_ИД'!O41</f>
        <v>0</v>
      </c>
      <c r="L18" s="125">
        <f>'1865_ИД'!P41</f>
        <v>0</v>
      </c>
      <c r="M18" s="171">
        <f>SUM(C18:L18)</f>
        <v>6789</v>
      </c>
    </row>
    <row r="19" spans="2:13">
      <c r="B19" s="25" t="s">
        <v>5</v>
      </c>
      <c r="C19" s="39" t="s">
        <v>7</v>
      </c>
      <c r="D19" s="126"/>
      <c r="E19" s="171">
        <f t="shared" ref="E19:M19" si="2">SUM(E17:E18)</f>
        <v>0</v>
      </c>
      <c r="F19" s="171">
        <f t="shared" si="2"/>
        <v>660</v>
      </c>
      <c r="G19" s="171">
        <f t="shared" si="2"/>
        <v>13218</v>
      </c>
      <c r="H19" s="171">
        <f t="shared" si="2"/>
        <v>16730</v>
      </c>
      <c r="I19" s="171">
        <f t="shared" si="2"/>
        <v>0</v>
      </c>
      <c r="J19" s="171">
        <f t="shared" si="2"/>
        <v>0</v>
      </c>
      <c r="K19" s="171">
        <f t="shared" si="2"/>
        <v>0</v>
      </c>
      <c r="L19" s="171">
        <f t="shared" si="2"/>
        <v>0</v>
      </c>
      <c r="M19" s="171">
        <f t="shared" si="2"/>
        <v>30608</v>
      </c>
    </row>
    <row r="20" spans="2:13">
      <c r="B20" s="102"/>
      <c r="C20" s="102"/>
      <c r="D20" s="102"/>
      <c r="E20" s="102"/>
      <c r="F20" s="102"/>
      <c r="G20" s="102"/>
      <c r="H20" s="102"/>
      <c r="I20" s="102"/>
      <c r="J20" s="102"/>
      <c r="K20" s="109"/>
      <c r="L20" s="109"/>
    </row>
    <row r="21" spans="2:13" s="99" customFormat="1">
      <c r="B21" s="41" t="s">
        <v>8</v>
      </c>
      <c r="C21" s="43" t="s">
        <v>45</v>
      </c>
      <c r="D21" s="43"/>
      <c r="E21" s="42">
        <f>1/(1+'1865_ИД'!$G$111)^(E9-'1865_ИД'!$G$20+1/2)</f>
        <v>1.2171869207315698</v>
      </c>
      <c r="F21" s="42">
        <f>1/(1+'1865_ИД'!$G$111)^(F9-'1865_ИД'!$G$20+1/2)</f>
        <v>1.0677078252031311</v>
      </c>
      <c r="G21" s="42">
        <f>1/(1+'1865_ИД'!$G$111)^(G9-'1865_ИД'!$G$20+1/2)</f>
        <v>0.93658581158169396</v>
      </c>
      <c r="H21" s="42">
        <f>1/(1+'1865_ИД'!$G$111)^(H9-'1865_ИД'!$G$20+1/2)</f>
        <v>0.82156650138745069</v>
      </c>
      <c r="I21" s="42">
        <f>1/(1+'1865_ИД'!$G$111)^(I9-'1865_ИД'!$G$20+1/2)</f>
        <v>0.72067236963811454</v>
      </c>
      <c r="J21" s="42">
        <f>1/(1+'1865_ИД'!$G$111)^(J9-'1865_ИД'!$G$20+1/2)</f>
        <v>0.63216874529659162</v>
      </c>
      <c r="K21" s="42">
        <f>1/(1+'1865_ИД'!$G$111)^(K9-'1865_ИД'!$G$20+1/2)</f>
        <v>0.55453398710227331</v>
      </c>
      <c r="L21" s="42">
        <f>1/(1+'1865_ИД'!$G$111)^(L9-'1865_ИД'!$G$20+1/2)</f>
        <v>0.48643332201953804</v>
      </c>
      <c r="M21" s="46"/>
    </row>
    <row r="23" spans="2:13">
      <c r="B23" s="25" t="s">
        <v>31</v>
      </c>
      <c r="C23" s="38" t="s">
        <v>7</v>
      </c>
      <c r="D23" s="38"/>
      <c r="E23" s="26">
        <f t="shared" ref="E23:L23" si="3">SUM(E13,-E19)</f>
        <v>0</v>
      </c>
      <c r="F23" s="26">
        <f t="shared" si="3"/>
        <v>-660</v>
      </c>
      <c r="G23" s="26">
        <f t="shared" si="3"/>
        <v>-13218</v>
      </c>
      <c r="H23" s="26">
        <f t="shared" si="3"/>
        <v>-7136.5999999999985</v>
      </c>
      <c r="I23" s="26">
        <f t="shared" si="3"/>
        <v>9593.4000000000015</v>
      </c>
      <c r="J23" s="26">
        <f t="shared" si="3"/>
        <v>9593.4000000000015</v>
      </c>
      <c r="K23" s="26">
        <f t="shared" si="3"/>
        <v>9593.4000000000015</v>
      </c>
      <c r="L23" s="26">
        <f t="shared" si="3"/>
        <v>9593.4000000000015</v>
      </c>
      <c r="M23" s="171">
        <f>SUM(C23:L23)</f>
        <v>17359.000000000007</v>
      </c>
    </row>
    <row r="24" spans="2:13">
      <c r="B24" s="25" t="s">
        <v>32</v>
      </c>
      <c r="C24" s="38" t="s">
        <v>7</v>
      </c>
      <c r="D24" s="38"/>
      <c r="E24" s="26">
        <f t="shared" ref="E24:L24" si="4">SUM(E13,-E18)</f>
        <v>0</v>
      </c>
      <c r="F24" s="26">
        <f t="shared" si="4"/>
        <v>-660</v>
      </c>
      <c r="G24" s="26">
        <f t="shared" si="4"/>
        <v>-6129</v>
      </c>
      <c r="H24" s="26">
        <f t="shared" si="4"/>
        <v>9593.4000000000015</v>
      </c>
      <c r="I24" s="26">
        <f t="shared" si="4"/>
        <v>9593.4000000000015</v>
      </c>
      <c r="J24" s="26">
        <f t="shared" si="4"/>
        <v>9593.4000000000015</v>
      </c>
      <c r="K24" s="26">
        <f t="shared" si="4"/>
        <v>9593.4000000000015</v>
      </c>
      <c r="L24" s="26">
        <f t="shared" si="4"/>
        <v>9593.4000000000015</v>
      </c>
      <c r="M24" s="171">
        <f>SUM(C24:L24)</f>
        <v>41178.000000000007</v>
      </c>
    </row>
    <row r="25" spans="2:13">
      <c r="B25" s="25" t="s">
        <v>33</v>
      </c>
      <c r="C25" s="38" t="s">
        <v>7</v>
      </c>
      <c r="D25" s="180"/>
      <c r="E25" s="26">
        <f>SUM(E24,D25)</f>
        <v>0</v>
      </c>
      <c r="F25" s="26">
        <f t="shared" ref="F25:L25" si="5">SUM(F24,E25)</f>
        <v>-660</v>
      </c>
      <c r="G25" s="26">
        <f t="shared" si="5"/>
        <v>-6789</v>
      </c>
      <c r="H25" s="26">
        <f t="shared" si="5"/>
        <v>2804.4000000000015</v>
      </c>
      <c r="I25" s="26">
        <f t="shared" si="5"/>
        <v>12397.800000000003</v>
      </c>
      <c r="J25" s="26">
        <f t="shared" si="5"/>
        <v>21991.200000000004</v>
      </c>
      <c r="K25" s="26">
        <f t="shared" si="5"/>
        <v>31584.600000000006</v>
      </c>
      <c r="L25" s="26">
        <f t="shared" si="5"/>
        <v>41178.000000000007</v>
      </c>
      <c r="M25" s="171">
        <f>L25</f>
        <v>41178.000000000007</v>
      </c>
    </row>
    <row r="26" spans="2:13">
      <c r="B26" s="25" t="s">
        <v>437</v>
      </c>
      <c r="C26" s="38" t="s">
        <v>7</v>
      </c>
      <c r="D26" s="38"/>
      <c r="E26" s="26">
        <f t="shared" ref="E26:L26" si="6">(E17-E24*E34*(E24&lt;0))*E21</f>
        <v>0</v>
      </c>
      <c r="F26" s="26">
        <f t="shared" si="6"/>
        <v>704.68716463406656</v>
      </c>
      <c r="G26" s="26">
        <f t="shared" si="6"/>
        <v>12379.791257486831</v>
      </c>
      <c r="H26" s="26">
        <f t="shared" si="6"/>
        <v>13744.807568212051</v>
      </c>
      <c r="I26" s="26">
        <f t="shared" si="6"/>
        <v>0</v>
      </c>
      <c r="J26" s="26">
        <f t="shared" si="6"/>
        <v>0</v>
      </c>
      <c r="K26" s="26">
        <f t="shared" si="6"/>
        <v>0</v>
      </c>
      <c r="L26" s="26">
        <f t="shared" si="6"/>
        <v>0</v>
      </c>
      <c r="M26" s="171">
        <f>SUM(C26:L26)</f>
        <v>26829.285990332948</v>
      </c>
    </row>
    <row r="27" spans="2:13">
      <c r="B27" s="25" t="s">
        <v>34</v>
      </c>
      <c r="C27" s="38" t="s">
        <v>7</v>
      </c>
      <c r="D27" s="38"/>
      <c r="E27" s="26">
        <f>E21*E23</f>
        <v>0</v>
      </c>
      <c r="F27" s="26">
        <f t="shared" ref="F27:L27" si="7">F21*F23</f>
        <v>-704.68716463406656</v>
      </c>
      <c r="G27" s="26">
        <f t="shared" si="7"/>
        <v>-12379.791257486831</v>
      </c>
      <c r="H27" s="26">
        <f t="shared" si="7"/>
        <v>-5863.1914938016798</v>
      </c>
      <c r="I27" s="26">
        <f t="shared" si="7"/>
        <v>6913.6983108862887</v>
      </c>
      <c r="J27" s="26">
        <f t="shared" si="7"/>
        <v>6064.6476411283229</v>
      </c>
      <c r="K27" s="26">
        <f t="shared" si="7"/>
        <v>5319.8663518669491</v>
      </c>
      <c r="L27" s="26">
        <f t="shared" si="7"/>
        <v>4666.5494314622365</v>
      </c>
      <c r="M27" s="171">
        <f>SUM(C27:L27)</f>
        <v>4017.0918194212209</v>
      </c>
    </row>
    <row r="28" spans="2:13">
      <c r="B28" s="25" t="s">
        <v>35</v>
      </c>
      <c r="C28" s="38" t="s">
        <v>7</v>
      </c>
      <c r="D28" s="180"/>
      <c r="E28" s="26">
        <f t="shared" ref="E28:L28" si="8">D28+E23</f>
        <v>0</v>
      </c>
      <c r="F28" s="26">
        <f t="shared" si="8"/>
        <v>-660</v>
      </c>
      <c r="G28" s="26">
        <f t="shared" si="8"/>
        <v>-13878</v>
      </c>
      <c r="H28" s="26">
        <f t="shared" si="8"/>
        <v>-21014.6</v>
      </c>
      <c r="I28" s="26">
        <f t="shared" si="8"/>
        <v>-11421.199999999997</v>
      </c>
      <c r="J28" s="26">
        <f t="shared" si="8"/>
        <v>-1827.7999999999956</v>
      </c>
      <c r="K28" s="26">
        <f t="shared" si="8"/>
        <v>7765.6000000000058</v>
      </c>
      <c r="L28" s="26">
        <f t="shared" si="8"/>
        <v>17359.000000000007</v>
      </c>
      <c r="M28" s="171">
        <f>L28</f>
        <v>17359.000000000007</v>
      </c>
    </row>
    <row r="29" spans="2:13">
      <c r="B29" s="25" t="s">
        <v>36</v>
      </c>
      <c r="C29" s="181" t="s">
        <v>11</v>
      </c>
      <c r="D29" s="180"/>
      <c r="E29" s="27">
        <f>IF(E28&lt;0,1,IF(D29&lt;1,0,ABS(D28)/(ABS(D28)+E28)))</f>
        <v>0</v>
      </c>
      <c r="F29" s="27">
        <f t="shared" ref="F29:L29" si="9">IF(F28&lt;0,1,IF(E29&lt;1,0,ABS(E28)/(ABS(E28)+F28)))</f>
        <v>1</v>
      </c>
      <c r="G29" s="27">
        <f t="shared" si="9"/>
        <v>1</v>
      </c>
      <c r="H29" s="27">
        <f t="shared" si="9"/>
        <v>1</v>
      </c>
      <c r="I29" s="26">
        <f t="shared" si="9"/>
        <v>1</v>
      </c>
      <c r="J29" s="26">
        <f t="shared" si="9"/>
        <v>1</v>
      </c>
      <c r="K29" s="26">
        <f t="shared" si="9"/>
        <v>0.19052682052244202</v>
      </c>
      <c r="L29" s="26">
        <f t="shared" si="9"/>
        <v>0</v>
      </c>
      <c r="M29" s="182">
        <f>SUM(C29:L29)</f>
        <v>5.1905268205224422</v>
      </c>
    </row>
    <row r="30" spans="2:13">
      <c r="B30" s="25" t="s">
        <v>37</v>
      </c>
      <c r="C30" s="38" t="s">
        <v>7</v>
      </c>
      <c r="D30" s="180"/>
      <c r="E30" s="26">
        <f t="shared" ref="E30:L30" si="10">E27+D30</f>
        <v>0</v>
      </c>
      <c r="F30" s="26">
        <f t="shared" si="10"/>
        <v>-704.68716463406656</v>
      </c>
      <c r="G30" s="26">
        <f t="shared" si="10"/>
        <v>-13084.478422120897</v>
      </c>
      <c r="H30" s="26">
        <f t="shared" si="10"/>
        <v>-18947.669915922575</v>
      </c>
      <c r="I30" s="26">
        <f t="shared" si="10"/>
        <v>-12033.971605036288</v>
      </c>
      <c r="J30" s="26">
        <f t="shared" si="10"/>
        <v>-5969.3239639079648</v>
      </c>
      <c r="K30" s="26">
        <f t="shared" si="10"/>
        <v>-649.45761204101564</v>
      </c>
      <c r="L30" s="26">
        <f t="shared" si="10"/>
        <v>4017.0918194212209</v>
      </c>
      <c r="M30" s="171">
        <f>L30</f>
        <v>4017.0918194212209</v>
      </c>
    </row>
    <row r="31" spans="2:13">
      <c r="B31" s="25" t="s">
        <v>38</v>
      </c>
      <c r="C31" s="181" t="s">
        <v>11</v>
      </c>
      <c r="D31" s="180"/>
      <c r="E31" s="26">
        <f>IF(E30&lt;0,1,IF(D31&lt;1,0,ABS(D30)/(ABS(D30)+E30)))</f>
        <v>0</v>
      </c>
      <c r="F31" s="26">
        <f t="shared" ref="F31:L31" si="11">IF(F30&lt;0,1,IF(E31&lt;1,0,ABS(E30)/(ABS(E30)+F30)))</f>
        <v>1</v>
      </c>
      <c r="G31" s="26">
        <f t="shared" si="11"/>
        <v>1</v>
      </c>
      <c r="H31" s="26">
        <f t="shared" si="11"/>
        <v>1</v>
      </c>
      <c r="I31" s="26">
        <f t="shared" si="11"/>
        <v>1</v>
      </c>
      <c r="J31" s="26">
        <f t="shared" si="11"/>
        <v>1</v>
      </c>
      <c r="K31" s="26">
        <f t="shared" si="11"/>
        <v>1</v>
      </c>
      <c r="L31" s="26">
        <f t="shared" si="11"/>
        <v>0.13917298457449573</v>
      </c>
      <c r="M31" s="28">
        <f>SUM(E31:K31)</f>
        <v>6</v>
      </c>
    </row>
    <row r="34" spans="2:13" s="111" customFormat="1" ht="12">
      <c r="B34" s="112" t="s">
        <v>39</v>
      </c>
      <c r="C34" s="113"/>
      <c r="D34" s="113"/>
      <c r="E34" s="113">
        <f>IF(E35&gt;$C$36,0,1)</f>
        <v>1</v>
      </c>
      <c r="F34" s="113">
        <f t="shared" ref="F34:L34" si="12">IF(F35&gt;$C$36,0,1)</f>
        <v>1</v>
      </c>
      <c r="G34" s="113">
        <f t="shared" si="12"/>
        <v>1</v>
      </c>
      <c r="H34" s="113">
        <f t="shared" si="12"/>
        <v>0</v>
      </c>
      <c r="I34" s="113">
        <f t="shared" si="12"/>
        <v>0</v>
      </c>
      <c r="J34" s="113">
        <f t="shared" si="12"/>
        <v>0</v>
      </c>
      <c r="K34" s="113">
        <f t="shared" si="12"/>
        <v>0</v>
      </c>
      <c r="L34" s="113">
        <f t="shared" si="12"/>
        <v>0</v>
      </c>
    </row>
    <row r="35" spans="2:13" s="111" customFormat="1" ht="12">
      <c r="B35" s="112" t="s">
        <v>40</v>
      </c>
      <c r="C35" s="112"/>
      <c r="D35" s="112"/>
      <c r="E35" s="112">
        <f t="shared" ref="E35:L35" si="13">E9</f>
        <v>2019</v>
      </c>
      <c r="F35" s="112">
        <f t="shared" si="13"/>
        <v>2020</v>
      </c>
      <c r="G35" s="112">
        <f t="shared" si="13"/>
        <v>2021</v>
      </c>
      <c r="H35" s="112">
        <f t="shared" si="13"/>
        <v>2022</v>
      </c>
      <c r="I35" s="112">
        <f t="shared" si="13"/>
        <v>2023</v>
      </c>
      <c r="J35" s="112">
        <f t="shared" si="13"/>
        <v>2024</v>
      </c>
      <c r="K35" s="112">
        <f t="shared" si="13"/>
        <v>2025</v>
      </c>
      <c r="L35" s="112">
        <f t="shared" si="13"/>
        <v>2026</v>
      </c>
    </row>
    <row r="36" spans="2:13" s="111" customFormat="1" ht="12">
      <c r="B36" s="112" t="s">
        <v>71</v>
      </c>
      <c r="C36" s="113">
        <f>HLOOKUP(MIN(E25:K25),E25:K35,11,FALSE)*(MIN(E25:K25)&lt;0)</f>
        <v>2021</v>
      </c>
      <c r="D36" s="113"/>
      <c r="E36" s="113"/>
      <c r="F36" s="113"/>
      <c r="G36" s="113"/>
      <c r="H36" s="113"/>
      <c r="I36" s="113"/>
      <c r="J36" s="113"/>
      <c r="K36" s="113"/>
      <c r="L36" s="113"/>
    </row>
    <row r="37" spans="2:13">
      <c r="I37" s="110"/>
      <c r="J37" s="110"/>
      <c r="K37" s="110"/>
      <c r="L37" s="110"/>
      <c r="M37" s="110"/>
    </row>
  </sheetData>
  <sheetProtection formatCells="0" formatColumns="0" formatRows="0" insertColumns="0" insertRows="0" insertHyperlinks="0" deleteColumns="0" deleteRows="0" sort="0" autoFilter="0" pivotTables="0"/>
  <mergeCells count="3">
    <mergeCell ref="B8:B9"/>
    <mergeCell ref="C8:C9"/>
    <mergeCell ref="M8:M9"/>
  </mergeCells>
  <pageMargins left="0.7" right="0.7" top="0.75" bottom="0.75" header="0.3" footer="0.3"/>
  <pageSetup paperSize="9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2" tint="-0.89999084444715716"/>
  </sheetPr>
  <dimension ref="A1"/>
  <sheetViews>
    <sheetView workbookViewId="0"/>
  </sheetViews>
  <sheetFormatPr baseColWidth="10" defaultColWidth="8.6640625" defaultRowHeight="1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79"/>
  <sheetViews>
    <sheetView zoomScale="50" zoomScaleNormal="50" workbookViewId="0">
      <pane xSplit="5" ySplit="2" topLeftCell="F27" activePane="bottomRight" state="frozen"/>
      <selection pane="topRight"/>
      <selection pane="bottomLeft"/>
      <selection pane="bottomRight" activeCell="L42" sqref="L42:N42"/>
    </sheetView>
  </sheetViews>
  <sheetFormatPr baseColWidth="10" defaultColWidth="0" defaultRowHeight="15" zeroHeight="1" outlineLevelRow="1" outlineLevelCol="1"/>
  <cols>
    <col min="1" max="1" width="5" style="19" customWidth="1"/>
    <col min="2" max="2" width="5.1640625" style="8" customWidth="1"/>
    <col min="3" max="3" width="49.33203125" style="20" customWidth="1"/>
    <col min="4" max="4" width="33.5" style="20" customWidth="1" outlineLevel="1"/>
    <col min="5" max="5" width="26.83203125" style="20" customWidth="1" outlineLevel="1"/>
    <col min="6" max="6" width="14.1640625" style="19" customWidth="1"/>
    <col min="7" max="7" width="12.5" style="19" customWidth="1"/>
    <col min="8" max="8" width="13.33203125" style="19" customWidth="1"/>
    <col min="9" max="16" width="12.33203125" style="19" customWidth="1"/>
    <col min="17" max="20" width="12.33203125" style="19" hidden="1" customWidth="1"/>
    <col min="21" max="21" width="0" style="13" hidden="1" customWidth="1"/>
    <col min="22" max="25" width="0" style="19" hidden="1" customWidth="1"/>
    <col min="26" max="16384" width="9.1640625" style="19" hidden="1"/>
  </cols>
  <sheetData>
    <row r="1" spans="1:21" ht="21.75" customHeight="1">
      <c r="A1" s="1" t="s">
        <v>0</v>
      </c>
      <c r="B1" s="2" t="s">
        <v>1</v>
      </c>
      <c r="C1" s="3" t="s">
        <v>2</v>
      </c>
      <c r="D1" s="3" t="s">
        <v>66</v>
      </c>
      <c r="E1" s="67" t="s">
        <v>3</v>
      </c>
      <c r="F1" s="4" t="s">
        <v>4</v>
      </c>
      <c r="G1" s="5" t="s">
        <v>5</v>
      </c>
      <c r="H1" s="6">
        <v>2018</v>
      </c>
      <c r="I1" s="6">
        <v>2019</v>
      </c>
      <c r="J1" s="6">
        <v>2020</v>
      </c>
      <c r="K1" s="6">
        <v>2021</v>
      </c>
      <c r="L1" s="6">
        <v>2022</v>
      </c>
      <c r="M1" s="6">
        <v>2023</v>
      </c>
      <c r="N1" s="6">
        <v>2024</v>
      </c>
      <c r="O1" s="6">
        <v>2025</v>
      </c>
      <c r="P1" s="6">
        <v>2026</v>
      </c>
      <c r="Q1" s="6">
        <v>2027</v>
      </c>
      <c r="R1" s="6">
        <v>2028</v>
      </c>
      <c r="S1" s="6">
        <v>2029</v>
      </c>
      <c r="T1" s="6">
        <v>2030</v>
      </c>
      <c r="U1" s="13" t="s">
        <v>21</v>
      </c>
    </row>
    <row r="2" spans="1:21">
      <c r="A2" s="52"/>
      <c r="B2" s="70"/>
      <c r="C2" s="74"/>
      <c r="D2" s="74"/>
      <c r="E2" s="71"/>
      <c r="F2" s="75"/>
      <c r="G2" s="74"/>
      <c r="H2" s="74"/>
      <c r="I2" s="74"/>
      <c r="J2" s="74"/>
      <c r="K2" s="74"/>
      <c r="L2" s="74"/>
      <c r="M2" s="74"/>
      <c r="N2" s="74"/>
      <c r="O2" s="74"/>
      <c r="P2" s="74"/>
      <c r="Q2" s="7"/>
      <c r="R2" s="7"/>
      <c r="S2" s="7"/>
      <c r="T2" s="7"/>
      <c r="U2" s="13" t="s">
        <v>21</v>
      </c>
    </row>
    <row r="3" spans="1:21">
      <c r="A3" s="52"/>
      <c r="B3" s="70"/>
      <c r="C3" s="76"/>
      <c r="D3" s="76"/>
      <c r="E3" s="77"/>
      <c r="F3" s="78"/>
      <c r="G3" s="79"/>
      <c r="H3" s="52" t="s">
        <v>73</v>
      </c>
      <c r="I3" s="52"/>
      <c r="J3" s="52"/>
      <c r="K3" s="52"/>
      <c r="L3" s="52"/>
      <c r="M3" s="52"/>
      <c r="N3" s="52"/>
      <c r="O3" s="52"/>
      <c r="P3" s="52"/>
      <c r="U3" s="13" t="s">
        <v>21</v>
      </c>
    </row>
    <row r="4" spans="1:21" ht="16">
      <c r="A4" s="52"/>
      <c r="B4" s="70"/>
      <c r="C4" s="10" t="s">
        <v>15</v>
      </c>
      <c r="D4" s="80"/>
      <c r="E4" s="81" t="s">
        <v>73</v>
      </c>
      <c r="F4" s="82"/>
      <c r="G4" s="52"/>
      <c r="H4" s="52" t="s">
        <v>73</v>
      </c>
      <c r="I4" s="52"/>
      <c r="J4" s="52"/>
      <c r="K4" s="52"/>
      <c r="L4" s="52"/>
      <c r="M4" s="52"/>
      <c r="N4" s="52"/>
      <c r="O4" s="52"/>
      <c r="P4" s="52"/>
      <c r="U4" s="13" t="s">
        <v>21</v>
      </c>
    </row>
    <row r="5" spans="1:21" ht="16">
      <c r="A5" s="52"/>
      <c r="B5" s="70"/>
      <c r="C5" s="11" t="s">
        <v>149</v>
      </c>
      <c r="D5" s="83"/>
      <c r="E5" s="52"/>
      <c r="F5" s="82"/>
      <c r="G5" s="52"/>
      <c r="H5" s="52"/>
      <c r="I5" s="52"/>
      <c r="J5" s="52"/>
      <c r="K5" s="52"/>
      <c r="L5" s="52"/>
      <c r="M5" s="52"/>
      <c r="N5" s="52"/>
      <c r="O5" s="52"/>
      <c r="P5" s="52"/>
      <c r="U5" s="13" t="s">
        <v>21</v>
      </c>
    </row>
    <row r="6" spans="1:21" ht="16">
      <c r="A6" s="52"/>
      <c r="B6" s="70"/>
      <c r="C6" s="10" t="s">
        <v>16</v>
      </c>
      <c r="D6" s="80"/>
      <c r="E6" s="81"/>
      <c r="F6" s="82"/>
      <c r="G6" s="52"/>
      <c r="H6" s="52"/>
      <c r="I6" s="52"/>
      <c r="J6" s="52"/>
      <c r="K6" s="52"/>
      <c r="L6" s="52"/>
      <c r="M6" s="52"/>
      <c r="N6" s="52"/>
      <c r="O6" s="52"/>
      <c r="P6" s="52"/>
      <c r="U6" s="13" t="s">
        <v>21</v>
      </c>
    </row>
    <row r="7" spans="1:21" ht="16">
      <c r="A7" s="52"/>
      <c r="B7" s="70"/>
      <c r="C7" s="11" t="s">
        <v>148</v>
      </c>
      <c r="D7" s="83"/>
      <c r="E7" s="81"/>
      <c r="F7" s="82"/>
      <c r="G7" s="52"/>
      <c r="H7" s="52"/>
      <c r="I7" s="52"/>
      <c r="J7" s="52"/>
      <c r="K7" s="52"/>
      <c r="L7" s="52"/>
      <c r="M7" s="52"/>
      <c r="N7" s="52"/>
      <c r="O7" s="52"/>
      <c r="P7" s="52"/>
      <c r="U7" s="13" t="s">
        <v>21</v>
      </c>
    </row>
    <row r="8" spans="1:21" ht="16">
      <c r="A8" s="52"/>
      <c r="B8" s="70"/>
      <c r="C8" s="10" t="s">
        <v>17</v>
      </c>
      <c r="D8" s="80"/>
      <c r="E8" s="52"/>
      <c r="F8" s="82"/>
      <c r="G8" s="52"/>
      <c r="H8" s="52"/>
      <c r="I8" s="52"/>
      <c r="J8" s="52"/>
      <c r="K8" s="52"/>
      <c r="L8" s="52"/>
      <c r="M8" s="52"/>
      <c r="N8" s="52"/>
      <c r="O8" s="52"/>
      <c r="P8" s="52"/>
      <c r="U8" s="13" t="s">
        <v>21</v>
      </c>
    </row>
    <row r="9" spans="1:21" ht="16">
      <c r="A9" s="52"/>
      <c r="B9" s="70"/>
      <c r="C9" s="11" t="s">
        <v>102</v>
      </c>
      <c r="D9" s="83"/>
      <c r="E9" s="81"/>
      <c r="F9" s="82"/>
      <c r="G9" s="52"/>
      <c r="H9" s="52"/>
      <c r="I9" s="52"/>
      <c r="J9" s="52"/>
      <c r="K9" s="52"/>
      <c r="L9" s="52"/>
      <c r="M9" s="52"/>
      <c r="N9" s="52"/>
      <c r="O9" s="52"/>
      <c r="P9" s="52"/>
      <c r="U9" s="13" t="s">
        <v>21</v>
      </c>
    </row>
    <row r="10" spans="1:21" ht="16">
      <c r="A10" s="52"/>
      <c r="B10" s="70"/>
      <c r="C10" s="10" t="s">
        <v>19</v>
      </c>
      <c r="D10" s="80"/>
      <c r="E10" s="81"/>
      <c r="F10" s="82"/>
      <c r="G10" s="52"/>
      <c r="H10" s="52"/>
      <c r="I10" s="52"/>
      <c r="J10" s="52"/>
      <c r="K10" s="52"/>
      <c r="L10" s="52"/>
      <c r="M10" s="52"/>
      <c r="N10" s="52"/>
      <c r="O10" s="52"/>
      <c r="P10" s="52"/>
      <c r="U10" s="13" t="s">
        <v>21</v>
      </c>
    </row>
    <row r="11" spans="1:21" ht="16">
      <c r="A11" s="52"/>
      <c r="B11" s="70"/>
      <c r="C11" s="11" t="s">
        <v>47</v>
      </c>
      <c r="D11" s="83"/>
      <c r="E11" s="84"/>
      <c r="F11" s="82"/>
      <c r="G11" s="52"/>
      <c r="H11" s="52"/>
      <c r="I11" s="52"/>
      <c r="J11" s="52"/>
      <c r="K11" s="52"/>
      <c r="L11" s="52"/>
      <c r="M11" s="52"/>
      <c r="N11" s="52"/>
      <c r="O11" s="52"/>
      <c r="P11" s="52"/>
      <c r="U11" s="13" t="s">
        <v>21</v>
      </c>
    </row>
    <row r="12" spans="1:21" ht="16">
      <c r="A12" s="52"/>
      <c r="B12" s="70"/>
      <c r="C12" s="10" t="s">
        <v>57</v>
      </c>
      <c r="D12" s="80"/>
      <c r="E12" s="84"/>
      <c r="F12" s="82"/>
      <c r="G12" s="52"/>
      <c r="H12" s="52"/>
      <c r="I12" s="52"/>
      <c r="J12" s="52"/>
      <c r="K12" s="52"/>
      <c r="L12" s="52"/>
      <c r="M12" s="52"/>
      <c r="N12" s="52"/>
      <c r="O12" s="52"/>
      <c r="P12" s="52"/>
    </row>
    <row r="13" spans="1:21" ht="16">
      <c r="A13" s="52"/>
      <c r="B13" s="70"/>
      <c r="C13" s="11" t="s">
        <v>150</v>
      </c>
      <c r="D13" s="83"/>
      <c r="E13" s="84"/>
      <c r="F13" s="82"/>
      <c r="G13" s="52"/>
      <c r="H13" s="52"/>
      <c r="I13" s="52"/>
      <c r="J13" s="52"/>
      <c r="K13" s="52"/>
      <c r="L13" s="52"/>
      <c r="M13" s="52"/>
      <c r="N13" s="52"/>
      <c r="O13" s="52"/>
      <c r="P13" s="52"/>
    </row>
    <row r="14" spans="1:21" ht="16">
      <c r="A14" s="52"/>
      <c r="B14" s="70"/>
      <c r="C14" s="10" t="s">
        <v>46</v>
      </c>
      <c r="D14" s="80"/>
      <c r="E14" s="8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T14" s="13"/>
      <c r="U14" s="19"/>
    </row>
    <row r="15" spans="1:21" ht="16">
      <c r="A15" s="52"/>
      <c r="B15" s="70"/>
      <c r="C15" s="11" t="s">
        <v>151</v>
      </c>
      <c r="D15" s="83"/>
      <c r="E15" s="8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T15" s="13"/>
      <c r="U15" s="19"/>
    </row>
    <row r="16" spans="1:21">
      <c r="A16" s="52"/>
      <c r="B16" s="70"/>
      <c r="C16" s="81"/>
      <c r="D16" s="81"/>
      <c r="E16" s="8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T16" s="13"/>
      <c r="U16" s="19"/>
    </row>
    <row r="17" spans="1:21" ht="17.25" customHeight="1">
      <c r="A17" s="52"/>
      <c r="B17" s="70"/>
      <c r="C17" s="83"/>
      <c r="D17" s="83"/>
      <c r="E17" s="81"/>
      <c r="F17" s="82"/>
      <c r="G17" s="52"/>
      <c r="H17" s="52"/>
      <c r="I17" s="52"/>
      <c r="J17" s="52"/>
      <c r="K17" s="52"/>
      <c r="L17" s="52"/>
      <c r="M17" s="52"/>
      <c r="N17" s="52"/>
      <c r="O17" s="52"/>
      <c r="P17" s="52"/>
      <c r="U17" s="13" t="s">
        <v>21</v>
      </c>
    </row>
    <row r="18" spans="1:21">
      <c r="A18" s="52"/>
      <c r="B18" s="114" t="s">
        <v>63</v>
      </c>
      <c r="C18" s="31" t="s">
        <v>18</v>
      </c>
      <c r="D18" s="31"/>
      <c r="E18" s="32"/>
      <c r="F18" s="33"/>
      <c r="G18" s="34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13" t="s">
        <v>21</v>
      </c>
    </row>
    <row r="19" spans="1:21">
      <c r="A19" s="52"/>
      <c r="B19" s="70"/>
      <c r="C19" s="71"/>
      <c r="D19" s="71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U19" s="13" t="s">
        <v>21</v>
      </c>
    </row>
    <row r="20" spans="1:21" ht="16" outlineLevel="1">
      <c r="A20" s="52"/>
      <c r="B20" s="97" t="s">
        <v>76</v>
      </c>
      <c r="C20" s="96" t="s">
        <v>70</v>
      </c>
      <c r="D20" s="96"/>
      <c r="E20" s="85"/>
      <c r="F20" s="85"/>
      <c r="G20" s="175">
        <v>2020</v>
      </c>
      <c r="H20" s="52"/>
      <c r="I20" s="52"/>
      <c r="J20" s="52"/>
      <c r="K20" s="52"/>
      <c r="L20" s="52"/>
      <c r="M20" s="52"/>
      <c r="N20" s="52"/>
      <c r="O20" s="52"/>
      <c r="P20" s="52"/>
    </row>
    <row r="21" spans="1:21" outlineLevel="1">
      <c r="A21" s="52"/>
      <c r="B21" s="70"/>
      <c r="C21" s="71"/>
      <c r="D21" s="71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</row>
    <row r="22" spans="1:21" ht="16" outlineLevel="1">
      <c r="A22" s="52"/>
      <c r="B22" s="15" t="s">
        <v>77</v>
      </c>
      <c r="C22" s="21" t="s">
        <v>58</v>
      </c>
      <c r="D22" s="68" t="s">
        <v>283</v>
      </c>
      <c r="E22" s="56"/>
      <c r="F22" s="22"/>
      <c r="G22" s="22"/>
      <c r="H22" s="22"/>
      <c r="I22" s="16">
        <v>43770</v>
      </c>
      <c r="J22" s="16"/>
      <c r="K22" s="17"/>
      <c r="L22" s="17"/>
      <c r="M22" s="17"/>
      <c r="N22" s="17"/>
      <c r="O22" s="17"/>
      <c r="P22" s="17"/>
      <c r="U22" s="13" t="s">
        <v>21</v>
      </c>
    </row>
    <row r="23" spans="1:21" ht="16" outlineLevel="1">
      <c r="A23" s="52"/>
      <c r="B23" s="15" t="s">
        <v>78</v>
      </c>
      <c r="C23" s="21" t="s">
        <v>59</v>
      </c>
      <c r="D23" s="68" t="s">
        <v>283</v>
      </c>
      <c r="E23" s="56"/>
      <c r="F23" s="22"/>
      <c r="G23" s="22"/>
      <c r="H23" s="22"/>
      <c r="I23" s="16"/>
      <c r="J23" s="16">
        <v>43891</v>
      </c>
      <c r="K23" s="17"/>
      <c r="L23" s="17"/>
      <c r="M23" s="17"/>
      <c r="N23" s="17"/>
      <c r="O23" s="17"/>
      <c r="P23" s="17"/>
      <c r="U23" s="13" t="s">
        <v>21</v>
      </c>
    </row>
    <row r="24" spans="1:21" ht="16" outlineLevel="1">
      <c r="A24" s="52"/>
      <c r="B24" s="15" t="s">
        <v>79</v>
      </c>
      <c r="C24" s="21" t="s">
        <v>74</v>
      </c>
      <c r="D24" s="68" t="s">
        <v>283</v>
      </c>
      <c r="E24" s="56"/>
      <c r="F24" s="22"/>
      <c r="G24" s="22"/>
      <c r="H24" s="22"/>
      <c r="I24" s="16"/>
      <c r="J24" s="16"/>
      <c r="K24" s="17"/>
      <c r="L24" s="17"/>
      <c r="M24" s="17"/>
      <c r="N24" s="17"/>
      <c r="O24" s="17"/>
      <c r="P24" s="17"/>
    </row>
    <row r="25" spans="1:21" ht="16" outlineLevel="1">
      <c r="A25" s="52"/>
      <c r="B25" s="15" t="s">
        <v>80</v>
      </c>
      <c r="C25" s="21" t="s">
        <v>75</v>
      </c>
      <c r="D25" s="68" t="s">
        <v>283</v>
      </c>
      <c r="E25" s="56"/>
      <c r="F25" s="22"/>
      <c r="G25" s="22"/>
      <c r="H25" s="22"/>
      <c r="I25" s="17"/>
      <c r="J25" s="16">
        <v>44075</v>
      </c>
      <c r="K25" s="17"/>
      <c r="L25" s="17"/>
      <c r="M25" s="17"/>
      <c r="N25" s="17"/>
      <c r="O25" s="17"/>
      <c r="P25" s="17"/>
      <c r="U25" s="13" t="s">
        <v>21</v>
      </c>
    </row>
    <row r="26" spans="1:21" ht="16" outlineLevel="1">
      <c r="A26" s="52"/>
      <c r="B26" s="15" t="s">
        <v>81</v>
      </c>
      <c r="C26" s="21" t="s">
        <v>60</v>
      </c>
      <c r="D26" s="68" t="s">
        <v>283</v>
      </c>
      <c r="E26" s="56"/>
      <c r="F26" s="22"/>
      <c r="G26" s="22"/>
      <c r="H26" s="22"/>
      <c r="I26" s="17"/>
      <c r="J26" s="17"/>
      <c r="K26" s="17"/>
      <c r="L26" s="16">
        <v>44742</v>
      </c>
      <c r="M26" s="17"/>
      <c r="N26" s="17"/>
      <c r="O26" s="17"/>
      <c r="P26" s="17"/>
      <c r="U26" s="13" t="s">
        <v>21</v>
      </c>
    </row>
    <row r="27" spans="1:21" outlineLevel="1">
      <c r="A27" s="52"/>
      <c r="B27" s="70"/>
      <c r="C27" s="71"/>
      <c r="D27" s="71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U27" s="13" t="s">
        <v>21</v>
      </c>
    </row>
    <row r="28" spans="1:21">
      <c r="A28" s="52"/>
      <c r="B28" s="114" t="s">
        <v>64</v>
      </c>
      <c r="C28" s="31" t="s">
        <v>339</v>
      </c>
      <c r="D28" s="31"/>
      <c r="E28" s="32"/>
      <c r="F28" s="33"/>
      <c r="G28" s="34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13" t="s">
        <v>21</v>
      </c>
    </row>
    <row r="29" spans="1:21">
      <c r="A29" s="52"/>
      <c r="B29" s="70"/>
      <c r="C29" s="71"/>
      <c r="D29" s="71"/>
      <c r="E29" s="71"/>
      <c r="F29" s="52"/>
      <c r="G29" s="52"/>
      <c r="H29" s="52"/>
      <c r="I29" s="52"/>
      <c r="J29" s="52"/>
      <c r="K29" s="270"/>
      <c r="L29" s="52"/>
      <c r="M29" s="52"/>
      <c r="N29" s="52"/>
      <c r="O29" s="52"/>
      <c r="P29" s="52"/>
      <c r="U29" s="13" t="s">
        <v>21</v>
      </c>
    </row>
    <row r="30" spans="1:21" ht="16" outlineLevel="1">
      <c r="A30" s="52"/>
      <c r="B30" s="57" t="s">
        <v>340</v>
      </c>
      <c r="C30" s="58" t="s">
        <v>5</v>
      </c>
      <c r="D30" s="58"/>
      <c r="E30" s="58"/>
      <c r="F30" s="59" t="s">
        <v>14</v>
      </c>
      <c r="G30" s="60">
        <f>SUM(H30:T30)</f>
        <v>139547</v>
      </c>
      <c r="H30" s="59"/>
      <c r="I30" s="60">
        <f t="shared" ref="I30:P30" si="0">SUM(I31,I38)</f>
        <v>0</v>
      </c>
      <c r="J30" s="60">
        <f t="shared" si="0"/>
        <v>10500</v>
      </c>
      <c r="K30" s="60">
        <f t="shared" si="0"/>
        <v>64904</v>
      </c>
      <c r="L30" s="60">
        <f t="shared" si="0"/>
        <v>43143</v>
      </c>
      <c r="M30" s="60">
        <f t="shared" si="0"/>
        <v>21000</v>
      </c>
      <c r="N30" s="60">
        <f t="shared" si="0"/>
        <v>0</v>
      </c>
      <c r="O30" s="60">
        <f t="shared" si="0"/>
        <v>0</v>
      </c>
      <c r="P30" s="60">
        <f t="shared" si="0"/>
        <v>0</v>
      </c>
      <c r="Q30" s="14"/>
      <c r="R30" s="14"/>
      <c r="S30" s="14"/>
      <c r="T30" s="14"/>
    </row>
    <row r="31" spans="1:21" ht="16" outlineLevel="1">
      <c r="A31" s="52"/>
      <c r="B31" s="15" t="s">
        <v>65</v>
      </c>
      <c r="C31" s="18" t="s">
        <v>54</v>
      </c>
      <c r="D31" s="271" t="s">
        <v>9</v>
      </c>
      <c r="E31" s="47"/>
      <c r="F31" s="37" t="s">
        <v>14</v>
      </c>
      <c r="G31" s="61">
        <f t="shared" ref="G31:G38" si="1">SUM(H31:T31)</f>
        <v>119047</v>
      </c>
      <c r="H31" s="37"/>
      <c r="I31" s="189">
        <f t="shared" ref="I31:P31" si="2">SUM(I32:I37)</f>
        <v>0</v>
      </c>
      <c r="J31" s="189">
        <f t="shared" si="2"/>
        <v>0</v>
      </c>
      <c r="K31" s="189">
        <f t="shared" si="2"/>
        <v>54904</v>
      </c>
      <c r="L31" s="189">
        <f t="shared" si="2"/>
        <v>43143</v>
      </c>
      <c r="M31" s="189">
        <f t="shared" si="2"/>
        <v>21000</v>
      </c>
      <c r="N31" s="189">
        <f t="shared" si="2"/>
        <v>0</v>
      </c>
      <c r="O31" s="189">
        <f t="shared" si="2"/>
        <v>0</v>
      </c>
      <c r="P31" s="189">
        <f t="shared" si="2"/>
        <v>0</v>
      </c>
      <c r="Q31" s="9"/>
      <c r="R31" s="9"/>
      <c r="S31" s="9"/>
      <c r="T31" s="9"/>
      <c r="U31" s="13" t="s">
        <v>21</v>
      </c>
    </row>
    <row r="32" spans="1:21" ht="48" outlineLevel="1">
      <c r="A32" s="52"/>
      <c r="B32" s="15" t="s">
        <v>357</v>
      </c>
      <c r="C32" s="21" t="s">
        <v>562</v>
      </c>
      <c r="D32" s="271" t="s">
        <v>368</v>
      </c>
      <c r="E32" s="47"/>
      <c r="F32" s="22" t="s">
        <v>14</v>
      </c>
      <c r="G32" s="298">
        <f t="shared" si="1"/>
        <v>38454</v>
      </c>
      <c r="H32" s="37"/>
      <c r="I32" s="188">
        <v>0</v>
      </c>
      <c r="J32" s="188">
        <v>0</v>
      </c>
      <c r="K32" s="297">
        <v>38454</v>
      </c>
      <c r="L32" s="297">
        <v>0</v>
      </c>
      <c r="M32" s="297">
        <v>0</v>
      </c>
      <c r="N32" s="188">
        <v>0</v>
      </c>
      <c r="O32" s="188">
        <v>0</v>
      </c>
      <c r="P32" s="188">
        <v>0</v>
      </c>
      <c r="Q32" s="9"/>
      <c r="R32" s="9"/>
      <c r="S32" s="9"/>
      <c r="T32" s="9"/>
    </row>
    <row r="33" spans="1:21" ht="48" outlineLevel="1">
      <c r="A33" s="52"/>
      <c r="B33" s="15" t="s">
        <v>356</v>
      </c>
      <c r="C33" s="21" t="s">
        <v>563</v>
      </c>
      <c r="D33" s="271" t="s">
        <v>368</v>
      </c>
      <c r="E33" s="47"/>
      <c r="F33" s="22" t="s">
        <v>14</v>
      </c>
      <c r="G33" s="298">
        <f>SUM(H33:T33)</f>
        <v>4800</v>
      </c>
      <c r="H33" s="37"/>
      <c r="I33" s="188">
        <v>0</v>
      </c>
      <c r="J33" s="188">
        <v>0</v>
      </c>
      <c r="K33" s="297">
        <v>0</v>
      </c>
      <c r="L33" s="297">
        <v>4800</v>
      </c>
      <c r="M33" s="297">
        <v>0</v>
      </c>
      <c r="N33" s="188">
        <v>0</v>
      </c>
      <c r="O33" s="188">
        <v>0</v>
      </c>
      <c r="P33" s="188">
        <v>0</v>
      </c>
      <c r="Q33" s="9"/>
      <c r="R33" s="9"/>
      <c r="S33" s="9"/>
      <c r="T33" s="9"/>
    </row>
    <row r="34" spans="1:21" ht="32" outlineLevel="1">
      <c r="A34" s="52"/>
      <c r="B34" s="15" t="s">
        <v>378</v>
      </c>
      <c r="C34" s="21" t="s">
        <v>560</v>
      </c>
      <c r="D34" s="271" t="s">
        <v>445</v>
      </c>
      <c r="E34" s="47"/>
      <c r="F34" s="22" t="s">
        <v>14</v>
      </c>
      <c r="G34" s="298">
        <f>SUM(H34:T34)</f>
        <v>4500</v>
      </c>
      <c r="H34" s="37"/>
      <c r="I34" s="297">
        <v>0</v>
      </c>
      <c r="J34" s="297">
        <v>0</v>
      </c>
      <c r="K34" s="297">
        <v>4500</v>
      </c>
      <c r="L34" s="297">
        <v>0</v>
      </c>
      <c r="M34" s="297">
        <v>0</v>
      </c>
      <c r="N34" s="297">
        <v>0</v>
      </c>
      <c r="O34" s="297">
        <v>0</v>
      </c>
      <c r="P34" s="297">
        <v>0</v>
      </c>
      <c r="Q34" s="9"/>
      <c r="R34" s="9"/>
      <c r="S34" s="9"/>
      <c r="T34" s="9"/>
    </row>
    <row r="35" spans="1:21" ht="48" outlineLevel="1">
      <c r="A35" s="52"/>
      <c r="B35" s="15" t="s">
        <v>478</v>
      </c>
      <c r="C35" s="21" t="s">
        <v>806</v>
      </c>
      <c r="D35" s="271" t="s">
        <v>368</v>
      </c>
      <c r="E35" s="47"/>
      <c r="F35" s="22" t="s">
        <v>14</v>
      </c>
      <c r="G35" s="298">
        <f>SUM(H35:T35)</f>
        <v>54603</v>
      </c>
      <c r="H35" s="37"/>
      <c r="I35" s="297">
        <v>0</v>
      </c>
      <c r="J35" s="297">
        <v>0</v>
      </c>
      <c r="K35" s="297">
        <v>0</v>
      </c>
      <c r="L35" s="297">
        <f>12153+5450+16000</f>
        <v>33603</v>
      </c>
      <c r="M35" s="297">
        <v>21000</v>
      </c>
      <c r="N35" s="297">
        <v>0</v>
      </c>
      <c r="O35" s="297">
        <v>0</v>
      </c>
      <c r="P35" s="297">
        <v>0</v>
      </c>
      <c r="Q35" s="9"/>
      <c r="R35" s="9"/>
      <c r="S35" s="9"/>
      <c r="T35" s="9"/>
    </row>
    <row r="36" spans="1:21" ht="16" outlineLevel="1">
      <c r="A36" s="52"/>
      <c r="B36" s="15" t="s">
        <v>479</v>
      </c>
      <c r="C36" s="21" t="s">
        <v>561</v>
      </c>
      <c r="D36" s="271" t="s">
        <v>445</v>
      </c>
      <c r="E36" s="47"/>
      <c r="F36" s="22" t="s">
        <v>14</v>
      </c>
      <c r="G36" s="298">
        <f>SUM(H36:T36)</f>
        <v>11950</v>
      </c>
      <c r="H36" s="37"/>
      <c r="I36" s="297">
        <v>0</v>
      </c>
      <c r="J36" s="188">
        <v>0</v>
      </c>
      <c r="K36" s="188">
        <f>11500-2690+3140</f>
        <v>11950</v>
      </c>
      <c r="L36" s="188">
        <v>0</v>
      </c>
      <c r="M36" s="188">
        <v>0</v>
      </c>
      <c r="N36" s="188">
        <v>0</v>
      </c>
      <c r="O36" s="188">
        <v>0</v>
      </c>
      <c r="P36" s="188">
        <v>0</v>
      </c>
      <c r="Q36" s="9"/>
      <c r="R36" s="9"/>
      <c r="S36" s="9"/>
      <c r="T36" s="9"/>
    </row>
    <row r="37" spans="1:21" ht="32" outlineLevel="1">
      <c r="A37" s="52"/>
      <c r="B37" s="15" t="s">
        <v>480</v>
      </c>
      <c r="C37" s="21" t="s">
        <v>474</v>
      </c>
      <c r="D37" s="271" t="s">
        <v>559</v>
      </c>
      <c r="E37" s="47"/>
      <c r="F37" s="22" t="s">
        <v>14</v>
      </c>
      <c r="G37" s="298">
        <f t="shared" si="1"/>
        <v>4740</v>
      </c>
      <c r="H37" s="37"/>
      <c r="I37" s="188">
        <v>0</v>
      </c>
      <c r="J37" s="188">
        <v>0</v>
      </c>
      <c r="K37" s="188">
        <v>0</v>
      </c>
      <c r="L37" s="17">
        <v>4740</v>
      </c>
      <c r="M37" s="188">
        <v>0</v>
      </c>
      <c r="N37" s="188">
        <v>0</v>
      </c>
      <c r="O37" s="188">
        <v>0</v>
      </c>
      <c r="P37" s="188">
        <v>0</v>
      </c>
      <c r="Q37" s="9"/>
      <c r="R37" s="9"/>
      <c r="S37" s="9"/>
      <c r="T37" s="9"/>
    </row>
    <row r="38" spans="1:21" ht="16" outlineLevel="1">
      <c r="A38" s="52"/>
      <c r="B38" s="15" t="s">
        <v>85</v>
      </c>
      <c r="C38" s="18" t="s">
        <v>55</v>
      </c>
      <c r="D38" s="68" t="s">
        <v>9</v>
      </c>
      <c r="E38" s="47"/>
      <c r="F38" s="37" t="s">
        <v>14</v>
      </c>
      <c r="G38" s="61">
        <f t="shared" si="1"/>
        <v>20500</v>
      </c>
      <c r="H38" s="37"/>
      <c r="I38" s="189">
        <f t="shared" ref="I38:P38" si="3">SUM(I39:I39)</f>
        <v>0</v>
      </c>
      <c r="J38" s="189">
        <f t="shared" si="3"/>
        <v>10500</v>
      </c>
      <c r="K38" s="189">
        <f t="shared" si="3"/>
        <v>10000</v>
      </c>
      <c r="L38" s="189">
        <f t="shared" si="3"/>
        <v>0</v>
      </c>
      <c r="M38" s="189">
        <f t="shared" si="3"/>
        <v>0</v>
      </c>
      <c r="N38" s="189">
        <f t="shared" si="3"/>
        <v>0</v>
      </c>
      <c r="O38" s="189">
        <f t="shared" si="3"/>
        <v>0</v>
      </c>
      <c r="P38" s="189">
        <f t="shared" si="3"/>
        <v>0</v>
      </c>
      <c r="Q38" s="9"/>
      <c r="R38" s="9"/>
      <c r="S38" s="9"/>
      <c r="T38" s="9"/>
    </row>
    <row r="39" spans="1:21" ht="16" outlineLevel="1">
      <c r="A39" s="52"/>
      <c r="B39" s="15" t="s">
        <v>341</v>
      </c>
      <c r="C39" s="21" t="s">
        <v>474</v>
      </c>
      <c r="D39" s="68" t="s">
        <v>558</v>
      </c>
      <c r="E39" s="47"/>
      <c r="F39" s="22" t="s">
        <v>14</v>
      </c>
      <c r="G39" s="298">
        <f>SUM(H39:T39)</f>
        <v>20500</v>
      </c>
      <c r="H39" s="37"/>
      <c r="I39" s="188">
        <v>0</v>
      </c>
      <c r="J39" s="188">
        <v>10500</v>
      </c>
      <c r="K39" s="188">
        <v>10000</v>
      </c>
      <c r="L39" s="188">
        <v>0</v>
      </c>
      <c r="M39" s="188">
        <v>0</v>
      </c>
      <c r="N39" s="188">
        <v>0</v>
      </c>
      <c r="O39" s="188">
        <v>0</v>
      </c>
      <c r="P39" s="188">
        <v>0</v>
      </c>
      <c r="Q39" s="9"/>
      <c r="R39" s="9"/>
      <c r="S39" s="9"/>
      <c r="T39" s="9"/>
    </row>
    <row r="40" spans="1:21" outlineLevel="1">
      <c r="A40" s="52"/>
      <c r="B40" s="70"/>
      <c r="C40" s="71"/>
      <c r="D40" s="71"/>
      <c r="E40" s="71"/>
      <c r="F40" s="52"/>
      <c r="G40" s="52"/>
      <c r="H40" s="52"/>
      <c r="I40" s="52"/>
      <c r="J40" s="52"/>
      <c r="K40" s="52"/>
      <c r="L40" s="261"/>
      <c r="M40" s="52"/>
      <c r="N40" s="52"/>
      <c r="O40" s="52"/>
      <c r="P40" s="52"/>
      <c r="U40" s="13" t="s">
        <v>21</v>
      </c>
    </row>
    <row r="41" spans="1:21">
      <c r="A41" s="52"/>
      <c r="B41" s="114" t="s">
        <v>82</v>
      </c>
      <c r="C41" s="31" t="s">
        <v>342</v>
      </c>
      <c r="D41" s="31"/>
      <c r="E41" s="32"/>
      <c r="F41" s="33"/>
      <c r="G41" s="34"/>
      <c r="H41" s="35"/>
      <c r="I41" s="35"/>
      <c r="J41" s="35"/>
      <c r="K41" s="35"/>
      <c r="L41" s="35"/>
      <c r="M41" s="35"/>
      <c r="N41" s="35"/>
      <c r="O41" s="35"/>
      <c r="P41" s="35"/>
    </row>
    <row r="42" spans="1:21" s="52" customFormat="1">
      <c r="B42" s="87"/>
      <c r="C42" s="71"/>
      <c r="D42" s="89"/>
      <c r="E42" s="71"/>
      <c r="J42" s="90"/>
      <c r="K42" s="90"/>
      <c r="L42" s="419"/>
      <c r="M42" s="419"/>
      <c r="N42" s="90"/>
      <c r="O42" s="90"/>
      <c r="P42" s="90"/>
      <c r="U42" s="72"/>
    </row>
    <row r="43" spans="1:21" s="52" customFormat="1">
      <c r="B43" s="114" t="s">
        <v>90</v>
      </c>
      <c r="C43" s="31" t="s">
        <v>344</v>
      </c>
      <c r="D43" s="31"/>
      <c r="E43" s="32"/>
      <c r="F43" s="33"/>
      <c r="G43" s="34"/>
      <c r="H43" s="35"/>
      <c r="I43" s="35"/>
      <c r="J43" s="35"/>
      <c r="K43" s="35"/>
      <c r="L43" s="35"/>
      <c r="M43" s="35"/>
      <c r="N43" s="35"/>
      <c r="O43" s="35"/>
      <c r="P43" s="35"/>
      <c r="U43" s="72"/>
    </row>
    <row r="44" spans="1:21" s="52" customFormat="1">
      <c r="B44" s="91"/>
      <c r="C44" s="91"/>
      <c r="D44" s="91"/>
      <c r="E44" s="91"/>
      <c r="F44" s="91"/>
      <c r="G44" s="91"/>
      <c r="H44" s="91"/>
      <c r="J44" s="162"/>
      <c r="K44" s="162"/>
      <c r="L44" s="162"/>
      <c r="M44" s="162"/>
      <c r="N44" s="162"/>
      <c r="O44" s="162"/>
      <c r="P44" s="162"/>
      <c r="U44" s="72"/>
    </row>
    <row r="45" spans="1:21" s="52" customFormat="1">
      <c r="B45" s="91"/>
      <c r="C45" s="92" t="s">
        <v>380</v>
      </c>
      <c r="D45" s="91"/>
      <c r="E45" s="91"/>
      <c r="F45" s="91"/>
      <c r="G45" s="91"/>
      <c r="H45" s="91"/>
      <c r="J45" s="162"/>
      <c r="K45" s="162"/>
      <c r="L45" s="162"/>
      <c r="M45" s="162"/>
      <c r="N45" s="162"/>
      <c r="O45" s="162"/>
      <c r="P45" s="162"/>
      <c r="U45" s="72"/>
    </row>
    <row r="46" spans="1:21" s="52" customFormat="1" ht="16">
      <c r="C46" s="21" t="s">
        <v>280</v>
      </c>
      <c r="D46" s="47" t="s">
        <v>371</v>
      </c>
      <c r="E46" s="155"/>
      <c r="F46" s="155" t="s">
        <v>110</v>
      </c>
      <c r="G46" s="164">
        <f>G48/G47</f>
        <v>1169.0270270270271</v>
      </c>
      <c r="H46" s="91"/>
      <c r="J46" s="162"/>
      <c r="K46" s="162"/>
      <c r="L46" s="162"/>
      <c r="M46" s="162"/>
      <c r="N46" s="162"/>
      <c r="O46" s="162"/>
      <c r="P46" s="162"/>
      <c r="U46" s="72"/>
    </row>
    <row r="47" spans="1:21" s="52" customFormat="1" ht="16">
      <c r="C47" s="211" t="s">
        <v>566</v>
      </c>
      <c r="D47" s="47" t="s">
        <v>371</v>
      </c>
      <c r="E47" s="155"/>
      <c r="F47" s="155" t="s">
        <v>115</v>
      </c>
      <c r="G47" s="145">
        <f>G50*G51</f>
        <v>37</v>
      </c>
      <c r="H47" s="91"/>
      <c r="J47" s="162"/>
      <c r="K47" s="162"/>
      <c r="L47" s="162"/>
      <c r="M47" s="162"/>
      <c r="N47" s="162"/>
      <c r="O47" s="162"/>
      <c r="P47" s="162"/>
      <c r="U47" s="72"/>
    </row>
    <row r="48" spans="1:21" s="52" customFormat="1" ht="16">
      <c r="C48" s="211" t="s">
        <v>284</v>
      </c>
      <c r="D48" s="47" t="s">
        <v>530</v>
      </c>
      <c r="E48" s="155"/>
      <c r="F48" s="155" t="s">
        <v>166</v>
      </c>
      <c r="G48" s="145">
        <f>SUM(G49)</f>
        <v>43254</v>
      </c>
      <c r="H48" s="91"/>
      <c r="J48" s="162"/>
      <c r="K48" s="162"/>
      <c r="L48" s="162"/>
      <c r="M48" s="162"/>
      <c r="N48" s="162"/>
      <c r="O48" s="162"/>
      <c r="P48" s="162"/>
      <c r="U48" s="72"/>
    </row>
    <row r="49" spans="1:21" s="52" customFormat="1" ht="32">
      <c r="C49" s="305" t="s">
        <v>568</v>
      </c>
      <c r="D49" s="47" t="s">
        <v>530</v>
      </c>
      <c r="E49" s="155"/>
      <c r="F49" s="155" t="s">
        <v>166</v>
      </c>
      <c r="G49" s="145">
        <f>SUM(G32:G33)</f>
        <v>43254</v>
      </c>
      <c r="H49" s="91"/>
      <c r="J49" s="162"/>
      <c r="K49" s="162"/>
      <c r="L49" s="162"/>
      <c r="M49" s="162"/>
      <c r="N49" s="162"/>
      <c r="O49" s="162"/>
      <c r="P49" s="162"/>
      <c r="U49" s="72"/>
    </row>
    <row r="50" spans="1:21" s="165" customFormat="1" ht="80">
      <c r="A50" s="52"/>
      <c r="B50" s="52"/>
      <c r="C50" s="247" t="s">
        <v>375</v>
      </c>
      <c r="D50" s="47" t="s">
        <v>564</v>
      </c>
      <c r="E50" s="155"/>
      <c r="F50" s="155" t="s">
        <v>115</v>
      </c>
      <c r="G50" s="165">
        <f>COUNTA(#REF!)</f>
        <v>1</v>
      </c>
      <c r="H50" s="91"/>
      <c r="I50" s="52"/>
      <c r="J50" s="165">
        <v>0</v>
      </c>
      <c r="K50" s="165">
        <v>1</v>
      </c>
      <c r="L50" s="165">
        <v>0.01</v>
      </c>
      <c r="M50" s="165">
        <v>0</v>
      </c>
      <c r="N50" s="165">
        <v>0</v>
      </c>
      <c r="O50" s="165">
        <v>0</v>
      </c>
      <c r="P50" s="165">
        <v>0</v>
      </c>
    </row>
    <row r="51" spans="1:21" s="52" customFormat="1" ht="80">
      <c r="C51" s="247" t="s">
        <v>565</v>
      </c>
      <c r="D51" s="47" t="s">
        <v>564</v>
      </c>
      <c r="E51" s="155"/>
      <c r="F51" s="155" t="s">
        <v>115</v>
      </c>
      <c r="G51" s="165">
        <v>37</v>
      </c>
      <c r="H51" s="91"/>
      <c r="J51" s="162"/>
      <c r="K51" s="162"/>
      <c r="L51" s="162"/>
      <c r="M51" s="162"/>
      <c r="N51" s="162"/>
      <c r="O51" s="162"/>
      <c r="P51" s="162"/>
      <c r="U51" s="72"/>
    </row>
    <row r="52" spans="1:21" s="52" customFormat="1" ht="48">
      <c r="C52" s="21" t="s">
        <v>282</v>
      </c>
      <c r="D52" s="47" t="s">
        <v>360</v>
      </c>
      <c r="E52" s="155"/>
      <c r="F52" s="155" t="s">
        <v>115</v>
      </c>
      <c r="G52" s="262">
        <v>3</v>
      </c>
      <c r="H52" s="91"/>
      <c r="J52" s="162"/>
      <c r="K52" s="162"/>
      <c r="L52" s="162"/>
      <c r="M52" s="162"/>
      <c r="N52" s="162"/>
      <c r="O52" s="162"/>
      <c r="P52" s="162"/>
      <c r="U52" s="72"/>
    </row>
    <row r="53" spans="1:21" s="52" customFormat="1">
      <c r="C53" s="343"/>
      <c r="D53" s="167"/>
      <c r="E53" s="168"/>
      <c r="F53" s="168"/>
      <c r="G53" s="295"/>
      <c r="H53" s="91"/>
      <c r="J53" s="162"/>
      <c r="K53" s="162"/>
      <c r="L53" s="162"/>
      <c r="M53" s="162"/>
      <c r="N53" s="162"/>
      <c r="O53" s="162"/>
      <c r="P53" s="162"/>
      <c r="U53" s="72"/>
    </row>
    <row r="54" spans="1:21" s="52" customFormat="1">
      <c r="C54" s="92" t="s">
        <v>567</v>
      </c>
      <c r="D54" s="91"/>
      <c r="E54" s="91"/>
      <c r="F54" s="91"/>
      <c r="G54" s="91"/>
      <c r="H54" s="91"/>
      <c r="J54" s="162"/>
      <c r="K54" s="162"/>
      <c r="L54" s="162"/>
      <c r="M54" s="162"/>
      <c r="N54" s="162"/>
      <c r="O54" s="162"/>
      <c r="P54" s="162"/>
      <c r="U54" s="72"/>
    </row>
    <row r="55" spans="1:21" s="52" customFormat="1" ht="16">
      <c r="C55" s="21" t="s">
        <v>280</v>
      </c>
      <c r="D55" s="47" t="s">
        <v>371</v>
      </c>
      <c r="E55" s="155"/>
      <c r="F55" s="155" t="s">
        <v>110</v>
      </c>
      <c r="G55" s="164">
        <f>G57/G56</f>
        <v>147.75749999999999</v>
      </c>
      <c r="H55" s="91"/>
      <c r="J55" s="162"/>
      <c r="K55" s="162"/>
      <c r="L55" s="162"/>
      <c r="M55" s="162"/>
      <c r="N55" s="162"/>
      <c r="O55" s="162"/>
      <c r="P55" s="162"/>
      <c r="U55" s="72"/>
    </row>
    <row r="56" spans="1:21" s="52" customFormat="1" ht="16">
      <c r="C56" s="211" t="s">
        <v>566</v>
      </c>
      <c r="D56" s="47" t="s">
        <v>371</v>
      </c>
      <c r="E56" s="155"/>
      <c r="F56" s="155" t="s">
        <v>115</v>
      </c>
      <c r="G56" s="145">
        <f>G59*G60</f>
        <v>400</v>
      </c>
      <c r="H56" s="91"/>
      <c r="J56" s="162"/>
      <c r="K56" s="162"/>
      <c r="L56" s="162"/>
      <c r="M56" s="162"/>
      <c r="N56" s="162"/>
      <c r="O56" s="162"/>
      <c r="P56" s="162"/>
      <c r="U56" s="72"/>
    </row>
    <row r="57" spans="1:21" s="52" customFormat="1" ht="16">
      <c r="C57" s="211" t="s">
        <v>284</v>
      </c>
      <c r="D57" s="47" t="s">
        <v>530</v>
      </c>
      <c r="E57" s="155"/>
      <c r="F57" s="155" t="s">
        <v>166</v>
      </c>
      <c r="G57" s="145">
        <f>SUM(G58)</f>
        <v>59103</v>
      </c>
      <c r="H57" s="91"/>
      <c r="J57" s="162"/>
      <c r="K57" s="162"/>
      <c r="L57" s="162"/>
      <c r="M57" s="162"/>
      <c r="N57" s="162"/>
      <c r="O57" s="162"/>
      <c r="P57" s="162"/>
      <c r="U57" s="72"/>
    </row>
    <row r="58" spans="1:21" s="52" customFormat="1" ht="16">
      <c r="C58" s="305" t="s">
        <v>569</v>
      </c>
      <c r="D58" s="47" t="s">
        <v>530</v>
      </c>
      <c r="E58" s="155"/>
      <c r="F58" s="155" t="s">
        <v>166</v>
      </c>
      <c r="G58" s="145">
        <f>SUM(G34:G35)</f>
        <v>59103</v>
      </c>
      <c r="H58" s="91"/>
      <c r="J58" s="162"/>
      <c r="K58" s="162"/>
      <c r="L58" s="162"/>
      <c r="M58" s="162"/>
      <c r="N58" s="162"/>
      <c r="O58" s="162"/>
      <c r="P58" s="162"/>
      <c r="U58" s="72"/>
    </row>
    <row r="59" spans="1:21" s="52" customFormat="1" ht="80">
      <c r="C59" s="247" t="s">
        <v>375</v>
      </c>
      <c r="D59" s="47" t="s">
        <v>564</v>
      </c>
      <c r="E59" s="155"/>
      <c r="F59" s="155" t="s">
        <v>115</v>
      </c>
      <c r="G59" s="165">
        <f>COUNTA(#REF!)</f>
        <v>1</v>
      </c>
      <c r="H59" s="91"/>
      <c r="J59" s="165">
        <v>0</v>
      </c>
      <c r="K59" s="165">
        <v>0</v>
      </c>
      <c r="L59" s="165">
        <v>1</v>
      </c>
      <c r="M59" s="165">
        <v>0</v>
      </c>
      <c r="N59" s="165">
        <v>0</v>
      </c>
      <c r="O59" s="165">
        <v>0</v>
      </c>
      <c r="P59" s="165">
        <v>0</v>
      </c>
      <c r="U59" s="72"/>
    </row>
    <row r="60" spans="1:21" s="52" customFormat="1" ht="80">
      <c r="C60" s="247" t="s">
        <v>565</v>
      </c>
      <c r="D60" s="47" t="s">
        <v>564</v>
      </c>
      <c r="E60" s="155"/>
      <c r="F60" s="155" t="s">
        <v>115</v>
      </c>
      <c r="G60" s="165">
        <v>400</v>
      </c>
      <c r="H60" s="91"/>
      <c r="J60" s="162"/>
      <c r="K60" s="162"/>
      <c r="L60" s="162"/>
      <c r="M60" s="162"/>
      <c r="N60" s="162"/>
      <c r="O60" s="162"/>
      <c r="P60" s="162"/>
      <c r="U60" s="72"/>
    </row>
    <row r="61" spans="1:21" s="52" customFormat="1" ht="80">
      <c r="C61" s="21" t="s">
        <v>282</v>
      </c>
      <c r="D61" s="47" t="s">
        <v>589</v>
      </c>
      <c r="E61" s="155"/>
      <c r="F61" s="155" t="s">
        <v>115</v>
      </c>
      <c r="G61" s="262">
        <v>2</v>
      </c>
      <c r="H61" s="91"/>
      <c r="J61" s="162"/>
      <c r="K61" s="162"/>
      <c r="L61" s="162"/>
      <c r="M61" s="162"/>
      <c r="N61" s="162"/>
      <c r="O61" s="162"/>
      <c r="P61" s="162"/>
      <c r="U61" s="72"/>
    </row>
    <row r="62" spans="1:21" s="52" customFormat="1">
      <c r="C62" s="343"/>
      <c r="D62" s="167"/>
      <c r="E62" s="168"/>
      <c r="F62" s="168"/>
      <c r="G62" s="295"/>
      <c r="H62" s="91"/>
      <c r="J62" s="162"/>
      <c r="K62" s="162"/>
      <c r="L62" s="162"/>
      <c r="M62" s="162"/>
      <c r="N62" s="162"/>
      <c r="O62" s="162"/>
      <c r="P62" s="162"/>
      <c r="U62" s="72"/>
    </row>
    <row r="63" spans="1:21" s="52" customFormat="1" ht="32">
      <c r="B63" s="91"/>
      <c r="C63" s="21" t="s">
        <v>361</v>
      </c>
      <c r="D63" s="47" t="s">
        <v>351</v>
      </c>
      <c r="E63" s="155"/>
      <c r="F63" s="155" t="s">
        <v>331</v>
      </c>
      <c r="G63" s="165"/>
      <c r="H63" s="91"/>
      <c r="I63" s="288">
        <f t="shared" ref="I63:P63" si="4">IF(AND((I1-YEAR($G$68))&lt;=$G$66,(I1-YEAR($G$68))&gt;=0),1,0)</f>
        <v>0</v>
      </c>
      <c r="J63" s="288">
        <f t="shared" si="4"/>
        <v>0</v>
      </c>
      <c r="K63" s="288">
        <f t="shared" si="4"/>
        <v>0</v>
      </c>
      <c r="L63" s="288">
        <f t="shared" si="4"/>
        <v>1</v>
      </c>
      <c r="M63" s="288">
        <f t="shared" si="4"/>
        <v>1</v>
      </c>
      <c r="N63" s="288">
        <f t="shared" si="4"/>
        <v>1</v>
      </c>
      <c r="O63" s="288">
        <f t="shared" si="4"/>
        <v>1</v>
      </c>
      <c r="P63" s="288">
        <f t="shared" si="4"/>
        <v>1</v>
      </c>
      <c r="U63" s="72"/>
    </row>
    <row r="64" spans="1:21" s="52" customFormat="1" ht="32">
      <c r="B64" s="91"/>
      <c r="C64" s="21" t="s">
        <v>430</v>
      </c>
      <c r="D64" s="47" t="s">
        <v>351</v>
      </c>
      <c r="E64" s="155"/>
      <c r="F64" s="155" t="s">
        <v>331</v>
      </c>
      <c r="G64" s="165"/>
      <c r="H64" s="91"/>
      <c r="I64" s="288">
        <f>IF(AND(I63&lt;&gt;0,SUM($I63:I$63)&lt;=$G$66),1,0)</f>
        <v>0</v>
      </c>
      <c r="J64" s="288">
        <f>IF(AND(J63&lt;&gt;0,SUM($I63:J$63)&lt;=$G$66),1,0)</f>
        <v>0</v>
      </c>
      <c r="K64" s="288">
        <f>IF(AND(K63&lt;&gt;0,SUM($I63:K$63)&lt;=$G$66),1,0)</f>
        <v>0</v>
      </c>
      <c r="L64" s="288">
        <f>IF(AND(L63&lt;&gt;0,SUM($I63:L$63)&lt;=$G$66),1,0)</f>
        <v>1</v>
      </c>
      <c r="M64" s="288">
        <f>IF(AND(M63&lt;&gt;0,SUM($I63:M$63)&lt;=$G$66),1,0)</f>
        <v>1</v>
      </c>
      <c r="N64" s="288">
        <f>IF(AND(N63&lt;&gt;0,SUM($I63:N$63)&lt;=$G$66),1,0)</f>
        <v>1</v>
      </c>
      <c r="O64" s="288">
        <f>IF(AND(O63&lt;&gt;0,SUM($I63:O$63)&lt;=$G$66),1,0)</f>
        <v>1</v>
      </c>
      <c r="P64" s="288">
        <f>IF(AND(P63&lt;&gt;0,SUM($I63:P$63)&lt;=$G$66),1,0)</f>
        <v>1</v>
      </c>
      <c r="U64" s="72"/>
    </row>
    <row r="65" spans="1:21" s="52" customFormat="1" ht="32">
      <c r="B65" s="91"/>
      <c r="C65" s="21" t="s">
        <v>428</v>
      </c>
      <c r="D65" s="47" t="s">
        <v>427</v>
      </c>
      <c r="E65" s="155"/>
      <c r="F65" s="155" t="s">
        <v>331</v>
      </c>
      <c r="G65" s="165"/>
      <c r="H65" s="91"/>
      <c r="I65" s="303">
        <v>0</v>
      </c>
      <c r="J65" s="303">
        <v>0</v>
      </c>
      <c r="K65" s="169">
        <f t="shared" ref="K65:P65" si="5">$G$67</f>
        <v>0.2</v>
      </c>
      <c r="L65" s="169">
        <f t="shared" si="5"/>
        <v>0.2</v>
      </c>
      <c r="M65" s="169">
        <f t="shared" si="5"/>
        <v>0.2</v>
      </c>
      <c r="N65" s="169">
        <f t="shared" si="5"/>
        <v>0.2</v>
      </c>
      <c r="O65" s="169">
        <f t="shared" si="5"/>
        <v>0.2</v>
      </c>
      <c r="P65" s="169">
        <f t="shared" si="5"/>
        <v>0.2</v>
      </c>
      <c r="U65" s="72"/>
    </row>
    <row r="66" spans="1:21" s="52" customFormat="1" ht="32">
      <c r="B66" s="91"/>
      <c r="C66" s="21" t="s">
        <v>347</v>
      </c>
      <c r="D66" s="47" t="s">
        <v>351</v>
      </c>
      <c r="E66" s="155"/>
      <c r="F66" s="155" t="s">
        <v>11</v>
      </c>
      <c r="G66" s="165">
        <v>5</v>
      </c>
      <c r="H66" s="91"/>
      <c r="J66" s="162"/>
      <c r="K66" s="162"/>
      <c r="L66" s="162"/>
      <c r="M66" s="162"/>
      <c r="N66" s="162"/>
      <c r="O66" s="162"/>
      <c r="P66" s="162"/>
      <c r="U66" s="72"/>
    </row>
    <row r="67" spans="1:21" s="52" customFormat="1" ht="32">
      <c r="B67" s="91"/>
      <c r="C67" s="21" t="s">
        <v>348</v>
      </c>
      <c r="D67" s="47" t="s">
        <v>350</v>
      </c>
      <c r="E67" s="155"/>
      <c r="F67" s="155" t="s">
        <v>12</v>
      </c>
      <c r="G67" s="169">
        <f>1/G66</f>
        <v>0.2</v>
      </c>
      <c r="H67" s="91"/>
      <c r="J67" s="162"/>
      <c r="K67" s="162"/>
      <c r="L67" s="162"/>
      <c r="M67" s="162"/>
      <c r="N67" s="162"/>
      <c r="O67" s="162"/>
      <c r="P67" s="162"/>
      <c r="U67" s="72"/>
    </row>
    <row r="68" spans="1:21" s="52" customFormat="1" ht="32">
      <c r="B68" s="91"/>
      <c r="C68" s="21" t="s">
        <v>570</v>
      </c>
      <c r="D68" s="47" t="s">
        <v>571</v>
      </c>
      <c r="E68" s="155"/>
      <c r="F68" s="155" t="s">
        <v>9</v>
      </c>
      <c r="G68" s="344">
        <v>44562</v>
      </c>
      <c r="H68" s="91"/>
      <c r="J68" s="162"/>
      <c r="K68" s="162"/>
      <c r="L68" s="162"/>
      <c r="M68" s="162"/>
      <c r="N68" s="162"/>
      <c r="O68" s="162"/>
      <c r="P68" s="162"/>
      <c r="U68" s="72"/>
    </row>
    <row r="69" spans="1:21" s="52" customFormat="1">
      <c r="B69" s="91"/>
      <c r="C69" s="91"/>
      <c r="D69" s="91"/>
      <c r="E69" s="91"/>
      <c r="F69" s="91"/>
      <c r="G69" s="91"/>
      <c r="H69" s="91"/>
      <c r="J69" s="162"/>
      <c r="K69" s="162"/>
      <c r="L69" s="162"/>
      <c r="M69" s="162"/>
      <c r="N69" s="162"/>
      <c r="O69" s="162"/>
      <c r="P69" s="162"/>
      <c r="U69" s="72"/>
    </row>
    <row r="70" spans="1:21">
      <c r="A70" s="52"/>
      <c r="B70" s="114" t="s">
        <v>303</v>
      </c>
      <c r="C70" s="31" t="s">
        <v>24</v>
      </c>
      <c r="D70" s="31"/>
      <c r="E70" s="32"/>
      <c r="F70" s="33"/>
      <c r="G70" s="34"/>
      <c r="H70" s="35"/>
      <c r="I70" s="35"/>
      <c r="J70" s="35"/>
      <c r="K70" s="35"/>
      <c r="L70" s="35"/>
      <c r="M70" s="35"/>
      <c r="N70" s="35"/>
      <c r="O70" s="35"/>
      <c r="P70" s="35"/>
      <c r="Q70" s="12"/>
      <c r="R70" s="12"/>
      <c r="S70" s="12"/>
      <c r="T70" s="12"/>
      <c r="U70" s="13" t="s">
        <v>21</v>
      </c>
    </row>
    <row r="71" spans="1:21">
      <c r="A71" s="52"/>
      <c r="B71" s="91"/>
      <c r="C71" s="91"/>
      <c r="D71" s="91"/>
      <c r="E71" s="91"/>
      <c r="F71" s="91"/>
      <c r="G71" s="91"/>
      <c r="H71" s="91"/>
      <c r="I71" s="52"/>
      <c r="J71" s="162"/>
      <c r="K71" s="162"/>
      <c r="L71" s="162"/>
      <c r="M71" s="162"/>
      <c r="N71" s="162"/>
      <c r="O71" s="162"/>
      <c r="P71" s="162"/>
      <c r="Q71" s="12"/>
      <c r="R71" s="12"/>
      <c r="S71" s="12"/>
      <c r="T71" s="12"/>
    </row>
    <row r="72" spans="1:21" ht="16" outlineLevel="1">
      <c r="A72" s="52"/>
      <c r="B72" s="97" t="s">
        <v>93</v>
      </c>
      <c r="C72" s="96" t="s">
        <v>27</v>
      </c>
      <c r="D72" s="96"/>
      <c r="E72" s="96"/>
      <c r="F72" s="85" t="s">
        <v>12</v>
      </c>
      <c r="G72" s="173">
        <v>0.14000000000000001</v>
      </c>
      <c r="H72" s="85"/>
      <c r="I72" s="85"/>
      <c r="J72" s="85"/>
      <c r="K72" s="85"/>
      <c r="L72" s="85"/>
      <c r="M72" s="85"/>
      <c r="N72" s="85"/>
      <c r="O72" s="85"/>
      <c r="P72" s="85"/>
      <c r="U72" s="13" t="s">
        <v>21</v>
      </c>
    </row>
    <row r="73" spans="1:21" ht="16" outlineLevel="1">
      <c r="A73" s="52"/>
      <c r="B73" s="97" t="s">
        <v>94</v>
      </c>
      <c r="C73" s="96" t="s">
        <v>25</v>
      </c>
      <c r="D73" s="96"/>
      <c r="E73" s="96"/>
      <c r="F73" s="85" t="s">
        <v>13</v>
      </c>
      <c r="G73" s="116">
        <v>12</v>
      </c>
      <c r="H73" s="85"/>
      <c r="I73" s="85"/>
      <c r="J73" s="85"/>
      <c r="K73" s="85"/>
      <c r="L73" s="85"/>
      <c r="M73" s="85"/>
      <c r="N73" s="85"/>
      <c r="O73" s="85"/>
      <c r="P73" s="85"/>
      <c r="U73" s="13" t="s">
        <v>21</v>
      </c>
    </row>
    <row r="74" spans="1:21" ht="16" outlineLevel="1">
      <c r="A74" s="52"/>
      <c r="B74" s="97" t="s">
        <v>95</v>
      </c>
      <c r="C74" s="96" t="s">
        <v>50</v>
      </c>
      <c r="D74" s="96"/>
      <c r="E74" s="96"/>
      <c r="F74" s="85" t="s">
        <v>23</v>
      </c>
      <c r="G74" s="85"/>
      <c r="H74" s="85"/>
      <c r="I74" s="85">
        <f>I76-I75+1</f>
        <v>365</v>
      </c>
      <c r="J74" s="85">
        <f t="shared" ref="J74:P74" si="6">J76-J75+1</f>
        <v>366</v>
      </c>
      <c r="K74" s="85">
        <f t="shared" si="6"/>
        <v>365</v>
      </c>
      <c r="L74" s="85">
        <f t="shared" si="6"/>
        <v>365</v>
      </c>
      <c r="M74" s="85">
        <f t="shared" si="6"/>
        <v>365</v>
      </c>
      <c r="N74" s="85">
        <f t="shared" si="6"/>
        <v>366</v>
      </c>
      <c r="O74" s="85">
        <f t="shared" si="6"/>
        <v>365</v>
      </c>
      <c r="P74" s="85">
        <f t="shared" si="6"/>
        <v>365</v>
      </c>
    </row>
    <row r="75" spans="1:21" ht="16" outlineLevel="1">
      <c r="A75" s="52"/>
      <c r="B75" s="97"/>
      <c r="C75" s="117" t="s">
        <v>51</v>
      </c>
      <c r="D75" s="117"/>
      <c r="E75" s="96"/>
      <c r="F75" s="85"/>
      <c r="G75" s="85"/>
      <c r="H75" s="85"/>
      <c r="I75" s="16">
        <v>43466</v>
      </c>
      <c r="J75" s="16">
        <v>43831</v>
      </c>
      <c r="K75" s="16">
        <v>44197</v>
      </c>
      <c r="L75" s="16">
        <v>44562</v>
      </c>
      <c r="M75" s="16">
        <v>44927</v>
      </c>
      <c r="N75" s="16">
        <v>45292</v>
      </c>
      <c r="O75" s="16">
        <v>45658</v>
      </c>
      <c r="P75" s="16">
        <v>46023</v>
      </c>
    </row>
    <row r="76" spans="1:21" ht="16" outlineLevel="1">
      <c r="A76" s="52"/>
      <c r="B76" s="97"/>
      <c r="C76" s="117" t="s">
        <v>52</v>
      </c>
      <c r="D76" s="117"/>
      <c r="E76" s="96"/>
      <c r="F76" s="85"/>
      <c r="G76" s="85"/>
      <c r="H76" s="85"/>
      <c r="I76" s="16">
        <v>43830</v>
      </c>
      <c r="J76" s="16">
        <v>44196</v>
      </c>
      <c r="K76" s="16">
        <v>44561</v>
      </c>
      <c r="L76" s="16">
        <v>44926</v>
      </c>
      <c r="M76" s="16">
        <v>45291</v>
      </c>
      <c r="N76" s="16">
        <v>45657</v>
      </c>
      <c r="O76" s="16">
        <v>46022</v>
      </c>
      <c r="P76" s="16">
        <v>46387</v>
      </c>
    </row>
    <row r="77" spans="1:21" ht="16" outlineLevel="1">
      <c r="A77" s="52"/>
      <c r="B77" s="97" t="s">
        <v>96</v>
      </c>
      <c r="C77" s="96" t="s">
        <v>53</v>
      </c>
      <c r="D77" s="96"/>
      <c r="E77" s="118"/>
      <c r="F77" s="85" t="s">
        <v>144</v>
      </c>
      <c r="G77" s="85"/>
      <c r="H77" s="85"/>
      <c r="I77" s="119">
        <v>1970</v>
      </c>
      <c r="J77" s="119">
        <v>1788</v>
      </c>
      <c r="K77" s="119">
        <v>1987</v>
      </c>
      <c r="L77" s="119">
        <v>1974</v>
      </c>
      <c r="M77" s="119">
        <v>1973</v>
      </c>
      <c r="N77" s="119">
        <v>1978</v>
      </c>
      <c r="O77" s="119">
        <v>1978</v>
      </c>
      <c r="P77" s="119">
        <v>1978</v>
      </c>
    </row>
    <row r="78" spans="1:21" ht="16">
      <c r="A78" s="52"/>
      <c r="B78" s="97" t="s">
        <v>142</v>
      </c>
      <c r="C78" s="96" t="s">
        <v>143</v>
      </c>
      <c r="D78" s="96"/>
      <c r="E78" s="118"/>
      <c r="F78" s="85" t="s">
        <v>144</v>
      </c>
      <c r="G78" s="85"/>
      <c r="H78" s="85"/>
      <c r="I78" s="119">
        <v>8</v>
      </c>
      <c r="J78" s="119">
        <v>8</v>
      </c>
      <c r="K78" s="119">
        <v>8</v>
      </c>
      <c r="L78" s="119">
        <v>8</v>
      </c>
      <c r="M78" s="119">
        <v>8</v>
      </c>
      <c r="N78" s="119">
        <v>8</v>
      </c>
      <c r="O78" s="119">
        <v>8</v>
      </c>
      <c r="P78" s="119">
        <v>8</v>
      </c>
    </row>
    <row r="79" spans="1:21">
      <c r="B79" s="70"/>
      <c r="C79" s="19"/>
      <c r="D79" s="71"/>
      <c r="E79" s="71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</row>
    <row r="80" spans="1:21" s="52" customFormat="1">
      <c r="B80" s="70"/>
      <c r="D80" s="71"/>
      <c r="E80" s="71"/>
      <c r="U80" s="72"/>
    </row>
    <row r="81" spans="2:21" s="52" customFormat="1">
      <c r="B81" s="70"/>
      <c r="U81" s="72"/>
    </row>
    <row r="82" spans="2:21" s="52" customFormat="1">
      <c r="B82" s="70"/>
      <c r="U82" s="72"/>
    </row>
    <row r="83" spans="2:21" s="52" customFormat="1">
      <c r="B83" s="70"/>
      <c r="U83" s="72"/>
    </row>
    <row r="84" spans="2:21" s="52" customFormat="1">
      <c r="B84" s="70"/>
      <c r="U84" s="72"/>
    </row>
    <row r="85" spans="2:21" s="52" customFormat="1">
      <c r="B85" s="70"/>
      <c r="U85" s="72"/>
    </row>
    <row r="86" spans="2:21" s="52" customFormat="1">
      <c r="B86" s="70"/>
      <c r="U86" s="72"/>
    </row>
    <row r="87" spans="2:21" s="52" customFormat="1">
      <c r="B87" s="70"/>
      <c r="U87" s="72"/>
    </row>
    <row r="88" spans="2:21" s="52" customFormat="1">
      <c r="B88" s="70"/>
      <c r="U88" s="72"/>
    </row>
    <row r="89" spans="2:21" s="52" customFormat="1">
      <c r="B89" s="70"/>
      <c r="U89" s="72"/>
    </row>
    <row r="90" spans="2:21" s="52" customFormat="1">
      <c r="B90" s="70"/>
      <c r="U90" s="72"/>
    </row>
    <row r="91" spans="2:21" s="52" customFormat="1">
      <c r="B91" s="70"/>
      <c r="U91" s="72"/>
    </row>
    <row r="92" spans="2:21" s="52" customFormat="1">
      <c r="B92" s="70"/>
      <c r="U92" s="72"/>
    </row>
    <row r="93" spans="2:21" s="52" customFormat="1">
      <c r="B93" s="70"/>
      <c r="C93" s="71"/>
      <c r="D93" s="71"/>
      <c r="E93" s="71"/>
      <c r="U93" s="72"/>
    </row>
    <row r="94" spans="2:21" s="52" customFormat="1">
      <c r="B94" s="70"/>
      <c r="C94" s="71"/>
      <c r="D94" s="71"/>
      <c r="E94" s="71"/>
      <c r="U94" s="72"/>
    </row>
    <row r="95" spans="2:21" s="52" customFormat="1">
      <c r="B95" s="70"/>
      <c r="C95" s="71"/>
      <c r="D95" s="71"/>
      <c r="E95" s="71"/>
      <c r="U95" s="72"/>
    </row>
    <row r="96" spans="2:21" s="52" customFormat="1">
      <c r="B96" s="70"/>
      <c r="C96" s="71"/>
      <c r="D96" s="71"/>
      <c r="E96" s="71"/>
      <c r="U96" s="72"/>
    </row>
    <row r="97" spans="2:21" s="52" customFormat="1">
      <c r="B97" s="70"/>
      <c r="C97" s="71"/>
      <c r="D97" s="71"/>
      <c r="E97" s="71"/>
      <c r="U97" s="72"/>
    </row>
    <row r="98" spans="2:21" s="52" customFormat="1">
      <c r="B98" s="70"/>
      <c r="C98" s="71"/>
      <c r="D98" s="71"/>
      <c r="E98" s="71"/>
      <c r="U98" s="72"/>
    </row>
    <row r="99" spans="2:21" s="52" customFormat="1">
      <c r="B99" s="70"/>
      <c r="C99" s="71"/>
      <c r="D99" s="71"/>
      <c r="E99" s="71"/>
      <c r="U99" s="72"/>
    </row>
    <row r="100" spans="2:21" s="52" customFormat="1">
      <c r="B100" s="70"/>
      <c r="C100" s="71"/>
      <c r="D100" s="71"/>
      <c r="E100" s="71"/>
      <c r="U100" s="72"/>
    </row>
    <row r="101" spans="2:21" s="52" customFormat="1">
      <c r="B101" s="70"/>
      <c r="C101" s="71"/>
      <c r="D101" s="71"/>
      <c r="E101" s="71"/>
      <c r="U101" s="72"/>
    </row>
    <row r="102" spans="2:21" s="52" customFormat="1">
      <c r="B102" s="70"/>
      <c r="C102" s="71"/>
      <c r="D102" s="71"/>
      <c r="E102" s="71"/>
      <c r="U102" s="72"/>
    </row>
    <row r="103" spans="2:21" s="52" customFormat="1">
      <c r="B103" s="70"/>
      <c r="C103" s="71"/>
      <c r="D103" s="71"/>
      <c r="E103" s="71"/>
      <c r="U103" s="72"/>
    </row>
    <row r="104" spans="2:21" s="52" customFormat="1">
      <c r="B104" s="70"/>
      <c r="C104" s="71"/>
      <c r="D104" s="71"/>
      <c r="E104" s="71"/>
      <c r="U104" s="72"/>
    </row>
    <row r="105" spans="2:21" s="52" customFormat="1">
      <c r="B105" s="70"/>
      <c r="C105" s="71"/>
      <c r="D105" s="71"/>
      <c r="E105" s="71"/>
      <c r="U105" s="72"/>
    </row>
    <row r="106" spans="2:21" s="52" customFormat="1">
      <c r="B106" s="70"/>
      <c r="C106" s="71"/>
      <c r="D106" s="71"/>
      <c r="E106" s="71"/>
      <c r="U106" s="72"/>
    </row>
    <row r="107" spans="2:21" s="52" customFormat="1">
      <c r="B107" s="70"/>
      <c r="C107" s="71"/>
      <c r="D107" s="71"/>
      <c r="E107" s="71"/>
      <c r="U107" s="72"/>
    </row>
    <row r="108" spans="2:21" s="52" customFormat="1">
      <c r="B108" s="70"/>
      <c r="C108" s="71"/>
      <c r="D108" s="71"/>
      <c r="E108" s="71"/>
      <c r="U108" s="72"/>
    </row>
    <row r="109" spans="2:21" s="52" customFormat="1">
      <c r="B109" s="70"/>
      <c r="C109" s="71"/>
      <c r="D109" s="71"/>
      <c r="E109" s="71"/>
      <c r="U109" s="72"/>
    </row>
    <row r="110" spans="2:21" s="52" customFormat="1">
      <c r="B110" s="70"/>
      <c r="C110" s="71"/>
      <c r="D110" s="71"/>
      <c r="E110" s="71"/>
      <c r="U110" s="72"/>
    </row>
    <row r="111" spans="2:21"/>
    <row r="112" spans="2:21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</sheetData>
  <phoneticPr fontId="6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35"/>
  <sheetViews>
    <sheetView zoomScale="60" zoomScaleNormal="60" workbookViewId="0">
      <pane xSplit="5" ySplit="3" topLeftCell="F4" activePane="bottomRight" state="frozen"/>
      <selection pane="topRight"/>
      <selection pane="bottomLeft"/>
      <selection pane="bottomRight" activeCell="J26" sqref="J26"/>
    </sheetView>
  </sheetViews>
  <sheetFormatPr baseColWidth="10" defaultColWidth="0" defaultRowHeight="15" outlineLevelCol="1"/>
  <cols>
    <col min="1" max="1" width="6.1640625" style="91" customWidth="1"/>
    <col min="2" max="2" width="4.33203125" style="91" customWidth="1"/>
    <col min="3" max="3" width="49.33203125" style="91" customWidth="1"/>
    <col min="4" max="4" width="16" style="91" customWidth="1"/>
    <col min="5" max="5" width="12.1640625" style="91" bestFit="1" customWidth="1"/>
    <col min="6" max="6" width="12.5" style="91" customWidth="1"/>
    <col min="7" max="7" width="13.33203125" style="91" customWidth="1"/>
    <col min="8" max="15" width="12.33203125" style="91" customWidth="1"/>
    <col min="16" max="16" width="7" style="91" customWidth="1"/>
    <col min="17" max="23" width="12.33203125" style="91" hidden="1" customWidth="1" outlineLevel="1"/>
    <col min="24" max="24" width="9.1640625" style="91" customWidth="1" collapsed="1"/>
    <col min="25" max="26" width="0" style="91" hidden="1" customWidth="1"/>
    <col min="27" max="16384" width="9.1640625" style="91" hidden="1"/>
  </cols>
  <sheetData>
    <row r="1" spans="1:24" ht="12.75" customHeight="1">
      <c r="C1" s="451"/>
      <c r="D1" s="451"/>
      <c r="E1" s="451"/>
      <c r="F1" s="451"/>
      <c r="G1" s="451"/>
      <c r="H1" s="451"/>
      <c r="I1" s="451"/>
      <c r="J1" s="451"/>
      <c r="K1" s="451"/>
      <c r="L1" s="451"/>
      <c r="M1" s="451"/>
      <c r="N1" s="451"/>
      <c r="O1" s="127"/>
    </row>
    <row r="2" spans="1:24" customFormat="1">
      <c r="A2" s="91"/>
      <c r="B2" s="93"/>
      <c r="C2" s="93"/>
      <c r="D2" s="93"/>
      <c r="E2" s="93"/>
      <c r="F2" s="452" t="s">
        <v>6</v>
      </c>
      <c r="G2" s="452"/>
      <c r="H2" s="452"/>
      <c r="I2" s="452"/>
      <c r="J2" s="452"/>
      <c r="K2" s="452"/>
      <c r="L2" s="452"/>
      <c r="M2" s="452"/>
      <c r="N2" s="452"/>
      <c r="O2" s="128"/>
      <c r="P2" s="91"/>
      <c r="Q2" s="453"/>
      <c r="R2" s="453"/>
      <c r="S2" s="453"/>
      <c r="T2" s="453"/>
      <c r="U2" s="453"/>
      <c r="V2" s="453"/>
      <c r="W2" s="453"/>
      <c r="X2" s="91"/>
    </row>
    <row r="3" spans="1:24" s="19" customFormat="1" ht="21.75" customHeight="1">
      <c r="A3" s="1" t="s">
        <v>0</v>
      </c>
      <c r="B3" s="2" t="s">
        <v>1</v>
      </c>
      <c r="C3" s="3" t="s">
        <v>2</v>
      </c>
      <c r="D3" s="3" t="s">
        <v>3</v>
      </c>
      <c r="E3" s="4" t="s">
        <v>4</v>
      </c>
      <c r="F3" s="5" t="s">
        <v>5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  <c r="M3" s="6">
        <v>2024</v>
      </c>
      <c r="N3" s="6">
        <v>2025</v>
      </c>
      <c r="O3" s="6">
        <v>2026</v>
      </c>
      <c r="P3" s="72" t="s">
        <v>21</v>
      </c>
      <c r="Q3" s="6">
        <v>2019</v>
      </c>
      <c r="R3" s="6">
        <v>2020</v>
      </c>
      <c r="S3" s="6">
        <v>2021</v>
      </c>
      <c r="T3" s="6">
        <v>2022</v>
      </c>
      <c r="U3" s="6">
        <v>2023</v>
      </c>
      <c r="V3" s="6">
        <v>2024</v>
      </c>
      <c r="W3" s="6">
        <v>2025</v>
      </c>
      <c r="X3" s="52"/>
    </row>
    <row r="4" spans="1:24" customFormat="1">
      <c r="A4" s="91"/>
      <c r="B4" s="30"/>
      <c r="C4" s="31" t="s">
        <v>49</v>
      </c>
      <c r="D4" s="32"/>
      <c r="E4" s="33"/>
      <c r="F4" s="34"/>
      <c r="G4" s="35"/>
      <c r="H4" s="35"/>
      <c r="I4" s="35"/>
      <c r="J4" s="35"/>
      <c r="K4" s="35"/>
      <c r="L4" s="35"/>
      <c r="M4" s="35"/>
      <c r="N4" s="35"/>
      <c r="O4" s="35"/>
      <c r="P4" s="91"/>
      <c r="Q4" s="35"/>
      <c r="R4" s="35"/>
      <c r="S4" s="35"/>
      <c r="T4" s="35"/>
      <c r="U4" s="35"/>
      <c r="V4" s="35"/>
      <c r="W4" s="35"/>
      <c r="X4" s="91"/>
    </row>
    <row r="5" spans="1:24" customFormat="1">
      <c r="A5" s="91"/>
      <c r="B5" s="91"/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</row>
    <row r="6" spans="1:24" s="36" customFormat="1" ht="32">
      <c r="A6" s="92"/>
      <c r="B6" s="54"/>
      <c r="C6" s="135" t="str">
        <f>C11</f>
        <v>Экономия ЗПД</v>
      </c>
      <c r="D6" s="136" t="s">
        <v>97</v>
      </c>
      <c r="E6" s="23" t="s">
        <v>166</v>
      </c>
      <c r="F6" s="133">
        <f>SUM(H6:O6)</f>
        <v>247968.00000000003</v>
      </c>
      <c r="G6" s="138"/>
      <c r="H6" s="133">
        <f>SUM(H11,H24)</f>
        <v>0</v>
      </c>
      <c r="I6" s="133">
        <f t="shared" ref="I6:O6" si="0">SUM(I11,I24)</f>
        <v>0</v>
      </c>
      <c r="J6" s="133">
        <f t="shared" si="0"/>
        <v>0</v>
      </c>
      <c r="K6" s="133">
        <f>SUM(K11,K24)</f>
        <v>49593.600000000006</v>
      </c>
      <c r="L6" s="133">
        <f t="shared" si="0"/>
        <v>49593.600000000006</v>
      </c>
      <c r="M6" s="133">
        <f>SUM(M11,M24)</f>
        <v>49593.600000000006</v>
      </c>
      <c r="N6" s="133">
        <f t="shared" si="0"/>
        <v>49593.600000000006</v>
      </c>
      <c r="O6" s="133">
        <f t="shared" si="0"/>
        <v>49593.600000000006</v>
      </c>
      <c r="P6" s="92"/>
      <c r="Q6" s="63"/>
      <c r="R6" s="63"/>
      <c r="S6" s="63"/>
      <c r="T6" s="63"/>
      <c r="U6" s="63"/>
      <c r="V6" s="63"/>
      <c r="W6" s="63"/>
      <c r="X6" s="92"/>
    </row>
    <row r="7" spans="1:24" customFormat="1" ht="32">
      <c r="A7" s="91"/>
      <c r="B7" s="29"/>
      <c r="C7" s="287" t="str">
        <f>C15</f>
        <v>Количество переиспользований КЭД</v>
      </c>
      <c r="D7" s="136" t="s">
        <v>97</v>
      </c>
      <c r="E7" s="23" t="s">
        <v>108</v>
      </c>
      <c r="F7" s="134">
        <f>SUM(H7:O7)</f>
        <v>911</v>
      </c>
      <c r="G7" s="139"/>
      <c r="H7" s="134">
        <f>SUM(H15,H28)</f>
        <v>0</v>
      </c>
      <c r="I7" s="134">
        <f t="shared" ref="I7:O7" si="1">SUM(I15,I28)</f>
        <v>0</v>
      </c>
      <c r="J7" s="134">
        <f t="shared" si="1"/>
        <v>0</v>
      </c>
      <c r="K7" s="134">
        <f t="shared" si="1"/>
        <v>182.2</v>
      </c>
      <c r="L7" s="134">
        <f t="shared" si="1"/>
        <v>182.2</v>
      </c>
      <c r="M7" s="134">
        <f t="shared" si="1"/>
        <v>182.2</v>
      </c>
      <c r="N7" s="134">
        <f t="shared" si="1"/>
        <v>182.2</v>
      </c>
      <c r="O7" s="134">
        <f t="shared" si="1"/>
        <v>182.2</v>
      </c>
      <c r="P7" s="91"/>
      <c r="Q7" s="23"/>
      <c r="R7" s="23"/>
      <c r="S7" s="51"/>
      <c r="T7" s="23"/>
      <c r="U7" s="23"/>
      <c r="V7" s="23"/>
      <c r="W7" s="23"/>
      <c r="X7" s="91"/>
    </row>
    <row r="8" spans="1:24">
      <c r="F8" s="140"/>
      <c r="G8" s="140"/>
      <c r="H8" s="140"/>
      <c r="I8" s="140"/>
      <c r="J8" s="140"/>
      <c r="K8" s="140"/>
      <c r="L8" s="140"/>
      <c r="M8" s="140"/>
      <c r="N8" s="140"/>
      <c r="O8" s="140"/>
    </row>
    <row r="9" spans="1:24" customFormat="1">
      <c r="A9" s="91"/>
      <c r="B9" s="147"/>
      <c r="C9" s="148" t="s">
        <v>42</v>
      </c>
      <c r="D9" s="149"/>
      <c r="E9" s="150"/>
      <c r="F9" s="137"/>
      <c r="G9" s="141"/>
      <c r="H9" s="141"/>
      <c r="I9" s="141"/>
      <c r="J9" s="141"/>
      <c r="K9" s="141"/>
      <c r="L9" s="141"/>
      <c r="M9" s="141"/>
      <c r="N9" s="141"/>
      <c r="O9" s="141"/>
      <c r="P9" s="91"/>
      <c r="Q9" s="35"/>
      <c r="R9" s="35"/>
      <c r="S9" s="35"/>
      <c r="T9" s="35"/>
      <c r="U9" s="35"/>
      <c r="V9" s="35"/>
      <c r="W9" s="35"/>
      <c r="X9" s="91"/>
    </row>
    <row r="10" spans="1:24" customFormat="1">
      <c r="A10" s="91"/>
      <c r="B10" s="91"/>
      <c r="C10" s="91"/>
      <c r="D10" s="91"/>
      <c r="E10" s="91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91"/>
      <c r="Q10" s="91"/>
      <c r="R10" s="91"/>
      <c r="S10" s="91"/>
      <c r="T10" s="91"/>
      <c r="U10" s="91"/>
      <c r="V10" s="91"/>
      <c r="W10" s="91"/>
      <c r="X10" s="91"/>
    </row>
    <row r="11" spans="1:24" s="36" customFormat="1" ht="36" customHeight="1">
      <c r="A11" s="92"/>
      <c r="B11" s="151" t="s">
        <v>304</v>
      </c>
      <c r="C11" s="152" t="s">
        <v>291</v>
      </c>
      <c r="D11" s="153" t="s">
        <v>97</v>
      </c>
      <c r="E11" s="154" t="s">
        <v>7</v>
      </c>
      <c r="F11" s="142">
        <f>SUM(G11:O11)</f>
        <v>129762.00000000003</v>
      </c>
      <c r="G11" s="142"/>
      <c r="H11" s="263">
        <f>H12*H13</f>
        <v>0</v>
      </c>
      <c r="I11" s="263">
        <f t="shared" ref="I11:O11" si="2">I12*I13</f>
        <v>0</v>
      </c>
      <c r="J11" s="263">
        <f t="shared" si="2"/>
        <v>0</v>
      </c>
      <c r="K11" s="263">
        <f t="shared" si="2"/>
        <v>25952.400000000005</v>
      </c>
      <c r="L11" s="263">
        <f t="shared" si="2"/>
        <v>25952.400000000005</v>
      </c>
      <c r="M11" s="263">
        <f t="shared" si="2"/>
        <v>25952.400000000005</v>
      </c>
      <c r="N11" s="263">
        <f t="shared" si="2"/>
        <v>25952.400000000005</v>
      </c>
      <c r="O11" s="263">
        <f t="shared" si="2"/>
        <v>25952.400000000005</v>
      </c>
      <c r="P11" s="92"/>
      <c r="Q11" s="49">
        <f>SUM(Q14:Q15)</f>
        <v>0</v>
      </c>
      <c r="R11" s="49">
        <f>SUM(R14:R15)</f>
        <v>0</v>
      </c>
      <c r="S11" s="49">
        <f>SUM(S14:S15)</f>
        <v>0</v>
      </c>
      <c r="T11" s="49"/>
      <c r="U11" s="49"/>
      <c r="V11" s="49"/>
      <c r="W11" s="49"/>
      <c r="X11" s="92"/>
    </row>
    <row r="12" spans="1:24" s="36" customFormat="1" ht="16">
      <c r="A12" s="92"/>
      <c r="B12" s="151"/>
      <c r="C12" s="155" t="s">
        <v>172</v>
      </c>
      <c r="D12" s="156"/>
      <c r="E12" s="94" t="s">
        <v>108</v>
      </c>
      <c r="F12" s="144">
        <f>SUM(J12:O12)</f>
        <v>111.00000000000001</v>
      </c>
      <c r="G12" s="214"/>
      <c r="H12" s="257">
        <f>H14</f>
        <v>0</v>
      </c>
      <c r="I12" s="257">
        <f>I14</f>
        <v>0</v>
      </c>
      <c r="J12" s="144">
        <f t="shared" ref="J12:O12" si="3">J15</f>
        <v>0</v>
      </c>
      <c r="K12" s="144">
        <f t="shared" si="3"/>
        <v>22.200000000000003</v>
      </c>
      <c r="L12" s="144">
        <f t="shared" si="3"/>
        <v>22.200000000000003</v>
      </c>
      <c r="M12" s="144">
        <f t="shared" si="3"/>
        <v>22.200000000000003</v>
      </c>
      <c r="N12" s="144">
        <f t="shared" si="3"/>
        <v>22.200000000000003</v>
      </c>
      <c r="O12" s="144">
        <f t="shared" si="3"/>
        <v>22.200000000000003</v>
      </c>
      <c r="P12" s="92"/>
      <c r="Q12" s="304"/>
      <c r="R12" s="304"/>
      <c r="S12" s="304"/>
      <c r="T12" s="304"/>
      <c r="U12" s="304"/>
      <c r="V12" s="304"/>
      <c r="W12" s="304"/>
      <c r="X12" s="92"/>
    </row>
    <row r="13" spans="1:24" s="36" customFormat="1" ht="16">
      <c r="A13" s="92"/>
      <c r="B13" s="151"/>
      <c r="C13" s="155" t="s">
        <v>109</v>
      </c>
      <c r="D13" s="155"/>
      <c r="E13" s="94" t="s">
        <v>110</v>
      </c>
      <c r="F13" s="144">
        <f>AVERAGE(J13:O13)</f>
        <v>1169.0270270270269</v>
      </c>
      <c r="G13" s="140"/>
      <c r="H13" s="257">
        <v>0</v>
      </c>
      <c r="I13" s="257">
        <v>0</v>
      </c>
      <c r="J13" s="145">
        <f>'1747_ИД'!$G$46</f>
        <v>1169.0270270270271</v>
      </c>
      <c r="K13" s="145">
        <f>'1747_ИД'!$G$46</f>
        <v>1169.0270270270271</v>
      </c>
      <c r="L13" s="145">
        <f>'1747_ИД'!$G$46</f>
        <v>1169.0270270270271</v>
      </c>
      <c r="M13" s="145">
        <f>'1747_ИД'!$G$46</f>
        <v>1169.0270270270271</v>
      </c>
      <c r="N13" s="145">
        <f>'1747_ИД'!$G$46</f>
        <v>1169.0270270270271</v>
      </c>
      <c r="O13" s="145">
        <f>'1747_ИД'!$G$46</f>
        <v>1169.0270270270271</v>
      </c>
      <c r="P13" s="92"/>
      <c r="Q13" s="304"/>
      <c r="R13" s="304"/>
      <c r="S13" s="304"/>
      <c r="T13" s="304"/>
      <c r="U13" s="304"/>
      <c r="V13" s="304"/>
      <c r="W13" s="304"/>
      <c r="X13" s="92"/>
    </row>
    <row r="14" spans="1:24" customFormat="1">
      <c r="A14" s="91"/>
      <c r="B14" s="91"/>
      <c r="C14" s="91"/>
      <c r="D14" s="91"/>
      <c r="E14" s="91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91"/>
      <c r="Q14" s="91"/>
      <c r="R14" s="91"/>
      <c r="S14" s="91"/>
      <c r="T14" s="91"/>
      <c r="U14" s="91"/>
      <c r="V14" s="91"/>
      <c r="W14" s="91"/>
      <c r="X14" s="91"/>
    </row>
    <row r="15" spans="1:24" customFormat="1" ht="32">
      <c r="A15" s="91"/>
      <c r="B15" s="151" t="s">
        <v>306</v>
      </c>
      <c r="C15" s="152" t="s">
        <v>172</v>
      </c>
      <c r="D15" s="153" t="s">
        <v>97</v>
      </c>
      <c r="E15" s="154" t="s">
        <v>108</v>
      </c>
      <c r="F15" s="142">
        <f>SUM(J15:O15)</f>
        <v>111.00000000000001</v>
      </c>
      <c r="G15" s="142"/>
      <c r="H15" s="263">
        <f>H16*H17*H18*H19</f>
        <v>0</v>
      </c>
      <c r="I15" s="263">
        <f t="shared" ref="I15:O15" si="4">I16*I17*I18*I19</f>
        <v>0</v>
      </c>
      <c r="J15" s="263">
        <f t="shared" si="4"/>
        <v>0</v>
      </c>
      <c r="K15" s="263">
        <f>K16*K17*K18*K19</f>
        <v>22.200000000000003</v>
      </c>
      <c r="L15" s="263">
        <f t="shared" si="4"/>
        <v>22.200000000000003</v>
      </c>
      <c r="M15" s="263">
        <f t="shared" si="4"/>
        <v>22.200000000000003</v>
      </c>
      <c r="N15" s="263">
        <f t="shared" si="4"/>
        <v>22.200000000000003</v>
      </c>
      <c r="O15" s="263">
        <f t="shared" si="4"/>
        <v>22.200000000000003</v>
      </c>
      <c r="P15" s="91"/>
      <c r="Q15" s="49"/>
      <c r="R15" s="49"/>
      <c r="S15" s="49"/>
      <c r="T15" s="49"/>
      <c r="U15" s="49"/>
      <c r="V15" s="49"/>
      <c r="W15" s="49"/>
      <c r="X15" s="91"/>
    </row>
    <row r="16" spans="1:24" customFormat="1" ht="16">
      <c r="A16" s="91"/>
      <c r="B16" s="151"/>
      <c r="C16" s="155" t="s">
        <v>317</v>
      </c>
      <c r="D16" s="156"/>
      <c r="E16" s="94" t="s">
        <v>318</v>
      </c>
      <c r="F16" s="144">
        <f>AVERAGE(J16:O16)</f>
        <v>3</v>
      </c>
      <c r="G16" s="214"/>
      <c r="H16" s="257">
        <v>0</v>
      </c>
      <c r="I16" s="257">
        <v>0</v>
      </c>
      <c r="J16" s="144">
        <f>'1865_ИД'!$G$50</f>
        <v>3</v>
      </c>
      <c r="K16" s="144">
        <f>'1865_ИД'!$G$50</f>
        <v>3</v>
      </c>
      <c r="L16" s="144">
        <f>'1865_ИД'!$G$50</f>
        <v>3</v>
      </c>
      <c r="M16" s="144">
        <f>'1865_ИД'!$G$50</f>
        <v>3</v>
      </c>
      <c r="N16" s="144">
        <f>'1865_ИД'!$G$50</f>
        <v>3</v>
      </c>
      <c r="O16" s="144">
        <f>'1865_ИД'!$G$50</f>
        <v>3</v>
      </c>
      <c r="P16" s="91"/>
      <c r="Q16" s="304"/>
      <c r="R16" s="304"/>
      <c r="S16" s="304"/>
      <c r="T16" s="304"/>
      <c r="U16" s="304"/>
      <c r="V16" s="304"/>
      <c r="W16" s="304"/>
      <c r="X16" s="91"/>
    </row>
    <row r="17" spans="1:24" customFormat="1" ht="16">
      <c r="A17" s="91"/>
      <c r="B17" s="151"/>
      <c r="C17" s="155" t="s">
        <v>349</v>
      </c>
      <c r="D17" s="155"/>
      <c r="E17" s="94" t="s">
        <v>108</v>
      </c>
      <c r="F17" s="144">
        <f>AVERAGE(J17:O17)</f>
        <v>37</v>
      </c>
      <c r="G17" s="214"/>
      <c r="H17" s="257">
        <v>0</v>
      </c>
      <c r="I17" s="257">
        <v>0</v>
      </c>
      <c r="J17" s="144">
        <f>'1747_ИД'!$G$47</f>
        <v>37</v>
      </c>
      <c r="K17" s="144">
        <f>'1747_ИД'!$G$47</f>
        <v>37</v>
      </c>
      <c r="L17" s="144">
        <f>'1747_ИД'!$G$47</f>
        <v>37</v>
      </c>
      <c r="M17" s="144">
        <f>'1747_ИД'!$G$47</f>
        <v>37</v>
      </c>
      <c r="N17" s="144">
        <f>'1747_ИД'!$G$47</f>
        <v>37</v>
      </c>
      <c r="O17" s="144">
        <f>'1747_ИД'!$G$47</f>
        <v>37</v>
      </c>
      <c r="P17" s="91"/>
      <c r="Q17" s="304"/>
      <c r="R17" s="304"/>
      <c r="S17" s="304"/>
      <c r="T17" s="304"/>
      <c r="U17" s="304"/>
      <c r="V17" s="304"/>
      <c r="W17" s="304"/>
      <c r="X17" s="91"/>
    </row>
    <row r="18" spans="1:24" customFormat="1" ht="16">
      <c r="A18" s="91"/>
      <c r="B18" s="151"/>
      <c r="C18" s="155" t="s">
        <v>346</v>
      </c>
      <c r="D18" s="155"/>
      <c r="E18" s="157" t="s">
        <v>331</v>
      </c>
      <c r="F18" s="165"/>
      <c r="G18" s="214"/>
      <c r="H18" s="257">
        <f>'1865_ИД'!I78</f>
        <v>0</v>
      </c>
      <c r="I18" s="257">
        <f>'1865_ИД'!J78</f>
        <v>0</v>
      </c>
      <c r="J18" s="144">
        <f>'1747_ИД'!K64</f>
        <v>0</v>
      </c>
      <c r="K18" s="144">
        <f>'1747_ИД'!L64</f>
        <v>1</v>
      </c>
      <c r="L18" s="144">
        <f>'1747_ИД'!M64</f>
        <v>1</v>
      </c>
      <c r="M18" s="144">
        <f>'1747_ИД'!N64</f>
        <v>1</v>
      </c>
      <c r="N18" s="144">
        <f>'1747_ИД'!O64</f>
        <v>1</v>
      </c>
      <c r="O18" s="144">
        <f>'1747_ИД'!P64</f>
        <v>1</v>
      </c>
      <c r="P18" s="91"/>
      <c r="Q18" s="304"/>
      <c r="R18" s="304"/>
      <c r="S18" s="304"/>
      <c r="T18" s="304"/>
      <c r="U18" s="304"/>
      <c r="V18" s="304"/>
      <c r="W18" s="304"/>
      <c r="X18" s="91"/>
    </row>
    <row r="19" spans="1:24" customFormat="1" ht="32">
      <c r="A19" s="91"/>
      <c r="B19" s="151"/>
      <c r="C19" s="21" t="s">
        <v>428</v>
      </c>
      <c r="D19" s="155"/>
      <c r="E19" s="157" t="s">
        <v>12</v>
      </c>
      <c r="F19" s="144">
        <f>AVERAGE(J19:O19)</f>
        <v>0.19999999999999998</v>
      </c>
      <c r="G19" s="214"/>
      <c r="H19" s="165">
        <f>'1865_ИД'!I82</f>
        <v>0</v>
      </c>
      <c r="I19" s="165">
        <f>'1865_ИД'!J82</f>
        <v>0</v>
      </c>
      <c r="J19" s="169">
        <f>'1747_ИД'!K65</f>
        <v>0.2</v>
      </c>
      <c r="K19" s="169">
        <f>'1747_ИД'!L65</f>
        <v>0.2</v>
      </c>
      <c r="L19" s="169">
        <f>'1747_ИД'!M65</f>
        <v>0.2</v>
      </c>
      <c r="M19" s="169">
        <f>'1747_ИД'!N65</f>
        <v>0.2</v>
      </c>
      <c r="N19" s="169">
        <f>'1747_ИД'!O65</f>
        <v>0.2</v>
      </c>
      <c r="O19" s="169">
        <f>'1747_ИД'!P65</f>
        <v>0.2</v>
      </c>
      <c r="P19" s="91"/>
      <c r="Q19" s="304"/>
      <c r="R19" s="304"/>
      <c r="S19" s="304"/>
      <c r="T19" s="304"/>
      <c r="U19" s="304"/>
      <c r="V19" s="304"/>
      <c r="W19" s="304"/>
      <c r="X19" s="91"/>
    </row>
    <row r="20" spans="1:24" customFormat="1">
      <c r="A20" s="91"/>
      <c r="B20" s="91"/>
      <c r="C20" s="91"/>
      <c r="D20" s="91"/>
      <c r="E20" s="91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91"/>
      <c r="Q20" s="91"/>
      <c r="R20" s="91"/>
      <c r="S20" s="91"/>
      <c r="T20" s="91"/>
      <c r="U20" s="91"/>
      <c r="V20" s="91"/>
      <c r="W20" s="91"/>
      <c r="X20" s="91"/>
    </row>
    <row r="21" spans="1:24" customFormat="1" ht="32">
      <c r="A21" s="91"/>
      <c r="B21" s="151" t="s">
        <v>310</v>
      </c>
      <c r="C21" s="152" t="s">
        <v>375</v>
      </c>
      <c r="D21" s="153" t="s">
        <v>97</v>
      </c>
      <c r="E21" s="154" t="s">
        <v>108</v>
      </c>
      <c r="F21" s="142">
        <f>SUM(G21:O21)</f>
        <v>1.01</v>
      </c>
      <c r="G21" s="142"/>
      <c r="H21" s="263">
        <f>H22</f>
        <v>0</v>
      </c>
      <c r="I21" s="263">
        <f t="shared" ref="I21:O21" si="5">I22</f>
        <v>0</v>
      </c>
      <c r="J21" s="263">
        <f t="shared" si="5"/>
        <v>0</v>
      </c>
      <c r="K21" s="263">
        <f t="shared" si="5"/>
        <v>1</v>
      </c>
      <c r="L21" s="263">
        <f t="shared" si="5"/>
        <v>0.01</v>
      </c>
      <c r="M21" s="263">
        <f t="shared" si="5"/>
        <v>0</v>
      </c>
      <c r="N21" s="263">
        <f t="shared" si="5"/>
        <v>0</v>
      </c>
      <c r="O21" s="263">
        <f t="shared" si="5"/>
        <v>0</v>
      </c>
      <c r="P21" s="91"/>
      <c r="Q21" s="91"/>
      <c r="R21" s="91"/>
      <c r="S21" s="91"/>
      <c r="T21" s="91"/>
      <c r="U21" s="91"/>
      <c r="V21" s="91"/>
      <c r="W21" s="91"/>
      <c r="X21" s="91"/>
    </row>
    <row r="22" spans="1:24" customFormat="1" ht="16">
      <c r="A22" s="91"/>
      <c r="B22" s="151"/>
      <c r="C22" s="155" t="s">
        <v>375</v>
      </c>
      <c r="D22" s="156"/>
      <c r="E22" s="94" t="s">
        <v>108</v>
      </c>
      <c r="F22" s="144">
        <f>AVERAGE(J22:O22)</f>
        <v>0.16833333333333333</v>
      </c>
      <c r="G22" s="214"/>
      <c r="H22" s="257">
        <v>0</v>
      </c>
      <c r="I22" s="257">
        <v>0</v>
      </c>
      <c r="J22" s="144">
        <f>'1747_ИД'!J50</f>
        <v>0</v>
      </c>
      <c r="K22" s="144">
        <f>'1747_ИД'!K50</f>
        <v>1</v>
      </c>
      <c r="L22" s="144">
        <f>'1747_ИД'!L50</f>
        <v>0.01</v>
      </c>
      <c r="M22" s="144">
        <f>'1747_ИД'!M50</f>
        <v>0</v>
      </c>
      <c r="N22" s="144">
        <f>'1747_ИД'!N50</f>
        <v>0</v>
      </c>
      <c r="O22" s="144">
        <f>'1747_ИД'!O50</f>
        <v>0</v>
      </c>
      <c r="P22" s="91"/>
      <c r="Q22" s="91"/>
      <c r="R22" s="91"/>
      <c r="S22" s="91"/>
      <c r="T22" s="91"/>
      <c r="U22" s="91"/>
      <c r="V22" s="91"/>
      <c r="W22" s="91"/>
      <c r="X22" s="91"/>
    </row>
    <row r="23" spans="1:24" customFormat="1">
      <c r="A23" s="91"/>
      <c r="B23" s="91"/>
      <c r="C23" s="91"/>
      <c r="D23" s="91"/>
      <c r="E23" s="91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91"/>
      <c r="Q23" s="91"/>
      <c r="R23" s="91"/>
      <c r="S23" s="91"/>
      <c r="T23" s="91"/>
      <c r="U23" s="91"/>
      <c r="V23" s="91"/>
      <c r="W23" s="91"/>
      <c r="X23" s="91"/>
    </row>
    <row r="24" spans="1:24" ht="32">
      <c r="B24" s="151" t="s">
        <v>304</v>
      </c>
      <c r="C24" s="152" t="s">
        <v>291</v>
      </c>
      <c r="D24" s="153" t="s">
        <v>97</v>
      </c>
      <c r="E24" s="154" t="s">
        <v>7</v>
      </c>
      <c r="F24" s="142">
        <f>SUM(G24:O24)</f>
        <v>118205.99999999999</v>
      </c>
      <c r="G24" s="142"/>
      <c r="H24" s="263">
        <f>H25*H26</f>
        <v>0</v>
      </c>
      <c r="I24" s="263">
        <f t="shared" ref="I24:O24" si="6">I25*I26</f>
        <v>0</v>
      </c>
      <c r="J24" s="263">
        <f t="shared" si="6"/>
        <v>0</v>
      </c>
      <c r="K24" s="263">
        <f t="shared" si="6"/>
        <v>23641.199999999997</v>
      </c>
      <c r="L24" s="263">
        <f t="shared" si="6"/>
        <v>23641.199999999997</v>
      </c>
      <c r="M24" s="263">
        <f t="shared" si="6"/>
        <v>23641.199999999997</v>
      </c>
      <c r="N24" s="263">
        <f t="shared" si="6"/>
        <v>23641.199999999997</v>
      </c>
      <c r="O24" s="263">
        <f t="shared" si="6"/>
        <v>23641.199999999997</v>
      </c>
    </row>
    <row r="25" spans="1:24" ht="16">
      <c r="B25" s="151"/>
      <c r="C25" s="155" t="s">
        <v>172</v>
      </c>
      <c r="D25" s="156"/>
      <c r="E25" s="94" t="s">
        <v>108</v>
      </c>
      <c r="F25" s="144">
        <f>SUM(J25:O25)</f>
        <v>800</v>
      </c>
      <c r="G25" s="214"/>
      <c r="H25" s="257">
        <f>H27</f>
        <v>0</v>
      </c>
      <c r="I25" s="257">
        <f>I27</f>
        <v>0</v>
      </c>
      <c r="J25" s="144">
        <f t="shared" ref="J25:O25" si="7">J28</f>
        <v>0</v>
      </c>
      <c r="K25" s="144">
        <f t="shared" si="7"/>
        <v>160</v>
      </c>
      <c r="L25" s="144">
        <f t="shared" si="7"/>
        <v>160</v>
      </c>
      <c r="M25" s="144">
        <f t="shared" si="7"/>
        <v>160</v>
      </c>
      <c r="N25" s="144">
        <f t="shared" si="7"/>
        <v>160</v>
      </c>
      <c r="O25" s="144">
        <f t="shared" si="7"/>
        <v>160</v>
      </c>
    </row>
    <row r="26" spans="1:24" ht="16">
      <c r="B26" s="151"/>
      <c r="C26" s="155" t="s">
        <v>109</v>
      </c>
      <c r="D26" s="155"/>
      <c r="E26" s="94" t="s">
        <v>110</v>
      </c>
      <c r="F26" s="144">
        <f>AVERAGE(J26:O26)</f>
        <v>147.75749999999996</v>
      </c>
      <c r="G26" s="140"/>
      <c r="H26" s="257">
        <v>0</v>
      </c>
      <c r="I26" s="257">
        <v>0</v>
      </c>
      <c r="J26" s="145">
        <f>'1747_ИД'!$G$55</f>
        <v>147.75749999999999</v>
      </c>
      <c r="K26" s="145">
        <f>'1747_ИД'!$G$55</f>
        <v>147.75749999999999</v>
      </c>
      <c r="L26" s="145">
        <f>'1747_ИД'!$G$55</f>
        <v>147.75749999999999</v>
      </c>
      <c r="M26" s="145">
        <f>'1747_ИД'!$G$55</f>
        <v>147.75749999999999</v>
      </c>
      <c r="N26" s="145">
        <f>'1747_ИД'!$G$55</f>
        <v>147.75749999999999</v>
      </c>
      <c r="O26" s="145">
        <f>'1747_ИД'!$G$55</f>
        <v>147.75749999999999</v>
      </c>
    </row>
    <row r="27" spans="1:24">
      <c r="F27" s="140"/>
      <c r="G27" s="140"/>
      <c r="H27" s="140"/>
      <c r="I27" s="140"/>
      <c r="J27" s="140"/>
      <c r="K27" s="140"/>
      <c r="L27" s="140"/>
      <c r="M27" s="140"/>
      <c r="N27" s="140"/>
      <c r="O27" s="140"/>
    </row>
    <row r="28" spans="1:24" ht="32">
      <c r="B28" s="151" t="s">
        <v>306</v>
      </c>
      <c r="C28" s="152" t="s">
        <v>172</v>
      </c>
      <c r="D28" s="153" t="s">
        <v>97</v>
      </c>
      <c r="E28" s="154" t="s">
        <v>108</v>
      </c>
      <c r="F28" s="142">
        <f>SUM(J28:O28)</f>
        <v>800</v>
      </c>
      <c r="G28" s="142"/>
      <c r="H28" s="263">
        <f>H29*H30*H31*H32</f>
        <v>0</v>
      </c>
      <c r="I28" s="263">
        <f t="shared" ref="I28:O28" si="8">I29*I30*I31*I32</f>
        <v>0</v>
      </c>
      <c r="J28" s="263">
        <f t="shared" si="8"/>
        <v>0</v>
      </c>
      <c r="K28" s="263">
        <f t="shared" si="8"/>
        <v>160</v>
      </c>
      <c r="L28" s="263">
        <f t="shared" si="8"/>
        <v>160</v>
      </c>
      <c r="M28" s="263">
        <f t="shared" si="8"/>
        <v>160</v>
      </c>
      <c r="N28" s="263">
        <f t="shared" si="8"/>
        <v>160</v>
      </c>
      <c r="O28" s="263">
        <f t="shared" si="8"/>
        <v>160</v>
      </c>
    </row>
    <row r="29" spans="1:24" ht="16">
      <c r="B29" s="151"/>
      <c r="C29" s="155" t="s">
        <v>317</v>
      </c>
      <c r="D29" s="156"/>
      <c r="E29" s="94" t="s">
        <v>318</v>
      </c>
      <c r="F29" s="144">
        <f>AVERAGE(J29:O29)</f>
        <v>2</v>
      </c>
      <c r="G29" s="214"/>
      <c r="H29" s="257">
        <v>0</v>
      </c>
      <c r="I29" s="257">
        <v>0</v>
      </c>
      <c r="J29" s="144">
        <f>'1747_ИД'!$G$61</f>
        <v>2</v>
      </c>
      <c r="K29" s="144">
        <f>'1747_ИД'!$G$61</f>
        <v>2</v>
      </c>
      <c r="L29" s="144">
        <f>'1747_ИД'!$G$61</f>
        <v>2</v>
      </c>
      <c r="M29" s="144">
        <f>'1747_ИД'!$G$61</f>
        <v>2</v>
      </c>
      <c r="N29" s="144">
        <f>'1747_ИД'!$G$61</f>
        <v>2</v>
      </c>
      <c r="O29" s="144">
        <f>'1747_ИД'!$G$61</f>
        <v>2</v>
      </c>
    </row>
    <row r="30" spans="1:24" ht="16">
      <c r="B30" s="151"/>
      <c r="C30" s="155" t="s">
        <v>349</v>
      </c>
      <c r="D30" s="155"/>
      <c r="E30" s="94" t="s">
        <v>108</v>
      </c>
      <c r="F30" s="144">
        <f>AVERAGE(J30:O30)</f>
        <v>400</v>
      </c>
      <c r="G30" s="214"/>
      <c r="H30" s="257">
        <v>0</v>
      </c>
      <c r="I30" s="257">
        <v>0</v>
      </c>
      <c r="J30" s="144">
        <f>'1747_ИД'!$G$60</f>
        <v>400</v>
      </c>
      <c r="K30" s="144">
        <f>'1747_ИД'!$G$60</f>
        <v>400</v>
      </c>
      <c r="L30" s="144">
        <f>'1747_ИД'!$G$60</f>
        <v>400</v>
      </c>
      <c r="M30" s="144">
        <f>'1747_ИД'!$G$60</f>
        <v>400</v>
      </c>
      <c r="N30" s="144">
        <f>'1747_ИД'!$G$60</f>
        <v>400</v>
      </c>
      <c r="O30" s="144">
        <f>'1747_ИД'!$G$60</f>
        <v>400</v>
      </c>
    </row>
    <row r="31" spans="1:24" ht="16">
      <c r="B31" s="151"/>
      <c r="C31" s="155" t="s">
        <v>346</v>
      </c>
      <c r="D31" s="155"/>
      <c r="E31" s="157" t="s">
        <v>331</v>
      </c>
      <c r="F31" s="165"/>
      <c r="G31" s="214"/>
      <c r="H31" s="257">
        <f>'1865_ИД'!I91</f>
        <v>0</v>
      </c>
      <c r="I31" s="257">
        <f>'1865_ИД'!J91</f>
        <v>0</v>
      </c>
      <c r="J31" s="144">
        <f>'1747_ИД'!K64</f>
        <v>0</v>
      </c>
      <c r="K31" s="144">
        <f>'1747_ИД'!L64</f>
        <v>1</v>
      </c>
      <c r="L31" s="144">
        <f>'1747_ИД'!M64</f>
        <v>1</v>
      </c>
      <c r="M31" s="144">
        <f>'1747_ИД'!N64</f>
        <v>1</v>
      </c>
      <c r="N31" s="144">
        <f>'1747_ИД'!O64</f>
        <v>1</v>
      </c>
      <c r="O31" s="144">
        <f>'1747_ИД'!P64</f>
        <v>1</v>
      </c>
    </row>
    <row r="32" spans="1:24" ht="32">
      <c r="B32" s="151"/>
      <c r="C32" s="21" t="s">
        <v>428</v>
      </c>
      <c r="D32" s="155"/>
      <c r="E32" s="157" t="s">
        <v>12</v>
      </c>
      <c r="F32" s="144">
        <f>AVERAGE(J32:O32)</f>
        <v>0.19999999999999998</v>
      </c>
      <c r="G32" s="214"/>
      <c r="H32" s="165">
        <f>'1865_ИД'!I95</f>
        <v>0</v>
      </c>
      <c r="I32" s="165">
        <f>'1865_ИД'!J95</f>
        <v>0</v>
      </c>
      <c r="J32" s="169">
        <f>'1747_ИД'!K65</f>
        <v>0.2</v>
      </c>
      <c r="K32" s="169">
        <f>'1747_ИД'!L65</f>
        <v>0.2</v>
      </c>
      <c r="L32" s="169">
        <f>'1747_ИД'!M65</f>
        <v>0.2</v>
      </c>
      <c r="M32" s="169">
        <f>'1747_ИД'!N65</f>
        <v>0.2</v>
      </c>
      <c r="N32" s="169">
        <f>'1747_ИД'!O65</f>
        <v>0.2</v>
      </c>
      <c r="O32" s="169">
        <f>'1747_ИД'!P65</f>
        <v>0.2</v>
      </c>
    </row>
    <row r="33" spans="2:15">
      <c r="F33" s="140"/>
      <c r="G33" s="140"/>
      <c r="H33" s="140"/>
      <c r="I33" s="140"/>
      <c r="J33" s="140"/>
      <c r="K33" s="140"/>
      <c r="L33" s="140"/>
      <c r="M33" s="140"/>
      <c r="N33" s="140"/>
      <c r="O33" s="140"/>
    </row>
    <row r="34" spans="2:15" ht="32">
      <c r="B34" s="151" t="s">
        <v>310</v>
      </c>
      <c r="C34" s="152" t="s">
        <v>375</v>
      </c>
      <c r="D34" s="153" t="s">
        <v>97</v>
      </c>
      <c r="E34" s="154" t="s">
        <v>108</v>
      </c>
      <c r="F34" s="142">
        <f>SUM(G34:O34)</f>
        <v>1</v>
      </c>
      <c r="G34" s="142"/>
      <c r="H34" s="263">
        <f>H35</f>
        <v>0</v>
      </c>
      <c r="I34" s="263">
        <f t="shared" ref="I34:O34" si="9">I35</f>
        <v>0</v>
      </c>
      <c r="J34" s="263">
        <f t="shared" si="9"/>
        <v>0</v>
      </c>
      <c r="K34" s="263">
        <f t="shared" si="9"/>
        <v>0</v>
      </c>
      <c r="L34" s="263">
        <f t="shared" si="9"/>
        <v>1</v>
      </c>
      <c r="M34" s="263">
        <f t="shared" si="9"/>
        <v>0</v>
      </c>
      <c r="N34" s="263">
        <f t="shared" si="9"/>
        <v>0</v>
      </c>
      <c r="O34" s="263">
        <f t="shared" si="9"/>
        <v>0</v>
      </c>
    </row>
    <row r="35" spans="2:15" ht="16">
      <c r="B35" s="151"/>
      <c r="C35" s="155" t="s">
        <v>375</v>
      </c>
      <c r="D35" s="156"/>
      <c r="E35" s="94" t="s">
        <v>108</v>
      </c>
      <c r="F35" s="144">
        <f>AVERAGE(J35:O35)</f>
        <v>0.16666666666666666</v>
      </c>
      <c r="G35" s="214"/>
      <c r="H35" s="257">
        <v>0</v>
      </c>
      <c r="I35" s="257">
        <v>0</v>
      </c>
      <c r="J35" s="144">
        <f>'1747_ИД'!J59</f>
        <v>0</v>
      </c>
      <c r="K35" s="144">
        <f>'1747_ИД'!K59</f>
        <v>0</v>
      </c>
      <c r="L35" s="144">
        <f>'1747_ИД'!L59</f>
        <v>1</v>
      </c>
      <c r="M35" s="144">
        <f>'1747_ИД'!M59</f>
        <v>0</v>
      </c>
      <c r="N35" s="144">
        <f>'1747_ИД'!N59</f>
        <v>0</v>
      </c>
      <c r="O35" s="144">
        <f>'1747_ИД'!O59</f>
        <v>0</v>
      </c>
    </row>
  </sheetData>
  <mergeCells count="3">
    <mergeCell ref="C1:N1"/>
    <mergeCell ref="F2:N2"/>
    <mergeCell ref="Q2:W2"/>
  </mergeCells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M37"/>
  <sheetViews>
    <sheetView zoomScale="60" zoomScaleNormal="60" workbookViewId="0">
      <selection activeCell="H17" sqref="H17"/>
    </sheetView>
  </sheetViews>
  <sheetFormatPr baseColWidth="10" defaultColWidth="8.6640625" defaultRowHeight="14"/>
  <cols>
    <col min="1" max="1" width="3.33203125" style="98" customWidth="1"/>
    <col min="2" max="2" width="62.6640625" style="98" customWidth="1"/>
    <col min="3" max="3" width="20.33203125" style="98" customWidth="1"/>
    <col min="4" max="4" width="7.6640625" style="98" customWidth="1"/>
    <col min="5" max="5" width="19.5" style="98" customWidth="1"/>
    <col min="6" max="6" width="21" style="98" customWidth="1"/>
    <col min="7" max="7" width="22.83203125" style="98" customWidth="1"/>
    <col min="8" max="8" width="22.5" style="98" customWidth="1"/>
    <col min="9" max="11" width="19.5" style="98" bestFit="1" customWidth="1"/>
    <col min="12" max="12" width="19.5" style="98" customWidth="1"/>
    <col min="13" max="13" width="23.5" style="98" customWidth="1"/>
    <col min="14" max="14" width="8.6640625" style="98"/>
    <col min="15" max="15" width="14.6640625" style="98" customWidth="1"/>
    <col min="16" max="16384" width="8.6640625" style="98"/>
  </cols>
  <sheetData>
    <row r="1" spans="2:13">
      <c r="B1" s="24" t="s">
        <v>2</v>
      </c>
      <c r="C1" s="24" t="s">
        <v>4</v>
      </c>
      <c r="D1" s="24"/>
      <c r="E1" s="24" t="s">
        <v>41</v>
      </c>
    </row>
    <row r="2" spans="2:13">
      <c r="B2" s="44" t="s">
        <v>789</v>
      </c>
      <c r="C2" s="45" t="s">
        <v>14</v>
      </c>
      <c r="D2" s="45"/>
      <c r="E2" s="190">
        <f>M27</f>
        <v>32354.348150182166</v>
      </c>
    </row>
    <row r="3" spans="2:13">
      <c r="B3" s="44" t="s">
        <v>180</v>
      </c>
      <c r="C3" s="45" t="s">
        <v>45</v>
      </c>
      <c r="D3" s="45"/>
      <c r="E3" s="191">
        <f>1+E2/M26</f>
        <v>1.3009017811744501</v>
      </c>
      <c r="F3" s="100"/>
    </row>
    <row r="4" spans="2:13">
      <c r="B4" s="44" t="s">
        <v>98</v>
      </c>
      <c r="C4" s="45" t="s">
        <v>12</v>
      </c>
      <c r="D4" s="45"/>
      <c r="E4" s="185">
        <f>MIRR(E23:L23,'1747_ИД'!$G$72,'1747_ИД'!$G$72)</f>
        <v>0.20939102983698299</v>
      </c>
    </row>
    <row r="5" spans="2:13">
      <c r="B5" s="44" t="s">
        <v>10</v>
      </c>
      <c r="C5" s="45" t="s">
        <v>11</v>
      </c>
      <c r="D5" s="45"/>
      <c r="E5" s="184">
        <f>IF(E2&lt;0,"Не окупается",SUM(E31:L31))</f>
        <v>5.5360233790940772</v>
      </c>
    </row>
    <row r="8" spans="2:13" ht="15" customHeight="1">
      <c r="B8" s="421" t="s">
        <v>28</v>
      </c>
      <c r="C8" s="423" t="s">
        <v>43</v>
      </c>
      <c r="D8" s="130"/>
      <c r="E8" s="24">
        <v>1</v>
      </c>
      <c r="F8" s="24">
        <v>2</v>
      </c>
      <c r="G8" s="24">
        <v>3</v>
      </c>
      <c r="H8" s="24">
        <v>4</v>
      </c>
      <c r="I8" s="24">
        <v>5</v>
      </c>
      <c r="J8" s="24">
        <v>6</v>
      </c>
      <c r="K8" s="24">
        <v>7</v>
      </c>
      <c r="L8" s="24">
        <v>7</v>
      </c>
      <c r="M8" s="421" t="s">
        <v>5</v>
      </c>
    </row>
    <row r="9" spans="2:13">
      <c r="B9" s="422"/>
      <c r="C9" s="424"/>
      <c r="D9" s="131"/>
      <c r="E9" s="174">
        <v>2019</v>
      </c>
      <c r="F9" s="174">
        <v>2020</v>
      </c>
      <c r="G9" s="129">
        <v>2021</v>
      </c>
      <c r="H9" s="129">
        <v>2022</v>
      </c>
      <c r="I9" s="129">
        <v>2023</v>
      </c>
      <c r="J9" s="129">
        <v>2024</v>
      </c>
      <c r="K9" s="129">
        <v>2025</v>
      </c>
      <c r="L9" s="129">
        <v>2026</v>
      </c>
      <c r="M9" s="425"/>
    </row>
    <row r="10" spans="2:13">
      <c r="B10" s="124" t="s">
        <v>99</v>
      </c>
      <c r="C10" s="104" t="s">
        <v>7</v>
      </c>
      <c r="D10" s="104"/>
      <c r="E10" s="125"/>
      <c r="F10" s="125"/>
      <c r="G10" s="125"/>
      <c r="H10" s="125"/>
      <c r="I10" s="125"/>
      <c r="J10" s="125"/>
      <c r="K10" s="125"/>
      <c r="L10" s="125"/>
      <c r="M10" s="105"/>
    </row>
    <row r="11" spans="2:13">
      <c r="B11" s="170" t="s">
        <v>125</v>
      </c>
      <c r="C11" s="126" t="s">
        <v>7</v>
      </c>
      <c r="D11" s="126"/>
      <c r="E11" s="105"/>
      <c r="F11" s="105"/>
      <c r="G11" s="105"/>
      <c r="H11" s="105"/>
      <c r="I11" s="105"/>
      <c r="J11" s="105"/>
      <c r="K11" s="105"/>
      <c r="L11" s="105"/>
      <c r="M11" s="105"/>
    </row>
    <row r="12" spans="2:13">
      <c r="B12" s="122"/>
      <c r="C12" s="123"/>
      <c r="D12" s="123"/>
      <c r="E12" s="121"/>
      <c r="F12" s="121"/>
      <c r="G12" s="121"/>
      <c r="H12" s="121"/>
      <c r="I12" s="121"/>
      <c r="J12" s="121"/>
      <c r="K12" s="121"/>
      <c r="L12" s="121"/>
      <c r="M12" s="121"/>
    </row>
    <row r="13" spans="2:13">
      <c r="B13" s="103" t="s">
        <v>100</v>
      </c>
      <c r="C13" s="104" t="s">
        <v>7</v>
      </c>
      <c r="D13" s="104"/>
      <c r="E13" s="171">
        <f t="shared" ref="E13:L13" si="0">SUM(E14:E14)</f>
        <v>0</v>
      </c>
      <c r="F13" s="171">
        <f t="shared" si="0"/>
        <v>0</v>
      </c>
      <c r="G13" s="171">
        <f t="shared" si="0"/>
        <v>0</v>
      </c>
      <c r="H13" s="171">
        <f t="shared" si="0"/>
        <v>49593.600000000006</v>
      </c>
      <c r="I13" s="171">
        <f t="shared" si="0"/>
        <v>49593.600000000006</v>
      </c>
      <c r="J13" s="171">
        <f t="shared" si="0"/>
        <v>49593.600000000006</v>
      </c>
      <c r="K13" s="171">
        <f t="shared" si="0"/>
        <v>49593.600000000006</v>
      </c>
      <c r="L13" s="171">
        <f t="shared" si="0"/>
        <v>49593.600000000006</v>
      </c>
      <c r="M13" s="171">
        <f>SUM(M14:M14)</f>
        <v>247968.00000000003</v>
      </c>
    </row>
    <row r="14" spans="2:13">
      <c r="B14" s="170" t="str">
        <f>'1747_Расчет'!C6</f>
        <v>Экономия ЗПД</v>
      </c>
      <c r="C14" s="126" t="s">
        <v>7</v>
      </c>
      <c r="D14" s="126"/>
      <c r="E14" s="125">
        <f>'1747_Расчет'!H6</f>
        <v>0</v>
      </c>
      <c r="F14" s="125">
        <f>'1747_Расчет'!I6</f>
        <v>0</v>
      </c>
      <c r="G14" s="125">
        <f>'1747_Расчет'!J6</f>
        <v>0</v>
      </c>
      <c r="H14" s="125">
        <f>'1747_Расчет'!K6</f>
        <v>49593.600000000006</v>
      </c>
      <c r="I14" s="125">
        <f>'1747_Расчет'!L6</f>
        <v>49593.600000000006</v>
      </c>
      <c r="J14" s="125">
        <f>'1747_Расчет'!M6</f>
        <v>49593.600000000006</v>
      </c>
      <c r="K14" s="125">
        <f>'1747_Расчет'!N6</f>
        <v>49593.600000000006</v>
      </c>
      <c r="L14" s="125">
        <f>'1747_Расчет'!O6</f>
        <v>49593.600000000006</v>
      </c>
      <c r="M14" s="171">
        <f>SUM(C14:L14)</f>
        <v>247968.00000000003</v>
      </c>
    </row>
    <row r="15" spans="2:13">
      <c r="B15" s="101"/>
      <c r="C15" s="102"/>
      <c r="D15" s="102"/>
      <c r="E15" s="102"/>
      <c r="F15" s="102"/>
      <c r="G15" s="102"/>
      <c r="H15" s="102"/>
      <c r="I15" s="102"/>
      <c r="J15" s="102"/>
    </row>
    <row r="16" spans="2:13" ht="28.5" customHeight="1">
      <c r="B16" s="108" t="s">
        <v>44</v>
      </c>
      <c r="C16" s="108" t="s">
        <v>43</v>
      </c>
      <c r="D16" s="108"/>
      <c r="E16" s="108">
        <f t="shared" ref="E16:K16" si="1">E9</f>
        <v>2019</v>
      </c>
      <c r="F16" s="108">
        <f t="shared" si="1"/>
        <v>2020</v>
      </c>
      <c r="G16" s="108">
        <f t="shared" si="1"/>
        <v>2021</v>
      </c>
      <c r="H16" s="108">
        <f t="shared" si="1"/>
        <v>2022</v>
      </c>
      <c r="I16" s="108">
        <f t="shared" si="1"/>
        <v>2023</v>
      </c>
      <c r="J16" s="108">
        <f t="shared" si="1"/>
        <v>2024</v>
      </c>
      <c r="K16" s="108">
        <f t="shared" si="1"/>
        <v>2025</v>
      </c>
      <c r="L16" s="129">
        <v>2026</v>
      </c>
      <c r="M16" s="108" t="s">
        <v>5</v>
      </c>
    </row>
    <row r="17" spans="2:13">
      <c r="B17" s="106" t="s">
        <v>29</v>
      </c>
      <c r="C17" s="107" t="s">
        <v>7</v>
      </c>
      <c r="D17" s="104"/>
      <c r="E17" s="125">
        <f>'1747_ИД'!I31</f>
        <v>0</v>
      </c>
      <c r="F17" s="125">
        <f>'1747_ИД'!J31</f>
        <v>0</v>
      </c>
      <c r="G17" s="125">
        <f>'1747_ИД'!K31</f>
        <v>54904</v>
      </c>
      <c r="H17" s="125">
        <f>'1747_ИД'!L31</f>
        <v>43143</v>
      </c>
      <c r="I17" s="125">
        <f>'1747_ИД'!M31</f>
        <v>21000</v>
      </c>
      <c r="J17" s="125">
        <f>'1747_ИД'!N31</f>
        <v>0</v>
      </c>
      <c r="K17" s="125">
        <f>'1747_ИД'!O31</f>
        <v>0</v>
      </c>
      <c r="L17" s="125">
        <f>'1747_ИД'!P31</f>
        <v>0</v>
      </c>
      <c r="M17" s="171">
        <f>SUM(C17:L17)</f>
        <v>119047</v>
      </c>
    </row>
    <row r="18" spans="2:13">
      <c r="B18" s="40" t="s">
        <v>30</v>
      </c>
      <c r="C18" s="38" t="s">
        <v>7</v>
      </c>
      <c r="D18" s="126"/>
      <c r="E18" s="125">
        <f>'1747_ИД'!I38</f>
        <v>0</v>
      </c>
      <c r="F18" s="125">
        <f>'1747_ИД'!J38</f>
        <v>10500</v>
      </c>
      <c r="G18" s="125">
        <f>'1747_ИД'!K38</f>
        <v>10000</v>
      </c>
      <c r="H18" s="125">
        <f>'1747_ИД'!L38</f>
        <v>0</v>
      </c>
      <c r="I18" s="125">
        <f>'1747_ИД'!M38</f>
        <v>0</v>
      </c>
      <c r="J18" s="125">
        <f>'1747_ИД'!N38</f>
        <v>0</v>
      </c>
      <c r="K18" s="125">
        <f>'1747_ИД'!O38</f>
        <v>0</v>
      </c>
      <c r="L18" s="125">
        <f>'1747_ИД'!P38</f>
        <v>0</v>
      </c>
      <c r="M18" s="171">
        <f>SUM(C18:L18)</f>
        <v>20500</v>
      </c>
    </row>
    <row r="19" spans="2:13">
      <c r="B19" s="25" t="s">
        <v>5</v>
      </c>
      <c r="C19" s="39" t="s">
        <v>7</v>
      </c>
      <c r="D19" s="126"/>
      <c r="E19" s="171">
        <f t="shared" ref="E19:M19" si="2">SUM(E17:E18)</f>
        <v>0</v>
      </c>
      <c r="F19" s="171">
        <f t="shared" si="2"/>
        <v>10500</v>
      </c>
      <c r="G19" s="171">
        <f t="shared" si="2"/>
        <v>64904</v>
      </c>
      <c r="H19" s="171">
        <f t="shared" si="2"/>
        <v>43143</v>
      </c>
      <c r="I19" s="171">
        <f t="shared" si="2"/>
        <v>21000</v>
      </c>
      <c r="J19" s="171">
        <f t="shared" si="2"/>
        <v>0</v>
      </c>
      <c r="K19" s="171">
        <f t="shared" si="2"/>
        <v>0</v>
      </c>
      <c r="L19" s="171">
        <f t="shared" si="2"/>
        <v>0</v>
      </c>
      <c r="M19" s="171">
        <f t="shared" si="2"/>
        <v>139547</v>
      </c>
    </row>
    <row r="20" spans="2:13">
      <c r="B20" s="102"/>
      <c r="C20" s="102"/>
      <c r="D20" s="102"/>
      <c r="E20" s="102"/>
      <c r="F20" s="102"/>
      <c r="G20" s="102"/>
      <c r="H20" s="102"/>
      <c r="I20" s="102"/>
      <c r="J20" s="102"/>
      <c r="K20" s="109"/>
      <c r="L20" s="109"/>
    </row>
    <row r="21" spans="2:13" s="99" customFormat="1">
      <c r="B21" s="41" t="s">
        <v>8</v>
      </c>
      <c r="C21" s="43" t="s">
        <v>45</v>
      </c>
      <c r="D21" s="43"/>
      <c r="E21" s="42">
        <f>1/(1+'1747_ИД'!$G$72)^(E9-'1747_ИД'!$G$20+1/2)</f>
        <v>1.0677078252031311</v>
      </c>
      <c r="F21" s="42">
        <f>1/(1+'1747_ИД'!$G$72)^(F9-'1747_ИД'!$G$20+1/2)</f>
        <v>0.93658581158169396</v>
      </c>
      <c r="G21" s="42">
        <f>1/(1+'1747_ИД'!$G$72)^(G9-'1747_ИД'!$G$20+1/2)</f>
        <v>0.82156650138745069</v>
      </c>
      <c r="H21" s="42">
        <f>1/(1+'1747_ИД'!$G$72)^(H9-'1747_ИД'!$G$20+1/2)</f>
        <v>0.72067236963811454</v>
      </c>
      <c r="I21" s="42">
        <f>1/(1+'1747_ИД'!$G$72)^(I9-'1747_ИД'!$G$20+1/2)</f>
        <v>0.63216874529659162</v>
      </c>
      <c r="J21" s="42">
        <f>1/(1+'1747_ИД'!$G$72)^(J9-'1747_ИД'!$G$20+1/2)</f>
        <v>0.55453398710227331</v>
      </c>
      <c r="K21" s="42">
        <f>1/(1+'1747_ИД'!$G$72)^(K9-'1747_ИД'!$G$20+1/2)</f>
        <v>0.48643332201953804</v>
      </c>
      <c r="L21" s="42">
        <f>1/(1+'1747_ИД'!$G$72)^(L9-'1747_ИД'!$G$20+1/2)</f>
        <v>0.42669589650836653</v>
      </c>
      <c r="M21" s="46"/>
    </row>
    <row r="23" spans="2:13">
      <c r="B23" s="25" t="s">
        <v>31</v>
      </c>
      <c r="C23" s="38" t="s">
        <v>7</v>
      </c>
      <c r="D23" s="38"/>
      <c r="E23" s="26">
        <f t="shared" ref="E23:L23" si="3">SUM(E13,-E19)</f>
        <v>0</v>
      </c>
      <c r="F23" s="26">
        <f t="shared" si="3"/>
        <v>-10500</v>
      </c>
      <c r="G23" s="26">
        <f t="shared" si="3"/>
        <v>-64904</v>
      </c>
      <c r="H23" s="26">
        <f t="shared" si="3"/>
        <v>6450.6000000000058</v>
      </c>
      <c r="I23" s="26">
        <f t="shared" si="3"/>
        <v>28593.600000000006</v>
      </c>
      <c r="J23" s="26">
        <f t="shared" si="3"/>
        <v>49593.600000000006</v>
      </c>
      <c r="K23" s="26">
        <f t="shared" si="3"/>
        <v>49593.600000000006</v>
      </c>
      <c r="L23" s="26">
        <f t="shared" si="3"/>
        <v>49593.600000000006</v>
      </c>
      <c r="M23" s="171">
        <f>SUM(C23:L23)</f>
        <v>108421.00000000003</v>
      </c>
    </row>
    <row r="24" spans="2:13">
      <c r="B24" s="25" t="s">
        <v>32</v>
      </c>
      <c r="C24" s="38" t="s">
        <v>7</v>
      </c>
      <c r="D24" s="38"/>
      <c r="E24" s="26">
        <f t="shared" ref="E24:L24" si="4">SUM(E13,-E18)</f>
        <v>0</v>
      </c>
      <c r="F24" s="26">
        <f t="shared" si="4"/>
        <v>-10500</v>
      </c>
      <c r="G24" s="26">
        <f t="shared" si="4"/>
        <v>-10000</v>
      </c>
      <c r="H24" s="26">
        <f t="shared" si="4"/>
        <v>49593.600000000006</v>
      </c>
      <c r="I24" s="26">
        <f t="shared" si="4"/>
        <v>49593.600000000006</v>
      </c>
      <c r="J24" s="26">
        <f t="shared" si="4"/>
        <v>49593.600000000006</v>
      </c>
      <c r="K24" s="26">
        <f t="shared" si="4"/>
        <v>49593.600000000006</v>
      </c>
      <c r="L24" s="26">
        <f t="shared" si="4"/>
        <v>49593.600000000006</v>
      </c>
      <c r="M24" s="171">
        <f>SUM(C24:L24)</f>
        <v>227468.00000000003</v>
      </c>
    </row>
    <row r="25" spans="2:13">
      <c r="B25" s="25" t="s">
        <v>33</v>
      </c>
      <c r="C25" s="38" t="s">
        <v>7</v>
      </c>
      <c r="D25" s="180"/>
      <c r="E25" s="26">
        <f>SUM(E24,D25)</f>
        <v>0</v>
      </c>
      <c r="F25" s="26">
        <f t="shared" ref="F25:L25" si="5">SUM(F24,E25)</f>
        <v>-10500</v>
      </c>
      <c r="G25" s="26">
        <f t="shared" si="5"/>
        <v>-20500</v>
      </c>
      <c r="H25" s="26">
        <f t="shared" si="5"/>
        <v>29093.600000000006</v>
      </c>
      <c r="I25" s="26">
        <f t="shared" si="5"/>
        <v>78687.200000000012</v>
      </c>
      <c r="J25" s="26">
        <f t="shared" si="5"/>
        <v>128280.80000000002</v>
      </c>
      <c r="K25" s="26">
        <f t="shared" si="5"/>
        <v>177874.40000000002</v>
      </c>
      <c r="L25" s="26">
        <f t="shared" si="5"/>
        <v>227468.00000000003</v>
      </c>
      <c r="M25" s="171">
        <f>L25</f>
        <v>227468.00000000003</v>
      </c>
    </row>
    <row r="26" spans="2:13">
      <c r="B26" s="25" t="s">
        <v>437</v>
      </c>
      <c r="C26" s="38" t="s">
        <v>7</v>
      </c>
      <c r="D26" s="38"/>
      <c r="E26" s="26">
        <f t="shared" ref="E26:L26" si="6">(E17-E24*E34*(E24&lt;0))*E21</f>
        <v>0</v>
      </c>
      <c r="F26" s="26">
        <f t="shared" si="6"/>
        <v>9834.1510216077859</v>
      </c>
      <c r="G26" s="26">
        <f t="shared" si="6"/>
        <v>53322.952206051101</v>
      </c>
      <c r="H26" s="26">
        <f t="shared" si="6"/>
        <v>31091.968043297176</v>
      </c>
      <c r="I26" s="26">
        <f t="shared" si="6"/>
        <v>13275.543651228423</v>
      </c>
      <c r="J26" s="26">
        <f t="shared" si="6"/>
        <v>0</v>
      </c>
      <c r="K26" s="26">
        <f t="shared" si="6"/>
        <v>0</v>
      </c>
      <c r="L26" s="26">
        <f t="shared" si="6"/>
        <v>0</v>
      </c>
      <c r="M26" s="171">
        <f>SUM(C26:L26)</f>
        <v>107524.61492218448</v>
      </c>
    </row>
    <row r="27" spans="2:13">
      <c r="B27" s="25" t="s">
        <v>34</v>
      </c>
      <c r="C27" s="38" t="s">
        <v>7</v>
      </c>
      <c r="D27" s="38"/>
      <c r="E27" s="26">
        <f>E21*E23</f>
        <v>0</v>
      </c>
      <c r="F27" s="26">
        <f t="shared" ref="F27:L27" si="7">F21*F23</f>
        <v>-9834.1510216077859</v>
      </c>
      <c r="G27" s="26">
        <f t="shared" si="7"/>
        <v>-53322.952206051101</v>
      </c>
      <c r="H27" s="26">
        <f t="shared" si="7"/>
        <v>4648.7691875876262</v>
      </c>
      <c r="I27" s="26">
        <f t="shared" si="7"/>
        <v>18075.980235512627</v>
      </c>
      <c r="J27" s="26">
        <f t="shared" si="7"/>
        <v>27501.336742755306</v>
      </c>
      <c r="K27" s="26">
        <f t="shared" si="7"/>
        <v>24123.979598908165</v>
      </c>
      <c r="L27" s="26">
        <f t="shared" si="7"/>
        <v>21161.385613077327</v>
      </c>
      <c r="M27" s="171">
        <f>SUM(C27:L27)</f>
        <v>32354.348150182166</v>
      </c>
    </row>
    <row r="28" spans="2:13">
      <c r="B28" s="25" t="s">
        <v>35</v>
      </c>
      <c r="C28" s="38" t="s">
        <v>7</v>
      </c>
      <c r="D28" s="180"/>
      <c r="E28" s="26">
        <f t="shared" ref="E28:L28" si="8">D28+E23</f>
        <v>0</v>
      </c>
      <c r="F28" s="26">
        <f t="shared" si="8"/>
        <v>-10500</v>
      </c>
      <c r="G28" s="26">
        <f t="shared" si="8"/>
        <v>-75404</v>
      </c>
      <c r="H28" s="26">
        <f t="shared" si="8"/>
        <v>-68953.399999999994</v>
      </c>
      <c r="I28" s="26">
        <f t="shared" si="8"/>
        <v>-40359.799999999988</v>
      </c>
      <c r="J28" s="26">
        <f t="shared" si="8"/>
        <v>9233.8000000000175</v>
      </c>
      <c r="K28" s="26">
        <f t="shared" si="8"/>
        <v>58827.400000000023</v>
      </c>
      <c r="L28" s="26">
        <f t="shared" si="8"/>
        <v>108421.00000000003</v>
      </c>
      <c r="M28" s="171">
        <f>L28</f>
        <v>108421.00000000003</v>
      </c>
    </row>
    <row r="29" spans="2:13">
      <c r="B29" s="25" t="s">
        <v>36</v>
      </c>
      <c r="C29" s="181" t="s">
        <v>11</v>
      </c>
      <c r="D29" s="180"/>
      <c r="E29" s="27">
        <f>IF(E28&lt;0,1,IF(D29&lt;1,0,ABS(D28)/(ABS(D28)+E28)))</f>
        <v>0</v>
      </c>
      <c r="F29" s="27">
        <f t="shared" ref="F29:L29" si="9">IF(F28&lt;0,1,IF(E29&lt;1,0,ABS(E28)/(ABS(E28)+F28)))</f>
        <v>1</v>
      </c>
      <c r="G29" s="27">
        <f t="shared" si="9"/>
        <v>1</v>
      </c>
      <c r="H29" s="27">
        <f t="shared" si="9"/>
        <v>1</v>
      </c>
      <c r="I29" s="26">
        <f t="shared" si="9"/>
        <v>1</v>
      </c>
      <c r="J29" s="26">
        <f t="shared" si="9"/>
        <v>0.8138106529874819</v>
      </c>
      <c r="K29" s="26">
        <f t="shared" si="9"/>
        <v>0</v>
      </c>
      <c r="L29" s="26">
        <f t="shared" si="9"/>
        <v>0</v>
      </c>
      <c r="M29" s="182">
        <f>SUM(C29:L29)</f>
        <v>4.813810652987482</v>
      </c>
    </row>
    <row r="30" spans="2:13">
      <c r="B30" s="25" t="s">
        <v>37</v>
      </c>
      <c r="C30" s="38" t="s">
        <v>7</v>
      </c>
      <c r="D30" s="180"/>
      <c r="E30" s="26">
        <f t="shared" ref="E30:L30" si="10">E27+D30</f>
        <v>0</v>
      </c>
      <c r="F30" s="26">
        <f t="shared" si="10"/>
        <v>-9834.1510216077859</v>
      </c>
      <c r="G30" s="26">
        <f t="shared" si="10"/>
        <v>-63157.103227658888</v>
      </c>
      <c r="H30" s="26">
        <f t="shared" si="10"/>
        <v>-58508.334040071262</v>
      </c>
      <c r="I30" s="26">
        <f t="shared" si="10"/>
        <v>-40432.353804558632</v>
      </c>
      <c r="J30" s="26">
        <f t="shared" si="10"/>
        <v>-12931.017061803326</v>
      </c>
      <c r="K30" s="26">
        <f t="shared" si="10"/>
        <v>11192.962537104839</v>
      </c>
      <c r="L30" s="26">
        <f t="shared" si="10"/>
        <v>32354.348150182166</v>
      </c>
      <c r="M30" s="171">
        <f>L30</f>
        <v>32354.348150182166</v>
      </c>
    </row>
    <row r="31" spans="2:13">
      <c r="B31" s="25" t="s">
        <v>38</v>
      </c>
      <c r="C31" s="181" t="s">
        <v>11</v>
      </c>
      <c r="D31" s="180"/>
      <c r="E31" s="26">
        <f>IF(E30&lt;0,1,IF(D31&lt;1,0,ABS(D30)/(ABS(D30)+E30)))</f>
        <v>0</v>
      </c>
      <c r="F31" s="26">
        <f t="shared" ref="F31:L31" si="11">IF(F30&lt;0,1,IF(E31&lt;1,0,ABS(E30)/(ABS(E30)+F30)))</f>
        <v>1</v>
      </c>
      <c r="G31" s="26">
        <f t="shared" si="11"/>
        <v>1</v>
      </c>
      <c r="H31" s="26">
        <f t="shared" si="11"/>
        <v>1</v>
      </c>
      <c r="I31" s="26">
        <f t="shared" si="11"/>
        <v>1</v>
      </c>
      <c r="J31" s="26">
        <f t="shared" si="11"/>
        <v>1</v>
      </c>
      <c r="K31" s="26">
        <f t="shared" si="11"/>
        <v>0.53602337909407682</v>
      </c>
      <c r="L31" s="26">
        <f t="shared" si="11"/>
        <v>0</v>
      </c>
      <c r="M31" s="28">
        <f>SUM(E31:K31)</f>
        <v>5.5360233790940772</v>
      </c>
    </row>
    <row r="34" spans="2:13" s="111" customFormat="1" ht="12">
      <c r="B34" s="112" t="s">
        <v>39</v>
      </c>
      <c r="C34" s="113"/>
      <c r="D34" s="113"/>
      <c r="E34" s="113">
        <f>IF(E35&gt;$C$36,0,1)</f>
        <v>1</v>
      </c>
      <c r="F34" s="113">
        <f t="shared" ref="F34:L34" si="12">IF(F35&gt;$C$36,0,1)</f>
        <v>1</v>
      </c>
      <c r="G34" s="113">
        <f t="shared" si="12"/>
        <v>1</v>
      </c>
      <c r="H34" s="113">
        <f t="shared" si="12"/>
        <v>0</v>
      </c>
      <c r="I34" s="113">
        <f t="shared" si="12"/>
        <v>0</v>
      </c>
      <c r="J34" s="113">
        <f t="shared" si="12"/>
        <v>0</v>
      </c>
      <c r="K34" s="113">
        <f t="shared" si="12"/>
        <v>0</v>
      </c>
      <c r="L34" s="113">
        <f t="shared" si="12"/>
        <v>0</v>
      </c>
    </row>
    <row r="35" spans="2:13" s="111" customFormat="1" ht="12">
      <c r="B35" s="112" t="s">
        <v>40</v>
      </c>
      <c r="C35" s="112"/>
      <c r="D35" s="112"/>
      <c r="E35" s="112">
        <f t="shared" ref="E35:L35" si="13">E9</f>
        <v>2019</v>
      </c>
      <c r="F35" s="112">
        <f t="shared" si="13"/>
        <v>2020</v>
      </c>
      <c r="G35" s="112">
        <f t="shared" si="13"/>
        <v>2021</v>
      </c>
      <c r="H35" s="112">
        <f t="shared" si="13"/>
        <v>2022</v>
      </c>
      <c r="I35" s="112">
        <f t="shared" si="13"/>
        <v>2023</v>
      </c>
      <c r="J35" s="112">
        <f t="shared" si="13"/>
        <v>2024</v>
      </c>
      <c r="K35" s="112">
        <f t="shared" si="13"/>
        <v>2025</v>
      </c>
      <c r="L35" s="112">
        <f t="shared" si="13"/>
        <v>2026</v>
      </c>
    </row>
    <row r="36" spans="2:13" s="111" customFormat="1" ht="12">
      <c r="B36" s="112" t="s">
        <v>71</v>
      </c>
      <c r="C36" s="113">
        <f>HLOOKUP(MIN(E25:K25),E25:K35,11,FALSE)*(MIN(E25:K25)&lt;0)</f>
        <v>2021</v>
      </c>
      <c r="D36" s="113"/>
      <c r="E36" s="113"/>
      <c r="F36" s="113"/>
      <c r="G36" s="113"/>
      <c r="H36" s="113"/>
      <c r="I36" s="113"/>
      <c r="J36" s="113"/>
      <c r="K36" s="113"/>
      <c r="L36" s="113"/>
    </row>
    <row r="37" spans="2:13">
      <c r="I37" s="110"/>
      <c r="J37" s="110"/>
      <c r="K37" s="110"/>
      <c r="L37" s="110"/>
      <c r="M37" s="110"/>
    </row>
  </sheetData>
  <sheetProtection formatCells="0" formatColumns="0" formatRows="0" insertColumns="0" insertRows="0" insertHyperlinks="0" deleteColumns="0" deleteRows="0" sort="0" autoFilter="0" pivotTables="0"/>
  <mergeCells count="3">
    <mergeCell ref="B8:B9"/>
    <mergeCell ref="C8:C9"/>
    <mergeCell ref="M8:M9"/>
  </mergeCells>
  <pageMargins left="0.7" right="0.7" top="0.75" bottom="0.75" header="0.3" footer="0.3"/>
  <pageSetup paperSize="9"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2" tint="-0.89999084444715716"/>
  </sheetPr>
  <dimension ref="A1"/>
  <sheetViews>
    <sheetView workbookViewId="0"/>
  </sheetViews>
  <sheetFormatPr baseColWidth="10" defaultColWidth="8.6640625" defaultRowHeight="1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FD244"/>
  <sheetViews>
    <sheetView zoomScale="60" zoomScaleNormal="60" workbookViewId="0">
      <pane xSplit="5" ySplit="2" topLeftCell="F43" activePane="bottomRight" state="frozen"/>
      <selection activeCell="I11" sqref="I11"/>
      <selection pane="topRight" activeCell="I11" sqref="I11"/>
      <selection pane="bottomLeft" activeCell="I11" sqref="I11"/>
      <selection pane="bottomRight" activeCell="M53" sqref="M53"/>
    </sheetView>
  </sheetViews>
  <sheetFormatPr baseColWidth="10" defaultColWidth="0" defaultRowHeight="15" zeroHeight="1" outlineLevelRow="1" outlineLevelCol="1"/>
  <cols>
    <col min="1" max="1" width="5" style="19" customWidth="1"/>
    <col min="2" max="2" width="5.1640625" style="8" customWidth="1"/>
    <col min="3" max="3" width="49.33203125" style="20" customWidth="1"/>
    <col min="4" max="4" width="33.5" style="20" customWidth="1"/>
    <col min="5" max="5" width="26.83203125" style="20" hidden="1" customWidth="1" outlineLevel="1"/>
    <col min="6" max="6" width="14.1640625" style="19" customWidth="1" collapsed="1"/>
    <col min="7" max="7" width="12.5" style="19" customWidth="1"/>
    <col min="8" max="8" width="13.33203125" style="19" customWidth="1"/>
    <col min="9" max="16" width="12.33203125" style="19" customWidth="1"/>
    <col min="17" max="20" width="12.33203125" style="19" hidden="1" customWidth="1"/>
    <col min="21" max="21" width="0" style="13" hidden="1" customWidth="1"/>
    <col min="22" max="25" width="0" style="19" hidden="1" customWidth="1"/>
    <col min="26" max="16384" width="9.1640625" style="19" hidden="1"/>
  </cols>
  <sheetData>
    <row r="1" spans="1:21" ht="21.75" customHeight="1">
      <c r="A1" s="1" t="s">
        <v>0</v>
      </c>
      <c r="B1" s="2" t="s">
        <v>1</v>
      </c>
      <c r="C1" s="3" t="s">
        <v>2</v>
      </c>
      <c r="D1" s="3" t="s">
        <v>66</v>
      </c>
      <c r="E1" s="67" t="s">
        <v>3</v>
      </c>
      <c r="F1" s="4" t="s">
        <v>4</v>
      </c>
      <c r="G1" s="5" t="s">
        <v>5</v>
      </c>
      <c r="H1" s="6">
        <v>2018</v>
      </c>
      <c r="I1" s="6">
        <v>2019</v>
      </c>
      <c r="J1" s="6">
        <v>2020</v>
      </c>
      <c r="K1" s="6">
        <v>2021</v>
      </c>
      <c r="L1" s="6">
        <v>2022</v>
      </c>
      <c r="M1" s="6">
        <v>2023</v>
      </c>
      <c r="N1" s="6">
        <v>2024</v>
      </c>
      <c r="O1" s="6">
        <v>2025</v>
      </c>
      <c r="P1" s="6">
        <v>2026</v>
      </c>
      <c r="Q1" s="6">
        <v>2027</v>
      </c>
      <c r="R1" s="6">
        <v>2028</v>
      </c>
      <c r="S1" s="6">
        <v>2029</v>
      </c>
      <c r="T1" s="6">
        <v>2030</v>
      </c>
      <c r="U1" s="13" t="s">
        <v>21</v>
      </c>
    </row>
    <row r="2" spans="1:21">
      <c r="A2" s="52"/>
      <c r="B2" s="70"/>
      <c r="C2" s="74"/>
      <c r="D2" s="74"/>
      <c r="E2" s="71"/>
      <c r="F2" s="75"/>
      <c r="G2" s="74"/>
      <c r="H2" s="74"/>
      <c r="I2" s="74"/>
      <c r="J2" s="74"/>
      <c r="K2" s="74"/>
      <c r="L2" s="74"/>
      <c r="M2" s="74"/>
      <c r="N2" s="74"/>
      <c r="O2" s="74"/>
      <c r="P2" s="74"/>
      <c r="Q2" s="7"/>
      <c r="R2" s="7"/>
      <c r="S2" s="7"/>
      <c r="T2" s="7"/>
      <c r="U2" s="13" t="s">
        <v>21</v>
      </c>
    </row>
    <row r="3" spans="1:21">
      <c r="A3" s="52"/>
      <c r="B3" s="70"/>
      <c r="C3" s="76"/>
      <c r="D3" s="76"/>
      <c r="E3" s="77"/>
      <c r="F3" s="78"/>
      <c r="G3" s="79"/>
      <c r="H3" s="52" t="s">
        <v>73</v>
      </c>
      <c r="I3" s="52"/>
      <c r="J3" s="52"/>
      <c r="K3" s="52"/>
      <c r="L3" s="52"/>
      <c r="M3" s="52"/>
      <c r="N3" s="52"/>
      <c r="O3" s="52"/>
      <c r="P3" s="52"/>
      <c r="U3" s="13" t="s">
        <v>21</v>
      </c>
    </row>
    <row r="4" spans="1:21" ht="16">
      <c r="A4" s="52"/>
      <c r="B4" s="70"/>
      <c r="C4" s="10" t="s">
        <v>15</v>
      </c>
      <c r="D4" s="80"/>
      <c r="E4" s="81" t="s">
        <v>73</v>
      </c>
      <c r="F4" s="82"/>
      <c r="G4" s="52"/>
      <c r="H4" s="52" t="s">
        <v>73</v>
      </c>
      <c r="I4" s="52"/>
      <c r="J4" s="52"/>
      <c r="K4" s="52"/>
      <c r="L4" s="52"/>
      <c r="M4" s="52"/>
      <c r="N4" s="52"/>
      <c r="O4" s="52"/>
      <c r="P4" s="52"/>
      <c r="U4" s="13" t="s">
        <v>21</v>
      </c>
    </row>
    <row r="5" spans="1:21" ht="16">
      <c r="A5" s="52"/>
      <c r="B5" s="70"/>
      <c r="C5" s="11" t="s">
        <v>189</v>
      </c>
      <c r="D5" s="83"/>
      <c r="E5" s="52"/>
      <c r="F5" s="82"/>
      <c r="G5" s="52"/>
      <c r="H5" s="52"/>
      <c r="I5" s="52"/>
      <c r="J5" s="52"/>
      <c r="K5" s="52"/>
      <c r="L5" s="52"/>
      <c r="M5" s="52"/>
      <c r="N5" s="52"/>
      <c r="O5" s="52"/>
      <c r="P5" s="52"/>
      <c r="U5" s="13" t="s">
        <v>21</v>
      </c>
    </row>
    <row r="6" spans="1:21" ht="16">
      <c r="A6" s="52"/>
      <c r="B6" s="70"/>
      <c r="C6" s="10" t="s">
        <v>16</v>
      </c>
      <c r="D6" s="80"/>
      <c r="E6" s="81"/>
      <c r="F6" s="82"/>
      <c r="G6" s="52"/>
      <c r="H6" s="52"/>
      <c r="I6" s="52"/>
      <c r="J6" s="52"/>
      <c r="K6" s="52"/>
      <c r="L6" s="52"/>
      <c r="M6" s="52"/>
      <c r="N6" s="52"/>
      <c r="O6" s="52"/>
      <c r="P6" s="52"/>
      <c r="U6" s="13" t="s">
        <v>21</v>
      </c>
    </row>
    <row r="7" spans="1:21" ht="16">
      <c r="A7" s="52"/>
      <c r="B7" s="70"/>
      <c r="C7" s="11" t="s">
        <v>188</v>
      </c>
      <c r="D7" s="83"/>
      <c r="E7" s="81"/>
      <c r="F7" s="82"/>
      <c r="G7" s="52"/>
      <c r="H7" s="52"/>
      <c r="I7" s="52"/>
      <c r="J7" s="52"/>
      <c r="K7" s="52"/>
      <c r="L7" s="52"/>
      <c r="M7" s="52"/>
      <c r="N7" s="52"/>
      <c r="O7" s="52"/>
      <c r="P7" s="52"/>
      <c r="U7" s="13" t="s">
        <v>21</v>
      </c>
    </row>
    <row r="8" spans="1:21" ht="16">
      <c r="A8" s="52"/>
      <c r="B8" s="70"/>
      <c r="C8" s="10" t="s">
        <v>17</v>
      </c>
      <c r="D8" s="80"/>
      <c r="E8" s="52"/>
      <c r="F8" s="82"/>
      <c r="G8" s="52"/>
      <c r="H8" s="52"/>
      <c r="I8" s="52"/>
      <c r="J8" s="52"/>
      <c r="K8" s="52"/>
      <c r="L8" s="52"/>
      <c r="M8" s="52"/>
      <c r="N8" s="52"/>
      <c r="O8" s="52"/>
      <c r="P8" s="52"/>
      <c r="U8" s="13" t="s">
        <v>21</v>
      </c>
    </row>
    <row r="9" spans="1:21" ht="16">
      <c r="A9" s="52"/>
      <c r="B9" s="70"/>
      <c r="C9" s="11" t="s">
        <v>102</v>
      </c>
      <c r="D9" s="83"/>
      <c r="E9" s="81"/>
      <c r="F9" s="82"/>
      <c r="G9" s="52"/>
      <c r="H9" s="52"/>
      <c r="I9" s="52"/>
      <c r="J9" s="52"/>
      <c r="K9" s="52"/>
      <c r="L9" s="52"/>
      <c r="M9" s="52"/>
      <c r="N9" s="52"/>
      <c r="O9" s="52"/>
      <c r="P9" s="52"/>
      <c r="U9" s="13" t="s">
        <v>21</v>
      </c>
    </row>
    <row r="10" spans="1:21" ht="16">
      <c r="A10" s="52"/>
      <c r="B10" s="70"/>
      <c r="C10" s="10" t="s">
        <v>19</v>
      </c>
      <c r="D10" s="80"/>
      <c r="E10" s="81"/>
      <c r="F10" s="82"/>
      <c r="G10" s="52"/>
      <c r="H10" s="52"/>
      <c r="I10" s="52"/>
      <c r="J10" s="52"/>
      <c r="K10" s="52"/>
      <c r="L10" s="52"/>
      <c r="M10" s="52"/>
      <c r="N10" s="52"/>
      <c r="O10" s="52"/>
      <c r="P10" s="52"/>
      <c r="U10" s="13" t="s">
        <v>21</v>
      </c>
    </row>
    <row r="11" spans="1:21" ht="16">
      <c r="A11" s="52"/>
      <c r="B11" s="70"/>
      <c r="C11" s="11" t="s">
        <v>47</v>
      </c>
      <c r="D11" s="83"/>
      <c r="E11" s="84"/>
      <c r="F11" s="82"/>
      <c r="G11" s="52"/>
      <c r="H11" s="52"/>
      <c r="I11" s="52"/>
      <c r="J11" s="52"/>
      <c r="K11" s="52"/>
      <c r="L11" s="52"/>
      <c r="M11" s="52"/>
      <c r="N11" s="52"/>
      <c r="O11" s="52"/>
      <c r="P11" s="52"/>
      <c r="U11" s="13" t="s">
        <v>21</v>
      </c>
    </row>
    <row r="12" spans="1:21" ht="16">
      <c r="A12" s="52"/>
      <c r="B12" s="70"/>
      <c r="C12" s="10" t="s">
        <v>57</v>
      </c>
      <c r="D12" s="80"/>
      <c r="E12" s="84"/>
      <c r="F12" s="82"/>
      <c r="G12" s="52"/>
      <c r="H12" s="52"/>
      <c r="I12" s="52"/>
      <c r="J12" s="52"/>
      <c r="K12" s="52"/>
      <c r="L12" s="52"/>
      <c r="M12" s="52"/>
      <c r="N12" s="52"/>
      <c r="O12" s="52"/>
      <c r="P12" s="52"/>
    </row>
    <row r="13" spans="1:21" ht="16">
      <c r="A13" s="52"/>
      <c r="B13" s="70"/>
      <c r="C13" s="11" t="s">
        <v>367</v>
      </c>
      <c r="D13" s="83"/>
      <c r="E13" s="84"/>
      <c r="F13" s="82"/>
      <c r="G13" s="52"/>
      <c r="H13" s="52"/>
      <c r="I13" s="52"/>
      <c r="J13" s="52"/>
      <c r="K13" s="52"/>
      <c r="L13" s="52"/>
      <c r="M13" s="52"/>
      <c r="N13" s="52"/>
      <c r="O13" s="52"/>
      <c r="P13" s="52"/>
    </row>
    <row r="14" spans="1:21" ht="16">
      <c r="A14" s="52"/>
      <c r="B14" s="70"/>
      <c r="C14" s="10" t="s">
        <v>46</v>
      </c>
      <c r="D14" s="80"/>
      <c r="E14" s="8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T14" s="13"/>
      <c r="U14" s="19"/>
    </row>
    <row r="15" spans="1:21" ht="16">
      <c r="A15" s="52"/>
      <c r="B15" s="70"/>
      <c r="C15" s="11" t="s">
        <v>459</v>
      </c>
      <c r="D15" s="83"/>
      <c r="E15" s="8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T15" s="13"/>
      <c r="U15" s="19"/>
    </row>
    <row r="16" spans="1:21">
      <c r="A16" s="52"/>
      <c r="B16" s="70"/>
      <c r="C16" s="81"/>
      <c r="D16" s="81"/>
      <c r="E16" s="8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T16" s="13"/>
      <c r="U16" s="19"/>
    </row>
    <row r="17" spans="1:21" ht="17.25" customHeight="1">
      <c r="A17" s="52"/>
      <c r="B17" s="70"/>
      <c r="C17" s="83"/>
      <c r="D17" s="83"/>
      <c r="E17" s="81"/>
      <c r="F17" s="82"/>
      <c r="G17" s="52"/>
      <c r="H17" s="52"/>
      <c r="I17" s="52"/>
      <c r="J17" s="52"/>
      <c r="K17" s="52"/>
      <c r="L17" s="52"/>
      <c r="M17" s="52"/>
      <c r="N17" s="52"/>
      <c r="O17" s="52"/>
      <c r="P17" s="52"/>
      <c r="U17" s="13" t="s">
        <v>21</v>
      </c>
    </row>
    <row r="18" spans="1:21">
      <c r="A18" s="52"/>
      <c r="B18" s="114" t="s">
        <v>63</v>
      </c>
      <c r="C18" s="31" t="s">
        <v>18</v>
      </c>
      <c r="D18" s="31"/>
      <c r="E18" s="32"/>
      <c r="F18" s="33"/>
      <c r="G18" s="34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13" t="s">
        <v>21</v>
      </c>
    </row>
    <row r="19" spans="1:21">
      <c r="A19" s="52"/>
      <c r="B19" s="70"/>
      <c r="C19" s="71"/>
      <c r="D19" s="71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U19" s="13" t="s">
        <v>21</v>
      </c>
    </row>
    <row r="20" spans="1:21" ht="16" hidden="1" outlineLevel="1">
      <c r="A20" s="52"/>
      <c r="B20" s="97" t="s">
        <v>76</v>
      </c>
      <c r="C20" s="96" t="s">
        <v>70</v>
      </c>
      <c r="D20" s="96"/>
      <c r="E20" s="85"/>
      <c r="F20" s="85"/>
      <c r="G20" s="17">
        <v>2020</v>
      </c>
      <c r="H20" s="52"/>
      <c r="I20" s="52"/>
      <c r="J20" s="52"/>
      <c r="K20" s="52"/>
      <c r="L20" s="52"/>
      <c r="M20" s="52"/>
      <c r="N20" s="52"/>
      <c r="O20" s="52"/>
      <c r="P20" s="52"/>
    </row>
    <row r="21" spans="1:21" hidden="1" outlineLevel="1">
      <c r="A21" s="52"/>
      <c r="B21" s="70"/>
      <c r="C21" s="71"/>
      <c r="D21" s="71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</row>
    <row r="22" spans="1:21" ht="16" hidden="1" outlineLevel="1">
      <c r="A22" s="52"/>
      <c r="B22" s="15" t="s">
        <v>77</v>
      </c>
      <c r="C22" s="21" t="s">
        <v>58</v>
      </c>
      <c r="D22" s="68" t="s">
        <v>283</v>
      </c>
      <c r="E22" s="56"/>
      <c r="F22" s="22" t="s">
        <v>9</v>
      </c>
      <c r="G22" s="22"/>
      <c r="H22" s="22"/>
      <c r="I22" s="16"/>
      <c r="J22" s="16"/>
      <c r="K22" s="16">
        <v>44257</v>
      </c>
      <c r="L22" s="17"/>
      <c r="M22" s="17"/>
      <c r="N22" s="17"/>
      <c r="O22" s="17"/>
      <c r="P22" s="17"/>
      <c r="U22" s="13" t="s">
        <v>21</v>
      </c>
    </row>
    <row r="23" spans="1:21" ht="16" hidden="1" outlineLevel="1">
      <c r="A23" s="52"/>
      <c r="B23" s="15" t="s">
        <v>78</v>
      </c>
      <c r="C23" s="21" t="s">
        <v>59</v>
      </c>
      <c r="D23" s="68" t="s">
        <v>283</v>
      </c>
      <c r="E23" s="56"/>
      <c r="F23" s="22" t="s">
        <v>9</v>
      </c>
      <c r="G23" s="22"/>
      <c r="H23" s="22"/>
      <c r="I23" s="16"/>
      <c r="J23" s="16"/>
      <c r="K23" s="16">
        <v>44409</v>
      </c>
      <c r="L23" s="17"/>
      <c r="M23" s="17"/>
      <c r="N23" s="17"/>
      <c r="O23" s="17"/>
      <c r="P23" s="17"/>
      <c r="U23" s="13" t="s">
        <v>21</v>
      </c>
    </row>
    <row r="24" spans="1:21" ht="16" hidden="1" outlineLevel="1">
      <c r="A24" s="52"/>
      <c r="B24" s="15" t="s">
        <v>79</v>
      </c>
      <c r="C24" s="21" t="s">
        <v>74</v>
      </c>
      <c r="D24" s="68" t="s">
        <v>283</v>
      </c>
      <c r="E24" s="56"/>
      <c r="F24" s="22"/>
      <c r="G24" s="22"/>
      <c r="H24" s="22"/>
      <c r="I24" s="16"/>
      <c r="J24" s="16"/>
      <c r="K24" s="16">
        <v>44435</v>
      </c>
      <c r="L24" s="17"/>
      <c r="M24" s="17"/>
      <c r="N24" s="17"/>
      <c r="O24" s="17"/>
      <c r="P24" s="17"/>
    </row>
    <row r="25" spans="1:21" ht="16" hidden="1" outlineLevel="1">
      <c r="A25" s="52"/>
      <c r="B25" s="15" t="s">
        <v>80</v>
      </c>
      <c r="C25" s="21" t="s">
        <v>75</v>
      </c>
      <c r="D25" s="68" t="s">
        <v>283</v>
      </c>
      <c r="E25" s="56"/>
      <c r="F25" s="22" t="s">
        <v>9</v>
      </c>
      <c r="G25" s="22"/>
      <c r="H25" s="22"/>
      <c r="I25" s="17"/>
      <c r="J25" s="16"/>
      <c r="K25" s="17"/>
      <c r="L25" s="17"/>
      <c r="M25" s="16">
        <v>45230</v>
      </c>
      <c r="N25" s="17"/>
      <c r="O25" s="17"/>
      <c r="P25" s="17"/>
      <c r="U25" s="13" t="s">
        <v>21</v>
      </c>
    </row>
    <row r="26" spans="1:21" ht="16" hidden="1" outlineLevel="1">
      <c r="A26" s="52"/>
      <c r="B26" s="15" t="s">
        <v>81</v>
      </c>
      <c r="C26" s="21" t="s">
        <v>60</v>
      </c>
      <c r="D26" s="68" t="s">
        <v>283</v>
      </c>
      <c r="E26" s="56"/>
      <c r="F26" s="22" t="s">
        <v>9</v>
      </c>
      <c r="G26" s="22"/>
      <c r="H26" s="22"/>
      <c r="I26" s="17"/>
      <c r="J26" s="17"/>
      <c r="K26" s="16"/>
      <c r="L26" s="17"/>
      <c r="M26" s="16">
        <v>45291</v>
      </c>
      <c r="N26" s="16"/>
      <c r="O26" s="17"/>
      <c r="P26" s="17"/>
      <c r="U26" s="13" t="s">
        <v>21</v>
      </c>
    </row>
    <row r="27" spans="1:21" hidden="1" outlineLevel="1">
      <c r="A27" s="52"/>
      <c r="B27" s="70"/>
      <c r="C27" s="71"/>
      <c r="D27" s="71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U27" s="13" t="s">
        <v>21</v>
      </c>
    </row>
    <row r="28" spans="1:21" collapsed="1">
      <c r="A28" s="52"/>
      <c r="B28" s="114" t="s">
        <v>64</v>
      </c>
      <c r="C28" s="31" t="s">
        <v>339</v>
      </c>
      <c r="D28" s="31"/>
      <c r="E28" s="32"/>
      <c r="F28" s="33"/>
      <c r="G28" s="34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13" t="s">
        <v>21</v>
      </c>
    </row>
    <row r="29" spans="1:21">
      <c r="A29" s="52"/>
      <c r="B29" s="70"/>
      <c r="C29" s="71"/>
      <c r="D29" s="71"/>
      <c r="E29" s="71"/>
      <c r="F29" s="52"/>
      <c r="G29" s="52"/>
      <c r="H29" s="52"/>
      <c r="I29" s="52"/>
      <c r="J29" s="52"/>
      <c r="K29" s="270"/>
      <c r="L29" s="52"/>
      <c r="M29" s="52"/>
      <c r="N29" s="52"/>
      <c r="O29" s="52"/>
      <c r="P29" s="52"/>
      <c r="U29" s="13" t="s">
        <v>21</v>
      </c>
    </row>
    <row r="30" spans="1:21" ht="16" outlineLevel="1">
      <c r="A30" s="52"/>
      <c r="B30" s="57" t="s">
        <v>340</v>
      </c>
      <c r="C30" s="58" t="s">
        <v>5</v>
      </c>
      <c r="D30" s="58"/>
      <c r="E30" s="58"/>
      <c r="F30" s="59" t="s">
        <v>14</v>
      </c>
      <c r="G30" s="60">
        <f>SUM(H30:T30)</f>
        <v>148142.1</v>
      </c>
      <c r="H30" s="59"/>
      <c r="I30" s="60">
        <f t="shared" ref="I30:P30" si="0">I31+I38</f>
        <v>0</v>
      </c>
      <c r="J30" s="60">
        <f t="shared" si="0"/>
        <v>4000</v>
      </c>
      <c r="K30" s="60">
        <f t="shared" si="0"/>
        <v>43012.1</v>
      </c>
      <c r="L30" s="60">
        <f t="shared" si="0"/>
        <v>51130</v>
      </c>
      <c r="M30" s="60">
        <f t="shared" si="0"/>
        <v>50000</v>
      </c>
      <c r="N30" s="60">
        <f t="shared" si="0"/>
        <v>0</v>
      </c>
      <c r="O30" s="60">
        <f t="shared" si="0"/>
        <v>0</v>
      </c>
      <c r="P30" s="60">
        <f t="shared" si="0"/>
        <v>0</v>
      </c>
      <c r="Q30" s="14"/>
      <c r="R30" s="14"/>
      <c r="S30" s="14"/>
      <c r="T30" s="14"/>
    </row>
    <row r="31" spans="1:21" ht="16" outlineLevel="1">
      <c r="A31" s="52"/>
      <c r="B31" s="15" t="s">
        <v>65</v>
      </c>
      <c r="C31" s="18" t="s">
        <v>54</v>
      </c>
      <c r="D31" s="68"/>
      <c r="E31" s="47"/>
      <c r="F31" s="37" t="s">
        <v>14</v>
      </c>
      <c r="G31" s="61">
        <f t="shared" ref="G31:G38" si="1">SUM(H31:T31)</f>
        <v>138892.1</v>
      </c>
      <c r="H31" s="37"/>
      <c r="I31" s="193">
        <f>SUM(I32:I37)</f>
        <v>0</v>
      </c>
      <c r="J31" s="193">
        <f>SUM(J32:J37)</f>
        <v>2000</v>
      </c>
      <c r="K31" s="193">
        <f>SUM(K32:K37)</f>
        <v>40762.1</v>
      </c>
      <c r="L31" s="193">
        <f>SUM(L32:L37)</f>
        <v>51130</v>
      </c>
      <c r="M31" s="193">
        <f>SUM(M32:M37)</f>
        <v>45000</v>
      </c>
      <c r="N31" s="189"/>
      <c r="O31" s="189"/>
      <c r="P31" s="189"/>
      <c r="Q31" s="9"/>
      <c r="R31" s="9"/>
      <c r="S31" s="9"/>
      <c r="T31" s="9"/>
      <c r="U31" s="13" t="s">
        <v>21</v>
      </c>
    </row>
    <row r="32" spans="1:21" ht="16" outlineLevel="1">
      <c r="A32" s="52"/>
      <c r="B32" s="15" t="s">
        <v>357</v>
      </c>
      <c r="C32" s="21" t="s">
        <v>439</v>
      </c>
      <c r="D32" s="68" t="s">
        <v>446</v>
      </c>
      <c r="E32" s="47"/>
      <c r="F32" s="22" t="s">
        <v>14</v>
      </c>
      <c r="G32" s="298">
        <f t="shared" si="1"/>
        <v>10850</v>
      </c>
      <c r="H32" s="37"/>
      <c r="I32" s="188">
        <v>0</v>
      </c>
      <c r="J32" s="188">
        <v>0</v>
      </c>
      <c r="K32" s="188">
        <v>0</v>
      </c>
      <c r="L32" s="188">
        <v>5850</v>
      </c>
      <c r="M32" s="188">
        <v>5000</v>
      </c>
      <c r="N32" s="189"/>
      <c r="O32" s="189"/>
      <c r="P32" s="189"/>
      <c r="Q32" s="9"/>
      <c r="R32" s="9"/>
      <c r="S32" s="9"/>
      <c r="T32" s="9"/>
    </row>
    <row r="33" spans="1:21" ht="16" outlineLevel="1">
      <c r="A33" s="52"/>
      <c r="B33" s="15" t="s">
        <v>356</v>
      </c>
      <c r="C33" s="21" t="s">
        <v>441</v>
      </c>
      <c r="D33" s="271" t="s">
        <v>442</v>
      </c>
      <c r="E33" s="47"/>
      <c r="F33" s="22" t="s">
        <v>14</v>
      </c>
      <c r="G33" s="298">
        <f t="shared" si="1"/>
        <v>1052.3</v>
      </c>
      <c r="H33" s="37"/>
      <c r="I33" s="188">
        <v>0</v>
      </c>
      <c r="J33" s="188">
        <v>0</v>
      </c>
      <c r="K33" s="188">
        <f>1052.3-100</f>
        <v>952.3</v>
      </c>
      <c r="L33" s="188">
        <f>100</f>
        <v>100</v>
      </c>
      <c r="M33" s="188">
        <v>0</v>
      </c>
      <c r="N33" s="189"/>
      <c r="O33" s="189"/>
      <c r="P33" s="189"/>
      <c r="Q33" s="9"/>
      <c r="R33" s="9"/>
      <c r="S33" s="9"/>
      <c r="T33" s="9"/>
    </row>
    <row r="34" spans="1:21" ht="16" outlineLevel="1">
      <c r="A34" s="52"/>
      <c r="B34" s="15" t="s">
        <v>378</v>
      </c>
      <c r="C34" s="21" t="s">
        <v>443</v>
      </c>
      <c r="D34" s="271" t="s">
        <v>442</v>
      </c>
      <c r="E34" s="47"/>
      <c r="F34" s="22" t="s">
        <v>14</v>
      </c>
      <c r="G34" s="298">
        <f t="shared" si="1"/>
        <v>20968.8</v>
      </c>
      <c r="H34" s="37"/>
      <c r="I34" s="188">
        <v>0</v>
      </c>
      <c r="J34" s="188">
        <v>0</v>
      </c>
      <c r="K34" s="297">
        <v>20968.8</v>
      </c>
      <c r="L34" s="297">
        <v>0</v>
      </c>
      <c r="M34" s="297">
        <v>0</v>
      </c>
      <c r="N34" s="189"/>
      <c r="O34" s="189"/>
      <c r="P34" s="189"/>
      <c r="Q34" s="9"/>
      <c r="R34" s="9"/>
      <c r="S34" s="9"/>
      <c r="T34" s="9"/>
    </row>
    <row r="35" spans="1:21" ht="16" outlineLevel="1">
      <c r="A35" s="52"/>
      <c r="B35" s="15" t="s">
        <v>444</v>
      </c>
      <c r="C35" s="21" t="s">
        <v>452</v>
      </c>
      <c r="D35" s="271" t="s">
        <v>442</v>
      </c>
      <c r="E35" s="47"/>
      <c r="F35" s="22" t="s">
        <v>14</v>
      </c>
      <c r="G35" s="298">
        <f t="shared" si="1"/>
        <v>18841</v>
      </c>
      <c r="H35" s="37"/>
      <c r="I35" s="188">
        <v>0</v>
      </c>
      <c r="J35" s="188">
        <v>0</v>
      </c>
      <c r="K35" s="297">
        <v>18841</v>
      </c>
      <c r="L35" s="297">
        <v>0</v>
      </c>
      <c r="M35" s="297">
        <v>0</v>
      </c>
      <c r="N35" s="189"/>
      <c r="O35" s="189"/>
      <c r="P35" s="189"/>
      <c r="Q35" s="9"/>
      <c r="R35" s="9"/>
      <c r="S35" s="9"/>
      <c r="T35" s="9"/>
    </row>
    <row r="36" spans="1:21" ht="16" outlineLevel="1">
      <c r="A36" s="52"/>
      <c r="B36" s="15" t="s">
        <v>447</v>
      </c>
      <c r="C36" s="21" t="s">
        <v>443</v>
      </c>
      <c r="D36" s="271" t="s">
        <v>445</v>
      </c>
      <c r="E36" s="47"/>
      <c r="F36" s="22" t="s">
        <v>14</v>
      </c>
      <c r="G36" s="298">
        <f>SUM(H36:T36)</f>
        <v>85180</v>
      </c>
      <c r="H36" s="37"/>
      <c r="I36" s="188">
        <v>0</v>
      </c>
      <c r="J36" s="188">
        <v>0</v>
      </c>
      <c r="K36" s="297">
        <v>0</v>
      </c>
      <c r="L36" s="297">
        <v>45180</v>
      </c>
      <c r="M36" s="297">
        <f>50000-10000</f>
        <v>40000</v>
      </c>
      <c r="N36" s="189"/>
      <c r="O36" s="189"/>
      <c r="P36" s="189"/>
      <c r="Q36" s="9"/>
      <c r="R36" s="9"/>
      <c r="S36" s="9"/>
      <c r="T36" s="9"/>
    </row>
    <row r="37" spans="1:21" ht="16" outlineLevel="1">
      <c r="A37" s="52"/>
      <c r="B37" s="15" t="s">
        <v>454</v>
      </c>
      <c r="C37" s="21" t="s">
        <v>455</v>
      </c>
      <c r="D37" s="271" t="s">
        <v>445</v>
      </c>
      <c r="E37" s="47"/>
      <c r="F37" s="22" t="s">
        <v>14</v>
      </c>
      <c r="G37" s="298">
        <f>SUM(H37:T37)</f>
        <v>2000</v>
      </c>
      <c r="H37" s="37"/>
      <c r="I37" s="188">
        <v>0</v>
      </c>
      <c r="J37" s="188">
        <v>2000</v>
      </c>
      <c r="K37" s="188">
        <v>0</v>
      </c>
      <c r="L37" s="188">
        <v>0</v>
      </c>
      <c r="M37" s="188">
        <v>0</v>
      </c>
      <c r="N37" s="189"/>
      <c r="O37" s="189"/>
      <c r="P37" s="189"/>
      <c r="Q37" s="9"/>
      <c r="R37" s="9"/>
      <c r="S37" s="9"/>
      <c r="T37" s="9"/>
    </row>
    <row r="38" spans="1:21" ht="16" outlineLevel="1">
      <c r="A38" s="52"/>
      <c r="B38" s="15" t="s">
        <v>85</v>
      </c>
      <c r="C38" s="18" t="s">
        <v>55</v>
      </c>
      <c r="D38" s="68"/>
      <c r="E38" s="47"/>
      <c r="F38" s="37" t="s">
        <v>14</v>
      </c>
      <c r="G38" s="61">
        <f t="shared" si="1"/>
        <v>9250</v>
      </c>
      <c r="H38" s="37"/>
      <c r="I38" s="193">
        <f>SUM(I39)</f>
        <v>0</v>
      </c>
      <c r="J38" s="193">
        <f>SUM(J39)</f>
        <v>2000</v>
      </c>
      <c r="K38" s="193">
        <f>SUM(K39)</f>
        <v>2250</v>
      </c>
      <c r="L38" s="193">
        <f>SUM(L39)</f>
        <v>0</v>
      </c>
      <c r="M38" s="193">
        <f>SUM(M39)</f>
        <v>5000</v>
      </c>
      <c r="N38" s="189"/>
      <c r="O38" s="189"/>
      <c r="P38" s="189"/>
      <c r="Q38" s="9"/>
      <c r="R38" s="9"/>
      <c r="S38" s="9"/>
      <c r="T38" s="9"/>
    </row>
    <row r="39" spans="1:21" ht="16" outlineLevel="1">
      <c r="A39" s="52"/>
      <c r="B39" s="115" t="s">
        <v>341</v>
      </c>
      <c r="C39" s="21" t="s">
        <v>439</v>
      </c>
      <c r="D39" s="68" t="s">
        <v>440</v>
      </c>
      <c r="E39" s="47"/>
      <c r="F39" s="37"/>
      <c r="G39" s="61"/>
      <c r="H39" s="37"/>
      <c r="I39" s="188">
        <v>0</v>
      </c>
      <c r="J39" s="188">
        <v>2000</v>
      </c>
      <c r="K39" s="188">
        <f>2500-250</f>
        <v>2250</v>
      </c>
      <c r="L39" s="188">
        <v>0</v>
      </c>
      <c r="M39" s="188">
        <v>5000</v>
      </c>
      <c r="N39" s="189"/>
      <c r="O39" s="189"/>
      <c r="P39" s="189"/>
      <c r="Q39" s="9"/>
      <c r="R39" s="9"/>
      <c r="S39" s="9"/>
      <c r="T39" s="9"/>
    </row>
    <row r="40" spans="1:21" outlineLevel="1">
      <c r="A40" s="52"/>
      <c r="B40" s="70"/>
      <c r="C40" s="71"/>
      <c r="D40" s="71"/>
      <c r="E40" s="71"/>
      <c r="F40" s="52"/>
      <c r="G40" s="52"/>
      <c r="H40" s="52"/>
      <c r="I40" s="52"/>
      <c r="J40" s="52"/>
      <c r="K40" s="52"/>
      <c r="L40" s="261"/>
      <c r="M40" s="52"/>
      <c r="N40" s="52"/>
      <c r="O40" s="52"/>
      <c r="P40" s="52"/>
      <c r="U40" s="13" t="s">
        <v>21</v>
      </c>
    </row>
    <row r="41" spans="1:21">
      <c r="A41" s="52"/>
      <c r="B41" s="114" t="s">
        <v>82</v>
      </c>
      <c r="C41" s="31" t="s">
        <v>342</v>
      </c>
      <c r="D41" s="31"/>
      <c r="E41" s="32"/>
      <c r="F41" s="33"/>
      <c r="G41" s="34"/>
      <c r="H41" s="35"/>
      <c r="I41" s="35"/>
      <c r="J41" s="35"/>
      <c r="K41" s="35"/>
      <c r="L41" s="35"/>
      <c r="M41" s="35"/>
      <c r="N41" s="35"/>
      <c r="O41" s="35"/>
      <c r="P41" s="35"/>
    </row>
    <row r="42" spans="1:21" s="52" customFormat="1">
      <c r="B42" s="87"/>
      <c r="C42" s="71"/>
      <c r="D42" s="89"/>
      <c r="E42" s="71"/>
      <c r="J42" s="90"/>
      <c r="K42" s="90"/>
      <c r="L42" s="90"/>
      <c r="M42" s="90"/>
      <c r="N42" s="90"/>
      <c r="O42" s="90"/>
      <c r="P42" s="90"/>
      <c r="U42" s="72"/>
    </row>
    <row r="43" spans="1:21" s="52" customFormat="1">
      <c r="B43" s="114" t="s">
        <v>90</v>
      </c>
      <c r="C43" s="31" t="s">
        <v>344</v>
      </c>
      <c r="D43" s="31"/>
      <c r="E43" s="32"/>
      <c r="F43" s="33"/>
      <c r="G43" s="34"/>
      <c r="H43" s="35"/>
      <c r="I43" s="35"/>
      <c r="J43" s="35"/>
      <c r="K43" s="35"/>
      <c r="L43" s="35"/>
      <c r="M43" s="35"/>
      <c r="N43" s="35"/>
      <c r="O43" s="35"/>
      <c r="P43" s="35"/>
      <c r="U43" s="72"/>
    </row>
    <row r="44" spans="1:21">
      <c r="A44" s="52"/>
      <c r="B44" s="87"/>
      <c r="C44" s="71"/>
      <c r="D44" s="89"/>
      <c r="E44" s="71"/>
      <c r="F44" s="52"/>
      <c r="G44" s="52"/>
      <c r="H44" s="52"/>
      <c r="I44" s="52"/>
      <c r="J44" s="90"/>
      <c r="K44" s="90"/>
      <c r="L44" s="90"/>
      <c r="M44" s="90"/>
      <c r="N44" s="90"/>
      <c r="O44" s="90"/>
      <c r="P44" s="90"/>
    </row>
    <row r="45" spans="1:21" ht="16">
      <c r="A45" s="52"/>
      <c r="B45" s="87"/>
      <c r="C45" s="81" t="s">
        <v>383</v>
      </c>
      <c r="D45" s="89"/>
      <c r="E45" s="71"/>
      <c r="F45" s="52"/>
      <c r="G45" s="52"/>
      <c r="H45" s="52"/>
      <c r="I45" s="52"/>
      <c r="J45" s="90"/>
      <c r="K45" s="90"/>
      <c r="L45" s="90"/>
      <c r="M45" s="90"/>
      <c r="N45" s="90"/>
      <c r="O45" s="90"/>
      <c r="P45" s="90"/>
    </row>
    <row r="46" spans="1:21" s="52" customFormat="1" ht="16" outlineLevel="1">
      <c r="B46" s="160"/>
      <c r="C46" s="21" t="s">
        <v>280</v>
      </c>
      <c r="D46" s="47" t="s">
        <v>122</v>
      </c>
      <c r="E46" s="155"/>
      <c r="F46" s="155" t="s">
        <v>110</v>
      </c>
      <c r="G46" s="164">
        <f>G48/G47</f>
        <v>32.193106060606063</v>
      </c>
      <c r="H46" s="91"/>
      <c r="J46" s="162"/>
      <c r="K46" s="162"/>
      <c r="L46" s="162"/>
      <c r="M46" s="162"/>
      <c r="N46" s="162"/>
      <c r="O46" s="162"/>
      <c r="P46" s="162"/>
      <c r="U46" s="72"/>
    </row>
    <row r="47" spans="1:21" s="52" customFormat="1" ht="96" outlineLevel="1">
      <c r="B47" s="160"/>
      <c r="C47" s="211" t="s">
        <v>358</v>
      </c>
      <c r="D47" s="47" t="s">
        <v>363</v>
      </c>
      <c r="E47" s="155"/>
      <c r="F47" s="155" t="s">
        <v>115</v>
      </c>
      <c r="G47" s="145">
        <f>G53*G54</f>
        <v>2640</v>
      </c>
      <c r="H47" s="91"/>
      <c r="J47" s="162"/>
      <c r="K47" s="162"/>
      <c r="L47" s="162"/>
      <c r="M47" s="162"/>
      <c r="N47" s="162"/>
      <c r="O47" s="162"/>
      <c r="P47" s="162"/>
      <c r="U47" s="72"/>
    </row>
    <row r="48" spans="1:21" s="52" customFormat="1" ht="32" outlineLevel="1">
      <c r="B48" s="160"/>
      <c r="C48" s="211" t="s">
        <v>284</v>
      </c>
      <c r="D48" s="47" t="s">
        <v>359</v>
      </c>
      <c r="E48" s="155"/>
      <c r="F48" s="155" t="s">
        <v>166</v>
      </c>
      <c r="G48" s="145">
        <f>SUM(G49:G51)</f>
        <v>84989.8</v>
      </c>
      <c r="H48" s="91"/>
      <c r="J48" s="162"/>
      <c r="K48" s="162"/>
      <c r="L48" s="162"/>
      <c r="M48" s="162"/>
      <c r="N48" s="162"/>
      <c r="O48" s="162"/>
      <c r="P48" s="162"/>
      <c r="U48" s="72"/>
    </row>
    <row r="49" spans="1:16384" s="52" customFormat="1" ht="32" outlineLevel="1">
      <c r="B49" s="160"/>
      <c r="C49" s="86" t="s">
        <v>443</v>
      </c>
      <c r="D49" s="47" t="s">
        <v>359</v>
      </c>
      <c r="E49" s="155"/>
      <c r="F49" s="155" t="s">
        <v>166</v>
      </c>
      <c r="G49" s="302">
        <f>K34</f>
        <v>20968.8</v>
      </c>
      <c r="J49" s="162"/>
      <c r="K49" s="162"/>
      <c r="L49" s="162"/>
      <c r="M49" s="162"/>
      <c r="N49" s="162"/>
      <c r="O49" s="162"/>
      <c r="P49" s="162"/>
      <c r="U49" s="72"/>
    </row>
    <row r="50" spans="1:16384" s="52" customFormat="1" ht="32" outlineLevel="1">
      <c r="B50" s="160"/>
      <c r="C50" s="86" t="s">
        <v>452</v>
      </c>
      <c r="D50" s="47" t="s">
        <v>359</v>
      </c>
      <c r="E50" s="155"/>
      <c r="F50" s="155" t="s">
        <v>166</v>
      </c>
      <c r="G50" s="302">
        <f>K35</f>
        <v>18841</v>
      </c>
      <c r="H50" s="91"/>
      <c r="J50" s="162"/>
      <c r="K50" s="162"/>
      <c r="L50" s="162"/>
      <c r="M50" s="162"/>
      <c r="N50" s="162"/>
      <c r="O50" s="162"/>
      <c r="P50" s="162"/>
      <c r="U50" s="72"/>
    </row>
    <row r="51" spans="1:16384" s="52" customFormat="1" ht="32" outlineLevel="1">
      <c r="B51" s="160"/>
      <c r="C51" s="86" t="s">
        <v>443</v>
      </c>
      <c r="D51" s="47" t="s">
        <v>359</v>
      </c>
      <c r="E51" s="155"/>
      <c r="F51" s="155" t="s">
        <v>166</v>
      </c>
      <c r="G51" s="302">
        <f>L36</f>
        <v>45180</v>
      </c>
      <c r="H51" s="91"/>
      <c r="J51" s="162"/>
      <c r="K51" s="162"/>
      <c r="L51" s="162"/>
      <c r="M51" s="162"/>
      <c r="N51" s="162"/>
      <c r="O51" s="162"/>
      <c r="P51" s="162"/>
      <c r="U51" s="72"/>
    </row>
    <row r="52" spans="1:16384" s="52" customFormat="1" ht="48" outlineLevel="1">
      <c r="B52" s="160"/>
      <c r="C52" s="21" t="s">
        <v>317</v>
      </c>
      <c r="D52" s="47" t="s">
        <v>360</v>
      </c>
      <c r="E52" s="155"/>
      <c r="F52" s="155" t="s">
        <v>115</v>
      </c>
      <c r="G52" s="165">
        <v>3</v>
      </c>
      <c r="H52" s="91"/>
      <c r="J52" s="162"/>
      <c r="K52" s="162"/>
      <c r="L52" s="162"/>
      <c r="M52" s="162"/>
      <c r="N52" s="162"/>
      <c r="O52" s="162"/>
      <c r="P52" s="162"/>
      <c r="U52" s="72"/>
    </row>
    <row r="53" spans="1:16384" s="52" customFormat="1" ht="32" outlineLevel="1">
      <c r="B53" s="160"/>
      <c r="C53" s="211" t="s">
        <v>451</v>
      </c>
      <c r="D53" s="47" t="s">
        <v>450</v>
      </c>
      <c r="E53" s="155"/>
      <c r="F53" s="155" t="s">
        <v>115</v>
      </c>
      <c r="G53" s="145">
        <f>SUM(I53:P53)</f>
        <v>40</v>
      </c>
      <c r="H53" s="91"/>
      <c r="I53" s="188">
        <v>0</v>
      </c>
      <c r="J53" s="188">
        <v>0</v>
      </c>
      <c r="K53" s="297">
        <v>0</v>
      </c>
      <c r="L53" s="188">
        <v>25</v>
      </c>
      <c r="M53" s="188">
        <v>15</v>
      </c>
      <c r="N53" s="188">
        <v>0</v>
      </c>
      <c r="O53" s="188">
        <v>0</v>
      </c>
      <c r="P53" s="188">
        <v>0</v>
      </c>
      <c r="U53" s="72"/>
    </row>
    <row r="54" spans="1:16384" s="52" customFormat="1" ht="16" outlineLevel="1">
      <c r="B54" s="160"/>
      <c r="C54" s="211" t="s">
        <v>364</v>
      </c>
      <c r="D54" s="47"/>
      <c r="E54" s="155"/>
      <c r="F54" s="155" t="s">
        <v>115</v>
      </c>
      <c r="G54" s="335">
        <v>66</v>
      </c>
      <c r="H54" s="91"/>
      <c r="J54" s="162"/>
      <c r="K54" s="162"/>
      <c r="L54" s="162"/>
      <c r="M54" s="162"/>
      <c r="N54" s="162"/>
      <c r="O54" s="162"/>
      <c r="P54" s="162"/>
      <c r="U54" s="72"/>
    </row>
    <row r="55" spans="1:16384" s="52" customFormat="1" ht="32" outlineLevel="1">
      <c r="B55" s="160"/>
      <c r="C55" s="21" t="s">
        <v>361</v>
      </c>
      <c r="D55" s="47" t="s">
        <v>351</v>
      </c>
      <c r="E55" s="155"/>
      <c r="F55" s="155" t="s">
        <v>331</v>
      </c>
      <c r="G55" s="165"/>
      <c r="H55" s="91"/>
      <c r="I55" s="288">
        <f t="shared" ref="I55:P55" si="2">IF(AND((I1-YEAR($G$59))&lt;=$G$58,(I1-YEAR($G$59))&gt;=0),1,0)</f>
        <v>0</v>
      </c>
      <c r="J55" s="288">
        <f t="shared" si="2"/>
        <v>0</v>
      </c>
      <c r="K55" s="288">
        <f t="shared" si="2"/>
        <v>0</v>
      </c>
      <c r="L55" s="288">
        <f t="shared" si="2"/>
        <v>1</v>
      </c>
      <c r="M55" s="288">
        <f t="shared" si="2"/>
        <v>1</v>
      </c>
      <c r="N55" s="288">
        <f t="shared" si="2"/>
        <v>1</v>
      </c>
      <c r="O55" s="288">
        <f t="shared" si="2"/>
        <v>1</v>
      </c>
      <c r="P55" s="288">
        <f t="shared" si="2"/>
        <v>1</v>
      </c>
      <c r="U55" s="72"/>
    </row>
    <row r="56" spans="1:16384" s="52" customFormat="1" ht="32" outlineLevel="1">
      <c r="B56" s="160"/>
      <c r="C56" s="21" t="s">
        <v>362</v>
      </c>
      <c r="D56" s="47" t="s">
        <v>351</v>
      </c>
      <c r="E56" s="155"/>
      <c r="F56" s="155" t="s">
        <v>331</v>
      </c>
      <c r="G56" s="165"/>
      <c r="H56" s="91"/>
      <c r="I56" s="288">
        <f>IF(AND(I55&lt;&gt;0,SUM($I$55:I55)&lt;=$G$58),1,0)</f>
        <v>0</v>
      </c>
      <c r="J56" s="288">
        <f>IF(AND(J55&lt;&gt;0,SUM($I$55:J55)&lt;=$G$58),1,0)</f>
        <v>0</v>
      </c>
      <c r="K56" s="288">
        <f>IF(AND(K55&lt;&gt;0,SUM($I$55:K55)&lt;=$G$58),1,0)</f>
        <v>0</v>
      </c>
      <c r="L56" s="288">
        <f>IF(AND(L55&lt;&gt;0,SUM($I$55:L55)&lt;=$G$58),1,0)</f>
        <v>1</v>
      </c>
      <c r="M56" s="288">
        <f>IF(AND(M55&lt;&gt;0,SUM($I$55:M55)&lt;=$G$58),1,0)</f>
        <v>1</v>
      </c>
      <c r="N56" s="288">
        <f>IF(AND(N55&lt;&gt;0,SUM($I$55:N55)&lt;=$G$58),1,0)</f>
        <v>1</v>
      </c>
      <c r="O56" s="288">
        <f>IF(AND(O55&lt;&gt;0,SUM($I$55:O55)&lt;=$G$58),1,0)</f>
        <v>1</v>
      </c>
      <c r="P56" s="288">
        <f>IF(AND(P55&lt;&gt;0,SUM($I$55:P55)&lt;=$G$58),1,0)</f>
        <v>1</v>
      </c>
      <c r="Q56" s="299">
        <f>IF(SUM($I$55:Q55)&lt;=$G$58,1,0)</f>
        <v>1</v>
      </c>
      <c r="R56" s="299">
        <f>IF(SUM($I$55:R55)&lt;=$G$58,1,0)</f>
        <v>1</v>
      </c>
      <c r="S56" s="299">
        <f>IF(SUM($I$55:S55)&lt;=$G$58,1,0)</f>
        <v>1</v>
      </c>
      <c r="T56" s="299">
        <f>IF(SUM($I$55:T55)&lt;=$G$58,1,0)</f>
        <v>1</v>
      </c>
      <c r="U56" s="299">
        <f>IF(SUM($I$55:U55)&lt;=$G$58,1,0)</f>
        <v>1</v>
      </c>
      <c r="V56" s="299">
        <f>IF(SUM($I$55:V55)&lt;=$G$58,1,0)</f>
        <v>1</v>
      </c>
      <c r="W56" s="299">
        <f>IF(SUM($I$55:W55)&lt;=$G$58,1,0)</f>
        <v>1</v>
      </c>
      <c r="X56" s="299">
        <f>IF(SUM($I$55:X55)&lt;=$G$58,1,0)</f>
        <v>1</v>
      </c>
      <c r="Y56" s="299">
        <f>IF(SUM($I$55:Y55)&lt;=$G$58,1,0)</f>
        <v>1</v>
      </c>
      <c r="Z56" s="299">
        <f>IF(SUM($I$55:Z55)&lt;=$G$58,1,0)</f>
        <v>1</v>
      </c>
      <c r="AA56" s="299">
        <f>IF(SUM($I$55:AA55)&lt;=$G$58,1,0)</f>
        <v>1</v>
      </c>
      <c r="AB56" s="299">
        <f>IF(SUM($I$55:AB55)&lt;=$G$58,1,0)</f>
        <v>1</v>
      </c>
      <c r="AC56" s="299">
        <f>IF(SUM($I$55:AC55)&lt;=$G$58,1,0)</f>
        <v>1</v>
      </c>
      <c r="AD56" s="299">
        <f>IF(SUM($I$55:AD55)&lt;=$G$58,1,0)</f>
        <v>1</v>
      </c>
      <c r="AE56" s="299">
        <f>IF(SUM($I$55:AE55)&lt;=$G$58,1,0)</f>
        <v>1</v>
      </c>
      <c r="AF56" s="299">
        <f>IF(SUM($I$55:AF55)&lt;=$G$58,1,0)</f>
        <v>1</v>
      </c>
      <c r="AG56" s="299">
        <f>IF(SUM($I$55:AG55)&lt;=$G$58,1,0)</f>
        <v>1</v>
      </c>
      <c r="AH56" s="299">
        <f>IF(SUM($I$55:AH55)&lt;=$G$58,1,0)</f>
        <v>1</v>
      </c>
      <c r="AI56" s="299">
        <f>IF(SUM($I$55:AI55)&lt;=$G$58,1,0)</f>
        <v>1</v>
      </c>
      <c r="AJ56" s="299">
        <f>IF(SUM($I$55:AJ55)&lt;=$G$58,1,0)</f>
        <v>1</v>
      </c>
      <c r="AK56" s="299">
        <f>IF(SUM($I$55:AK55)&lt;=$G$58,1,0)</f>
        <v>1</v>
      </c>
      <c r="AL56" s="299">
        <f>IF(SUM($I$55:AL55)&lt;=$G$58,1,0)</f>
        <v>1</v>
      </c>
      <c r="AM56" s="299">
        <f>IF(SUM($I$55:AM55)&lt;=$G$58,1,0)</f>
        <v>1</v>
      </c>
      <c r="AN56" s="299">
        <f>IF(SUM($I$55:AN55)&lt;=$G$58,1,0)</f>
        <v>1</v>
      </c>
      <c r="AO56" s="299">
        <f>IF(SUM($I$55:AO55)&lt;=$G$58,1,0)</f>
        <v>1</v>
      </c>
      <c r="AP56" s="299">
        <f>IF(SUM($I$55:AP55)&lt;=$G$58,1,0)</f>
        <v>1</v>
      </c>
      <c r="AQ56" s="299">
        <f>IF(SUM($I$55:AQ55)&lt;=$G$58,1,0)</f>
        <v>1</v>
      </c>
      <c r="AR56" s="299">
        <f>IF(SUM($I$55:AR55)&lt;=$G$58,1,0)</f>
        <v>1</v>
      </c>
      <c r="AS56" s="299">
        <f>IF(SUM($I$55:AS55)&lt;=$G$58,1,0)</f>
        <v>1</v>
      </c>
      <c r="AT56" s="299">
        <f>IF(SUM($I$55:AT55)&lt;=$G$58,1,0)</f>
        <v>1</v>
      </c>
      <c r="AU56" s="299">
        <f>IF(SUM($I$55:AU55)&lt;=$G$58,1,0)</f>
        <v>1</v>
      </c>
      <c r="AV56" s="299">
        <f>IF(SUM($I$55:AV55)&lt;=$G$58,1,0)</f>
        <v>1</v>
      </c>
      <c r="AW56" s="299">
        <f>IF(SUM($I$55:AW55)&lt;=$G$58,1,0)</f>
        <v>1</v>
      </c>
      <c r="AX56" s="299">
        <f>IF(SUM($I$55:AX55)&lt;=$G$58,1,0)</f>
        <v>1</v>
      </c>
      <c r="AY56" s="299">
        <f>IF(SUM($I$55:AY55)&lt;=$G$58,1,0)</f>
        <v>1</v>
      </c>
      <c r="AZ56" s="299">
        <f>IF(SUM($I$55:AZ55)&lt;=$G$58,1,0)</f>
        <v>1</v>
      </c>
      <c r="BA56" s="299">
        <f>IF(SUM($I$55:BA55)&lt;=$G$58,1,0)</f>
        <v>1</v>
      </c>
      <c r="BB56" s="299">
        <f>IF(SUM($I$55:BB55)&lt;=$G$58,1,0)</f>
        <v>1</v>
      </c>
      <c r="BC56" s="299">
        <f>IF(SUM($I$55:BC55)&lt;=$G$58,1,0)</f>
        <v>1</v>
      </c>
      <c r="BD56" s="299">
        <f>IF(SUM($I$55:BD55)&lt;=$G$58,1,0)</f>
        <v>1</v>
      </c>
      <c r="BE56" s="299">
        <f>IF(SUM($I$55:BE55)&lt;=$G$58,1,0)</f>
        <v>1</v>
      </c>
      <c r="BF56" s="299">
        <f>IF(SUM($I$55:BF55)&lt;=$G$58,1,0)</f>
        <v>1</v>
      </c>
      <c r="BG56" s="299">
        <f>IF(SUM($I$55:BG55)&lt;=$G$58,1,0)</f>
        <v>1</v>
      </c>
      <c r="BH56" s="299">
        <f>IF(SUM($I$55:BH55)&lt;=$G$58,1,0)</f>
        <v>1</v>
      </c>
      <c r="BI56" s="299">
        <f>IF(SUM($I$55:BI55)&lt;=$G$58,1,0)</f>
        <v>1</v>
      </c>
      <c r="BJ56" s="299">
        <f>IF(SUM($I$55:BJ55)&lt;=$G$58,1,0)</f>
        <v>1</v>
      </c>
      <c r="BK56" s="299">
        <f>IF(SUM($I$55:BK55)&lt;=$G$58,1,0)</f>
        <v>1</v>
      </c>
      <c r="BL56" s="299">
        <f>IF(SUM($I$55:BL55)&lt;=$G$58,1,0)</f>
        <v>1</v>
      </c>
      <c r="BM56" s="299">
        <f>IF(SUM($I$55:BM55)&lt;=$G$58,1,0)</f>
        <v>1</v>
      </c>
      <c r="BN56" s="299">
        <f>IF(SUM($I$55:BN55)&lt;=$G$58,1,0)</f>
        <v>1</v>
      </c>
      <c r="BO56" s="299">
        <f>IF(SUM($I$55:BO55)&lt;=$G$58,1,0)</f>
        <v>1</v>
      </c>
      <c r="BP56" s="299">
        <f>IF(SUM($I$55:BP55)&lt;=$G$58,1,0)</f>
        <v>1</v>
      </c>
      <c r="BQ56" s="299">
        <f>IF(SUM($I$55:BQ55)&lt;=$G$58,1,0)</f>
        <v>1</v>
      </c>
      <c r="BR56" s="299">
        <f>IF(SUM($I$55:BR55)&lt;=$G$58,1,0)</f>
        <v>1</v>
      </c>
      <c r="BS56" s="299">
        <f>IF(SUM($I$55:BS55)&lt;=$G$58,1,0)</f>
        <v>1</v>
      </c>
      <c r="BT56" s="299">
        <f>IF(SUM($I$55:BT55)&lt;=$G$58,1,0)</f>
        <v>1</v>
      </c>
      <c r="BU56" s="299">
        <f>IF(SUM($I$55:BU55)&lt;=$G$58,1,0)</f>
        <v>1</v>
      </c>
      <c r="BV56" s="299">
        <f>IF(SUM($I$55:BV55)&lt;=$G$58,1,0)</f>
        <v>1</v>
      </c>
      <c r="BW56" s="299">
        <f>IF(SUM($I$55:BW55)&lt;=$G$58,1,0)</f>
        <v>1</v>
      </c>
      <c r="BX56" s="299">
        <f>IF(SUM($I$55:BX55)&lt;=$G$58,1,0)</f>
        <v>1</v>
      </c>
      <c r="BY56" s="299">
        <f>IF(SUM($I$55:BY55)&lt;=$G$58,1,0)</f>
        <v>1</v>
      </c>
      <c r="BZ56" s="299">
        <f>IF(SUM($I$55:BZ55)&lt;=$G$58,1,0)</f>
        <v>1</v>
      </c>
      <c r="CA56" s="299">
        <f>IF(SUM($I$55:CA55)&lt;=$G$58,1,0)</f>
        <v>1</v>
      </c>
      <c r="CB56" s="299">
        <f>IF(SUM($I$55:CB55)&lt;=$G$58,1,0)</f>
        <v>1</v>
      </c>
      <c r="CC56" s="299">
        <f>IF(SUM($I$55:CC55)&lt;=$G$58,1,0)</f>
        <v>1</v>
      </c>
      <c r="CD56" s="299">
        <f>IF(SUM($I$55:CD55)&lt;=$G$58,1,0)</f>
        <v>1</v>
      </c>
      <c r="CE56" s="299">
        <f>IF(SUM($I$55:CE55)&lt;=$G$58,1,0)</f>
        <v>1</v>
      </c>
      <c r="CF56" s="299">
        <f>IF(SUM($I$55:CF55)&lt;=$G$58,1,0)</f>
        <v>1</v>
      </c>
      <c r="CG56" s="299">
        <f>IF(SUM($I$55:CG55)&lt;=$G$58,1,0)</f>
        <v>1</v>
      </c>
      <c r="CH56" s="299">
        <f>IF(SUM($I$55:CH55)&lt;=$G$58,1,0)</f>
        <v>1</v>
      </c>
      <c r="CI56" s="299">
        <f>IF(SUM($I$55:CI55)&lt;=$G$58,1,0)</f>
        <v>1</v>
      </c>
      <c r="CJ56" s="299">
        <f>IF(SUM($I$55:CJ55)&lt;=$G$58,1,0)</f>
        <v>1</v>
      </c>
      <c r="CK56" s="299">
        <f>IF(SUM($I$55:CK55)&lt;=$G$58,1,0)</f>
        <v>1</v>
      </c>
      <c r="CL56" s="299">
        <f>IF(SUM($I$55:CL55)&lt;=$G$58,1,0)</f>
        <v>1</v>
      </c>
      <c r="CM56" s="299">
        <f>IF(SUM($I$55:CM55)&lt;=$G$58,1,0)</f>
        <v>1</v>
      </c>
      <c r="CN56" s="299">
        <f>IF(SUM($I$55:CN55)&lt;=$G$58,1,0)</f>
        <v>1</v>
      </c>
      <c r="CO56" s="299">
        <f>IF(SUM($I$55:CO55)&lt;=$G$58,1,0)</f>
        <v>1</v>
      </c>
      <c r="CP56" s="299">
        <f>IF(SUM($I$55:CP55)&lt;=$G$58,1,0)</f>
        <v>1</v>
      </c>
      <c r="CQ56" s="299">
        <f>IF(SUM($I$55:CQ55)&lt;=$G$58,1,0)</f>
        <v>1</v>
      </c>
      <c r="CR56" s="299">
        <f>IF(SUM($I$55:CR55)&lt;=$G$58,1,0)</f>
        <v>1</v>
      </c>
      <c r="CS56" s="299">
        <f>IF(SUM($I$55:CS55)&lt;=$G$58,1,0)</f>
        <v>1</v>
      </c>
      <c r="CT56" s="299">
        <f>IF(SUM($I$55:CT55)&lt;=$G$58,1,0)</f>
        <v>1</v>
      </c>
      <c r="CU56" s="299">
        <f>IF(SUM($I$55:CU55)&lt;=$G$58,1,0)</f>
        <v>1</v>
      </c>
      <c r="CV56" s="299">
        <f>IF(SUM($I$55:CV55)&lt;=$G$58,1,0)</f>
        <v>1</v>
      </c>
      <c r="CW56" s="299">
        <f>IF(SUM($I$55:CW55)&lt;=$G$58,1,0)</f>
        <v>1</v>
      </c>
      <c r="CX56" s="299">
        <f>IF(SUM($I$55:CX55)&lt;=$G$58,1,0)</f>
        <v>1</v>
      </c>
      <c r="CY56" s="299">
        <f>IF(SUM($I$55:CY55)&lt;=$G$58,1,0)</f>
        <v>1</v>
      </c>
      <c r="CZ56" s="299">
        <f>IF(SUM($I$55:CZ55)&lt;=$G$58,1,0)</f>
        <v>1</v>
      </c>
      <c r="DA56" s="299">
        <f>IF(SUM($I$55:DA55)&lt;=$G$58,1,0)</f>
        <v>1</v>
      </c>
      <c r="DB56" s="299">
        <f>IF(SUM($I$55:DB55)&lt;=$G$58,1,0)</f>
        <v>1</v>
      </c>
      <c r="DC56" s="299">
        <f>IF(SUM($I$55:DC55)&lt;=$G$58,1,0)</f>
        <v>1</v>
      </c>
      <c r="DD56" s="299">
        <f>IF(SUM($I$55:DD55)&lt;=$G$58,1,0)</f>
        <v>1</v>
      </c>
      <c r="DE56" s="299">
        <f>IF(SUM($I$55:DE55)&lt;=$G$58,1,0)</f>
        <v>1</v>
      </c>
      <c r="DF56" s="299">
        <f>IF(SUM($I$55:DF55)&lt;=$G$58,1,0)</f>
        <v>1</v>
      </c>
      <c r="DG56" s="299">
        <f>IF(SUM($I$55:DG55)&lt;=$G$58,1,0)</f>
        <v>1</v>
      </c>
      <c r="DH56" s="299">
        <f>IF(SUM($I$55:DH55)&lt;=$G$58,1,0)</f>
        <v>1</v>
      </c>
      <c r="DI56" s="299">
        <f>IF(SUM($I$55:DI55)&lt;=$G$58,1,0)</f>
        <v>1</v>
      </c>
      <c r="DJ56" s="299">
        <f>IF(SUM($I$55:DJ55)&lt;=$G$58,1,0)</f>
        <v>1</v>
      </c>
      <c r="DK56" s="299">
        <f>IF(SUM($I$55:DK55)&lt;=$G$58,1,0)</f>
        <v>1</v>
      </c>
      <c r="DL56" s="299">
        <f>IF(SUM($I$55:DL55)&lt;=$G$58,1,0)</f>
        <v>1</v>
      </c>
      <c r="DM56" s="299">
        <f>IF(SUM($I$55:DM55)&lt;=$G$58,1,0)</f>
        <v>1</v>
      </c>
      <c r="DN56" s="299">
        <f>IF(SUM($I$55:DN55)&lt;=$G$58,1,0)</f>
        <v>1</v>
      </c>
      <c r="DO56" s="299">
        <f>IF(SUM($I$55:DO55)&lt;=$G$58,1,0)</f>
        <v>1</v>
      </c>
      <c r="DP56" s="299">
        <f>IF(SUM($I$55:DP55)&lt;=$G$58,1,0)</f>
        <v>1</v>
      </c>
      <c r="DQ56" s="299">
        <f>IF(SUM($I$55:DQ55)&lt;=$G$58,1,0)</f>
        <v>1</v>
      </c>
      <c r="DR56" s="299">
        <f>IF(SUM($I$55:DR55)&lt;=$G$58,1,0)</f>
        <v>1</v>
      </c>
      <c r="DS56" s="299">
        <f>IF(SUM($I$55:DS55)&lt;=$G$58,1,0)</f>
        <v>1</v>
      </c>
      <c r="DT56" s="299">
        <f>IF(SUM($I$55:DT55)&lt;=$G$58,1,0)</f>
        <v>1</v>
      </c>
      <c r="DU56" s="299">
        <f>IF(SUM($I$55:DU55)&lt;=$G$58,1,0)</f>
        <v>1</v>
      </c>
      <c r="DV56" s="299">
        <f>IF(SUM($I$55:DV55)&lt;=$G$58,1,0)</f>
        <v>1</v>
      </c>
      <c r="DW56" s="299">
        <f>IF(SUM($I$55:DW55)&lt;=$G$58,1,0)</f>
        <v>1</v>
      </c>
      <c r="DX56" s="299">
        <f>IF(SUM($I$55:DX55)&lt;=$G$58,1,0)</f>
        <v>1</v>
      </c>
      <c r="DY56" s="299">
        <f>IF(SUM($I$55:DY55)&lt;=$G$58,1,0)</f>
        <v>1</v>
      </c>
      <c r="DZ56" s="299">
        <f>IF(SUM($I$55:DZ55)&lt;=$G$58,1,0)</f>
        <v>1</v>
      </c>
      <c r="EA56" s="299">
        <f>IF(SUM($I$55:EA55)&lt;=$G$58,1,0)</f>
        <v>1</v>
      </c>
      <c r="EB56" s="299">
        <f>IF(SUM($I$55:EB55)&lt;=$G$58,1,0)</f>
        <v>1</v>
      </c>
      <c r="EC56" s="299">
        <f>IF(SUM($I$55:EC55)&lt;=$G$58,1,0)</f>
        <v>1</v>
      </c>
      <c r="ED56" s="299">
        <f>IF(SUM($I$55:ED55)&lt;=$G$58,1,0)</f>
        <v>1</v>
      </c>
      <c r="EE56" s="299">
        <f>IF(SUM($I$55:EE55)&lt;=$G$58,1,0)</f>
        <v>1</v>
      </c>
      <c r="EF56" s="299">
        <f>IF(SUM($I$55:EF55)&lt;=$G$58,1,0)</f>
        <v>1</v>
      </c>
      <c r="EG56" s="299">
        <f>IF(SUM($I$55:EG55)&lt;=$G$58,1,0)</f>
        <v>1</v>
      </c>
      <c r="EH56" s="299">
        <f>IF(SUM($I$55:EH55)&lt;=$G$58,1,0)</f>
        <v>1</v>
      </c>
      <c r="EI56" s="299">
        <f>IF(SUM($I$55:EI55)&lt;=$G$58,1,0)</f>
        <v>1</v>
      </c>
      <c r="EJ56" s="299">
        <f>IF(SUM($I$55:EJ55)&lt;=$G$58,1,0)</f>
        <v>1</v>
      </c>
      <c r="EK56" s="299">
        <f>IF(SUM($I$55:EK55)&lt;=$G$58,1,0)</f>
        <v>1</v>
      </c>
      <c r="EL56" s="299">
        <f>IF(SUM($I$55:EL55)&lt;=$G$58,1,0)</f>
        <v>1</v>
      </c>
      <c r="EM56" s="299">
        <f>IF(SUM($I$55:EM55)&lt;=$G$58,1,0)</f>
        <v>1</v>
      </c>
      <c r="EN56" s="299">
        <f>IF(SUM($I$55:EN55)&lt;=$G$58,1,0)</f>
        <v>1</v>
      </c>
      <c r="EO56" s="299">
        <f>IF(SUM($I$55:EO55)&lt;=$G$58,1,0)</f>
        <v>1</v>
      </c>
      <c r="EP56" s="299">
        <f>IF(SUM($I$55:EP55)&lt;=$G$58,1,0)</f>
        <v>1</v>
      </c>
      <c r="EQ56" s="299">
        <f>IF(SUM($I$55:EQ55)&lt;=$G$58,1,0)</f>
        <v>1</v>
      </c>
      <c r="ER56" s="299">
        <f>IF(SUM($I$55:ER55)&lt;=$G$58,1,0)</f>
        <v>1</v>
      </c>
      <c r="ES56" s="299">
        <f>IF(SUM($I$55:ES55)&lt;=$G$58,1,0)</f>
        <v>1</v>
      </c>
      <c r="ET56" s="299">
        <f>IF(SUM($I$55:ET55)&lt;=$G$58,1,0)</f>
        <v>1</v>
      </c>
      <c r="EU56" s="299">
        <f>IF(SUM($I$55:EU55)&lt;=$G$58,1,0)</f>
        <v>1</v>
      </c>
      <c r="EV56" s="299">
        <f>IF(SUM($I$55:EV55)&lt;=$G$58,1,0)</f>
        <v>1</v>
      </c>
      <c r="EW56" s="299">
        <f>IF(SUM($I$55:EW55)&lt;=$G$58,1,0)</f>
        <v>1</v>
      </c>
      <c r="EX56" s="299">
        <f>IF(SUM($I$55:EX55)&lt;=$G$58,1,0)</f>
        <v>1</v>
      </c>
      <c r="EY56" s="299">
        <f>IF(SUM($I$55:EY55)&lt;=$G$58,1,0)</f>
        <v>1</v>
      </c>
      <c r="EZ56" s="299">
        <f>IF(SUM($I$55:EZ55)&lt;=$G$58,1,0)</f>
        <v>1</v>
      </c>
      <c r="FA56" s="299">
        <f>IF(SUM($I$55:FA55)&lt;=$G$58,1,0)</f>
        <v>1</v>
      </c>
      <c r="FB56" s="299">
        <f>IF(SUM($I$55:FB55)&lt;=$G$58,1,0)</f>
        <v>1</v>
      </c>
      <c r="FC56" s="299">
        <f>IF(SUM($I$55:FC55)&lt;=$G$58,1,0)</f>
        <v>1</v>
      </c>
      <c r="FD56" s="299">
        <f>IF(SUM($I$55:FD55)&lt;=$G$58,1,0)</f>
        <v>1</v>
      </c>
      <c r="FE56" s="299">
        <f>IF(SUM($I$55:FE55)&lt;=$G$58,1,0)</f>
        <v>1</v>
      </c>
      <c r="FF56" s="299">
        <f>IF(SUM($I$55:FF55)&lt;=$G$58,1,0)</f>
        <v>1</v>
      </c>
      <c r="FG56" s="299">
        <f>IF(SUM($I$55:FG55)&lt;=$G$58,1,0)</f>
        <v>1</v>
      </c>
      <c r="FH56" s="299">
        <f>IF(SUM($I$55:FH55)&lt;=$G$58,1,0)</f>
        <v>1</v>
      </c>
      <c r="FI56" s="299">
        <f>IF(SUM($I$55:FI55)&lt;=$G$58,1,0)</f>
        <v>1</v>
      </c>
      <c r="FJ56" s="299">
        <f>IF(SUM($I$55:FJ55)&lt;=$G$58,1,0)</f>
        <v>1</v>
      </c>
      <c r="FK56" s="299">
        <f>IF(SUM($I$55:FK55)&lt;=$G$58,1,0)</f>
        <v>1</v>
      </c>
      <c r="FL56" s="299">
        <f>IF(SUM($I$55:FL55)&lt;=$G$58,1,0)</f>
        <v>1</v>
      </c>
      <c r="FM56" s="299">
        <f>IF(SUM($I$55:FM55)&lt;=$G$58,1,0)</f>
        <v>1</v>
      </c>
      <c r="FN56" s="299">
        <f>IF(SUM($I$55:FN55)&lt;=$G$58,1,0)</f>
        <v>1</v>
      </c>
      <c r="FO56" s="299">
        <f>IF(SUM($I$55:FO55)&lt;=$G$58,1,0)</f>
        <v>1</v>
      </c>
      <c r="FP56" s="299">
        <f>IF(SUM($I$55:FP55)&lt;=$G$58,1,0)</f>
        <v>1</v>
      </c>
      <c r="FQ56" s="299">
        <f>IF(SUM($I$55:FQ55)&lt;=$G$58,1,0)</f>
        <v>1</v>
      </c>
      <c r="FR56" s="299">
        <f>IF(SUM($I$55:FR55)&lt;=$G$58,1,0)</f>
        <v>1</v>
      </c>
      <c r="FS56" s="299">
        <f>IF(SUM($I$55:FS55)&lt;=$G$58,1,0)</f>
        <v>1</v>
      </c>
      <c r="FT56" s="299">
        <f>IF(SUM($I$55:FT55)&lt;=$G$58,1,0)</f>
        <v>1</v>
      </c>
      <c r="FU56" s="299">
        <f>IF(SUM($I$55:FU55)&lt;=$G$58,1,0)</f>
        <v>1</v>
      </c>
      <c r="FV56" s="299">
        <f>IF(SUM($I$55:FV55)&lt;=$G$58,1,0)</f>
        <v>1</v>
      </c>
      <c r="FW56" s="299">
        <f>IF(SUM($I$55:FW55)&lt;=$G$58,1,0)</f>
        <v>1</v>
      </c>
      <c r="FX56" s="299">
        <f>IF(SUM($I$55:FX55)&lt;=$G$58,1,0)</f>
        <v>1</v>
      </c>
      <c r="FY56" s="299">
        <f>IF(SUM($I$55:FY55)&lt;=$G$58,1,0)</f>
        <v>1</v>
      </c>
      <c r="FZ56" s="299">
        <f>IF(SUM($I$55:FZ55)&lt;=$G$58,1,0)</f>
        <v>1</v>
      </c>
      <c r="GA56" s="299">
        <f>IF(SUM($I$55:GA55)&lt;=$G$58,1,0)</f>
        <v>1</v>
      </c>
      <c r="GB56" s="299">
        <f>IF(SUM($I$55:GB55)&lt;=$G$58,1,0)</f>
        <v>1</v>
      </c>
      <c r="GC56" s="299">
        <f>IF(SUM($I$55:GC55)&lt;=$G$58,1,0)</f>
        <v>1</v>
      </c>
      <c r="GD56" s="299">
        <f>IF(SUM($I$55:GD55)&lt;=$G$58,1,0)</f>
        <v>1</v>
      </c>
      <c r="GE56" s="299">
        <f>IF(SUM($I$55:GE55)&lt;=$G$58,1,0)</f>
        <v>1</v>
      </c>
      <c r="GF56" s="299">
        <f>IF(SUM($I$55:GF55)&lt;=$G$58,1,0)</f>
        <v>1</v>
      </c>
      <c r="GG56" s="299">
        <f>IF(SUM($I$55:GG55)&lt;=$G$58,1,0)</f>
        <v>1</v>
      </c>
      <c r="GH56" s="299">
        <f>IF(SUM($I$55:GH55)&lt;=$G$58,1,0)</f>
        <v>1</v>
      </c>
      <c r="GI56" s="299">
        <f>IF(SUM($I$55:GI55)&lt;=$G$58,1,0)</f>
        <v>1</v>
      </c>
      <c r="GJ56" s="299">
        <f>IF(SUM($I$55:GJ55)&lt;=$G$58,1,0)</f>
        <v>1</v>
      </c>
      <c r="GK56" s="299">
        <f>IF(SUM($I$55:GK55)&lt;=$G$58,1,0)</f>
        <v>1</v>
      </c>
      <c r="GL56" s="299">
        <f>IF(SUM($I$55:GL55)&lt;=$G$58,1,0)</f>
        <v>1</v>
      </c>
      <c r="GM56" s="299">
        <f>IF(SUM($I$55:GM55)&lt;=$G$58,1,0)</f>
        <v>1</v>
      </c>
      <c r="GN56" s="299">
        <f>IF(SUM($I$55:GN55)&lt;=$G$58,1,0)</f>
        <v>1</v>
      </c>
      <c r="GO56" s="299">
        <f>IF(SUM($I$55:GO55)&lt;=$G$58,1,0)</f>
        <v>1</v>
      </c>
      <c r="GP56" s="299">
        <f>IF(SUM($I$55:GP55)&lt;=$G$58,1,0)</f>
        <v>1</v>
      </c>
      <c r="GQ56" s="299">
        <f>IF(SUM($I$55:GQ55)&lt;=$G$58,1,0)</f>
        <v>1</v>
      </c>
      <c r="GR56" s="299">
        <f>IF(SUM($I$55:GR55)&lt;=$G$58,1,0)</f>
        <v>1</v>
      </c>
      <c r="GS56" s="299">
        <f>IF(SUM($I$55:GS55)&lt;=$G$58,1,0)</f>
        <v>1</v>
      </c>
      <c r="GT56" s="299">
        <f>IF(SUM($I$55:GT55)&lt;=$G$58,1,0)</f>
        <v>1</v>
      </c>
      <c r="GU56" s="299">
        <f>IF(SUM($I$55:GU55)&lt;=$G$58,1,0)</f>
        <v>1</v>
      </c>
      <c r="GV56" s="299">
        <f>IF(SUM($I$55:GV55)&lt;=$G$58,1,0)</f>
        <v>1</v>
      </c>
      <c r="GW56" s="299">
        <f>IF(SUM($I$55:GW55)&lt;=$G$58,1,0)</f>
        <v>1</v>
      </c>
      <c r="GX56" s="299">
        <f>IF(SUM($I$55:GX55)&lt;=$G$58,1,0)</f>
        <v>1</v>
      </c>
      <c r="GY56" s="299">
        <f>IF(SUM($I$55:GY55)&lt;=$G$58,1,0)</f>
        <v>1</v>
      </c>
      <c r="GZ56" s="299">
        <f>IF(SUM($I$55:GZ55)&lt;=$G$58,1,0)</f>
        <v>1</v>
      </c>
      <c r="HA56" s="299">
        <f>IF(SUM($I$55:HA55)&lt;=$G$58,1,0)</f>
        <v>1</v>
      </c>
      <c r="HB56" s="299">
        <f>IF(SUM($I$55:HB55)&lt;=$G$58,1,0)</f>
        <v>1</v>
      </c>
      <c r="HC56" s="299">
        <f>IF(SUM($I$55:HC55)&lt;=$G$58,1,0)</f>
        <v>1</v>
      </c>
      <c r="HD56" s="299">
        <f>IF(SUM($I$55:HD55)&lt;=$G$58,1,0)</f>
        <v>1</v>
      </c>
      <c r="HE56" s="299">
        <f>IF(SUM($I$55:HE55)&lt;=$G$58,1,0)</f>
        <v>1</v>
      </c>
      <c r="HF56" s="299">
        <f>IF(SUM($I$55:HF55)&lt;=$G$58,1,0)</f>
        <v>1</v>
      </c>
      <c r="HG56" s="299">
        <f>IF(SUM($I$55:HG55)&lt;=$G$58,1,0)</f>
        <v>1</v>
      </c>
      <c r="HH56" s="299">
        <f>IF(SUM($I$55:HH55)&lt;=$G$58,1,0)</f>
        <v>1</v>
      </c>
      <c r="HI56" s="299">
        <f>IF(SUM($I$55:HI55)&lt;=$G$58,1,0)</f>
        <v>1</v>
      </c>
      <c r="HJ56" s="299">
        <f>IF(SUM($I$55:HJ55)&lt;=$G$58,1,0)</f>
        <v>1</v>
      </c>
      <c r="HK56" s="299">
        <f>IF(SUM($I$55:HK55)&lt;=$G$58,1,0)</f>
        <v>1</v>
      </c>
      <c r="HL56" s="299">
        <f>IF(SUM($I$55:HL55)&lt;=$G$58,1,0)</f>
        <v>1</v>
      </c>
      <c r="HM56" s="299">
        <f>IF(SUM($I$55:HM55)&lt;=$G$58,1,0)</f>
        <v>1</v>
      </c>
      <c r="HN56" s="299">
        <f>IF(SUM($I$55:HN55)&lt;=$G$58,1,0)</f>
        <v>1</v>
      </c>
      <c r="HO56" s="299">
        <f>IF(SUM($I$55:HO55)&lt;=$G$58,1,0)</f>
        <v>1</v>
      </c>
      <c r="HP56" s="299">
        <f>IF(SUM($I$55:HP55)&lt;=$G$58,1,0)</f>
        <v>1</v>
      </c>
      <c r="HQ56" s="299">
        <f>IF(SUM($I$55:HQ55)&lt;=$G$58,1,0)</f>
        <v>1</v>
      </c>
      <c r="HR56" s="299">
        <f>IF(SUM($I$55:HR55)&lt;=$G$58,1,0)</f>
        <v>1</v>
      </c>
      <c r="HS56" s="299">
        <f>IF(SUM($I$55:HS55)&lt;=$G$58,1,0)</f>
        <v>1</v>
      </c>
      <c r="HT56" s="299">
        <f>IF(SUM($I$55:HT55)&lt;=$G$58,1,0)</f>
        <v>1</v>
      </c>
      <c r="HU56" s="299">
        <f>IF(SUM($I$55:HU55)&lt;=$G$58,1,0)</f>
        <v>1</v>
      </c>
      <c r="HV56" s="299">
        <f>IF(SUM($I$55:HV55)&lt;=$G$58,1,0)</f>
        <v>1</v>
      </c>
      <c r="HW56" s="299">
        <f>IF(SUM($I$55:HW55)&lt;=$G$58,1,0)</f>
        <v>1</v>
      </c>
      <c r="HX56" s="299">
        <f>IF(SUM($I$55:HX55)&lt;=$G$58,1,0)</f>
        <v>1</v>
      </c>
      <c r="HY56" s="299">
        <f>IF(SUM($I$55:HY55)&lt;=$G$58,1,0)</f>
        <v>1</v>
      </c>
      <c r="HZ56" s="299">
        <f>IF(SUM($I$55:HZ55)&lt;=$G$58,1,0)</f>
        <v>1</v>
      </c>
      <c r="IA56" s="299">
        <f>IF(SUM($I$55:IA55)&lt;=$G$58,1,0)</f>
        <v>1</v>
      </c>
      <c r="IB56" s="299">
        <f>IF(SUM($I$55:IB55)&lt;=$G$58,1,0)</f>
        <v>1</v>
      </c>
      <c r="IC56" s="299">
        <f>IF(SUM($I$55:IC55)&lt;=$G$58,1,0)</f>
        <v>1</v>
      </c>
      <c r="ID56" s="299">
        <f>IF(SUM($I$55:ID55)&lt;=$G$58,1,0)</f>
        <v>1</v>
      </c>
      <c r="IE56" s="299">
        <f>IF(SUM($I$55:IE55)&lt;=$G$58,1,0)</f>
        <v>1</v>
      </c>
      <c r="IF56" s="299">
        <f>IF(SUM($I$55:IF55)&lt;=$G$58,1,0)</f>
        <v>1</v>
      </c>
      <c r="IG56" s="299">
        <f>IF(SUM($I$55:IG55)&lt;=$G$58,1,0)</f>
        <v>1</v>
      </c>
      <c r="IH56" s="299">
        <f>IF(SUM($I$55:IH55)&lt;=$G$58,1,0)</f>
        <v>1</v>
      </c>
      <c r="II56" s="299">
        <f>IF(SUM($I$55:II55)&lt;=$G$58,1,0)</f>
        <v>1</v>
      </c>
      <c r="IJ56" s="299">
        <f>IF(SUM($I$55:IJ55)&lt;=$G$58,1,0)</f>
        <v>1</v>
      </c>
      <c r="IK56" s="299">
        <f>IF(SUM($I$55:IK55)&lt;=$G$58,1,0)</f>
        <v>1</v>
      </c>
      <c r="IL56" s="299">
        <f>IF(SUM($I$55:IL55)&lt;=$G$58,1,0)</f>
        <v>1</v>
      </c>
      <c r="IM56" s="299">
        <f>IF(SUM($I$55:IM55)&lt;=$G$58,1,0)</f>
        <v>1</v>
      </c>
      <c r="IN56" s="299">
        <f>IF(SUM($I$55:IN55)&lt;=$G$58,1,0)</f>
        <v>1</v>
      </c>
      <c r="IO56" s="299">
        <f>IF(SUM($I$55:IO55)&lt;=$G$58,1,0)</f>
        <v>1</v>
      </c>
      <c r="IP56" s="299">
        <f>IF(SUM($I$55:IP55)&lt;=$G$58,1,0)</f>
        <v>1</v>
      </c>
      <c r="IQ56" s="299">
        <f>IF(SUM($I$55:IQ55)&lt;=$G$58,1,0)</f>
        <v>1</v>
      </c>
      <c r="IR56" s="299">
        <f>IF(SUM($I$55:IR55)&lt;=$G$58,1,0)</f>
        <v>1</v>
      </c>
      <c r="IS56" s="299">
        <f>IF(SUM($I$55:IS55)&lt;=$G$58,1,0)</f>
        <v>1</v>
      </c>
      <c r="IT56" s="299">
        <f>IF(SUM($I$55:IT55)&lt;=$G$58,1,0)</f>
        <v>1</v>
      </c>
      <c r="IU56" s="299">
        <f>IF(SUM($I$55:IU55)&lt;=$G$58,1,0)</f>
        <v>1</v>
      </c>
      <c r="IV56" s="299">
        <f>IF(SUM($I$55:IV55)&lt;=$G$58,1,0)</f>
        <v>1</v>
      </c>
      <c r="IW56" s="299">
        <f>IF(SUM($I$55:IW55)&lt;=$G$58,1,0)</f>
        <v>1</v>
      </c>
      <c r="IX56" s="299">
        <f>IF(SUM($I$55:IX55)&lt;=$G$58,1,0)</f>
        <v>1</v>
      </c>
      <c r="IY56" s="299">
        <f>IF(SUM($I$55:IY55)&lt;=$G$58,1,0)</f>
        <v>1</v>
      </c>
      <c r="IZ56" s="299">
        <f>IF(SUM($I$55:IZ55)&lt;=$G$58,1,0)</f>
        <v>1</v>
      </c>
      <c r="JA56" s="299">
        <f>IF(SUM($I$55:JA55)&lt;=$G$58,1,0)</f>
        <v>1</v>
      </c>
      <c r="JB56" s="299">
        <f>IF(SUM($I$55:JB55)&lt;=$G$58,1,0)</f>
        <v>1</v>
      </c>
      <c r="JC56" s="299">
        <f>IF(SUM($I$55:JC55)&lt;=$G$58,1,0)</f>
        <v>1</v>
      </c>
      <c r="JD56" s="299">
        <f>IF(SUM($I$55:JD55)&lt;=$G$58,1,0)</f>
        <v>1</v>
      </c>
      <c r="JE56" s="299">
        <f>IF(SUM($I$55:JE55)&lt;=$G$58,1,0)</f>
        <v>1</v>
      </c>
      <c r="JF56" s="299">
        <f>IF(SUM($I$55:JF55)&lt;=$G$58,1,0)</f>
        <v>1</v>
      </c>
      <c r="JG56" s="299">
        <f>IF(SUM($I$55:JG55)&lt;=$G$58,1,0)</f>
        <v>1</v>
      </c>
      <c r="JH56" s="299">
        <f>IF(SUM($I$55:JH55)&lt;=$G$58,1,0)</f>
        <v>1</v>
      </c>
      <c r="JI56" s="299">
        <f>IF(SUM($I$55:JI55)&lt;=$G$58,1,0)</f>
        <v>1</v>
      </c>
      <c r="JJ56" s="299">
        <f>IF(SUM($I$55:JJ55)&lt;=$G$58,1,0)</f>
        <v>1</v>
      </c>
      <c r="JK56" s="299">
        <f>IF(SUM($I$55:JK55)&lt;=$G$58,1,0)</f>
        <v>1</v>
      </c>
      <c r="JL56" s="299">
        <f>IF(SUM($I$55:JL55)&lt;=$G$58,1,0)</f>
        <v>1</v>
      </c>
      <c r="JM56" s="299">
        <f>IF(SUM($I$55:JM55)&lt;=$G$58,1,0)</f>
        <v>1</v>
      </c>
      <c r="JN56" s="299">
        <f>IF(SUM($I$55:JN55)&lt;=$G$58,1,0)</f>
        <v>1</v>
      </c>
      <c r="JO56" s="299">
        <f>IF(SUM($I$55:JO55)&lt;=$G$58,1,0)</f>
        <v>1</v>
      </c>
      <c r="JP56" s="299">
        <f>IF(SUM($I$55:JP55)&lt;=$G$58,1,0)</f>
        <v>1</v>
      </c>
      <c r="JQ56" s="299">
        <f>IF(SUM($I$55:JQ55)&lt;=$G$58,1,0)</f>
        <v>1</v>
      </c>
      <c r="JR56" s="299">
        <f>IF(SUM($I$55:JR55)&lt;=$G$58,1,0)</f>
        <v>1</v>
      </c>
      <c r="JS56" s="299">
        <f>IF(SUM($I$55:JS55)&lt;=$G$58,1,0)</f>
        <v>1</v>
      </c>
      <c r="JT56" s="299">
        <f>IF(SUM($I$55:JT55)&lt;=$G$58,1,0)</f>
        <v>1</v>
      </c>
      <c r="JU56" s="299">
        <f>IF(SUM($I$55:JU55)&lt;=$G$58,1,0)</f>
        <v>1</v>
      </c>
      <c r="JV56" s="299">
        <f>IF(SUM($I$55:JV55)&lt;=$G$58,1,0)</f>
        <v>1</v>
      </c>
      <c r="JW56" s="299">
        <f>IF(SUM($I$55:JW55)&lt;=$G$58,1,0)</f>
        <v>1</v>
      </c>
      <c r="JX56" s="299">
        <f>IF(SUM($I$55:JX55)&lt;=$G$58,1,0)</f>
        <v>1</v>
      </c>
      <c r="JY56" s="299">
        <f>IF(SUM($I$55:JY55)&lt;=$G$58,1,0)</f>
        <v>1</v>
      </c>
      <c r="JZ56" s="299">
        <f>IF(SUM($I$55:JZ55)&lt;=$G$58,1,0)</f>
        <v>1</v>
      </c>
      <c r="KA56" s="299">
        <f>IF(SUM($I$55:KA55)&lt;=$G$58,1,0)</f>
        <v>1</v>
      </c>
      <c r="KB56" s="299">
        <f>IF(SUM($I$55:KB55)&lt;=$G$58,1,0)</f>
        <v>1</v>
      </c>
      <c r="KC56" s="299">
        <f>IF(SUM($I$55:KC55)&lt;=$G$58,1,0)</f>
        <v>1</v>
      </c>
      <c r="KD56" s="299">
        <f>IF(SUM($I$55:KD55)&lt;=$G$58,1,0)</f>
        <v>1</v>
      </c>
      <c r="KE56" s="299">
        <f>IF(SUM($I$55:KE55)&lt;=$G$58,1,0)</f>
        <v>1</v>
      </c>
      <c r="KF56" s="299">
        <f>IF(SUM($I$55:KF55)&lt;=$G$58,1,0)</f>
        <v>1</v>
      </c>
      <c r="KG56" s="299">
        <f>IF(SUM($I$55:KG55)&lt;=$G$58,1,0)</f>
        <v>1</v>
      </c>
      <c r="KH56" s="299">
        <f>IF(SUM($I$55:KH55)&lt;=$G$58,1,0)</f>
        <v>1</v>
      </c>
      <c r="KI56" s="299">
        <f>IF(SUM($I$55:KI55)&lt;=$G$58,1,0)</f>
        <v>1</v>
      </c>
      <c r="KJ56" s="299">
        <f>IF(SUM($I$55:KJ55)&lt;=$G$58,1,0)</f>
        <v>1</v>
      </c>
      <c r="KK56" s="299">
        <f>IF(SUM($I$55:KK55)&lt;=$G$58,1,0)</f>
        <v>1</v>
      </c>
      <c r="KL56" s="299">
        <f>IF(SUM($I$55:KL55)&lt;=$G$58,1,0)</f>
        <v>1</v>
      </c>
      <c r="KM56" s="299">
        <f>IF(SUM($I$55:KM55)&lt;=$G$58,1,0)</f>
        <v>1</v>
      </c>
      <c r="KN56" s="299">
        <f>IF(SUM($I$55:KN55)&lt;=$G$58,1,0)</f>
        <v>1</v>
      </c>
      <c r="KO56" s="299">
        <f>IF(SUM($I$55:KO55)&lt;=$G$58,1,0)</f>
        <v>1</v>
      </c>
      <c r="KP56" s="299">
        <f>IF(SUM($I$55:KP55)&lt;=$G$58,1,0)</f>
        <v>1</v>
      </c>
      <c r="KQ56" s="299">
        <f>IF(SUM($I$55:KQ55)&lt;=$G$58,1,0)</f>
        <v>1</v>
      </c>
      <c r="KR56" s="299">
        <f>IF(SUM($I$55:KR55)&lt;=$G$58,1,0)</f>
        <v>1</v>
      </c>
      <c r="KS56" s="299">
        <f>IF(SUM($I$55:KS55)&lt;=$G$58,1,0)</f>
        <v>1</v>
      </c>
      <c r="KT56" s="299">
        <f>IF(SUM($I$55:KT55)&lt;=$G$58,1,0)</f>
        <v>1</v>
      </c>
      <c r="KU56" s="299">
        <f>IF(SUM($I$55:KU55)&lt;=$G$58,1,0)</f>
        <v>1</v>
      </c>
      <c r="KV56" s="299">
        <f>IF(SUM($I$55:KV55)&lt;=$G$58,1,0)</f>
        <v>1</v>
      </c>
      <c r="KW56" s="299">
        <f>IF(SUM($I$55:KW55)&lt;=$G$58,1,0)</f>
        <v>1</v>
      </c>
      <c r="KX56" s="299">
        <f>IF(SUM($I$55:KX55)&lt;=$G$58,1,0)</f>
        <v>1</v>
      </c>
      <c r="KY56" s="299">
        <f>IF(SUM($I$55:KY55)&lt;=$G$58,1,0)</f>
        <v>1</v>
      </c>
      <c r="KZ56" s="299">
        <f>IF(SUM($I$55:KZ55)&lt;=$G$58,1,0)</f>
        <v>1</v>
      </c>
      <c r="LA56" s="299">
        <f>IF(SUM($I$55:LA55)&lt;=$G$58,1,0)</f>
        <v>1</v>
      </c>
      <c r="LB56" s="299">
        <f>IF(SUM($I$55:LB55)&lt;=$G$58,1,0)</f>
        <v>1</v>
      </c>
      <c r="LC56" s="299">
        <f>IF(SUM($I$55:LC55)&lt;=$G$58,1,0)</f>
        <v>1</v>
      </c>
      <c r="LD56" s="299">
        <f>IF(SUM($I$55:LD55)&lt;=$G$58,1,0)</f>
        <v>1</v>
      </c>
      <c r="LE56" s="299">
        <f>IF(SUM($I$55:LE55)&lt;=$G$58,1,0)</f>
        <v>1</v>
      </c>
      <c r="LF56" s="299">
        <f>IF(SUM($I$55:LF55)&lt;=$G$58,1,0)</f>
        <v>1</v>
      </c>
      <c r="LG56" s="299">
        <f>IF(SUM($I$55:LG55)&lt;=$G$58,1,0)</f>
        <v>1</v>
      </c>
      <c r="LH56" s="299">
        <f>IF(SUM($I$55:LH55)&lt;=$G$58,1,0)</f>
        <v>1</v>
      </c>
      <c r="LI56" s="299">
        <f>IF(SUM($I$55:LI55)&lt;=$G$58,1,0)</f>
        <v>1</v>
      </c>
      <c r="LJ56" s="299">
        <f>IF(SUM($I$55:LJ55)&lt;=$G$58,1,0)</f>
        <v>1</v>
      </c>
      <c r="LK56" s="299">
        <f>IF(SUM($I$55:LK55)&lt;=$G$58,1,0)</f>
        <v>1</v>
      </c>
      <c r="LL56" s="299">
        <f>IF(SUM($I$55:LL55)&lt;=$G$58,1,0)</f>
        <v>1</v>
      </c>
      <c r="LM56" s="299">
        <f>IF(SUM($I$55:LM55)&lt;=$G$58,1,0)</f>
        <v>1</v>
      </c>
      <c r="LN56" s="299">
        <f>IF(SUM($I$55:LN55)&lt;=$G$58,1,0)</f>
        <v>1</v>
      </c>
      <c r="LO56" s="299">
        <f>IF(SUM($I$55:LO55)&lt;=$G$58,1,0)</f>
        <v>1</v>
      </c>
      <c r="LP56" s="299">
        <f>IF(SUM($I$55:LP55)&lt;=$G$58,1,0)</f>
        <v>1</v>
      </c>
      <c r="LQ56" s="299">
        <f>IF(SUM($I$55:LQ55)&lt;=$G$58,1,0)</f>
        <v>1</v>
      </c>
      <c r="LR56" s="299">
        <f>IF(SUM($I$55:LR55)&lt;=$G$58,1,0)</f>
        <v>1</v>
      </c>
      <c r="LS56" s="299">
        <f>IF(SUM($I$55:LS55)&lt;=$G$58,1,0)</f>
        <v>1</v>
      </c>
      <c r="LT56" s="299">
        <f>IF(SUM($I$55:LT55)&lt;=$G$58,1,0)</f>
        <v>1</v>
      </c>
      <c r="LU56" s="299">
        <f>IF(SUM($I$55:LU55)&lt;=$G$58,1,0)</f>
        <v>1</v>
      </c>
      <c r="LV56" s="299">
        <f>IF(SUM($I$55:LV55)&lt;=$G$58,1,0)</f>
        <v>1</v>
      </c>
      <c r="LW56" s="299">
        <f>IF(SUM($I$55:LW55)&lt;=$G$58,1,0)</f>
        <v>1</v>
      </c>
      <c r="LX56" s="299">
        <f>IF(SUM($I$55:LX55)&lt;=$G$58,1,0)</f>
        <v>1</v>
      </c>
      <c r="LY56" s="299">
        <f>IF(SUM($I$55:LY55)&lt;=$G$58,1,0)</f>
        <v>1</v>
      </c>
      <c r="LZ56" s="299">
        <f>IF(SUM($I$55:LZ55)&lt;=$G$58,1,0)</f>
        <v>1</v>
      </c>
      <c r="MA56" s="299">
        <f>IF(SUM($I$55:MA55)&lt;=$G$58,1,0)</f>
        <v>1</v>
      </c>
      <c r="MB56" s="299">
        <f>IF(SUM($I$55:MB55)&lt;=$G$58,1,0)</f>
        <v>1</v>
      </c>
      <c r="MC56" s="299">
        <f>IF(SUM($I$55:MC55)&lt;=$G$58,1,0)</f>
        <v>1</v>
      </c>
      <c r="MD56" s="299">
        <f>IF(SUM($I$55:MD55)&lt;=$G$58,1,0)</f>
        <v>1</v>
      </c>
      <c r="ME56" s="299">
        <f>IF(SUM($I$55:ME55)&lt;=$G$58,1,0)</f>
        <v>1</v>
      </c>
      <c r="MF56" s="299">
        <f>IF(SUM($I$55:MF55)&lt;=$G$58,1,0)</f>
        <v>1</v>
      </c>
      <c r="MG56" s="299">
        <f>IF(SUM($I$55:MG55)&lt;=$G$58,1,0)</f>
        <v>1</v>
      </c>
      <c r="MH56" s="299">
        <f>IF(SUM($I$55:MH55)&lt;=$G$58,1,0)</f>
        <v>1</v>
      </c>
      <c r="MI56" s="299">
        <f>IF(SUM($I$55:MI55)&lt;=$G$58,1,0)</f>
        <v>1</v>
      </c>
      <c r="MJ56" s="299">
        <f>IF(SUM($I$55:MJ55)&lt;=$G$58,1,0)</f>
        <v>1</v>
      </c>
      <c r="MK56" s="299">
        <f>IF(SUM($I$55:MK55)&lt;=$G$58,1,0)</f>
        <v>1</v>
      </c>
      <c r="ML56" s="299">
        <f>IF(SUM($I$55:ML55)&lt;=$G$58,1,0)</f>
        <v>1</v>
      </c>
      <c r="MM56" s="299">
        <f>IF(SUM($I$55:MM55)&lt;=$G$58,1,0)</f>
        <v>1</v>
      </c>
      <c r="MN56" s="299">
        <f>IF(SUM($I$55:MN55)&lt;=$G$58,1,0)</f>
        <v>1</v>
      </c>
      <c r="MO56" s="299">
        <f>IF(SUM($I$55:MO55)&lt;=$G$58,1,0)</f>
        <v>1</v>
      </c>
      <c r="MP56" s="299">
        <f>IF(SUM($I$55:MP55)&lt;=$G$58,1,0)</f>
        <v>1</v>
      </c>
      <c r="MQ56" s="299">
        <f>IF(SUM($I$55:MQ55)&lt;=$G$58,1,0)</f>
        <v>1</v>
      </c>
      <c r="MR56" s="299">
        <f>IF(SUM($I$55:MR55)&lt;=$G$58,1,0)</f>
        <v>1</v>
      </c>
      <c r="MS56" s="299">
        <f>IF(SUM($I$55:MS55)&lt;=$G$58,1,0)</f>
        <v>1</v>
      </c>
      <c r="MT56" s="299">
        <f>IF(SUM($I$55:MT55)&lt;=$G$58,1,0)</f>
        <v>1</v>
      </c>
      <c r="MU56" s="299">
        <f>IF(SUM($I$55:MU55)&lt;=$G$58,1,0)</f>
        <v>1</v>
      </c>
      <c r="MV56" s="299">
        <f>IF(SUM($I$55:MV55)&lt;=$G$58,1,0)</f>
        <v>1</v>
      </c>
      <c r="MW56" s="299">
        <f>IF(SUM($I$55:MW55)&lt;=$G$58,1,0)</f>
        <v>1</v>
      </c>
      <c r="MX56" s="299">
        <f>IF(SUM($I$55:MX55)&lt;=$G$58,1,0)</f>
        <v>1</v>
      </c>
      <c r="MY56" s="299">
        <f>IF(SUM($I$55:MY55)&lt;=$G$58,1,0)</f>
        <v>1</v>
      </c>
      <c r="MZ56" s="299">
        <f>IF(SUM($I$55:MZ55)&lt;=$G$58,1,0)</f>
        <v>1</v>
      </c>
      <c r="NA56" s="299">
        <f>IF(SUM($I$55:NA55)&lt;=$G$58,1,0)</f>
        <v>1</v>
      </c>
      <c r="NB56" s="299">
        <f>IF(SUM($I$55:NB55)&lt;=$G$58,1,0)</f>
        <v>1</v>
      </c>
      <c r="NC56" s="299">
        <f>IF(SUM($I$55:NC55)&lt;=$G$58,1,0)</f>
        <v>1</v>
      </c>
      <c r="ND56" s="299">
        <f>IF(SUM($I$55:ND55)&lt;=$G$58,1,0)</f>
        <v>1</v>
      </c>
      <c r="NE56" s="299">
        <f>IF(SUM($I$55:NE55)&lt;=$G$58,1,0)</f>
        <v>1</v>
      </c>
      <c r="NF56" s="299">
        <f>IF(SUM($I$55:NF55)&lt;=$G$58,1,0)</f>
        <v>1</v>
      </c>
      <c r="NG56" s="299">
        <f>IF(SUM($I$55:NG55)&lt;=$G$58,1,0)</f>
        <v>1</v>
      </c>
      <c r="NH56" s="299">
        <f>IF(SUM($I$55:NH55)&lt;=$G$58,1,0)</f>
        <v>1</v>
      </c>
      <c r="NI56" s="299">
        <f>IF(SUM($I$55:NI55)&lt;=$G$58,1,0)</f>
        <v>1</v>
      </c>
      <c r="NJ56" s="299">
        <f>IF(SUM($I$55:NJ55)&lt;=$G$58,1,0)</f>
        <v>1</v>
      </c>
      <c r="NK56" s="299">
        <f>IF(SUM($I$55:NK55)&lt;=$G$58,1,0)</f>
        <v>1</v>
      </c>
      <c r="NL56" s="299">
        <f>IF(SUM($I$55:NL55)&lt;=$G$58,1,0)</f>
        <v>1</v>
      </c>
      <c r="NM56" s="299">
        <f>IF(SUM($I$55:NM55)&lt;=$G$58,1,0)</f>
        <v>1</v>
      </c>
      <c r="NN56" s="299">
        <f>IF(SUM($I$55:NN55)&lt;=$G$58,1,0)</f>
        <v>1</v>
      </c>
      <c r="NO56" s="299">
        <f>IF(SUM($I$55:NO55)&lt;=$G$58,1,0)</f>
        <v>1</v>
      </c>
      <c r="NP56" s="299">
        <f>IF(SUM($I$55:NP55)&lt;=$G$58,1,0)</f>
        <v>1</v>
      </c>
      <c r="NQ56" s="299">
        <f>IF(SUM($I$55:NQ55)&lt;=$G$58,1,0)</f>
        <v>1</v>
      </c>
      <c r="NR56" s="299">
        <f>IF(SUM($I$55:NR55)&lt;=$G$58,1,0)</f>
        <v>1</v>
      </c>
      <c r="NS56" s="299">
        <f>IF(SUM($I$55:NS55)&lt;=$G$58,1,0)</f>
        <v>1</v>
      </c>
      <c r="NT56" s="299">
        <f>IF(SUM($I$55:NT55)&lt;=$G$58,1,0)</f>
        <v>1</v>
      </c>
      <c r="NU56" s="299">
        <f>IF(SUM($I$55:NU55)&lt;=$G$58,1,0)</f>
        <v>1</v>
      </c>
      <c r="NV56" s="299">
        <f>IF(SUM($I$55:NV55)&lt;=$G$58,1,0)</f>
        <v>1</v>
      </c>
      <c r="NW56" s="299">
        <f>IF(SUM($I$55:NW55)&lt;=$G$58,1,0)</f>
        <v>1</v>
      </c>
      <c r="NX56" s="299">
        <f>IF(SUM($I$55:NX55)&lt;=$G$58,1,0)</f>
        <v>1</v>
      </c>
      <c r="NY56" s="299">
        <f>IF(SUM($I$55:NY55)&lt;=$G$58,1,0)</f>
        <v>1</v>
      </c>
      <c r="NZ56" s="299">
        <f>IF(SUM($I$55:NZ55)&lt;=$G$58,1,0)</f>
        <v>1</v>
      </c>
      <c r="OA56" s="299">
        <f>IF(SUM($I$55:OA55)&lt;=$G$58,1,0)</f>
        <v>1</v>
      </c>
      <c r="OB56" s="299">
        <f>IF(SUM($I$55:OB55)&lt;=$G$58,1,0)</f>
        <v>1</v>
      </c>
      <c r="OC56" s="299">
        <f>IF(SUM($I$55:OC55)&lt;=$G$58,1,0)</f>
        <v>1</v>
      </c>
      <c r="OD56" s="299">
        <f>IF(SUM($I$55:OD55)&lt;=$G$58,1,0)</f>
        <v>1</v>
      </c>
      <c r="OE56" s="299">
        <f>IF(SUM($I$55:OE55)&lt;=$G$58,1,0)</f>
        <v>1</v>
      </c>
      <c r="OF56" s="299">
        <f>IF(SUM($I$55:OF55)&lt;=$G$58,1,0)</f>
        <v>1</v>
      </c>
      <c r="OG56" s="299">
        <f>IF(SUM($I$55:OG55)&lt;=$G$58,1,0)</f>
        <v>1</v>
      </c>
      <c r="OH56" s="299">
        <f>IF(SUM($I$55:OH55)&lt;=$G$58,1,0)</f>
        <v>1</v>
      </c>
      <c r="OI56" s="299">
        <f>IF(SUM($I$55:OI55)&lt;=$G$58,1,0)</f>
        <v>1</v>
      </c>
      <c r="OJ56" s="299">
        <f>IF(SUM($I$55:OJ55)&lt;=$G$58,1,0)</f>
        <v>1</v>
      </c>
      <c r="OK56" s="299">
        <f>IF(SUM($I$55:OK55)&lt;=$G$58,1,0)</f>
        <v>1</v>
      </c>
      <c r="OL56" s="299">
        <f>IF(SUM($I$55:OL55)&lt;=$G$58,1,0)</f>
        <v>1</v>
      </c>
      <c r="OM56" s="299">
        <f>IF(SUM($I$55:OM55)&lt;=$G$58,1,0)</f>
        <v>1</v>
      </c>
      <c r="ON56" s="299">
        <f>IF(SUM($I$55:ON55)&lt;=$G$58,1,0)</f>
        <v>1</v>
      </c>
      <c r="OO56" s="299">
        <f>IF(SUM($I$55:OO55)&lt;=$G$58,1,0)</f>
        <v>1</v>
      </c>
      <c r="OP56" s="299">
        <f>IF(SUM($I$55:OP55)&lt;=$G$58,1,0)</f>
        <v>1</v>
      </c>
      <c r="OQ56" s="299">
        <f>IF(SUM($I$55:OQ55)&lt;=$G$58,1,0)</f>
        <v>1</v>
      </c>
      <c r="OR56" s="299">
        <f>IF(SUM($I$55:OR55)&lt;=$G$58,1,0)</f>
        <v>1</v>
      </c>
      <c r="OS56" s="299">
        <f>IF(SUM($I$55:OS55)&lt;=$G$58,1,0)</f>
        <v>1</v>
      </c>
      <c r="OT56" s="299">
        <f>IF(SUM($I$55:OT55)&lt;=$G$58,1,0)</f>
        <v>1</v>
      </c>
      <c r="OU56" s="299">
        <f>IF(SUM($I$55:OU55)&lt;=$G$58,1,0)</f>
        <v>1</v>
      </c>
      <c r="OV56" s="299">
        <f>IF(SUM($I$55:OV55)&lt;=$G$58,1,0)</f>
        <v>1</v>
      </c>
      <c r="OW56" s="299">
        <f>IF(SUM($I$55:OW55)&lt;=$G$58,1,0)</f>
        <v>1</v>
      </c>
      <c r="OX56" s="299">
        <f>IF(SUM($I$55:OX55)&lt;=$G$58,1,0)</f>
        <v>1</v>
      </c>
      <c r="OY56" s="299">
        <f>IF(SUM($I$55:OY55)&lt;=$G$58,1,0)</f>
        <v>1</v>
      </c>
      <c r="OZ56" s="299">
        <f>IF(SUM($I$55:OZ55)&lt;=$G$58,1,0)</f>
        <v>1</v>
      </c>
      <c r="PA56" s="299">
        <f>IF(SUM($I$55:PA55)&lt;=$G$58,1,0)</f>
        <v>1</v>
      </c>
      <c r="PB56" s="299">
        <f>IF(SUM($I$55:PB55)&lt;=$G$58,1,0)</f>
        <v>1</v>
      </c>
      <c r="PC56" s="299">
        <f>IF(SUM($I$55:PC55)&lt;=$G$58,1,0)</f>
        <v>1</v>
      </c>
      <c r="PD56" s="299">
        <f>IF(SUM($I$55:PD55)&lt;=$G$58,1,0)</f>
        <v>1</v>
      </c>
      <c r="PE56" s="299">
        <f>IF(SUM($I$55:PE55)&lt;=$G$58,1,0)</f>
        <v>1</v>
      </c>
      <c r="PF56" s="299">
        <f>IF(SUM($I$55:PF55)&lt;=$G$58,1,0)</f>
        <v>1</v>
      </c>
      <c r="PG56" s="299">
        <f>IF(SUM($I$55:PG55)&lt;=$G$58,1,0)</f>
        <v>1</v>
      </c>
      <c r="PH56" s="299">
        <f>IF(SUM($I$55:PH55)&lt;=$G$58,1,0)</f>
        <v>1</v>
      </c>
      <c r="PI56" s="299">
        <f>IF(SUM($I$55:PI55)&lt;=$G$58,1,0)</f>
        <v>1</v>
      </c>
      <c r="PJ56" s="299">
        <f>IF(SUM($I$55:PJ55)&lt;=$G$58,1,0)</f>
        <v>1</v>
      </c>
      <c r="PK56" s="299">
        <f>IF(SUM($I$55:PK55)&lt;=$G$58,1,0)</f>
        <v>1</v>
      </c>
      <c r="PL56" s="299">
        <f>IF(SUM($I$55:PL55)&lt;=$G$58,1,0)</f>
        <v>1</v>
      </c>
      <c r="PM56" s="299">
        <f>IF(SUM($I$55:PM55)&lt;=$G$58,1,0)</f>
        <v>1</v>
      </c>
      <c r="PN56" s="299">
        <f>IF(SUM($I$55:PN55)&lt;=$G$58,1,0)</f>
        <v>1</v>
      </c>
      <c r="PO56" s="299">
        <f>IF(SUM($I$55:PO55)&lt;=$G$58,1,0)</f>
        <v>1</v>
      </c>
      <c r="PP56" s="299">
        <f>IF(SUM($I$55:PP55)&lt;=$G$58,1,0)</f>
        <v>1</v>
      </c>
      <c r="PQ56" s="299">
        <f>IF(SUM($I$55:PQ55)&lt;=$G$58,1,0)</f>
        <v>1</v>
      </c>
      <c r="PR56" s="299">
        <f>IF(SUM($I$55:PR55)&lt;=$G$58,1,0)</f>
        <v>1</v>
      </c>
      <c r="PS56" s="299">
        <f>IF(SUM($I$55:PS55)&lt;=$G$58,1,0)</f>
        <v>1</v>
      </c>
      <c r="PT56" s="299">
        <f>IF(SUM($I$55:PT55)&lt;=$G$58,1,0)</f>
        <v>1</v>
      </c>
      <c r="PU56" s="299">
        <f>IF(SUM($I$55:PU55)&lt;=$G$58,1,0)</f>
        <v>1</v>
      </c>
      <c r="PV56" s="299">
        <f>IF(SUM($I$55:PV55)&lt;=$G$58,1,0)</f>
        <v>1</v>
      </c>
      <c r="PW56" s="299">
        <f>IF(SUM($I$55:PW55)&lt;=$G$58,1,0)</f>
        <v>1</v>
      </c>
      <c r="PX56" s="299">
        <f>IF(SUM($I$55:PX55)&lt;=$G$58,1,0)</f>
        <v>1</v>
      </c>
      <c r="PY56" s="299">
        <f>IF(SUM($I$55:PY55)&lt;=$G$58,1,0)</f>
        <v>1</v>
      </c>
      <c r="PZ56" s="299">
        <f>IF(SUM($I$55:PZ55)&lt;=$G$58,1,0)</f>
        <v>1</v>
      </c>
      <c r="QA56" s="299">
        <f>IF(SUM($I$55:QA55)&lt;=$G$58,1,0)</f>
        <v>1</v>
      </c>
      <c r="QB56" s="299">
        <f>IF(SUM($I$55:QB55)&lt;=$G$58,1,0)</f>
        <v>1</v>
      </c>
      <c r="QC56" s="299">
        <f>IF(SUM($I$55:QC55)&lt;=$G$58,1,0)</f>
        <v>1</v>
      </c>
      <c r="QD56" s="299">
        <f>IF(SUM($I$55:QD55)&lt;=$G$58,1,0)</f>
        <v>1</v>
      </c>
      <c r="QE56" s="299">
        <f>IF(SUM($I$55:QE55)&lt;=$G$58,1,0)</f>
        <v>1</v>
      </c>
      <c r="QF56" s="299">
        <f>IF(SUM($I$55:QF55)&lt;=$G$58,1,0)</f>
        <v>1</v>
      </c>
      <c r="QG56" s="299">
        <f>IF(SUM($I$55:QG55)&lt;=$G$58,1,0)</f>
        <v>1</v>
      </c>
      <c r="QH56" s="299">
        <f>IF(SUM($I$55:QH55)&lt;=$G$58,1,0)</f>
        <v>1</v>
      </c>
      <c r="QI56" s="299">
        <f>IF(SUM($I$55:QI55)&lt;=$G$58,1,0)</f>
        <v>1</v>
      </c>
      <c r="QJ56" s="299">
        <f>IF(SUM($I$55:QJ55)&lt;=$G$58,1,0)</f>
        <v>1</v>
      </c>
      <c r="QK56" s="299">
        <f>IF(SUM($I$55:QK55)&lt;=$G$58,1,0)</f>
        <v>1</v>
      </c>
      <c r="QL56" s="299">
        <f>IF(SUM($I$55:QL55)&lt;=$G$58,1,0)</f>
        <v>1</v>
      </c>
      <c r="QM56" s="299">
        <f>IF(SUM($I$55:QM55)&lt;=$G$58,1,0)</f>
        <v>1</v>
      </c>
      <c r="QN56" s="299">
        <f>IF(SUM($I$55:QN55)&lt;=$G$58,1,0)</f>
        <v>1</v>
      </c>
      <c r="QO56" s="299">
        <f>IF(SUM($I$55:QO55)&lt;=$G$58,1,0)</f>
        <v>1</v>
      </c>
      <c r="QP56" s="299">
        <f>IF(SUM($I$55:QP55)&lt;=$G$58,1,0)</f>
        <v>1</v>
      </c>
      <c r="QQ56" s="299">
        <f>IF(SUM($I$55:QQ55)&lt;=$G$58,1,0)</f>
        <v>1</v>
      </c>
      <c r="QR56" s="299">
        <f>IF(SUM($I$55:QR55)&lt;=$G$58,1,0)</f>
        <v>1</v>
      </c>
      <c r="QS56" s="299">
        <f>IF(SUM($I$55:QS55)&lt;=$G$58,1,0)</f>
        <v>1</v>
      </c>
      <c r="QT56" s="299">
        <f>IF(SUM($I$55:QT55)&lt;=$G$58,1,0)</f>
        <v>1</v>
      </c>
      <c r="QU56" s="299">
        <f>IF(SUM($I$55:QU55)&lt;=$G$58,1,0)</f>
        <v>1</v>
      </c>
      <c r="QV56" s="299">
        <f>IF(SUM($I$55:QV55)&lt;=$G$58,1,0)</f>
        <v>1</v>
      </c>
      <c r="QW56" s="299">
        <f>IF(SUM($I$55:QW55)&lt;=$G$58,1,0)</f>
        <v>1</v>
      </c>
      <c r="QX56" s="299">
        <f>IF(SUM($I$55:QX55)&lt;=$G$58,1,0)</f>
        <v>1</v>
      </c>
      <c r="QY56" s="299">
        <f>IF(SUM($I$55:QY55)&lt;=$G$58,1,0)</f>
        <v>1</v>
      </c>
      <c r="QZ56" s="299">
        <f>IF(SUM($I$55:QZ55)&lt;=$G$58,1,0)</f>
        <v>1</v>
      </c>
      <c r="RA56" s="299">
        <f>IF(SUM($I$55:RA55)&lt;=$G$58,1,0)</f>
        <v>1</v>
      </c>
      <c r="RB56" s="299">
        <f>IF(SUM($I$55:RB55)&lt;=$G$58,1,0)</f>
        <v>1</v>
      </c>
      <c r="RC56" s="299">
        <f>IF(SUM($I$55:RC55)&lt;=$G$58,1,0)</f>
        <v>1</v>
      </c>
      <c r="RD56" s="299">
        <f>IF(SUM($I$55:RD55)&lt;=$G$58,1,0)</f>
        <v>1</v>
      </c>
      <c r="RE56" s="299">
        <f>IF(SUM($I$55:RE55)&lt;=$G$58,1,0)</f>
        <v>1</v>
      </c>
      <c r="RF56" s="299">
        <f>IF(SUM($I$55:RF55)&lt;=$G$58,1,0)</f>
        <v>1</v>
      </c>
      <c r="RG56" s="299">
        <f>IF(SUM($I$55:RG55)&lt;=$G$58,1,0)</f>
        <v>1</v>
      </c>
      <c r="RH56" s="299">
        <f>IF(SUM($I$55:RH55)&lt;=$G$58,1,0)</f>
        <v>1</v>
      </c>
      <c r="RI56" s="299">
        <f>IF(SUM($I$55:RI55)&lt;=$G$58,1,0)</f>
        <v>1</v>
      </c>
      <c r="RJ56" s="299">
        <f>IF(SUM($I$55:RJ55)&lt;=$G$58,1,0)</f>
        <v>1</v>
      </c>
      <c r="RK56" s="299">
        <f>IF(SUM($I$55:RK55)&lt;=$G$58,1,0)</f>
        <v>1</v>
      </c>
      <c r="RL56" s="299">
        <f>IF(SUM($I$55:RL55)&lt;=$G$58,1,0)</f>
        <v>1</v>
      </c>
      <c r="RM56" s="299">
        <f>IF(SUM($I$55:RM55)&lt;=$G$58,1,0)</f>
        <v>1</v>
      </c>
      <c r="RN56" s="299">
        <f>IF(SUM($I$55:RN55)&lt;=$G$58,1,0)</f>
        <v>1</v>
      </c>
      <c r="RO56" s="299">
        <f>IF(SUM($I$55:RO55)&lt;=$G$58,1,0)</f>
        <v>1</v>
      </c>
      <c r="RP56" s="299">
        <f>IF(SUM($I$55:RP55)&lt;=$G$58,1,0)</f>
        <v>1</v>
      </c>
      <c r="RQ56" s="299">
        <f>IF(SUM($I$55:RQ55)&lt;=$G$58,1,0)</f>
        <v>1</v>
      </c>
      <c r="RR56" s="299">
        <f>IF(SUM($I$55:RR55)&lt;=$G$58,1,0)</f>
        <v>1</v>
      </c>
      <c r="RS56" s="299">
        <f>IF(SUM($I$55:RS55)&lt;=$G$58,1,0)</f>
        <v>1</v>
      </c>
      <c r="RT56" s="299">
        <f>IF(SUM($I$55:RT55)&lt;=$G$58,1,0)</f>
        <v>1</v>
      </c>
      <c r="RU56" s="299">
        <f>IF(SUM($I$55:RU55)&lt;=$G$58,1,0)</f>
        <v>1</v>
      </c>
      <c r="RV56" s="299">
        <f>IF(SUM($I$55:RV55)&lt;=$G$58,1,0)</f>
        <v>1</v>
      </c>
      <c r="RW56" s="299">
        <f>IF(SUM($I$55:RW55)&lt;=$G$58,1,0)</f>
        <v>1</v>
      </c>
      <c r="RX56" s="299">
        <f>IF(SUM($I$55:RX55)&lt;=$G$58,1,0)</f>
        <v>1</v>
      </c>
      <c r="RY56" s="299">
        <f>IF(SUM($I$55:RY55)&lt;=$G$58,1,0)</f>
        <v>1</v>
      </c>
      <c r="RZ56" s="299">
        <f>IF(SUM($I$55:RZ55)&lt;=$G$58,1,0)</f>
        <v>1</v>
      </c>
      <c r="SA56" s="299">
        <f>IF(SUM($I$55:SA55)&lt;=$G$58,1,0)</f>
        <v>1</v>
      </c>
      <c r="SB56" s="299">
        <f>IF(SUM($I$55:SB55)&lt;=$G$58,1,0)</f>
        <v>1</v>
      </c>
      <c r="SC56" s="299">
        <f>IF(SUM($I$55:SC55)&lt;=$G$58,1,0)</f>
        <v>1</v>
      </c>
      <c r="SD56" s="299">
        <f>IF(SUM($I$55:SD55)&lt;=$G$58,1,0)</f>
        <v>1</v>
      </c>
      <c r="SE56" s="299">
        <f>IF(SUM($I$55:SE55)&lt;=$G$58,1,0)</f>
        <v>1</v>
      </c>
      <c r="SF56" s="299">
        <f>IF(SUM($I$55:SF55)&lt;=$G$58,1,0)</f>
        <v>1</v>
      </c>
      <c r="SG56" s="299">
        <f>IF(SUM($I$55:SG55)&lt;=$G$58,1,0)</f>
        <v>1</v>
      </c>
      <c r="SH56" s="299">
        <f>IF(SUM($I$55:SH55)&lt;=$G$58,1,0)</f>
        <v>1</v>
      </c>
      <c r="SI56" s="299">
        <f>IF(SUM($I$55:SI55)&lt;=$G$58,1,0)</f>
        <v>1</v>
      </c>
      <c r="SJ56" s="299">
        <f>IF(SUM($I$55:SJ55)&lt;=$G$58,1,0)</f>
        <v>1</v>
      </c>
      <c r="SK56" s="299">
        <f>IF(SUM($I$55:SK55)&lt;=$G$58,1,0)</f>
        <v>1</v>
      </c>
      <c r="SL56" s="299">
        <f>IF(SUM($I$55:SL55)&lt;=$G$58,1,0)</f>
        <v>1</v>
      </c>
      <c r="SM56" s="299">
        <f>IF(SUM($I$55:SM55)&lt;=$G$58,1,0)</f>
        <v>1</v>
      </c>
      <c r="SN56" s="299">
        <f>IF(SUM($I$55:SN55)&lt;=$G$58,1,0)</f>
        <v>1</v>
      </c>
      <c r="SO56" s="299">
        <f>IF(SUM($I$55:SO55)&lt;=$G$58,1,0)</f>
        <v>1</v>
      </c>
      <c r="SP56" s="299">
        <f>IF(SUM($I$55:SP55)&lt;=$G$58,1,0)</f>
        <v>1</v>
      </c>
      <c r="SQ56" s="299">
        <f>IF(SUM($I$55:SQ55)&lt;=$G$58,1,0)</f>
        <v>1</v>
      </c>
      <c r="SR56" s="299">
        <f>IF(SUM($I$55:SR55)&lt;=$G$58,1,0)</f>
        <v>1</v>
      </c>
      <c r="SS56" s="299">
        <f>IF(SUM($I$55:SS55)&lt;=$G$58,1,0)</f>
        <v>1</v>
      </c>
      <c r="ST56" s="299">
        <f>IF(SUM($I$55:ST55)&lt;=$G$58,1,0)</f>
        <v>1</v>
      </c>
      <c r="SU56" s="299">
        <f>IF(SUM($I$55:SU55)&lt;=$G$58,1,0)</f>
        <v>1</v>
      </c>
      <c r="SV56" s="299">
        <f>IF(SUM($I$55:SV55)&lt;=$G$58,1,0)</f>
        <v>1</v>
      </c>
      <c r="SW56" s="299">
        <f>IF(SUM($I$55:SW55)&lt;=$G$58,1,0)</f>
        <v>1</v>
      </c>
      <c r="SX56" s="299">
        <f>IF(SUM($I$55:SX55)&lt;=$G$58,1,0)</f>
        <v>1</v>
      </c>
      <c r="SY56" s="299">
        <f>IF(SUM($I$55:SY55)&lt;=$G$58,1,0)</f>
        <v>1</v>
      </c>
      <c r="SZ56" s="299">
        <f>IF(SUM($I$55:SZ55)&lt;=$G$58,1,0)</f>
        <v>1</v>
      </c>
      <c r="TA56" s="299">
        <f>IF(SUM($I$55:TA55)&lt;=$G$58,1,0)</f>
        <v>1</v>
      </c>
      <c r="TB56" s="299">
        <f>IF(SUM($I$55:TB55)&lt;=$G$58,1,0)</f>
        <v>1</v>
      </c>
      <c r="TC56" s="299">
        <f>IF(SUM($I$55:TC55)&lt;=$G$58,1,0)</f>
        <v>1</v>
      </c>
      <c r="TD56" s="299">
        <f>IF(SUM($I$55:TD55)&lt;=$G$58,1,0)</f>
        <v>1</v>
      </c>
      <c r="TE56" s="299">
        <f>IF(SUM($I$55:TE55)&lt;=$G$58,1,0)</f>
        <v>1</v>
      </c>
      <c r="TF56" s="299">
        <f>IF(SUM($I$55:TF55)&lt;=$G$58,1,0)</f>
        <v>1</v>
      </c>
      <c r="TG56" s="299">
        <f>IF(SUM($I$55:TG55)&lt;=$G$58,1,0)</f>
        <v>1</v>
      </c>
      <c r="TH56" s="299">
        <f>IF(SUM($I$55:TH55)&lt;=$G$58,1,0)</f>
        <v>1</v>
      </c>
      <c r="TI56" s="299">
        <f>IF(SUM($I$55:TI55)&lt;=$G$58,1,0)</f>
        <v>1</v>
      </c>
      <c r="TJ56" s="299">
        <f>IF(SUM($I$55:TJ55)&lt;=$G$58,1,0)</f>
        <v>1</v>
      </c>
      <c r="TK56" s="299">
        <f>IF(SUM($I$55:TK55)&lt;=$G$58,1,0)</f>
        <v>1</v>
      </c>
      <c r="TL56" s="299">
        <f>IF(SUM($I$55:TL55)&lt;=$G$58,1,0)</f>
        <v>1</v>
      </c>
      <c r="TM56" s="299">
        <f>IF(SUM($I$55:TM55)&lt;=$G$58,1,0)</f>
        <v>1</v>
      </c>
      <c r="TN56" s="299">
        <f>IF(SUM($I$55:TN55)&lt;=$G$58,1,0)</f>
        <v>1</v>
      </c>
      <c r="TO56" s="299">
        <f>IF(SUM($I$55:TO55)&lt;=$G$58,1,0)</f>
        <v>1</v>
      </c>
      <c r="TP56" s="299">
        <f>IF(SUM($I$55:TP55)&lt;=$G$58,1,0)</f>
        <v>1</v>
      </c>
      <c r="TQ56" s="299">
        <f>IF(SUM($I$55:TQ55)&lt;=$G$58,1,0)</f>
        <v>1</v>
      </c>
      <c r="TR56" s="299">
        <f>IF(SUM($I$55:TR55)&lt;=$G$58,1,0)</f>
        <v>1</v>
      </c>
      <c r="TS56" s="299">
        <f>IF(SUM($I$55:TS55)&lt;=$G$58,1,0)</f>
        <v>1</v>
      </c>
      <c r="TT56" s="299">
        <f>IF(SUM($I$55:TT55)&lt;=$G$58,1,0)</f>
        <v>1</v>
      </c>
      <c r="TU56" s="299">
        <f>IF(SUM($I$55:TU55)&lt;=$G$58,1,0)</f>
        <v>1</v>
      </c>
      <c r="TV56" s="299">
        <f>IF(SUM($I$55:TV55)&lt;=$G$58,1,0)</f>
        <v>1</v>
      </c>
      <c r="TW56" s="299">
        <f>IF(SUM($I$55:TW55)&lt;=$G$58,1,0)</f>
        <v>1</v>
      </c>
      <c r="TX56" s="299">
        <f>IF(SUM($I$55:TX55)&lt;=$G$58,1,0)</f>
        <v>1</v>
      </c>
      <c r="TY56" s="299">
        <f>IF(SUM($I$55:TY55)&lt;=$G$58,1,0)</f>
        <v>1</v>
      </c>
      <c r="TZ56" s="299">
        <f>IF(SUM($I$55:TZ55)&lt;=$G$58,1,0)</f>
        <v>1</v>
      </c>
      <c r="UA56" s="299">
        <f>IF(SUM($I$55:UA55)&lt;=$G$58,1,0)</f>
        <v>1</v>
      </c>
      <c r="UB56" s="299">
        <f>IF(SUM($I$55:UB55)&lt;=$G$58,1,0)</f>
        <v>1</v>
      </c>
      <c r="UC56" s="299">
        <f>IF(SUM($I$55:UC55)&lt;=$G$58,1,0)</f>
        <v>1</v>
      </c>
      <c r="UD56" s="299">
        <f>IF(SUM($I$55:UD55)&lt;=$G$58,1,0)</f>
        <v>1</v>
      </c>
      <c r="UE56" s="299">
        <f>IF(SUM($I$55:UE55)&lt;=$G$58,1,0)</f>
        <v>1</v>
      </c>
      <c r="UF56" s="299">
        <f>IF(SUM($I$55:UF55)&lt;=$G$58,1,0)</f>
        <v>1</v>
      </c>
      <c r="UG56" s="299">
        <f>IF(SUM($I$55:UG55)&lt;=$G$58,1,0)</f>
        <v>1</v>
      </c>
      <c r="UH56" s="299">
        <f>IF(SUM($I$55:UH55)&lt;=$G$58,1,0)</f>
        <v>1</v>
      </c>
      <c r="UI56" s="299">
        <f>IF(SUM($I$55:UI55)&lt;=$G$58,1,0)</f>
        <v>1</v>
      </c>
      <c r="UJ56" s="299">
        <f>IF(SUM($I$55:UJ55)&lt;=$G$58,1,0)</f>
        <v>1</v>
      </c>
      <c r="UK56" s="299">
        <f>IF(SUM($I$55:UK55)&lt;=$G$58,1,0)</f>
        <v>1</v>
      </c>
      <c r="UL56" s="299">
        <f>IF(SUM($I$55:UL55)&lt;=$G$58,1,0)</f>
        <v>1</v>
      </c>
      <c r="UM56" s="299">
        <f>IF(SUM($I$55:UM55)&lt;=$G$58,1,0)</f>
        <v>1</v>
      </c>
      <c r="UN56" s="299">
        <f>IF(SUM($I$55:UN55)&lt;=$G$58,1,0)</f>
        <v>1</v>
      </c>
      <c r="UO56" s="299">
        <f>IF(SUM($I$55:UO55)&lt;=$G$58,1,0)</f>
        <v>1</v>
      </c>
      <c r="UP56" s="299">
        <f>IF(SUM($I$55:UP55)&lt;=$G$58,1,0)</f>
        <v>1</v>
      </c>
      <c r="UQ56" s="299">
        <f>IF(SUM($I$55:UQ55)&lt;=$G$58,1,0)</f>
        <v>1</v>
      </c>
      <c r="UR56" s="299">
        <f>IF(SUM($I$55:UR55)&lt;=$G$58,1,0)</f>
        <v>1</v>
      </c>
      <c r="US56" s="299">
        <f>IF(SUM($I$55:US55)&lt;=$G$58,1,0)</f>
        <v>1</v>
      </c>
      <c r="UT56" s="299">
        <f>IF(SUM($I$55:UT55)&lt;=$G$58,1,0)</f>
        <v>1</v>
      </c>
      <c r="UU56" s="299">
        <f>IF(SUM($I$55:UU55)&lt;=$G$58,1,0)</f>
        <v>1</v>
      </c>
      <c r="UV56" s="299">
        <f>IF(SUM($I$55:UV55)&lt;=$G$58,1,0)</f>
        <v>1</v>
      </c>
      <c r="UW56" s="299">
        <f>IF(SUM($I$55:UW55)&lt;=$G$58,1,0)</f>
        <v>1</v>
      </c>
      <c r="UX56" s="299">
        <f>IF(SUM($I$55:UX55)&lt;=$G$58,1,0)</f>
        <v>1</v>
      </c>
      <c r="UY56" s="299">
        <f>IF(SUM($I$55:UY55)&lt;=$G$58,1,0)</f>
        <v>1</v>
      </c>
      <c r="UZ56" s="299">
        <f>IF(SUM($I$55:UZ55)&lt;=$G$58,1,0)</f>
        <v>1</v>
      </c>
      <c r="VA56" s="299">
        <f>IF(SUM($I$55:VA55)&lt;=$G$58,1,0)</f>
        <v>1</v>
      </c>
      <c r="VB56" s="299">
        <f>IF(SUM($I$55:VB55)&lt;=$G$58,1,0)</f>
        <v>1</v>
      </c>
      <c r="VC56" s="299">
        <f>IF(SUM($I$55:VC55)&lt;=$G$58,1,0)</f>
        <v>1</v>
      </c>
      <c r="VD56" s="299">
        <f>IF(SUM($I$55:VD55)&lt;=$G$58,1,0)</f>
        <v>1</v>
      </c>
      <c r="VE56" s="299">
        <f>IF(SUM($I$55:VE55)&lt;=$G$58,1,0)</f>
        <v>1</v>
      </c>
      <c r="VF56" s="299">
        <f>IF(SUM($I$55:VF55)&lt;=$G$58,1,0)</f>
        <v>1</v>
      </c>
      <c r="VG56" s="299">
        <f>IF(SUM($I$55:VG55)&lt;=$G$58,1,0)</f>
        <v>1</v>
      </c>
      <c r="VH56" s="299">
        <f>IF(SUM($I$55:VH55)&lt;=$G$58,1,0)</f>
        <v>1</v>
      </c>
      <c r="VI56" s="299">
        <f>IF(SUM($I$55:VI55)&lt;=$G$58,1,0)</f>
        <v>1</v>
      </c>
      <c r="VJ56" s="299">
        <f>IF(SUM($I$55:VJ55)&lt;=$G$58,1,0)</f>
        <v>1</v>
      </c>
      <c r="VK56" s="299">
        <f>IF(SUM($I$55:VK55)&lt;=$G$58,1,0)</f>
        <v>1</v>
      </c>
      <c r="VL56" s="299">
        <f>IF(SUM($I$55:VL55)&lt;=$G$58,1,0)</f>
        <v>1</v>
      </c>
      <c r="VM56" s="299">
        <f>IF(SUM($I$55:VM55)&lt;=$G$58,1,0)</f>
        <v>1</v>
      </c>
      <c r="VN56" s="299">
        <f>IF(SUM($I$55:VN55)&lt;=$G$58,1,0)</f>
        <v>1</v>
      </c>
      <c r="VO56" s="299">
        <f>IF(SUM($I$55:VO55)&lt;=$G$58,1,0)</f>
        <v>1</v>
      </c>
      <c r="VP56" s="299">
        <f>IF(SUM($I$55:VP55)&lt;=$G$58,1,0)</f>
        <v>1</v>
      </c>
      <c r="VQ56" s="299">
        <f>IF(SUM($I$55:VQ55)&lt;=$G$58,1,0)</f>
        <v>1</v>
      </c>
      <c r="VR56" s="299">
        <f>IF(SUM($I$55:VR55)&lt;=$G$58,1,0)</f>
        <v>1</v>
      </c>
      <c r="VS56" s="299">
        <f>IF(SUM($I$55:VS55)&lt;=$G$58,1,0)</f>
        <v>1</v>
      </c>
      <c r="VT56" s="299">
        <f>IF(SUM($I$55:VT55)&lt;=$G$58,1,0)</f>
        <v>1</v>
      </c>
      <c r="VU56" s="299">
        <f>IF(SUM($I$55:VU55)&lt;=$G$58,1,0)</f>
        <v>1</v>
      </c>
      <c r="VV56" s="299">
        <f>IF(SUM($I$55:VV55)&lt;=$G$58,1,0)</f>
        <v>1</v>
      </c>
      <c r="VW56" s="299">
        <f>IF(SUM($I$55:VW55)&lt;=$G$58,1,0)</f>
        <v>1</v>
      </c>
      <c r="VX56" s="299">
        <f>IF(SUM($I$55:VX55)&lt;=$G$58,1,0)</f>
        <v>1</v>
      </c>
      <c r="VY56" s="299">
        <f>IF(SUM($I$55:VY55)&lt;=$G$58,1,0)</f>
        <v>1</v>
      </c>
      <c r="VZ56" s="299">
        <f>IF(SUM($I$55:VZ55)&lt;=$G$58,1,0)</f>
        <v>1</v>
      </c>
      <c r="WA56" s="299">
        <f>IF(SUM($I$55:WA55)&lt;=$G$58,1,0)</f>
        <v>1</v>
      </c>
      <c r="WB56" s="299">
        <f>IF(SUM($I$55:WB55)&lt;=$G$58,1,0)</f>
        <v>1</v>
      </c>
      <c r="WC56" s="299">
        <f>IF(SUM($I$55:WC55)&lt;=$G$58,1,0)</f>
        <v>1</v>
      </c>
      <c r="WD56" s="299">
        <f>IF(SUM($I$55:WD55)&lt;=$G$58,1,0)</f>
        <v>1</v>
      </c>
      <c r="WE56" s="299">
        <f>IF(SUM($I$55:WE55)&lt;=$G$58,1,0)</f>
        <v>1</v>
      </c>
      <c r="WF56" s="299">
        <f>IF(SUM($I$55:WF55)&lt;=$G$58,1,0)</f>
        <v>1</v>
      </c>
      <c r="WG56" s="299">
        <f>IF(SUM($I$55:WG55)&lt;=$G$58,1,0)</f>
        <v>1</v>
      </c>
      <c r="WH56" s="299">
        <f>IF(SUM($I$55:WH55)&lt;=$G$58,1,0)</f>
        <v>1</v>
      </c>
      <c r="WI56" s="299">
        <f>IF(SUM($I$55:WI55)&lt;=$G$58,1,0)</f>
        <v>1</v>
      </c>
      <c r="WJ56" s="299">
        <f>IF(SUM($I$55:WJ55)&lt;=$G$58,1,0)</f>
        <v>1</v>
      </c>
      <c r="WK56" s="299">
        <f>IF(SUM($I$55:WK55)&lt;=$G$58,1,0)</f>
        <v>1</v>
      </c>
      <c r="WL56" s="299">
        <f>IF(SUM($I$55:WL55)&lt;=$G$58,1,0)</f>
        <v>1</v>
      </c>
      <c r="WM56" s="299">
        <f>IF(SUM($I$55:WM55)&lt;=$G$58,1,0)</f>
        <v>1</v>
      </c>
      <c r="WN56" s="299">
        <f>IF(SUM($I$55:WN55)&lt;=$G$58,1,0)</f>
        <v>1</v>
      </c>
      <c r="WO56" s="299">
        <f>IF(SUM($I$55:WO55)&lt;=$G$58,1,0)</f>
        <v>1</v>
      </c>
      <c r="WP56" s="299">
        <f>IF(SUM($I$55:WP55)&lt;=$G$58,1,0)</f>
        <v>1</v>
      </c>
      <c r="WQ56" s="299">
        <f>IF(SUM($I$55:WQ55)&lt;=$G$58,1,0)</f>
        <v>1</v>
      </c>
      <c r="WR56" s="299">
        <f>IF(SUM($I$55:WR55)&lt;=$G$58,1,0)</f>
        <v>1</v>
      </c>
      <c r="WS56" s="299">
        <f>IF(SUM($I$55:WS55)&lt;=$G$58,1,0)</f>
        <v>1</v>
      </c>
      <c r="WT56" s="299">
        <f>IF(SUM($I$55:WT55)&lt;=$G$58,1,0)</f>
        <v>1</v>
      </c>
      <c r="WU56" s="299">
        <f>IF(SUM($I$55:WU55)&lt;=$G$58,1,0)</f>
        <v>1</v>
      </c>
      <c r="WV56" s="299">
        <f>IF(SUM($I$55:WV55)&lt;=$G$58,1,0)</f>
        <v>1</v>
      </c>
      <c r="WW56" s="299">
        <f>IF(SUM($I$55:WW55)&lt;=$G$58,1,0)</f>
        <v>1</v>
      </c>
      <c r="WX56" s="299">
        <f>IF(SUM($I$55:WX55)&lt;=$G$58,1,0)</f>
        <v>1</v>
      </c>
      <c r="WY56" s="299">
        <f>IF(SUM($I$55:WY55)&lt;=$G$58,1,0)</f>
        <v>1</v>
      </c>
      <c r="WZ56" s="299">
        <f>IF(SUM($I$55:WZ55)&lt;=$G$58,1,0)</f>
        <v>1</v>
      </c>
      <c r="XA56" s="299">
        <f>IF(SUM($I$55:XA55)&lt;=$G$58,1,0)</f>
        <v>1</v>
      </c>
      <c r="XB56" s="299">
        <f>IF(SUM($I$55:XB55)&lt;=$G$58,1,0)</f>
        <v>1</v>
      </c>
      <c r="XC56" s="299">
        <f>IF(SUM($I$55:XC55)&lt;=$G$58,1,0)</f>
        <v>1</v>
      </c>
      <c r="XD56" s="299">
        <f>IF(SUM($I$55:XD55)&lt;=$G$58,1,0)</f>
        <v>1</v>
      </c>
      <c r="XE56" s="299">
        <f>IF(SUM($I$55:XE55)&lt;=$G$58,1,0)</f>
        <v>1</v>
      </c>
      <c r="XF56" s="299">
        <f>IF(SUM($I$55:XF55)&lt;=$G$58,1,0)</f>
        <v>1</v>
      </c>
      <c r="XG56" s="299">
        <f>IF(SUM($I$55:XG55)&lt;=$G$58,1,0)</f>
        <v>1</v>
      </c>
      <c r="XH56" s="299">
        <f>IF(SUM($I$55:XH55)&lt;=$G$58,1,0)</f>
        <v>1</v>
      </c>
      <c r="XI56" s="299">
        <f>IF(SUM($I$55:XI55)&lt;=$G$58,1,0)</f>
        <v>1</v>
      </c>
      <c r="XJ56" s="299">
        <f>IF(SUM($I$55:XJ55)&lt;=$G$58,1,0)</f>
        <v>1</v>
      </c>
      <c r="XK56" s="299">
        <f>IF(SUM($I$55:XK55)&lt;=$G$58,1,0)</f>
        <v>1</v>
      </c>
      <c r="XL56" s="299">
        <f>IF(SUM($I$55:XL55)&lt;=$G$58,1,0)</f>
        <v>1</v>
      </c>
      <c r="XM56" s="299">
        <f>IF(SUM($I$55:XM55)&lt;=$G$58,1,0)</f>
        <v>1</v>
      </c>
      <c r="XN56" s="299">
        <f>IF(SUM($I$55:XN55)&lt;=$G$58,1,0)</f>
        <v>1</v>
      </c>
      <c r="XO56" s="299">
        <f>IF(SUM($I$55:XO55)&lt;=$G$58,1,0)</f>
        <v>1</v>
      </c>
      <c r="XP56" s="299">
        <f>IF(SUM($I$55:XP55)&lt;=$G$58,1,0)</f>
        <v>1</v>
      </c>
      <c r="XQ56" s="299">
        <f>IF(SUM($I$55:XQ55)&lt;=$G$58,1,0)</f>
        <v>1</v>
      </c>
      <c r="XR56" s="299">
        <f>IF(SUM($I$55:XR55)&lt;=$G$58,1,0)</f>
        <v>1</v>
      </c>
      <c r="XS56" s="299">
        <f>IF(SUM($I$55:XS55)&lt;=$G$58,1,0)</f>
        <v>1</v>
      </c>
      <c r="XT56" s="299">
        <f>IF(SUM($I$55:XT55)&lt;=$G$58,1,0)</f>
        <v>1</v>
      </c>
      <c r="XU56" s="299">
        <f>IF(SUM($I$55:XU55)&lt;=$G$58,1,0)</f>
        <v>1</v>
      </c>
      <c r="XV56" s="299">
        <f>IF(SUM($I$55:XV55)&lt;=$G$58,1,0)</f>
        <v>1</v>
      </c>
      <c r="XW56" s="299">
        <f>IF(SUM($I$55:XW55)&lt;=$G$58,1,0)</f>
        <v>1</v>
      </c>
      <c r="XX56" s="299">
        <f>IF(SUM($I$55:XX55)&lt;=$G$58,1,0)</f>
        <v>1</v>
      </c>
      <c r="XY56" s="299">
        <f>IF(SUM($I$55:XY55)&lt;=$G$58,1,0)</f>
        <v>1</v>
      </c>
      <c r="XZ56" s="299">
        <f>IF(SUM($I$55:XZ55)&lt;=$G$58,1,0)</f>
        <v>1</v>
      </c>
      <c r="YA56" s="299">
        <f>IF(SUM($I$55:YA55)&lt;=$G$58,1,0)</f>
        <v>1</v>
      </c>
      <c r="YB56" s="299">
        <f>IF(SUM($I$55:YB55)&lt;=$G$58,1,0)</f>
        <v>1</v>
      </c>
      <c r="YC56" s="299">
        <f>IF(SUM($I$55:YC55)&lt;=$G$58,1,0)</f>
        <v>1</v>
      </c>
      <c r="YD56" s="299">
        <f>IF(SUM($I$55:YD55)&lt;=$G$58,1,0)</f>
        <v>1</v>
      </c>
      <c r="YE56" s="299">
        <f>IF(SUM($I$55:YE55)&lt;=$G$58,1,0)</f>
        <v>1</v>
      </c>
      <c r="YF56" s="299">
        <f>IF(SUM($I$55:YF55)&lt;=$G$58,1,0)</f>
        <v>1</v>
      </c>
      <c r="YG56" s="299">
        <f>IF(SUM($I$55:YG55)&lt;=$G$58,1,0)</f>
        <v>1</v>
      </c>
      <c r="YH56" s="299">
        <f>IF(SUM($I$55:YH55)&lt;=$G$58,1,0)</f>
        <v>1</v>
      </c>
      <c r="YI56" s="299">
        <f>IF(SUM($I$55:YI55)&lt;=$G$58,1,0)</f>
        <v>1</v>
      </c>
      <c r="YJ56" s="299">
        <f>IF(SUM($I$55:YJ55)&lt;=$G$58,1,0)</f>
        <v>1</v>
      </c>
      <c r="YK56" s="299">
        <f>IF(SUM($I$55:YK55)&lt;=$G$58,1,0)</f>
        <v>1</v>
      </c>
      <c r="YL56" s="299">
        <f>IF(SUM($I$55:YL55)&lt;=$G$58,1,0)</f>
        <v>1</v>
      </c>
      <c r="YM56" s="299">
        <f>IF(SUM($I$55:YM55)&lt;=$G$58,1,0)</f>
        <v>1</v>
      </c>
      <c r="YN56" s="299">
        <f>IF(SUM($I$55:YN55)&lt;=$G$58,1,0)</f>
        <v>1</v>
      </c>
      <c r="YO56" s="299">
        <f>IF(SUM($I$55:YO55)&lt;=$G$58,1,0)</f>
        <v>1</v>
      </c>
      <c r="YP56" s="299">
        <f>IF(SUM($I$55:YP55)&lt;=$G$58,1,0)</f>
        <v>1</v>
      </c>
      <c r="YQ56" s="299">
        <f>IF(SUM($I$55:YQ55)&lt;=$G$58,1,0)</f>
        <v>1</v>
      </c>
      <c r="YR56" s="299">
        <f>IF(SUM($I$55:YR55)&lt;=$G$58,1,0)</f>
        <v>1</v>
      </c>
      <c r="YS56" s="299">
        <f>IF(SUM($I$55:YS55)&lt;=$G$58,1,0)</f>
        <v>1</v>
      </c>
      <c r="YT56" s="299">
        <f>IF(SUM($I$55:YT55)&lt;=$G$58,1,0)</f>
        <v>1</v>
      </c>
      <c r="YU56" s="299">
        <f>IF(SUM($I$55:YU55)&lt;=$G$58,1,0)</f>
        <v>1</v>
      </c>
      <c r="YV56" s="299">
        <f>IF(SUM($I$55:YV55)&lt;=$G$58,1,0)</f>
        <v>1</v>
      </c>
      <c r="YW56" s="299">
        <f>IF(SUM($I$55:YW55)&lt;=$G$58,1,0)</f>
        <v>1</v>
      </c>
      <c r="YX56" s="299">
        <f>IF(SUM($I$55:YX55)&lt;=$G$58,1,0)</f>
        <v>1</v>
      </c>
      <c r="YY56" s="299">
        <f>IF(SUM($I$55:YY55)&lt;=$G$58,1,0)</f>
        <v>1</v>
      </c>
      <c r="YZ56" s="299">
        <f>IF(SUM($I$55:YZ55)&lt;=$G$58,1,0)</f>
        <v>1</v>
      </c>
      <c r="ZA56" s="299">
        <f>IF(SUM($I$55:ZA55)&lt;=$G$58,1,0)</f>
        <v>1</v>
      </c>
      <c r="ZB56" s="299">
        <f>IF(SUM($I$55:ZB55)&lt;=$G$58,1,0)</f>
        <v>1</v>
      </c>
      <c r="ZC56" s="299">
        <f>IF(SUM($I$55:ZC55)&lt;=$G$58,1,0)</f>
        <v>1</v>
      </c>
      <c r="ZD56" s="299">
        <f>IF(SUM($I$55:ZD55)&lt;=$G$58,1,0)</f>
        <v>1</v>
      </c>
      <c r="ZE56" s="299">
        <f>IF(SUM($I$55:ZE55)&lt;=$G$58,1,0)</f>
        <v>1</v>
      </c>
      <c r="ZF56" s="299">
        <f>IF(SUM($I$55:ZF55)&lt;=$G$58,1,0)</f>
        <v>1</v>
      </c>
      <c r="ZG56" s="299">
        <f>IF(SUM($I$55:ZG55)&lt;=$G$58,1,0)</f>
        <v>1</v>
      </c>
      <c r="ZH56" s="299">
        <f>IF(SUM($I$55:ZH55)&lt;=$G$58,1,0)</f>
        <v>1</v>
      </c>
      <c r="ZI56" s="299">
        <f>IF(SUM($I$55:ZI55)&lt;=$G$58,1,0)</f>
        <v>1</v>
      </c>
      <c r="ZJ56" s="299">
        <f>IF(SUM($I$55:ZJ55)&lt;=$G$58,1,0)</f>
        <v>1</v>
      </c>
      <c r="ZK56" s="299">
        <f>IF(SUM($I$55:ZK55)&lt;=$G$58,1,0)</f>
        <v>1</v>
      </c>
      <c r="ZL56" s="299">
        <f>IF(SUM($I$55:ZL55)&lt;=$G$58,1,0)</f>
        <v>1</v>
      </c>
      <c r="ZM56" s="299">
        <f>IF(SUM($I$55:ZM55)&lt;=$G$58,1,0)</f>
        <v>1</v>
      </c>
      <c r="ZN56" s="299">
        <f>IF(SUM($I$55:ZN55)&lt;=$G$58,1,0)</f>
        <v>1</v>
      </c>
      <c r="ZO56" s="299">
        <f>IF(SUM($I$55:ZO55)&lt;=$G$58,1,0)</f>
        <v>1</v>
      </c>
      <c r="ZP56" s="299">
        <f>IF(SUM($I$55:ZP55)&lt;=$G$58,1,0)</f>
        <v>1</v>
      </c>
      <c r="ZQ56" s="299">
        <f>IF(SUM($I$55:ZQ55)&lt;=$G$58,1,0)</f>
        <v>1</v>
      </c>
      <c r="ZR56" s="299">
        <f>IF(SUM($I$55:ZR55)&lt;=$G$58,1,0)</f>
        <v>1</v>
      </c>
      <c r="ZS56" s="299">
        <f>IF(SUM($I$55:ZS55)&lt;=$G$58,1,0)</f>
        <v>1</v>
      </c>
      <c r="ZT56" s="299">
        <f>IF(SUM($I$55:ZT55)&lt;=$G$58,1,0)</f>
        <v>1</v>
      </c>
      <c r="ZU56" s="299">
        <f>IF(SUM($I$55:ZU55)&lt;=$G$58,1,0)</f>
        <v>1</v>
      </c>
      <c r="ZV56" s="299">
        <f>IF(SUM($I$55:ZV55)&lt;=$G$58,1,0)</f>
        <v>1</v>
      </c>
      <c r="ZW56" s="299">
        <f>IF(SUM($I$55:ZW55)&lt;=$G$58,1,0)</f>
        <v>1</v>
      </c>
      <c r="ZX56" s="299">
        <f>IF(SUM($I$55:ZX55)&lt;=$G$58,1,0)</f>
        <v>1</v>
      </c>
      <c r="ZY56" s="299">
        <f>IF(SUM($I$55:ZY55)&lt;=$G$58,1,0)</f>
        <v>1</v>
      </c>
      <c r="ZZ56" s="299">
        <f>IF(SUM($I$55:ZZ55)&lt;=$G$58,1,0)</f>
        <v>1</v>
      </c>
      <c r="AAA56" s="299">
        <f>IF(SUM($I$55:AAA55)&lt;=$G$58,1,0)</f>
        <v>1</v>
      </c>
      <c r="AAB56" s="299">
        <f>IF(SUM($I$55:AAB55)&lt;=$G$58,1,0)</f>
        <v>1</v>
      </c>
      <c r="AAC56" s="299">
        <f>IF(SUM($I$55:AAC55)&lt;=$G$58,1,0)</f>
        <v>1</v>
      </c>
      <c r="AAD56" s="299">
        <f>IF(SUM($I$55:AAD55)&lt;=$G$58,1,0)</f>
        <v>1</v>
      </c>
      <c r="AAE56" s="299">
        <f>IF(SUM($I$55:AAE55)&lt;=$G$58,1,0)</f>
        <v>1</v>
      </c>
      <c r="AAF56" s="299">
        <f>IF(SUM($I$55:AAF55)&lt;=$G$58,1,0)</f>
        <v>1</v>
      </c>
      <c r="AAG56" s="299">
        <f>IF(SUM($I$55:AAG55)&lt;=$G$58,1,0)</f>
        <v>1</v>
      </c>
      <c r="AAH56" s="299">
        <f>IF(SUM($I$55:AAH55)&lt;=$G$58,1,0)</f>
        <v>1</v>
      </c>
      <c r="AAI56" s="299">
        <f>IF(SUM($I$55:AAI55)&lt;=$G$58,1,0)</f>
        <v>1</v>
      </c>
      <c r="AAJ56" s="299">
        <f>IF(SUM($I$55:AAJ55)&lt;=$G$58,1,0)</f>
        <v>1</v>
      </c>
      <c r="AAK56" s="299">
        <f>IF(SUM($I$55:AAK55)&lt;=$G$58,1,0)</f>
        <v>1</v>
      </c>
      <c r="AAL56" s="299">
        <f>IF(SUM($I$55:AAL55)&lt;=$G$58,1,0)</f>
        <v>1</v>
      </c>
      <c r="AAM56" s="299">
        <f>IF(SUM($I$55:AAM55)&lt;=$G$58,1,0)</f>
        <v>1</v>
      </c>
      <c r="AAN56" s="299">
        <f>IF(SUM($I$55:AAN55)&lt;=$G$58,1,0)</f>
        <v>1</v>
      </c>
      <c r="AAO56" s="299">
        <f>IF(SUM($I$55:AAO55)&lt;=$G$58,1,0)</f>
        <v>1</v>
      </c>
      <c r="AAP56" s="299">
        <f>IF(SUM($I$55:AAP55)&lt;=$G$58,1,0)</f>
        <v>1</v>
      </c>
      <c r="AAQ56" s="299">
        <f>IF(SUM($I$55:AAQ55)&lt;=$G$58,1,0)</f>
        <v>1</v>
      </c>
      <c r="AAR56" s="299">
        <f>IF(SUM($I$55:AAR55)&lt;=$G$58,1,0)</f>
        <v>1</v>
      </c>
      <c r="AAS56" s="299">
        <f>IF(SUM($I$55:AAS55)&lt;=$G$58,1,0)</f>
        <v>1</v>
      </c>
      <c r="AAT56" s="299">
        <f>IF(SUM($I$55:AAT55)&lt;=$G$58,1,0)</f>
        <v>1</v>
      </c>
      <c r="AAU56" s="299">
        <f>IF(SUM($I$55:AAU55)&lt;=$G$58,1,0)</f>
        <v>1</v>
      </c>
      <c r="AAV56" s="299">
        <f>IF(SUM($I$55:AAV55)&lt;=$G$58,1,0)</f>
        <v>1</v>
      </c>
      <c r="AAW56" s="299">
        <f>IF(SUM($I$55:AAW55)&lt;=$G$58,1,0)</f>
        <v>1</v>
      </c>
      <c r="AAX56" s="299">
        <f>IF(SUM($I$55:AAX55)&lt;=$G$58,1,0)</f>
        <v>1</v>
      </c>
      <c r="AAY56" s="299">
        <f>IF(SUM($I$55:AAY55)&lt;=$G$58,1,0)</f>
        <v>1</v>
      </c>
      <c r="AAZ56" s="299">
        <f>IF(SUM($I$55:AAZ55)&lt;=$G$58,1,0)</f>
        <v>1</v>
      </c>
      <c r="ABA56" s="299">
        <f>IF(SUM($I$55:ABA55)&lt;=$G$58,1,0)</f>
        <v>1</v>
      </c>
      <c r="ABB56" s="299">
        <f>IF(SUM($I$55:ABB55)&lt;=$G$58,1,0)</f>
        <v>1</v>
      </c>
      <c r="ABC56" s="299">
        <f>IF(SUM($I$55:ABC55)&lt;=$G$58,1,0)</f>
        <v>1</v>
      </c>
      <c r="ABD56" s="299">
        <f>IF(SUM($I$55:ABD55)&lt;=$G$58,1,0)</f>
        <v>1</v>
      </c>
      <c r="ABE56" s="299">
        <f>IF(SUM($I$55:ABE55)&lt;=$G$58,1,0)</f>
        <v>1</v>
      </c>
      <c r="ABF56" s="299">
        <f>IF(SUM($I$55:ABF55)&lt;=$G$58,1,0)</f>
        <v>1</v>
      </c>
      <c r="ABG56" s="299">
        <f>IF(SUM($I$55:ABG55)&lt;=$G$58,1,0)</f>
        <v>1</v>
      </c>
      <c r="ABH56" s="299">
        <f>IF(SUM($I$55:ABH55)&lt;=$G$58,1,0)</f>
        <v>1</v>
      </c>
      <c r="ABI56" s="299">
        <f>IF(SUM($I$55:ABI55)&lt;=$G$58,1,0)</f>
        <v>1</v>
      </c>
      <c r="ABJ56" s="299">
        <f>IF(SUM($I$55:ABJ55)&lt;=$G$58,1,0)</f>
        <v>1</v>
      </c>
      <c r="ABK56" s="299">
        <f>IF(SUM($I$55:ABK55)&lt;=$G$58,1,0)</f>
        <v>1</v>
      </c>
      <c r="ABL56" s="299">
        <f>IF(SUM($I$55:ABL55)&lt;=$G$58,1,0)</f>
        <v>1</v>
      </c>
      <c r="ABM56" s="299">
        <f>IF(SUM($I$55:ABM55)&lt;=$G$58,1,0)</f>
        <v>1</v>
      </c>
      <c r="ABN56" s="299">
        <f>IF(SUM($I$55:ABN55)&lt;=$G$58,1,0)</f>
        <v>1</v>
      </c>
      <c r="ABO56" s="299">
        <f>IF(SUM($I$55:ABO55)&lt;=$G$58,1,0)</f>
        <v>1</v>
      </c>
      <c r="ABP56" s="299">
        <f>IF(SUM($I$55:ABP55)&lt;=$G$58,1,0)</f>
        <v>1</v>
      </c>
      <c r="ABQ56" s="299">
        <f>IF(SUM($I$55:ABQ55)&lt;=$G$58,1,0)</f>
        <v>1</v>
      </c>
      <c r="ABR56" s="299">
        <f>IF(SUM($I$55:ABR55)&lt;=$G$58,1,0)</f>
        <v>1</v>
      </c>
      <c r="ABS56" s="299">
        <f>IF(SUM($I$55:ABS55)&lt;=$G$58,1,0)</f>
        <v>1</v>
      </c>
      <c r="ABT56" s="299">
        <f>IF(SUM($I$55:ABT55)&lt;=$G$58,1,0)</f>
        <v>1</v>
      </c>
      <c r="ABU56" s="299">
        <f>IF(SUM($I$55:ABU55)&lt;=$G$58,1,0)</f>
        <v>1</v>
      </c>
      <c r="ABV56" s="299">
        <f>IF(SUM($I$55:ABV55)&lt;=$G$58,1,0)</f>
        <v>1</v>
      </c>
      <c r="ABW56" s="299">
        <f>IF(SUM($I$55:ABW55)&lt;=$G$58,1,0)</f>
        <v>1</v>
      </c>
      <c r="ABX56" s="299">
        <f>IF(SUM($I$55:ABX55)&lt;=$G$58,1,0)</f>
        <v>1</v>
      </c>
      <c r="ABY56" s="299">
        <f>IF(SUM($I$55:ABY55)&lt;=$G$58,1,0)</f>
        <v>1</v>
      </c>
      <c r="ABZ56" s="299">
        <f>IF(SUM($I$55:ABZ55)&lt;=$G$58,1,0)</f>
        <v>1</v>
      </c>
      <c r="ACA56" s="299">
        <f>IF(SUM($I$55:ACA55)&lt;=$G$58,1,0)</f>
        <v>1</v>
      </c>
      <c r="ACB56" s="299">
        <f>IF(SUM($I$55:ACB55)&lt;=$G$58,1,0)</f>
        <v>1</v>
      </c>
      <c r="ACC56" s="299">
        <f>IF(SUM($I$55:ACC55)&lt;=$G$58,1,0)</f>
        <v>1</v>
      </c>
      <c r="ACD56" s="299">
        <f>IF(SUM($I$55:ACD55)&lt;=$G$58,1,0)</f>
        <v>1</v>
      </c>
      <c r="ACE56" s="299">
        <f>IF(SUM($I$55:ACE55)&lt;=$G$58,1,0)</f>
        <v>1</v>
      </c>
      <c r="ACF56" s="299">
        <f>IF(SUM($I$55:ACF55)&lt;=$G$58,1,0)</f>
        <v>1</v>
      </c>
      <c r="ACG56" s="299">
        <f>IF(SUM($I$55:ACG55)&lt;=$G$58,1,0)</f>
        <v>1</v>
      </c>
      <c r="ACH56" s="299">
        <f>IF(SUM($I$55:ACH55)&lt;=$G$58,1,0)</f>
        <v>1</v>
      </c>
      <c r="ACI56" s="299">
        <f>IF(SUM($I$55:ACI55)&lt;=$G$58,1,0)</f>
        <v>1</v>
      </c>
      <c r="ACJ56" s="299">
        <f>IF(SUM($I$55:ACJ55)&lt;=$G$58,1,0)</f>
        <v>1</v>
      </c>
      <c r="ACK56" s="299">
        <f>IF(SUM($I$55:ACK55)&lt;=$G$58,1,0)</f>
        <v>1</v>
      </c>
      <c r="ACL56" s="299">
        <f>IF(SUM($I$55:ACL55)&lt;=$G$58,1,0)</f>
        <v>1</v>
      </c>
      <c r="ACM56" s="299">
        <f>IF(SUM($I$55:ACM55)&lt;=$G$58,1,0)</f>
        <v>1</v>
      </c>
      <c r="ACN56" s="299">
        <f>IF(SUM($I$55:ACN55)&lt;=$G$58,1,0)</f>
        <v>1</v>
      </c>
      <c r="ACO56" s="299">
        <f>IF(SUM($I$55:ACO55)&lt;=$G$58,1,0)</f>
        <v>1</v>
      </c>
      <c r="ACP56" s="299">
        <f>IF(SUM($I$55:ACP55)&lt;=$G$58,1,0)</f>
        <v>1</v>
      </c>
      <c r="ACQ56" s="299">
        <f>IF(SUM($I$55:ACQ55)&lt;=$G$58,1,0)</f>
        <v>1</v>
      </c>
      <c r="ACR56" s="299">
        <f>IF(SUM($I$55:ACR55)&lt;=$G$58,1,0)</f>
        <v>1</v>
      </c>
      <c r="ACS56" s="299">
        <f>IF(SUM($I$55:ACS55)&lt;=$G$58,1,0)</f>
        <v>1</v>
      </c>
      <c r="ACT56" s="299">
        <f>IF(SUM($I$55:ACT55)&lt;=$G$58,1,0)</f>
        <v>1</v>
      </c>
      <c r="ACU56" s="299">
        <f>IF(SUM($I$55:ACU55)&lt;=$G$58,1,0)</f>
        <v>1</v>
      </c>
      <c r="ACV56" s="299">
        <f>IF(SUM($I$55:ACV55)&lt;=$G$58,1,0)</f>
        <v>1</v>
      </c>
      <c r="ACW56" s="299">
        <f>IF(SUM($I$55:ACW55)&lt;=$G$58,1,0)</f>
        <v>1</v>
      </c>
      <c r="ACX56" s="299">
        <f>IF(SUM($I$55:ACX55)&lt;=$G$58,1,0)</f>
        <v>1</v>
      </c>
      <c r="ACY56" s="299">
        <f>IF(SUM($I$55:ACY55)&lt;=$G$58,1,0)</f>
        <v>1</v>
      </c>
      <c r="ACZ56" s="299">
        <f>IF(SUM($I$55:ACZ55)&lt;=$G$58,1,0)</f>
        <v>1</v>
      </c>
      <c r="ADA56" s="299">
        <f>IF(SUM($I$55:ADA55)&lt;=$G$58,1,0)</f>
        <v>1</v>
      </c>
      <c r="ADB56" s="299">
        <f>IF(SUM($I$55:ADB55)&lt;=$G$58,1,0)</f>
        <v>1</v>
      </c>
      <c r="ADC56" s="299">
        <f>IF(SUM($I$55:ADC55)&lt;=$G$58,1,0)</f>
        <v>1</v>
      </c>
      <c r="ADD56" s="299">
        <f>IF(SUM($I$55:ADD55)&lt;=$G$58,1,0)</f>
        <v>1</v>
      </c>
      <c r="ADE56" s="299">
        <f>IF(SUM($I$55:ADE55)&lt;=$G$58,1,0)</f>
        <v>1</v>
      </c>
      <c r="ADF56" s="299">
        <f>IF(SUM($I$55:ADF55)&lt;=$G$58,1,0)</f>
        <v>1</v>
      </c>
      <c r="ADG56" s="299">
        <f>IF(SUM($I$55:ADG55)&lt;=$G$58,1,0)</f>
        <v>1</v>
      </c>
      <c r="ADH56" s="299">
        <f>IF(SUM($I$55:ADH55)&lt;=$G$58,1,0)</f>
        <v>1</v>
      </c>
      <c r="ADI56" s="299">
        <f>IF(SUM($I$55:ADI55)&lt;=$G$58,1,0)</f>
        <v>1</v>
      </c>
      <c r="ADJ56" s="299">
        <f>IF(SUM($I$55:ADJ55)&lt;=$G$58,1,0)</f>
        <v>1</v>
      </c>
      <c r="ADK56" s="299">
        <f>IF(SUM($I$55:ADK55)&lt;=$G$58,1,0)</f>
        <v>1</v>
      </c>
      <c r="ADL56" s="299">
        <f>IF(SUM($I$55:ADL55)&lt;=$G$58,1,0)</f>
        <v>1</v>
      </c>
      <c r="ADM56" s="299">
        <f>IF(SUM($I$55:ADM55)&lt;=$G$58,1,0)</f>
        <v>1</v>
      </c>
      <c r="ADN56" s="299">
        <f>IF(SUM($I$55:ADN55)&lt;=$G$58,1,0)</f>
        <v>1</v>
      </c>
      <c r="ADO56" s="299">
        <f>IF(SUM($I$55:ADO55)&lt;=$G$58,1,0)</f>
        <v>1</v>
      </c>
      <c r="ADP56" s="299">
        <f>IF(SUM($I$55:ADP55)&lt;=$G$58,1,0)</f>
        <v>1</v>
      </c>
      <c r="ADQ56" s="299">
        <f>IF(SUM($I$55:ADQ55)&lt;=$G$58,1,0)</f>
        <v>1</v>
      </c>
      <c r="ADR56" s="299">
        <f>IF(SUM($I$55:ADR55)&lt;=$G$58,1,0)</f>
        <v>1</v>
      </c>
      <c r="ADS56" s="299">
        <f>IF(SUM($I$55:ADS55)&lt;=$G$58,1,0)</f>
        <v>1</v>
      </c>
      <c r="ADT56" s="299">
        <f>IF(SUM($I$55:ADT55)&lt;=$G$58,1,0)</f>
        <v>1</v>
      </c>
      <c r="ADU56" s="299">
        <f>IF(SUM($I$55:ADU55)&lt;=$G$58,1,0)</f>
        <v>1</v>
      </c>
      <c r="ADV56" s="299">
        <f>IF(SUM($I$55:ADV55)&lt;=$G$58,1,0)</f>
        <v>1</v>
      </c>
      <c r="ADW56" s="299">
        <f>IF(SUM($I$55:ADW55)&lt;=$G$58,1,0)</f>
        <v>1</v>
      </c>
      <c r="ADX56" s="299">
        <f>IF(SUM($I$55:ADX55)&lt;=$G$58,1,0)</f>
        <v>1</v>
      </c>
      <c r="ADY56" s="299">
        <f>IF(SUM($I$55:ADY55)&lt;=$G$58,1,0)</f>
        <v>1</v>
      </c>
      <c r="ADZ56" s="299">
        <f>IF(SUM($I$55:ADZ55)&lt;=$G$58,1,0)</f>
        <v>1</v>
      </c>
      <c r="AEA56" s="299">
        <f>IF(SUM($I$55:AEA55)&lt;=$G$58,1,0)</f>
        <v>1</v>
      </c>
      <c r="AEB56" s="299">
        <f>IF(SUM($I$55:AEB55)&lt;=$G$58,1,0)</f>
        <v>1</v>
      </c>
      <c r="AEC56" s="299">
        <f>IF(SUM($I$55:AEC55)&lt;=$G$58,1,0)</f>
        <v>1</v>
      </c>
      <c r="AED56" s="299">
        <f>IF(SUM($I$55:AED55)&lt;=$G$58,1,0)</f>
        <v>1</v>
      </c>
      <c r="AEE56" s="299">
        <f>IF(SUM($I$55:AEE55)&lt;=$G$58,1,0)</f>
        <v>1</v>
      </c>
      <c r="AEF56" s="299">
        <f>IF(SUM($I$55:AEF55)&lt;=$G$58,1,0)</f>
        <v>1</v>
      </c>
      <c r="AEG56" s="299">
        <f>IF(SUM($I$55:AEG55)&lt;=$G$58,1,0)</f>
        <v>1</v>
      </c>
      <c r="AEH56" s="299">
        <f>IF(SUM($I$55:AEH55)&lt;=$G$58,1,0)</f>
        <v>1</v>
      </c>
      <c r="AEI56" s="299">
        <f>IF(SUM($I$55:AEI55)&lt;=$G$58,1,0)</f>
        <v>1</v>
      </c>
      <c r="AEJ56" s="299">
        <f>IF(SUM($I$55:AEJ55)&lt;=$G$58,1,0)</f>
        <v>1</v>
      </c>
      <c r="AEK56" s="299">
        <f>IF(SUM($I$55:AEK55)&lt;=$G$58,1,0)</f>
        <v>1</v>
      </c>
      <c r="AEL56" s="299">
        <f>IF(SUM($I$55:AEL55)&lt;=$G$58,1,0)</f>
        <v>1</v>
      </c>
      <c r="AEM56" s="299">
        <f>IF(SUM($I$55:AEM55)&lt;=$G$58,1,0)</f>
        <v>1</v>
      </c>
      <c r="AEN56" s="299">
        <f>IF(SUM($I$55:AEN55)&lt;=$G$58,1,0)</f>
        <v>1</v>
      </c>
      <c r="AEO56" s="299">
        <f>IF(SUM($I$55:AEO55)&lt;=$G$58,1,0)</f>
        <v>1</v>
      </c>
      <c r="AEP56" s="299">
        <f>IF(SUM($I$55:AEP55)&lt;=$G$58,1,0)</f>
        <v>1</v>
      </c>
      <c r="AEQ56" s="299">
        <f>IF(SUM($I$55:AEQ55)&lt;=$G$58,1,0)</f>
        <v>1</v>
      </c>
      <c r="AER56" s="299">
        <f>IF(SUM($I$55:AER55)&lt;=$G$58,1,0)</f>
        <v>1</v>
      </c>
      <c r="AES56" s="299">
        <f>IF(SUM($I$55:AES55)&lt;=$G$58,1,0)</f>
        <v>1</v>
      </c>
      <c r="AET56" s="299">
        <f>IF(SUM($I$55:AET55)&lt;=$G$58,1,0)</f>
        <v>1</v>
      </c>
      <c r="AEU56" s="299">
        <f>IF(SUM($I$55:AEU55)&lt;=$G$58,1,0)</f>
        <v>1</v>
      </c>
      <c r="AEV56" s="299">
        <f>IF(SUM($I$55:AEV55)&lt;=$G$58,1,0)</f>
        <v>1</v>
      </c>
      <c r="AEW56" s="299">
        <f>IF(SUM($I$55:AEW55)&lt;=$G$58,1,0)</f>
        <v>1</v>
      </c>
      <c r="AEX56" s="299">
        <f>IF(SUM($I$55:AEX55)&lt;=$G$58,1,0)</f>
        <v>1</v>
      </c>
      <c r="AEY56" s="299">
        <f>IF(SUM($I$55:AEY55)&lt;=$G$58,1,0)</f>
        <v>1</v>
      </c>
      <c r="AEZ56" s="299">
        <f>IF(SUM($I$55:AEZ55)&lt;=$G$58,1,0)</f>
        <v>1</v>
      </c>
      <c r="AFA56" s="299">
        <f>IF(SUM($I$55:AFA55)&lt;=$G$58,1,0)</f>
        <v>1</v>
      </c>
      <c r="AFB56" s="299">
        <f>IF(SUM($I$55:AFB55)&lt;=$G$58,1,0)</f>
        <v>1</v>
      </c>
      <c r="AFC56" s="299">
        <f>IF(SUM($I$55:AFC55)&lt;=$G$58,1,0)</f>
        <v>1</v>
      </c>
      <c r="AFD56" s="299">
        <f>IF(SUM($I$55:AFD55)&lt;=$G$58,1,0)</f>
        <v>1</v>
      </c>
      <c r="AFE56" s="299">
        <f>IF(SUM($I$55:AFE55)&lt;=$G$58,1,0)</f>
        <v>1</v>
      </c>
      <c r="AFF56" s="299">
        <f>IF(SUM($I$55:AFF55)&lt;=$G$58,1,0)</f>
        <v>1</v>
      </c>
      <c r="AFG56" s="299">
        <f>IF(SUM($I$55:AFG55)&lt;=$G$58,1,0)</f>
        <v>1</v>
      </c>
      <c r="AFH56" s="299">
        <f>IF(SUM($I$55:AFH55)&lt;=$G$58,1,0)</f>
        <v>1</v>
      </c>
      <c r="AFI56" s="299">
        <f>IF(SUM($I$55:AFI55)&lt;=$G$58,1,0)</f>
        <v>1</v>
      </c>
      <c r="AFJ56" s="299">
        <f>IF(SUM($I$55:AFJ55)&lt;=$G$58,1,0)</f>
        <v>1</v>
      </c>
      <c r="AFK56" s="299">
        <f>IF(SUM($I$55:AFK55)&lt;=$G$58,1,0)</f>
        <v>1</v>
      </c>
      <c r="AFL56" s="299">
        <f>IF(SUM($I$55:AFL55)&lt;=$G$58,1,0)</f>
        <v>1</v>
      </c>
      <c r="AFM56" s="299">
        <f>IF(SUM($I$55:AFM55)&lt;=$G$58,1,0)</f>
        <v>1</v>
      </c>
      <c r="AFN56" s="299">
        <f>IF(SUM($I$55:AFN55)&lt;=$G$58,1,0)</f>
        <v>1</v>
      </c>
      <c r="AFO56" s="299">
        <f>IF(SUM($I$55:AFO55)&lt;=$G$58,1,0)</f>
        <v>1</v>
      </c>
      <c r="AFP56" s="299">
        <f>IF(SUM($I$55:AFP55)&lt;=$G$58,1,0)</f>
        <v>1</v>
      </c>
      <c r="AFQ56" s="299">
        <f>IF(SUM($I$55:AFQ55)&lt;=$G$58,1,0)</f>
        <v>1</v>
      </c>
      <c r="AFR56" s="299">
        <f>IF(SUM($I$55:AFR55)&lt;=$G$58,1,0)</f>
        <v>1</v>
      </c>
      <c r="AFS56" s="299">
        <f>IF(SUM($I$55:AFS55)&lt;=$G$58,1,0)</f>
        <v>1</v>
      </c>
      <c r="AFT56" s="299">
        <f>IF(SUM($I$55:AFT55)&lt;=$G$58,1,0)</f>
        <v>1</v>
      </c>
      <c r="AFU56" s="299">
        <f>IF(SUM($I$55:AFU55)&lt;=$G$58,1,0)</f>
        <v>1</v>
      </c>
      <c r="AFV56" s="299">
        <f>IF(SUM($I$55:AFV55)&lt;=$G$58,1,0)</f>
        <v>1</v>
      </c>
      <c r="AFW56" s="299">
        <f>IF(SUM($I$55:AFW55)&lt;=$G$58,1,0)</f>
        <v>1</v>
      </c>
      <c r="AFX56" s="299">
        <f>IF(SUM($I$55:AFX55)&lt;=$G$58,1,0)</f>
        <v>1</v>
      </c>
      <c r="AFY56" s="299">
        <f>IF(SUM($I$55:AFY55)&lt;=$G$58,1,0)</f>
        <v>1</v>
      </c>
      <c r="AFZ56" s="299">
        <f>IF(SUM($I$55:AFZ55)&lt;=$G$58,1,0)</f>
        <v>1</v>
      </c>
      <c r="AGA56" s="299">
        <f>IF(SUM($I$55:AGA55)&lt;=$G$58,1,0)</f>
        <v>1</v>
      </c>
      <c r="AGB56" s="299">
        <f>IF(SUM($I$55:AGB55)&lt;=$G$58,1,0)</f>
        <v>1</v>
      </c>
      <c r="AGC56" s="299">
        <f>IF(SUM($I$55:AGC55)&lt;=$G$58,1,0)</f>
        <v>1</v>
      </c>
      <c r="AGD56" s="299">
        <f>IF(SUM($I$55:AGD55)&lt;=$G$58,1,0)</f>
        <v>1</v>
      </c>
      <c r="AGE56" s="299">
        <f>IF(SUM($I$55:AGE55)&lt;=$G$58,1,0)</f>
        <v>1</v>
      </c>
      <c r="AGF56" s="299">
        <f>IF(SUM($I$55:AGF55)&lt;=$G$58,1,0)</f>
        <v>1</v>
      </c>
      <c r="AGG56" s="299">
        <f>IF(SUM($I$55:AGG55)&lt;=$G$58,1,0)</f>
        <v>1</v>
      </c>
      <c r="AGH56" s="299">
        <f>IF(SUM($I$55:AGH55)&lt;=$G$58,1,0)</f>
        <v>1</v>
      </c>
      <c r="AGI56" s="299">
        <f>IF(SUM($I$55:AGI55)&lt;=$G$58,1,0)</f>
        <v>1</v>
      </c>
      <c r="AGJ56" s="299">
        <f>IF(SUM($I$55:AGJ55)&lt;=$G$58,1,0)</f>
        <v>1</v>
      </c>
      <c r="AGK56" s="299">
        <f>IF(SUM($I$55:AGK55)&lt;=$G$58,1,0)</f>
        <v>1</v>
      </c>
      <c r="AGL56" s="299">
        <f>IF(SUM($I$55:AGL55)&lt;=$G$58,1,0)</f>
        <v>1</v>
      </c>
      <c r="AGM56" s="299">
        <f>IF(SUM($I$55:AGM55)&lt;=$G$58,1,0)</f>
        <v>1</v>
      </c>
      <c r="AGN56" s="299">
        <f>IF(SUM($I$55:AGN55)&lt;=$G$58,1,0)</f>
        <v>1</v>
      </c>
      <c r="AGO56" s="299">
        <f>IF(SUM($I$55:AGO55)&lt;=$G$58,1,0)</f>
        <v>1</v>
      </c>
      <c r="AGP56" s="299">
        <f>IF(SUM($I$55:AGP55)&lt;=$G$58,1,0)</f>
        <v>1</v>
      </c>
      <c r="AGQ56" s="299">
        <f>IF(SUM($I$55:AGQ55)&lt;=$G$58,1,0)</f>
        <v>1</v>
      </c>
      <c r="AGR56" s="299">
        <f>IF(SUM($I$55:AGR55)&lt;=$G$58,1,0)</f>
        <v>1</v>
      </c>
      <c r="AGS56" s="299">
        <f>IF(SUM($I$55:AGS55)&lt;=$G$58,1,0)</f>
        <v>1</v>
      </c>
      <c r="AGT56" s="299">
        <f>IF(SUM($I$55:AGT55)&lt;=$G$58,1,0)</f>
        <v>1</v>
      </c>
      <c r="AGU56" s="299">
        <f>IF(SUM($I$55:AGU55)&lt;=$G$58,1,0)</f>
        <v>1</v>
      </c>
      <c r="AGV56" s="299">
        <f>IF(SUM($I$55:AGV55)&lt;=$G$58,1,0)</f>
        <v>1</v>
      </c>
      <c r="AGW56" s="299">
        <f>IF(SUM($I$55:AGW55)&lt;=$G$58,1,0)</f>
        <v>1</v>
      </c>
      <c r="AGX56" s="299">
        <f>IF(SUM($I$55:AGX55)&lt;=$G$58,1,0)</f>
        <v>1</v>
      </c>
      <c r="AGY56" s="299">
        <f>IF(SUM($I$55:AGY55)&lt;=$G$58,1,0)</f>
        <v>1</v>
      </c>
      <c r="AGZ56" s="299">
        <f>IF(SUM($I$55:AGZ55)&lt;=$G$58,1,0)</f>
        <v>1</v>
      </c>
      <c r="AHA56" s="299">
        <f>IF(SUM($I$55:AHA55)&lt;=$G$58,1,0)</f>
        <v>1</v>
      </c>
      <c r="AHB56" s="299">
        <f>IF(SUM($I$55:AHB55)&lt;=$G$58,1,0)</f>
        <v>1</v>
      </c>
      <c r="AHC56" s="299">
        <f>IF(SUM($I$55:AHC55)&lt;=$G$58,1,0)</f>
        <v>1</v>
      </c>
      <c r="AHD56" s="299">
        <f>IF(SUM($I$55:AHD55)&lt;=$G$58,1,0)</f>
        <v>1</v>
      </c>
      <c r="AHE56" s="299">
        <f>IF(SUM($I$55:AHE55)&lt;=$G$58,1,0)</f>
        <v>1</v>
      </c>
      <c r="AHF56" s="299">
        <f>IF(SUM($I$55:AHF55)&lt;=$G$58,1,0)</f>
        <v>1</v>
      </c>
      <c r="AHG56" s="299">
        <f>IF(SUM($I$55:AHG55)&lt;=$G$58,1,0)</f>
        <v>1</v>
      </c>
      <c r="AHH56" s="299">
        <f>IF(SUM($I$55:AHH55)&lt;=$G$58,1,0)</f>
        <v>1</v>
      </c>
      <c r="AHI56" s="299">
        <f>IF(SUM($I$55:AHI55)&lt;=$G$58,1,0)</f>
        <v>1</v>
      </c>
      <c r="AHJ56" s="299">
        <f>IF(SUM($I$55:AHJ55)&lt;=$G$58,1,0)</f>
        <v>1</v>
      </c>
      <c r="AHK56" s="299">
        <f>IF(SUM($I$55:AHK55)&lt;=$G$58,1,0)</f>
        <v>1</v>
      </c>
      <c r="AHL56" s="299">
        <f>IF(SUM($I$55:AHL55)&lt;=$G$58,1,0)</f>
        <v>1</v>
      </c>
      <c r="AHM56" s="299">
        <f>IF(SUM($I$55:AHM55)&lt;=$G$58,1,0)</f>
        <v>1</v>
      </c>
      <c r="AHN56" s="299">
        <f>IF(SUM($I$55:AHN55)&lt;=$G$58,1,0)</f>
        <v>1</v>
      </c>
      <c r="AHO56" s="299">
        <f>IF(SUM($I$55:AHO55)&lt;=$G$58,1,0)</f>
        <v>1</v>
      </c>
      <c r="AHP56" s="299">
        <f>IF(SUM($I$55:AHP55)&lt;=$G$58,1,0)</f>
        <v>1</v>
      </c>
      <c r="AHQ56" s="299">
        <f>IF(SUM($I$55:AHQ55)&lt;=$G$58,1,0)</f>
        <v>1</v>
      </c>
      <c r="AHR56" s="299">
        <f>IF(SUM($I$55:AHR55)&lt;=$G$58,1,0)</f>
        <v>1</v>
      </c>
      <c r="AHS56" s="299">
        <f>IF(SUM($I$55:AHS55)&lt;=$G$58,1,0)</f>
        <v>1</v>
      </c>
      <c r="AHT56" s="299">
        <f>IF(SUM($I$55:AHT55)&lt;=$G$58,1,0)</f>
        <v>1</v>
      </c>
      <c r="AHU56" s="299">
        <f>IF(SUM($I$55:AHU55)&lt;=$G$58,1,0)</f>
        <v>1</v>
      </c>
      <c r="AHV56" s="299">
        <f>IF(SUM($I$55:AHV55)&lt;=$G$58,1,0)</f>
        <v>1</v>
      </c>
      <c r="AHW56" s="299">
        <f>IF(SUM($I$55:AHW55)&lt;=$G$58,1,0)</f>
        <v>1</v>
      </c>
      <c r="AHX56" s="299">
        <f>IF(SUM($I$55:AHX55)&lt;=$G$58,1,0)</f>
        <v>1</v>
      </c>
      <c r="AHY56" s="299">
        <f>IF(SUM($I$55:AHY55)&lt;=$G$58,1,0)</f>
        <v>1</v>
      </c>
      <c r="AHZ56" s="299">
        <f>IF(SUM($I$55:AHZ55)&lt;=$G$58,1,0)</f>
        <v>1</v>
      </c>
      <c r="AIA56" s="299">
        <f>IF(SUM($I$55:AIA55)&lt;=$G$58,1,0)</f>
        <v>1</v>
      </c>
      <c r="AIB56" s="299">
        <f>IF(SUM($I$55:AIB55)&lt;=$G$58,1,0)</f>
        <v>1</v>
      </c>
      <c r="AIC56" s="299">
        <f>IF(SUM($I$55:AIC55)&lt;=$G$58,1,0)</f>
        <v>1</v>
      </c>
      <c r="AID56" s="299">
        <f>IF(SUM($I$55:AID55)&lt;=$G$58,1,0)</f>
        <v>1</v>
      </c>
      <c r="AIE56" s="299">
        <f>IF(SUM($I$55:AIE55)&lt;=$G$58,1,0)</f>
        <v>1</v>
      </c>
      <c r="AIF56" s="299">
        <f>IF(SUM($I$55:AIF55)&lt;=$G$58,1,0)</f>
        <v>1</v>
      </c>
      <c r="AIG56" s="299">
        <f>IF(SUM($I$55:AIG55)&lt;=$G$58,1,0)</f>
        <v>1</v>
      </c>
      <c r="AIH56" s="299">
        <f>IF(SUM($I$55:AIH55)&lt;=$G$58,1,0)</f>
        <v>1</v>
      </c>
      <c r="AII56" s="299">
        <f>IF(SUM($I$55:AII55)&lt;=$G$58,1,0)</f>
        <v>1</v>
      </c>
      <c r="AIJ56" s="299">
        <f>IF(SUM($I$55:AIJ55)&lt;=$G$58,1,0)</f>
        <v>1</v>
      </c>
      <c r="AIK56" s="299">
        <f>IF(SUM($I$55:AIK55)&lt;=$G$58,1,0)</f>
        <v>1</v>
      </c>
      <c r="AIL56" s="299">
        <f>IF(SUM($I$55:AIL55)&lt;=$G$58,1,0)</f>
        <v>1</v>
      </c>
      <c r="AIM56" s="299">
        <f>IF(SUM($I$55:AIM55)&lt;=$G$58,1,0)</f>
        <v>1</v>
      </c>
      <c r="AIN56" s="299">
        <f>IF(SUM($I$55:AIN55)&lt;=$G$58,1,0)</f>
        <v>1</v>
      </c>
      <c r="AIO56" s="299">
        <f>IF(SUM($I$55:AIO55)&lt;=$G$58,1,0)</f>
        <v>1</v>
      </c>
      <c r="AIP56" s="299">
        <f>IF(SUM($I$55:AIP55)&lt;=$G$58,1,0)</f>
        <v>1</v>
      </c>
      <c r="AIQ56" s="299">
        <f>IF(SUM($I$55:AIQ55)&lt;=$G$58,1,0)</f>
        <v>1</v>
      </c>
      <c r="AIR56" s="299">
        <f>IF(SUM($I$55:AIR55)&lt;=$G$58,1,0)</f>
        <v>1</v>
      </c>
      <c r="AIS56" s="299">
        <f>IF(SUM($I$55:AIS55)&lt;=$G$58,1,0)</f>
        <v>1</v>
      </c>
      <c r="AIT56" s="299">
        <f>IF(SUM($I$55:AIT55)&lt;=$G$58,1,0)</f>
        <v>1</v>
      </c>
      <c r="AIU56" s="299">
        <f>IF(SUM($I$55:AIU55)&lt;=$G$58,1,0)</f>
        <v>1</v>
      </c>
      <c r="AIV56" s="299">
        <f>IF(SUM($I$55:AIV55)&lt;=$G$58,1,0)</f>
        <v>1</v>
      </c>
      <c r="AIW56" s="299">
        <f>IF(SUM($I$55:AIW55)&lt;=$G$58,1,0)</f>
        <v>1</v>
      </c>
      <c r="AIX56" s="299">
        <f>IF(SUM($I$55:AIX55)&lt;=$G$58,1,0)</f>
        <v>1</v>
      </c>
      <c r="AIY56" s="299">
        <f>IF(SUM($I$55:AIY55)&lt;=$G$58,1,0)</f>
        <v>1</v>
      </c>
      <c r="AIZ56" s="299">
        <f>IF(SUM($I$55:AIZ55)&lt;=$G$58,1,0)</f>
        <v>1</v>
      </c>
      <c r="AJA56" s="299">
        <f>IF(SUM($I$55:AJA55)&lt;=$G$58,1,0)</f>
        <v>1</v>
      </c>
      <c r="AJB56" s="299">
        <f>IF(SUM($I$55:AJB55)&lt;=$G$58,1,0)</f>
        <v>1</v>
      </c>
      <c r="AJC56" s="299">
        <f>IF(SUM($I$55:AJC55)&lt;=$G$58,1,0)</f>
        <v>1</v>
      </c>
      <c r="AJD56" s="299">
        <f>IF(SUM($I$55:AJD55)&lt;=$G$58,1,0)</f>
        <v>1</v>
      </c>
      <c r="AJE56" s="299">
        <f>IF(SUM($I$55:AJE55)&lt;=$G$58,1,0)</f>
        <v>1</v>
      </c>
      <c r="AJF56" s="299">
        <f>IF(SUM($I$55:AJF55)&lt;=$G$58,1,0)</f>
        <v>1</v>
      </c>
      <c r="AJG56" s="299">
        <f>IF(SUM($I$55:AJG55)&lt;=$G$58,1,0)</f>
        <v>1</v>
      </c>
      <c r="AJH56" s="299">
        <f>IF(SUM($I$55:AJH55)&lt;=$G$58,1,0)</f>
        <v>1</v>
      </c>
      <c r="AJI56" s="299">
        <f>IF(SUM($I$55:AJI55)&lt;=$G$58,1,0)</f>
        <v>1</v>
      </c>
      <c r="AJJ56" s="299">
        <f>IF(SUM($I$55:AJJ55)&lt;=$G$58,1,0)</f>
        <v>1</v>
      </c>
      <c r="AJK56" s="299">
        <f>IF(SUM($I$55:AJK55)&lt;=$G$58,1,0)</f>
        <v>1</v>
      </c>
      <c r="AJL56" s="299">
        <f>IF(SUM($I$55:AJL55)&lt;=$G$58,1,0)</f>
        <v>1</v>
      </c>
      <c r="AJM56" s="299">
        <f>IF(SUM($I$55:AJM55)&lt;=$G$58,1,0)</f>
        <v>1</v>
      </c>
      <c r="AJN56" s="299">
        <f>IF(SUM($I$55:AJN55)&lt;=$G$58,1,0)</f>
        <v>1</v>
      </c>
      <c r="AJO56" s="299">
        <f>IF(SUM($I$55:AJO55)&lt;=$G$58,1,0)</f>
        <v>1</v>
      </c>
      <c r="AJP56" s="299">
        <f>IF(SUM($I$55:AJP55)&lt;=$G$58,1,0)</f>
        <v>1</v>
      </c>
      <c r="AJQ56" s="299">
        <f>IF(SUM($I$55:AJQ55)&lt;=$G$58,1,0)</f>
        <v>1</v>
      </c>
      <c r="AJR56" s="299">
        <f>IF(SUM($I$55:AJR55)&lt;=$G$58,1,0)</f>
        <v>1</v>
      </c>
      <c r="AJS56" s="299">
        <f>IF(SUM($I$55:AJS55)&lt;=$G$58,1,0)</f>
        <v>1</v>
      </c>
      <c r="AJT56" s="299">
        <f>IF(SUM($I$55:AJT55)&lt;=$G$58,1,0)</f>
        <v>1</v>
      </c>
      <c r="AJU56" s="299">
        <f>IF(SUM($I$55:AJU55)&lt;=$G$58,1,0)</f>
        <v>1</v>
      </c>
      <c r="AJV56" s="299">
        <f>IF(SUM($I$55:AJV55)&lt;=$G$58,1,0)</f>
        <v>1</v>
      </c>
      <c r="AJW56" s="299">
        <f>IF(SUM($I$55:AJW55)&lt;=$G$58,1,0)</f>
        <v>1</v>
      </c>
      <c r="AJX56" s="299">
        <f>IF(SUM($I$55:AJX55)&lt;=$G$58,1,0)</f>
        <v>1</v>
      </c>
      <c r="AJY56" s="299">
        <f>IF(SUM($I$55:AJY55)&lt;=$G$58,1,0)</f>
        <v>1</v>
      </c>
      <c r="AJZ56" s="299">
        <f>IF(SUM($I$55:AJZ55)&lt;=$G$58,1,0)</f>
        <v>1</v>
      </c>
      <c r="AKA56" s="299">
        <f>IF(SUM($I$55:AKA55)&lt;=$G$58,1,0)</f>
        <v>1</v>
      </c>
      <c r="AKB56" s="299">
        <f>IF(SUM($I$55:AKB55)&lt;=$G$58,1,0)</f>
        <v>1</v>
      </c>
      <c r="AKC56" s="299">
        <f>IF(SUM($I$55:AKC55)&lt;=$G$58,1,0)</f>
        <v>1</v>
      </c>
      <c r="AKD56" s="299">
        <f>IF(SUM($I$55:AKD55)&lt;=$G$58,1,0)</f>
        <v>1</v>
      </c>
      <c r="AKE56" s="299">
        <f>IF(SUM($I$55:AKE55)&lt;=$G$58,1,0)</f>
        <v>1</v>
      </c>
      <c r="AKF56" s="299">
        <f>IF(SUM($I$55:AKF55)&lt;=$G$58,1,0)</f>
        <v>1</v>
      </c>
      <c r="AKG56" s="299">
        <f>IF(SUM($I$55:AKG55)&lt;=$G$58,1,0)</f>
        <v>1</v>
      </c>
      <c r="AKH56" s="299">
        <f>IF(SUM($I$55:AKH55)&lt;=$G$58,1,0)</f>
        <v>1</v>
      </c>
      <c r="AKI56" s="299">
        <f>IF(SUM($I$55:AKI55)&lt;=$G$58,1,0)</f>
        <v>1</v>
      </c>
      <c r="AKJ56" s="299">
        <f>IF(SUM($I$55:AKJ55)&lt;=$G$58,1,0)</f>
        <v>1</v>
      </c>
      <c r="AKK56" s="299">
        <f>IF(SUM($I$55:AKK55)&lt;=$G$58,1,0)</f>
        <v>1</v>
      </c>
      <c r="AKL56" s="299">
        <f>IF(SUM($I$55:AKL55)&lt;=$G$58,1,0)</f>
        <v>1</v>
      </c>
      <c r="AKM56" s="299">
        <f>IF(SUM($I$55:AKM55)&lt;=$G$58,1,0)</f>
        <v>1</v>
      </c>
      <c r="AKN56" s="299">
        <f>IF(SUM($I$55:AKN55)&lt;=$G$58,1,0)</f>
        <v>1</v>
      </c>
      <c r="AKO56" s="299">
        <f>IF(SUM($I$55:AKO55)&lt;=$G$58,1,0)</f>
        <v>1</v>
      </c>
      <c r="AKP56" s="299">
        <f>IF(SUM($I$55:AKP55)&lt;=$G$58,1,0)</f>
        <v>1</v>
      </c>
      <c r="AKQ56" s="299">
        <f>IF(SUM($I$55:AKQ55)&lt;=$G$58,1,0)</f>
        <v>1</v>
      </c>
      <c r="AKR56" s="299">
        <f>IF(SUM($I$55:AKR55)&lt;=$G$58,1,0)</f>
        <v>1</v>
      </c>
      <c r="AKS56" s="299">
        <f>IF(SUM($I$55:AKS55)&lt;=$G$58,1,0)</f>
        <v>1</v>
      </c>
      <c r="AKT56" s="299">
        <f>IF(SUM($I$55:AKT55)&lt;=$G$58,1,0)</f>
        <v>1</v>
      </c>
      <c r="AKU56" s="299">
        <f>IF(SUM($I$55:AKU55)&lt;=$G$58,1,0)</f>
        <v>1</v>
      </c>
      <c r="AKV56" s="299">
        <f>IF(SUM($I$55:AKV55)&lt;=$G$58,1,0)</f>
        <v>1</v>
      </c>
      <c r="AKW56" s="299">
        <f>IF(SUM($I$55:AKW55)&lt;=$G$58,1,0)</f>
        <v>1</v>
      </c>
      <c r="AKX56" s="299">
        <f>IF(SUM($I$55:AKX55)&lt;=$G$58,1,0)</f>
        <v>1</v>
      </c>
      <c r="AKY56" s="299">
        <f>IF(SUM($I$55:AKY55)&lt;=$G$58,1,0)</f>
        <v>1</v>
      </c>
      <c r="AKZ56" s="299">
        <f>IF(SUM($I$55:AKZ55)&lt;=$G$58,1,0)</f>
        <v>1</v>
      </c>
      <c r="ALA56" s="299">
        <f>IF(SUM($I$55:ALA55)&lt;=$G$58,1,0)</f>
        <v>1</v>
      </c>
      <c r="ALB56" s="299">
        <f>IF(SUM($I$55:ALB55)&lt;=$G$58,1,0)</f>
        <v>1</v>
      </c>
      <c r="ALC56" s="299">
        <f>IF(SUM($I$55:ALC55)&lt;=$G$58,1,0)</f>
        <v>1</v>
      </c>
      <c r="ALD56" s="299">
        <f>IF(SUM($I$55:ALD55)&lt;=$G$58,1,0)</f>
        <v>1</v>
      </c>
      <c r="ALE56" s="299">
        <f>IF(SUM($I$55:ALE55)&lt;=$G$58,1,0)</f>
        <v>1</v>
      </c>
      <c r="ALF56" s="299">
        <f>IF(SUM($I$55:ALF55)&lt;=$G$58,1,0)</f>
        <v>1</v>
      </c>
      <c r="ALG56" s="299">
        <f>IF(SUM($I$55:ALG55)&lt;=$G$58,1,0)</f>
        <v>1</v>
      </c>
      <c r="ALH56" s="299">
        <f>IF(SUM($I$55:ALH55)&lt;=$G$58,1,0)</f>
        <v>1</v>
      </c>
      <c r="ALI56" s="299">
        <f>IF(SUM($I$55:ALI55)&lt;=$G$58,1,0)</f>
        <v>1</v>
      </c>
      <c r="ALJ56" s="299">
        <f>IF(SUM($I$55:ALJ55)&lt;=$G$58,1,0)</f>
        <v>1</v>
      </c>
      <c r="ALK56" s="299">
        <f>IF(SUM($I$55:ALK55)&lt;=$G$58,1,0)</f>
        <v>1</v>
      </c>
      <c r="ALL56" s="299">
        <f>IF(SUM($I$55:ALL55)&lt;=$G$58,1,0)</f>
        <v>1</v>
      </c>
      <c r="ALM56" s="299">
        <f>IF(SUM($I$55:ALM55)&lt;=$G$58,1,0)</f>
        <v>1</v>
      </c>
      <c r="ALN56" s="299">
        <f>IF(SUM($I$55:ALN55)&lt;=$G$58,1,0)</f>
        <v>1</v>
      </c>
      <c r="ALO56" s="299">
        <f>IF(SUM($I$55:ALO55)&lt;=$G$58,1,0)</f>
        <v>1</v>
      </c>
      <c r="ALP56" s="299">
        <f>IF(SUM($I$55:ALP55)&lt;=$G$58,1,0)</f>
        <v>1</v>
      </c>
      <c r="ALQ56" s="299">
        <f>IF(SUM($I$55:ALQ55)&lt;=$G$58,1,0)</f>
        <v>1</v>
      </c>
      <c r="ALR56" s="299">
        <f>IF(SUM($I$55:ALR55)&lt;=$G$58,1,0)</f>
        <v>1</v>
      </c>
      <c r="ALS56" s="299">
        <f>IF(SUM($I$55:ALS55)&lt;=$G$58,1,0)</f>
        <v>1</v>
      </c>
      <c r="ALT56" s="299">
        <f>IF(SUM($I$55:ALT55)&lt;=$G$58,1,0)</f>
        <v>1</v>
      </c>
      <c r="ALU56" s="299">
        <f>IF(SUM($I$55:ALU55)&lt;=$G$58,1,0)</f>
        <v>1</v>
      </c>
      <c r="ALV56" s="299">
        <f>IF(SUM($I$55:ALV55)&lt;=$G$58,1,0)</f>
        <v>1</v>
      </c>
      <c r="ALW56" s="299">
        <f>IF(SUM($I$55:ALW55)&lt;=$G$58,1,0)</f>
        <v>1</v>
      </c>
      <c r="ALX56" s="299">
        <f>IF(SUM($I$55:ALX55)&lt;=$G$58,1,0)</f>
        <v>1</v>
      </c>
      <c r="ALY56" s="299">
        <f>IF(SUM($I$55:ALY55)&lt;=$G$58,1,0)</f>
        <v>1</v>
      </c>
      <c r="ALZ56" s="299">
        <f>IF(SUM($I$55:ALZ55)&lt;=$G$58,1,0)</f>
        <v>1</v>
      </c>
      <c r="AMA56" s="299">
        <f>IF(SUM($I$55:AMA55)&lt;=$G$58,1,0)</f>
        <v>1</v>
      </c>
      <c r="AMB56" s="299">
        <f>IF(SUM($I$55:AMB55)&lt;=$G$58,1,0)</f>
        <v>1</v>
      </c>
      <c r="AMC56" s="299">
        <f>IF(SUM($I$55:AMC55)&lt;=$G$58,1,0)</f>
        <v>1</v>
      </c>
      <c r="AMD56" s="299">
        <f>IF(SUM($I$55:AMD55)&lt;=$G$58,1,0)</f>
        <v>1</v>
      </c>
      <c r="AME56" s="299">
        <f>IF(SUM($I$55:AME55)&lt;=$G$58,1,0)</f>
        <v>1</v>
      </c>
      <c r="AMF56" s="299">
        <f>IF(SUM($I$55:AMF55)&lt;=$G$58,1,0)</f>
        <v>1</v>
      </c>
      <c r="AMG56" s="299">
        <f>IF(SUM($I$55:AMG55)&lt;=$G$58,1,0)</f>
        <v>1</v>
      </c>
      <c r="AMH56" s="299">
        <f>IF(SUM($I$55:AMH55)&lt;=$G$58,1,0)</f>
        <v>1</v>
      </c>
      <c r="AMI56" s="299">
        <f>IF(SUM($I$55:AMI55)&lt;=$G$58,1,0)</f>
        <v>1</v>
      </c>
      <c r="AMJ56" s="299">
        <f>IF(SUM($I$55:AMJ55)&lt;=$G$58,1,0)</f>
        <v>1</v>
      </c>
      <c r="AMK56" s="299">
        <f>IF(SUM($I$55:AMK55)&lt;=$G$58,1,0)</f>
        <v>1</v>
      </c>
      <c r="AML56" s="299">
        <f>IF(SUM($I$55:AML55)&lt;=$G$58,1,0)</f>
        <v>1</v>
      </c>
      <c r="AMM56" s="299">
        <f>IF(SUM($I$55:AMM55)&lt;=$G$58,1,0)</f>
        <v>1</v>
      </c>
      <c r="AMN56" s="299">
        <f>IF(SUM($I$55:AMN55)&lt;=$G$58,1,0)</f>
        <v>1</v>
      </c>
      <c r="AMO56" s="299">
        <f>IF(SUM($I$55:AMO55)&lt;=$G$58,1,0)</f>
        <v>1</v>
      </c>
      <c r="AMP56" s="299">
        <f>IF(SUM($I$55:AMP55)&lt;=$G$58,1,0)</f>
        <v>1</v>
      </c>
      <c r="AMQ56" s="299">
        <f>IF(SUM($I$55:AMQ55)&lt;=$G$58,1,0)</f>
        <v>1</v>
      </c>
      <c r="AMR56" s="299">
        <f>IF(SUM($I$55:AMR55)&lt;=$G$58,1,0)</f>
        <v>1</v>
      </c>
      <c r="AMS56" s="299">
        <f>IF(SUM($I$55:AMS55)&lt;=$G$58,1,0)</f>
        <v>1</v>
      </c>
      <c r="AMT56" s="299">
        <f>IF(SUM($I$55:AMT55)&lt;=$G$58,1,0)</f>
        <v>1</v>
      </c>
      <c r="AMU56" s="299">
        <f>IF(SUM($I$55:AMU55)&lt;=$G$58,1,0)</f>
        <v>1</v>
      </c>
      <c r="AMV56" s="299">
        <f>IF(SUM($I$55:AMV55)&lt;=$G$58,1,0)</f>
        <v>1</v>
      </c>
      <c r="AMW56" s="299">
        <f>IF(SUM($I$55:AMW55)&lt;=$G$58,1,0)</f>
        <v>1</v>
      </c>
      <c r="AMX56" s="299">
        <f>IF(SUM($I$55:AMX55)&lt;=$G$58,1,0)</f>
        <v>1</v>
      </c>
      <c r="AMY56" s="299">
        <f>IF(SUM($I$55:AMY55)&lt;=$G$58,1,0)</f>
        <v>1</v>
      </c>
      <c r="AMZ56" s="299">
        <f>IF(SUM($I$55:AMZ55)&lt;=$G$58,1,0)</f>
        <v>1</v>
      </c>
      <c r="ANA56" s="299">
        <f>IF(SUM($I$55:ANA55)&lt;=$G$58,1,0)</f>
        <v>1</v>
      </c>
      <c r="ANB56" s="299">
        <f>IF(SUM($I$55:ANB55)&lt;=$G$58,1,0)</f>
        <v>1</v>
      </c>
      <c r="ANC56" s="299">
        <f>IF(SUM($I$55:ANC55)&lt;=$G$58,1,0)</f>
        <v>1</v>
      </c>
      <c r="AND56" s="299">
        <f>IF(SUM($I$55:AND55)&lt;=$G$58,1,0)</f>
        <v>1</v>
      </c>
      <c r="ANE56" s="299">
        <f>IF(SUM($I$55:ANE55)&lt;=$G$58,1,0)</f>
        <v>1</v>
      </c>
      <c r="ANF56" s="299">
        <f>IF(SUM($I$55:ANF55)&lt;=$G$58,1,0)</f>
        <v>1</v>
      </c>
      <c r="ANG56" s="299">
        <f>IF(SUM($I$55:ANG55)&lt;=$G$58,1,0)</f>
        <v>1</v>
      </c>
      <c r="ANH56" s="299">
        <f>IF(SUM($I$55:ANH55)&lt;=$G$58,1,0)</f>
        <v>1</v>
      </c>
      <c r="ANI56" s="299">
        <f>IF(SUM($I$55:ANI55)&lt;=$G$58,1,0)</f>
        <v>1</v>
      </c>
      <c r="ANJ56" s="299">
        <f>IF(SUM($I$55:ANJ55)&lt;=$G$58,1,0)</f>
        <v>1</v>
      </c>
      <c r="ANK56" s="299">
        <f>IF(SUM($I$55:ANK55)&lt;=$G$58,1,0)</f>
        <v>1</v>
      </c>
      <c r="ANL56" s="299">
        <f>IF(SUM($I$55:ANL55)&lt;=$G$58,1,0)</f>
        <v>1</v>
      </c>
      <c r="ANM56" s="299">
        <f>IF(SUM($I$55:ANM55)&lt;=$G$58,1,0)</f>
        <v>1</v>
      </c>
      <c r="ANN56" s="299">
        <f>IF(SUM($I$55:ANN55)&lt;=$G$58,1,0)</f>
        <v>1</v>
      </c>
      <c r="ANO56" s="299">
        <f>IF(SUM($I$55:ANO55)&lt;=$G$58,1,0)</f>
        <v>1</v>
      </c>
      <c r="ANP56" s="299">
        <f>IF(SUM($I$55:ANP55)&lt;=$G$58,1,0)</f>
        <v>1</v>
      </c>
      <c r="ANQ56" s="299">
        <f>IF(SUM($I$55:ANQ55)&lt;=$G$58,1,0)</f>
        <v>1</v>
      </c>
      <c r="ANR56" s="299">
        <f>IF(SUM($I$55:ANR55)&lt;=$G$58,1,0)</f>
        <v>1</v>
      </c>
      <c r="ANS56" s="299">
        <f>IF(SUM($I$55:ANS55)&lt;=$G$58,1,0)</f>
        <v>1</v>
      </c>
      <c r="ANT56" s="299">
        <f>IF(SUM($I$55:ANT55)&lt;=$G$58,1,0)</f>
        <v>1</v>
      </c>
      <c r="ANU56" s="299">
        <f>IF(SUM($I$55:ANU55)&lt;=$G$58,1,0)</f>
        <v>1</v>
      </c>
      <c r="ANV56" s="299">
        <f>IF(SUM($I$55:ANV55)&lt;=$G$58,1,0)</f>
        <v>1</v>
      </c>
      <c r="ANW56" s="299">
        <f>IF(SUM($I$55:ANW55)&lt;=$G$58,1,0)</f>
        <v>1</v>
      </c>
      <c r="ANX56" s="299">
        <f>IF(SUM($I$55:ANX55)&lt;=$G$58,1,0)</f>
        <v>1</v>
      </c>
      <c r="ANY56" s="299">
        <f>IF(SUM($I$55:ANY55)&lt;=$G$58,1,0)</f>
        <v>1</v>
      </c>
      <c r="ANZ56" s="299">
        <f>IF(SUM($I$55:ANZ55)&lt;=$G$58,1,0)</f>
        <v>1</v>
      </c>
      <c r="AOA56" s="299">
        <f>IF(SUM($I$55:AOA55)&lt;=$G$58,1,0)</f>
        <v>1</v>
      </c>
      <c r="AOB56" s="299">
        <f>IF(SUM($I$55:AOB55)&lt;=$G$58,1,0)</f>
        <v>1</v>
      </c>
      <c r="AOC56" s="299">
        <f>IF(SUM($I$55:AOC55)&lt;=$G$58,1,0)</f>
        <v>1</v>
      </c>
      <c r="AOD56" s="299">
        <f>IF(SUM($I$55:AOD55)&lt;=$G$58,1,0)</f>
        <v>1</v>
      </c>
      <c r="AOE56" s="299">
        <f>IF(SUM($I$55:AOE55)&lt;=$G$58,1,0)</f>
        <v>1</v>
      </c>
      <c r="AOF56" s="299">
        <f>IF(SUM($I$55:AOF55)&lt;=$G$58,1,0)</f>
        <v>1</v>
      </c>
      <c r="AOG56" s="299">
        <f>IF(SUM($I$55:AOG55)&lt;=$G$58,1,0)</f>
        <v>1</v>
      </c>
      <c r="AOH56" s="299">
        <f>IF(SUM($I$55:AOH55)&lt;=$G$58,1,0)</f>
        <v>1</v>
      </c>
      <c r="AOI56" s="299">
        <f>IF(SUM($I$55:AOI55)&lt;=$G$58,1,0)</f>
        <v>1</v>
      </c>
      <c r="AOJ56" s="299">
        <f>IF(SUM($I$55:AOJ55)&lt;=$G$58,1,0)</f>
        <v>1</v>
      </c>
      <c r="AOK56" s="299">
        <f>IF(SUM($I$55:AOK55)&lt;=$G$58,1,0)</f>
        <v>1</v>
      </c>
      <c r="AOL56" s="299">
        <f>IF(SUM($I$55:AOL55)&lt;=$G$58,1,0)</f>
        <v>1</v>
      </c>
      <c r="AOM56" s="299">
        <f>IF(SUM($I$55:AOM55)&lt;=$G$58,1,0)</f>
        <v>1</v>
      </c>
      <c r="AON56" s="299">
        <f>IF(SUM($I$55:AON55)&lt;=$G$58,1,0)</f>
        <v>1</v>
      </c>
      <c r="AOO56" s="299">
        <f>IF(SUM($I$55:AOO55)&lt;=$G$58,1,0)</f>
        <v>1</v>
      </c>
      <c r="AOP56" s="299">
        <f>IF(SUM($I$55:AOP55)&lt;=$G$58,1,0)</f>
        <v>1</v>
      </c>
      <c r="AOQ56" s="299">
        <f>IF(SUM($I$55:AOQ55)&lt;=$G$58,1,0)</f>
        <v>1</v>
      </c>
      <c r="AOR56" s="299">
        <f>IF(SUM($I$55:AOR55)&lt;=$G$58,1,0)</f>
        <v>1</v>
      </c>
      <c r="AOS56" s="299">
        <f>IF(SUM($I$55:AOS55)&lt;=$G$58,1,0)</f>
        <v>1</v>
      </c>
      <c r="AOT56" s="299">
        <f>IF(SUM($I$55:AOT55)&lt;=$G$58,1,0)</f>
        <v>1</v>
      </c>
      <c r="AOU56" s="299">
        <f>IF(SUM($I$55:AOU55)&lt;=$G$58,1,0)</f>
        <v>1</v>
      </c>
      <c r="AOV56" s="299">
        <f>IF(SUM($I$55:AOV55)&lt;=$G$58,1,0)</f>
        <v>1</v>
      </c>
      <c r="AOW56" s="299">
        <f>IF(SUM($I$55:AOW55)&lt;=$G$58,1,0)</f>
        <v>1</v>
      </c>
      <c r="AOX56" s="299">
        <f>IF(SUM($I$55:AOX55)&lt;=$G$58,1,0)</f>
        <v>1</v>
      </c>
      <c r="AOY56" s="299">
        <f>IF(SUM($I$55:AOY55)&lt;=$G$58,1,0)</f>
        <v>1</v>
      </c>
      <c r="AOZ56" s="299">
        <f>IF(SUM($I$55:AOZ55)&lt;=$G$58,1,0)</f>
        <v>1</v>
      </c>
      <c r="APA56" s="299">
        <f>IF(SUM($I$55:APA55)&lt;=$G$58,1,0)</f>
        <v>1</v>
      </c>
      <c r="APB56" s="299">
        <f>IF(SUM($I$55:APB55)&lt;=$G$58,1,0)</f>
        <v>1</v>
      </c>
      <c r="APC56" s="299">
        <f>IF(SUM($I$55:APC55)&lt;=$G$58,1,0)</f>
        <v>1</v>
      </c>
      <c r="APD56" s="299">
        <f>IF(SUM($I$55:APD55)&lt;=$G$58,1,0)</f>
        <v>1</v>
      </c>
      <c r="APE56" s="299">
        <f>IF(SUM($I$55:APE55)&lt;=$G$58,1,0)</f>
        <v>1</v>
      </c>
      <c r="APF56" s="299">
        <f>IF(SUM($I$55:APF55)&lt;=$G$58,1,0)</f>
        <v>1</v>
      </c>
      <c r="APG56" s="299">
        <f>IF(SUM($I$55:APG55)&lt;=$G$58,1,0)</f>
        <v>1</v>
      </c>
      <c r="APH56" s="299">
        <f>IF(SUM($I$55:APH55)&lt;=$G$58,1,0)</f>
        <v>1</v>
      </c>
      <c r="API56" s="299">
        <f>IF(SUM($I$55:API55)&lt;=$G$58,1,0)</f>
        <v>1</v>
      </c>
      <c r="APJ56" s="299">
        <f>IF(SUM($I$55:APJ55)&lt;=$G$58,1,0)</f>
        <v>1</v>
      </c>
      <c r="APK56" s="299">
        <f>IF(SUM($I$55:APK55)&lt;=$G$58,1,0)</f>
        <v>1</v>
      </c>
      <c r="APL56" s="299">
        <f>IF(SUM($I$55:APL55)&lt;=$G$58,1,0)</f>
        <v>1</v>
      </c>
      <c r="APM56" s="299">
        <f>IF(SUM($I$55:APM55)&lt;=$G$58,1,0)</f>
        <v>1</v>
      </c>
      <c r="APN56" s="299">
        <f>IF(SUM($I$55:APN55)&lt;=$G$58,1,0)</f>
        <v>1</v>
      </c>
      <c r="APO56" s="299">
        <f>IF(SUM($I$55:APO55)&lt;=$G$58,1,0)</f>
        <v>1</v>
      </c>
      <c r="APP56" s="299">
        <f>IF(SUM($I$55:APP55)&lt;=$G$58,1,0)</f>
        <v>1</v>
      </c>
      <c r="APQ56" s="299">
        <f>IF(SUM($I$55:APQ55)&lt;=$G$58,1,0)</f>
        <v>1</v>
      </c>
      <c r="APR56" s="299">
        <f>IF(SUM($I$55:APR55)&lt;=$G$58,1,0)</f>
        <v>1</v>
      </c>
      <c r="APS56" s="299">
        <f>IF(SUM($I$55:APS55)&lt;=$G$58,1,0)</f>
        <v>1</v>
      </c>
      <c r="APT56" s="299">
        <f>IF(SUM($I$55:APT55)&lt;=$G$58,1,0)</f>
        <v>1</v>
      </c>
      <c r="APU56" s="299">
        <f>IF(SUM($I$55:APU55)&lt;=$G$58,1,0)</f>
        <v>1</v>
      </c>
      <c r="APV56" s="299">
        <f>IF(SUM($I$55:APV55)&lt;=$G$58,1,0)</f>
        <v>1</v>
      </c>
      <c r="APW56" s="299">
        <f>IF(SUM($I$55:APW55)&lt;=$G$58,1,0)</f>
        <v>1</v>
      </c>
      <c r="APX56" s="299">
        <f>IF(SUM($I$55:APX55)&lt;=$G$58,1,0)</f>
        <v>1</v>
      </c>
      <c r="APY56" s="299">
        <f>IF(SUM($I$55:APY55)&lt;=$G$58,1,0)</f>
        <v>1</v>
      </c>
      <c r="APZ56" s="299">
        <f>IF(SUM($I$55:APZ55)&lt;=$G$58,1,0)</f>
        <v>1</v>
      </c>
      <c r="AQA56" s="299">
        <f>IF(SUM($I$55:AQA55)&lt;=$G$58,1,0)</f>
        <v>1</v>
      </c>
      <c r="AQB56" s="299">
        <f>IF(SUM($I$55:AQB55)&lt;=$G$58,1,0)</f>
        <v>1</v>
      </c>
      <c r="AQC56" s="299">
        <f>IF(SUM($I$55:AQC55)&lt;=$G$58,1,0)</f>
        <v>1</v>
      </c>
      <c r="AQD56" s="299">
        <f>IF(SUM($I$55:AQD55)&lt;=$G$58,1,0)</f>
        <v>1</v>
      </c>
      <c r="AQE56" s="299">
        <f>IF(SUM($I$55:AQE55)&lt;=$G$58,1,0)</f>
        <v>1</v>
      </c>
      <c r="AQF56" s="299">
        <f>IF(SUM($I$55:AQF55)&lt;=$G$58,1,0)</f>
        <v>1</v>
      </c>
      <c r="AQG56" s="299">
        <f>IF(SUM($I$55:AQG55)&lt;=$G$58,1,0)</f>
        <v>1</v>
      </c>
      <c r="AQH56" s="299">
        <f>IF(SUM($I$55:AQH55)&lt;=$G$58,1,0)</f>
        <v>1</v>
      </c>
      <c r="AQI56" s="299">
        <f>IF(SUM($I$55:AQI55)&lt;=$G$58,1,0)</f>
        <v>1</v>
      </c>
      <c r="AQJ56" s="299">
        <f>IF(SUM($I$55:AQJ55)&lt;=$G$58,1,0)</f>
        <v>1</v>
      </c>
      <c r="AQK56" s="299">
        <f>IF(SUM($I$55:AQK55)&lt;=$G$58,1,0)</f>
        <v>1</v>
      </c>
      <c r="AQL56" s="299">
        <f>IF(SUM($I$55:AQL55)&lt;=$G$58,1,0)</f>
        <v>1</v>
      </c>
      <c r="AQM56" s="299">
        <f>IF(SUM($I$55:AQM55)&lt;=$G$58,1,0)</f>
        <v>1</v>
      </c>
      <c r="AQN56" s="299">
        <f>IF(SUM($I$55:AQN55)&lt;=$G$58,1,0)</f>
        <v>1</v>
      </c>
      <c r="AQO56" s="299">
        <f>IF(SUM($I$55:AQO55)&lt;=$G$58,1,0)</f>
        <v>1</v>
      </c>
      <c r="AQP56" s="299">
        <f>IF(SUM($I$55:AQP55)&lt;=$G$58,1,0)</f>
        <v>1</v>
      </c>
      <c r="AQQ56" s="299">
        <f>IF(SUM($I$55:AQQ55)&lt;=$G$58,1,0)</f>
        <v>1</v>
      </c>
      <c r="AQR56" s="299">
        <f>IF(SUM($I$55:AQR55)&lt;=$G$58,1,0)</f>
        <v>1</v>
      </c>
      <c r="AQS56" s="299">
        <f>IF(SUM($I$55:AQS55)&lt;=$G$58,1,0)</f>
        <v>1</v>
      </c>
      <c r="AQT56" s="299">
        <f>IF(SUM($I$55:AQT55)&lt;=$G$58,1,0)</f>
        <v>1</v>
      </c>
      <c r="AQU56" s="299">
        <f>IF(SUM($I$55:AQU55)&lt;=$G$58,1,0)</f>
        <v>1</v>
      </c>
      <c r="AQV56" s="299">
        <f>IF(SUM($I$55:AQV55)&lt;=$G$58,1,0)</f>
        <v>1</v>
      </c>
      <c r="AQW56" s="299">
        <f>IF(SUM($I$55:AQW55)&lt;=$G$58,1,0)</f>
        <v>1</v>
      </c>
      <c r="AQX56" s="299">
        <f>IF(SUM($I$55:AQX55)&lt;=$G$58,1,0)</f>
        <v>1</v>
      </c>
      <c r="AQY56" s="299">
        <f>IF(SUM($I$55:AQY55)&lt;=$G$58,1,0)</f>
        <v>1</v>
      </c>
      <c r="AQZ56" s="299">
        <f>IF(SUM($I$55:AQZ55)&lt;=$G$58,1,0)</f>
        <v>1</v>
      </c>
      <c r="ARA56" s="299">
        <f>IF(SUM($I$55:ARA55)&lt;=$G$58,1,0)</f>
        <v>1</v>
      </c>
      <c r="ARB56" s="299">
        <f>IF(SUM($I$55:ARB55)&lt;=$G$58,1,0)</f>
        <v>1</v>
      </c>
      <c r="ARC56" s="299">
        <f>IF(SUM($I$55:ARC55)&lt;=$G$58,1,0)</f>
        <v>1</v>
      </c>
      <c r="ARD56" s="299">
        <f>IF(SUM($I$55:ARD55)&lt;=$G$58,1,0)</f>
        <v>1</v>
      </c>
      <c r="ARE56" s="299">
        <f>IF(SUM($I$55:ARE55)&lt;=$G$58,1,0)</f>
        <v>1</v>
      </c>
      <c r="ARF56" s="299">
        <f>IF(SUM($I$55:ARF55)&lt;=$G$58,1,0)</f>
        <v>1</v>
      </c>
      <c r="ARG56" s="299">
        <f>IF(SUM($I$55:ARG55)&lt;=$G$58,1,0)</f>
        <v>1</v>
      </c>
      <c r="ARH56" s="299">
        <f>IF(SUM($I$55:ARH55)&lt;=$G$58,1,0)</f>
        <v>1</v>
      </c>
      <c r="ARI56" s="299">
        <f>IF(SUM($I$55:ARI55)&lt;=$G$58,1,0)</f>
        <v>1</v>
      </c>
      <c r="ARJ56" s="299">
        <f>IF(SUM($I$55:ARJ55)&lt;=$G$58,1,0)</f>
        <v>1</v>
      </c>
      <c r="ARK56" s="299">
        <f>IF(SUM($I$55:ARK55)&lt;=$G$58,1,0)</f>
        <v>1</v>
      </c>
      <c r="ARL56" s="299">
        <f>IF(SUM($I$55:ARL55)&lt;=$G$58,1,0)</f>
        <v>1</v>
      </c>
      <c r="ARM56" s="299">
        <f>IF(SUM($I$55:ARM55)&lt;=$G$58,1,0)</f>
        <v>1</v>
      </c>
      <c r="ARN56" s="299">
        <f>IF(SUM($I$55:ARN55)&lt;=$G$58,1,0)</f>
        <v>1</v>
      </c>
      <c r="ARO56" s="299">
        <f>IF(SUM($I$55:ARO55)&lt;=$G$58,1,0)</f>
        <v>1</v>
      </c>
      <c r="ARP56" s="299">
        <f>IF(SUM($I$55:ARP55)&lt;=$G$58,1,0)</f>
        <v>1</v>
      </c>
      <c r="ARQ56" s="299">
        <f>IF(SUM($I$55:ARQ55)&lt;=$G$58,1,0)</f>
        <v>1</v>
      </c>
      <c r="ARR56" s="299">
        <f>IF(SUM($I$55:ARR55)&lt;=$G$58,1,0)</f>
        <v>1</v>
      </c>
      <c r="ARS56" s="299">
        <f>IF(SUM($I$55:ARS55)&lt;=$G$58,1,0)</f>
        <v>1</v>
      </c>
      <c r="ART56" s="299">
        <f>IF(SUM($I$55:ART55)&lt;=$G$58,1,0)</f>
        <v>1</v>
      </c>
      <c r="ARU56" s="299">
        <f>IF(SUM($I$55:ARU55)&lt;=$G$58,1,0)</f>
        <v>1</v>
      </c>
      <c r="ARV56" s="299">
        <f>IF(SUM($I$55:ARV55)&lt;=$G$58,1,0)</f>
        <v>1</v>
      </c>
      <c r="ARW56" s="299">
        <f>IF(SUM($I$55:ARW55)&lt;=$G$58,1,0)</f>
        <v>1</v>
      </c>
      <c r="ARX56" s="299">
        <f>IF(SUM($I$55:ARX55)&lt;=$G$58,1,0)</f>
        <v>1</v>
      </c>
      <c r="ARY56" s="299">
        <f>IF(SUM($I$55:ARY55)&lt;=$G$58,1,0)</f>
        <v>1</v>
      </c>
      <c r="ARZ56" s="299">
        <f>IF(SUM($I$55:ARZ55)&lt;=$G$58,1,0)</f>
        <v>1</v>
      </c>
      <c r="ASA56" s="299">
        <f>IF(SUM($I$55:ASA55)&lt;=$G$58,1,0)</f>
        <v>1</v>
      </c>
      <c r="ASB56" s="299">
        <f>IF(SUM($I$55:ASB55)&lt;=$G$58,1,0)</f>
        <v>1</v>
      </c>
      <c r="ASC56" s="299">
        <f>IF(SUM($I$55:ASC55)&lt;=$G$58,1,0)</f>
        <v>1</v>
      </c>
      <c r="ASD56" s="299">
        <f>IF(SUM($I$55:ASD55)&lt;=$G$58,1,0)</f>
        <v>1</v>
      </c>
      <c r="ASE56" s="299">
        <f>IF(SUM($I$55:ASE55)&lt;=$G$58,1,0)</f>
        <v>1</v>
      </c>
      <c r="ASF56" s="299">
        <f>IF(SUM($I$55:ASF55)&lt;=$G$58,1,0)</f>
        <v>1</v>
      </c>
      <c r="ASG56" s="299">
        <f>IF(SUM($I$55:ASG55)&lt;=$G$58,1,0)</f>
        <v>1</v>
      </c>
      <c r="ASH56" s="299">
        <f>IF(SUM($I$55:ASH55)&lt;=$G$58,1,0)</f>
        <v>1</v>
      </c>
      <c r="ASI56" s="299">
        <f>IF(SUM($I$55:ASI55)&lt;=$G$58,1,0)</f>
        <v>1</v>
      </c>
      <c r="ASJ56" s="299">
        <f>IF(SUM($I$55:ASJ55)&lt;=$G$58,1,0)</f>
        <v>1</v>
      </c>
      <c r="ASK56" s="299">
        <f>IF(SUM($I$55:ASK55)&lt;=$G$58,1,0)</f>
        <v>1</v>
      </c>
      <c r="ASL56" s="299">
        <f>IF(SUM($I$55:ASL55)&lt;=$G$58,1,0)</f>
        <v>1</v>
      </c>
      <c r="ASM56" s="299">
        <f>IF(SUM($I$55:ASM55)&lt;=$G$58,1,0)</f>
        <v>1</v>
      </c>
      <c r="ASN56" s="299">
        <f>IF(SUM($I$55:ASN55)&lt;=$G$58,1,0)</f>
        <v>1</v>
      </c>
      <c r="ASO56" s="299">
        <f>IF(SUM($I$55:ASO55)&lt;=$G$58,1,0)</f>
        <v>1</v>
      </c>
      <c r="ASP56" s="299">
        <f>IF(SUM($I$55:ASP55)&lt;=$G$58,1,0)</f>
        <v>1</v>
      </c>
      <c r="ASQ56" s="299">
        <f>IF(SUM($I$55:ASQ55)&lt;=$G$58,1,0)</f>
        <v>1</v>
      </c>
      <c r="ASR56" s="299">
        <f>IF(SUM($I$55:ASR55)&lt;=$G$58,1,0)</f>
        <v>1</v>
      </c>
      <c r="ASS56" s="299">
        <f>IF(SUM($I$55:ASS55)&lt;=$G$58,1,0)</f>
        <v>1</v>
      </c>
      <c r="AST56" s="299">
        <f>IF(SUM($I$55:AST55)&lt;=$G$58,1,0)</f>
        <v>1</v>
      </c>
      <c r="ASU56" s="299">
        <f>IF(SUM($I$55:ASU55)&lt;=$G$58,1,0)</f>
        <v>1</v>
      </c>
      <c r="ASV56" s="299">
        <f>IF(SUM($I$55:ASV55)&lt;=$G$58,1,0)</f>
        <v>1</v>
      </c>
      <c r="ASW56" s="299">
        <f>IF(SUM($I$55:ASW55)&lt;=$G$58,1,0)</f>
        <v>1</v>
      </c>
      <c r="ASX56" s="299">
        <f>IF(SUM($I$55:ASX55)&lt;=$G$58,1,0)</f>
        <v>1</v>
      </c>
      <c r="ASY56" s="299">
        <f>IF(SUM($I$55:ASY55)&lt;=$G$58,1,0)</f>
        <v>1</v>
      </c>
      <c r="ASZ56" s="299">
        <f>IF(SUM($I$55:ASZ55)&lt;=$G$58,1,0)</f>
        <v>1</v>
      </c>
      <c r="ATA56" s="299">
        <f>IF(SUM($I$55:ATA55)&lt;=$G$58,1,0)</f>
        <v>1</v>
      </c>
      <c r="ATB56" s="299">
        <f>IF(SUM($I$55:ATB55)&lt;=$G$58,1,0)</f>
        <v>1</v>
      </c>
      <c r="ATC56" s="299">
        <f>IF(SUM($I$55:ATC55)&lt;=$G$58,1,0)</f>
        <v>1</v>
      </c>
      <c r="ATD56" s="299">
        <f>IF(SUM($I$55:ATD55)&lt;=$G$58,1,0)</f>
        <v>1</v>
      </c>
      <c r="ATE56" s="299">
        <f>IF(SUM($I$55:ATE55)&lt;=$G$58,1,0)</f>
        <v>1</v>
      </c>
      <c r="ATF56" s="299">
        <f>IF(SUM($I$55:ATF55)&lt;=$G$58,1,0)</f>
        <v>1</v>
      </c>
      <c r="ATG56" s="299">
        <f>IF(SUM($I$55:ATG55)&lt;=$G$58,1,0)</f>
        <v>1</v>
      </c>
      <c r="ATH56" s="299">
        <f>IF(SUM($I$55:ATH55)&lt;=$G$58,1,0)</f>
        <v>1</v>
      </c>
      <c r="ATI56" s="299">
        <f>IF(SUM($I$55:ATI55)&lt;=$G$58,1,0)</f>
        <v>1</v>
      </c>
      <c r="ATJ56" s="299">
        <f>IF(SUM($I$55:ATJ55)&lt;=$G$58,1,0)</f>
        <v>1</v>
      </c>
      <c r="ATK56" s="299">
        <f>IF(SUM($I$55:ATK55)&lt;=$G$58,1,0)</f>
        <v>1</v>
      </c>
      <c r="ATL56" s="299">
        <f>IF(SUM($I$55:ATL55)&lt;=$G$58,1,0)</f>
        <v>1</v>
      </c>
      <c r="ATM56" s="299">
        <f>IF(SUM($I$55:ATM55)&lt;=$G$58,1,0)</f>
        <v>1</v>
      </c>
      <c r="ATN56" s="299">
        <f>IF(SUM($I$55:ATN55)&lt;=$G$58,1,0)</f>
        <v>1</v>
      </c>
      <c r="ATO56" s="299">
        <f>IF(SUM($I$55:ATO55)&lt;=$G$58,1,0)</f>
        <v>1</v>
      </c>
      <c r="ATP56" s="299">
        <f>IF(SUM($I$55:ATP55)&lt;=$G$58,1,0)</f>
        <v>1</v>
      </c>
      <c r="ATQ56" s="299">
        <f>IF(SUM($I$55:ATQ55)&lt;=$G$58,1,0)</f>
        <v>1</v>
      </c>
      <c r="ATR56" s="299">
        <f>IF(SUM($I$55:ATR55)&lt;=$G$58,1,0)</f>
        <v>1</v>
      </c>
      <c r="ATS56" s="299">
        <f>IF(SUM($I$55:ATS55)&lt;=$G$58,1,0)</f>
        <v>1</v>
      </c>
      <c r="ATT56" s="299">
        <f>IF(SUM($I$55:ATT55)&lt;=$G$58,1,0)</f>
        <v>1</v>
      </c>
      <c r="ATU56" s="299">
        <f>IF(SUM($I$55:ATU55)&lt;=$G$58,1,0)</f>
        <v>1</v>
      </c>
      <c r="ATV56" s="299">
        <f>IF(SUM($I$55:ATV55)&lt;=$G$58,1,0)</f>
        <v>1</v>
      </c>
      <c r="ATW56" s="299">
        <f>IF(SUM($I$55:ATW55)&lt;=$G$58,1,0)</f>
        <v>1</v>
      </c>
      <c r="ATX56" s="299">
        <f>IF(SUM($I$55:ATX55)&lt;=$G$58,1,0)</f>
        <v>1</v>
      </c>
      <c r="ATY56" s="299">
        <f>IF(SUM($I$55:ATY55)&lt;=$G$58,1,0)</f>
        <v>1</v>
      </c>
      <c r="ATZ56" s="299">
        <f>IF(SUM($I$55:ATZ55)&lt;=$G$58,1,0)</f>
        <v>1</v>
      </c>
      <c r="AUA56" s="299">
        <f>IF(SUM($I$55:AUA55)&lt;=$G$58,1,0)</f>
        <v>1</v>
      </c>
      <c r="AUB56" s="299">
        <f>IF(SUM($I$55:AUB55)&lt;=$G$58,1,0)</f>
        <v>1</v>
      </c>
      <c r="AUC56" s="299">
        <f>IF(SUM($I$55:AUC55)&lt;=$G$58,1,0)</f>
        <v>1</v>
      </c>
      <c r="AUD56" s="299">
        <f>IF(SUM($I$55:AUD55)&lt;=$G$58,1,0)</f>
        <v>1</v>
      </c>
      <c r="AUE56" s="299">
        <f>IF(SUM($I$55:AUE55)&lt;=$G$58,1,0)</f>
        <v>1</v>
      </c>
      <c r="AUF56" s="299">
        <f>IF(SUM($I$55:AUF55)&lt;=$G$58,1,0)</f>
        <v>1</v>
      </c>
      <c r="AUG56" s="299">
        <f>IF(SUM($I$55:AUG55)&lt;=$G$58,1,0)</f>
        <v>1</v>
      </c>
      <c r="AUH56" s="299">
        <f>IF(SUM($I$55:AUH55)&lt;=$G$58,1,0)</f>
        <v>1</v>
      </c>
      <c r="AUI56" s="299">
        <f>IF(SUM($I$55:AUI55)&lt;=$G$58,1,0)</f>
        <v>1</v>
      </c>
      <c r="AUJ56" s="299">
        <f>IF(SUM($I$55:AUJ55)&lt;=$G$58,1,0)</f>
        <v>1</v>
      </c>
      <c r="AUK56" s="299">
        <f>IF(SUM($I$55:AUK55)&lt;=$G$58,1,0)</f>
        <v>1</v>
      </c>
      <c r="AUL56" s="299">
        <f>IF(SUM($I$55:AUL55)&lt;=$G$58,1,0)</f>
        <v>1</v>
      </c>
      <c r="AUM56" s="299">
        <f>IF(SUM($I$55:AUM55)&lt;=$G$58,1,0)</f>
        <v>1</v>
      </c>
      <c r="AUN56" s="299">
        <f>IF(SUM($I$55:AUN55)&lt;=$G$58,1,0)</f>
        <v>1</v>
      </c>
      <c r="AUO56" s="299">
        <f>IF(SUM($I$55:AUO55)&lt;=$G$58,1,0)</f>
        <v>1</v>
      </c>
      <c r="AUP56" s="299">
        <f>IF(SUM($I$55:AUP55)&lt;=$G$58,1,0)</f>
        <v>1</v>
      </c>
      <c r="AUQ56" s="299">
        <f>IF(SUM($I$55:AUQ55)&lt;=$G$58,1,0)</f>
        <v>1</v>
      </c>
      <c r="AUR56" s="299">
        <f>IF(SUM($I$55:AUR55)&lt;=$G$58,1,0)</f>
        <v>1</v>
      </c>
      <c r="AUS56" s="299">
        <f>IF(SUM($I$55:AUS55)&lt;=$G$58,1,0)</f>
        <v>1</v>
      </c>
      <c r="AUT56" s="299">
        <f>IF(SUM($I$55:AUT55)&lt;=$G$58,1,0)</f>
        <v>1</v>
      </c>
      <c r="AUU56" s="299">
        <f>IF(SUM($I$55:AUU55)&lt;=$G$58,1,0)</f>
        <v>1</v>
      </c>
      <c r="AUV56" s="299">
        <f>IF(SUM($I$55:AUV55)&lt;=$G$58,1,0)</f>
        <v>1</v>
      </c>
      <c r="AUW56" s="299">
        <f>IF(SUM($I$55:AUW55)&lt;=$G$58,1,0)</f>
        <v>1</v>
      </c>
      <c r="AUX56" s="299">
        <f>IF(SUM($I$55:AUX55)&lt;=$G$58,1,0)</f>
        <v>1</v>
      </c>
      <c r="AUY56" s="299">
        <f>IF(SUM($I$55:AUY55)&lt;=$G$58,1,0)</f>
        <v>1</v>
      </c>
      <c r="AUZ56" s="299">
        <f>IF(SUM($I$55:AUZ55)&lt;=$G$58,1,0)</f>
        <v>1</v>
      </c>
      <c r="AVA56" s="299">
        <f>IF(SUM($I$55:AVA55)&lt;=$G$58,1,0)</f>
        <v>1</v>
      </c>
      <c r="AVB56" s="299">
        <f>IF(SUM($I$55:AVB55)&lt;=$G$58,1,0)</f>
        <v>1</v>
      </c>
      <c r="AVC56" s="299">
        <f>IF(SUM($I$55:AVC55)&lt;=$G$58,1,0)</f>
        <v>1</v>
      </c>
      <c r="AVD56" s="299">
        <f>IF(SUM($I$55:AVD55)&lt;=$G$58,1,0)</f>
        <v>1</v>
      </c>
      <c r="AVE56" s="299">
        <f>IF(SUM($I$55:AVE55)&lt;=$G$58,1,0)</f>
        <v>1</v>
      </c>
      <c r="AVF56" s="299">
        <f>IF(SUM($I$55:AVF55)&lt;=$G$58,1,0)</f>
        <v>1</v>
      </c>
      <c r="AVG56" s="299">
        <f>IF(SUM($I$55:AVG55)&lt;=$G$58,1,0)</f>
        <v>1</v>
      </c>
      <c r="AVH56" s="299">
        <f>IF(SUM($I$55:AVH55)&lt;=$G$58,1,0)</f>
        <v>1</v>
      </c>
      <c r="AVI56" s="299">
        <f>IF(SUM($I$55:AVI55)&lt;=$G$58,1,0)</f>
        <v>1</v>
      </c>
      <c r="AVJ56" s="299">
        <f>IF(SUM($I$55:AVJ55)&lt;=$G$58,1,0)</f>
        <v>1</v>
      </c>
      <c r="AVK56" s="299">
        <f>IF(SUM($I$55:AVK55)&lt;=$G$58,1,0)</f>
        <v>1</v>
      </c>
      <c r="AVL56" s="299">
        <f>IF(SUM($I$55:AVL55)&lt;=$G$58,1,0)</f>
        <v>1</v>
      </c>
      <c r="AVM56" s="299">
        <f>IF(SUM($I$55:AVM55)&lt;=$G$58,1,0)</f>
        <v>1</v>
      </c>
      <c r="AVN56" s="299">
        <f>IF(SUM($I$55:AVN55)&lt;=$G$58,1,0)</f>
        <v>1</v>
      </c>
      <c r="AVO56" s="299">
        <f>IF(SUM($I$55:AVO55)&lt;=$G$58,1,0)</f>
        <v>1</v>
      </c>
      <c r="AVP56" s="299">
        <f>IF(SUM($I$55:AVP55)&lt;=$G$58,1,0)</f>
        <v>1</v>
      </c>
      <c r="AVQ56" s="299">
        <f>IF(SUM($I$55:AVQ55)&lt;=$G$58,1,0)</f>
        <v>1</v>
      </c>
      <c r="AVR56" s="299">
        <f>IF(SUM($I$55:AVR55)&lt;=$G$58,1,0)</f>
        <v>1</v>
      </c>
      <c r="AVS56" s="299">
        <f>IF(SUM($I$55:AVS55)&lt;=$G$58,1,0)</f>
        <v>1</v>
      </c>
      <c r="AVT56" s="299">
        <f>IF(SUM($I$55:AVT55)&lt;=$G$58,1,0)</f>
        <v>1</v>
      </c>
      <c r="AVU56" s="299">
        <f>IF(SUM($I$55:AVU55)&lt;=$G$58,1,0)</f>
        <v>1</v>
      </c>
      <c r="AVV56" s="299">
        <f>IF(SUM($I$55:AVV55)&lt;=$G$58,1,0)</f>
        <v>1</v>
      </c>
      <c r="AVW56" s="299">
        <f>IF(SUM($I$55:AVW55)&lt;=$G$58,1,0)</f>
        <v>1</v>
      </c>
      <c r="AVX56" s="299">
        <f>IF(SUM($I$55:AVX55)&lt;=$G$58,1,0)</f>
        <v>1</v>
      </c>
      <c r="AVY56" s="299">
        <f>IF(SUM($I$55:AVY55)&lt;=$G$58,1,0)</f>
        <v>1</v>
      </c>
      <c r="AVZ56" s="299">
        <f>IF(SUM($I$55:AVZ55)&lt;=$G$58,1,0)</f>
        <v>1</v>
      </c>
      <c r="AWA56" s="299">
        <f>IF(SUM($I$55:AWA55)&lt;=$G$58,1,0)</f>
        <v>1</v>
      </c>
      <c r="AWB56" s="299">
        <f>IF(SUM($I$55:AWB55)&lt;=$G$58,1,0)</f>
        <v>1</v>
      </c>
      <c r="AWC56" s="299">
        <f>IF(SUM($I$55:AWC55)&lt;=$G$58,1,0)</f>
        <v>1</v>
      </c>
      <c r="AWD56" s="299">
        <f>IF(SUM($I$55:AWD55)&lt;=$G$58,1,0)</f>
        <v>1</v>
      </c>
      <c r="AWE56" s="299">
        <f>IF(SUM($I$55:AWE55)&lt;=$G$58,1,0)</f>
        <v>1</v>
      </c>
      <c r="AWF56" s="299">
        <f>IF(SUM($I$55:AWF55)&lt;=$G$58,1,0)</f>
        <v>1</v>
      </c>
      <c r="AWG56" s="299">
        <f>IF(SUM($I$55:AWG55)&lt;=$G$58,1,0)</f>
        <v>1</v>
      </c>
      <c r="AWH56" s="299">
        <f>IF(SUM($I$55:AWH55)&lt;=$G$58,1,0)</f>
        <v>1</v>
      </c>
      <c r="AWI56" s="299">
        <f>IF(SUM($I$55:AWI55)&lt;=$G$58,1,0)</f>
        <v>1</v>
      </c>
      <c r="AWJ56" s="299">
        <f>IF(SUM($I$55:AWJ55)&lt;=$G$58,1,0)</f>
        <v>1</v>
      </c>
      <c r="AWK56" s="299">
        <f>IF(SUM($I$55:AWK55)&lt;=$G$58,1,0)</f>
        <v>1</v>
      </c>
      <c r="AWL56" s="299">
        <f>IF(SUM($I$55:AWL55)&lt;=$G$58,1,0)</f>
        <v>1</v>
      </c>
      <c r="AWM56" s="299">
        <f>IF(SUM($I$55:AWM55)&lt;=$G$58,1,0)</f>
        <v>1</v>
      </c>
      <c r="AWN56" s="299">
        <f>IF(SUM($I$55:AWN55)&lt;=$G$58,1,0)</f>
        <v>1</v>
      </c>
      <c r="AWO56" s="299">
        <f>IF(SUM($I$55:AWO55)&lt;=$G$58,1,0)</f>
        <v>1</v>
      </c>
      <c r="AWP56" s="299">
        <f>IF(SUM($I$55:AWP55)&lt;=$G$58,1,0)</f>
        <v>1</v>
      </c>
      <c r="AWQ56" s="299">
        <f>IF(SUM($I$55:AWQ55)&lt;=$G$58,1,0)</f>
        <v>1</v>
      </c>
      <c r="AWR56" s="299">
        <f>IF(SUM($I$55:AWR55)&lt;=$G$58,1,0)</f>
        <v>1</v>
      </c>
      <c r="AWS56" s="299">
        <f>IF(SUM($I$55:AWS55)&lt;=$G$58,1,0)</f>
        <v>1</v>
      </c>
      <c r="AWT56" s="299">
        <f>IF(SUM($I$55:AWT55)&lt;=$G$58,1,0)</f>
        <v>1</v>
      </c>
      <c r="AWU56" s="299">
        <f>IF(SUM($I$55:AWU55)&lt;=$G$58,1,0)</f>
        <v>1</v>
      </c>
      <c r="AWV56" s="299">
        <f>IF(SUM($I$55:AWV55)&lt;=$G$58,1,0)</f>
        <v>1</v>
      </c>
      <c r="AWW56" s="299">
        <f>IF(SUM($I$55:AWW55)&lt;=$G$58,1,0)</f>
        <v>1</v>
      </c>
      <c r="AWX56" s="299">
        <f>IF(SUM($I$55:AWX55)&lt;=$G$58,1,0)</f>
        <v>1</v>
      </c>
      <c r="AWY56" s="299">
        <f>IF(SUM($I$55:AWY55)&lt;=$G$58,1,0)</f>
        <v>1</v>
      </c>
      <c r="AWZ56" s="299">
        <f>IF(SUM($I$55:AWZ55)&lt;=$G$58,1,0)</f>
        <v>1</v>
      </c>
      <c r="AXA56" s="299">
        <f>IF(SUM($I$55:AXA55)&lt;=$G$58,1,0)</f>
        <v>1</v>
      </c>
      <c r="AXB56" s="299">
        <f>IF(SUM($I$55:AXB55)&lt;=$G$58,1,0)</f>
        <v>1</v>
      </c>
      <c r="AXC56" s="299">
        <f>IF(SUM($I$55:AXC55)&lt;=$G$58,1,0)</f>
        <v>1</v>
      </c>
      <c r="AXD56" s="299">
        <f>IF(SUM($I$55:AXD55)&lt;=$G$58,1,0)</f>
        <v>1</v>
      </c>
      <c r="AXE56" s="299">
        <f>IF(SUM($I$55:AXE55)&lt;=$G$58,1,0)</f>
        <v>1</v>
      </c>
      <c r="AXF56" s="299">
        <f>IF(SUM($I$55:AXF55)&lt;=$G$58,1,0)</f>
        <v>1</v>
      </c>
      <c r="AXG56" s="299">
        <f>IF(SUM($I$55:AXG55)&lt;=$G$58,1,0)</f>
        <v>1</v>
      </c>
      <c r="AXH56" s="299">
        <f>IF(SUM($I$55:AXH55)&lt;=$G$58,1,0)</f>
        <v>1</v>
      </c>
      <c r="AXI56" s="299">
        <f>IF(SUM($I$55:AXI55)&lt;=$G$58,1,0)</f>
        <v>1</v>
      </c>
      <c r="AXJ56" s="299">
        <f>IF(SUM($I$55:AXJ55)&lt;=$G$58,1,0)</f>
        <v>1</v>
      </c>
      <c r="AXK56" s="299">
        <f>IF(SUM($I$55:AXK55)&lt;=$G$58,1,0)</f>
        <v>1</v>
      </c>
      <c r="AXL56" s="299">
        <f>IF(SUM($I$55:AXL55)&lt;=$G$58,1,0)</f>
        <v>1</v>
      </c>
      <c r="AXM56" s="299">
        <f>IF(SUM($I$55:AXM55)&lt;=$G$58,1,0)</f>
        <v>1</v>
      </c>
      <c r="AXN56" s="299">
        <f>IF(SUM($I$55:AXN55)&lt;=$G$58,1,0)</f>
        <v>1</v>
      </c>
      <c r="AXO56" s="299">
        <f>IF(SUM($I$55:AXO55)&lt;=$G$58,1,0)</f>
        <v>1</v>
      </c>
      <c r="AXP56" s="299">
        <f>IF(SUM($I$55:AXP55)&lt;=$G$58,1,0)</f>
        <v>1</v>
      </c>
      <c r="AXQ56" s="299">
        <f>IF(SUM($I$55:AXQ55)&lt;=$G$58,1,0)</f>
        <v>1</v>
      </c>
      <c r="AXR56" s="299">
        <f>IF(SUM($I$55:AXR55)&lt;=$G$58,1,0)</f>
        <v>1</v>
      </c>
      <c r="AXS56" s="299">
        <f>IF(SUM($I$55:AXS55)&lt;=$G$58,1,0)</f>
        <v>1</v>
      </c>
      <c r="AXT56" s="299">
        <f>IF(SUM($I$55:AXT55)&lt;=$G$58,1,0)</f>
        <v>1</v>
      </c>
      <c r="AXU56" s="299">
        <f>IF(SUM($I$55:AXU55)&lt;=$G$58,1,0)</f>
        <v>1</v>
      </c>
      <c r="AXV56" s="299">
        <f>IF(SUM($I$55:AXV55)&lt;=$G$58,1,0)</f>
        <v>1</v>
      </c>
      <c r="AXW56" s="299">
        <f>IF(SUM($I$55:AXW55)&lt;=$G$58,1,0)</f>
        <v>1</v>
      </c>
      <c r="AXX56" s="299">
        <f>IF(SUM($I$55:AXX55)&lt;=$G$58,1,0)</f>
        <v>1</v>
      </c>
      <c r="AXY56" s="299">
        <f>IF(SUM($I$55:AXY55)&lt;=$G$58,1,0)</f>
        <v>1</v>
      </c>
      <c r="AXZ56" s="299">
        <f>IF(SUM($I$55:AXZ55)&lt;=$G$58,1,0)</f>
        <v>1</v>
      </c>
      <c r="AYA56" s="299">
        <f>IF(SUM($I$55:AYA55)&lt;=$G$58,1,0)</f>
        <v>1</v>
      </c>
      <c r="AYB56" s="299">
        <f>IF(SUM($I$55:AYB55)&lt;=$G$58,1,0)</f>
        <v>1</v>
      </c>
      <c r="AYC56" s="299">
        <f>IF(SUM($I$55:AYC55)&lt;=$G$58,1,0)</f>
        <v>1</v>
      </c>
      <c r="AYD56" s="299">
        <f>IF(SUM($I$55:AYD55)&lt;=$G$58,1,0)</f>
        <v>1</v>
      </c>
      <c r="AYE56" s="299">
        <f>IF(SUM($I$55:AYE55)&lt;=$G$58,1,0)</f>
        <v>1</v>
      </c>
      <c r="AYF56" s="299">
        <f>IF(SUM($I$55:AYF55)&lt;=$G$58,1,0)</f>
        <v>1</v>
      </c>
      <c r="AYG56" s="299">
        <f>IF(SUM($I$55:AYG55)&lt;=$G$58,1,0)</f>
        <v>1</v>
      </c>
      <c r="AYH56" s="299">
        <f>IF(SUM($I$55:AYH55)&lt;=$G$58,1,0)</f>
        <v>1</v>
      </c>
      <c r="AYI56" s="299">
        <f>IF(SUM($I$55:AYI55)&lt;=$G$58,1,0)</f>
        <v>1</v>
      </c>
      <c r="AYJ56" s="299">
        <f>IF(SUM($I$55:AYJ55)&lt;=$G$58,1,0)</f>
        <v>1</v>
      </c>
      <c r="AYK56" s="299">
        <f>IF(SUM($I$55:AYK55)&lt;=$G$58,1,0)</f>
        <v>1</v>
      </c>
      <c r="AYL56" s="299">
        <f>IF(SUM($I$55:AYL55)&lt;=$G$58,1,0)</f>
        <v>1</v>
      </c>
      <c r="AYM56" s="299">
        <f>IF(SUM($I$55:AYM55)&lt;=$G$58,1,0)</f>
        <v>1</v>
      </c>
      <c r="AYN56" s="299">
        <f>IF(SUM($I$55:AYN55)&lt;=$G$58,1,0)</f>
        <v>1</v>
      </c>
      <c r="AYO56" s="299">
        <f>IF(SUM($I$55:AYO55)&lt;=$G$58,1,0)</f>
        <v>1</v>
      </c>
      <c r="AYP56" s="299">
        <f>IF(SUM($I$55:AYP55)&lt;=$G$58,1,0)</f>
        <v>1</v>
      </c>
      <c r="AYQ56" s="299">
        <f>IF(SUM($I$55:AYQ55)&lt;=$G$58,1,0)</f>
        <v>1</v>
      </c>
      <c r="AYR56" s="299">
        <f>IF(SUM($I$55:AYR55)&lt;=$G$58,1,0)</f>
        <v>1</v>
      </c>
      <c r="AYS56" s="299">
        <f>IF(SUM($I$55:AYS55)&lt;=$G$58,1,0)</f>
        <v>1</v>
      </c>
      <c r="AYT56" s="299">
        <f>IF(SUM($I$55:AYT55)&lt;=$G$58,1,0)</f>
        <v>1</v>
      </c>
      <c r="AYU56" s="299">
        <f>IF(SUM($I$55:AYU55)&lt;=$G$58,1,0)</f>
        <v>1</v>
      </c>
      <c r="AYV56" s="299">
        <f>IF(SUM($I$55:AYV55)&lt;=$G$58,1,0)</f>
        <v>1</v>
      </c>
      <c r="AYW56" s="299">
        <f>IF(SUM($I$55:AYW55)&lt;=$G$58,1,0)</f>
        <v>1</v>
      </c>
      <c r="AYX56" s="299">
        <f>IF(SUM($I$55:AYX55)&lt;=$G$58,1,0)</f>
        <v>1</v>
      </c>
      <c r="AYY56" s="299">
        <f>IF(SUM($I$55:AYY55)&lt;=$G$58,1,0)</f>
        <v>1</v>
      </c>
      <c r="AYZ56" s="299">
        <f>IF(SUM($I$55:AYZ55)&lt;=$G$58,1,0)</f>
        <v>1</v>
      </c>
      <c r="AZA56" s="299">
        <f>IF(SUM($I$55:AZA55)&lt;=$G$58,1,0)</f>
        <v>1</v>
      </c>
      <c r="AZB56" s="299">
        <f>IF(SUM($I$55:AZB55)&lt;=$G$58,1,0)</f>
        <v>1</v>
      </c>
      <c r="AZC56" s="299">
        <f>IF(SUM($I$55:AZC55)&lt;=$G$58,1,0)</f>
        <v>1</v>
      </c>
      <c r="AZD56" s="299">
        <f>IF(SUM($I$55:AZD55)&lt;=$G$58,1,0)</f>
        <v>1</v>
      </c>
      <c r="AZE56" s="299">
        <f>IF(SUM($I$55:AZE55)&lt;=$G$58,1,0)</f>
        <v>1</v>
      </c>
      <c r="AZF56" s="299">
        <f>IF(SUM($I$55:AZF55)&lt;=$G$58,1,0)</f>
        <v>1</v>
      </c>
      <c r="AZG56" s="299">
        <f>IF(SUM($I$55:AZG55)&lt;=$G$58,1,0)</f>
        <v>1</v>
      </c>
      <c r="AZH56" s="299">
        <f>IF(SUM($I$55:AZH55)&lt;=$G$58,1,0)</f>
        <v>1</v>
      </c>
      <c r="AZI56" s="299">
        <f>IF(SUM($I$55:AZI55)&lt;=$G$58,1,0)</f>
        <v>1</v>
      </c>
      <c r="AZJ56" s="299">
        <f>IF(SUM($I$55:AZJ55)&lt;=$G$58,1,0)</f>
        <v>1</v>
      </c>
      <c r="AZK56" s="299">
        <f>IF(SUM($I$55:AZK55)&lt;=$G$58,1,0)</f>
        <v>1</v>
      </c>
      <c r="AZL56" s="299">
        <f>IF(SUM($I$55:AZL55)&lt;=$G$58,1,0)</f>
        <v>1</v>
      </c>
      <c r="AZM56" s="299">
        <f>IF(SUM($I$55:AZM55)&lt;=$G$58,1,0)</f>
        <v>1</v>
      </c>
      <c r="AZN56" s="299">
        <f>IF(SUM($I$55:AZN55)&lt;=$G$58,1,0)</f>
        <v>1</v>
      </c>
      <c r="AZO56" s="299">
        <f>IF(SUM($I$55:AZO55)&lt;=$G$58,1,0)</f>
        <v>1</v>
      </c>
      <c r="AZP56" s="299">
        <f>IF(SUM($I$55:AZP55)&lt;=$G$58,1,0)</f>
        <v>1</v>
      </c>
      <c r="AZQ56" s="299">
        <f>IF(SUM($I$55:AZQ55)&lt;=$G$58,1,0)</f>
        <v>1</v>
      </c>
      <c r="AZR56" s="299">
        <f>IF(SUM($I$55:AZR55)&lt;=$G$58,1,0)</f>
        <v>1</v>
      </c>
      <c r="AZS56" s="299">
        <f>IF(SUM($I$55:AZS55)&lt;=$G$58,1,0)</f>
        <v>1</v>
      </c>
      <c r="AZT56" s="299">
        <f>IF(SUM($I$55:AZT55)&lt;=$G$58,1,0)</f>
        <v>1</v>
      </c>
      <c r="AZU56" s="299">
        <f>IF(SUM($I$55:AZU55)&lt;=$G$58,1,0)</f>
        <v>1</v>
      </c>
      <c r="AZV56" s="299">
        <f>IF(SUM($I$55:AZV55)&lt;=$G$58,1,0)</f>
        <v>1</v>
      </c>
      <c r="AZW56" s="299">
        <f>IF(SUM($I$55:AZW55)&lt;=$G$58,1,0)</f>
        <v>1</v>
      </c>
      <c r="AZX56" s="299">
        <f>IF(SUM($I$55:AZX55)&lt;=$G$58,1,0)</f>
        <v>1</v>
      </c>
      <c r="AZY56" s="299">
        <f>IF(SUM($I$55:AZY55)&lt;=$G$58,1,0)</f>
        <v>1</v>
      </c>
      <c r="AZZ56" s="299">
        <f>IF(SUM($I$55:AZZ55)&lt;=$G$58,1,0)</f>
        <v>1</v>
      </c>
      <c r="BAA56" s="299">
        <f>IF(SUM($I$55:BAA55)&lt;=$G$58,1,0)</f>
        <v>1</v>
      </c>
      <c r="BAB56" s="299">
        <f>IF(SUM($I$55:BAB55)&lt;=$G$58,1,0)</f>
        <v>1</v>
      </c>
      <c r="BAC56" s="299">
        <f>IF(SUM($I$55:BAC55)&lt;=$G$58,1,0)</f>
        <v>1</v>
      </c>
      <c r="BAD56" s="299">
        <f>IF(SUM($I$55:BAD55)&lt;=$G$58,1,0)</f>
        <v>1</v>
      </c>
      <c r="BAE56" s="299">
        <f>IF(SUM($I$55:BAE55)&lt;=$G$58,1,0)</f>
        <v>1</v>
      </c>
      <c r="BAF56" s="299">
        <f>IF(SUM($I$55:BAF55)&lt;=$G$58,1,0)</f>
        <v>1</v>
      </c>
      <c r="BAG56" s="299">
        <f>IF(SUM($I$55:BAG55)&lt;=$G$58,1,0)</f>
        <v>1</v>
      </c>
      <c r="BAH56" s="299">
        <f>IF(SUM($I$55:BAH55)&lt;=$G$58,1,0)</f>
        <v>1</v>
      </c>
      <c r="BAI56" s="299">
        <f>IF(SUM($I$55:BAI55)&lt;=$G$58,1,0)</f>
        <v>1</v>
      </c>
      <c r="BAJ56" s="299">
        <f>IF(SUM($I$55:BAJ55)&lt;=$G$58,1,0)</f>
        <v>1</v>
      </c>
      <c r="BAK56" s="299">
        <f>IF(SUM($I$55:BAK55)&lt;=$G$58,1,0)</f>
        <v>1</v>
      </c>
      <c r="BAL56" s="299">
        <f>IF(SUM($I$55:BAL55)&lt;=$G$58,1,0)</f>
        <v>1</v>
      </c>
      <c r="BAM56" s="299">
        <f>IF(SUM($I$55:BAM55)&lt;=$G$58,1,0)</f>
        <v>1</v>
      </c>
      <c r="BAN56" s="299">
        <f>IF(SUM($I$55:BAN55)&lt;=$G$58,1,0)</f>
        <v>1</v>
      </c>
      <c r="BAO56" s="299">
        <f>IF(SUM($I$55:BAO55)&lt;=$G$58,1,0)</f>
        <v>1</v>
      </c>
      <c r="BAP56" s="299">
        <f>IF(SUM($I$55:BAP55)&lt;=$G$58,1,0)</f>
        <v>1</v>
      </c>
      <c r="BAQ56" s="299">
        <f>IF(SUM($I$55:BAQ55)&lt;=$G$58,1,0)</f>
        <v>1</v>
      </c>
      <c r="BAR56" s="299">
        <f>IF(SUM($I$55:BAR55)&lt;=$G$58,1,0)</f>
        <v>1</v>
      </c>
      <c r="BAS56" s="299">
        <f>IF(SUM($I$55:BAS55)&lt;=$G$58,1,0)</f>
        <v>1</v>
      </c>
      <c r="BAT56" s="299">
        <f>IF(SUM($I$55:BAT55)&lt;=$G$58,1,0)</f>
        <v>1</v>
      </c>
      <c r="BAU56" s="299">
        <f>IF(SUM($I$55:BAU55)&lt;=$G$58,1,0)</f>
        <v>1</v>
      </c>
      <c r="BAV56" s="299">
        <f>IF(SUM($I$55:BAV55)&lt;=$G$58,1,0)</f>
        <v>1</v>
      </c>
      <c r="BAW56" s="299">
        <f>IF(SUM($I$55:BAW55)&lt;=$G$58,1,0)</f>
        <v>1</v>
      </c>
      <c r="BAX56" s="299">
        <f>IF(SUM($I$55:BAX55)&lt;=$G$58,1,0)</f>
        <v>1</v>
      </c>
      <c r="BAY56" s="299">
        <f>IF(SUM($I$55:BAY55)&lt;=$G$58,1,0)</f>
        <v>1</v>
      </c>
      <c r="BAZ56" s="299">
        <f>IF(SUM($I$55:BAZ55)&lt;=$G$58,1,0)</f>
        <v>1</v>
      </c>
      <c r="BBA56" s="299">
        <f>IF(SUM($I$55:BBA55)&lt;=$G$58,1,0)</f>
        <v>1</v>
      </c>
      <c r="BBB56" s="299">
        <f>IF(SUM($I$55:BBB55)&lt;=$G$58,1,0)</f>
        <v>1</v>
      </c>
      <c r="BBC56" s="299">
        <f>IF(SUM($I$55:BBC55)&lt;=$G$58,1,0)</f>
        <v>1</v>
      </c>
      <c r="BBD56" s="299">
        <f>IF(SUM($I$55:BBD55)&lt;=$G$58,1,0)</f>
        <v>1</v>
      </c>
      <c r="BBE56" s="299">
        <f>IF(SUM($I$55:BBE55)&lt;=$G$58,1,0)</f>
        <v>1</v>
      </c>
      <c r="BBF56" s="299">
        <f>IF(SUM($I$55:BBF55)&lt;=$G$58,1,0)</f>
        <v>1</v>
      </c>
      <c r="BBG56" s="299">
        <f>IF(SUM($I$55:BBG55)&lt;=$G$58,1,0)</f>
        <v>1</v>
      </c>
      <c r="BBH56" s="299">
        <f>IF(SUM($I$55:BBH55)&lt;=$G$58,1,0)</f>
        <v>1</v>
      </c>
      <c r="BBI56" s="299">
        <f>IF(SUM($I$55:BBI55)&lt;=$G$58,1,0)</f>
        <v>1</v>
      </c>
      <c r="BBJ56" s="299">
        <f>IF(SUM($I$55:BBJ55)&lt;=$G$58,1,0)</f>
        <v>1</v>
      </c>
      <c r="BBK56" s="299">
        <f>IF(SUM($I$55:BBK55)&lt;=$G$58,1,0)</f>
        <v>1</v>
      </c>
      <c r="BBL56" s="299">
        <f>IF(SUM($I$55:BBL55)&lt;=$G$58,1,0)</f>
        <v>1</v>
      </c>
      <c r="BBM56" s="299">
        <f>IF(SUM($I$55:BBM55)&lt;=$G$58,1,0)</f>
        <v>1</v>
      </c>
      <c r="BBN56" s="299">
        <f>IF(SUM($I$55:BBN55)&lt;=$G$58,1,0)</f>
        <v>1</v>
      </c>
      <c r="BBO56" s="299">
        <f>IF(SUM($I$55:BBO55)&lt;=$G$58,1,0)</f>
        <v>1</v>
      </c>
      <c r="BBP56" s="299">
        <f>IF(SUM($I$55:BBP55)&lt;=$G$58,1,0)</f>
        <v>1</v>
      </c>
      <c r="BBQ56" s="299">
        <f>IF(SUM($I$55:BBQ55)&lt;=$G$58,1,0)</f>
        <v>1</v>
      </c>
      <c r="BBR56" s="299">
        <f>IF(SUM($I$55:BBR55)&lt;=$G$58,1,0)</f>
        <v>1</v>
      </c>
      <c r="BBS56" s="299">
        <f>IF(SUM($I$55:BBS55)&lt;=$G$58,1,0)</f>
        <v>1</v>
      </c>
      <c r="BBT56" s="299">
        <f>IF(SUM($I$55:BBT55)&lt;=$G$58,1,0)</f>
        <v>1</v>
      </c>
      <c r="BBU56" s="299">
        <f>IF(SUM($I$55:BBU55)&lt;=$G$58,1,0)</f>
        <v>1</v>
      </c>
      <c r="BBV56" s="299">
        <f>IF(SUM($I$55:BBV55)&lt;=$G$58,1,0)</f>
        <v>1</v>
      </c>
      <c r="BBW56" s="299">
        <f>IF(SUM($I$55:BBW55)&lt;=$G$58,1,0)</f>
        <v>1</v>
      </c>
      <c r="BBX56" s="299">
        <f>IF(SUM($I$55:BBX55)&lt;=$G$58,1,0)</f>
        <v>1</v>
      </c>
      <c r="BBY56" s="299">
        <f>IF(SUM($I$55:BBY55)&lt;=$G$58,1,0)</f>
        <v>1</v>
      </c>
      <c r="BBZ56" s="299">
        <f>IF(SUM($I$55:BBZ55)&lt;=$G$58,1,0)</f>
        <v>1</v>
      </c>
      <c r="BCA56" s="299">
        <f>IF(SUM($I$55:BCA55)&lt;=$G$58,1,0)</f>
        <v>1</v>
      </c>
      <c r="BCB56" s="299">
        <f>IF(SUM($I$55:BCB55)&lt;=$G$58,1,0)</f>
        <v>1</v>
      </c>
      <c r="BCC56" s="299">
        <f>IF(SUM($I$55:BCC55)&lt;=$G$58,1,0)</f>
        <v>1</v>
      </c>
      <c r="BCD56" s="299">
        <f>IF(SUM($I$55:BCD55)&lt;=$G$58,1,0)</f>
        <v>1</v>
      </c>
      <c r="BCE56" s="299">
        <f>IF(SUM($I$55:BCE55)&lt;=$G$58,1,0)</f>
        <v>1</v>
      </c>
      <c r="BCF56" s="299">
        <f>IF(SUM($I$55:BCF55)&lt;=$G$58,1,0)</f>
        <v>1</v>
      </c>
      <c r="BCG56" s="299">
        <f>IF(SUM($I$55:BCG55)&lt;=$G$58,1,0)</f>
        <v>1</v>
      </c>
      <c r="BCH56" s="299">
        <f>IF(SUM($I$55:BCH55)&lt;=$G$58,1,0)</f>
        <v>1</v>
      </c>
      <c r="BCI56" s="299">
        <f>IF(SUM($I$55:BCI55)&lt;=$G$58,1,0)</f>
        <v>1</v>
      </c>
      <c r="BCJ56" s="299">
        <f>IF(SUM($I$55:BCJ55)&lt;=$G$58,1,0)</f>
        <v>1</v>
      </c>
      <c r="BCK56" s="299">
        <f>IF(SUM($I$55:BCK55)&lt;=$G$58,1,0)</f>
        <v>1</v>
      </c>
      <c r="BCL56" s="299">
        <f>IF(SUM($I$55:BCL55)&lt;=$G$58,1,0)</f>
        <v>1</v>
      </c>
      <c r="BCM56" s="299">
        <f>IF(SUM($I$55:BCM55)&lt;=$G$58,1,0)</f>
        <v>1</v>
      </c>
      <c r="BCN56" s="299">
        <f>IF(SUM($I$55:BCN55)&lt;=$G$58,1,0)</f>
        <v>1</v>
      </c>
      <c r="BCO56" s="299">
        <f>IF(SUM($I$55:BCO55)&lt;=$G$58,1,0)</f>
        <v>1</v>
      </c>
      <c r="BCP56" s="299">
        <f>IF(SUM($I$55:BCP55)&lt;=$G$58,1,0)</f>
        <v>1</v>
      </c>
      <c r="BCQ56" s="299">
        <f>IF(SUM($I$55:BCQ55)&lt;=$G$58,1,0)</f>
        <v>1</v>
      </c>
      <c r="BCR56" s="299">
        <f>IF(SUM($I$55:BCR55)&lt;=$G$58,1,0)</f>
        <v>1</v>
      </c>
      <c r="BCS56" s="299">
        <f>IF(SUM($I$55:BCS55)&lt;=$G$58,1,0)</f>
        <v>1</v>
      </c>
      <c r="BCT56" s="299">
        <f>IF(SUM($I$55:BCT55)&lt;=$G$58,1,0)</f>
        <v>1</v>
      </c>
      <c r="BCU56" s="299">
        <f>IF(SUM($I$55:BCU55)&lt;=$G$58,1,0)</f>
        <v>1</v>
      </c>
      <c r="BCV56" s="299">
        <f>IF(SUM($I$55:BCV55)&lt;=$G$58,1,0)</f>
        <v>1</v>
      </c>
      <c r="BCW56" s="299">
        <f>IF(SUM($I$55:BCW55)&lt;=$G$58,1,0)</f>
        <v>1</v>
      </c>
      <c r="BCX56" s="299">
        <f>IF(SUM($I$55:BCX55)&lt;=$G$58,1,0)</f>
        <v>1</v>
      </c>
      <c r="BCY56" s="299">
        <f>IF(SUM($I$55:BCY55)&lt;=$G$58,1,0)</f>
        <v>1</v>
      </c>
      <c r="BCZ56" s="299">
        <f>IF(SUM($I$55:BCZ55)&lt;=$G$58,1,0)</f>
        <v>1</v>
      </c>
      <c r="BDA56" s="299">
        <f>IF(SUM($I$55:BDA55)&lt;=$G$58,1,0)</f>
        <v>1</v>
      </c>
      <c r="BDB56" s="299">
        <f>IF(SUM($I$55:BDB55)&lt;=$G$58,1,0)</f>
        <v>1</v>
      </c>
      <c r="BDC56" s="299">
        <f>IF(SUM($I$55:BDC55)&lt;=$G$58,1,0)</f>
        <v>1</v>
      </c>
      <c r="BDD56" s="299">
        <f>IF(SUM($I$55:BDD55)&lt;=$G$58,1,0)</f>
        <v>1</v>
      </c>
      <c r="BDE56" s="299">
        <f>IF(SUM($I$55:BDE55)&lt;=$G$58,1,0)</f>
        <v>1</v>
      </c>
      <c r="BDF56" s="299">
        <f>IF(SUM($I$55:BDF55)&lt;=$G$58,1,0)</f>
        <v>1</v>
      </c>
      <c r="BDG56" s="299">
        <f>IF(SUM($I$55:BDG55)&lt;=$G$58,1,0)</f>
        <v>1</v>
      </c>
      <c r="BDH56" s="299">
        <f>IF(SUM($I$55:BDH55)&lt;=$G$58,1,0)</f>
        <v>1</v>
      </c>
      <c r="BDI56" s="299">
        <f>IF(SUM($I$55:BDI55)&lt;=$G$58,1,0)</f>
        <v>1</v>
      </c>
      <c r="BDJ56" s="299">
        <f>IF(SUM($I$55:BDJ55)&lt;=$G$58,1,0)</f>
        <v>1</v>
      </c>
      <c r="BDK56" s="299">
        <f>IF(SUM($I$55:BDK55)&lt;=$G$58,1,0)</f>
        <v>1</v>
      </c>
      <c r="BDL56" s="299">
        <f>IF(SUM($I$55:BDL55)&lt;=$G$58,1,0)</f>
        <v>1</v>
      </c>
      <c r="BDM56" s="299">
        <f>IF(SUM($I$55:BDM55)&lt;=$G$58,1,0)</f>
        <v>1</v>
      </c>
      <c r="BDN56" s="299">
        <f>IF(SUM($I$55:BDN55)&lt;=$G$58,1,0)</f>
        <v>1</v>
      </c>
      <c r="BDO56" s="299">
        <f>IF(SUM($I$55:BDO55)&lt;=$G$58,1,0)</f>
        <v>1</v>
      </c>
      <c r="BDP56" s="299">
        <f>IF(SUM($I$55:BDP55)&lt;=$G$58,1,0)</f>
        <v>1</v>
      </c>
      <c r="BDQ56" s="299">
        <f>IF(SUM($I$55:BDQ55)&lt;=$G$58,1,0)</f>
        <v>1</v>
      </c>
      <c r="BDR56" s="299">
        <f>IF(SUM($I$55:BDR55)&lt;=$G$58,1,0)</f>
        <v>1</v>
      </c>
      <c r="BDS56" s="299">
        <f>IF(SUM($I$55:BDS55)&lt;=$G$58,1,0)</f>
        <v>1</v>
      </c>
      <c r="BDT56" s="299">
        <f>IF(SUM($I$55:BDT55)&lt;=$G$58,1,0)</f>
        <v>1</v>
      </c>
      <c r="BDU56" s="299">
        <f>IF(SUM($I$55:BDU55)&lt;=$G$58,1,0)</f>
        <v>1</v>
      </c>
      <c r="BDV56" s="299">
        <f>IF(SUM($I$55:BDV55)&lt;=$G$58,1,0)</f>
        <v>1</v>
      </c>
      <c r="BDW56" s="299">
        <f>IF(SUM($I$55:BDW55)&lt;=$G$58,1,0)</f>
        <v>1</v>
      </c>
      <c r="BDX56" s="299">
        <f>IF(SUM($I$55:BDX55)&lt;=$G$58,1,0)</f>
        <v>1</v>
      </c>
      <c r="BDY56" s="299">
        <f>IF(SUM($I$55:BDY55)&lt;=$G$58,1,0)</f>
        <v>1</v>
      </c>
      <c r="BDZ56" s="299">
        <f>IF(SUM($I$55:BDZ55)&lt;=$G$58,1,0)</f>
        <v>1</v>
      </c>
      <c r="BEA56" s="299">
        <f>IF(SUM($I$55:BEA55)&lt;=$G$58,1,0)</f>
        <v>1</v>
      </c>
      <c r="BEB56" s="299">
        <f>IF(SUM($I$55:BEB55)&lt;=$G$58,1,0)</f>
        <v>1</v>
      </c>
      <c r="BEC56" s="299">
        <f>IF(SUM($I$55:BEC55)&lt;=$G$58,1,0)</f>
        <v>1</v>
      </c>
      <c r="BED56" s="299">
        <f>IF(SUM($I$55:BED55)&lt;=$G$58,1,0)</f>
        <v>1</v>
      </c>
      <c r="BEE56" s="299">
        <f>IF(SUM($I$55:BEE55)&lt;=$G$58,1,0)</f>
        <v>1</v>
      </c>
      <c r="BEF56" s="299">
        <f>IF(SUM($I$55:BEF55)&lt;=$G$58,1,0)</f>
        <v>1</v>
      </c>
      <c r="BEG56" s="299">
        <f>IF(SUM($I$55:BEG55)&lt;=$G$58,1,0)</f>
        <v>1</v>
      </c>
      <c r="BEH56" s="299">
        <f>IF(SUM($I$55:BEH55)&lt;=$G$58,1,0)</f>
        <v>1</v>
      </c>
      <c r="BEI56" s="299">
        <f>IF(SUM($I$55:BEI55)&lt;=$G$58,1,0)</f>
        <v>1</v>
      </c>
      <c r="BEJ56" s="299">
        <f>IF(SUM($I$55:BEJ55)&lt;=$G$58,1,0)</f>
        <v>1</v>
      </c>
      <c r="BEK56" s="299">
        <f>IF(SUM($I$55:BEK55)&lt;=$G$58,1,0)</f>
        <v>1</v>
      </c>
      <c r="BEL56" s="299">
        <f>IF(SUM($I$55:BEL55)&lt;=$G$58,1,0)</f>
        <v>1</v>
      </c>
      <c r="BEM56" s="299">
        <f>IF(SUM($I$55:BEM55)&lt;=$G$58,1,0)</f>
        <v>1</v>
      </c>
      <c r="BEN56" s="299">
        <f>IF(SUM($I$55:BEN55)&lt;=$G$58,1,0)</f>
        <v>1</v>
      </c>
      <c r="BEO56" s="299">
        <f>IF(SUM($I$55:BEO55)&lt;=$G$58,1,0)</f>
        <v>1</v>
      </c>
      <c r="BEP56" s="299">
        <f>IF(SUM($I$55:BEP55)&lt;=$G$58,1,0)</f>
        <v>1</v>
      </c>
      <c r="BEQ56" s="299">
        <f>IF(SUM($I$55:BEQ55)&lt;=$G$58,1,0)</f>
        <v>1</v>
      </c>
      <c r="BER56" s="299">
        <f>IF(SUM($I$55:BER55)&lt;=$G$58,1,0)</f>
        <v>1</v>
      </c>
      <c r="BES56" s="299">
        <f>IF(SUM($I$55:BES55)&lt;=$G$58,1,0)</f>
        <v>1</v>
      </c>
      <c r="BET56" s="299">
        <f>IF(SUM($I$55:BET55)&lt;=$G$58,1,0)</f>
        <v>1</v>
      </c>
      <c r="BEU56" s="299">
        <f>IF(SUM($I$55:BEU55)&lt;=$G$58,1,0)</f>
        <v>1</v>
      </c>
      <c r="BEV56" s="299">
        <f>IF(SUM($I$55:BEV55)&lt;=$G$58,1,0)</f>
        <v>1</v>
      </c>
      <c r="BEW56" s="299">
        <f>IF(SUM($I$55:BEW55)&lt;=$G$58,1,0)</f>
        <v>1</v>
      </c>
      <c r="BEX56" s="299">
        <f>IF(SUM($I$55:BEX55)&lt;=$G$58,1,0)</f>
        <v>1</v>
      </c>
      <c r="BEY56" s="299">
        <f>IF(SUM($I$55:BEY55)&lt;=$G$58,1,0)</f>
        <v>1</v>
      </c>
      <c r="BEZ56" s="299">
        <f>IF(SUM($I$55:BEZ55)&lt;=$G$58,1,0)</f>
        <v>1</v>
      </c>
      <c r="BFA56" s="299">
        <f>IF(SUM($I$55:BFA55)&lt;=$G$58,1,0)</f>
        <v>1</v>
      </c>
      <c r="BFB56" s="299">
        <f>IF(SUM($I$55:BFB55)&lt;=$G$58,1,0)</f>
        <v>1</v>
      </c>
      <c r="BFC56" s="299">
        <f>IF(SUM($I$55:BFC55)&lt;=$G$58,1,0)</f>
        <v>1</v>
      </c>
      <c r="BFD56" s="299">
        <f>IF(SUM($I$55:BFD55)&lt;=$G$58,1,0)</f>
        <v>1</v>
      </c>
      <c r="BFE56" s="299">
        <f>IF(SUM($I$55:BFE55)&lt;=$G$58,1,0)</f>
        <v>1</v>
      </c>
      <c r="BFF56" s="299">
        <f>IF(SUM($I$55:BFF55)&lt;=$G$58,1,0)</f>
        <v>1</v>
      </c>
      <c r="BFG56" s="299">
        <f>IF(SUM($I$55:BFG55)&lt;=$G$58,1,0)</f>
        <v>1</v>
      </c>
      <c r="BFH56" s="299">
        <f>IF(SUM($I$55:BFH55)&lt;=$G$58,1,0)</f>
        <v>1</v>
      </c>
      <c r="BFI56" s="299">
        <f>IF(SUM($I$55:BFI55)&lt;=$G$58,1,0)</f>
        <v>1</v>
      </c>
      <c r="BFJ56" s="299">
        <f>IF(SUM($I$55:BFJ55)&lt;=$G$58,1,0)</f>
        <v>1</v>
      </c>
      <c r="BFK56" s="299">
        <f>IF(SUM($I$55:BFK55)&lt;=$G$58,1,0)</f>
        <v>1</v>
      </c>
      <c r="BFL56" s="299">
        <f>IF(SUM($I$55:BFL55)&lt;=$G$58,1,0)</f>
        <v>1</v>
      </c>
      <c r="BFM56" s="299">
        <f>IF(SUM($I$55:BFM55)&lt;=$G$58,1,0)</f>
        <v>1</v>
      </c>
      <c r="BFN56" s="299">
        <f>IF(SUM($I$55:BFN55)&lt;=$G$58,1,0)</f>
        <v>1</v>
      </c>
      <c r="BFO56" s="299">
        <f>IF(SUM($I$55:BFO55)&lt;=$G$58,1,0)</f>
        <v>1</v>
      </c>
      <c r="BFP56" s="299">
        <f>IF(SUM($I$55:BFP55)&lt;=$G$58,1,0)</f>
        <v>1</v>
      </c>
      <c r="BFQ56" s="299">
        <f>IF(SUM($I$55:BFQ55)&lt;=$G$58,1,0)</f>
        <v>1</v>
      </c>
      <c r="BFR56" s="299">
        <f>IF(SUM($I$55:BFR55)&lt;=$G$58,1,0)</f>
        <v>1</v>
      </c>
      <c r="BFS56" s="299">
        <f>IF(SUM($I$55:BFS55)&lt;=$G$58,1,0)</f>
        <v>1</v>
      </c>
      <c r="BFT56" s="299">
        <f>IF(SUM($I$55:BFT55)&lt;=$G$58,1,0)</f>
        <v>1</v>
      </c>
      <c r="BFU56" s="299">
        <f>IF(SUM($I$55:BFU55)&lt;=$G$58,1,0)</f>
        <v>1</v>
      </c>
      <c r="BFV56" s="299">
        <f>IF(SUM($I$55:BFV55)&lt;=$G$58,1,0)</f>
        <v>1</v>
      </c>
      <c r="BFW56" s="299">
        <f>IF(SUM($I$55:BFW55)&lt;=$G$58,1,0)</f>
        <v>1</v>
      </c>
      <c r="BFX56" s="299">
        <f>IF(SUM($I$55:BFX55)&lt;=$G$58,1,0)</f>
        <v>1</v>
      </c>
      <c r="BFY56" s="299">
        <f>IF(SUM($I$55:BFY55)&lt;=$G$58,1,0)</f>
        <v>1</v>
      </c>
      <c r="BFZ56" s="299">
        <f>IF(SUM($I$55:BFZ55)&lt;=$G$58,1,0)</f>
        <v>1</v>
      </c>
      <c r="BGA56" s="299">
        <f>IF(SUM($I$55:BGA55)&lt;=$G$58,1,0)</f>
        <v>1</v>
      </c>
      <c r="BGB56" s="299">
        <f>IF(SUM($I$55:BGB55)&lt;=$G$58,1,0)</f>
        <v>1</v>
      </c>
      <c r="BGC56" s="299">
        <f>IF(SUM($I$55:BGC55)&lt;=$G$58,1,0)</f>
        <v>1</v>
      </c>
      <c r="BGD56" s="299">
        <f>IF(SUM($I$55:BGD55)&lt;=$G$58,1,0)</f>
        <v>1</v>
      </c>
      <c r="BGE56" s="299">
        <f>IF(SUM($I$55:BGE55)&lt;=$G$58,1,0)</f>
        <v>1</v>
      </c>
      <c r="BGF56" s="299">
        <f>IF(SUM($I$55:BGF55)&lt;=$G$58,1,0)</f>
        <v>1</v>
      </c>
      <c r="BGG56" s="299">
        <f>IF(SUM($I$55:BGG55)&lt;=$G$58,1,0)</f>
        <v>1</v>
      </c>
      <c r="BGH56" s="299">
        <f>IF(SUM($I$55:BGH55)&lt;=$G$58,1,0)</f>
        <v>1</v>
      </c>
      <c r="BGI56" s="299">
        <f>IF(SUM($I$55:BGI55)&lt;=$G$58,1,0)</f>
        <v>1</v>
      </c>
      <c r="BGJ56" s="299">
        <f>IF(SUM($I$55:BGJ55)&lt;=$G$58,1,0)</f>
        <v>1</v>
      </c>
      <c r="BGK56" s="299">
        <f>IF(SUM($I$55:BGK55)&lt;=$G$58,1,0)</f>
        <v>1</v>
      </c>
      <c r="BGL56" s="299">
        <f>IF(SUM($I$55:BGL55)&lt;=$G$58,1,0)</f>
        <v>1</v>
      </c>
      <c r="BGM56" s="299">
        <f>IF(SUM($I$55:BGM55)&lt;=$G$58,1,0)</f>
        <v>1</v>
      </c>
      <c r="BGN56" s="299">
        <f>IF(SUM($I$55:BGN55)&lt;=$G$58,1,0)</f>
        <v>1</v>
      </c>
      <c r="BGO56" s="299">
        <f>IF(SUM($I$55:BGO55)&lt;=$G$58,1,0)</f>
        <v>1</v>
      </c>
      <c r="BGP56" s="299">
        <f>IF(SUM($I$55:BGP55)&lt;=$G$58,1,0)</f>
        <v>1</v>
      </c>
      <c r="BGQ56" s="299">
        <f>IF(SUM($I$55:BGQ55)&lt;=$G$58,1,0)</f>
        <v>1</v>
      </c>
      <c r="BGR56" s="299">
        <f>IF(SUM($I$55:BGR55)&lt;=$G$58,1,0)</f>
        <v>1</v>
      </c>
      <c r="BGS56" s="299">
        <f>IF(SUM($I$55:BGS55)&lt;=$G$58,1,0)</f>
        <v>1</v>
      </c>
      <c r="BGT56" s="299">
        <f>IF(SUM($I$55:BGT55)&lt;=$G$58,1,0)</f>
        <v>1</v>
      </c>
      <c r="BGU56" s="299">
        <f>IF(SUM($I$55:BGU55)&lt;=$G$58,1,0)</f>
        <v>1</v>
      </c>
      <c r="BGV56" s="299">
        <f>IF(SUM($I$55:BGV55)&lt;=$G$58,1,0)</f>
        <v>1</v>
      </c>
      <c r="BGW56" s="299">
        <f>IF(SUM($I$55:BGW55)&lt;=$G$58,1,0)</f>
        <v>1</v>
      </c>
      <c r="BGX56" s="299">
        <f>IF(SUM($I$55:BGX55)&lt;=$G$58,1,0)</f>
        <v>1</v>
      </c>
      <c r="BGY56" s="299">
        <f>IF(SUM($I$55:BGY55)&lt;=$G$58,1,0)</f>
        <v>1</v>
      </c>
      <c r="BGZ56" s="299">
        <f>IF(SUM($I$55:BGZ55)&lt;=$G$58,1,0)</f>
        <v>1</v>
      </c>
      <c r="BHA56" s="299">
        <f>IF(SUM($I$55:BHA55)&lt;=$G$58,1,0)</f>
        <v>1</v>
      </c>
      <c r="BHB56" s="299">
        <f>IF(SUM($I$55:BHB55)&lt;=$G$58,1,0)</f>
        <v>1</v>
      </c>
      <c r="BHC56" s="299">
        <f>IF(SUM($I$55:BHC55)&lt;=$G$58,1,0)</f>
        <v>1</v>
      </c>
      <c r="BHD56" s="299">
        <f>IF(SUM($I$55:BHD55)&lt;=$G$58,1,0)</f>
        <v>1</v>
      </c>
      <c r="BHE56" s="299">
        <f>IF(SUM($I$55:BHE55)&lt;=$G$58,1,0)</f>
        <v>1</v>
      </c>
      <c r="BHF56" s="299">
        <f>IF(SUM($I$55:BHF55)&lt;=$G$58,1,0)</f>
        <v>1</v>
      </c>
      <c r="BHG56" s="299">
        <f>IF(SUM($I$55:BHG55)&lt;=$G$58,1,0)</f>
        <v>1</v>
      </c>
      <c r="BHH56" s="299">
        <f>IF(SUM($I$55:BHH55)&lt;=$G$58,1,0)</f>
        <v>1</v>
      </c>
      <c r="BHI56" s="299">
        <f>IF(SUM($I$55:BHI55)&lt;=$G$58,1,0)</f>
        <v>1</v>
      </c>
      <c r="BHJ56" s="299">
        <f>IF(SUM($I$55:BHJ55)&lt;=$G$58,1,0)</f>
        <v>1</v>
      </c>
      <c r="BHK56" s="299">
        <f>IF(SUM($I$55:BHK55)&lt;=$G$58,1,0)</f>
        <v>1</v>
      </c>
      <c r="BHL56" s="299">
        <f>IF(SUM($I$55:BHL55)&lt;=$G$58,1,0)</f>
        <v>1</v>
      </c>
      <c r="BHM56" s="299">
        <f>IF(SUM($I$55:BHM55)&lt;=$G$58,1,0)</f>
        <v>1</v>
      </c>
      <c r="BHN56" s="299">
        <f>IF(SUM($I$55:BHN55)&lt;=$G$58,1,0)</f>
        <v>1</v>
      </c>
      <c r="BHO56" s="299">
        <f>IF(SUM($I$55:BHO55)&lt;=$G$58,1,0)</f>
        <v>1</v>
      </c>
      <c r="BHP56" s="299">
        <f>IF(SUM($I$55:BHP55)&lt;=$G$58,1,0)</f>
        <v>1</v>
      </c>
      <c r="BHQ56" s="299">
        <f>IF(SUM($I$55:BHQ55)&lt;=$G$58,1,0)</f>
        <v>1</v>
      </c>
      <c r="BHR56" s="299">
        <f>IF(SUM($I$55:BHR55)&lt;=$G$58,1,0)</f>
        <v>1</v>
      </c>
      <c r="BHS56" s="299">
        <f>IF(SUM($I$55:BHS55)&lt;=$G$58,1,0)</f>
        <v>1</v>
      </c>
      <c r="BHT56" s="299">
        <f>IF(SUM($I$55:BHT55)&lt;=$G$58,1,0)</f>
        <v>1</v>
      </c>
      <c r="BHU56" s="299">
        <f>IF(SUM($I$55:BHU55)&lt;=$G$58,1,0)</f>
        <v>1</v>
      </c>
      <c r="BHV56" s="299">
        <f>IF(SUM($I$55:BHV55)&lt;=$G$58,1,0)</f>
        <v>1</v>
      </c>
      <c r="BHW56" s="299">
        <f>IF(SUM($I$55:BHW55)&lt;=$G$58,1,0)</f>
        <v>1</v>
      </c>
      <c r="BHX56" s="299">
        <f>IF(SUM($I$55:BHX55)&lt;=$G$58,1,0)</f>
        <v>1</v>
      </c>
      <c r="BHY56" s="299">
        <f>IF(SUM($I$55:BHY55)&lt;=$G$58,1,0)</f>
        <v>1</v>
      </c>
      <c r="BHZ56" s="299">
        <f>IF(SUM($I$55:BHZ55)&lt;=$G$58,1,0)</f>
        <v>1</v>
      </c>
      <c r="BIA56" s="299">
        <f>IF(SUM($I$55:BIA55)&lt;=$G$58,1,0)</f>
        <v>1</v>
      </c>
      <c r="BIB56" s="299">
        <f>IF(SUM($I$55:BIB55)&lt;=$G$58,1,0)</f>
        <v>1</v>
      </c>
      <c r="BIC56" s="299">
        <f>IF(SUM($I$55:BIC55)&lt;=$G$58,1,0)</f>
        <v>1</v>
      </c>
      <c r="BID56" s="299">
        <f>IF(SUM($I$55:BID55)&lt;=$G$58,1,0)</f>
        <v>1</v>
      </c>
      <c r="BIE56" s="299">
        <f>IF(SUM($I$55:BIE55)&lt;=$G$58,1,0)</f>
        <v>1</v>
      </c>
      <c r="BIF56" s="299">
        <f>IF(SUM($I$55:BIF55)&lt;=$G$58,1,0)</f>
        <v>1</v>
      </c>
      <c r="BIG56" s="299">
        <f>IF(SUM($I$55:BIG55)&lt;=$G$58,1,0)</f>
        <v>1</v>
      </c>
      <c r="BIH56" s="299">
        <f>IF(SUM($I$55:BIH55)&lt;=$G$58,1,0)</f>
        <v>1</v>
      </c>
      <c r="BII56" s="299">
        <f>IF(SUM($I$55:BII55)&lt;=$G$58,1,0)</f>
        <v>1</v>
      </c>
      <c r="BIJ56" s="299">
        <f>IF(SUM($I$55:BIJ55)&lt;=$G$58,1,0)</f>
        <v>1</v>
      </c>
      <c r="BIK56" s="299">
        <f>IF(SUM($I$55:BIK55)&lt;=$G$58,1,0)</f>
        <v>1</v>
      </c>
      <c r="BIL56" s="299">
        <f>IF(SUM($I$55:BIL55)&lt;=$G$58,1,0)</f>
        <v>1</v>
      </c>
      <c r="BIM56" s="299">
        <f>IF(SUM($I$55:BIM55)&lt;=$G$58,1,0)</f>
        <v>1</v>
      </c>
      <c r="BIN56" s="299">
        <f>IF(SUM($I$55:BIN55)&lt;=$G$58,1,0)</f>
        <v>1</v>
      </c>
      <c r="BIO56" s="299">
        <f>IF(SUM($I$55:BIO55)&lt;=$G$58,1,0)</f>
        <v>1</v>
      </c>
      <c r="BIP56" s="299">
        <f>IF(SUM($I$55:BIP55)&lt;=$G$58,1,0)</f>
        <v>1</v>
      </c>
      <c r="BIQ56" s="299">
        <f>IF(SUM($I$55:BIQ55)&lt;=$G$58,1,0)</f>
        <v>1</v>
      </c>
      <c r="BIR56" s="299">
        <f>IF(SUM($I$55:BIR55)&lt;=$G$58,1,0)</f>
        <v>1</v>
      </c>
      <c r="BIS56" s="299">
        <f>IF(SUM($I$55:BIS55)&lt;=$G$58,1,0)</f>
        <v>1</v>
      </c>
      <c r="BIT56" s="299">
        <f>IF(SUM($I$55:BIT55)&lt;=$G$58,1,0)</f>
        <v>1</v>
      </c>
      <c r="BIU56" s="299">
        <f>IF(SUM($I$55:BIU55)&lt;=$G$58,1,0)</f>
        <v>1</v>
      </c>
      <c r="BIV56" s="299">
        <f>IF(SUM($I$55:BIV55)&lt;=$G$58,1,0)</f>
        <v>1</v>
      </c>
      <c r="BIW56" s="299">
        <f>IF(SUM($I$55:BIW55)&lt;=$G$58,1,0)</f>
        <v>1</v>
      </c>
      <c r="BIX56" s="299">
        <f>IF(SUM($I$55:BIX55)&lt;=$G$58,1,0)</f>
        <v>1</v>
      </c>
      <c r="BIY56" s="299">
        <f>IF(SUM($I$55:BIY55)&lt;=$G$58,1,0)</f>
        <v>1</v>
      </c>
      <c r="BIZ56" s="299">
        <f>IF(SUM($I$55:BIZ55)&lt;=$G$58,1,0)</f>
        <v>1</v>
      </c>
      <c r="BJA56" s="299">
        <f>IF(SUM($I$55:BJA55)&lt;=$G$58,1,0)</f>
        <v>1</v>
      </c>
      <c r="BJB56" s="299">
        <f>IF(SUM($I$55:BJB55)&lt;=$G$58,1,0)</f>
        <v>1</v>
      </c>
      <c r="BJC56" s="299">
        <f>IF(SUM($I$55:BJC55)&lt;=$G$58,1,0)</f>
        <v>1</v>
      </c>
      <c r="BJD56" s="299">
        <f>IF(SUM($I$55:BJD55)&lt;=$G$58,1,0)</f>
        <v>1</v>
      </c>
      <c r="BJE56" s="299">
        <f>IF(SUM($I$55:BJE55)&lt;=$G$58,1,0)</f>
        <v>1</v>
      </c>
      <c r="BJF56" s="299">
        <f>IF(SUM($I$55:BJF55)&lt;=$G$58,1,0)</f>
        <v>1</v>
      </c>
      <c r="BJG56" s="299">
        <f>IF(SUM($I$55:BJG55)&lt;=$G$58,1,0)</f>
        <v>1</v>
      </c>
      <c r="BJH56" s="299">
        <f>IF(SUM($I$55:BJH55)&lt;=$G$58,1,0)</f>
        <v>1</v>
      </c>
      <c r="BJI56" s="299">
        <f>IF(SUM($I$55:BJI55)&lt;=$G$58,1,0)</f>
        <v>1</v>
      </c>
      <c r="BJJ56" s="299">
        <f>IF(SUM($I$55:BJJ55)&lt;=$G$58,1,0)</f>
        <v>1</v>
      </c>
      <c r="BJK56" s="299">
        <f>IF(SUM($I$55:BJK55)&lt;=$G$58,1,0)</f>
        <v>1</v>
      </c>
      <c r="BJL56" s="299">
        <f>IF(SUM($I$55:BJL55)&lt;=$G$58,1,0)</f>
        <v>1</v>
      </c>
      <c r="BJM56" s="299">
        <f>IF(SUM($I$55:BJM55)&lt;=$G$58,1,0)</f>
        <v>1</v>
      </c>
      <c r="BJN56" s="299">
        <f>IF(SUM($I$55:BJN55)&lt;=$G$58,1,0)</f>
        <v>1</v>
      </c>
      <c r="BJO56" s="299">
        <f>IF(SUM($I$55:BJO55)&lt;=$G$58,1,0)</f>
        <v>1</v>
      </c>
      <c r="BJP56" s="299">
        <f>IF(SUM($I$55:BJP55)&lt;=$G$58,1,0)</f>
        <v>1</v>
      </c>
      <c r="BJQ56" s="299">
        <f>IF(SUM($I$55:BJQ55)&lt;=$G$58,1,0)</f>
        <v>1</v>
      </c>
      <c r="BJR56" s="299">
        <f>IF(SUM($I$55:BJR55)&lt;=$G$58,1,0)</f>
        <v>1</v>
      </c>
      <c r="BJS56" s="299">
        <f>IF(SUM($I$55:BJS55)&lt;=$G$58,1,0)</f>
        <v>1</v>
      </c>
      <c r="BJT56" s="299">
        <f>IF(SUM($I$55:BJT55)&lt;=$G$58,1,0)</f>
        <v>1</v>
      </c>
      <c r="BJU56" s="299">
        <f>IF(SUM($I$55:BJU55)&lt;=$G$58,1,0)</f>
        <v>1</v>
      </c>
      <c r="BJV56" s="299">
        <f>IF(SUM($I$55:BJV55)&lt;=$G$58,1,0)</f>
        <v>1</v>
      </c>
      <c r="BJW56" s="299">
        <f>IF(SUM($I$55:BJW55)&lt;=$G$58,1,0)</f>
        <v>1</v>
      </c>
      <c r="BJX56" s="299">
        <f>IF(SUM($I$55:BJX55)&lt;=$G$58,1,0)</f>
        <v>1</v>
      </c>
      <c r="BJY56" s="299">
        <f>IF(SUM($I$55:BJY55)&lt;=$G$58,1,0)</f>
        <v>1</v>
      </c>
      <c r="BJZ56" s="299">
        <f>IF(SUM($I$55:BJZ55)&lt;=$G$58,1,0)</f>
        <v>1</v>
      </c>
      <c r="BKA56" s="299">
        <f>IF(SUM($I$55:BKA55)&lt;=$G$58,1,0)</f>
        <v>1</v>
      </c>
      <c r="BKB56" s="299">
        <f>IF(SUM($I$55:BKB55)&lt;=$G$58,1,0)</f>
        <v>1</v>
      </c>
      <c r="BKC56" s="299">
        <f>IF(SUM($I$55:BKC55)&lt;=$G$58,1,0)</f>
        <v>1</v>
      </c>
      <c r="BKD56" s="299">
        <f>IF(SUM($I$55:BKD55)&lt;=$G$58,1,0)</f>
        <v>1</v>
      </c>
      <c r="BKE56" s="299">
        <f>IF(SUM($I$55:BKE55)&lt;=$G$58,1,0)</f>
        <v>1</v>
      </c>
      <c r="BKF56" s="299">
        <f>IF(SUM($I$55:BKF55)&lt;=$G$58,1,0)</f>
        <v>1</v>
      </c>
      <c r="BKG56" s="299">
        <f>IF(SUM($I$55:BKG55)&lt;=$G$58,1,0)</f>
        <v>1</v>
      </c>
      <c r="BKH56" s="299">
        <f>IF(SUM($I$55:BKH55)&lt;=$G$58,1,0)</f>
        <v>1</v>
      </c>
      <c r="BKI56" s="299">
        <f>IF(SUM($I$55:BKI55)&lt;=$G$58,1,0)</f>
        <v>1</v>
      </c>
      <c r="BKJ56" s="299">
        <f>IF(SUM($I$55:BKJ55)&lt;=$G$58,1,0)</f>
        <v>1</v>
      </c>
      <c r="BKK56" s="299">
        <f>IF(SUM($I$55:BKK55)&lt;=$G$58,1,0)</f>
        <v>1</v>
      </c>
      <c r="BKL56" s="299">
        <f>IF(SUM($I$55:BKL55)&lt;=$G$58,1,0)</f>
        <v>1</v>
      </c>
      <c r="BKM56" s="299">
        <f>IF(SUM($I$55:BKM55)&lt;=$G$58,1,0)</f>
        <v>1</v>
      </c>
      <c r="BKN56" s="299">
        <f>IF(SUM($I$55:BKN55)&lt;=$G$58,1,0)</f>
        <v>1</v>
      </c>
      <c r="BKO56" s="299">
        <f>IF(SUM($I$55:BKO55)&lt;=$G$58,1,0)</f>
        <v>1</v>
      </c>
      <c r="BKP56" s="299">
        <f>IF(SUM($I$55:BKP55)&lt;=$G$58,1,0)</f>
        <v>1</v>
      </c>
      <c r="BKQ56" s="299">
        <f>IF(SUM($I$55:BKQ55)&lt;=$G$58,1,0)</f>
        <v>1</v>
      </c>
      <c r="BKR56" s="299">
        <f>IF(SUM($I$55:BKR55)&lt;=$G$58,1,0)</f>
        <v>1</v>
      </c>
      <c r="BKS56" s="299">
        <f>IF(SUM($I$55:BKS55)&lt;=$G$58,1,0)</f>
        <v>1</v>
      </c>
      <c r="BKT56" s="299">
        <f>IF(SUM($I$55:BKT55)&lt;=$G$58,1,0)</f>
        <v>1</v>
      </c>
      <c r="BKU56" s="299">
        <f>IF(SUM($I$55:BKU55)&lt;=$G$58,1,0)</f>
        <v>1</v>
      </c>
      <c r="BKV56" s="299">
        <f>IF(SUM($I$55:BKV55)&lt;=$G$58,1,0)</f>
        <v>1</v>
      </c>
      <c r="BKW56" s="299">
        <f>IF(SUM($I$55:BKW55)&lt;=$G$58,1,0)</f>
        <v>1</v>
      </c>
      <c r="BKX56" s="299">
        <f>IF(SUM($I$55:BKX55)&lt;=$G$58,1,0)</f>
        <v>1</v>
      </c>
      <c r="BKY56" s="299">
        <f>IF(SUM($I$55:BKY55)&lt;=$G$58,1,0)</f>
        <v>1</v>
      </c>
      <c r="BKZ56" s="299">
        <f>IF(SUM($I$55:BKZ55)&lt;=$G$58,1,0)</f>
        <v>1</v>
      </c>
      <c r="BLA56" s="299">
        <f>IF(SUM($I$55:BLA55)&lt;=$G$58,1,0)</f>
        <v>1</v>
      </c>
      <c r="BLB56" s="299">
        <f>IF(SUM($I$55:BLB55)&lt;=$G$58,1,0)</f>
        <v>1</v>
      </c>
      <c r="BLC56" s="299">
        <f>IF(SUM($I$55:BLC55)&lt;=$G$58,1,0)</f>
        <v>1</v>
      </c>
      <c r="BLD56" s="299">
        <f>IF(SUM($I$55:BLD55)&lt;=$G$58,1,0)</f>
        <v>1</v>
      </c>
      <c r="BLE56" s="299">
        <f>IF(SUM($I$55:BLE55)&lt;=$G$58,1,0)</f>
        <v>1</v>
      </c>
      <c r="BLF56" s="299">
        <f>IF(SUM($I$55:BLF55)&lt;=$G$58,1,0)</f>
        <v>1</v>
      </c>
      <c r="BLG56" s="299">
        <f>IF(SUM($I$55:BLG55)&lt;=$G$58,1,0)</f>
        <v>1</v>
      </c>
      <c r="BLH56" s="299">
        <f>IF(SUM($I$55:BLH55)&lt;=$G$58,1,0)</f>
        <v>1</v>
      </c>
      <c r="BLI56" s="299">
        <f>IF(SUM($I$55:BLI55)&lt;=$G$58,1,0)</f>
        <v>1</v>
      </c>
      <c r="BLJ56" s="299">
        <f>IF(SUM($I$55:BLJ55)&lt;=$G$58,1,0)</f>
        <v>1</v>
      </c>
      <c r="BLK56" s="299">
        <f>IF(SUM($I$55:BLK55)&lt;=$G$58,1,0)</f>
        <v>1</v>
      </c>
      <c r="BLL56" s="299">
        <f>IF(SUM($I$55:BLL55)&lt;=$G$58,1,0)</f>
        <v>1</v>
      </c>
      <c r="BLM56" s="299">
        <f>IF(SUM($I$55:BLM55)&lt;=$G$58,1,0)</f>
        <v>1</v>
      </c>
      <c r="BLN56" s="299">
        <f>IF(SUM($I$55:BLN55)&lt;=$G$58,1,0)</f>
        <v>1</v>
      </c>
      <c r="BLO56" s="299">
        <f>IF(SUM($I$55:BLO55)&lt;=$G$58,1,0)</f>
        <v>1</v>
      </c>
      <c r="BLP56" s="299">
        <f>IF(SUM($I$55:BLP55)&lt;=$G$58,1,0)</f>
        <v>1</v>
      </c>
      <c r="BLQ56" s="299">
        <f>IF(SUM($I$55:BLQ55)&lt;=$G$58,1,0)</f>
        <v>1</v>
      </c>
      <c r="BLR56" s="299">
        <f>IF(SUM($I$55:BLR55)&lt;=$G$58,1,0)</f>
        <v>1</v>
      </c>
      <c r="BLS56" s="299">
        <f>IF(SUM($I$55:BLS55)&lt;=$G$58,1,0)</f>
        <v>1</v>
      </c>
      <c r="BLT56" s="299">
        <f>IF(SUM($I$55:BLT55)&lt;=$G$58,1,0)</f>
        <v>1</v>
      </c>
      <c r="BLU56" s="299">
        <f>IF(SUM($I$55:BLU55)&lt;=$G$58,1,0)</f>
        <v>1</v>
      </c>
      <c r="BLV56" s="299">
        <f>IF(SUM($I$55:BLV55)&lt;=$G$58,1,0)</f>
        <v>1</v>
      </c>
      <c r="BLW56" s="299">
        <f>IF(SUM($I$55:BLW55)&lt;=$G$58,1,0)</f>
        <v>1</v>
      </c>
      <c r="BLX56" s="299">
        <f>IF(SUM($I$55:BLX55)&lt;=$G$58,1,0)</f>
        <v>1</v>
      </c>
      <c r="BLY56" s="299">
        <f>IF(SUM($I$55:BLY55)&lt;=$G$58,1,0)</f>
        <v>1</v>
      </c>
      <c r="BLZ56" s="299">
        <f>IF(SUM($I$55:BLZ55)&lt;=$G$58,1,0)</f>
        <v>1</v>
      </c>
      <c r="BMA56" s="299">
        <f>IF(SUM($I$55:BMA55)&lt;=$G$58,1,0)</f>
        <v>1</v>
      </c>
      <c r="BMB56" s="299">
        <f>IF(SUM($I$55:BMB55)&lt;=$G$58,1,0)</f>
        <v>1</v>
      </c>
      <c r="BMC56" s="299">
        <f>IF(SUM($I$55:BMC55)&lt;=$G$58,1,0)</f>
        <v>1</v>
      </c>
      <c r="BMD56" s="299">
        <f>IF(SUM($I$55:BMD55)&lt;=$G$58,1,0)</f>
        <v>1</v>
      </c>
      <c r="BME56" s="299">
        <f>IF(SUM($I$55:BME55)&lt;=$G$58,1,0)</f>
        <v>1</v>
      </c>
      <c r="BMF56" s="299">
        <f>IF(SUM($I$55:BMF55)&lt;=$G$58,1,0)</f>
        <v>1</v>
      </c>
      <c r="BMG56" s="299">
        <f>IF(SUM($I$55:BMG55)&lt;=$G$58,1,0)</f>
        <v>1</v>
      </c>
      <c r="BMH56" s="299">
        <f>IF(SUM($I$55:BMH55)&lt;=$G$58,1,0)</f>
        <v>1</v>
      </c>
      <c r="BMI56" s="299">
        <f>IF(SUM($I$55:BMI55)&lt;=$G$58,1,0)</f>
        <v>1</v>
      </c>
      <c r="BMJ56" s="299">
        <f>IF(SUM($I$55:BMJ55)&lt;=$G$58,1,0)</f>
        <v>1</v>
      </c>
      <c r="BMK56" s="299">
        <f>IF(SUM($I$55:BMK55)&lt;=$G$58,1,0)</f>
        <v>1</v>
      </c>
      <c r="BML56" s="299">
        <f>IF(SUM($I$55:BML55)&lt;=$G$58,1,0)</f>
        <v>1</v>
      </c>
      <c r="BMM56" s="299">
        <f>IF(SUM($I$55:BMM55)&lt;=$G$58,1,0)</f>
        <v>1</v>
      </c>
      <c r="BMN56" s="299">
        <f>IF(SUM($I$55:BMN55)&lt;=$G$58,1,0)</f>
        <v>1</v>
      </c>
      <c r="BMO56" s="299">
        <f>IF(SUM($I$55:BMO55)&lt;=$G$58,1,0)</f>
        <v>1</v>
      </c>
      <c r="BMP56" s="299">
        <f>IF(SUM($I$55:BMP55)&lt;=$G$58,1,0)</f>
        <v>1</v>
      </c>
      <c r="BMQ56" s="299">
        <f>IF(SUM($I$55:BMQ55)&lt;=$G$58,1,0)</f>
        <v>1</v>
      </c>
      <c r="BMR56" s="299">
        <f>IF(SUM($I$55:BMR55)&lt;=$G$58,1,0)</f>
        <v>1</v>
      </c>
      <c r="BMS56" s="299">
        <f>IF(SUM($I$55:BMS55)&lt;=$G$58,1,0)</f>
        <v>1</v>
      </c>
      <c r="BMT56" s="299">
        <f>IF(SUM($I$55:BMT55)&lt;=$G$58,1,0)</f>
        <v>1</v>
      </c>
      <c r="BMU56" s="299">
        <f>IF(SUM($I$55:BMU55)&lt;=$G$58,1,0)</f>
        <v>1</v>
      </c>
      <c r="BMV56" s="299">
        <f>IF(SUM($I$55:BMV55)&lt;=$G$58,1,0)</f>
        <v>1</v>
      </c>
      <c r="BMW56" s="299">
        <f>IF(SUM($I$55:BMW55)&lt;=$G$58,1,0)</f>
        <v>1</v>
      </c>
      <c r="BMX56" s="299">
        <f>IF(SUM($I$55:BMX55)&lt;=$G$58,1,0)</f>
        <v>1</v>
      </c>
      <c r="BMY56" s="299">
        <f>IF(SUM($I$55:BMY55)&lt;=$G$58,1,0)</f>
        <v>1</v>
      </c>
      <c r="BMZ56" s="299">
        <f>IF(SUM($I$55:BMZ55)&lt;=$G$58,1,0)</f>
        <v>1</v>
      </c>
      <c r="BNA56" s="299">
        <f>IF(SUM($I$55:BNA55)&lt;=$G$58,1,0)</f>
        <v>1</v>
      </c>
      <c r="BNB56" s="299">
        <f>IF(SUM($I$55:BNB55)&lt;=$G$58,1,0)</f>
        <v>1</v>
      </c>
      <c r="BNC56" s="299">
        <f>IF(SUM($I$55:BNC55)&lt;=$G$58,1,0)</f>
        <v>1</v>
      </c>
      <c r="BND56" s="299">
        <f>IF(SUM($I$55:BND55)&lt;=$G$58,1,0)</f>
        <v>1</v>
      </c>
      <c r="BNE56" s="299">
        <f>IF(SUM($I$55:BNE55)&lt;=$G$58,1,0)</f>
        <v>1</v>
      </c>
      <c r="BNF56" s="299">
        <f>IF(SUM($I$55:BNF55)&lt;=$G$58,1,0)</f>
        <v>1</v>
      </c>
      <c r="BNG56" s="299">
        <f>IF(SUM($I$55:BNG55)&lt;=$G$58,1,0)</f>
        <v>1</v>
      </c>
      <c r="BNH56" s="299">
        <f>IF(SUM($I$55:BNH55)&lt;=$G$58,1,0)</f>
        <v>1</v>
      </c>
      <c r="BNI56" s="299">
        <f>IF(SUM($I$55:BNI55)&lt;=$G$58,1,0)</f>
        <v>1</v>
      </c>
      <c r="BNJ56" s="299">
        <f>IF(SUM($I$55:BNJ55)&lt;=$G$58,1,0)</f>
        <v>1</v>
      </c>
      <c r="BNK56" s="299">
        <f>IF(SUM($I$55:BNK55)&lt;=$G$58,1,0)</f>
        <v>1</v>
      </c>
      <c r="BNL56" s="299">
        <f>IF(SUM($I$55:BNL55)&lt;=$G$58,1,0)</f>
        <v>1</v>
      </c>
      <c r="BNM56" s="299">
        <f>IF(SUM($I$55:BNM55)&lt;=$G$58,1,0)</f>
        <v>1</v>
      </c>
      <c r="BNN56" s="299">
        <f>IF(SUM($I$55:BNN55)&lt;=$G$58,1,0)</f>
        <v>1</v>
      </c>
      <c r="BNO56" s="299">
        <f>IF(SUM($I$55:BNO55)&lt;=$G$58,1,0)</f>
        <v>1</v>
      </c>
      <c r="BNP56" s="299">
        <f>IF(SUM($I$55:BNP55)&lt;=$G$58,1,0)</f>
        <v>1</v>
      </c>
      <c r="BNQ56" s="299">
        <f>IF(SUM($I$55:BNQ55)&lt;=$G$58,1,0)</f>
        <v>1</v>
      </c>
      <c r="BNR56" s="299">
        <f>IF(SUM($I$55:BNR55)&lt;=$G$58,1,0)</f>
        <v>1</v>
      </c>
      <c r="BNS56" s="299">
        <f>IF(SUM($I$55:BNS55)&lt;=$G$58,1,0)</f>
        <v>1</v>
      </c>
      <c r="BNT56" s="299">
        <f>IF(SUM($I$55:BNT55)&lt;=$G$58,1,0)</f>
        <v>1</v>
      </c>
      <c r="BNU56" s="299">
        <f>IF(SUM($I$55:BNU55)&lt;=$G$58,1,0)</f>
        <v>1</v>
      </c>
      <c r="BNV56" s="299">
        <f>IF(SUM($I$55:BNV55)&lt;=$G$58,1,0)</f>
        <v>1</v>
      </c>
      <c r="BNW56" s="299">
        <f>IF(SUM($I$55:BNW55)&lt;=$G$58,1,0)</f>
        <v>1</v>
      </c>
      <c r="BNX56" s="299">
        <f>IF(SUM($I$55:BNX55)&lt;=$G$58,1,0)</f>
        <v>1</v>
      </c>
      <c r="BNY56" s="299">
        <f>IF(SUM($I$55:BNY55)&lt;=$G$58,1,0)</f>
        <v>1</v>
      </c>
      <c r="BNZ56" s="299">
        <f>IF(SUM($I$55:BNZ55)&lt;=$G$58,1,0)</f>
        <v>1</v>
      </c>
      <c r="BOA56" s="299">
        <f>IF(SUM($I$55:BOA55)&lt;=$G$58,1,0)</f>
        <v>1</v>
      </c>
      <c r="BOB56" s="299">
        <f>IF(SUM($I$55:BOB55)&lt;=$G$58,1,0)</f>
        <v>1</v>
      </c>
      <c r="BOC56" s="299">
        <f>IF(SUM($I$55:BOC55)&lt;=$G$58,1,0)</f>
        <v>1</v>
      </c>
      <c r="BOD56" s="299">
        <f>IF(SUM($I$55:BOD55)&lt;=$G$58,1,0)</f>
        <v>1</v>
      </c>
      <c r="BOE56" s="299">
        <f>IF(SUM($I$55:BOE55)&lt;=$G$58,1,0)</f>
        <v>1</v>
      </c>
      <c r="BOF56" s="299">
        <f>IF(SUM($I$55:BOF55)&lt;=$G$58,1,0)</f>
        <v>1</v>
      </c>
      <c r="BOG56" s="299">
        <f>IF(SUM($I$55:BOG55)&lt;=$G$58,1,0)</f>
        <v>1</v>
      </c>
      <c r="BOH56" s="299">
        <f>IF(SUM($I$55:BOH55)&lt;=$G$58,1,0)</f>
        <v>1</v>
      </c>
      <c r="BOI56" s="299">
        <f>IF(SUM($I$55:BOI55)&lt;=$G$58,1,0)</f>
        <v>1</v>
      </c>
      <c r="BOJ56" s="299">
        <f>IF(SUM($I$55:BOJ55)&lt;=$G$58,1,0)</f>
        <v>1</v>
      </c>
      <c r="BOK56" s="299">
        <f>IF(SUM($I$55:BOK55)&lt;=$G$58,1,0)</f>
        <v>1</v>
      </c>
      <c r="BOL56" s="299">
        <f>IF(SUM($I$55:BOL55)&lt;=$G$58,1,0)</f>
        <v>1</v>
      </c>
      <c r="BOM56" s="299">
        <f>IF(SUM($I$55:BOM55)&lt;=$G$58,1,0)</f>
        <v>1</v>
      </c>
      <c r="BON56" s="299">
        <f>IF(SUM($I$55:BON55)&lt;=$G$58,1,0)</f>
        <v>1</v>
      </c>
      <c r="BOO56" s="299">
        <f>IF(SUM($I$55:BOO55)&lt;=$G$58,1,0)</f>
        <v>1</v>
      </c>
      <c r="BOP56" s="299">
        <f>IF(SUM($I$55:BOP55)&lt;=$G$58,1,0)</f>
        <v>1</v>
      </c>
      <c r="BOQ56" s="299">
        <f>IF(SUM($I$55:BOQ55)&lt;=$G$58,1,0)</f>
        <v>1</v>
      </c>
      <c r="BOR56" s="299">
        <f>IF(SUM($I$55:BOR55)&lt;=$G$58,1,0)</f>
        <v>1</v>
      </c>
      <c r="BOS56" s="299">
        <f>IF(SUM($I$55:BOS55)&lt;=$G$58,1,0)</f>
        <v>1</v>
      </c>
      <c r="BOT56" s="299">
        <f>IF(SUM($I$55:BOT55)&lt;=$G$58,1,0)</f>
        <v>1</v>
      </c>
      <c r="BOU56" s="299">
        <f>IF(SUM($I$55:BOU55)&lt;=$G$58,1,0)</f>
        <v>1</v>
      </c>
      <c r="BOV56" s="299">
        <f>IF(SUM($I$55:BOV55)&lt;=$G$58,1,0)</f>
        <v>1</v>
      </c>
      <c r="BOW56" s="299">
        <f>IF(SUM($I$55:BOW55)&lt;=$G$58,1,0)</f>
        <v>1</v>
      </c>
      <c r="BOX56" s="299">
        <f>IF(SUM($I$55:BOX55)&lt;=$G$58,1,0)</f>
        <v>1</v>
      </c>
      <c r="BOY56" s="299">
        <f>IF(SUM($I$55:BOY55)&lt;=$G$58,1,0)</f>
        <v>1</v>
      </c>
      <c r="BOZ56" s="299">
        <f>IF(SUM($I$55:BOZ55)&lt;=$G$58,1,0)</f>
        <v>1</v>
      </c>
      <c r="BPA56" s="299">
        <f>IF(SUM($I$55:BPA55)&lt;=$G$58,1,0)</f>
        <v>1</v>
      </c>
      <c r="BPB56" s="299">
        <f>IF(SUM($I$55:BPB55)&lt;=$G$58,1,0)</f>
        <v>1</v>
      </c>
      <c r="BPC56" s="299">
        <f>IF(SUM($I$55:BPC55)&lt;=$G$58,1,0)</f>
        <v>1</v>
      </c>
      <c r="BPD56" s="299">
        <f>IF(SUM($I$55:BPD55)&lt;=$G$58,1,0)</f>
        <v>1</v>
      </c>
      <c r="BPE56" s="299">
        <f>IF(SUM($I$55:BPE55)&lt;=$G$58,1,0)</f>
        <v>1</v>
      </c>
      <c r="BPF56" s="299">
        <f>IF(SUM($I$55:BPF55)&lt;=$G$58,1,0)</f>
        <v>1</v>
      </c>
      <c r="BPG56" s="299">
        <f>IF(SUM($I$55:BPG55)&lt;=$G$58,1,0)</f>
        <v>1</v>
      </c>
      <c r="BPH56" s="299">
        <f>IF(SUM($I$55:BPH55)&lt;=$G$58,1,0)</f>
        <v>1</v>
      </c>
      <c r="BPI56" s="299">
        <f>IF(SUM($I$55:BPI55)&lt;=$G$58,1,0)</f>
        <v>1</v>
      </c>
      <c r="BPJ56" s="299">
        <f>IF(SUM($I$55:BPJ55)&lt;=$G$58,1,0)</f>
        <v>1</v>
      </c>
      <c r="BPK56" s="299">
        <f>IF(SUM($I$55:BPK55)&lt;=$G$58,1,0)</f>
        <v>1</v>
      </c>
      <c r="BPL56" s="299">
        <f>IF(SUM($I$55:BPL55)&lt;=$G$58,1,0)</f>
        <v>1</v>
      </c>
      <c r="BPM56" s="299">
        <f>IF(SUM($I$55:BPM55)&lt;=$G$58,1,0)</f>
        <v>1</v>
      </c>
      <c r="BPN56" s="299">
        <f>IF(SUM($I$55:BPN55)&lt;=$G$58,1,0)</f>
        <v>1</v>
      </c>
      <c r="BPO56" s="299">
        <f>IF(SUM($I$55:BPO55)&lt;=$G$58,1,0)</f>
        <v>1</v>
      </c>
      <c r="BPP56" s="299">
        <f>IF(SUM($I$55:BPP55)&lt;=$G$58,1,0)</f>
        <v>1</v>
      </c>
      <c r="BPQ56" s="299">
        <f>IF(SUM($I$55:BPQ55)&lt;=$G$58,1,0)</f>
        <v>1</v>
      </c>
      <c r="BPR56" s="299">
        <f>IF(SUM($I$55:BPR55)&lt;=$G$58,1,0)</f>
        <v>1</v>
      </c>
      <c r="BPS56" s="299">
        <f>IF(SUM($I$55:BPS55)&lt;=$G$58,1,0)</f>
        <v>1</v>
      </c>
      <c r="BPT56" s="299">
        <f>IF(SUM($I$55:BPT55)&lt;=$G$58,1,0)</f>
        <v>1</v>
      </c>
      <c r="BPU56" s="299">
        <f>IF(SUM($I$55:BPU55)&lt;=$G$58,1,0)</f>
        <v>1</v>
      </c>
      <c r="BPV56" s="299">
        <f>IF(SUM($I$55:BPV55)&lt;=$G$58,1,0)</f>
        <v>1</v>
      </c>
      <c r="BPW56" s="299">
        <f>IF(SUM($I$55:BPW55)&lt;=$G$58,1,0)</f>
        <v>1</v>
      </c>
      <c r="BPX56" s="299">
        <f>IF(SUM($I$55:BPX55)&lt;=$G$58,1,0)</f>
        <v>1</v>
      </c>
      <c r="BPY56" s="299">
        <f>IF(SUM($I$55:BPY55)&lt;=$G$58,1,0)</f>
        <v>1</v>
      </c>
      <c r="BPZ56" s="299">
        <f>IF(SUM($I$55:BPZ55)&lt;=$G$58,1,0)</f>
        <v>1</v>
      </c>
      <c r="BQA56" s="299">
        <f>IF(SUM($I$55:BQA55)&lt;=$G$58,1,0)</f>
        <v>1</v>
      </c>
      <c r="BQB56" s="299">
        <f>IF(SUM($I$55:BQB55)&lt;=$G$58,1,0)</f>
        <v>1</v>
      </c>
      <c r="BQC56" s="299">
        <f>IF(SUM($I$55:BQC55)&lt;=$G$58,1,0)</f>
        <v>1</v>
      </c>
      <c r="BQD56" s="299">
        <f>IF(SUM($I$55:BQD55)&lt;=$G$58,1,0)</f>
        <v>1</v>
      </c>
      <c r="BQE56" s="299">
        <f>IF(SUM($I$55:BQE55)&lt;=$G$58,1,0)</f>
        <v>1</v>
      </c>
      <c r="BQF56" s="299">
        <f>IF(SUM($I$55:BQF55)&lt;=$G$58,1,0)</f>
        <v>1</v>
      </c>
      <c r="BQG56" s="299">
        <f>IF(SUM($I$55:BQG55)&lt;=$G$58,1,0)</f>
        <v>1</v>
      </c>
      <c r="BQH56" s="299">
        <f>IF(SUM($I$55:BQH55)&lt;=$G$58,1,0)</f>
        <v>1</v>
      </c>
      <c r="BQI56" s="299">
        <f>IF(SUM($I$55:BQI55)&lt;=$G$58,1,0)</f>
        <v>1</v>
      </c>
      <c r="BQJ56" s="299">
        <f>IF(SUM($I$55:BQJ55)&lt;=$G$58,1,0)</f>
        <v>1</v>
      </c>
      <c r="BQK56" s="299">
        <f>IF(SUM($I$55:BQK55)&lt;=$G$58,1,0)</f>
        <v>1</v>
      </c>
      <c r="BQL56" s="299">
        <f>IF(SUM($I$55:BQL55)&lt;=$G$58,1,0)</f>
        <v>1</v>
      </c>
      <c r="BQM56" s="299">
        <f>IF(SUM($I$55:BQM55)&lt;=$G$58,1,0)</f>
        <v>1</v>
      </c>
      <c r="BQN56" s="299">
        <f>IF(SUM($I$55:BQN55)&lt;=$G$58,1,0)</f>
        <v>1</v>
      </c>
      <c r="BQO56" s="299">
        <f>IF(SUM($I$55:BQO55)&lt;=$G$58,1,0)</f>
        <v>1</v>
      </c>
      <c r="BQP56" s="299">
        <f>IF(SUM($I$55:BQP55)&lt;=$G$58,1,0)</f>
        <v>1</v>
      </c>
      <c r="BQQ56" s="299">
        <f>IF(SUM($I$55:BQQ55)&lt;=$G$58,1,0)</f>
        <v>1</v>
      </c>
      <c r="BQR56" s="299">
        <f>IF(SUM($I$55:BQR55)&lt;=$G$58,1,0)</f>
        <v>1</v>
      </c>
      <c r="BQS56" s="299">
        <f>IF(SUM($I$55:BQS55)&lt;=$G$58,1,0)</f>
        <v>1</v>
      </c>
      <c r="BQT56" s="299">
        <f>IF(SUM($I$55:BQT55)&lt;=$G$58,1,0)</f>
        <v>1</v>
      </c>
      <c r="BQU56" s="299">
        <f>IF(SUM($I$55:BQU55)&lt;=$G$58,1,0)</f>
        <v>1</v>
      </c>
      <c r="BQV56" s="299">
        <f>IF(SUM($I$55:BQV55)&lt;=$G$58,1,0)</f>
        <v>1</v>
      </c>
      <c r="BQW56" s="299">
        <f>IF(SUM($I$55:BQW55)&lt;=$G$58,1,0)</f>
        <v>1</v>
      </c>
      <c r="BQX56" s="299">
        <f>IF(SUM($I$55:BQX55)&lt;=$G$58,1,0)</f>
        <v>1</v>
      </c>
      <c r="BQY56" s="299">
        <f>IF(SUM($I$55:BQY55)&lt;=$G$58,1,0)</f>
        <v>1</v>
      </c>
      <c r="BQZ56" s="299">
        <f>IF(SUM($I$55:BQZ55)&lt;=$G$58,1,0)</f>
        <v>1</v>
      </c>
      <c r="BRA56" s="299">
        <f>IF(SUM($I$55:BRA55)&lt;=$G$58,1,0)</f>
        <v>1</v>
      </c>
      <c r="BRB56" s="299">
        <f>IF(SUM($I$55:BRB55)&lt;=$G$58,1,0)</f>
        <v>1</v>
      </c>
      <c r="BRC56" s="299">
        <f>IF(SUM($I$55:BRC55)&lt;=$G$58,1,0)</f>
        <v>1</v>
      </c>
      <c r="BRD56" s="299">
        <f>IF(SUM($I$55:BRD55)&lt;=$G$58,1,0)</f>
        <v>1</v>
      </c>
      <c r="BRE56" s="299">
        <f>IF(SUM($I$55:BRE55)&lt;=$G$58,1,0)</f>
        <v>1</v>
      </c>
      <c r="BRF56" s="299">
        <f>IF(SUM($I$55:BRF55)&lt;=$G$58,1,0)</f>
        <v>1</v>
      </c>
      <c r="BRG56" s="299">
        <f>IF(SUM($I$55:BRG55)&lt;=$G$58,1,0)</f>
        <v>1</v>
      </c>
      <c r="BRH56" s="299">
        <f>IF(SUM($I$55:BRH55)&lt;=$G$58,1,0)</f>
        <v>1</v>
      </c>
      <c r="BRI56" s="299">
        <f>IF(SUM($I$55:BRI55)&lt;=$G$58,1,0)</f>
        <v>1</v>
      </c>
      <c r="BRJ56" s="299">
        <f>IF(SUM($I$55:BRJ55)&lt;=$G$58,1,0)</f>
        <v>1</v>
      </c>
      <c r="BRK56" s="299">
        <f>IF(SUM($I$55:BRK55)&lt;=$G$58,1,0)</f>
        <v>1</v>
      </c>
      <c r="BRL56" s="299">
        <f>IF(SUM($I$55:BRL55)&lt;=$G$58,1,0)</f>
        <v>1</v>
      </c>
      <c r="BRM56" s="299">
        <f>IF(SUM($I$55:BRM55)&lt;=$G$58,1,0)</f>
        <v>1</v>
      </c>
      <c r="BRN56" s="299">
        <f>IF(SUM($I$55:BRN55)&lt;=$G$58,1,0)</f>
        <v>1</v>
      </c>
      <c r="BRO56" s="299">
        <f>IF(SUM($I$55:BRO55)&lt;=$G$58,1,0)</f>
        <v>1</v>
      </c>
      <c r="BRP56" s="299">
        <f>IF(SUM($I$55:BRP55)&lt;=$G$58,1,0)</f>
        <v>1</v>
      </c>
      <c r="BRQ56" s="299">
        <f>IF(SUM($I$55:BRQ55)&lt;=$G$58,1,0)</f>
        <v>1</v>
      </c>
      <c r="BRR56" s="299">
        <f>IF(SUM($I$55:BRR55)&lt;=$G$58,1,0)</f>
        <v>1</v>
      </c>
      <c r="BRS56" s="299">
        <f>IF(SUM($I$55:BRS55)&lt;=$G$58,1,0)</f>
        <v>1</v>
      </c>
      <c r="BRT56" s="299">
        <f>IF(SUM($I$55:BRT55)&lt;=$G$58,1,0)</f>
        <v>1</v>
      </c>
      <c r="BRU56" s="299">
        <f>IF(SUM($I$55:BRU55)&lt;=$G$58,1,0)</f>
        <v>1</v>
      </c>
      <c r="BRV56" s="299">
        <f>IF(SUM($I$55:BRV55)&lt;=$G$58,1,0)</f>
        <v>1</v>
      </c>
      <c r="BRW56" s="299">
        <f>IF(SUM($I$55:BRW55)&lt;=$G$58,1,0)</f>
        <v>1</v>
      </c>
      <c r="BRX56" s="299">
        <f>IF(SUM($I$55:BRX55)&lt;=$G$58,1,0)</f>
        <v>1</v>
      </c>
      <c r="BRY56" s="299">
        <f>IF(SUM($I$55:BRY55)&lt;=$G$58,1,0)</f>
        <v>1</v>
      </c>
      <c r="BRZ56" s="299">
        <f>IF(SUM($I$55:BRZ55)&lt;=$G$58,1,0)</f>
        <v>1</v>
      </c>
      <c r="BSA56" s="299">
        <f>IF(SUM($I$55:BSA55)&lt;=$G$58,1,0)</f>
        <v>1</v>
      </c>
      <c r="BSB56" s="299">
        <f>IF(SUM($I$55:BSB55)&lt;=$G$58,1,0)</f>
        <v>1</v>
      </c>
      <c r="BSC56" s="299">
        <f>IF(SUM($I$55:BSC55)&lt;=$G$58,1,0)</f>
        <v>1</v>
      </c>
      <c r="BSD56" s="299">
        <f>IF(SUM($I$55:BSD55)&lt;=$G$58,1,0)</f>
        <v>1</v>
      </c>
      <c r="BSE56" s="299">
        <f>IF(SUM($I$55:BSE55)&lt;=$G$58,1,0)</f>
        <v>1</v>
      </c>
      <c r="BSF56" s="299">
        <f>IF(SUM($I$55:BSF55)&lt;=$G$58,1,0)</f>
        <v>1</v>
      </c>
      <c r="BSG56" s="299">
        <f>IF(SUM($I$55:BSG55)&lt;=$G$58,1,0)</f>
        <v>1</v>
      </c>
      <c r="BSH56" s="299">
        <f>IF(SUM($I$55:BSH55)&lt;=$G$58,1,0)</f>
        <v>1</v>
      </c>
      <c r="BSI56" s="299">
        <f>IF(SUM($I$55:BSI55)&lt;=$G$58,1,0)</f>
        <v>1</v>
      </c>
      <c r="BSJ56" s="299">
        <f>IF(SUM($I$55:BSJ55)&lt;=$G$58,1,0)</f>
        <v>1</v>
      </c>
      <c r="BSK56" s="299">
        <f>IF(SUM($I$55:BSK55)&lt;=$G$58,1,0)</f>
        <v>1</v>
      </c>
      <c r="BSL56" s="299">
        <f>IF(SUM($I$55:BSL55)&lt;=$G$58,1,0)</f>
        <v>1</v>
      </c>
      <c r="BSM56" s="299">
        <f>IF(SUM($I$55:BSM55)&lt;=$G$58,1,0)</f>
        <v>1</v>
      </c>
      <c r="BSN56" s="299">
        <f>IF(SUM($I$55:BSN55)&lt;=$G$58,1,0)</f>
        <v>1</v>
      </c>
      <c r="BSO56" s="299">
        <f>IF(SUM($I$55:BSO55)&lt;=$G$58,1,0)</f>
        <v>1</v>
      </c>
      <c r="BSP56" s="299">
        <f>IF(SUM($I$55:BSP55)&lt;=$G$58,1,0)</f>
        <v>1</v>
      </c>
      <c r="BSQ56" s="299">
        <f>IF(SUM($I$55:BSQ55)&lt;=$G$58,1,0)</f>
        <v>1</v>
      </c>
      <c r="BSR56" s="299">
        <f>IF(SUM($I$55:BSR55)&lt;=$G$58,1,0)</f>
        <v>1</v>
      </c>
      <c r="BSS56" s="299">
        <f>IF(SUM($I$55:BSS55)&lt;=$G$58,1,0)</f>
        <v>1</v>
      </c>
      <c r="BST56" s="299">
        <f>IF(SUM($I$55:BST55)&lt;=$G$58,1,0)</f>
        <v>1</v>
      </c>
      <c r="BSU56" s="299">
        <f>IF(SUM($I$55:BSU55)&lt;=$G$58,1,0)</f>
        <v>1</v>
      </c>
      <c r="BSV56" s="299">
        <f>IF(SUM($I$55:BSV55)&lt;=$G$58,1,0)</f>
        <v>1</v>
      </c>
      <c r="BSW56" s="299">
        <f>IF(SUM($I$55:BSW55)&lt;=$G$58,1,0)</f>
        <v>1</v>
      </c>
      <c r="BSX56" s="299">
        <f>IF(SUM($I$55:BSX55)&lt;=$G$58,1,0)</f>
        <v>1</v>
      </c>
      <c r="BSY56" s="299">
        <f>IF(SUM($I$55:BSY55)&lt;=$G$58,1,0)</f>
        <v>1</v>
      </c>
      <c r="BSZ56" s="299">
        <f>IF(SUM($I$55:BSZ55)&lt;=$G$58,1,0)</f>
        <v>1</v>
      </c>
      <c r="BTA56" s="299">
        <f>IF(SUM($I$55:BTA55)&lt;=$G$58,1,0)</f>
        <v>1</v>
      </c>
      <c r="BTB56" s="299">
        <f>IF(SUM($I$55:BTB55)&lt;=$G$58,1,0)</f>
        <v>1</v>
      </c>
      <c r="BTC56" s="299">
        <f>IF(SUM($I$55:BTC55)&lt;=$G$58,1,0)</f>
        <v>1</v>
      </c>
      <c r="BTD56" s="299">
        <f>IF(SUM($I$55:BTD55)&lt;=$G$58,1,0)</f>
        <v>1</v>
      </c>
      <c r="BTE56" s="299">
        <f>IF(SUM($I$55:BTE55)&lt;=$G$58,1,0)</f>
        <v>1</v>
      </c>
      <c r="BTF56" s="299">
        <f>IF(SUM($I$55:BTF55)&lt;=$G$58,1,0)</f>
        <v>1</v>
      </c>
      <c r="BTG56" s="299">
        <f>IF(SUM($I$55:BTG55)&lt;=$G$58,1,0)</f>
        <v>1</v>
      </c>
      <c r="BTH56" s="299">
        <f>IF(SUM($I$55:BTH55)&lt;=$G$58,1,0)</f>
        <v>1</v>
      </c>
      <c r="BTI56" s="299">
        <f>IF(SUM($I$55:BTI55)&lt;=$G$58,1,0)</f>
        <v>1</v>
      </c>
      <c r="BTJ56" s="299">
        <f>IF(SUM($I$55:BTJ55)&lt;=$G$58,1,0)</f>
        <v>1</v>
      </c>
      <c r="BTK56" s="299">
        <f>IF(SUM($I$55:BTK55)&lt;=$G$58,1,0)</f>
        <v>1</v>
      </c>
      <c r="BTL56" s="299">
        <f>IF(SUM($I$55:BTL55)&lt;=$G$58,1,0)</f>
        <v>1</v>
      </c>
      <c r="BTM56" s="299">
        <f>IF(SUM($I$55:BTM55)&lt;=$G$58,1,0)</f>
        <v>1</v>
      </c>
      <c r="BTN56" s="299">
        <f>IF(SUM($I$55:BTN55)&lt;=$G$58,1,0)</f>
        <v>1</v>
      </c>
      <c r="BTO56" s="299">
        <f>IF(SUM($I$55:BTO55)&lt;=$G$58,1,0)</f>
        <v>1</v>
      </c>
      <c r="BTP56" s="299">
        <f>IF(SUM($I$55:BTP55)&lt;=$G$58,1,0)</f>
        <v>1</v>
      </c>
      <c r="BTQ56" s="299">
        <f>IF(SUM($I$55:BTQ55)&lt;=$G$58,1,0)</f>
        <v>1</v>
      </c>
      <c r="BTR56" s="299">
        <f>IF(SUM($I$55:BTR55)&lt;=$G$58,1,0)</f>
        <v>1</v>
      </c>
      <c r="BTS56" s="299">
        <f>IF(SUM($I$55:BTS55)&lt;=$G$58,1,0)</f>
        <v>1</v>
      </c>
      <c r="BTT56" s="299">
        <f>IF(SUM($I$55:BTT55)&lt;=$G$58,1,0)</f>
        <v>1</v>
      </c>
      <c r="BTU56" s="299">
        <f>IF(SUM($I$55:BTU55)&lt;=$G$58,1,0)</f>
        <v>1</v>
      </c>
      <c r="BTV56" s="299">
        <f>IF(SUM($I$55:BTV55)&lt;=$G$58,1,0)</f>
        <v>1</v>
      </c>
      <c r="BTW56" s="299">
        <f>IF(SUM($I$55:BTW55)&lt;=$G$58,1,0)</f>
        <v>1</v>
      </c>
      <c r="BTX56" s="299">
        <f>IF(SUM($I$55:BTX55)&lt;=$G$58,1,0)</f>
        <v>1</v>
      </c>
      <c r="BTY56" s="299">
        <f>IF(SUM($I$55:BTY55)&lt;=$G$58,1,0)</f>
        <v>1</v>
      </c>
      <c r="BTZ56" s="299">
        <f>IF(SUM($I$55:BTZ55)&lt;=$G$58,1,0)</f>
        <v>1</v>
      </c>
      <c r="BUA56" s="299">
        <f>IF(SUM($I$55:BUA55)&lt;=$G$58,1,0)</f>
        <v>1</v>
      </c>
      <c r="BUB56" s="299">
        <f>IF(SUM($I$55:BUB55)&lt;=$G$58,1,0)</f>
        <v>1</v>
      </c>
      <c r="BUC56" s="299">
        <f>IF(SUM($I$55:BUC55)&lt;=$G$58,1,0)</f>
        <v>1</v>
      </c>
      <c r="BUD56" s="299">
        <f>IF(SUM($I$55:BUD55)&lt;=$G$58,1,0)</f>
        <v>1</v>
      </c>
      <c r="BUE56" s="299">
        <f>IF(SUM($I$55:BUE55)&lt;=$G$58,1,0)</f>
        <v>1</v>
      </c>
      <c r="BUF56" s="299">
        <f>IF(SUM($I$55:BUF55)&lt;=$G$58,1,0)</f>
        <v>1</v>
      </c>
      <c r="BUG56" s="299">
        <f>IF(SUM($I$55:BUG55)&lt;=$G$58,1,0)</f>
        <v>1</v>
      </c>
      <c r="BUH56" s="299">
        <f>IF(SUM($I$55:BUH55)&lt;=$G$58,1,0)</f>
        <v>1</v>
      </c>
      <c r="BUI56" s="299">
        <f>IF(SUM($I$55:BUI55)&lt;=$G$58,1,0)</f>
        <v>1</v>
      </c>
      <c r="BUJ56" s="299">
        <f>IF(SUM($I$55:BUJ55)&lt;=$G$58,1,0)</f>
        <v>1</v>
      </c>
      <c r="BUK56" s="299">
        <f>IF(SUM($I$55:BUK55)&lt;=$G$58,1,0)</f>
        <v>1</v>
      </c>
      <c r="BUL56" s="299">
        <f>IF(SUM($I$55:BUL55)&lt;=$G$58,1,0)</f>
        <v>1</v>
      </c>
      <c r="BUM56" s="299">
        <f>IF(SUM($I$55:BUM55)&lt;=$G$58,1,0)</f>
        <v>1</v>
      </c>
      <c r="BUN56" s="299">
        <f>IF(SUM($I$55:BUN55)&lt;=$G$58,1,0)</f>
        <v>1</v>
      </c>
      <c r="BUO56" s="299">
        <f>IF(SUM($I$55:BUO55)&lt;=$G$58,1,0)</f>
        <v>1</v>
      </c>
      <c r="BUP56" s="299">
        <f>IF(SUM($I$55:BUP55)&lt;=$G$58,1,0)</f>
        <v>1</v>
      </c>
      <c r="BUQ56" s="299">
        <f>IF(SUM($I$55:BUQ55)&lt;=$G$58,1,0)</f>
        <v>1</v>
      </c>
      <c r="BUR56" s="299">
        <f>IF(SUM($I$55:BUR55)&lt;=$G$58,1,0)</f>
        <v>1</v>
      </c>
      <c r="BUS56" s="299">
        <f>IF(SUM($I$55:BUS55)&lt;=$G$58,1,0)</f>
        <v>1</v>
      </c>
      <c r="BUT56" s="299">
        <f>IF(SUM($I$55:BUT55)&lt;=$G$58,1,0)</f>
        <v>1</v>
      </c>
      <c r="BUU56" s="299">
        <f>IF(SUM($I$55:BUU55)&lt;=$G$58,1,0)</f>
        <v>1</v>
      </c>
      <c r="BUV56" s="299">
        <f>IF(SUM($I$55:BUV55)&lt;=$G$58,1,0)</f>
        <v>1</v>
      </c>
      <c r="BUW56" s="299">
        <f>IF(SUM($I$55:BUW55)&lt;=$G$58,1,0)</f>
        <v>1</v>
      </c>
      <c r="BUX56" s="299">
        <f>IF(SUM($I$55:BUX55)&lt;=$G$58,1,0)</f>
        <v>1</v>
      </c>
      <c r="BUY56" s="299">
        <f>IF(SUM($I$55:BUY55)&lt;=$G$58,1,0)</f>
        <v>1</v>
      </c>
      <c r="BUZ56" s="299">
        <f>IF(SUM($I$55:BUZ55)&lt;=$G$58,1,0)</f>
        <v>1</v>
      </c>
      <c r="BVA56" s="299">
        <f>IF(SUM($I$55:BVA55)&lt;=$G$58,1,0)</f>
        <v>1</v>
      </c>
      <c r="BVB56" s="299">
        <f>IF(SUM($I$55:BVB55)&lt;=$G$58,1,0)</f>
        <v>1</v>
      </c>
      <c r="BVC56" s="299">
        <f>IF(SUM($I$55:BVC55)&lt;=$G$58,1,0)</f>
        <v>1</v>
      </c>
      <c r="BVD56" s="299">
        <f>IF(SUM($I$55:BVD55)&lt;=$G$58,1,0)</f>
        <v>1</v>
      </c>
      <c r="BVE56" s="299">
        <f>IF(SUM($I$55:BVE55)&lt;=$G$58,1,0)</f>
        <v>1</v>
      </c>
      <c r="BVF56" s="299">
        <f>IF(SUM($I$55:BVF55)&lt;=$G$58,1,0)</f>
        <v>1</v>
      </c>
      <c r="BVG56" s="299">
        <f>IF(SUM($I$55:BVG55)&lt;=$G$58,1,0)</f>
        <v>1</v>
      </c>
      <c r="BVH56" s="299">
        <f>IF(SUM($I$55:BVH55)&lt;=$G$58,1,0)</f>
        <v>1</v>
      </c>
      <c r="BVI56" s="299">
        <f>IF(SUM($I$55:BVI55)&lt;=$G$58,1,0)</f>
        <v>1</v>
      </c>
      <c r="BVJ56" s="299">
        <f>IF(SUM($I$55:BVJ55)&lt;=$G$58,1,0)</f>
        <v>1</v>
      </c>
      <c r="BVK56" s="299">
        <f>IF(SUM($I$55:BVK55)&lt;=$G$58,1,0)</f>
        <v>1</v>
      </c>
      <c r="BVL56" s="299">
        <f>IF(SUM($I$55:BVL55)&lt;=$G$58,1,0)</f>
        <v>1</v>
      </c>
      <c r="BVM56" s="299">
        <f>IF(SUM($I$55:BVM55)&lt;=$G$58,1,0)</f>
        <v>1</v>
      </c>
      <c r="BVN56" s="299">
        <f>IF(SUM($I$55:BVN55)&lt;=$G$58,1,0)</f>
        <v>1</v>
      </c>
      <c r="BVO56" s="299">
        <f>IF(SUM($I$55:BVO55)&lt;=$G$58,1,0)</f>
        <v>1</v>
      </c>
      <c r="BVP56" s="299">
        <f>IF(SUM($I$55:BVP55)&lt;=$G$58,1,0)</f>
        <v>1</v>
      </c>
      <c r="BVQ56" s="299">
        <f>IF(SUM($I$55:BVQ55)&lt;=$G$58,1,0)</f>
        <v>1</v>
      </c>
      <c r="BVR56" s="299">
        <f>IF(SUM($I$55:BVR55)&lt;=$G$58,1,0)</f>
        <v>1</v>
      </c>
      <c r="BVS56" s="299">
        <f>IF(SUM($I$55:BVS55)&lt;=$G$58,1,0)</f>
        <v>1</v>
      </c>
      <c r="BVT56" s="299">
        <f>IF(SUM($I$55:BVT55)&lt;=$G$58,1,0)</f>
        <v>1</v>
      </c>
      <c r="BVU56" s="299">
        <f>IF(SUM($I$55:BVU55)&lt;=$G$58,1,0)</f>
        <v>1</v>
      </c>
      <c r="BVV56" s="299">
        <f>IF(SUM($I$55:BVV55)&lt;=$G$58,1,0)</f>
        <v>1</v>
      </c>
      <c r="BVW56" s="299">
        <f>IF(SUM($I$55:BVW55)&lt;=$G$58,1,0)</f>
        <v>1</v>
      </c>
      <c r="BVX56" s="299">
        <f>IF(SUM($I$55:BVX55)&lt;=$G$58,1,0)</f>
        <v>1</v>
      </c>
      <c r="BVY56" s="299">
        <f>IF(SUM($I$55:BVY55)&lt;=$G$58,1,0)</f>
        <v>1</v>
      </c>
      <c r="BVZ56" s="299">
        <f>IF(SUM($I$55:BVZ55)&lt;=$G$58,1,0)</f>
        <v>1</v>
      </c>
      <c r="BWA56" s="299">
        <f>IF(SUM($I$55:BWA55)&lt;=$G$58,1,0)</f>
        <v>1</v>
      </c>
      <c r="BWB56" s="299">
        <f>IF(SUM($I$55:BWB55)&lt;=$G$58,1,0)</f>
        <v>1</v>
      </c>
      <c r="BWC56" s="299">
        <f>IF(SUM($I$55:BWC55)&lt;=$G$58,1,0)</f>
        <v>1</v>
      </c>
      <c r="BWD56" s="299">
        <f>IF(SUM($I$55:BWD55)&lt;=$G$58,1,0)</f>
        <v>1</v>
      </c>
      <c r="BWE56" s="299">
        <f>IF(SUM($I$55:BWE55)&lt;=$G$58,1,0)</f>
        <v>1</v>
      </c>
      <c r="BWF56" s="299">
        <f>IF(SUM($I$55:BWF55)&lt;=$G$58,1,0)</f>
        <v>1</v>
      </c>
      <c r="BWG56" s="299">
        <f>IF(SUM($I$55:BWG55)&lt;=$G$58,1,0)</f>
        <v>1</v>
      </c>
      <c r="BWH56" s="299">
        <f>IF(SUM($I$55:BWH55)&lt;=$G$58,1,0)</f>
        <v>1</v>
      </c>
      <c r="BWI56" s="299">
        <f>IF(SUM($I$55:BWI55)&lt;=$G$58,1,0)</f>
        <v>1</v>
      </c>
      <c r="BWJ56" s="299">
        <f>IF(SUM($I$55:BWJ55)&lt;=$G$58,1,0)</f>
        <v>1</v>
      </c>
      <c r="BWK56" s="299">
        <f>IF(SUM($I$55:BWK55)&lt;=$G$58,1,0)</f>
        <v>1</v>
      </c>
      <c r="BWL56" s="299">
        <f>IF(SUM($I$55:BWL55)&lt;=$G$58,1,0)</f>
        <v>1</v>
      </c>
      <c r="BWM56" s="299">
        <f>IF(SUM($I$55:BWM55)&lt;=$G$58,1,0)</f>
        <v>1</v>
      </c>
      <c r="BWN56" s="299">
        <f>IF(SUM($I$55:BWN55)&lt;=$G$58,1,0)</f>
        <v>1</v>
      </c>
      <c r="BWO56" s="299">
        <f>IF(SUM($I$55:BWO55)&lt;=$G$58,1,0)</f>
        <v>1</v>
      </c>
      <c r="BWP56" s="299">
        <f>IF(SUM($I$55:BWP55)&lt;=$G$58,1,0)</f>
        <v>1</v>
      </c>
      <c r="BWQ56" s="299">
        <f>IF(SUM($I$55:BWQ55)&lt;=$G$58,1,0)</f>
        <v>1</v>
      </c>
      <c r="BWR56" s="299">
        <f>IF(SUM($I$55:BWR55)&lt;=$G$58,1,0)</f>
        <v>1</v>
      </c>
      <c r="BWS56" s="299">
        <f>IF(SUM($I$55:BWS55)&lt;=$G$58,1,0)</f>
        <v>1</v>
      </c>
      <c r="BWT56" s="299">
        <f>IF(SUM($I$55:BWT55)&lt;=$G$58,1,0)</f>
        <v>1</v>
      </c>
      <c r="BWU56" s="299">
        <f>IF(SUM($I$55:BWU55)&lt;=$G$58,1,0)</f>
        <v>1</v>
      </c>
      <c r="BWV56" s="299">
        <f>IF(SUM($I$55:BWV55)&lt;=$G$58,1,0)</f>
        <v>1</v>
      </c>
      <c r="BWW56" s="299">
        <f>IF(SUM($I$55:BWW55)&lt;=$G$58,1,0)</f>
        <v>1</v>
      </c>
      <c r="BWX56" s="299">
        <f>IF(SUM($I$55:BWX55)&lt;=$G$58,1,0)</f>
        <v>1</v>
      </c>
      <c r="BWY56" s="299">
        <f>IF(SUM($I$55:BWY55)&lt;=$G$58,1,0)</f>
        <v>1</v>
      </c>
      <c r="BWZ56" s="299">
        <f>IF(SUM($I$55:BWZ55)&lt;=$G$58,1,0)</f>
        <v>1</v>
      </c>
      <c r="BXA56" s="299">
        <f>IF(SUM($I$55:BXA55)&lt;=$G$58,1,0)</f>
        <v>1</v>
      </c>
      <c r="BXB56" s="299">
        <f>IF(SUM($I$55:BXB55)&lt;=$G$58,1,0)</f>
        <v>1</v>
      </c>
      <c r="BXC56" s="299">
        <f>IF(SUM($I$55:BXC55)&lt;=$G$58,1,0)</f>
        <v>1</v>
      </c>
      <c r="BXD56" s="299">
        <f>IF(SUM($I$55:BXD55)&lt;=$G$58,1,0)</f>
        <v>1</v>
      </c>
      <c r="BXE56" s="299">
        <f>IF(SUM($I$55:BXE55)&lt;=$G$58,1,0)</f>
        <v>1</v>
      </c>
      <c r="BXF56" s="299">
        <f>IF(SUM($I$55:BXF55)&lt;=$G$58,1,0)</f>
        <v>1</v>
      </c>
      <c r="BXG56" s="299">
        <f>IF(SUM($I$55:BXG55)&lt;=$G$58,1,0)</f>
        <v>1</v>
      </c>
      <c r="BXH56" s="299">
        <f>IF(SUM($I$55:BXH55)&lt;=$G$58,1,0)</f>
        <v>1</v>
      </c>
      <c r="BXI56" s="299">
        <f>IF(SUM($I$55:BXI55)&lt;=$G$58,1,0)</f>
        <v>1</v>
      </c>
      <c r="BXJ56" s="299">
        <f>IF(SUM($I$55:BXJ55)&lt;=$G$58,1,0)</f>
        <v>1</v>
      </c>
      <c r="BXK56" s="299">
        <f>IF(SUM($I$55:BXK55)&lt;=$G$58,1,0)</f>
        <v>1</v>
      </c>
      <c r="BXL56" s="299">
        <f>IF(SUM($I$55:BXL55)&lt;=$G$58,1,0)</f>
        <v>1</v>
      </c>
      <c r="BXM56" s="299">
        <f>IF(SUM($I$55:BXM55)&lt;=$G$58,1,0)</f>
        <v>1</v>
      </c>
      <c r="BXN56" s="299">
        <f>IF(SUM($I$55:BXN55)&lt;=$G$58,1,0)</f>
        <v>1</v>
      </c>
      <c r="BXO56" s="299">
        <f>IF(SUM($I$55:BXO55)&lt;=$G$58,1,0)</f>
        <v>1</v>
      </c>
      <c r="BXP56" s="299">
        <f>IF(SUM($I$55:BXP55)&lt;=$G$58,1,0)</f>
        <v>1</v>
      </c>
      <c r="BXQ56" s="299">
        <f>IF(SUM($I$55:BXQ55)&lt;=$G$58,1,0)</f>
        <v>1</v>
      </c>
      <c r="BXR56" s="299">
        <f>IF(SUM($I$55:BXR55)&lt;=$G$58,1,0)</f>
        <v>1</v>
      </c>
      <c r="BXS56" s="299">
        <f>IF(SUM($I$55:BXS55)&lt;=$G$58,1,0)</f>
        <v>1</v>
      </c>
      <c r="BXT56" s="299">
        <f>IF(SUM($I$55:BXT55)&lt;=$G$58,1,0)</f>
        <v>1</v>
      </c>
      <c r="BXU56" s="299">
        <f>IF(SUM($I$55:BXU55)&lt;=$G$58,1,0)</f>
        <v>1</v>
      </c>
      <c r="BXV56" s="299">
        <f>IF(SUM($I$55:BXV55)&lt;=$G$58,1,0)</f>
        <v>1</v>
      </c>
      <c r="BXW56" s="299">
        <f>IF(SUM($I$55:BXW55)&lt;=$G$58,1,0)</f>
        <v>1</v>
      </c>
      <c r="BXX56" s="299">
        <f>IF(SUM($I$55:BXX55)&lt;=$G$58,1,0)</f>
        <v>1</v>
      </c>
      <c r="BXY56" s="299">
        <f>IF(SUM($I$55:BXY55)&lt;=$G$58,1,0)</f>
        <v>1</v>
      </c>
      <c r="BXZ56" s="299">
        <f>IF(SUM($I$55:BXZ55)&lt;=$G$58,1,0)</f>
        <v>1</v>
      </c>
      <c r="BYA56" s="299">
        <f>IF(SUM($I$55:BYA55)&lt;=$G$58,1,0)</f>
        <v>1</v>
      </c>
      <c r="BYB56" s="299">
        <f>IF(SUM($I$55:BYB55)&lt;=$G$58,1,0)</f>
        <v>1</v>
      </c>
      <c r="BYC56" s="299">
        <f>IF(SUM($I$55:BYC55)&lt;=$G$58,1,0)</f>
        <v>1</v>
      </c>
      <c r="BYD56" s="299">
        <f>IF(SUM($I$55:BYD55)&lt;=$G$58,1,0)</f>
        <v>1</v>
      </c>
      <c r="BYE56" s="299">
        <f>IF(SUM($I$55:BYE55)&lt;=$G$58,1,0)</f>
        <v>1</v>
      </c>
      <c r="BYF56" s="299">
        <f>IF(SUM($I$55:BYF55)&lt;=$G$58,1,0)</f>
        <v>1</v>
      </c>
      <c r="BYG56" s="299">
        <f>IF(SUM($I$55:BYG55)&lt;=$G$58,1,0)</f>
        <v>1</v>
      </c>
      <c r="BYH56" s="299">
        <f>IF(SUM($I$55:BYH55)&lt;=$G$58,1,0)</f>
        <v>1</v>
      </c>
      <c r="BYI56" s="299">
        <f>IF(SUM($I$55:BYI55)&lt;=$G$58,1,0)</f>
        <v>1</v>
      </c>
      <c r="BYJ56" s="299">
        <f>IF(SUM($I$55:BYJ55)&lt;=$G$58,1,0)</f>
        <v>1</v>
      </c>
      <c r="BYK56" s="299">
        <f>IF(SUM($I$55:BYK55)&lt;=$G$58,1,0)</f>
        <v>1</v>
      </c>
      <c r="BYL56" s="299">
        <f>IF(SUM($I$55:BYL55)&lt;=$G$58,1,0)</f>
        <v>1</v>
      </c>
      <c r="BYM56" s="299">
        <f>IF(SUM($I$55:BYM55)&lt;=$G$58,1,0)</f>
        <v>1</v>
      </c>
      <c r="BYN56" s="299">
        <f>IF(SUM($I$55:BYN55)&lt;=$G$58,1,0)</f>
        <v>1</v>
      </c>
      <c r="BYO56" s="299">
        <f>IF(SUM($I$55:BYO55)&lt;=$G$58,1,0)</f>
        <v>1</v>
      </c>
      <c r="BYP56" s="299">
        <f>IF(SUM($I$55:BYP55)&lt;=$G$58,1,0)</f>
        <v>1</v>
      </c>
      <c r="BYQ56" s="299">
        <f>IF(SUM($I$55:BYQ55)&lt;=$G$58,1,0)</f>
        <v>1</v>
      </c>
      <c r="BYR56" s="299">
        <f>IF(SUM($I$55:BYR55)&lt;=$G$58,1,0)</f>
        <v>1</v>
      </c>
      <c r="BYS56" s="299">
        <f>IF(SUM($I$55:BYS55)&lt;=$G$58,1,0)</f>
        <v>1</v>
      </c>
      <c r="BYT56" s="299">
        <f>IF(SUM($I$55:BYT55)&lt;=$G$58,1,0)</f>
        <v>1</v>
      </c>
      <c r="BYU56" s="299">
        <f>IF(SUM($I$55:BYU55)&lt;=$G$58,1,0)</f>
        <v>1</v>
      </c>
      <c r="BYV56" s="299">
        <f>IF(SUM($I$55:BYV55)&lt;=$G$58,1,0)</f>
        <v>1</v>
      </c>
      <c r="BYW56" s="299">
        <f>IF(SUM($I$55:BYW55)&lt;=$G$58,1,0)</f>
        <v>1</v>
      </c>
      <c r="BYX56" s="299">
        <f>IF(SUM($I$55:BYX55)&lt;=$G$58,1,0)</f>
        <v>1</v>
      </c>
      <c r="BYY56" s="299">
        <f>IF(SUM($I$55:BYY55)&lt;=$G$58,1,0)</f>
        <v>1</v>
      </c>
      <c r="BYZ56" s="299">
        <f>IF(SUM($I$55:BYZ55)&lt;=$G$58,1,0)</f>
        <v>1</v>
      </c>
      <c r="BZA56" s="299">
        <f>IF(SUM($I$55:BZA55)&lt;=$G$58,1,0)</f>
        <v>1</v>
      </c>
      <c r="BZB56" s="299">
        <f>IF(SUM($I$55:BZB55)&lt;=$G$58,1,0)</f>
        <v>1</v>
      </c>
      <c r="BZC56" s="299">
        <f>IF(SUM($I$55:BZC55)&lt;=$G$58,1,0)</f>
        <v>1</v>
      </c>
      <c r="BZD56" s="299">
        <f>IF(SUM($I$55:BZD55)&lt;=$G$58,1,0)</f>
        <v>1</v>
      </c>
      <c r="BZE56" s="299">
        <f>IF(SUM($I$55:BZE55)&lt;=$G$58,1,0)</f>
        <v>1</v>
      </c>
      <c r="BZF56" s="299">
        <f>IF(SUM($I$55:BZF55)&lt;=$G$58,1,0)</f>
        <v>1</v>
      </c>
      <c r="BZG56" s="299">
        <f>IF(SUM($I$55:BZG55)&lt;=$G$58,1,0)</f>
        <v>1</v>
      </c>
      <c r="BZH56" s="299">
        <f>IF(SUM($I$55:BZH55)&lt;=$G$58,1,0)</f>
        <v>1</v>
      </c>
      <c r="BZI56" s="299">
        <f>IF(SUM($I$55:BZI55)&lt;=$G$58,1,0)</f>
        <v>1</v>
      </c>
      <c r="BZJ56" s="299">
        <f>IF(SUM($I$55:BZJ55)&lt;=$G$58,1,0)</f>
        <v>1</v>
      </c>
      <c r="BZK56" s="299">
        <f>IF(SUM($I$55:BZK55)&lt;=$G$58,1,0)</f>
        <v>1</v>
      </c>
      <c r="BZL56" s="299">
        <f>IF(SUM($I$55:BZL55)&lt;=$G$58,1,0)</f>
        <v>1</v>
      </c>
      <c r="BZM56" s="299">
        <f>IF(SUM($I$55:BZM55)&lt;=$G$58,1,0)</f>
        <v>1</v>
      </c>
      <c r="BZN56" s="299">
        <f>IF(SUM($I$55:BZN55)&lt;=$G$58,1,0)</f>
        <v>1</v>
      </c>
      <c r="BZO56" s="299">
        <f>IF(SUM($I$55:BZO55)&lt;=$G$58,1,0)</f>
        <v>1</v>
      </c>
      <c r="BZP56" s="299">
        <f>IF(SUM($I$55:BZP55)&lt;=$G$58,1,0)</f>
        <v>1</v>
      </c>
      <c r="BZQ56" s="299">
        <f>IF(SUM($I$55:BZQ55)&lt;=$G$58,1,0)</f>
        <v>1</v>
      </c>
      <c r="BZR56" s="299">
        <f>IF(SUM($I$55:BZR55)&lt;=$G$58,1,0)</f>
        <v>1</v>
      </c>
      <c r="BZS56" s="299">
        <f>IF(SUM($I$55:BZS55)&lt;=$G$58,1,0)</f>
        <v>1</v>
      </c>
      <c r="BZT56" s="299">
        <f>IF(SUM($I$55:BZT55)&lt;=$G$58,1,0)</f>
        <v>1</v>
      </c>
      <c r="BZU56" s="299">
        <f>IF(SUM($I$55:BZU55)&lt;=$G$58,1,0)</f>
        <v>1</v>
      </c>
      <c r="BZV56" s="299">
        <f>IF(SUM($I$55:BZV55)&lt;=$G$58,1,0)</f>
        <v>1</v>
      </c>
      <c r="BZW56" s="299">
        <f>IF(SUM($I$55:BZW55)&lt;=$G$58,1,0)</f>
        <v>1</v>
      </c>
      <c r="BZX56" s="299">
        <f>IF(SUM($I$55:BZX55)&lt;=$G$58,1,0)</f>
        <v>1</v>
      </c>
      <c r="BZY56" s="299">
        <f>IF(SUM($I$55:BZY55)&lt;=$G$58,1,0)</f>
        <v>1</v>
      </c>
      <c r="BZZ56" s="299">
        <f>IF(SUM($I$55:BZZ55)&lt;=$G$58,1,0)</f>
        <v>1</v>
      </c>
      <c r="CAA56" s="299">
        <f>IF(SUM($I$55:CAA55)&lt;=$G$58,1,0)</f>
        <v>1</v>
      </c>
      <c r="CAB56" s="299">
        <f>IF(SUM($I$55:CAB55)&lt;=$G$58,1,0)</f>
        <v>1</v>
      </c>
      <c r="CAC56" s="299">
        <f>IF(SUM($I$55:CAC55)&lt;=$G$58,1,0)</f>
        <v>1</v>
      </c>
      <c r="CAD56" s="299">
        <f>IF(SUM($I$55:CAD55)&lt;=$G$58,1,0)</f>
        <v>1</v>
      </c>
      <c r="CAE56" s="299">
        <f>IF(SUM($I$55:CAE55)&lt;=$G$58,1,0)</f>
        <v>1</v>
      </c>
      <c r="CAF56" s="299">
        <f>IF(SUM($I$55:CAF55)&lt;=$G$58,1,0)</f>
        <v>1</v>
      </c>
      <c r="CAG56" s="299">
        <f>IF(SUM($I$55:CAG55)&lt;=$G$58,1,0)</f>
        <v>1</v>
      </c>
      <c r="CAH56" s="299">
        <f>IF(SUM($I$55:CAH55)&lt;=$G$58,1,0)</f>
        <v>1</v>
      </c>
      <c r="CAI56" s="299">
        <f>IF(SUM($I$55:CAI55)&lt;=$G$58,1,0)</f>
        <v>1</v>
      </c>
      <c r="CAJ56" s="299">
        <f>IF(SUM($I$55:CAJ55)&lt;=$G$58,1,0)</f>
        <v>1</v>
      </c>
      <c r="CAK56" s="299">
        <f>IF(SUM($I$55:CAK55)&lt;=$G$58,1,0)</f>
        <v>1</v>
      </c>
      <c r="CAL56" s="299">
        <f>IF(SUM($I$55:CAL55)&lt;=$G$58,1,0)</f>
        <v>1</v>
      </c>
      <c r="CAM56" s="299">
        <f>IF(SUM($I$55:CAM55)&lt;=$G$58,1,0)</f>
        <v>1</v>
      </c>
      <c r="CAN56" s="299">
        <f>IF(SUM($I$55:CAN55)&lt;=$G$58,1,0)</f>
        <v>1</v>
      </c>
      <c r="CAO56" s="299">
        <f>IF(SUM($I$55:CAO55)&lt;=$G$58,1,0)</f>
        <v>1</v>
      </c>
      <c r="CAP56" s="299">
        <f>IF(SUM($I$55:CAP55)&lt;=$G$58,1,0)</f>
        <v>1</v>
      </c>
      <c r="CAQ56" s="299">
        <f>IF(SUM($I$55:CAQ55)&lt;=$G$58,1,0)</f>
        <v>1</v>
      </c>
      <c r="CAR56" s="299">
        <f>IF(SUM($I$55:CAR55)&lt;=$G$58,1,0)</f>
        <v>1</v>
      </c>
      <c r="CAS56" s="299">
        <f>IF(SUM($I$55:CAS55)&lt;=$G$58,1,0)</f>
        <v>1</v>
      </c>
      <c r="CAT56" s="299">
        <f>IF(SUM($I$55:CAT55)&lt;=$G$58,1,0)</f>
        <v>1</v>
      </c>
      <c r="CAU56" s="299">
        <f>IF(SUM($I$55:CAU55)&lt;=$G$58,1,0)</f>
        <v>1</v>
      </c>
      <c r="CAV56" s="299">
        <f>IF(SUM($I$55:CAV55)&lt;=$G$58,1,0)</f>
        <v>1</v>
      </c>
      <c r="CAW56" s="299">
        <f>IF(SUM($I$55:CAW55)&lt;=$G$58,1,0)</f>
        <v>1</v>
      </c>
      <c r="CAX56" s="299">
        <f>IF(SUM($I$55:CAX55)&lt;=$G$58,1,0)</f>
        <v>1</v>
      </c>
      <c r="CAY56" s="299">
        <f>IF(SUM($I$55:CAY55)&lt;=$G$58,1,0)</f>
        <v>1</v>
      </c>
      <c r="CAZ56" s="299">
        <f>IF(SUM($I$55:CAZ55)&lt;=$G$58,1,0)</f>
        <v>1</v>
      </c>
      <c r="CBA56" s="299">
        <f>IF(SUM($I$55:CBA55)&lt;=$G$58,1,0)</f>
        <v>1</v>
      </c>
      <c r="CBB56" s="299">
        <f>IF(SUM($I$55:CBB55)&lt;=$G$58,1,0)</f>
        <v>1</v>
      </c>
      <c r="CBC56" s="299">
        <f>IF(SUM($I$55:CBC55)&lt;=$G$58,1,0)</f>
        <v>1</v>
      </c>
      <c r="CBD56" s="299">
        <f>IF(SUM($I$55:CBD55)&lt;=$G$58,1,0)</f>
        <v>1</v>
      </c>
      <c r="CBE56" s="299">
        <f>IF(SUM($I$55:CBE55)&lt;=$G$58,1,0)</f>
        <v>1</v>
      </c>
      <c r="CBF56" s="299">
        <f>IF(SUM($I$55:CBF55)&lt;=$G$58,1,0)</f>
        <v>1</v>
      </c>
      <c r="CBG56" s="299">
        <f>IF(SUM($I$55:CBG55)&lt;=$G$58,1,0)</f>
        <v>1</v>
      </c>
      <c r="CBH56" s="299">
        <f>IF(SUM($I$55:CBH55)&lt;=$G$58,1,0)</f>
        <v>1</v>
      </c>
      <c r="CBI56" s="299">
        <f>IF(SUM($I$55:CBI55)&lt;=$G$58,1,0)</f>
        <v>1</v>
      </c>
      <c r="CBJ56" s="299">
        <f>IF(SUM($I$55:CBJ55)&lt;=$G$58,1,0)</f>
        <v>1</v>
      </c>
      <c r="CBK56" s="299">
        <f>IF(SUM($I$55:CBK55)&lt;=$G$58,1,0)</f>
        <v>1</v>
      </c>
      <c r="CBL56" s="299">
        <f>IF(SUM($I$55:CBL55)&lt;=$G$58,1,0)</f>
        <v>1</v>
      </c>
      <c r="CBM56" s="299">
        <f>IF(SUM($I$55:CBM55)&lt;=$G$58,1,0)</f>
        <v>1</v>
      </c>
      <c r="CBN56" s="299">
        <f>IF(SUM($I$55:CBN55)&lt;=$G$58,1,0)</f>
        <v>1</v>
      </c>
      <c r="CBO56" s="299">
        <f>IF(SUM($I$55:CBO55)&lt;=$G$58,1,0)</f>
        <v>1</v>
      </c>
      <c r="CBP56" s="299">
        <f>IF(SUM($I$55:CBP55)&lt;=$G$58,1,0)</f>
        <v>1</v>
      </c>
      <c r="CBQ56" s="299">
        <f>IF(SUM($I$55:CBQ55)&lt;=$G$58,1,0)</f>
        <v>1</v>
      </c>
      <c r="CBR56" s="299">
        <f>IF(SUM($I$55:CBR55)&lt;=$G$58,1,0)</f>
        <v>1</v>
      </c>
      <c r="CBS56" s="299">
        <f>IF(SUM($I$55:CBS55)&lt;=$G$58,1,0)</f>
        <v>1</v>
      </c>
      <c r="CBT56" s="299">
        <f>IF(SUM($I$55:CBT55)&lt;=$G$58,1,0)</f>
        <v>1</v>
      </c>
      <c r="CBU56" s="299">
        <f>IF(SUM($I$55:CBU55)&lt;=$G$58,1,0)</f>
        <v>1</v>
      </c>
      <c r="CBV56" s="299">
        <f>IF(SUM($I$55:CBV55)&lt;=$G$58,1,0)</f>
        <v>1</v>
      </c>
      <c r="CBW56" s="299">
        <f>IF(SUM($I$55:CBW55)&lt;=$G$58,1,0)</f>
        <v>1</v>
      </c>
      <c r="CBX56" s="299">
        <f>IF(SUM($I$55:CBX55)&lt;=$G$58,1,0)</f>
        <v>1</v>
      </c>
      <c r="CBY56" s="299">
        <f>IF(SUM($I$55:CBY55)&lt;=$G$58,1,0)</f>
        <v>1</v>
      </c>
      <c r="CBZ56" s="299">
        <f>IF(SUM($I$55:CBZ55)&lt;=$G$58,1,0)</f>
        <v>1</v>
      </c>
      <c r="CCA56" s="299">
        <f>IF(SUM($I$55:CCA55)&lt;=$G$58,1,0)</f>
        <v>1</v>
      </c>
      <c r="CCB56" s="299">
        <f>IF(SUM($I$55:CCB55)&lt;=$G$58,1,0)</f>
        <v>1</v>
      </c>
      <c r="CCC56" s="299">
        <f>IF(SUM($I$55:CCC55)&lt;=$G$58,1,0)</f>
        <v>1</v>
      </c>
      <c r="CCD56" s="299">
        <f>IF(SUM($I$55:CCD55)&lt;=$G$58,1,0)</f>
        <v>1</v>
      </c>
      <c r="CCE56" s="299">
        <f>IF(SUM($I$55:CCE55)&lt;=$G$58,1,0)</f>
        <v>1</v>
      </c>
      <c r="CCF56" s="299">
        <f>IF(SUM($I$55:CCF55)&lt;=$G$58,1,0)</f>
        <v>1</v>
      </c>
      <c r="CCG56" s="299">
        <f>IF(SUM($I$55:CCG55)&lt;=$G$58,1,0)</f>
        <v>1</v>
      </c>
      <c r="CCH56" s="299">
        <f>IF(SUM($I$55:CCH55)&lt;=$G$58,1,0)</f>
        <v>1</v>
      </c>
      <c r="CCI56" s="299">
        <f>IF(SUM($I$55:CCI55)&lt;=$G$58,1,0)</f>
        <v>1</v>
      </c>
      <c r="CCJ56" s="299">
        <f>IF(SUM($I$55:CCJ55)&lt;=$G$58,1,0)</f>
        <v>1</v>
      </c>
      <c r="CCK56" s="299">
        <f>IF(SUM($I$55:CCK55)&lt;=$G$58,1,0)</f>
        <v>1</v>
      </c>
      <c r="CCL56" s="299">
        <f>IF(SUM($I$55:CCL55)&lt;=$G$58,1,0)</f>
        <v>1</v>
      </c>
      <c r="CCM56" s="299">
        <f>IF(SUM($I$55:CCM55)&lt;=$G$58,1,0)</f>
        <v>1</v>
      </c>
      <c r="CCN56" s="299">
        <f>IF(SUM($I$55:CCN55)&lt;=$G$58,1,0)</f>
        <v>1</v>
      </c>
      <c r="CCO56" s="299">
        <f>IF(SUM($I$55:CCO55)&lt;=$G$58,1,0)</f>
        <v>1</v>
      </c>
      <c r="CCP56" s="299">
        <f>IF(SUM($I$55:CCP55)&lt;=$G$58,1,0)</f>
        <v>1</v>
      </c>
      <c r="CCQ56" s="299">
        <f>IF(SUM($I$55:CCQ55)&lt;=$G$58,1,0)</f>
        <v>1</v>
      </c>
      <c r="CCR56" s="299">
        <f>IF(SUM($I$55:CCR55)&lt;=$G$58,1,0)</f>
        <v>1</v>
      </c>
      <c r="CCS56" s="299">
        <f>IF(SUM($I$55:CCS55)&lt;=$G$58,1,0)</f>
        <v>1</v>
      </c>
      <c r="CCT56" s="299">
        <f>IF(SUM($I$55:CCT55)&lt;=$G$58,1,0)</f>
        <v>1</v>
      </c>
      <c r="CCU56" s="299">
        <f>IF(SUM($I$55:CCU55)&lt;=$G$58,1,0)</f>
        <v>1</v>
      </c>
      <c r="CCV56" s="299">
        <f>IF(SUM($I$55:CCV55)&lt;=$G$58,1,0)</f>
        <v>1</v>
      </c>
      <c r="CCW56" s="299">
        <f>IF(SUM($I$55:CCW55)&lt;=$G$58,1,0)</f>
        <v>1</v>
      </c>
      <c r="CCX56" s="299">
        <f>IF(SUM($I$55:CCX55)&lt;=$G$58,1,0)</f>
        <v>1</v>
      </c>
      <c r="CCY56" s="299">
        <f>IF(SUM($I$55:CCY55)&lt;=$G$58,1,0)</f>
        <v>1</v>
      </c>
      <c r="CCZ56" s="299">
        <f>IF(SUM($I$55:CCZ55)&lt;=$G$58,1,0)</f>
        <v>1</v>
      </c>
      <c r="CDA56" s="299">
        <f>IF(SUM($I$55:CDA55)&lt;=$G$58,1,0)</f>
        <v>1</v>
      </c>
      <c r="CDB56" s="299">
        <f>IF(SUM($I$55:CDB55)&lt;=$G$58,1,0)</f>
        <v>1</v>
      </c>
      <c r="CDC56" s="299">
        <f>IF(SUM($I$55:CDC55)&lt;=$G$58,1,0)</f>
        <v>1</v>
      </c>
      <c r="CDD56" s="299">
        <f>IF(SUM($I$55:CDD55)&lt;=$G$58,1,0)</f>
        <v>1</v>
      </c>
      <c r="CDE56" s="299">
        <f>IF(SUM($I$55:CDE55)&lt;=$G$58,1,0)</f>
        <v>1</v>
      </c>
      <c r="CDF56" s="299">
        <f>IF(SUM($I$55:CDF55)&lt;=$G$58,1,0)</f>
        <v>1</v>
      </c>
      <c r="CDG56" s="299">
        <f>IF(SUM($I$55:CDG55)&lt;=$G$58,1,0)</f>
        <v>1</v>
      </c>
      <c r="CDH56" s="299">
        <f>IF(SUM($I$55:CDH55)&lt;=$G$58,1,0)</f>
        <v>1</v>
      </c>
      <c r="CDI56" s="299">
        <f>IF(SUM($I$55:CDI55)&lt;=$G$58,1,0)</f>
        <v>1</v>
      </c>
      <c r="CDJ56" s="299">
        <f>IF(SUM($I$55:CDJ55)&lt;=$G$58,1,0)</f>
        <v>1</v>
      </c>
      <c r="CDK56" s="299">
        <f>IF(SUM($I$55:CDK55)&lt;=$G$58,1,0)</f>
        <v>1</v>
      </c>
      <c r="CDL56" s="299">
        <f>IF(SUM($I$55:CDL55)&lt;=$G$58,1,0)</f>
        <v>1</v>
      </c>
      <c r="CDM56" s="299">
        <f>IF(SUM($I$55:CDM55)&lt;=$G$58,1,0)</f>
        <v>1</v>
      </c>
      <c r="CDN56" s="299">
        <f>IF(SUM($I$55:CDN55)&lt;=$G$58,1,0)</f>
        <v>1</v>
      </c>
      <c r="CDO56" s="299">
        <f>IF(SUM($I$55:CDO55)&lt;=$G$58,1,0)</f>
        <v>1</v>
      </c>
      <c r="CDP56" s="299">
        <f>IF(SUM($I$55:CDP55)&lt;=$G$58,1,0)</f>
        <v>1</v>
      </c>
      <c r="CDQ56" s="299">
        <f>IF(SUM($I$55:CDQ55)&lt;=$G$58,1,0)</f>
        <v>1</v>
      </c>
      <c r="CDR56" s="299">
        <f>IF(SUM($I$55:CDR55)&lt;=$G$58,1,0)</f>
        <v>1</v>
      </c>
      <c r="CDS56" s="299">
        <f>IF(SUM($I$55:CDS55)&lt;=$G$58,1,0)</f>
        <v>1</v>
      </c>
      <c r="CDT56" s="299">
        <f>IF(SUM($I$55:CDT55)&lt;=$G$58,1,0)</f>
        <v>1</v>
      </c>
      <c r="CDU56" s="299">
        <f>IF(SUM($I$55:CDU55)&lt;=$G$58,1,0)</f>
        <v>1</v>
      </c>
      <c r="CDV56" s="299">
        <f>IF(SUM($I$55:CDV55)&lt;=$G$58,1,0)</f>
        <v>1</v>
      </c>
      <c r="CDW56" s="299">
        <f>IF(SUM($I$55:CDW55)&lt;=$G$58,1,0)</f>
        <v>1</v>
      </c>
      <c r="CDX56" s="299">
        <f>IF(SUM($I$55:CDX55)&lt;=$G$58,1,0)</f>
        <v>1</v>
      </c>
      <c r="CDY56" s="299">
        <f>IF(SUM($I$55:CDY55)&lt;=$G$58,1,0)</f>
        <v>1</v>
      </c>
      <c r="CDZ56" s="299">
        <f>IF(SUM($I$55:CDZ55)&lt;=$G$58,1,0)</f>
        <v>1</v>
      </c>
      <c r="CEA56" s="299">
        <f>IF(SUM($I$55:CEA55)&lt;=$G$58,1,0)</f>
        <v>1</v>
      </c>
      <c r="CEB56" s="299">
        <f>IF(SUM($I$55:CEB55)&lt;=$G$58,1,0)</f>
        <v>1</v>
      </c>
      <c r="CEC56" s="299">
        <f>IF(SUM($I$55:CEC55)&lt;=$G$58,1,0)</f>
        <v>1</v>
      </c>
      <c r="CED56" s="299">
        <f>IF(SUM($I$55:CED55)&lt;=$G$58,1,0)</f>
        <v>1</v>
      </c>
      <c r="CEE56" s="299">
        <f>IF(SUM($I$55:CEE55)&lt;=$G$58,1,0)</f>
        <v>1</v>
      </c>
      <c r="CEF56" s="299">
        <f>IF(SUM($I$55:CEF55)&lt;=$G$58,1,0)</f>
        <v>1</v>
      </c>
      <c r="CEG56" s="299">
        <f>IF(SUM($I$55:CEG55)&lt;=$G$58,1,0)</f>
        <v>1</v>
      </c>
      <c r="CEH56" s="299">
        <f>IF(SUM($I$55:CEH55)&lt;=$G$58,1,0)</f>
        <v>1</v>
      </c>
      <c r="CEI56" s="299">
        <f>IF(SUM($I$55:CEI55)&lt;=$G$58,1,0)</f>
        <v>1</v>
      </c>
      <c r="CEJ56" s="299">
        <f>IF(SUM($I$55:CEJ55)&lt;=$G$58,1,0)</f>
        <v>1</v>
      </c>
      <c r="CEK56" s="299">
        <f>IF(SUM($I$55:CEK55)&lt;=$G$58,1,0)</f>
        <v>1</v>
      </c>
      <c r="CEL56" s="299">
        <f>IF(SUM($I$55:CEL55)&lt;=$G$58,1,0)</f>
        <v>1</v>
      </c>
      <c r="CEM56" s="299">
        <f>IF(SUM($I$55:CEM55)&lt;=$G$58,1,0)</f>
        <v>1</v>
      </c>
      <c r="CEN56" s="299">
        <f>IF(SUM($I$55:CEN55)&lt;=$G$58,1,0)</f>
        <v>1</v>
      </c>
      <c r="CEO56" s="299">
        <f>IF(SUM($I$55:CEO55)&lt;=$G$58,1,0)</f>
        <v>1</v>
      </c>
      <c r="CEP56" s="299">
        <f>IF(SUM($I$55:CEP55)&lt;=$G$58,1,0)</f>
        <v>1</v>
      </c>
      <c r="CEQ56" s="299">
        <f>IF(SUM($I$55:CEQ55)&lt;=$G$58,1,0)</f>
        <v>1</v>
      </c>
      <c r="CER56" s="299">
        <f>IF(SUM($I$55:CER55)&lt;=$G$58,1,0)</f>
        <v>1</v>
      </c>
      <c r="CES56" s="299">
        <f>IF(SUM($I$55:CES55)&lt;=$G$58,1,0)</f>
        <v>1</v>
      </c>
      <c r="CET56" s="299">
        <f>IF(SUM($I$55:CET55)&lt;=$G$58,1,0)</f>
        <v>1</v>
      </c>
      <c r="CEU56" s="299">
        <f>IF(SUM($I$55:CEU55)&lt;=$G$58,1,0)</f>
        <v>1</v>
      </c>
      <c r="CEV56" s="299">
        <f>IF(SUM($I$55:CEV55)&lt;=$G$58,1,0)</f>
        <v>1</v>
      </c>
      <c r="CEW56" s="299">
        <f>IF(SUM($I$55:CEW55)&lt;=$G$58,1,0)</f>
        <v>1</v>
      </c>
      <c r="CEX56" s="299">
        <f>IF(SUM($I$55:CEX55)&lt;=$G$58,1,0)</f>
        <v>1</v>
      </c>
      <c r="CEY56" s="299">
        <f>IF(SUM($I$55:CEY55)&lt;=$G$58,1,0)</f>
        <v>1</v>
      </c>
      <c r="CEZ56" s="299">
        <f>IF(SUM($I$55:CEZ55)&lt;=$G$58,1,0)</f>
        <v>1</v>
      </c>
      <c r="CFA56" s="299">
        <f>IF(SUM($I$55:CFA55)&lt;=$G$58,1,0)</f>
        <v>1</v>
      </c>
      <c r="CFB56" s="299">
        <f>IF(SUM($I$55:CFB55)&lt;=$G$58,1,0)</f>
        <v>1</v>
      </c>
      <c r="CFC56" s="299">
        <f>IF(SUM($I$55:CFC55)&lt;=$G$58,1,0)</f>
        <v>1</v>
      </c>
      <c r="CFD56" s="299">
        <f>IF(SUM($I$55:CFD55)&lt;=$G$58,1,0)</f>
        <v>1</v>
      </c>
      <c r="CFE56" s="299">
        <f>IF(SUM($I$55:CFE55)&lt;=$G$58,1,0)</f>
        <v>1</v>
      </c>
      <c r="CFF56" s="299">
        <f>IF(SUM($I$55:CFF55)&lt;=$G$58,1,0)</f>
        <v>1</v>
      </c>
      <c r="CFG56" s="299">
        <f>IF(SUM($I$55:CFG55)&lt;=$G$58,1,0)</f>
        <v>1</v>
      </c>
      <c r="CFH56" s="299">
        <f>IF(SUM($I$55:CFH55)&lt;=$G$58,1,0)</f>
        <v>1</v>
      </c>
      <c r="CFI56" s="299">
        <f>IF(SUM($I$55:CFI55)&lt;=$G$58,1,0)</f>
        <v>1</v>
      </c>
      <c r="CFJ56" s="299">
        <f>IF(SUM($I$55:CFJ55)&lt;=$G$58,1,0)</f>
        <v>1</v>
      </c>
      <c r="CFK56" s="299">
        <f>IF(SUM($I$55:CFK55)&lt;=$G$58,1,0)</f>
        <v>1</v>
      </c>
      <c r="CFL56" s="299">
        <f>IF(SUM($I$55:CFL55)&lt;=$G$58,1,0)</f>
        <v>1</v>
      </c>
      <c r="CFM56" s="299">
        <f>IF(SUM($I$55:CFM55)&lt;=$G$58,1,0)</f>
        <v>1</v>
      </c>
      <c r="CFN56" s="299">
        <f>IF(SUM($I$55:CFN55)&lt;=$G$58,1,0)</f>
        <v>1</v>
      </c>
      <c r="CFO56" s="299">
        <f>IF(SUM($I$55:CFO55)&lt;=$G$58,1,0)</f>
        <v>1</v>
      </c>
      <c r="CFP56" s="299">
        <f>IF(SUM($I$55:CFP55)&lt;=$G$58,1,0)</f>
        <v>1</v>
      </c>
      <c r="CFQ56" s="299">
        <f>IF(SUM($I$55:CFQ55)&lt;=$G$58,1,0)</f>
        <v>1</v>
      </c>
      <c r="CFR56" s="299">
        <f>IF(SUM($I$55:CFR55)&lt;=$G$58,1,0)</f>
        <v>1</v>
      </c>
      <c r="CFS56" s="299">
        <f>IF(SUM($I$55:CFS55)&lt;=$G$58,1,0)</f>
        <v>1</v>
      </c>
      <c r="CFT56" s="299">
        <f>IF(SUM($I$55:CFT55)&lt;=$G$58,1,0)</f>
        <v>1</v>
      </c>
      <c r="CFU56" s="299">
        <f>IF(SUM($I$55:CFU55)&lt;=$G$58,1,0)</f>
        <v>1</v>
      </c>
      <c r="CFV56" s="299">
        <f>IF(SUM($I$55:CFV55)&lt;=$G$58,1,0)</f>
        <v>1</v>
      </c>
      <c r="CFW56" s="299">
        <f>IF(SUM($I$55:CFW55)&lt;=$G$58,1,0)</f>
        <v>1</v>
      </c>
      <c r="CFX56" s="299">
        <f>IF(SUM($I$55:CFX55)&lt;=$G$58,1,0)</f>
        <v>1</v>
      </c>
      <c r="CFY56" s="299">
        <f>IF(SUM($I$55:CFY55)&lt;=$G$58,1,0)</f>
        <v>1</v>
      </c>
      <c r="CFZ56" s="299">
        <f>IF(SUM($I$55:CFZ55)&lt;=$G$58,1,0)</f>
        <v>1</v>
      </c>
      <c r="CGA56" s="299">
        <f>IF(SUM($I$55:CGA55)&lt;=$G$58,1,0)</f>
        <v>1</v>
      </c>
      <c r="CGB56" s="299">
        <f>IF(SUM($I$55:CGB55)&lt;=$G$58,1,0)</f>
        <v>1</v>
      </c>
      <c r="CGC56" s="299">
        <f>IF(SUM($I$55:CGC55)&lt;=$G$58,1,0)</f>
        <v>1</v>
      </c>
      <c r="CGD56" s="299">
        <f>IF(SUM($I$55:CGD55)&lt;=$G$58,1,0)</f>
        <v>1</v>
      </c>
      <c r="CGE56" s="299">
        <f>IF(SUM($I$55:CGE55)&lt;=$G$58,1,0)</f>
        <v>1</v>
      </c>
      <c r="CGF56" s="299">
        <f>IF(SUM($I$55:CGF55)&lt;=$G$58,1,0)</f>
        <v>1</v>
      </c>
      <c r="CGG56" s="299">
        <f>IF(SUM($I$55:CGG55)&lt;=$G$58,1,0)</f>
        <v>1</v>
      </c>
      <c r="CGH56" s="299">
        <f>IF(SUM($I$55:CGH55)&lt;=$G$58,1,0)</f>
        <v>1</v>
      </c>
      <c r="CGI56" s="299">
        <f>IF(SUM($I$55:CGI55)&lt;=$G$58,1,0)</f>
        <v>1</v>
      </c>
      <c r="CGJ56" s="299">
        <f>IF(SUM($I$55:CGJ55)&lt;=$G$58,1,0)</f>
        <v>1</v>
      </c>
      <c r="CGK56" s="299">
        <f>IF(SUM($I$55:CGK55)&lt;=$G$58,1,0)</f>
        <v>1</v>
      </c>
      <c r="CGL56" s="299">
        <f>IF(SUM($I$55:CGL55)&lt;=$G$58,1,0)</f>
        <v>1</v>
      </c>
      <c r="CGM56" s="299">
        <f>IF(SUM($I$55:CGM55)&lt;=$G$58,1,0)</f>
        <v>1</v>
      </c>
      <c r="CGN56" s="299">
        <f>IF(SUM($I$55:CGN55)&lt;=$G$58,1,0)</f>
        <v>1</v>
      </c>
      <c r="CGO56" s="299">
        <f>IF(SUM($I$55:CGO55)&lt;=$G$58,1,0)</f>
        <v>1</v>
      </c>
      <c r="CGP56" s="299">
        <f>IF(SUM($I$55:CGP55)&lt;=$G$58,1,0)</f>
        <v>1</v>
      </c>
      <c r="CGQ56" s="299">
        <f>IF(SUM($I$55:CGQ55)&lt;=$G$58,1,0)</f>
        <v>1</v>
      </c>
      <c r="CGR56" s="299">
        <f>IF(SUM($I$55:CGR55)&lt;=$G$58,1,0)</f>
        <v>1</v>
      </c>
      <c r="CGS56" s="299">
        <f>IF(SUM($I$55:CGS55)&lt;=$G$58,1,0)</f>
        <v>1</v>
      </c>
      <c r="CGT56" s="299">
        <f>IF(SUM($I$55:CGT55)&lt;=$G$58,1,0)</f>
        <v>1</v>
      </c>
      <c r="CGU56" s="299">
        <f>IF(SUM($I$55:CGU55)&lt;=$G$58,1,0)</f>
        <v>1</v>
      </c>
      <c r="CGV56" s="299">
        <f>IF(SUM($I$55:CGV55)&lt;=$G$58,1,0)</f>
        <v>1</v>
      </c>
      <c r="CGW56" s="299">
        <f>IF(SUM($I$55:CGW55)&lt;=$G$58,1,0)</f>
        <v>1</v>
      </c>
      <c r="CGX56" s="299">
        <f>IF(SUM($I$55:CGX55)&lt;=$G$58,1,0)</f>
        <v>1</v>
      </c>
      <c r="CGY56" s="299">
        <f>IF(SUM($I$55:CGY55)&lt;=$G$58,1,0)</f>
        <v>1</v>
      </c>
      <c r="CGZ56" s="299">
        <f>IF(SUM($I$55:CGZ55)&lt;=$G$58,1,0)</f>
        <v>1</v>
      </c>
      <c r="CHA56" s="299">
        <f>IF(SUM($I$55:CHA55)&lt;=$G$58,1,0)</f>
        <v>1</v>
      </c>
      <c r="CHB56" s="299">
        <f>IF(SUM($I$55:CHB55)&lt;=$G$58,1,0)</f>
        <v>1</v>
      </c>
      <c r="CHC56" s="299">
        <f>IF(SUM($I$55:CHC55)&lt;=$G$58,1,0)</f>
        <v>1</v>
      </c>
      <c r="CHD56" s="299">
        <f>IF(SUM($I$55:CHD55)&lt;=$G$58,1,0)</f>
        <v>1</v>
      </c>
      <c r="CHE56" s="299">
        <f>IF(SUM($I$55:CHE55)&lt;=$G$58,1,0)</f>
        <v>1</v>
      </c>
      <c r="CHF56" s="299">
        <f>IF(SUM($I$55:CHF55)&lt;=$G$58,1,0)</f>
        <v>1</v>
      </c>
      <c r="CHG56" s="299">
        <f>IF(SUM($I$55:CHG55)&lt;=$G$58,1,0)</f>
        <v>1</v>
      </c>
      <c r="CHH56" s="299">
        <f>IF(SUM($I$55:CHH55)&lt;=$G$58,1,0)</f>
        <v>1</v>
      </c>
      <c r="CHI56" s="299">
        <f>IF(SUM($I$55:CHI55)&lt;=$G$58,1,0)</f>
        <v>1</v>
      </c>
      <c r="CHJ56" s="299">
        <f>IF(SUM($I$55:CHJ55)&lt;=$G$58,1,0)</f>
        <v>1</v>
      </c>
      <c r="CHK56" s="299">
        <f>IF(SUM($I$55:CHK55)&lt;=$G$58,1,0)</f>
        <v>1</v>
      </c>
      <c r="CHL56" s="299">
        <f>IF(SUM($I$55:CHL55)&lt;=$G$58,1,0)</f>
        <v>1</v>
      </c>
      <c r="CHM56" s="299">
        <f>IF(SUM($I$55:CHM55)&lt;=$G$58,1,0)</f>
        <v>1</v>
      </c>
      <c r="CHN56" s="299">
        <f>IF(SUM($I$55:CHN55)&lt;=$G$58,1,0)</f>
        <v>1</v>
      </c>
      <c r="CHO56" s="299">
        <f>IF(SUM($I$55:CHO55)&lt;=$G$58,1,0)</f>
        <v>1</v>
      </c>
      <c r="CHP56" s="299">
        <f>IF(SUM($I$55:CHP55)&lt;=$G$58,1,0)</f>
        <v>1</v>
      </c>
      <c r="CHQ56" s="299">
        <f>IF(SUM($I$55:CHQ55)&lt;=$G$58,1,0)</f>
        <v>1</v>
      </c>
      <c r="CHR56" s="299">
        <f>IF(SUM($I$55:CHR55)&lt;=$G$58,1,0)</f>
        <v>1</v>
      </c>
      <c r="CHS56" s="299">
        <f>IF(SUM($I$55:CHS55)&lt;=$G$58,1,0)</f>
        <v>1</v>
      </c>
      <c r="CHT56" s="299">
        <f>IF(SUM($I$55:CHT55)&lt;=$G$58,1,0)</f>
        <v>1</v>
      </c>
      <c r="CHU56" s="299">
        <f>IF(SUM($I$55:CHU55)&lt;=$G$58,1,0)</f>
        <v>1</v>
      </c>
      <c r="CHV56" s="299">
        <f>IF(SUM($I$55:CHV55)&lt;=$G$58,1,0)</f>
        <v>1</v>
      </c>
      <c r="CHW56" s="299">
        <f>IF(SUM($I$55:CHW55)&lt;=$G$58,1,0)</f>
        <v>1</v>
      </c>
      <c r="CHX56" s="299">
        <f>IF(SUM($I$55:CHX55)&lt;=$G$58,1,0)</f>
        <v>1</v>
      </c>
      <c r="CHY56" s="299">
        <f>IF(SUM($I$55:CHY55)&lt;=$G$58,1,0)</f>
        <v>1</v>
      </c>
      <c r="CHZ56" s="299">
        <f>IF(SUM($I$55:CHZ55)&lt;=$G$58,1,0)</f>
        <v>1</v>
      </c>
      <c r="CIA56" s="299">
        <f>IF(SUM($I$55:CIA55)&lt;=$G$58,1,0)</f>
        <v>1</v>
      </c>
      <c r="CIB56" s="299">
        <f>IF(SUM($I$55:CIB55)&lt;=$G$58,1,0)</f>
        <v>1</v>
      </c>
      <c r="CIC56" s="299">
        <f>IF(SUM($I$55:CIC55)&lt;=$G$58,1,0)</f>
        <v>1</v>
      </c>
      <c r="CID56" s="299">
        <f>IF(SUM($I$55:CID55)&lt;=$G$58,1,0)</f>
        <v>1</v>
      </c>
      <c r="CIE56" s="299">
        <f>IF(SUM($I$55:CIE55)&lt;=$G$58,1,0)</f>
        <v>1</v>
      </c>
      <c r="CIF56" s="299">
        <f>IF(SUM($I$55:CIF55)&lt;=$G$58,1,0)</f>
        <v>1</v>
      </c>
      <c r="CIG56" s="299">
        <f>IF(SUM($I$55:CIG55)&lt;=$G$58,1,0)</f>
        <v>1</v>
      </c>
      <c r="CIH56" s="299">
        <f>IF(SUM($I$55:CIH55)&lt;=$G$58,1,0)</f>
        <v>1</v>
      </c>
      <c r="CII56" s="299">
        <f>IF(SUM($I$55:CII55)&lt;=$G$58,1,0)</f>
        <v>1</v>
      </c>
      <c r="CIJ56" s="299">
        <f>IF(SUM($I$55:CIJ55)&lt;=$G$58,1,0)</f>
        <v>1</v>
      </c>
      <c r="CIK56" s="299">
        <f>IF(SUM($I$55:CIK55)&lt;=$G$58,1,0)</f>
        <v>1</v>
      </c>
      <c r="CIL56" s="299">
        <f>IF(SUM($I$55:CIL55)&lt;=$G$58,1,0)</f>
        <v>1</v>
      </c>
      <c r="CIM56" s="299">
        <f>IF(SUM($I$55:CIM55)&lt;=$G$58,1,0)</f>
        <v>1</v>
      </c>
      <c r="CIN56" s="299">
        <f>IF(SUM($I$55:CIN55)&lt;=$G$58,1,0)</f>
        <v>1</v>
      </c>
      <c r="CIO56" s="299">
        <f>IF(SUM($I$55:CIO55)&lt;=$G$58,1,0)</f>
        <v>1</v>
      </c>
      <c r="CIP56" s="299">
        <f>IF(SUM($I$55:CIP55)&lt;=$G$58,1,0)</f>
        <v>1</v>
      </c>
      <c r="CIQ56" s="299">
        <f>IF(SUM($I$55:CIQ55)&lt;=$G$58,1,0)</f>
        <v>1</v>
      </c>
      <c r="CIR56" s="299">
        <f>IF(SUM($I$55:CIR55)&lt;=$G$58,1,0)</f>
        <v>1</v>
      </c>
      <c r="CIS56" s="299">
        <f>IF(SUM($I$55:CIS55)&lt;=$G$58,1,0)</f>
        <v>1</v>
      </c>
      <c r="CIT56" s="299">
        <f>IF(SUM($I$55:CIT55)&lt;=$G$58,1,0)</f>
        <v>1</v>
      </c>
      <c r="CIU56" s="299">
        <f>IF(SUM($I$55:CIU55)&lt;=$G$58,1,0)</f>
        <v>1</v>
      </c>
      <c r="CIV56" s="299">
        <f>IF(SUM($I$55:CIV55)&lt;=$G$58,1,0)</f>
        <v>1</v>
      </c>
      <c r="CIW56" s="299">
        <f>IF(SUM($I$55:CIW55)&lt;=$G$58,1,0)</f>
        <v>1</v>
      </c>
      <c r="CIX56" s="299">
        <f>IF(SUM($I$55:CIX55)&lt;=$G$58,1,0)</f>
        <v>1</v>
      </c>
      <c r="CIY56" s="299">
        <f>IF(SUM($I$55:CIY55)&lt;=$G$58,1,0)</f>
        <v>1</v>
      </c>
      <c r="CIZ56" s="299">
        <f>IF(SUM($I$55:CIZ55)&lt;=$G$58,1,0)</f>
        <v>1</v>
      </c>
      <c r="CJA56" s="299">
        <f>IF(SUM($I$55:CJA55)&lt;=$G$58,1,0)</f>
        <v>1</v>
      </c>
      <c r="CJB56" s="299">
        <f>IF(SUM($I$55:CJB55)&lt;=$G$58,1,0)</f>
        <v>1</v>
      </c>
      <c r="CJC56" s="299">
        <f>IF(SUM($I$55:CJC55)&lt;=$G$58,1,0)</f>
        <v>1</v>
      </c>
      <c r="CJD56" s="299">
        <f>IF(SUM($I$55:CJD55)&lt;=$G$58,1,0)</f>
        <v>1</v>
      </c>
      <c r="CJE56" s="299">
        <f>IF(SUM($I$55:CJE55)&lt;=$G$58,1,0)</f>
        <v>1</v>
      </c>
      <c r="CJF56" s="299">
        <f>IF(SUM($I$55:CJF55)&lt;=$G$58,1,0)</f>
        <v>1</v>
      </c>
      <c r="CJG56" s="299">
        <f>IF(SUM($I$55:CJG55)&lt;=$G$58,1,0)</f>
        <v>1</v>
      </c>
      <c r="CJH56" s="299">
        <f>IF(SUM($I$55:CJH55)&lt;=$G$58,1,0)</f>
        <v>1</v>
      </c>
      <c r="CJI56" s="299">
        <f>IF(SUM($I$55:CJI55)&lt;=$G$58,1,0)</f>
        <v>1</v>
      </c>
      <c r="CJJ56" s="299">
        <f>IF(SUM($I$55:CJJ55)&lt;=$G$58,1,0)</f>
        <v>1</v>
      </c>
      <c r="CJK56" s="299">
        <f>IF(SUM($I$55:CJK55)&lt;=$G$58,1,0)</f>
        <v>1</v>
      </c>
      <c r="CJL56" s="299">
        <f>IF(SUM($I$55:CJL55)&lt;=$G$58,1,0)</f>
        <v>1</v>
      </c>
      <c r="CJM56" s="299">
        <f>IF(SUM($I$55:CJM55)&lt;=$G$58,1,0)</f>
        <v>1</v>
      </c>
      <c r="CJN56" s="299">
        <f>IF(SUM($I$55:CJN55)&lt;=$G$58,1,0)</f>
        <v>1</v>
      </c>
      <c r="CJO56" s="299">
        <f>IF(SUM($I$55:CJO55)&lt;=$G$58,1,0)</f>
        <v>1</v>
      </c>
      <c r="CJP56" s="299">
        <f>IF(SUM($I$55:CJP55)&lt;=$G$58,1,0)</f>
        <v>1</v>
      </c>
      <c r="CJQ56" s="299">
        <f>IF(SUM($I$55:CJQ55)&lt;=$G$58,1,0)</f>
        <v>1</v>
      </c>
      <c r="CJR56" s="299">
        <f>IF(SUM($I$55:CJR55)&lt;=$G$58,1,0)</f>
        <v>1</v>
      </c>
      <c r="CJS56" s="299">
        <f>IF(SUM($I$55:CJS55)&lt;=$G$58,1,0)</f>
        <v>1</v>
      </c>
      <c r="CJT56" s="299">
        <f>IF(SUM($I$55:CJT55)&lt;=$G$58,1,0)</f>
        <v>1</v>
      </c>
      <c r="CJU56" s="299">
        <f>IF(SUM($I$55:CJU55)&lt;=$G$58,1,0)</f>
        <v>1</v>
      </c>
      <c r="CJV56" s="299">
        <f>IF(SUM($I$55:CJV55)&lt;=$G$58,1,0)</f>
        <v>1</v>
      </c>
      <c r="CJW56" s="299">
        <f>IF(SUM($I$55:CJW55)&lt;=$G$58,1,0)</f>
        <v>1</v>
      </c>
      <c r="CJX56" s="299">
        <f>IF(SUM($I$55:CJX55)&lt;=$G$58,1,0)</f>
        <v>1</v>
      </c>
      <c r="CJY56" s="299">
        <f>IF(SUM($I$55:CJY55)&lt;=$G$58,1,0)</f>
        <v>1</v>
      </c>
      <c r="CJZ56" s="299">
        <f>IF(SUM($I$55:CJZ55)&lt;=$G$58,1,0)</f>
        <v>1</v>
      </c>
      <c r="CKA56" s="299">
        <f>IF(SUM($I$55:CKA55)&lt;=$G$58,1,0)</f>
        <v>1</v>
      </c>
      <c r="CKB56" s="299">
        <f>IF(SUM($I$55:CKB55)&lt;=$G$58,1,0)</f>
        <v>1</v>
      </c>
      <c r="CKC56" s="299">
        <f>IF(SUM($I$55:CKC55)&lt;=$G$58,1,0)</f>
        <v>1</v>
      </c>
      <c r="CKD56" s="299">
        <f>IF(SUM($I$55:CKD55)&lt;=$G$58,1,0)</f>
        <v>1</v>
      </c>
      <c r="CKE56" s="299">
        <f>IF(SUM($I$55:CKE55)&lt;=$G$58,1,0)</f>
        <v>1</v>
      </c>
      <c r="CKF56" s="299">
        <f>IF(SUM($I$55:CKF55)&lt;=$G$58,1,0)</f>
        <v>1</v>
      </c>
      <c r="CKG56" s="299">
        <f>IF(SUM($I$55:CKG55)&lt;=$G$58,1,0)</f>
        <v>1</v>
      </c>
      <c r="CKH56" s="299">
        <f>IF(SUM($I$55:CKH55)&lt;=$G$58,1,0)</f>
        <v>1</v>
      </c>
      <c r="CKI56" s="299">
        <f>IF(SUM($I$55:CKI55)&lt;=$G$58,1,0)</f>
        <v>1</v>
      </c>
      <c r="CKJ56" s="299">
        <f>IF(SUM($I$55:CKJ55)&lt;=$G$58,1,0)</f>
        <v>1</v>
      </c>
      <c r="CKK56" s="299">
        <f>IF(SUM($I$55:CKK55)&lt;=$G$58,1,0)</f>
        <v>1</v>
      </c>
      <c r="CKL56" s="299">
        <f>IF(SUM($I$55:CKL55)&lt;=$G$58,1,0)</f>
        <v>1</v>
      </c>
      <c r="CKM56" s="299">
        <f>IF(SUM($I$55:CKM55)&lt;=$G$58,1,0)</f>
        <v>1</v>
      </c>
      <c r="CKN56" s="299">
        <f>IF(SUM($I$55:CKN55)&lt;=$G$58,1,0)</f>
        <v>1</v>
      </c>
      <c r="CKO56" s="299">
        <f>IF(SUM($I$55:CKO55)&lt;=$G$58,1,0)</f>
        <v>1</v>
      </c>
      <c r="CKP56" s="299">
        <f>IF(SUM($I$55:CKP55)&lt;=$G$58,1,0)</f>
        <v>1</v>
      </c>
      <c r="CKQ56" s="299">
        <f>IF(SUM($I$55:CKQ55)&lt;=$G$58,1,0)</f>
        <v>1</v>
      </c>
      <c r="CKR56" s="299">
        <f>IF(SUM($I$55:CKR55)&lt;=$G$58,1,0)</f>
        <v>1</v>
      </c>
      <c r="CKS56" s="299">
        <f>IF(SUM($I$55:CKS55)&lt;=$G$58,1,0)</f>
        <v>1</v>
      </c>
      <c r="CKT56" s="299">
        <f>IF(SUM($I$55:CKT55)&lt;=$G$58,1,0)</f>
        <v>1</v>
      </c>
      <c r="CKU56" s="299">
        <f>IF(SUM($I$55:CKU55)&lt;=$G$58,1,0)</f>
        <v>1</v>
      </c>
      <c r="CKV56" s="299">
        <f>IF(SUM($I$55:CKV55)&lt;=$G$58,1,0)</f>
        <v>1</v>
      </c>
      <c r="CKW56" s="299">
        <f>IF(SUM($I$55:CKW55)&lt;=$G$58,1,0)</f>
        <v>1</v>
      </c>
      <c r="CKX56" s="299">
        <f>IF(SUM($I$55:CKX55)&lt;=$G$58,1,0)</f>
        <v>1</v>
      </c>
      <c r="CKY56" s="299">
        <f>IF(SUM($I$55:CKY55)&lt;=$G$58,1,0)</f>
        <v>1</v>
      </c>
      <c r="CKZ56" s="299">
        <f>IF(SUM($I$55:CKZ55)&lt;=$G$58,1,0)</f>
        <v>1</v>
      </c>
      <c r="CLA56" s="299">
        <f>IF(SUM($I$55:CLA55)&lt;=$G$58,1,0)</f>
        <v>1</v>
      </c>
      <c r="CLB56" s="299">
        <f>IF(SUM($I$55:CLB55)&lt;=$G$58,1,0)</f>
        <v>1</v>
      </c>
      <c r="CLC56" s="299">
        <f>IF(SUM($I$55:CLC55)&lt;=$G$58,1,0)</f>
        <v>1</v>
      </c>
      <c r="CLD56" s="299">
        <f>IF(SUM($I$55:CLD55)&lt;=$G$58,1,0)</f>
        <v>1</v>
      </c>
      <c r="CLE56" s="299">
        <f>IF(SUM($I$55:CLE55)&lt;=$G$58,1,0)</f>
        <v>1</v>
      </c>
      <c r="CLF56" s="299">
        <f>IF(SUM($I$55:CLF55)&lt;=$G$58,1,0)</f>
        <v>1</v>
      </c>
      <c r="CLG56" s="299">
        <f>IF(SUM($I$55:CLG55)&lt;=$G$58,1,0)</f>
        <v>1</v>
      </c>
      <c r="CLH56" s="299">
        <f>IF(SUM($I$55:CLH55)&lt;=$G$58,1,0)</f>
        <v>1</v>
      </c>
      <c r="CLI56" s="299">
        <f>IF(SUM($I$55:CLI55)&lt;=$G$58,1,0)</f>
        <v>1</v>
      </c>
      <c r="CLJ56" s="299">
        <f>IF(SUM($I$55:CLJ55)&lt;=$G$58,1,0)</f>
        <v>1</v>
      </c>
      <c r="CLK56" s="299">
        <f>IF(SUM($I$55:CLK55)&lt;=$G$58,1,0)</f>
        <v>1</v>
      </c>
      <c r="CLL56" s="299">
        <f>IF(SUM($I$55:CLL55)&lt;=$G$58,1,0)</f>
        <v>1</v>
      </c>
      <c r="CLM56" s="299">
        <f>IF(SUM($I$55:CLM55)&lt;=$G$58,1,0)</f>
        <v>1</v>
      </c>
      <c r="CLN56" s="299">
        <f>IF(SUM($I$55:CLN55)&lt;=$G$58,1,0)</f>
        <v>1</v>
      </c>
      <c r="CLO56" s="299">
        <f>IF(SUM($I$55:CLO55)&lt;=$G$58,1,0)</f>
        <v>1</v>
      </c>
      <c r="CLP56" s="299">
        <f>IF(SUM($I$55:CLP55)&lt;=$G$58,1,0)</f>
        <v>1</v>
      </c>
      <c r="CLQ56" s="299">
        <f>IF(SUM($I$55:CLQ55)&lt;=$G$58,1,0)</f>
        <v>1</v>
      </c>
      <c r="CLR56" s="299">
        <f>IF(SUM($I$55:CLR55)&lt;=$G$58,1,0)</f>
        <v>1</v>
      </c>
      <c r="CLS56" s="299">
        <f>IF(SUM($I$55:CLS55)&lt;=$G$58,1,0)</f>
        <v>1</v>
      </c>
      <c r="CLT56" s="299">
        <f>IF(SUM($I$55:CLT55)&lt;=$G$58,1,0)</f>
        <v>1</v>
      </c>
      <c r="CLU56" s="299">
        <f>IF(SUM($I$55:CLU55)&lt;=$G$58,1,0)</f>
        <v>1</v>
      </c>
      <c r="CLV56" s="299">
        <f>IF(SUM($I$55:CLV55)&lt;=$G$58,1,0)</f>
        <v>1</v>
      </c>
      <c r="CLW56" s="299">
        <f>IF(SUM($I$55:CLW55)&lt;=$G$58,1,0)</f>
        <v>1</v>
      </c>
      <c r="CLX56" s="299">
        <f>IF(SUM($I$55:CLX55)&lt;=$G$58,1,0)</f>
        <v>1</v>
      </c>
      <c r="CLY56" s="299">
        <f>IF(SUM($I$55:CLY55)&lt;=$G$58,1,0)</f>
        <v>1</v>
      </c>
      <c r="CLZ56" s="299">
        <f>IF(SUM($I$55:CLZ55)&lt;=$G$58,1,0)</f>
        <v>1</v>
      </c>
      <c r="CMA56" s="299">
        <f>IF(SUM($I$55:CMA55)&lt;=$G$58,1,0)</f>
        <v>1</v>
      </c>
      <c r="CMB56" s="299">
        <f>IF(SUM($I$55:CMB55)&lt;=$G$58,1,0)</f>
        <v>1</v>
      </c>
      <c r="CMC56" s="299">
        <f>IF(SUM($I$55:CMC55)&lt;=$G$58,1,0)</f>
        <v>1</v>
      </c>
      <c r="CMD56" s="299">
        <f>IF(SUM($I$55:CMD55)&lt;=$G$58,1,0)</f>
        <v>1</v>
      </c>
      <c r="CME56" s="299">
        <f>IF(SUM($I$55:CME55)&lt;=$G$58,1,0)</f>
        <v>1</v>
      </c>
      <c r="CMF56" s="299">
        <f>IF(SUM($I$55:CMF55)&lt;=$G$58,1,0)</f>
        <v>1</v>
      </c>
      <c r="CMG56" s="299">
        <f>IF(SUM($I$55:CMG55)&lt;=$G$58,1,0)</f>
        <v>1</v>
      </c>
      <c r="CMH56" s="299">
        <f>IF(SUM($I$55:CMH55)&lt;=$G$58,1,0)</f>
        <v>1</v>
      </c>
      <c r="CMI56" s="299">
        <f>IF(SUM($I$55:CMI55)&lt;=$G$58,1,0)</f>
        <v>1</v>
      </c>
      <c r="CMJ56" s="299">
        <f>IF(SUM($I$55:CMJ55)&lt;=$G$58,1,0)</f>
        <v>1</v>
      </c>
      <c r="CMK56" s="299">
        <f>IF(SUM($I$55:CMK55)&lt;=$G$58,1,0)</f>
        <v>1</v>
      </c>
      <c r="CML56" s="299">
        <f>IF(SUM($I$55:CML55)&lt;=$G$58,1,0)</f>
        <v>1</v>
      </c>
      <c r="CMM56" s="299">
        <f>IF(SUM($I$55:CMM55)&lt;=$G$58,1,0)</f>
        <v>1</v>
      </c>
      <c r="CMN56" s="299">
        <f>IF(SUM($I$55:CMN55)&lt;=$G$58,1,0)</f>
        <v>1</v>
      </c>
      <c r="CMO56" s="299">
        <f>IF(SUM($I$55:CMO55)&lt;=$G$58,1,0)</f>
        <v>1</v>
      </c>
      <c r="CMP56" s="299">
        <f>IF(SUM($I$55:CMP55)&lt;=$G$58,1,0)</f>
        <v>1</v>
      </c>
      <c r="CMQ56" s="299">
        <f>IF(SUM($I$55:CMQ55)&lt;=$G$58,1,0)</f>
        <v>1</v>
      </c>
      <c r="CMR56" s="299">
        <f>IF(SUM($I$55:CMR55)&lt;=$G$58,1,0)</f>
        <v>1</v>
      </c>
      <c r="CMS56" s="299">
        <f>IF(SUM($I$55:CMS55)&lt;=$G$58,1,0)</f>
        <v>1</v>
      </c>
      <c r="CMT56" s="299">
        <f>IF(SUM($I$55:CMT55)&lt;=$G$58,1,0)</f>
        <v>1</v>
      </c>
      <c r="CMU56" s="299">
        <f>IF(SUM($I$55:CMU55)&lt;=$G$58,1,0)</f>
        <v>1</v>
      </c>
      <c r="CMV56" s="299">
        <f>IF(SUM($I$55:CMV55)&lt;=$G$58,1,0)</f>
        <v>1</v>
      </c>
      <c r="CMW56" s="299">
        <f>IF(SUM($I$55:CMW55)&lt;=$G$58,1,0)</f>
        <v>1</v>
      </c>
      <c r="CMX56" s="299">
        <f>IF(SUM($I$55:CMX55)&lt;=$G$58,1,0)</f>
        <v>1</v>
      </c>
      <c r="CMY56" s="299">
        <f>IF(SUM($I$55:CMY55)&lt;=$G$58,1,0)</f>
        <v>1</v>
      </c>
      <c r="CMZ56" s="299">
        <f>IF(SUM($I$55:CMZ55)&lt;=$G$58,1,0)</f>
        <v>1</v>
      </c>
      <c r="CNA56" s="299">
        <f>IF(SUM($I$55:CNA55)&lt;=$G$58,1,0)</f>
        <v>1</v>
      </c>
      <c r="CNB56" s="299">
        <f>IF(SUM($I$55:CNB55)&lt;=$G$58,1,0)</f>
        <v>1</v>
      </c>
      <c r="CNC56" s="299">
        <f>IF(SUM($I$55:CNC55)&lt;=$G$58,1,0)</f>
        <v>1</v>
      </c>
      <c r="CND56" s="299">
        <f>IF(SUM($I$55:CND55)&lt;=$G$58,1,0)</f>
        <v>1</v>
      </c>
      <c r="CNE56" s="299">
        <f>IF(SUM($I$55:CNE55)&lt;=$G$58,1,0)</f>
        <v>1</v>
      </c>
      <c r="CNF56" s="299">
        <f>IF(SUM($I$55:CNF55)&lt;=$G$58,1,0)</f>
        <v>1</v>
      </c>
      <c r="CNG56" s="299">
        <f>IF(SUM($I$55:CNG55)&lt;=$G$58,1,0)</f>
        <v>1</v>
      </c>
      <c r="CNH56" s="299">
        <f>IF(SUM($I$55:CNH55)&lt;=$G$58,1,0)</f>
        <v>1</v>
      </c>
      <c r="CNI56" s="299">
        <f>IF(SUM($I$55:CNI55)&lt;=$G$58,1,0)</f>
        <v>1</v>
      </c>
      <c r="CNJ56" s="299">
        <f>IF(SUM($I$55:CNJ55)&lt;=$G$58,1,0)</f>
        <v>1</v>
      </c>
      <c r="CNK56" s="299">
        <f>IF(SUM($I$55:CNK55)&lt;=$G$58,1,0)</f>
        <v>1</v>
      </c>
      <c r="CNL56" s="299">
        <f>IF(SUM($I$55:CNL55)&lt;=$G$58,1,0)</f>
        <v>1</v>
      </c>
      <c r="CNM56" s="299">
        <f>IF(SUM($I$55:CNM55)&lt;=$G$58,1,0)</f>
        <v>1</v>
      </c>
      <c r="CNN56" s="299">
        <f>IF(SUM($I$55:CNN55)&lt;=$G$58,1,0)</f>
        <v>1</v>
      </c>
      <c r="CNO56" s="299">
        <f>IF(SUM($I$55:CNO55)&lt;=$G$58,1,0)</f>
        <v>1</v>
      </c>
      <c r="CNP56" s="299">
        <f>IF(SUM($I$55:CNP55)&lt;=$G$58,1,0)</f>
        <v>1</v>
      </c>
      <c r="CNQ56" s="299">
        <f>IF(SUM($I$55:CNQ55)&lt;=$G$58,1,0)</f>
        <v>1</v>
      </c>
      <c r="CNR56" s="299">
        <f>IF(SUM($I$55:CNR55)&lt;=$G$58,1,0)</f>
        <v>1</v>
      </c>
      <c r="CNS56" s="299">
        <f>IF(SUM($I$55:CNS55)&lt;=$G$58,1,0)</f>
        <v>1</v>
      </c>
      <c r="CNT56" s="299">
        <f>IF(SUM($I$55:CNT55)&lt;=$G$58,1,0)</f>
        <v>1</v>
      </c>
      <c r="CNU56" s="299">
        <f>IF(SUM($I$55:CNU55)&lt;=$G$58,1,0)</f>
        <v>1</v>
      </c>
      <c r="CNV56" s="299">
        <f>IF(SUM($I$55:CNV55)&lt;=$G$58,1,0)</f>
        <v>1</v>
      </c>
      <c r="CNW56" s="299">
        <f>IF(SUM($I$55:CNW55)&lt;=$G$58,1,0)</f>
        <v>1</v>
      </c>
      <c r="CNX56" s="299">
        <f>IF(SUM($I$55:CNX55)&lt;=$G$58,1,0)</f>
        <v>1</v>
      </c>
      <c r="CNY56" s="299">
        <f>IF(SUM($I$55:CNY55)&lt;=$G$58,1,0)</f>
        <v>1</v>
      </c>
      <c r="CNZ56" s="299">
        <f>IF(SUM($I$55:CNZ55)&lt;=$G$58,1,0)</f>
        <v>1</v>
      </c>
      <c r="COA56" s="299">
        <f>IF(SUM($I$55:COA55)&lt;=$G$58,1,0)</f>
        <v>1</v>
      </c>
      <c r="COB56" s="299">
        <f>IF(SUM($I$55:COB55)&lt;=$G$58,1,0)</f>
        <v>1</v>
      </c>
      <c r="COC56" s="299">
        <f>IF(SUM($I$55:COC55)&lt;=$G$58,1,0)</f>
        <v>1</v>
      </c>
      <c r="COD56" s="299">
        <f>IF(SUM($I$55:COD55)&lt;=$G$58,1,0)</f>
        <v>1</v>
      </c>
      <c r="COE56" s="299">
        <f>IF(SUM($I$55:COE55)&lt;=$G$58,1,0)</f>
        <v>1</v>
      </c>
      <c r="COF56" s="299">
        <f>IF(SUM($I$55:COF55)&lt;=$G$58,1,0)</f>
        <v>1</v>
      </c>
      <c r="COG56" s="299">
        <f>IF(SUM($I$55:COG55)&lt;=$G$58,1,0)</f>
        <v>1</v>
      </c>
      <c r="COH56" s="299">
        <f>IF(SUM($I$55:COH55)&lt;=$G$58,1,0)</f>
        <v>1</v>
      </c>
      <c r="COI56" s="299">
        <f>IF(SUM($I$55:COI55)&lt;=$G$58,1,0)</f>
        <v>1</v>
      </c>
      <c r="COJ56" s="299">
        <f>IF(SUM($I$55:COJ55)&lt;=$G$58,1,0)</f>
        <v>1</v>
      </c>
      <c r="COK56" s="299">
        <f>IF(SUM($I$55:COK55)&lt;=$G$58,1,0)</f>
        <v>1</v>
      </c>
      <c r="COL56" s="299">
        <f>IF(SUM($I$55:COL55)&lt;=$G$58,1,0)</f>
        <v>1</v>
      </c>
      <c r="COM56" s="299">
        <f>IF(SUM($I$55:COM55)&lt;=$G$58,1,0)</f>
        <v>1</v>
      </c>
      <c r="CON56" s="299">
        <f>IF(SUM($I$55:CON55)&lt;=$G$58,1,0)</f>
        <v>1</v>
      </c>
      <c r="COO56" s="299">
        <f>IF(SUM($I$55:COO55)&lt;=$G$58,1,0)</f>
        <v>1</v>
      </c>
      <c r="COP56" s="299">
        <f>IF(SUM($I$55:COP55)&lt;=$G$58,1,0)</f>
        <v>1</v>
      </c>
      <c r="COQ56" s="299">
        <f>IF(SUM($I$55:COQ55)&lt;=$G$58,1,0)</f>
        <v>1</v>
      </c>
      <c r="COR56" s="299">
        <f>IF(SUM($I$55:COR55)&lt;=$G$58,1,0)</f>
        <v>1</v>
      </c>
      <c r="COS56" s="299">
        <f>IF(SUM($I$55:COS55)&lt;=$G$58,1,0)</f>
        <v>1</v>
      </c>
      <c r="COT56" s="299">
        <f>IF(SUM($I$55:COT55)&lt;=$G$58,1,0)</f>
        <v>1</v>
      </c>
      <c r="COU56" s="299">
        <f>IF(SUM($I$55:COU55)&lt;=$G$58,1,0)</f>
        <v>1</v>
      </c>
      <c r="COV56" s="299">
        <f>IF(SUM($I$55:COV55)&lt;=$G$58,1,0)</f>
        <v>1</v>
      </c>
      <c r="COW56" s="299">
        <f>IF(SUM($I$55:COW55)&lt;=$G$58,1,0)</f>
        <v>1</v>
      </c>
      <c r="COX56" s="299">
        <f>IF(SUM($I$55:COX55)&lt;=$G$58,1,0)</f>
        <v>1</v>
      </c>
      <c r="COY56" s="299">
        <f>IF(SUM($I$55:COY55)&lt;=$G$58,1,0)</f>
        <v>1</v>
      </c>
      <c r="COZ56" s="299">
        <f>IF(SUM($I$55:COZ55)&lt;=$G$58,1,0)</f>
        <v>1</v>
      </c>
      <c r="CPA56" s="299">
        <f>IF(SUM($I$55:CPA55)&lt;=$G$58,1,0)</f>
        <v>1</v>
      </c>
      <c r="CPB56" s="299">
        <f>IF(SUM($I$55:CPB55)&lt;=$G$58,1,0)</f>
        <v>1</v>
      </c>
      <c r="CPC56" s="299">
        <f>IF(SUM($I$55:CPC55)&lt;=$G$58,1,0)</f>
        <v>1</v>
      </c>
      <c r="CPD56" s="299">
        <f>IF(SUM($I$55:CPD55)&lt;=$G$58,1,0)</f>
        <v>1</v>
      </c>
      <c r="CPE56" s="299">
        <f>IF(SUM($I$55:CPE55)&lt;=$G$58,1,0)</f>
        <v>1</v>
      </c>
      <c r="CPF56" s="299">
        <f>IF(SUM($I$55:CPF55)&lt;=$G$58,1,0)</f>
        <v>1</v>
      </c>
      <c r="CPG56" s="299">
        <f>IF(SUM($I$55:CPG55)&lt;=$G$58,1,0)</f>
        <v>1</v>
      </c>
      <c r="CPH56" s="299">
        <f>IF(SUM($I$55:CPH55)&lt;=$G$58,1,0)</f>
        <v>1</v>
      </c>
      <c r="CPI56" s="299">
        <f>IF(SUM($I$55:CPI55)&lt;=$G$58,1,0)</f>
        <v>1</v>
      </c>
      <c r="CPJ56" s="299">
        <f>IF(SUM($I$55:CPJ55)&lt;=$G$58,1,0)</f>
        <v>1</v>
      </c>
      <c r="CPK56" s="299">
        <f>IF(SUM($I$55:CPK55)&lt;=$G$58,1,0)</f>
        <v>1</v>
      </c>
      <c r="CPL56" s="299">
        <f>IF(SUM($I$55:CPL55)&lt;=$G$58,1,0)</f>
        <v>1</v>
      </c>
      <c r="CPM56" s="299">
        <f>IF(SUM($I$55:CPM55)&lt;=$G$58,1,0)</f>
        <v>1</v>
      </c>
      <c r="CPN56" s="299">
        <f>IF(SUM($I$55:CPN55)&lt;=$G$58,1,0)</f>
        <v>1</v>
      </c>
      <c r="CPO56" s="299">
        <f>IF(SUM($I$55:CPO55)&lt;=$G$58,1,0)</f>
        <v>1</v>
      </c>
      <c r="CPP56" s="299">
        <f>IF(SUM($I$55:CPP55)&lt;=$G$58,1,0)</f>
        <v>1</v>
      </c>
      <c r="CPQ56" s="299">
        <f>IF(SUM($I$55:CPQ55)&lt;=$G$58,1,0)</f>
        <v>1</v>
      </c>
      <c r="CPR56" s="299">
        <f>IF(SUM($I$55:CPR55)&lt;=$G$58,1,0)</f>
        <v>1</v>
      </c>
      <c r="CPS56" s="299">
        <f>IF(SUM($I$55:CPS55)&lt;=$G$58,1,0)</f>
        <v>1</v>
      </c>
      <c r="CPT56" s="299">
        <f>IF(SUM($I$55:CPT55)&lt;=$G$58,1,0)</f>
        <v>1</v>
      </c>
      <c r="CPU56" s="299">
        <f>IF(SUM($I$55:CPU55)&lt;=$G$58,1,0)</f>
        <v>1</v>
      </c>
      <c r="CPV56" s="299">
        <f>IF(SUM($I$55:CPV55)&lt;=$G$58,1,0)</f>
        <v>1</v>
      </c>
      <c r="CPW56" s="299">
        <f>IF(SUM($I$55:CPW55)&lt;=$G$58,1,0)</f>
        <v>1</v>
      </c>
      <c r="CPX56" s="299">
        <f>IF(SUM($I$55:CPX55)&lt;=$G$58,1,0)</f>
        <v>1</v>
      </c>
      <c r="CPY56" s="299">
        <f>IF(SUM($I$55:CPY55)&lt;=$G$58,1,0)</f>
        <v>1</v>
      </c>
      <c r="CPZ56" s="299">
        <f>IF(SUM($I$55:CPZ55)&lt;=$G$58,1,0)</f>
        <v>1</v>
      </c>
      <c r="CQA56" s="299">
        <f>IF(SUM($I$55:CQA55)&lt;=$G$58,1,0)</f>
        <v>1</v>
      </c>
      <c r="CQB56" s="299">
        <f>IF(SUM($I$55:CQB55)&lt;=$G$58,1,0)</f>
        <v>1</v>
      </c>
      <c r="CQC56" s="299">
        <f>IF(SUM($I$55:CQC55)&lt;=$G$58,1,0)</f>
        <v>1</v>
      </c>
      <c r="CQD56" s="299">
        <f>IF(SUM($I$55:CQD55)&lt;=$G$58,1,0)</f>
        <v>1</v>
      </c>
      <c r="CQE56" s="299">
        <f>IF(SUM($I$55:CQE55)&lt;=$G$58,1,0)</f>
        <v>1</v>
      </c>
      <c r="CQF56" s="299">
        <f>IF(SUM($I$55:CQF55)&lt;=$G$58,1,0)</f>
        <v>1</v>
      </c>
      <c r="CQG56" s="299">
        <f>IF(SUM($I$55:CQG55)&lt;=$G$58,1,0)</f>
        <v>1</v>
      </c>
      <c r="CQH56" s="299">
        <f>IF(SUM($I$55:CQH55)&lt;=$G$58,1,0)</f>
        <v>1</v>
      </c>
      <c r="CQI56" s="299">
        <f>IF(SUM($I$55:CQI55)&lt;=$G$58,1,0)</f>
        <v>1</v>
      </c>
      <c r="CQJ56" s="299">
        <f>IF(SUM($I$55:CQJ55)&lt;=$G$58,1,0)</f>
        <v>1</v>
      </c>
      <c r="CQK56" s="299">
        <f>IF(SUM($I$55:CQK55)&lt;=$G$58,1,0)</f>
        <v>1</v>
      </c>
      <c r="CQL56" s="299">
        <f>IF(SUM($I$55:CQL55)&lt;=$G$58,1,0)</f>
        <v>1</v>
      </c>
      <c r="CQM56" s="299">
        <f>IF(SUM($I$55:CQM55)&lt;=$G$58,1,0)</f>
        <v>1</v>
      </c>
      <c r="CQN56" s="299">
        <f>IF(SUM($I$55:CQN55)&lt;=$G$58,1,0)</f>
        <v>1</v>
      </c>
      <c r="CQO56" s="299">
        <f>IF(SUM($I$55:CQO55)&lt;=$G$58,1,0)</f>
        <v>1</v>
      </c>
      <c r="CQP56" s="299">
        <f>IF(SUM($I$55:CQP55)&lt;=$G$58,1,0)</f>
        <v>1</v>
      </c>
      <c r="CQQ56" s="299">
        <f>IF(SUM($I$55:CQQ55)&lt;=$G$58,1,0)</f>
        <v>1</v>
      </c>
      <c r="CQR56" s="299">
        <f>IF(SUM($I$55:CQR55)&lt;=$G$58,1,0)</f>
        <v>1</v>
      </c>
      <c r="CQS56" s="299">
        <f>IF(SUM($I$55:CQS55)&lt;=$G$58,1,0)</f>
        <v>1</v>
      </c>
      <c r="CQT56" s="299">
        <f>IF(SUM($I$55:CQT55)&lt;=$G$58,1,0)</f>
        <v>1</v>
      </c>
      <c r="CQU56" s="299">
        <f>IF(SUM($I$55:CQU55)&lt;=$G$58,1,0)</f>
        <v>1</v>
      </c>
      <c r="CQV56" s="299">
        <f>IF(SUM($I$55:CQV55)&lt;=$G$58,1,0)</f>
        <v>1</v>
      </c>
      <c r="CQW56" s="299">
        <f>IF(SUM($I$55:CQW55)&lt;=$G$58,1,0)</f>
        <v>1</v>
      </c>
      <c r="CQX56" s="299">
        <f>IF(SUM($I$55:CQX55)&lt;=$G$58,1,0)</f>
        <v>1</v>
      </c>
      <c r="CQY56" s="299">
        <f>IF(SUM($I$55:CQY55)&lt;=$G$58,1,0)</f>
        <v>1</v>
      </c>
      <c r="CQZ56" s="299">
        <f>IF(SUM($I$55:CQZ55)&lt;=$G$58,1,0)</f>
        <v>1</v>
      </c>
      <c r="CRA56" s="299">
        <f>IF(SUM($I$55:CRA55)&lt;=$G$58,1,0)</f>
        <v>1</v>
      </c>
      <c r="CRB56" s="299">
        <f>IF(SUM($I$55:CRB55)&lt;=$G$58,1,0)</f>
        <v>1</v>
      </c>
      <c r="CRC56" s="299">
        <f>IF(SUM($I$55:CRC55)&lt;=$G$58,1,0)</f>
        <v>1</v>
      </c>
      <c r="CRD56" s="299">
        <f>IF(SUM($I$55:CRD55)&lt;=$G$58,1,0)</f>
        <v>1</v>
      </c>
      <c r="CRE56" s="299">
        <f>IF(SUM($I$55:CRE55)&lt;=$G$58,1,0)</f>
        <v>1</v>
      </c>
      <c r="CRF56" s="299">
        <f>IF(SUM($I$55:CRF55)&lt;=$G$58,1,0)</f>
        <v>1</v>
      </c>
      <c r="CRG56" s="299">
        <f>IF(SUM($I$55:CRG55)&lt;=$G$58,1,0)</f>
        <v>1</v>
      </c>
      <c r="CRH56" s="299">
        <f>IF(SUM($I$55:CRH55)&lt;=$G$58,1,0)</f>
        <v>1</v>
      </c>
      <c r="CRI56" s="299">
        <f>IF(SUM($I$55:CRI55)&lt;=$G$58,1,0)</f>
        <v>1</v>
      </c>
      <c r="CRJ56" s="299">
        <f>IF(SUM($I$55:CRJ55)&lt;=$G$58,1,0)</f>
        <v>1</v>
      </c>
      <c r="CRK56" s="299">
        <f>IF(SUM($I$55:CRK55)&lt;=$G$58,1,0)</f>
        <v>1</v>
      </c>
      <c r="CRL56" s="299">
        <f>IF(SUM($I$55:CRL55)&lt;=$G$58,1,0)</f>
        <v>1</v>
      </c>
      <c r="CRM56" s="299">
        <f>IF(SUM($I$55:CRM55)&lt;=$G$58,1,0)</f>
        <v>1</v>
      </c>
      <c r="CRN56" s="299">
        <f>IF(SUM($I$55:CRN55)&lt;=$G$58,1,0)</f>
        <v>1</v>
      </c>
      <c r="CRO56" s="299">
        <f>IF(SUM($I$55:CRO55)&lt;=$G$58,1,0)</f>
        <v>1</v>
      </c>
      <c r="CRP56" s="299">
        <f>IF(SUM($I$55:CRP55)&lt;=$G$58,1,0)</f>
        <v>1</v>
      </c>
      <c r="CRQ56" s="299">
        <f>IF(SUM($I$55:CRQ55)&lt;=$G$58,1,0)</f>
        <v>1</v>
      </c>
      <c r="CRR56" s="299">
        <f>IF(SUM($I$55:CRR55)&lt;=$G$58,1,0)</f>
        <v>1</v>
      </c>
      <c r="CRS56" s="299">
        <f>IF(SUM($I$55:CRS55)&lt;=$G$58,1,0)</f>
        <v>1</v>
      </c>
      <c r="CRT56" s="299">
        <f>IF(SUM($I$55:CRT55)&lt;=$G$58,1,0)</f>
        <v>1</v>
      </c>
      <c r="CRU56" s="299">
        <f>IF(SUM($I$55:CRU55)&lt;=$G$58,1,0)</f>
        <v>1</v>
      </c>
      <c r="CRV56" s="299">
        <f>IF(SUM($I$55:CRV55)&lt;=$G$58,1,0)</f>
        <v>1</v>
      </c>
      <c r="CRW56" s="299">
        <f>IF(SUM($I$55:CRW55)&lt;=$G$58,1,0)</f>
        <v>1</v>
      </c>
      <c r="CRX56" s="299">
        <f>IF(SUM($I$55:CRX55)&lt;=$G$58,1,0)</f>
        <v>1</v>
      </c>
      <c r="CRY56" s="299">
        <f>IF(SUM($I$55:CRY55)&lt;=$G$58,1,0)</f>
        <v>1</v>
      </c>
      <c r="CRZ56" s="299">
        <f>IF(SUM($I$55:CRZ55)&lt;=$G$58,1,0)</f>
        <v>1</v>
      </c>
      <c r="CSA56" s="299">
        <f>IF(SUM($I$55:CSA55)&lt;=$G$58,1,0)</f>
        <v>1</v>
      </c>
      <c r="CSB56" s="299">
        <f>IF(SUM($I$55:CSB55)&lt;=$G$58,1,0)</f>
        <v>1</v>
      </c>
      <c r="CSC56" s="299">
        <f>IF(SUM($I$55:CSC55)&lt;=$G$58,1,0)</f>
        <v>1</v>
      </c>
      <c r="CSD56" s="299">
        <f>IF(SUM($I$55:CSD55)&lt;=$G$58,1,0)</f>
        <v>1</v>
      </c>
      <c r="CSE56" s="299">
        <f>IF(SUM($I$55:CSE55)&lt;=$G$58,1,0)</f>
        <v>1</v>
      </c>
      <c r="CSF56" s="299">
        <f>IF(SUM($I$55:CSF55)&lt;=$G$58,1,0)</f>
        <v>1</v>
      </c>
      <c r="CSG56" s="299">
        <f>IF(SUM($I$55:CSG55)&lt;=$G$58,1,0)</f>
        <v>1</v>
      </c>
      <c r="CSH56" s="299">
        <f>IF(SUM($I$55:CSH55)&lt;=$G$58,1,0)</f>
        <v>1</v>
      </c>
      <c r="CSI56" s="299">
        <f>IF(SUM($I$55:CSI55)&lt;=$G$58,1,0)</f>
        <v>1</v>
      </c>
      <c r="CSJ56" s="299">
        <f>IF(SUM($I$55:CSJ55)&lt;=$G$58,1,0)</f>
        <v>1</v>
      </c>
      <c r="CSK56" s="299">
        <f>IF(SUM($I$55:CSK55)&lt;=$G$58,1,0)</f>
        <v>1</v>
      </c>
      <c r="CSL56" s="299">
        <f>IF(SUM($I$55:CSL55)&lt;=$G$58,1,0)</f>
        <v>1</v>
      </c>
      <c r="CSM56" s="299">
        <f>IF(SUM($I$55:CSM55)&lt;=$G$58,1,0)</f>
        <v>1</v>
      </c>
      <c r="CSN56" s="299">
        <f>IF(SUM($I$55:CSN55)&lt;=$G$58,1,0)</f>
        <v>1</v>
      </c>
      <c r="CSO56" s="299">
        <f>IF(SUM($I$55:CSO55)&lt;=$G$58,1,0)</f>
        <v>1</v>
      </c>
      <c r="CSP56" s="299">
        <f>IF(SUM($I$55:CSP55)&lt;=$G$58,1,0)</f>
        <v>1</v>
      </c>
      <c r="CSQ56" s="299">
        <f>IF(SUM($I$55:CSQ55)&lt;=$G$58,1,0)</f>
        <v>1</v>
      </c>
      <c r="CSR56" s="299">
        <f>IF(SUM($I$55:CSR55)&lt;=$G$58,1,0)</f>
        <v>1</v>
      </c>
      <c r="CSS56" s="299">
        <f>IF(SUM($I$55:CSS55)&lt;=$G$58,1,0)</f>
        <v>1</v>
      </c>
      <c r="CST56" s="299">
        <f>IF(SUM($I$55:CST55)&lt;=$G$58,1,0)</f>
        <v>1</v>
      </c>
      <c r="CSU56" s="299">
        <f>IF(SUM($I$55:CSU55)&lt;=$G$58,1,0)</f>
        <v>1</v>
      </c>
      <c r="CSV56" s="299">
        <f>IF(SUM($I$55:CSV55)&lt;=$G$58,1,0)</f>
        <v>1</v>
      </c>
      <c r="CSW56" s="299">
        <f>IF(SUM($I$55:CSW55)&lt;=$G$58,1,0)</f>
        <v>1</v>
      </c>
      <c r="CSX56" s="299">
        <f>IF(SUM($I$55:CSX55)&lt;=$G$58,1,0)</f>
        <v>1</v>
      </c>
      <c r="CSY56" s="299">
        <f>IF(SUM($I$55:CSY55)&lt;=$G$58,1,0)</f>
        <v>1</v>
      </c>
      <c r="CSZ56" s="299">
        <f>IF(SUM($I$55:CSZ55)&lt;=$G$58,1,0)</f>
        <v>1</v>
      </c>
      <c r="CTA56" s="299">
        <f>IF(SUM($I$55:CTA55)&lt;=$G$58,1,0)</f>
        <v>1</v>
      </c>
      <c r="CTB56" s="299">
        <f>IF(SUM($I$55:CTB55)&lt;=$G$58,1,0)</f>
        <v>1</v>
      </c>
      <c r="CTC56" s="299">
        <f>IF(SUM($I$55:CTC55)&lt;=$G$58,1,0)</f>
        <v>1</v>
      </c>
      <c r="CTD56" s="299">
        <f>IF(SUM($I$55:CTD55)&lt;=$G$58,1,0)</f>
        <v>1</v>
      </c>
      <c r="CTE56" s="299">
        <f>IF(SUM($I$55:CTE55)&lt;=$G$58,1,0)</f>
        <v>1</v>
      </c>
      <c r="CTF56" s="299">
        <f>IF(SUM($I$55:CTF55)&lt;=$G$58,1,0)</f>
        <v>1</v>
      </c>
      <c r="CTG56" s="299">
        <f>IF(SUM($I$55:CTG55)&lt;=$G$58,1,0)</f>
        <v>1</v>
      </c>
      <c r="CTH56" s="299">
        <f>IF(SUM($I$55:CTH55)&lt;=$G$58,1,0)</f>
        <v>1</v>
      </c>
      <c r="CTI56" s="299">
        <f>IF(SUM($I$55:CTI55)&lt;=$G$58,1,0)</f>
        <v>1</v>
      </c>
      <c r="CTJ56" s="299">
        <f>IF(SUM($I$55:CTJ55)&lt;=$G$58,1,0)</f>
        <v>1</v>
      </c>
      <c r="CTK56" s="299">
        <f>IF(SUM($I$55:CTK55)&lt;=$G$58,1,0)</f>
        <v>1</v>
      </c>
      <c r="CTL56" s="299">
        <f>IF(SUM($I$55:CTL55)&lt;=$G$58,1,0)</f>
        <v>1</v>
      </c>
      <c r="CTM56" s="299">
        <f>IF(SUM($I$55:CTM55)&lt;=$G$58,1,0)</f>
        <v>1</v>
      </c>
      <c r="CTN56" s="299">
        <f>IF(SUM($I$55:CTN55)&lt;=$G$58,1,0)</f>
        <v>1</v>
      </c>
      <c r="CTO56" s="299">
        <f>IF(SUM($I$55:CTO55)&lt;=$G$58,1,0)</f>
        <v>1</v>
      </c>
      <c r="CTP56" s="299">
        <f>IF(SUM($I$55:CTP55)&lt;=$G$58,1,0)</f>
        <v>1</v>
      </c>
      <c r="CTQ56" s="299">
        <f>IF(SUM($I$55:CTQ55)&lt;=$G$58,1,0)</f>
        <v>1</v>
      </c>
      <c r="CTR56" s="299">
        <f>IF(SUM($I$55:CTR55)&lt;=$G$58,1,0)</f>
        <v>1</v>
      </c>
      <c r="CTS56" s="299">
        <f>IF(SUM($I$55:CTS55)&lt;=$G$58,1,0)</f>
        <v>1</v>
      </c>
      <c r="CTT56" s="299">
        <f>IF(SUM($I$55:CTT55)&lt;=$G$58,1,0)</f>
        <v>1</v>
      </c>
      <c r="CTU56" s="299">
        <f>IF(SUM($I$55:CTU55)&lt;=$G$58,1,0)</f>
        <v>1</v>
      </c>
      <c r="CTV56" s="299">
        <f>IF(SUM($I$55:CTV55)&lt;=$G$58,1,0)</f>
        <v>1</v>
      </c>
      <c r="CTW56" s="299">
        <f>IF(SUM($I$55:CTW55)&lt;=$G$58,1,0)</f>
        <v>1</v>
      </c>
      <c r="CTX56" s="299">
        <f>IF(SUM($I$55:CTX55)&lt;=$G$58,1,0)</f>
        <v>1</v>
      </c>
      <c r="CTY56" s="299">
        <f>IF(SUM($I$55:CTY55)&lt;=$G$58,1,0)</f>
        <v>1</v>
      </c>
      <c r="CTZ56" s="299">
        <f>IF(SUM($I$55:CTZ55)&lt;=$G$58,1,0)</f>
        <v>1</v>
      </c>
      <c r="CUA56" s="299">
        <f>IF(SUM($I$55:CUA55)&lt;=$G$58,1,0)</f>
        <v>1</v>
      </c>
      <c r="CUB56" s="299">
        <f>IF(SUM($I$55:CUB55)&lt;=$G$58,1,0)</f>
        <v>1</v>
      </c>
      <c r="CUC56" s="299">
        <f>IF(SUM($I$55:CUC55)&lt;=$G$58,1,0)</f>
        <v>1</v>
      </c>
      <c r="CUD56" s="299">
        <f>IF(SUM($I$55:CUD55)&lt;=$G$58,1,0)</f>
        <v>1</v>
      </c>
      <c r="CUE56" s="299">
        <f>IF(SUM($I$55:CUE55)&lt;=$G$58,1,0)</f>
        <v>1</v>
      </c>
      <c r="CUF56" s="299">
        <f>IF(SUM($I$55:CUF55)&lt;=$G$58,1,0)</f>
        <v>1</v>
      </c>
      <c r="CUG56" s="299">
        <f>IF(SUM($I$55:CUG55)&lt;=$G$58,1,0)</f>
        <v>1</v>
      </c>
      <c r="CUH56" s="299">
        <f>IF(SUM($I$55:CUH55)&lt;=$G$58,1,0)</f>
        <v>1</v>
      </c>
      <c r="CUI56" s="299">
        <f>IF(SUM($I$55:CUI55)&lt;=$G$58,1,0)</f>
        <v>1</v>
      </c>
      <c r="CUJ56" s="299">
        <f>IF(SUM($I$55:CUJ55)&lt;=$G$58,1,0)</f>
        <v>1</v>
      </c>
      <c r="CUK56" s="299">
        <f>IF(SUM($I$55:CUK55)&lt;=$G$58,1,0)</f>
        <v>1</v>
      </c>
      <c r="CUL56" s="299">
        <f>IF(SUM($I$55:CUL55)&lt;=$G$58,1,0)</f>
        <v>1</v>
      </c>
      <c r="CUM56" s="299">
        <f>IF(SUM($I$55:CUM55)&lt;=$G$58,1,0)</f>
        <v>1</v>
      </c>
      <c r="CUN56" s="299">
        <f>IF(SUM($I$55:CUN55)&lt;=$G$58,1,0)</f>
        <v>1</v>
      </c>
      <c r="CUO56" s="299">
        <f>IF(SUM($I$55:CUO55)&lt;=$G$58,1,0)</f>
        <v>1</v>
      </c>
      <c r="CUP56" s="299">
        <f>IF(SUM($I$55:CUP55)&lt;=$G$58,1,0)</f>
        <v>1</v>
      </c>
      <c r="CUQ56" s="299">
        <f>IF(SUM($I$55:CUQ55)&lt;=$G$58,1,0)</f>
        <v>1</v>
      </c>
      <c r="CUR56" s="299">
        <f>IF(SUM($I$55:CUR55)&lt;=$G$58,1,0)</f>
        <v>1</v>
      </c>
      <c r="CUS56" s="299">
        <f>IF(SUM($I$55:CUS55)&lt;=$G$58,1,0)</f>
        <v>1</v>
      </c>
      <c r="CUT56" s="299">
        <f>IF(SUM($I$55:CUT55)&lt;=$G$58,1,0)</f>
        <v>1</v>
      </c>
      <c r="CUU56" s="299">
        <f>IF(SUM($I$55:CUU55)&lt;=$G$58,1,0)</f>
        <v>1</v>
      </c>
      <c r="CUV56" s="299">
        <f>IF(SUM($I$55:CUV55)&lt;=$G$58,1,0)</f>
        <v>1</v>
      </c>
      <c r="CUW56" s="299">
        <f>IF(SUM($I$55:CUW55)&lt;=$G$58,1,0)</f>
        <v>1</v>
      </c>
      <c r="CUX56" s="299">
        <f>IF(SUM($I$55:CUX55)&lt;=$G$58,1,0)</f>
        <v>1</v>
      </c>
      <c r="CUY56" s="299">
        <f>IF(SUM($I$55:CUY55)&lt;=$G$58,1,0)</f>
        <v>1</v>
      </c>
      <c r="CUZ56" s="299">
        <f>IF(SUM($I$55:CUZ55)&lt;=$G$58,1,0)</f>
        <v>1</v>
      </c>
      <c r="CVA56" s="299">
        <f>IF(SUM($I$55:CVA55)&lt;=$G$58,1,0)</f>
        <v>1</v>
      </c>
      <c r="CVB56" s="299">
        <f>IF(SUM($I$55:CVB55)&lt;=$G$58,1,0)</f>
        <v>1</v>
      </c>
      <c r="CVC56" s="299">
        <f>IF(SUM($I$55:CVC55)&lt;=$G$58,1,0)</f>
        <v>1</v>
      </c>
      <c r="CVD56" s="299">
        <f>IF(SUM($I$55:CVD55)&lt;=$G$58,1,0)</f>
        <v>1</v>
      </c>
      <c r="CVE56" s="299">
        <f>IF(SUM($I$55:CVE55)&lt;=$G$58,1,0)</f>
        <v>1</v>
      </c>
      <c r="CVF56" s="299">
        <f>IF(SUM($I$55:CVF55)&lt;=$G$58,1,0)</f>
        <v>1</v>
      </c>
      <c r="CVG56" s="299">
        <f>IF(SUM($I$55:CVG55)&lt;=$G$58,1,0)</f>
        <v>1</v>
      </c>
      <c r="CVH56" s="299">
        <f>IF(SUM($I$55:CVH55)&lt;=$G$58,1,0)</f>
        <v>1</v>
      </c>
      <c r="CVI56" s="299">
        <f>IF(SUM($I$55:CVI55)&lt;=$G$58,1,0)</f>
        <v>1</v>
      </c>
      <c r="CVJ56" s="299">
        <f>IF(SUM($I$55:CVJ55)&lt;=$G$58,1,0)</f>
        <v>1</v>
      </c>
      <c r="CVK56" s="299">
        <f>IF(SUM($I$55:CVK55)&lt;=$G$58,1,0)</f>
        <v>1</v>
      </c>
      <c r="CVL56" s="299">
        <f>IF(SUM($I$55:CVL55)&lt;=$G$58,1,0)</f>
        <v>1</v>
      </c>
      <c r="CVM56" s="299">
        <f>IF(SUM($I$55:CVM55)&lt;=$G$58,1,0)</f>
        <v>1</v>
      </c>
      <c r="CVN56" s="299">
        <f>IF(SUM($I$55:CVN55)&lt;=$G$58,1,0)</f>
        <v>1</v>
      </c>
      <c r="CVO56" s="299">
        <f>IF(SUM($I$55:CVO55)&lt;=$G$58,1,0)</f>
        <v>1</v>
      </c>
      <c r="CVP56" s="299">
        <f>IF(SUM($I$55:CVP55)&lt;=$G$58,1,0)</f>
        <v>1</v>
      </c>
      <c r="CVQ56" s="299">
        <f>IF(SUM($I$55:CVQ55)&lt;=$G$58,1,0)</f>
        <v>1</v>
      </c>
      <c r="CVR56" s="299">
        <f>IF(SUM($I$55:CVR55)&lt;=$G$58,1,0)</f>
        <v>1</v>
      </c>
      <c r="CVS56" s="299">
        <f>IF(SUM($I$55:CVS55)&lt;=$G$58,1,0)</f>
        <v>1</v>
      </c>
      <c r="CVT56" s="299">
        <f>IF(SUM($I$55:CVT55)&lt;=$G$58,1,0)</f>
        <v>1</v>
      </c>
      <c r="CVU56" s="299">
        <f>IF(SUM($I$55:CVU55)&lt;=$G$58,1,0)</f>
        <v>1</v>
      </c>
      <c r="CVV56" s="299">
        <f>IF(SUM($I$55:CVV55)&lt;=$G$58,1,0)</f>
        <v>1</v>
      </c>
      <c r="CVW56" s="299">
        <f>IF(SUM($I$55:CVW55)&lt;=$G$58,1,0)</f>
        <v>1</v>
      </c>
      <c r="CVX56" s="299">
        <f>IF(SUM($I$55:CVX55)&lt;=$G$58,1,0)</f>
        <v>1</v>
      </c>
      <c r="CVY56" s="299">
        <f>IF(SUM($I$55:CVY55)&lt;=$G$58,1,0)</f>
        <v>1</v>
      </c>
      <c r="CVZ56" s="299">
        <f>IF(SUM($I$55:CVZ55)&lt;=$G$58,1,0)</f>
        <v>1</v>
      </c>
      <c r="CWA56" s="299">
        <f>IF(SUM($I$55:CWA55)&lt;=$G$58,1,0)</f>
        <v>1</v>
      </c>
      <c r="CWB56" s="299">
        <f>IF(SUM($I$55:CWB55)&lt;=$G$58,1,0)</f>
        <v>1</v>
      </c>
      <c r="CWC56" s="299">
        <f>IF(SUM($I$55:CWC55)&lt;=$G$58,1,0)</f>
        <v>1</v>
      </c>
      <c r="CWD56" s="299">
        <f>IF(SUM($I$55:CWD55)&lt;=$G$58,1,0)</f>
        <v>1</v>
      </c>
      <c r="CWE56" s="299">
        <f>IF(SUM($I$55:CWE55)&lt;=$G$58,1,0)</f>
        <v>1</v>
      </c>
      <c r="CWF56" s="299">
        <f>IF(SUM($I$55:CWF55)&lt;=$G$58,1,0)</f>
        <v>1</v>
      </c>
      <c r="CWG56" s="299">
        <f>IF(SUM($I$55:CWG55)&lt;=$G$58,1,0)</f>
        <v>1</v>
      </c>
      <c r="CWH56" s="299">
        <f>IF(SUM($I$55:CWH55)&lt;=$G$58,1,0)</f>
        <v>1</v>
      </c>
      <c r="CWI56" s="299">
        <f>IF(SUM($I$55:CWI55)&lt;=$G$58,1,0)</f>
        <v>1</v>
      </c>
      <c r="CWJ56" s="299">
        <f>IF(SUM($I$55:CWJ55)&lt;=$G$58,1,0)</f>
        <v>1</v>
      </c>
      <c r="CWK56" s="299">
        <f>IF(SUM($I$55:CWK55)&lt;=$G$58,1,0)</f>
        <v>1</v>
      </c>
      <c r="CWL56" s="299">
        <f>IF(SUM($I$55:CWL55)&lt;=$G$58,1,0)</f>
        <v>1</v>
      </c>
      <c r="CWM56" s="299">
        <f>IF(SUM($I$55:CWM55)&lt;=$G$58,1,0)</f>
        <v>1</v>
      </c>
      <c r="CWN56" s="299">
        <f>IF(SUM($I$55:CWN55)&lt;=$G$58,1,0)</f>
        <v>1</v>
      </c>
      <c r="CWO56" s="299">
        <f>IF(SUM($I$55:CWO55)&lt;=$G$58,1,0)</f>
        <v>1</v>
      </c>
      <c r="CWP56" s="299">
        <f>IF(SUM($I$55:CWP55)&lt;=$G$58,1,0)</f>
        <v>1</v>
      </c>
      <c r="CWQ56" s="299">
        <f>IF(SUM($I$55:CWQ55)&lt;=$G$58,1,0)</f>
        <v>1</v>
      </c>
      <c r="CWR56" s="299">
        <f>IF(SUM($I$55:CWR55)&lt;=$G$58,1,0)</f>
        <v>1</v>
      </c>
      <c r="CWS56" s="299">
        <f>IF(SUM($I$55:CWS55)&lt;=$G$58,1,0)</f>
        <v>1</v>
      </c>
      <c r="CWT56" s="299">
        <f>IF(SUM($I$55:CWT55)&lt;=$G$58,1,0)</f>
        <v>1</v>
      </c>
      <c r="CWU56" s="299">
        <f>IF(SUM($I$55:CWU55)&lt;=$G$58,1,0)</f>
        <v>1</v>
      </c>
      <c r="CWV56" s="299">
        <f>IF(SUM($I$55:CWV55)&lt;=$G$58,1,0)</f>
        <v>1</v>
      </c>
      <c r="CWW56" s="299">
        <f>IF(SUM($I$55:CWW55)&lt;=$G$58,1,0)</f>
        <v>1</v>
      </c>
      <c r="CWX56" s="299">
        <f>IF(SUM($I$55:CWX55)&lt;=$G$58,1,0)</f>
        <v>1</v>
      </c>
      <c r="CWY56" s="299">
        <f>IF(SUM($I$55:CWY55)&lt;=$G$58,1,0)</f>
        <v>1</v>
      </c>
      <c r="CWZ56" s="299">
        <f>IF(SUM($I$55:CWZ55)&lt;=$G$58,1,0)</f>
        <v>1</v>
      </c>
      <c r="CXA56" s="299">
        <f>IF(SUM($I$55:CXA55)&lt;=$G$58,1,0)</f>
        <v>1</v>
      </c>
      <c r="CXB56" s="299">
        <f>IF(SUM($I$55:CXB55)&lt;=$G$58,1,0)</f>
        <v>1</v>
      </c>
      <c r="CXC56" s="299">
        <f>IF(SUM($I$55:CXC55)&lt;=$G$58,1,0)</f>
        <v>1</v>
      </c>
      <c r="CXD56" s="299">
        <f>IF(SUM($I$55:CXD55)&lt;=$G$58,1,0)</f>
        <v>1</v>
      </c>
      <c r="CXE56" s="299">
        <f>IF(SUM($I$55:CXE55)&lt;=$G$58,1,0)</f>
        <v>1</v>
      </c>
      <c r="CXF56" s="299">
        <f>IF(SUM($I$55:CXF55)&lt;=$G$58,1,0)</f>
        <v>1</v>
      </c>
      <c r="CXG56" s="299">
        <f>IF(SUM($I$55:CXG55)&lt;=$G$58,1,0)</f>
        <v>1</v>
      </c>
      <c r="CXH56" s="299">
        <f>IF(SUM($I$55:CXH55)&lt;=$G$58,1,0)</f>
        <v>1</v>
      </c>
      <c r="CXI56" s="299">
        <f>IF(SUM($I$55:CXI55)&lt;=$G$58,1,0)</f>
        <v>1</v>
      </c>
      <c r="CXJ56" s="299">
        <f>IF(SUM($I$55:CXJ55)&lt;=$G$58,1,0)</f>
        <v>1</v>
      </c>
      <c r="CXK56" s="299">
        <f>IF(SUM($I$55:CXK55)&lt;=$G$58,1,0)</f>
        <v>1</v>
      </c>
      <c r="CXL56" s="299">
        <f>IF(SUM($I$55:CXL55)&lt;=$G$58,1,0)</f>
        <v>1</v>
      </c>
      <c r="CXM56" s="299">
        <f>IF(SUM($I$55:CXM55)&lt;=$G$58,1,0)</f>
        <v>1</v>
      </c>
      <c r="CXN56" s="299">
        <f>IF(SUM($I$55:CXN55)&lt;=$G$58,1,0)</f>
        <v>1</v>
      </c>
      <c r="CXO56" s="299">
        <f>IF(SUM($I$55:CXO55)&lt;=$G$58,1,0)</f>
        <v>1</v>
      </c>
      <c r="CXP56" s="299">
        <f>IF(SUM($I$55:CXP55)&lt;=$G$58,1,0)</f>
        <v>1</v>
      </c>
      <c r="CXQ56" s="299">
        <f>IF(SUM($I$55:CXQ55)&lt;=$G$58,1,0)</f>
        <v>1</v>
      </c>
      <c r="CXR56" s="299">
        <f>IF(SUM($I$55:CXR55)&lt;=$G$58,1,0)</f>
        <v>1</v>
      </c>
      <c r="CXS56" s="299">
        <f>IF(SUM($I$55:CXS55)&lt;=$G$58,1,0)</f>
        <v>1</v>
      </c>
      <c r="CXT56" s="299">
        <f>IF(SUM($I$55:CXT55)&lt;=$G$58,1,0)</f>
        <v>1</v>
      </c>
      <c r="CXU56" s="299">
        <f>IF(SUM($I$55:CXU55)&lt;=$G$58,1,0)</f>
        <v>1</v>
      </c>
      <c r="CXV56" s="299">
        <f>IF(SUM($I$55:CXV55)&lt;=$G$58,1,0)</f>
        <v>1</v>
      </c>
      <c r="CXW56" s="299">
        <f>IF(SUM($I$55:CXW55)&lt;=$G$58,1,0)</f>
        <v>1</v>
      </c>
      <c r="CXX56" s="299">
        <f>IF(SUM($I$55:CXX55)&lt;=$G$58,1,0)</f>
        <v>1</v>
      </c>
      <c r="CXY56" s="299">
        <f>IF(SUM($I$55:CXY55)&lt;=$G$58,1,0)</f>
        <v>1</v>
      </c>
      <c r="CXZ56" s="299">
        <f>IF(SUM($I$55:CXZ55)&lt;=$G$58,1,0)</f>
        <v>1</v>
      </c>
      <c r="CYA56" s="299">
        <f>IF(SUM($I$55:CYA55)&lt;=$G$58,1,0)</f>
        <v>1</v>
      </c>
      <c r="CYB56" s="299">
        <f>IF(SUM($I$55:CYB55)&lt;=$G$58,1,0)</f>
        <v>1</v>
      </c>
      <c r="CYC56" s="299">
        <f>IF(SUM($I$55:CYC55)&lt;=$G$58,1,0)</f>
        <v>1</v>
      </c>
      <c r="CYD56" s="299">
        <f>IF(SUM($I$55:CYD55)&lt;=$G$58,1,0)</f>
        <v>1</v>
      </c>
      <c r="CYE56" s="299">
        <f>IF(SUM($I$55:CYE55)&lt;=$G$58,1,0)</f>
        <v>1</v>
      </c>
      <c r="CYF56" s="299">
        <f>IF(SUM($I$55:CYF55)&lt;=$G$58,1,0)</f>
        <v>1</v>
      </c>
      <c r="CYG56" s="299">
        <f>IF(SUM($I$55:CYG55)&lt;=$G$58,1,0)</f>
        <v>1</v>
      </c>
      <c r="CYH56" s="299">
        <f>IF(SUM($I$55:CYH55)&lt;=$G$58,1,0)</f>
        <v>1</v>
      </c>
      <c r="CYI56" s="299">
        <f>IF(SUM($I$55:CYI55)&lt;=$G$58,1,0)</f>
        <v>1</v>
      </c>
      <c r="CYJ56" s="299">
        <f>IF(SUM($I$55:CYJ55)&lt;=$G$58,1,0)</f>
        <v>1</v>
      </c>
      <c r="CYK56" s="299">
        <f>IF(SUM($I$55:CYK55)&lt;=$G$58,1,0)</f>
        <v>1</v>
      </c>
      <c r="CYL56" s="299">
        <f>IF(SUM($I$55:CYL55)&lt;=$G$58,1,0)</f>
        <v>1</v>
      </c>
      <c r="CYM56" s="299">
        <f>IF(SUM($I$55:CYM55)&lt;=$G$58,1,0)</f>
        <v>1</v>
      </c>
      <c r="CYN56" s="299">
        <f>IF(SUM($I$55:CYN55)&lt;=$G$58,1,0)</f>
        <v>1</v>
      </c>
      <c r="CYO56" s="299">
        <f>IF(SUM($I$55:CYO55)&lt;=$G$58,1,0)</f>
        <v>1</v>
      </c>
      <c r="CYP56" s="299">
        <f>IF(SUM($I$55:CYP55)&lt;=$G$58,1,0)</f>
        <v>1</v>
      </c>
      <c r="CYQ56" s="299">
        <f>IF(SUM($I$55:CYQ55)&lt;=$G$58,1,0)</f>
        <v>1</v>
      </c>
      <c r="CYR56" s="299">
        <f>IF(SUM($I$55:CYR55)&lt;=$G$58,1,0)</f>
        <v>1</v>
      </c>
      <c r="CYS56" s="299">
        <f>IF(SUM($I$55:CYS55)&lt;=$G$58,1,0)</f>
        <v>1</v>
      </c>
      <c r="CYT56" s="299">
        <f>IF(SUM($I$55:CYT55)&lt;=$G$58,1,0)</f>
        <v>1</v>
      </c>
      <c r="CYU56" s="299">
        <f>IF(SUM($I$55:CYU55)&lt;=$G$58,1,0)</f>
        <v>1</v>
      </c>
      <c r="CYV56" s="299">
        <f>IF(SUM($I$55:CYV55)&lt;=$G$58,1,0)</f>
        <v>1</v>
      </c>
      <c r="CYW56" s="299">
        <f>IF(SUM($I$55:CYW55)&lt;=$G$58,1,0)</f>
        <v>1</v>
      </c>
      <c r="CYX56" s="299">
        <f>IF(SUM($I$55:CYX55)&lt;=$G$58,1,0)</f>
        <v>1</v>
      </c>
      <c r="CYY56" s="299">
        <f>IF(SUM($I$55:CYY55)&lt;=$G$58,1,0)</f>
        <v>1</v>
      </c>
      <c r="CYZ56" s="299">
        <f>IF(SUM($I$55:CYZ55)&lt;=$G$58,1,0)</f>
        <v>1</v>
      </c>
      <c r="CZA56" s="299">
        <f>IF(SUM($I$55:CZA55)&lt;=$G$58,1,0)</f>
        <v>1</v>
      </c>
      <c r="CZB56" s="299">
        <f>IF(SUM($I$55:CZB55)&lt;=$G$58,1,0)</f>
        <v>1</v>
      </c>
      <c r="CZC56" s="299">
        <f>IF(SUM($I$55:CZC55)&lt;=$G$58,1,0)</f>
        <v>1</v>
      </c>
      <c r="CZD56" s="299">
        <f>IF(SUM($I$55:CZD55)&lt;=$G$58,1,0)</f>
        <v>1</v>
      </c>
      <c r="CZE56" s="299">
        <f>IF(SUM($I$55:CZE55)&lt;=$G$58,1,0)</f>
        <v>1</v>
      </c>
      <c r="CZF56" s="299">
        <f>IF(SUM($I$55:CZF55)&lt;=$G$58,1,0)</f>
        <v>1</v>
      </c>
      <c r="CZG56" s="299">
        <f>IF(SUM($I$55:CZG55)&lt;=$G$58,1,0)</f>
        <v>1</v>
      </c>
      <c r="CZH56" s="299">
        <f>IF(SUM($I$55:CZH55)&lt;=$G$58,1,0)</f>
        <v>1</v>
      </c>
      <c r="CZI56" s="299">
        <f>IF(SUM($I$55:CZI55)&lt;=$G$58,1,0)</f>
        <v>1</v>
      </c>
      <c r="CZJ56" s="299">
        <f>IF(SUM($I$55:CZJ55)&lt;=$G$58,1,0)</f>
        <v>1</v>
      </c>
      <c r="CZK56" s="299">
        <f>IF(SUM($I$55:CZK55)&lt;=$G$58,1,0)</f>
        <v>1</v>
      </c>
      <c r="CZL56" s="299">
        <f>IF(SUM($I$55:CZL55)&lt;=$G$58,1,0)</f>
        <v>1</v>
      </c>
      <c r="CZM56" s="299">
        <f>IF(SUM($I$55:CZM55)&lt;=$G$58,1,0)</f>
        <v>1</v>
      </c>
      <c r="CZN56" s="299">
        <f>IF(SUM($I$55:CZN55)&lt;=$G$58,1,0)</f>
        <v>1</v>
      </c>
      <c r="CZO56" s="299">
        <f>IF(SUM($I$55:CZO55)&lt;=$G$58,1,0)</f>
        <v>1</v>
      </c>
      <c r="CZP56" s="299">
        <f>IF(SUM($I$55:CZP55)&lt;=$G$58,1,0)</f>
        <v>1</v>
      </c>
      <c r="CZQ56" s="299">
        <f>IF(SUM($I$55:CZQ55)&lt;=$G$58,1,0)</f>
        <v>1</v>
      </c>
      <c r="CZR56" s="299">
        <f>IF(SUM($I$55:CZR55)&lt;=$G$58,1,0)</f>
        <v>1</v>
      </c>
      <c r="CZS56" s="299">
        <f>IF(SUM($I$55:CZS55)&lt;=$G$58,1,0)</f>
        <v>1</v>
      </c>
      <c r="CZT56" s="299">
        <f>IF(SUM($I$55:CZT55)&lt;=$G$58,1,0)</f>
        <v>1</v>
      </c>
      <c r="CZU56" s="299">
        <f>IF(SUM($I$55:CZU55)&lt;=$G$58,1,0)</f>
        <v>1</v>
      </c>
      <c r="CZV56" s="299">
        <f>IF(SUM($I$55:CZV55)&lt;=$G$58,1,0)</f>
        <v>1</v>
      </c>
      <c r="CZW56" s="299">
        <f>IF(SUM($I$55:CZW55)&lt;=$G$58,1,0)</f>
        <v>1</v>
      </c>
      <c r="CZX56" s="299">
        <f>IF(SUM($I$55:CZX55)&lt;=$G$58,1,0)</f>
        <v>1</v>
      </c>
      <c r="CZY56" s="299">
        <f>IF(SUM($I$55:CZY55)&lt;=$G$58,1,0)</f>
        <v>1</v>
      </c>
      <c r="CZZ56" s="299">
        <f>IF(SUM($I$55:CZZ55)&lt;=$G$58,1,0)</f>
        <v>1</v>
      </c>
      <c r="DAA56" s="299">
        <f>IF(SUM($I$55:DAA55)&lt;=$G$58,1,0)</f>
        <v>1</v>
      </c>
      <c r="DAB56" s="299">
        <f>IF(SUM($I$55:DAB55)&lt;=$G$58,1,0)</f>
        <v>1</v>
      </c>
      <c r="DAC56" s="299">
        <f>IF(SUM($I$55:DAC55)&lt;=$G$58,1,0)</f>
        <v>1</v>
      </c>
      <c r="DAD56" s="299">
        <f>IF(SUM($I$55:DAD55)&lt;=$G$58,1,0)</f>
        <v>1</v>
      </c>
      <c r="DAE56" s="299">
        <f>IF(SUM($I$55:DAE55)&lt;=$G$58,1,0)</f>
        <v>1</v>
      </c>
      <c r="DAF56" s="299">
        <f>IF(SUM($I$55:DAF55)&lt;=$G$58,1,0)</f>
        <v>1</v>
      </c>
      <c r="DAG56" s="299">
        <f>IF(SUM($I$55:DAG55)&lt;=$G$58,1,0)</f>
        <v>1</v>
      </c>
      <c r="DAH56" s="299">
        <f>IF(SUM($I$55:DAH55)&lt;=$G$58,1,0)</f>
        <v>1</v>
      </c>
      <c r="DAI56" s="299">
        <f>IF(SUM($I$55:DAI55)&lt;=$G$58,1,0)</f>
        <v>1</v>
      </c>
      <c r="DAJ56" s="299">
        <f>IF(SUM($I$55:DAJ55)&lt;=$G$58,1,0)</f>
        <v>1</v>
      </c>
      <c r="DAK56" s="299">
        <f>IF(SUM($I$55:DAK55)&lt;=$G$58,1,0)</f>
        <v>1</v>
      </c>
      <c r="DAL56" s="299">
        <f>IF(SUM($I$55:DAL55)&lt;=$G$58,1,0)</f>
        <v>1</v>
      </c>
      <c r="DAM56" s="299">
        <f>IF(SUM($I$55:DAM55)&lt;=$G$58,1,0)</f>
        <v>1</v>
      </c>
      <c r="DAN56" s="299">
        <f>IF(SUM($I$55:DAN55)&lt;=$G$58,1,0)</f>
        <v>1</v>
      </c>
      <c r="DAO56" s="299">
        <f>IF(SUM($I$55:DAO55)&lt;=$G$58,1,0)</f>
        <v>1</v>
      </c>
      <c r="DAP56" s="299">
        <f>IF(SUM($I$55:DAP55)&lt;=$G$58,1,0)</f>
        <v>1</v>
      </c>
      <c r="DAQ56" s="299">
        <f>IF(SUM($I$55:DAQ55)&lt;=$G$58,1,0)</f>
        <v>1</v>
      </c>
      <c r="DAR56" s="299">
        <f>IF(SUM($I$55:DAR55)&lt;=$G$58,1,0)</f>
        <v>1</v>
      </c>
      <c r="DAS56" s="299">
        <f>IF(SUM($I$55:DAS55)&lt;=$G$58,1,0)</f>
        <v>1</v>
      </c>
      <c r="DAT56" s="299">
        <f>IF(SUM($I$55:DAT55)&lt;=$G$58,1,0)</f>
        <v>1</v>
      </c>
      <c r="DAU56" s="299">
        <f>IF(SUM($I$55:DAU55)&lt;=$G$58,1,0)</f>
        <v>1</v>
      </c>
      <c r="DAV56" s="299">
        <f>IF(SUM($I$55:DAV55)&lt;=$G$58,1,0)</f>
        <v>1</v>
      </c>
      <c r="DAW56" s="299">
        <f>IF(SUM($I$55:DAW55)&lt;=$G$58,1,0)</f>
        <v>1</v>
      </c>
      <c r="DAX56" s="299">
        <f>IF(SUM($I$55:DAX55)&lt;=$G$58,1,0)</f>
        <v>1</v>
      </c>
      <c r="DAY56" s="299">
        <f>IF(SUM($I$55:DAY55)&lt;=$G$58,1,0)</f>
        <v>1</v>
      </c>
      <c r="DAZ56" s="299">
        <f>IF(SUM($I$55:DAZ55)&lt;=$G$58,1,0)</f>
        <v>1</v>
      </c>
      <c r="DBA56" s="299">
        <f>IF(SUM($I$55:DBA55)&lt;=$G$58,1,0)</f>
        <v>1</v>
      </c>
      <c r="DBB56" s="299">
        <f>IF(SUM($I$55:DBB55)&lt;=$G$58,1,0)</f>
        <v>1</v>
      </c>
      <c r="DBC56" s="299">
        <f>IF(SUM($I$55:DBC55)&lt;=$G$58,1,0)</f>
        <v>1</v>
      </c>
      <c r="DBD56" s="299">
        <f>IF(SUM($I$55:DBD55)&lt;=$G$58,1,0)</f>
        <v>1</v>
      </c>
      <c r="DBE56" s="299">
        <f>IF(SUM($I$55:DBE55)&lt;=$G$58,1,0)</f>
        <v>1</v>
      </c>
      <c r="DBF56" s="299">
        <f>IF(SUM($I$55:DBF55)&lt;=$G$58,1,0)</f>
        <v>1</v>
      </c>
      <c r="DBG56" s="299">
        <f>IF(SUM($I$55:DBG55)&lt;=$G$58,1,0)</f>
        <v>1</v>
      </c>
      <c r="DBH56" s="299">
        <f>IF(SUM($I$55:DBH55)&lt;=$G$58,1,0)</f>
        <v>1</v>
      </c>
      <c r="DBI56" s="299">
        <f>IF(SUM($I$55:DBI55)&lt;=$G$58,1,0)</f>
        <v>1</v>
      </c>
      <c r="DBJ56" s="299">
        <f>IF(SUM($I$55:DBJ55)&lt;=$G$58,1,0)</f>
        <v>1</v>
      </c>
      <c r="DBK56" s="299">
        <f>IF(SUM($I$55:DBK55)&lt;=$G$58,1,0)</f>
        <v>1</v>
      </c>
      <c r="DBL56" s="299">
        <f>IF(SUM($I$55:DBL55)&lt;=$G$58,1,0)</f>
        <v>1</v>
      </c>
      <c r="DBM56" s="299">
        <f>IF(SUM($I$55:DBM55)&lt;=$G$58,1,0)</f>
        <v>1</v>
      </c>
      <c r="DBN56" s="299">
        <f>IF(SUM($I$55:DBN55)&lt;=$G$58,1,0)</f>
        <v>1</v>
      </c>
      <c r="DBO56" s="299">
        <f>IF(SUM($I$55:DBO55)&lt;=$G$58,1,0)</f>
        <v>1</v>
      </c>
      <c r="DBP56" s="299">
        <f>IF(SUM($I$55:DBP55)&lt;=$G$58,1,0)</f>
        <v>1</v>
      </c>
      <c r="DBQ56" s="299">
        <f>IF(SUM($I$55:DBQ55)&lt;=$G$58,1,0)</f>
        <v>1</v>
      </c>
      <c r="DBR56" s="299">
        <f>IF(SUM($I$55:DBR55)&lt;=$G$58,1,0)</f>
        <v>1</v>
      </c>
      <c r="DBS56" s="299">
        <f>IF(SUM($I$55:DBS55)&lt;=$G$58,1,0)</f>
        <v>1</v>
      </c>
      <c r="DBT56" s="299">
        <f>IF(SUM($I$55:DBT55)&lt;=$G$58,1,0)</f>
        <v>1</v>
      </c>
      <c r="DBU56" s="299">
        <f>IF(SUM($I$55:DBU55)&lt;=$G$58,1,0)</f>
        <v>1</v>
      </c>
      <c r="DBV56" s="299">
        <f>IF(SUM($I$55:DBV55)&lt;=$G$58,1,0)</f>
        <v>1</v>
      </c>
      <c r="DBW56" s="299">
        <f>IF(SUM($I$55:DBW55)&lt;=$G$58,1,0)</f>
        <v>1</v>
      </c>
      <c r="DBX56" s="299">
        <f>IF(SUM($I$55:DBX55)&lt;=$G$58,1,0)</f>
        <v>1</v>
      </c>
      <c r="DBY56" s="299">
        <f>IF(SUM($I$55:DBY55)&lt;=$G$58,1,0)</f>
        <v>1</v>
      </c>
      <c r="DBZ56" s="299">
        <f>IF(SUM($I$55:DBZ55)&lt;=$G$58,1,0)</f>
        <v>1</v>
      </c>
      <c r="DCA56" s="299">
        <f>IF(SUM($I$55:DCA55)&lt;=$G$58,1,0)</f>
        <v>1</v>
      </c>
      <c r="DCB56" s="299">
        <f>IF(SUM($I$55:DCB55)&lt;=$G$58,1,0)</f>
        <v>1</v>
      </c>
      <c r="DCC56" s="299">
        <f>IF(SUM($I$55:DCC55)&lt;=$G$58,1,0)</f>
        <v>1</v>
      </c>
      <c r="DCD56" s="299">
        <f>IF(SUM($I$55:DCD55)&lt;=$G$58,1,0)</f>
        <v>1</v>
      </c>
      <c r="DCE56" s="299">
        <f>IF(SUM($I$55:DCE55)&lt;=$G$58,1,0)</f>
        <v>1</v>
      </c>
      <c r="DCF56" s="299">
        <f>IF(SUM($I$55:DCF55)&lt;=$G$58,1,0)</f>
        <v>1</v>
      </c>
      <c r="DCG56" s="299">
        <f>IF(SUM($I$55:DCG55)&lt;=$G$58,1,0)</f>
        <v>1</v>
      </c>
      <c r="DCH56" s="299">
        <f>IF(SUM($I$55:DCH55)&lt;=$G$58,1,0)</f>
        <v>1</v>
      </c>
      <c r="DCI56" s="299">
        <f>IF(SUM($I$55:DCI55)&lt;=$G$58,1,0)</f>
        <v>1</v>
      </c>
      <c r="DCJ56" s="299">
        <f>IF(SUM($I$55:DCJ55)&lt;=$G$58,1,0)</f>
        <v>1</v>
      </c>
      <c r="DCK56" s="299">
        <f>IF(SUM($I$55:DCK55)&lt;=$G$58,1,0)</f>
        <v>1</v>
      </c>
      <c r="DCL56" s="299">
        <f>IF(SUM($I$55:DCL55)&lt;=$G$58,1,0)</f>
        <v>1</v>
      </c>
      <c r="DCM56" s="299">
        <f>IF(SUM($I$55:DCM55)&lt;=$G$58,1,0)</f>
        <v>1</v>
      </c>
      <c r="DCN56" s="299">
        <f>IF(SUM($I$55:DCN55)&lt;=$G$58,1,0)</f>
        <v>1</v>
      </c>
      <c r="DCO56" s="299">
        <f>IF(SUM($I$55:DCO55)&lt;=$G$58,1,0)</f>
        <v>1</v>
      </c>
      <c r="DCP56" s="299">
        <f>IF(SUM($I$55:DCP55)&lt;=$G$58,1,0)</f>
        <v>1</v>
      </c>
      <c r="DCQ56" s="299">
        <f>IF(SUM($I$55:DCQ55)&lt;=$G$58,1,0)</f>
        <v>1</v>
      </c>
      <c r="DCR56" s="299">
        <f>IF(SUM($I$55:DCR55)&lt;=$G$58,1,0)</f>
        <v>1</v>
      </c>
      <c r="DCS56" s="299">
        <f>IF(SUM($I$55:DCS55)&lt;=$G$58,1,0)</f>
        <v>1</v>
      </c>
      <c r="DCT56" s="299">
        <f>IF(SUM($I$55:DCT55)&lt;=$G$58,1,0)</f>
        <v>1</v>
      </c>
      <c r="DCU56" s="299">
        <f>IF(SUM($I$55:DCU55)&lt;=$G$58,1,0)</f>
        <v>1</v>
      </c>
      <c r="DCV56" s="299">
        <f>IF(SUM($I$55:DCV55)&lt;=$G$58,1,0)</f>
        <v>1</v>
      </c>
      <c r="DCW56" s="299">
        <f>IF(SUM($I$55:DCW55)&lt;=$G$58,1,0)</f>
        <v>1</v>
      </c>
      <c r="DCX56" s="299">
        <f>IF(SUM($I$55:DCX55)&lt;=$G$58,1,0)</f>
        <v>1</v>
      </c>
      <c r="DCY56" s="299">
        <f>IF(SUM($I$55:DCY55)&lt;=$G$58,1,0)</f>
        <v>1</v>
      </c>
      <c r="DCZ56" s="299">
        <f>IF(SUM($I$55:DCZ55)&lt;=$G$58,1,0)</f>
        <v>1</v>
      </c>
      <c r="DDA56" s="299">
        <f>IF(SUM($I$55:DDA55)&lt;=$G$58,1,0)</f>
        <v>1</v>
      </c>
      <c r="DDB56" s="299">
        <f>IF(SUM($I$55:DDB55)&lt;=$G$58,1,0)</f>
        <v>1</v>
      </c>
      <c r="DDC56" s="299">
        <f>IF(SUM($I$55:DDC55)&lt;=$G$58,1,0)</f>
        <v>1</v>
      </c>
      <c r="DDD56" s="299">
        <f>IF(SUM($I$55:DDD55)&lt;=$G$58,1,0)</f>
        <v>1</v>
      </c>
      <c r="DDE56" s="299">
        <f>IF(SUM($I$55:DDE55)&lt;=$G$58,1,0)</f>
        <v>1</v>
      </c>
      <c r="DDF56" s="299">
        <f>IF(SUM($I$55:DDF55)&lt;=$G$58,1,0)</f>
        <v>1</v>
      </c>
      <c r="DDG56" s="299">
        <f>IF(SUM($I$55:DDG55)&lt;=$G$58,1,0)</f>
        <v>1</v>
      </c>
      <c r="DDH56" s="299">
        <f>IF(SUM($I$55:DDH55)&lt;=$G$58,1,0)</f>
        <v>1</v>
      </c>
      <c r="DDI56" s="299">
        <f>IF(SUM($I$55:DDI55)&lt;=$G$58,1,0)</f>
        <v>1</v>
      </c>
      <c r="DDJ56" s="299">
        <f>IF(SUM($I$55:DDJ55)&lt;=$G$58,1,0)</f>
        <v>1</v>
      </c>
      <c r="DDK56" s="299">
        <f>IF(SUM($I$55:DDK55)&lt;=$G$58,1,0)</f>
        <v>1</v>
      </c>
      <c r="DDL56" s="299">
        <f>IF(SUM($I$55:DDL55)&lt;=$G$58,1,0)</f>
        <v>1</v>
      </c>
      <c r="DDM56" s="299">
        <f>IF(SUM($I$55:DDM55)&lt;=$G$58,1,0)</f>
        <v>1</v>
      </c>
      <c r="DDN56" s="299">
        <f>IF(SUM($I$55:DDN55)&lt;=$G$58,1,0)</f>
        <v>1</v>
      </c>
      <c r="DDO56" s="299">
        <f>IF(SUM($I$55:DDO55)&lt;=$G$58,1,0)</f>
        <v>1</v>
      </c>
      <c r="DDP56" s="299">
        <f>IF(SUM($I$55:DDP55)&lt;=$G$58,1,0)</f>
        <v>1</v>
      </c>
      <c r="DDQ56" s="299">
        <f>IF(SUM($I$55:DDQ55)&lt;=$G$58,1,0)</f>
        <v>1</v>
      </c>
      <c r="DDR56" s="299">
        <f>IF(SUM($I$55:DDR55)&lt;=$G$58,1,0)</f>
        <v>1</v>
      </c>
      <c r="DDS56" s="299">
        <f>IF(SUM($I$55:DDS55)&lt;=$G$58,1,0)</f>
        <v>1</v>
      </c>
      <c r="DDT56" s="299">
        <f>IF(SUM($I$55:DDT55)&lt;=$G$58,1,0)</f>
        <v>1</v>
      </c>
      <c r="DDU56" s="299">
        <f>IF(SUM($I$55:DDU55)&lt;=$G$58,1,0)</f>
        <v>1</v>
      </c>
      <c r="DDV56" s="299">
        <f>IF(SUM($I$55:DDV55)&lt;=$G$58,1,0)</f>
        <v>1</v>
      </c>
      <c r="DDW56" s="299">
        <f>IF(SUM($I$55:DDW55)&lt;=$G$58,1,0)</f>
        <v>1</v>
      </c>
      <c r="DDX56" s="299">
        <f>IF(SUM($I$55:DDX55)&lt;=$G$58,1,0)</f>
        <v>1</v>
      </c>
      <c r="DDY56" s="299">
        <f>IF(SUM($I$55:DDY55)&lt;=$G$58,1,0)</f>
        <v>1</v>
      </c>
      <c r="DDZ56" s="299">
        <f>IF(SUM($I$55:DDZ55)&lt;=$G$58,1,0)</f>
        <v>1</v>
      </c>
      <c r="DEA56" s="299">
        <f>IF(SUM($I$55:DEA55)&lt;=$G$58,1,0)</f>
        <v>1</v>
      </c>
      <c r="DEB56" s="299">
        <f>IF(SUM($I$55:DEB55)&lt;=$G$58,1,0)</f>
        <v>1</v>
      </c>
      <c r="DEC56" s="299">
        <f>IF(SUM($I$55:DEC55)&lt;=$G$58,1,0)</f>
        <v>1</v>
      </c>
      <c r="DED56" s="299">
        <f>IF(SUM($I$55:DED55)&lt;=$G$58,1,0)</f>
        <v>1</v>
      </c>
      <c r="DEE56" s="299">
        <f>IF(SUM($I$55:DEE55)&lt;=$G$58,1,0)</f>
        <v>1</v>
      </c>
      <c r="DEF56" s="299">
        <f>IF(SUM($I$55:DEF55)&lt;=$G$58,1,0)</f>
        <v>1</v>
      </c>
      <c r="DEG56" s="299">
        <f>IF(SUM($I$55:DEG55)&lt;=$G$58,1,0)</f>
        <v>1</v>
      </c>
      <c r="DEH56" s="299">
        <f>IF(SUM($I$55:DEH55)&lt;=$G$58,1,0)</f>
        <v>1</v>
      </c>
      <c r="DEI56" s="299">
        <f>IF(SUM($I$55:DEI55)&lt;=$G$58,1,0)</f>
        <v>1</v>
      </c>
      <c r="DEJ56" s="299">
        <f>IF(SUM($I$55:DEJ55)&lt;=$G$58,1,0)</f>
        <v>1</v>
      </c>
      <c r="DEK56" s="299">
        <f>IF(SUM($I$55:DEK55)&lt;=$G$58,1,0)</f>
        <v>1</v>
      </c>
      <c r="DEL56" s="299">
        <f>IF(SUM($I$55:DEL55)&lt;=$G$58,1,0)</f>
        <v>1</v>
      </c>
      <c r="DEM56" s="299">
        <f>IF(SUM($I$55:DEM55)&lt;=$G$58,1,0)</f>
        <v>1</v>
      </c>
      <c r="DEN56" s="299">
        <f>IF(SUM($I$55:DEN55)&lt;=$G$58,1,0)</f>
        <v>1</v>
      </c>
      <c r="DEO56" s="299">
        <f>IF(SUM($I$55:DEO55)&lt;=$G$58,1,0)</f>
        <v>1</v>
      </c>
      <c r="DEP56" s="299">
        <f>IF(SUM($I$55:DEP55)&lt;=$G$58,1,0)</f>
        <v>1</v>
      </c>
      <c r="DEQ56" s="299">
        <f>IF(SUM($I$55:DEQ55)&lt;=$G$58,1,0)</f>
        <v>1</v>
      </c>
      <c r="DER56" s="299">
        <f>IF(SUM($I$55:DER55)&lt;=$G$58,1,0)</f>
        <v>1</v>
      </c>
      <c r="DES56" s="299">
        <f>IF(SUM($I$55:DES55)&lt;=$G$58,1,0)</f>
        <v>1</v>
      </c>
      <c r="DET56" s="299">
        <f>IF(SUM($I$55:DET55)&lt;=$G$58,1,0)</f>
        <v>1</v>
      </c>
      <c r="DEU56" s="299">
        <f>IF(SUM($I$55:DEU55)&lt;=$G$58,1,0)</f>
        <v>1</v>
      </c>
      <c r="DEV56" s="299">
        <f>IF(SUM($I$55:DEV55)&lt;=$G$58,1,0)</f>
        <v>1</v>
      </c>
      <c r="DEW56" s="299">
        <f>IF(SUM($I$55:DEW55)&lt;=$G$58,1,0)</f>
        <v>1</v>
      </c>
      <c r="DEX56" s="299">
        <f>IF(SUM($I$55:DEX55)&lt;=$G$58,1,0)</f>
        <v>1</v>
      </c>
      <c r="DEY56" s="299">
        <f>IF(SUM($I$55:DEY55)&lt;=$G$58,1,0)</f>
        <v>1</v>
      </c>
      <c r="DEZ56" s="299">
        <f>IF(SUM($I$55:DEZ55)&lt;=$G$58,1,0)</f>
        <v>1</v>
      </c>
      <c r="DFA56" s="299">
        <f>IF(SUM($I$55:DFA55)&lt;=$G$58,1,0)</f>
        <v>1</v>
      </c>
      <c r="DFB56" s="299">
        <f>IF(SUM($I$55:DFB55)&lt;=$G$58,1,0)</f>
        <v>1</v>
      </c>
      <c r="DFC56" s="299">
        <f>IF(SUM($I$55:DFC55)&lt;=$G$58,1,0)</f>
        <v>1</v>
      </c>
      <c r="DFD56" s="299">
        <f>IF(SUM($I$55:DFD55)&lt;=$G$58,1,0)</f>
        <v>1</v>
      </c>
      <c r="DFE56" s="299">
        <f>IF(SUM($I$55:DFE55)&lt;=$G$58,1,0)</f>
        <v>1</v>
      </c>
      <c r="DFF56" s="299">
        <f>IF(SUM($I$55:DFF55)&lt;=$G$58,1,0)</f>
        <v>1</v>
      </c>
      <c r="DFG56" s="299">
        <f>IF(SUM($I$55:DFG55)&lt;=$G$58,1,0)</f>
        <v>1</v>
      </c>
      <c r="DFH56" s="299">
        <f>IF(SUM($I$55:DFH55)&lt;=$G$58,1,0)</f>
        <v>1</v>
      </c>
      <c r="DFI56" s="299">
        <f>IF(SUM($I$55:DFI55)&lt;=$G$58,1,0)</f>
        <v>1</v>
      </c>
      <c r="DFJ56" s="299">
        <f>IF(SUM($I$55:DFJ55)&lt;=$G$58,1,0)</f>
        <v>1</v>
      </c>
      <c r="DFK56" s="299">
        <f>IF(SUM($I$55:DFK55)&lt;=$G$58,1,0)</f>
        <v>1</v>
      </c>
      <c r="DFL56" s="299">
        <f>IF(SUM($I$55:DFL55)&lt;=$G$58,1,0)</f>
        <v>1</v>
      </c>
      <c r="DFM56" s="299">
        <f>IF(SUM($I$55:DFM55)&lt;=$G$58,1,0)</f>
        <v>1</v>
      </c>
      <c r="DFN56" s="299">
        <f>IF(SUM($I$55:DFN55)&lt;=$G$58,1,0)</f>
        <v>1</v>
      </c>
      <c r="DFO56" s="299">
        <f>IF(SUM($I$55:DFO55)&lt;=$G$58,1,0)</f>
        <v>1</v>
      </c>
      <c r="DFP56" s="299">
        <f>IF(SUM($I$55:DFP55)&lt;=$G$58,1,0)</f>
        <v>1</v>
      </c>
      <c r="DFQ56" s="299">
        <f>IF(SUM($I$55:DFQ55)&lt;=$G$58,1,0)</f>
        <v>1</v>
      </c>
      <c r="DFR56" s="299">
        <f>IF(SUM($I$55:DFR55)&lt;=$G$58,1,0)</f>
        <v>1</v>
      </c>
      <c r="DFS56" s="299">
        <f>IF(SUM($I$55:DFS55)&lt;=$G$58,1,0)</f>
        <v>1</v>
      </c>
      <c r="DFT56" s="299">
        <f>IF(SUM($I$55:DFT55)&lt;=$G$58,1,0)</f>
        <v>1</v>
      </c>
      <c r="DFU56" s="299">
        <f>IF(SUM($I$55:DFU55)&lt;=$G$58,1,0)</f>
        <v>1</v>
      </c>
      <c r="DFV56" s="299">
        <f>IF(SUM($I$55:DFV55)&lt;=$G$58,1,0)</f>
        <v>1</v>
      </c>
      <c r="DFW56" s="299">
        <f>IF(SUM($I$55:DFW55)&lt;=$G$58,1,0)</f>
        <v>1</v>
      </c>
      <c r="DFX56" s="299">
        <f>IF(SUM($I$55:DFX55)&lt;=$G$58,1,0)</f>
        <v>1</v>
      </c>
      <c r="DFY56" s="299">
        <f>IF(SUM($I$55:DFY55)&lt;=$G$58,1,0)</f>
        <v>1</v>
      </c>
      <c r="DFZ56" s="299">
        <f>IF(SUM($I$55:DFZ55)&lt;=$G$58,1,0)</f>
        <v>1</v>
      </c>
      <c r="DGA56" s="299">
        <f>IF(SUM($I$55:DGA55)&lt;=$G$58,1,0)</f>
        <v>1</v>
      </c>
      <c r="DGB56" s="299">
        <f>IF(SUM($I$55:DGB55)&lt;=$G$58,1,0)</f>
        <v>1</v>
      </c>
      <c r="DGC56" s="299">
        <f>IF(SUM($I$55:DGC55)&lt;=$G$58,1,0)</f>
        <v>1</v>
      </c>
      <c r="DGD56" s="299">
        <f>IF(SUM($I$55:DGD55)&lt;=$G$58,1,0)</f>
        <v>1</v>
      </c>
      <c r="DGE56" s="299">
        <f>IF(SUM($I$55:DGE55)&lt;=$G$58,1,0)</f>
        <v>1</v>
      </c>
      <c r="DGF56" s="299">
        <f>IF(SUM($I$55:DGF55)&lt;=$G$58,1,0)</f>
        <v>1</v>
      </c>
      <c r="DGG56" s="299">
        <f>IF(SUM($I$55:DGG55)&lt;=$G$58,1,0)</f>
        <v>1</v>
      </c>
      <c r="DGH56" s="299">
        <f>IF(SUM($I$55:DGH55)&lt;=$G$58,1,0)</f>
        <v>1</v>
      </c>
      <c r="DGI56" s="299">
        <f>IF(SUM($I$55:DGI55)&lt;=$G$58,1,0)</f>
        <v>1</v>
      </c>
      <c r="DGJ56" s="299">
        <f>IF(SUM($I$55:DGJ55)&lt;=$G$58,1,0)</f>
        <v>1</v>
      </c>
      <c r="DGK56" s="299">
        <f>IF(SUM($I$55:DGK55)&lt;=$G$58,1,0)</f>
        <v>1</v>
      </c>
      <c r="DGL56" s="299">
        <f>IF(SUM($I$55:DGL55)&lt;=$G$58,1,0)</f>
        <v>1</v>
      </c>
      <c r="DGM56" s="299">
        <f>IF(SUM($I$55:DGM55)&lt;=$G$58,1,0)</f>
        <v>1</v>
      </c>
      <c r="DGN56" s="299">
        <f>IF(SUM($I$55:DGN55)&lt;=$G$58,1,0)</f>
        <v>1</v>
      </c>
      <c r="DGO56" s="299">
        <f>IF(SUM($I$55:DGO55)&lt;=$G$58,1,0)</f>
        <v>1</v>
      </c>
      <c r="DGP56" s="299">
        <f>IF(SUM($I$55:DGP55)&lt;=$G$58,1,0)</f>
        <v>1</v>
      </c>
      <c r="DGQ56" s="299">
        <f>IF(SUM($I$55:DGQ55)&lt;=$G$58,1,0)</f>
        <v>1</v>
      </c>
      <c r="DGR56" s="299">
        <f>IF(SUM($I$55:DGR55)&lt;=$G$58,1,0)</f>
        <v>1</v>
      </c>
      <c r="DGS56" s="299">
        <f>IF(SUM($I$55:DGS55)&lt;=$G$58,1,0)</f>
        <v>1</v>
      </c>
      <c r="DGT56" s="299">
        <f>IF(SUM($I$55:DGT55)&lt;=$G$58,1,0)</f>
        <v>1</v>
      </c>
      <c r="DGU56" s="299">
        <f>IF(SUM($I$55:DGU55)&lt;=$G$58,1,0)</f>
        <v>1</v>
      </c>
      <c r="DGV56" s="299">
        <f>IF(SUM($I$55:DGV55)&lt;=$G$58,1,0)</f>
        <v>1</v>
      </c>
      <c r="DGW56" s="299">
        <f>IF(SUM($I$55:DGW55)&lt;=$G$58,1,0)</f>
        <v>1</v>
      </c>
      <c r="DGX56" s="299">
        <f>IF(SUM($I$55:DGX55)&lt;=$G$58,1,0)</f>
        <v>1</v>
      </c>
      <c r="DGY56" s="299">
        <f>IF(SUM($I$55:DGY55)&lt;=$G$58,1,0)</f>
        <v>1</v>
      </c>
      <c r="DGZ56" s="299">
        <f>IF(SUM($I$55:DGZ55)&lt;=$G$58,1,0)</f>
        <v>1</v>
      </c>
      <c r="DHA56" s="299">
        <f>IF(SUM($I$55:DHA55)&lt;=$G$58,1,0)</f>
        <v>1</v>
      </c>
      <c r="DHB56" s="299">
        <f>IF(SUM($I$55:DHB55)&lt;=$G$58,1,0)</f>
        <v>1</v>
      </c>
      <c r="DHC56" s="299">
        <f>IF(SUM($I$55:DHC55)&lt;=$G$58,1,0)</f>
        <v>1</v>
      </c>
      <c r="DHD56" s="299">
        <f>IF(SUM($I$55:DHD55)&lt;=$G$58,1,0)</f>
        <v>1</v>
      </c>
      <c r="DHE56" s="299">
        <f>IF(SUM($I$55:DHE55)&lt;=$G$58,1,0)</f>
        <v>1</v>
      </c>
      <c r="DHF56" s="299">
        <f>IF(SUM($I$55:DHF55)&lt;=$G$58,1,0)</f>
        <v>1</v>
      </c>
      <c r="DHG56" s="299">
        <f>IF(SUM($I$55:DHG55)&lt;=$G$58,1,0)</f>
        <v>1</v>
      </c>
      <c r="DHH56" s="299">
        <f>IF(SUM($I$55:DHH55)&lt;=$G$58,1,0)</f>
        <v>1</v>
      </c>
      <c r="DHI56" s="299">
        <f>IF(SUM($I$55:DHI55)&lt;=$G$58,1,0)</f>
        <v>1</v>
      </c>
      <c r="DHJ56" s="299">
        <f>IF(SUM($I$55:DHJ55)&lt;=$G$58,1,0)</f>
        <v>1</v>
      </c>
      <c r="DHK56" s="299">
        <f>IF(SUM($I$55:DHK55)&lt;=$G$58,1,0)</f>
        <v>1</v>
      </c>
      <c r="DHL56" s="299">
        <f>IF(SUM($I$55:DHL55)&lt;=$G$58,1,0)</f>
        <v>1</v>
      </c>
      <c r="DHM56" s="299">
        <f>IF(SUM($I$55:DHM55)&lt;=$G$58,1,0)</f>
        <v>1</v>
      </c>
      <c r="DHN56" s="299">
        <f>IF(SUM($I$55:DHN55)&lt;=$G$58,1,0)</f>
        <v>1</v>
      </c>
      <c r="DHO56" s="299">
        <f>IF(SUM($I$55:DHO55)&lt;=$G$58,1,0)</f>
        <v>1</v>
      </c>
      <c r="DHP56" s="299">
        <f>IF(SUM($I$55:DHP55)&lt;=$G$58,1,0)</f>
        <v>1</v>
      </c>
      <c r="DHQ56" s="299">
        <f>IF(SUM($I$55:DHQ55)&lt;=$G$58,1,0)</f>
        <v>1</v>
      </c>
      <c r="DHR56" s="299">
        <f>IF(SUM($I$55:DHR55)&lt;=$G$58,1,0)</f>
        <v>1</v>
      </c>
      <c r="DHS56" s="299">
        <f>IF(SUM($I$55:DHS55)&lt;=$G$58,1,0)</f>
        <v>1</v>
      </c>
      <c r="DHT56" s="299">
        <f>IF(SUM($I$55:DHT55)&lt;=$G$58,1,0)</f>
        <v>1</v>
      </c>
      <c r="DHU56" s="299">
        <f>IF(SUM($I$55:DHU55)&lt;=$G$58,1,0)</f>
        <v>1</v>
      </c>
      <c r="DHV56" s="299">
        <f>IF(SUM($I$55:DHV55)&lt;=$G$58,1,0)</f>
        <v>1</v>
      </c>
      <c r="DHW56" s="299">
        <f>IF(SUM($I$55:DHW55)&lt;=$G$58,1,0)</f>
        <v>1</v>
      </c>
      <c r="DHX56" s="299">
        <f>IF(SUM($I$55:DHX55)&lt;=$G$58,1,0)</f>
        <v>1</v>
      </c>
      <c r="DHY56" s="299">
        <f>IF(SUM($I$55:DHY55)&lt;=$G$58,1,0)</f>
        <v>1</v>
      </c>
      <c r="DHZ56" s="299">
        <f>IF(SUM($I$55:DHZ55)&lt;=$G$58,1,0)</f>
        <v>1</v>
      </c>
      <c r="DIA56" s="299">
        <f>IF(SUM($I$55:DIA55)&lt;=$G$58,1,0)</f>
        <v>1</v>
      </c>
      <c r="DIB56" s="299">
        <f>IF(SUM($I$55:DIB55)&lt;=$G$58,1,0)</f>
        <v>1</v>
      </c>
      <c r="DIC56" s="299">
        <f>IF(SUM($I$55:DIC55)&lt;=$G$58,1,0)</f>
        <v>1</v>
      </c>
      <c r="DID56" s="299">
        <f>IF(SUM($I$55:DID55)&lt;=$G$58,1,0)</f>
        <v>1</v>
      </c>
      <c r="DIE56" s="299">
        <f>IF(SUM($I$55:DIE55)&lt;=$G$58,1,0)</f>
        <v>1</v>
      </c>
      <c r="DIF56" s="299">
        <f>IF(SUM($I$55:DIF55)&lt;=$G$58,1,0)</f>
        <v>1</v>
      </c>
      <c r="DIG56" s="299">
        <f>IF(SUM($I$55:DIG55)&lt;=$G$58,1,0)</f>
        <v>1</v>
      </c>
      <c r="DIH56" s="299">
        <f>IF(SUM($I$55:DIH55)&lt;=$G$58,1,0)</f>
        <v>1</v>
      </c>
      <c r="DII56" s="299">
        <f>IF(SUM($I$55:DII55)&lt;=$G$58,1,0)</f>
        <v>1</v>
      </c>
      <c r="DIJ56" s="299">
        <f>IF(SUM($I$55:DIJ55)&lt;=$G$58,1,0)</f>
        <v>1</v>
      </c>
      <c r="DIK56" s="299">
        <f>IF(SUM($I$55:DIK55)&lt;=$G$58,1,0)</f>
        <v>1</v>
      </c>
      <c r="DIL56" s="299">
        <f>IF(SUM($I$55:DIL55)&lt;=$G$58,1,0)</f>
        <v>1</v>
      </c>
      <c r="DIM56" s="299">
        <f>IF(SUM($I$55:DIM55)&lt;=$G$58,1,0)</f>
        <v>1</v>
      </c>
      <c r="DIN56" s="299">
        <f>IF(SUM($I$55:DIN55)&lt;=$G$58,1,0)</f>
        <v>1</v>
      </c>
      <c r="DIO56" s="299">
        <f>IF(SUM($I$55:DIO55)&lt;=$G$58,1,0)</f>
        <v>1</v>
      </c>
      <c r="DIP56" s="299">
        <f>IF(SUM($I$55:DIP55)&lt;=$G$58,1,0)</f>
        <v>1</v>
      </c>
      <c r="DIQ56" s="299">
        <f>IF(SUM($I$55:DIQ55)&lt;=$G$58,1,0)</f>
        <v>1</v>
      </c>
      <c r="DIR56" s="299">
        <f>IF(SUM($I$55:DIR55)&lt;=$G$58,1,0)</f>
        <v>1</v>
      </c>
      <c r="DIS56" s="299">
        <f>IF(SUM($I$55:DIS55)&lt;=$G$58,1,0)</f>
        <v>1</v>
      </c>
      <c r="DIT56" s="299">
        <f>IF(SUM($I$55:DIT55)&lt;=$G$58,1,0)</f>
        <v>1</v>
      </c>
      <c r="DIU56" s="299">
        <f>IF(SUM($I$55:DIU55)&lt;=$G$58,1,0)</f>
        <v>1</v>
      </c>
      <c r="DIV56" s="299">
        <f>IF(SUM($I$55:DIV55)&lt;=$G$58,1,0)</f>
        <v>1</v>
      </c>
      <c r="DIW56" s="299">
        <f>IF(SUM($I$55:DIW55)&lt;=$G$58,1,0)</f>
        <v>1</v>
      </c>
      <c r="DIX56" s="299">
        <f>IF(SUM($I$55:DIX55)&lt;=$G$58,1,0)</f>
        <v>1</v>
      </c>
      <c r="DIY56" s="299">
        <f>IF(SUM($I$55:DIY55)&lt;=$G$58,1,0)</f>
        <v>1</v>
      </c>
      <c r="DIZ56" s="299">
        <f>IF(SUM($I$55:DIZ55)&lt;=$G$58,1,0)</f>
        <v>1</v>
      </c>
      <c r="DJA56" s="299">
        <f>IF(SUM($I$55:DJA55)&lt;=$G$58,1,0)</f>
        <v>1</v>
      </c>
      <c r="DJB56" s="299">
        <f>IF(SUM($I$55:DJB55)&lt;=$G$58,1,0)</f>
        <v>1</v>
      </c>
      <c r="DJC56" s="299">
        <f>IF(SUM($I$55:DJC55)&lt;=$G$58,1,0)</f>
        <v>1</v>
      </c>
      <c r="DJD56" s="299">
        <f>IF(SUM($I$55:DJD55)&lt;=$G$58,1,0)</f>
        <v>1</v>
      </c>
      <c r="DJE56" s="299">
        <f>IF(SUM($I$55:DJE55)&lt;=$G$58,1,0)</f>
        <v>1</v>
      </c>
      <c r="DJF56" s="299">
        <f>IF(SUM($I$55:DJF55)&lt;=$G$58,1,0)</f>
        <v>1</v>
      </c>
      <c r="DJG56" s="299">
        <f>IF(SUM($I$55:DJG55)&lt;=$G$58,1,0)</f>
        <v>1</v>
      </c>
      <c r="DJH56" s="299">
        <f>IF(SUM($I$55:DJH55)&lt;=$G$58,1,0)</f>
        <v>1</v>
      </c>
      <c r="DJI56" s="299">
        <f>IF(SUM($I$55:DJI55)&lt;=$G$58,1,0)</f>
        <v>1</v>
      </c>
      <c r="DJJ56" s="299">
        <f>IF(SUM($I$55:DJJ55)&lt;=$G$58,1,0)</f>
        <v>1</v>
      </c>
      <c r="DJK56" s="299">
        <f>IF(SUM($I$55:DJK55)&lt;=$G$58,1,0)</f>
        <v>1</v>
      </c>
      <c r="DJL56" s="299">
        <f>IF(SUM($I$55:DJL55)&lt;=$G$58,1,0)</f>
        <v>1</v>
      </c>
      <c r="DJM56" s="299">
        <f>IF(SUM($I$55:DJM55)&lt;=$G$58,1,0)</f>
        <v>1</v>
      </c>
      <c r="DJN56" s="299">
        <f>IF(SUM($I$55:DJN55)&lt;=$G$58,1,0)</f>
        <v>1</v>
      </c>
      <c r="DJO56" s="299">
        <f>IF(SUM($I$55:DJO55)&lt;=$G$58,1,0)</f>
        <v>1</v>
      </c>
      <c r="DJP56" s="299">
        <f>IF(SUM($I$55:DJP55)&lt;=$G$58,1,0)</f>
        <v>1</v>
      </c>
      <c r="DJQ56" s="299">
        <f>IF(SUM($I$55:DJQ55)&lt;=$G$58,1,0)</f>
        <v>1</v>
      </c>
      <c r="DJR56" s="299">
        <f>IF(SUM($I$55:DJR55)&lt;=$G$58,1,0)</f>
        <v>1</v>
      </c>
      <c r="DJS56" s="299">
        <f>IF(SUM($I$55:DJS55)&lt;=$G$58,1,0)</f>
        <v>1</v>
      </c>
      <c r="DJT56" s="299">
        <f>IF(SUM($I$55:DJT55)&lt;=$G$58,1,0)</f>
        <v>1</v>
      </c>
      <c r="DJU56" s="299">
        <f>IF(SUM($I$55:DJU55)&lt;=$G$58,1,0)</f>
        <v>1</v>
      </c>
      <c r="DJV56" s="299">
        <f>IF(SUM($I$55:DJV55)&lt;=$G$58,1,0)</f>
        <v>1</v>
      </c>
      <c r="DJW56" s="299">
        <f>IF(SUM($I$55:DJW55)&lt;=$G$58,1,0)</f>
        <v>1</v>
      </c>
      <c r="DJX56" s="299">
        <f>IF(SUM($I$55:DJX55)&lt;=$G$58,1,0)</f>
        <v>1</v>
      </c>
      <c r="DJY56" s="299">
        <f>IF(SUM($I$55:DJY55)&lt;=$G$58,1,0)</f>
        <v>1</v>
      </c>
      <c r="DJZ56" s="299">
        <f>IF(SUM($I$55:DJZ55)&lt;=$G$58,1,0)</f>
        <v>1</v>
      </c>
      <c r="DKA56" s="299">
        <f>IF(SUM($I$55:DKA55)&lt;=$G$58,1,0)</f>
        <v>1</v>
      </c>
      <c r="DKB56" s="299">
        <f>IF(SUM($I$55:DKB55)&lt;=$G$58,1,0)</f>
        <v>1</v>
      </c>
      <c r="DKC56" s="299">
        <f>IF(SUM($I$55:DKC55)&lt;=$G$58,1,0)</f>
        <v>1</v>
      </c>
      <c r="DKD56" s="299">
        <f>IF(SUM($I$55:DKD55)&lt;=$G$58,1,0)</f>
        <v>1</v>
      </c>
      <c r="DKE56" s="299">
        <f>IF(SUM($I$55:DKE55)&lt;=$G$58,1,0)</f>
        <v>1</v>
      </c>
      <c r="DKF56" s="299">
        <f>IF(SUM($I$55:DKF55)&lt;=$G$58,1,0)</f>
        <v>1</v>
      </c>
      <c r="DKG56" s="299">
        <f>IF(SUM($I$55:DKG55)&lt;=$G$58,1,0)</f>
        <v>1</v>
      </c>
      <c r="DKH56" s="299">
        <f>IF(SUM($I$55:DKH55)&lt;=$G$58,1,0)</f>
        <v>1</v>
      </c>
      <c r="DKI56" s="299">
        <f>IF(SUM($I$55:DKI55)&lt;=$G$58,1,0)</f>
        <v>1</v>
      </c>
      <c r="DKJ56" s="299">
        <f>IF(SUM($I$55:DKJ55)&lt;=$G$58,1,0)</f>
        <v>1</v>
      </c>
      <c r="DKK56" s="299">
        <f>IF(SUM($I$55:DKK55)&lt;=$G$58,1,0)</f>
        <v>1</v>
      </c>
      <c r="DKL56" s="299">
        <f>IF(SUM($I$55:DKL55)&lt;=$G$58,1,0)</f>
        <v>1</v>
      </c>
      <c r="DKM56" s="299">
        <f>IF(SUM($I$55:DKM55)&lt;=$G$58,1,0)</f>
        <v>1</v>
      </c>
      <c r="DKN56" s="299">
        <f>IF(SUM($I$55:DKN55)&lt;=$G$58,1,0)</f>
        <v>1</v>
      </c>
      <c r="DKO56" s="299">
        <f>IF(SUM($I$55:DKO55)&lt;=$G$58,1,0)</f>
        <v>1</v>
      </c>
      <c r="DKP56" s="299">
        <f>IF(SUM($I$55:DKP55)&lt;=$G$58,1,0)</f>
        <v>1</v>
      </c>
      <c r="DKQ56" s="299">
        <f>IF(SUM($I$55:DKQ55)&lt;=$G$58,1,0)</f>
        <v>1</v>
      </c>
      <c r="DKR56" s="299">
        <f>IF(SUM($I$55:DKR55)&lt;=$G$58,1,0)</f>
        <v>1</v>
      </c>
      <c r="DKS56" s="299">
        <f>IF(SUM($I$55:DKS55)&lt;=$G$58,1,0)</f>
        <v>1</v>
      </c>
      <c r="DKT56" s="299">
        <f>IF(SUM($I$55:DKT55)&lt;=$G$58,1,0)</f>
        <v>1</v>
      </c>
      <c r="DKU56" s="299">
        <f>IF(SUM($I$55:DKU55)&lt;=$G$58,1,0)</f>
        <v>1</v>
      </c>
      <c r="DKV56" s="299">
        <f>IF(SUM($I$55:DKV55)&lt;=$G$58,1,0)</f>
        <v>1</v>
      </c>
      <c r="DKW56" s="299">
        <f>IF(SUM($I$55:DKW55)&lt;=$G$58,1,0)</f>
        <v>1</v>
      </c>
      <c r="DKX56" s="299">
        <f>IF(SUM($I$55:DKX55)&lt;=$G$58,1,0)</f>
        <v>1</v>
      </c>
      <c r="DKY56" s="299">
        <f>IF(SUM($I$55:DKY55)&lt;=$G$58,1,0)</f>
        <v>1</v>
      </c>
      <c r="DKZ56" s="299">
        <f>IF(SUM($I$55:DKZ55)&lt;=$G$58,1,0)</f>
        <v>1</v>
      </c>
      <c r="DLA56" s="299">
        <f>IF(SUM($I$55:DLA55)&lt;=$G$58,1,0)</f>
        <v>1</v>
      </c>
      <c r="DLB56" s="299">
        <f>IF(SUM($I$55:DLB55)&lt;=$G$58,1,0)</f>
        <v>1</v>
      </c>
      <c r="DLC56" s="299">
        <f>IF(SUM($I$55:DLC55)&lt;=$G$58,1,0)</f>
        <v>1</v>
      </c>
      <c r="DLD56" s="299">
        <f>IF(SUM($I$55:DLD55)&lt;=$G$58,1,0)</f>
        <v>1</v>
      </c>
      <c r="DLE56" s="299">
        <f>IF(SUM($I$55:DLE55)&lt;=$G$58,1,0)</f>
        <v>1</v>
      </c>
      <c r="DLF56" s="299">
        <f>IF(SUM($I$55:DLF55)&lt;=$G$58,1,0)</f>
        <v>1</v>
      </c>
      <c r="DLG56" s="299">
        <f>IF(SUM($I$55:DLG55)&lt;=$G$58,1,0)</f>
        <v>1</v>
      </c>
      <c r="DLH56" s="299">
        <f>IF(SUM($I$55:DLH55)&lt;=$G$58,1,0)</f>
        <v>1</v>
      </c>
      <c r="DLI56" s="299">
        <f>IF(SUM($I$55:DLI55)&lt;=$G$58,1,0)</f>
        <v>1</v>
      </c>
      <c r="DLJ56" s="299">
        <f>IF(SUM($I$55:DLJ55)&lt;=$G$58,1,0)</f>
        <v>1</v>
      </c>
      <c r="DLK56" s="299">
        <f>IF(SUM($I$55:DLK55)&lt;=$G$58,1,0)</f>
        <v>1</v>
      </c>
      <c r="DLL56" s="299">
        <f>IF(SUM($I$55:DLL55)&lt;=$G$58,1,0)</f>
        <v>1</v>
      </c>
      <c r="DLM56" s="299">
        <f>IF(SUM($I$55:DLM55)&lt;=$G$58,1,0)</f>
        <v>1</v>
      </c>
      <c r="DLN56" s="299">
        <f>IF(SUM($I$55:DLN55)&lt;=$G$58,1,0)</f>
        <v>1</v>
      </c>
      <c r="DLO56" s="299">
        <f>IF(SUM($I$55:DLO55)&lt;=$G$58,1,0)</f>
        <v>1</v>
      </c>
      <c r="DLP56" s="299">
        <f>IF(SUM($I$55:DLP55)&lt;=$G$58,1,0)</f>
        <v>1</v>
      </c>
      <c r="DLQ56" s="299">
        <f>IF(SUM($I$55:DLQ55)&lt;=$G$58,1,0)</f>
        <v>1</v>
      </c>
      <c r="DLR56" s="299">
        <f>IF(SUM($I$55:DLR55)&lt;=$G$58,1,0)</f>
        <v>1</v>
      </c>
      <c r="DLS56" s="299">
        <f>IF(SUM($I$55:DLS55)&lt;=$G$58,1,0)</f>
        <v>1</v>
      </c>
      <c r="DLT56" s="299">
        <f>IF(SUM($I$55:DLT55)&lt;=$G$58,1,0)</f>
        <v>1</v>
      </c>
      <c r="DLU56" s="299">
        <f>IF(SUM($I$55:DLU55)&lt;=$G$58,1,0)</f>
        <v>1</v>
      </c>
      <c r="DLV56" s="299">
        <f>IF(SUM($I$55:DLV55)&lt;=$G$58,1,0)</f>
        <v>1</v>
      </c>
      <c r="DLW56" s="299">
        <f>IF(SUM($I$55:DLW55)&lt;=$G$58,1,0)</f>
        <v>1</v>
      </c>
      <c r="DLX56" s="299">
        <f>IF(SUM($I$55:DLX55)&lt;=$G$58,1,0)</f>
        <v>1</v>
      </c>
      <c r="DLY56" s="299">
        <f>IF(SUM($I$55:DLY55)&lt;=$G$58,1,0)</f>
        <v>1</v>
      </c>
      <c r="DLZ56" s="299">
        <f>IF(SUM($I$55:DLZ55)&lt;=$G$58,1,0)</f>
        <v>1</v>
      </c>
      <c r="DMA56" s="299">
        <f>IF(SUM($I$55:DMA55)&lt;=$G$58,1,0)</f>
        <v>1</v>
      </c>
      <c r="DMB56" s="299">
        <f>IF(SUM($I$55:DMB55)&lt;=$G$58,1,0)</f>
        <v>1</v>
      </c>
      <c r="DMC56" s="299">
        <f>IF(SUM($I$55:DMC55)&lt;=$G$58,1,0)</f>
        <v>1</v>
      </c>
      <c r="DMD56" s="299">
        <f>IF(SUM($I$55:DMD55)&lt;=$G$58,1,0)</f>
        <v>1</v>
      </c>
      <c r="DME56" s="299">
        <f>IF(SUM($I$55:DME55)&lt;=$G$58,1,0)</f>
        <v>1</v>
      </c>
      <c r="DMF56" s="299">
        <f>IF(SUM($I$55:DMF55)&lt;=$G$58,1,0)</f>
        <v>1</v>
      </c>
      <c r="DMG56" s="299">
        <f>IF(SUM($I$55:DMG55)&lt;=$G$58,1,0)</f>
        <v>1</v>
      </c>
      <c r="DMH56" s="299">
        <f>IF(SUM($I$55:DMH55)&lt;=$G$58,1,0)</f>
        <v>1</v>
      </c>
      <c r="DMI56" s="299">
        <f>IF(SUM($I$55:DMI55)&lt;=$G$58,1,0)</f>
        <v>1</v>
      </c>
      <c r="DMJ56" s="299">
        <f>IF(SUM($I$55:DMJ55)&lt;=$G$58,1,0)</f>
        <v>1</v>
      </c>
      <c r="DMK56" s="299">
        <f>IF(SUM($I$55:DMK55)&lt;=$G$58,1,0)</f>
        <v>1</v>
      </c>
      <c r="DML56" s="299">
        <f>IF(SUM($I$55:DML55)&lt;=$G$58,1,0)</f>
        <v>1</v>
      </c>
      <c r="DMM56" s="299">
        <f>IF(SUM($I$55:DMM55)&lt;=$G$58,1,0)</f>
        <v>1</v>
      </c>
      <c r="DMN56" s="299">
        <f>IF(SUM($I$55:DMN55)&lt;=$G$58,1,0)</f>
        <v>1</v>
      </c>
      <c r="DMO56" s="299">
        <f>IF(SUM($I$55:DMO55)&lt;=$G$58,1,0)</f>
        <v>1</v>
      </c>
      <c r="DMP56" s="299">
        <f>IF(SUM($I$55:DMP55)&lt;=$G$58,1,0)</f>
        <v>1</v>
      </c>
      <c r="DMQ56" s="299">
        <f>IF(SUM($I$55:DMQ55)&lt;=$G$58,1,0)</f>
        <v>1</v>
      </c>
      <c r="DMR56" s="299">
        <f>IF(SUM($I$55:DMR55)&lt;=$G$58,1,0)</f>
        <v>1</v>
      </c>
      <c r="DMS56" s="299">
        <f>IF(SUM($I$55:DMS55)&lt;=$G$58,1,0)</f>
        <v>1</v>
      </c>
      <c r="DMT56" s="299">
        <f>IF(SUM($I$55:DMT55)&lt;=$G$58,1,0)</f>
        <v>1</v>
      </c>
      <c r="DMU56" s="299">
        <f>IF(SUM($I$55:DMU55)&lt;=$G$58,1,0)</f>
        <v>1</v>
      </c>
      <c r="DMV56" s="299">
        <f>IF(SUM($I$55:DMV55)&lt;=$G$58,1,0)</f>
        <v>1</v>
      </c>
      <c r="DMW56" s="299">
        <f>IF(SUM($I$55:DMW55)&lt;=$G$58,1,0)</f>
        <v>1</v>
      </c>
      <c r="DMX56" s="299">
        <f>IF(SUM($I$55:DMX55)&lt;=$G$58,1,0)</f>
        <v>1</v>
      </c>
      <c r="DMY56" s="299">
        <f>IF(SUM($I$55:DMY55)&lt;=$G$58,1,0)</f>
        <v>1</v>
      </c>
      <c r="DMZ56" s="299">
        <f>IF(SUM($I$55:DMZ55)&lt;=$G$58,1,0)</f>
        <v>1</v>
      </c>
      <c r="DNA56" s="299">
        <f>IF(SUM($I$55:DNA55)&lt;=$G$58,1,0)</f>
        <v>1</v>
      </c>
      <c r="DNB56" s="299">
        <f>IF(SUM($I$55:DNB55)&lt;=$G$58,1,0)</f>
        <v>1</v>
      </c>
      <c r="DNC56" s="299">
        <f>IF(SUM($I$55:DNC55)&lt;=$G$58,1,0)</f>
        <v>1</v>
      </c>
      <c r="DND56" s="299">
        <f>IF(SUM($I$55:DND55)&lt;=$G$58,1,0)</f>
        <v>1</v>
      </c>
      <c r="DNE56" s="299">
        <f>IF(SUM($I$55:DNE55)&lt;=$G$58,1,0)</f>
        <v>1</v>
      </c>
      <c r="DNF56" s="299">
        <f>IF(SUM($I$55:DNF55)&lt;=$G$58,1,0)</f>
        <v>1</v>
      </c>
      <c r="DNG56" s="299">
        <f>IF(SUM($I$55:DNG55)&lt;=$G$58,1,0)</f>
        <v>1</v>
      </c>
      <c r="DNH56" s="299">
        <f>IF(SUM($I$55:DNH55)&lt;=$G$58,1,0)</f>
        <v>1</v>
      </c>
      <c r="DNI56" s="299">
        <f>IF(SUM($I$55:DNI55)&lt;=$G$58,1,0)</f>
        <v>1</v>
      </c>
      <c r="DNJ56" s="299">
        <f>IF(SUM($I$55:DNJ55)&lt;=$G$58,1,0)</f>
        <v>1</v>
      </c>
      <c r="DNK56" s="299">
        <f>IF(SUM($I$55:DNK55)&lt;=$G$58,1,0)</f>
        <v>1</v>
      </c>
      <c r="DNL56" s="299">
        <f>IF(SUM($I$55:DNL55)&lt;=$G$58,1,0)</f>
        <v>1</v>
      </c>
      <c r="DNM56" s="299">
        <f>IF(SUM($I$55:DNM55)&lt;=$G$58,1,0)</f>
        <v>1</v>
      </c>
      <c r="DNN56" s="299">
        <f>IF(SUM($I$55:DNN55)&lt;=$G$58,1,0)</f>
        <v>1</v>
      </c>
      <c r="DNO56" s="299">
        <f>IF(SUM($I$55:DNO55)&lt;=$G$58,1,0)</f>
        <v>1</v>
      </c>
      <c r="DNP56" s="299">
        <f>IF(SUM($I$55:DNP55)&lt;=$G$58,1,0)</f>
        <v>1</v>
      </c>
      <c r="DNQ56" s="299">
        <f>IF(SUM($I$55:DNQ55)&lt;=$G$58,1,0)</f>
        <v>1</v>
      </c>
      <c r="DNR56" s="299">
        <f>IF(SUM($I$55:DNR55)&lt;=$G$58,1,0)</f>
        <v>1</v>
      </c>
      <c r="DNS56" s="299">
        <f>IF(SUM($I$55:DNS55)&lt;=$G$58,1,0)</f>
        <v>1</v>
      </c>
      <c r="DNT56" s="299">
        <f>IF(SUM($I$55:DNT55)&lt;=$G$58,1,0)</f>
        <v>1</v>
      </c>
      <c r="DNU56" s="299">
        <f>IF(SUM($I$55:DNU55)&lt;=$G$58,1,0)</f>
        <v>1</v>
      </c>
      <c r="DNV56" s="299">
        <f>IF(SUM($I$55:DNV55)&lt;=$G$58,1,0)</f>
        <v>1</v>
      </c>
      <c r="DNW56" s="299">
        <f>IF(SUM($I$55:DNW55)&lt;=$G$58,1,0)</f>
        <v>1</v>
      </c>
      <c r="DNX56" s="299">
        <f>IF(SUM($I$55:DNX55)&lt;=$G$58,1,0)</f>
        <v>1</v>
      </c>
      <c r="DNY56" s="299">
        <f>IF(SUM($I$55:DNY55)&lt;=$G$58,1,0)</f>
        <v>1</v>
      </c>
      <c r="DNZ56" s="299">
        <f>IF(SUM($I$55:DNZ55)&lt;=$G$58,1,0)</f>
        <v>1</v>
      </c>
      <c r="DOA56" s="299">
        <f>IF(SUM($I$55:DOA55)&lt;=$G$58,1,0)</f>
        <v>1</v>
      </c>
      <c r="DOB56" s="299">
        <f>IF(SUM($I$55:DOB55)&lt;=$G$58,1,0)</f>
        <v>1</v>
      </c>
      <c r="DOC56" s="299">
        <f>IF(SUM($I$55:DOC55)&lt;=$G$58,1,0)</f>
        <v>1</v>
      </c>
      <c r="DOD56" s="299">
        <f>IF(SUM($I$55:DOD55)&lt;=$G$58,1,0)</f>
        <v>1</v>
      </c>
      <c r="DOE56" s="299">
        <f>IF(SUM($I$55:DOE55)&lt;=$G$58,1,0)</f>
        <v>1</v>
      </c>
      <c r="DOF56" s="299">
        <f>IF(SUM($I$55:DOF55)&lt;=$G$58,1,0)</f>
        <v>1</v>
      </c>
      <c r="DOG56" s="299">
        <f>IF(SUM($I$55:DOG55)&lt;=$G$58,1,0)</f>
        <v>1</v>
      </c>
      <c r="DOH56" s="299">
        <f>IF(SUM($I$55:DOH55)&lt;=$G$58,1,0)</f>
        <v>1</v>
      </c>
      <c r="DOI56" s="299">
        <f>IF(SUM($I$55:DOI55)&lt;=$G$58,1,0)</f>
        <v>1</v>
      </c>
      <c r="DOJ56" s="299">
        <f>IF(SUM($I$55:DOJ55)&lt;=$G$58,1,0)</f>
        <v>1</v>
      </c>
      <c r="DOK56" s="299">
        <f>IF(SUM($I$55:DOK55)&lt;=$G$58,1,0)</f>
        <v>1</v>
      </c>
      <c r="DOL56" s="299">
        <f>IF(SUM($I$55:DOL55)&lt;=$G$58,1,0)</f>
        <v>1</v>
      </c>
      <c r="DOM56" s="299">
        <f>IF(SUM($I$55:DOM55)&lt;=$G$58,1,0)</f>
        <v>1</v>
      </c>
      <c r="DON56" s="299">
        <f>IF(SUM($I$55:DON55)&lt;=$G$58,1,0)</f>
        <v>1</v>
      </c>
      <c r="DOO56" s="299">
        <f>IF(SUM($I$55:DOO55)&lt;=$G$58,1,0)</f>
        <v>1</v>
      </c>
      <c r="DOP56" s="299">
        <f>IF(SUM($I$55:DOP55)&lt;=$G$58,1,0)</f>
        <v>1</v>
      </c>
      <c r="DOQ56" s="299">
        <f>IF(SUM($I$55:DOQ55)&lt;=$G$58,1,0)</f>
        <v>1</v>
      </c>
      <c r="DOR56" s="299">
        <f>IF(SUM($I$55:DOR55)&lt;=$G$58,1,0)</f>
        <v>1</v>
      </c>
      <c r="DOS56" s="299">
        <f>IF(SUM($I$55:DOS55)&lt;=$G$58,1,0)</f>
        <v>1</v>
      </c>
      <c r="DOT56" s="299">
        <f>IF(SUM($I$55:DOT55)&lt;=$G$58,1,0)</f>
        <v>1</v>
      </c>
      <c r="DOU56" s="299">
        <f>IF(SUM($I$55:DOU55)&lt;=$G$58,1,0)</f>
        <v>1</v>
      </c>
      <c r="DOV56" s="299">
        <f>IF(SUM($I$55:DOV55)&lt;=$G$58,1,0)</f>
        <v>1</v>
      </c>
      <c r="DOW56" s="299">
        <f>IF(SUM($I$55:DOW55)&lt;=$G$58,1,0)</f>
        <v>1</v>
      </c>
      <c r="DOX56" s="299">
        <f>IF(SUM($I$55:DOX55)&lt;=$G$58,1,0)</f>
        <v>1</v>
      </c>
      <c r="DOY56" s="299">
        <f>IF(SUM($I$55:DOY55)&lt;=$G$58,1,0)</f>
        <v>1</v>
      </c>
      <c r="DOZ56" s="299">
        <f>IF(SUM($I$55:DOZ55)&lt;=$G$58,1,0)</f>
        <v>1</v>
      </c>
      <c r="DPA56" s="299">
        <f>IF(SUM($I$55:DPA55)&lt;=$G$58,1,0)</f>
        <v>1</v>
      </c>
      <c r="DPB56" s="299">
        <f>IF(SUM($I$55:DPB55)&lt;=$G$58,1,0)</f>
        <v>1</v>
      </c>
      <c r="DPC56" s="299">
        <f>IF(SUM($I$55:DPC55)&lt;=$G$58,1,0)</f>
        <v>1</v>
      </c>
      <c r="DPD56" s="299">
        <f>IF(SUM($I$55:DPD55)&lt;=$G$58,1,0)</f>
        <v>1</v>
      </c>
      <c r="DPE56" s="299">
        <f>IF(SUM($I$55:DPE55)&lt;=$G$58,1,0)</f>
        <v>1</v>
      </c>
      <c r="DPF56" s="299">
        <f>IF(SUM($I$55:DPF55)&lt;=$G$58,1,0)</f>
        <v>1</v>
      </c>
      <c r="DPG56" s="299">
        <f>IF(SUM($I$55:DPG55)&lt;=$G$58,1,0)</f>
        <v>1</v>
      </c>
      <c r="DPH56" s="299">
        <f>IF(SUM($I$55:DPH55)&lt;=$G$58,1,0)</f>
        <v>1</v>
      </c>
      <c r="DPI56" s="299">
        <f>IF(SUM($I$55:DPI55)&lt;=$G$58,1,0)</f>
        <v>1</v>
      </c>
      <c r="DPJ56" s="299">
        <f>IF(SUM($I$55:DPJ55)&lt;=$G$58,1,0)</f>
        <v>1</v>
      </c>
      <c r="DPK56" s="299">
        <f>IF(SUM($I$55:DPK55)&lt;=$G$58,1,0)</f>
        <v>1</v>
      </c>
      <c r="DPL56" s="299">
        <f>IF(SUM($I$55:DPL55)&lt;=$G$58,1,0)</f>
        <v>1</v>
      </c>
      <c r="DPM56" s="299">
        <f>IF(SUM($I$55:DPM55)&lt;=$G$58,1,0)</f>
        <v>1</v>
      </c>
      <c r="DPN56" s="299">
        <f>IF(SUM($I$55:DPN55)&lt;=$G$58,1,0)</f>
        <v>1</v>
      </c>
      <c r="DPO56" s="299">
        <f>IF(SUM($I$55:DPO55)&lt;=$G$58,1,0)</f>
        <v>1</v>
      </c>
      <c r="DPP56" s="299">
        <f>IF(SUM($I$55:DPP55)&lt;=$G$58,1,0)</f>
        <v>1</v>
      </c>
      <c r="DPQ56" s="299">
        <f>IF(SUM($I$55:DPQ55)&lt;=$G$58,1,0)</f>
        <v>1</v>
      </c>
      <c r="DPR56" s="299">
        <f>IF(SUM($I$55:DPR55)&lt;=$G$58,1,0)</f>
        <v>1</v>
      </c>
      <c r="DPS56" s="299">
        <f>IF(SUM($I$55:DPS55)&lt;=$G$58,1,0)</f>
        <v>1</v>
      </c>
      <c r="DPT56" s="299">
        <f>IF(SUM($I$55:DPT55)&lt;=$G$58,1,0)</f>
        <v>1</v>
      </c>
      <c r="DPU56" s="299">
        <f>IF(SUM($I$55:DPU55)&lt;=$G$58,1,0)</f>
        <v>1</v>
      </c>
      <c r="DPV56" s="299">
        <f>IF(SUM($I$55:DPV55)&lt;=$G$58,1,0)</f>
        <v>1</v>
      </c>
      <c r="DPW56" s="299">
        <f>IF(SUM($I$55:DPW55)&lt;=$G$58,1,0)</f>
        <v>1</v>
      </c>
      <c r="DPX56" s="299">
        <f>IF(SUM($I$55:DPX55)&lt;=$G$58,1,0)</f>
        <v>1</v>
      </c>
      <c r="DPY56" s="299">
        <f>IF(SUM($I$55:DPY55)&lt;=$G$58,1,0)</f>
        <v>1</v>
      </c>
      <c r="DPZ56" s="299">
        <f>IF(SUM($I$55:DPZ55)&lt;=$G$58,1,0)</f>
        <v>1</v>
      </c>
      <c r="DQA56" s="299">
        <f>IF(SUM($I$55:DQA55)&lt;=$G$58,1,0)</f>
        <v>1</v>
      </c>
      <c r="DQB56" s="299">
        <f>IF(SUM($I$55:DQB55)&lt;=$G$58,1,0)</f>
        <v>1</v>
      </c>
      <c r="DQC56" s="299">
        <f>IF(SUM($I$55:DQC55)&lt;=$G$58,1,0)</f>
        <v>1</v>
      </c>
      <c r="DQD56" s="299">
        <f>IF(SUM($I$55:DQD55)&lt;=$G$58,1,0)</f>
        <v>1</v>
      </c>
      <c r="DQE56" s="299">
        <f>IF(SUM($I$55:DQE55)&lt;=$G$58,1,0)</f>
        <v>1</v>
      </c>
      <c r="DQF56" s="299">
        <f>IF(SUM($I$55:DQF55)&lt;=$G$58,1,0)</f>
        <v>1</v>
      </c>
      <c r="DQG56" s="299">
        <f>IF(SUM($I$55:DQG55)&lt;=$G$58,1,0)</f>
        <v>1</v>
      </c>
      <c r="DQH56" s="299">
        <f>IF(SUM($I$55:DQH55)&lt;=$G$58,1,0)</f>
        <v>1</v>
      </c>
      <c r="DQI56" s="299">
        <f>IF(SUM($I$55:DQI55)&lt;=$G$58,1,0)</f>
        <v>1</v>
      </c>
      <c r="DQJ56" s="299">
        <f>IF(SUM($I$55:DQJ55)&lt;=$G$58,1,0)</f>
        <v>1</v>
      </c>
      <c r="DQK56" s="299">
        <f>IF(SUM($I$55:DQK55)&lt;=$G$58,1,0)</f>
        <v>1</v>
      </c>
      <c r="DQL56" s="299">
        <f>IF(SUM($I$55:DQL55)&lt;=$G$58,1,0)</f>
        <v>1</v>
      </c>
      <c r="DQM56" s="299">
        <f>IF(SUM($I$55:DQM55)&lt;=$G$58,1,0)</f>
        <v>1</v>
      </c>
      <c r="DQN56" s="299">
        <f>IF(SUM($I$55:DQN55)&lt;=$G$58,1,0)</f>
        <v>1</v>
      </c>
      <c r="DQO56" s="299">
        <f>IF(SUM($I$55:DQO55)&lt;=$G$58,1,0)</f>
        <v>1</v>
      </c>
      <c r="DQP56" s="299">
        <f>IF(SUM($I$55:DQP55)&lt;=$G$58,1,0)</f>
        <v>1</v>
      </c>
      <c r="DQQ56" s="299">
        <f>IF(SUM($I$55:DQQ55)&lt;=$G$58,1,0)</f>
        <v>1</v>
      </c>
      <c r="DQR56" s="299">
        <f>IF(SUM($I$55:DQR55)&lt;=$G$58,1,0)</f>
        <v>1</v>
      </c>
      <c r="DQS56" s="299">
        <f>IF(SUM($I$55:DQS55)&lt;=$G$58,1,0)</f>
        <v>1</v>
      </c>
      <c r="DQT56" s="299">
        <f>IF(SUM($I$55:DQT55)&lt;=$G$58,1,0)</f>
        <v>1</v>
      </c>
      <c r="DQU56" s="299">
        <f>IF(SUM($I$55:DQU55)&lt;=$G$58,1,0)</f>
        <v>1</v>
      </c>
      <c r="DQV56" s="299">
        <f>IF(SUM($I$55:DQV55)&lt;=$G$58,1,0)</f>
        <v>1</v>
      </c>
      <c r="DQW56" s="299">
        <f>IF(SUM($I$55:DQW55)&lt;=$G$58,1,0)</f>
        <v>1</v>
      </c>
      <c r="DQX56" s="299">
        <f>IF(SUM($I$55:DQX55)&lt;=$G$58,1,0)</f>
        <v>1</v>
      </c>
      <c r="DQY56" s="299">
        <f>IF(SUM($I$55:DQY55)&lt;=$G$58,1,0)</f>
        <v>1</v>
      </c>
      <c r="DQZ56" s="299">
        <f>IF(SUM($I$55:DQZ55)&lt;=$G$58,1,0)</f>
        <v>1</v>
      </c>
      <c r="DRA56" s="299">
        <f>IF(SUM($I$55:DRA55)&lt;=$G$58,1,0)</f>
        <v>1</v>
      </c>
      <c r="DRB56" s="299">
        <f>IF(SUM($I$55:DRB55)&lt;=$G$58,1,0)</f>
        <v>1</v>
      </c>
      <c r="DRC56" s="299">
        <f>IF(SUM($I$55:DRC55)&lt;=$G$58,1,0)</f>
        <v>1</v>
      </c>
      <c r="DRD56" s="299">
        <f>IF(SUM($I$55:DRD55)&lt;=$G$58,1,0)</f>
        <v>1</v>
      </c>
      <c r="DRE56" s="299">
        <f>IF(SUM($I$55:DRE55)&lt;=$G$58,1,0)</f>
        <v>1</v>
      </c>
      <c r="DRF56" s="299">
        <f>IF(SUM($I$55:DRF55)&lt;=$G$58,1,0)</f>
        <v>1</v>
      </c>
      <c r="DRG56" s="299">
        <f>IF(SUM($I$55:DRG55)&lt;=$G$58,1,0)</f>
        <v>1</v>
      </c>
      <c r="DRH56" s="299">
        <f>IF(SUM($I$55:DRH55)&lt;=$G$58,1,0)</f>
        <v>1</v>
      </c>
      <c r="DRI56" s="299">
        <f>IF(SUM($I$55:DRI55)&lt;=$G$58,1,0)</f>
        <v>1</v>
      </c>
      <c r="DRJ56" s="299">
        <f>IF(SUM($I$55:DRJ55)&lt;=$G$58,1,0)</f>
        <v>1</v>
      </c>
      <c r="DRK56" s="299">
        <f>IF(SUM($I$55:DRK55)&lt;=$G$58,1,0)</f>
        <v>1</v>
      </c>
      <c r="DRL56" s="299">
        <f>IF(SUM($I$55:DRL55)&lt;=$G$58,1,0)</f>
        <v>1</v>
      </c>
      <c r="DRM56" s="299">
        <f>IF(SUM($I$55:DRM55)&lt;=$G$58,1,0)</f>
        <v>1</v>
      </c>
      <c r="DRN56" s="299">
        <f>IF(SUM($I$55:DRN55)&lt;=$G$58,1,0)</f>
        <v>1</v>
      </c>
      <c r="DRO56" s="299">
        <f>IF(SUM($I$55:DRO55)&lt;=$G$58,1,0)</f>
        <v>1</v>
      </c>
      <c r="DRP56" s="299">
        <f>IF(SUM($I$55:DRP55)&lt;=$G$58,1,0)</f>
        <v>1</v>
      </c>
      <c r="DRQ56" s="299">
        <f>IF(SUM($I$55:DRQ55)&lt;=$G$58,1,0)</f>
        <v>1</v>
      </c>
      <c r="DRR56" s="299">
        <f>IF(SUM($I$55:DRR55)&lt;=$G$58,1,0)</f>
        <v>1</v>
      </c>
      <c r="DRS56" s="299">
        <f>IF(SUM($I$55:DRS55)&lt;=$G$58,1,0)</f>
        <v>1</v>
      </c>
      <c r="DRT56" s="299">
        <f>IF(SUM($I$55:DRT55)&lt;=$G$58,1,0)</f>
        <v>1</v>
      </c>
      <c r="DRU56" s="299">
        <f>IF(SUM($I$55:DRU55)&lt;=$G$58,1,0)</f>
        <v>1</v>
      </c>
      <c r="DRV56" s="299">
        <f>IF(SUM($I$55:DRV55)&lt;=$G$58,1,0)</f>
        <v>1</v>
      </c>
      <c r="DRW56" s="299">
        <f>IF(SUM($I$55:DRW55)&lt;=$G$58,1,0)</f>
        <v>1</v>
      </c>
      <c r="DRX56" s="299">
        <f>IF(SUM($I$55:DRX55)&lt;=$G$58,1,0)</f>
        <v>1</v>
      </c>
      <c r="DRY56" s="299">
        <f>IF(SUM($I$55:DRY55)&lt;=$G$58,1,0)</f>
        <v>1</v>
      </c>
      <c r="DRZ56" s="299">
        <f>IF(SUM($I$55:DRZ55)&lt;=$G$58,1,0)</f>
        <v>1</v>
      </c>
      <c r="DSA56" s="299">
        <f>IF(SUM($I$55:DSA55)&lt;=$G$58,1,0)</f>
        <v>1</v>
      </c>
      <c r="DSB56" s="299">
        <f>IF(SUM($I$55:DSB55)&lt;=$G$58,1,0)</f>
        <v>1</v>
      </c>
      <c r="DSC56" s="299">
        <f>IF(SUM($I$55:DSC55)&lt;=$G$58,1,0)</f>
        <v>1</v>
      </c>
      <c r="DSD56" s="299">
        <f>IF(SUM($I$55:DSD55)&lt;=$G$58,1,0)</f>
        <v>1</v>
      </c>
      <c r="DSE56" s="299">
        <f>IF(SUM($I$55:DSE55)&lt;=$G$58,1,0)</f>
        <v>1</v>
      </c>
      <c r="DSF56" s="299">
        <f>IF(SUM($I$55:DSF55)&lt;=$G$58,1,0)</f>
        <v>1</v>
      </c>
      <c r="DSG56" s="299">
        <f>IF(SUM($I$55:DSG55)&lt;=$G$58,1,0)</f>
        <v>1</v>
      </c>
      <c r="DSH56" s="299">
        <f>IF(SUM($I$55:DSH55)&lt;=$G$58,1,0)</f>
        <v>1</v>
      </c>
      <c r="DSI56" s="299">
        <f>IF(SUM($I$55:DSI55)&lt;=$G$58,1,0)</f>
        <v>1</v>
      </c>
      <c r="DSJ56" s="299">
        <f>IF(SUM($I$55:DSJ55)&lt;=$G$58,1,0)</f>
        <v>1</v>
      </c>
      <c r="DSK56" s="299">
        <f>IF(SUM($I$55:DSK55)&lt;=$G$58,1,0)</f>
        <v>1</v>
      </c>
      <c r="DSL56" s="299">
        <f>IF(SUM($I$55:DSL55)&lt;=$G$58,1,0)</f>
        <v>1</v>
      </c>
      <c r="DSM56" s="299">
        <f>IF(SUM($I$55:DSM55)&lt;=$G$58,1,0)</f>
        <v>1</v>
      </c>
      <c r="DSN56" s="299">
        <f>IF(SUM($I$55:DSN55)&lt;=$G$58,1,0)</f>
        <v>1</v>
      </c>
      <c r="DSO56" s="299">
        <f>IF(SUM($I$55:DSO55)&lt;=$G$58,1,0)</f>
        <v>1</v>
      </c>
      <c r="DSP56" s="299">
        <f>IF(SUM($I$55:DSP55)&lt;=$G$58,1,0)</f>
        <v>1</v>
      </c>
      <c r="DSQ56" s="299">
        <f>IF(SUM($I$55:DSQ55)&lt;=$G$58,1,0)</f>
        <v>1</v>
      </c>
      <c r="DSR56" s="299">
        <f>IF(SUM($I$55:DSR55)&lt;=$G$58,1,0)</f>
        <v>1</v>
      </c>
      <c r="DSS56" s="299">
        <f>IF(SUM($I$55:DSS55)&lt;=$G$58,1,0)</f>
        <v>1</v>
      </c>
      <c r="DST56" s="299">
        <f>IF(SUM($I$55:DST55)&lt;=$G$58,1,0)</f>
        <v>1</v>
      </c>
      <c r="DSU56" s="299">
        <f>IF(SUM($I$55:DSU55)&lt;=$G$58,1,0)</f>
        <v>1</v>
      </c>
      <c r="DSV56" s="299">
        <f>IF(SUM($I$55:DSV55)&lt;=$G$58,1,0)</f>
        <v>1</v>
      </c>
      <c r="DSW56" s="299">
        <f>IF(SUM($I$55:DSW55)&lt;=$G$58,1,0)</f>
        <v>1</v>
      </c>
      <c r="DSX56" s="299">
        <f>IF(SUM($I$55:DSX55)&lt;=$G$58,1,0)</f>
        <v>1</v>
      </c>
      <c r="DSY56" s="299">
        <f>IF(SUM($I$55:DSY55)&lt;=$G$58,1,0)</f>
        <v>1</v>
      </c>
      <c r="DSZ56" s="299">
        <f>IF(SUM($I$55:DSZ55)&lt;=$G$58,1,0)</f>
        <v>1</v>
      </c>
      <c r="DTA56" s="299">
        <f>IF(SUM($I$55:DTA55)&lt;=$G$58,1,0)</f>
        <v>1</v>
      </c>
      <c r="DTB56" s="299">
        <f>IF(SUM($I$55:DTB55)&lt;=$G$58,1,0)</f>
        <v>1</v>
      </c>
      <c r="DTC56" s="299">
        <f>IF(SUM($I$55:DTC55)&lt;=$G$58,1,0)</f>
        <v>1</v>
      </c>
      <c r="DTD56" s="299">
        <f>IF(SUM($I$55:DTD55)&lt;=$G$58,1,0)</f>
        <v>1</v>
      </c>
      <c r="DTE56" s="299">
        <f>IF(SUM($I$55:DTE55)&lt;=$G$58,1,0)</f>
        <v>1</v>
      </c>
      <c r="DTF56" s="299">
        <f>IF(SUM($I$55:DTF55)&lt;=$G$58,1,0)</f>
        <v>1</v>
      </c>
      <c r="DTG56" s="299">
        <f>IF(SUM($I$55:DTG55)&lt;=$G$58,1,0)</f>
        <v>1</v>
      </c>
      <c r="DTH56" s="299">
        <f>IF(SUM($I$55:DTH55)&lt;=$G$58,1,0)</f>
        <v>1</v>
      </c>
      <c r="DTI56" s="299">
        <f>IF(SUM($I$55:DTI55)&lt;=$G$58,1,0)</f>
        <v>1</v>
      </c>
      <c r="DTJ56" s="299">
        <f>IF(SUM($I$55:DTJ55)&lt;=$G$58,1,0)</f>
        <v>1</v>
      </c>
      <c r="DTK56" s="299">
        <f>IF(SUM($I$55:DTK55)&lt;=$G$58,1,0)</f>
        <v>1</v>
      </c>
      <c r="DTL56" s="299">
        <f>IF(SUM($I$55:DTL55)&lt;=$G$58,1,0)</f>
        <v>1</v>
      </c>
      <c r="DTM56" s="299">
        <f>IF(SUM($I$55:DTM55)&lt;=$G$58,1,0)</f>
        <v>1</v>
      </c>
      <c r="DTN56" s="299">
        <f>IF(SUM($I$55:DTN55)&lt;=$G$58,1,0)</f>
        <v>1</v>
      </c>
      <c r="DTO56" s="299">
        <f>IF(SUM($I$55:DTO55)&lt;=$G$58,1,0)</f>
        <v>1</v>
      </c>
      <c r="DTP56" s="299">
        <f>IF(SUM($I$55:DTP55)&lt;=$G$58,1,0)</f>
        <v>1</v>
      </c>
      <c r="DTQ56" s="299">
        <f>IF(SUM($I$55:DTQ55)&lt;=$G$58,1,0)</f>
        <v>1</v>
      </c>
      <c r="DTR56" s="299">
        <f>IF(SUM($I$55:DTR55)&lt;=$G$58,1,0)</f>
        <v>1</v>
      </c>
      <c r="DTS56" s="299">
        <f>IF(SUM($I$55:DTS55)&lt;=$G$58,1,0)</f>
        <v>1</v>
      </c>
      <c r="DTT56" s="299">
        <f>IF(SUM($I$55:DTT55)&lt;=$G$58,1,0)</f>
        <v>1</v>
      </c>
      <c r="DTU56" s="299">
        <f>IF(SUM($I$55:DTU55)&lt;=$G$58,1,0)</f>
        <v>1</v>
      </c>
      <c r="DTV56" s="299">
        <f>IF(SUM($I$55:DTV55)&lt;=$G$58,1,0)</f>
        <v>1</v>
      </c>
      <c r="DTW56" s="299">
        <f>IF(SUM($I$55:DTW55)&lt;=$G$58,1,0)</f>
        <v>1</v>
      </c>
      <c r="DTX56" s="299">
        <f>IF(SUM($I$55:DTX55)&lt;=$G$58,1,0)</f>
        <v>1</v>
      </c>
      <c r="DTY56" s="299">
        <f>IF(SUM($I$55:DTY55)&lt;=$G$58,1,0)</f>
        <v>1</v>
      </c>
      <c r="DTZ56" s="299">
        <f>IF(SUM($I$55:DTZ55)&lt;=$G$58,1,0)</f>
        <v>1</v>
      </c>
      <c r="DUA56" s="299">
        <f>IF(SUM($I$55:DUA55)&lt;=$G$58,1,0)</f>
        <v>1</v>
      </c>
      <c r="DUB56" s="299">
        <f>IF(SUM($I$55:DUB55)&lt;=$G$58,1,0)</f>
        <v>1</v>
      </c>
      <c r="DUC56" s="299">
        <f>IF(SUM($I$55:DUC55)&lt;=$G$58,1,0)</f>
        <v>1</v>
      </c>
      <c r="DUD56" s="299">
        <f>IF(SUM($I$55:DUD55)&lt;=$G$58,1,0)</f>
        <v>1</v>
      </c>
      <c r="DUE56" s="299">
        <f>IF(SUM($I$55:DUE55)&lt;=$G$58,1,0)</f>
        <v>1</v>
      </c>
      <c r="DUF56" s="299">
        <f>IF(SUM($I$55:DUF55)&lt;=$G$58,1,0)</f>
        <v>1</v>
      </c>
      <c r="DUG56" s="299">
        <f>IF(SUM($I$55:DUG55)&lt;=$G$58,1,0)</f>
        <v>1</v>
      </c>
      <c r="DUH56" s="299">
        <f>IF(SUM($I$55:DUH55)&lt;=$G$58,1,0)</f>
        <v>1</v>
      </c>
      <c r="DUI56" s="299">
        <f>IF(SUM($I$55:DUI55)&lt;=$G$58,1,0)</f>
        <v>1</v>
      </c>
      <c r="DUJ56" s="299">
        <f>IF(SUM($I$55:DUJ55)&lt;=$G$58,1,0)</f>
        <v>1</v>
      </c>
      <c r="DUK56" s="299">
        <f>IF(SUM($I$55:DUK55)&lt;=$G$58,1,0)</f>
        <v>1</v>
      </c>
      <c r="DUL56" s="299">
        <f>IF(SUM($I$55:DUL55)&lt;=$G$58,1,0)</f>
        <v>1</v>
      </c>
      <c r="DUM56" s="299">
        <f>IF(SUM($I$55:DUM55)&lt;=$G$58,1,0)</f>
        <v>1</v>
      </c>
      <c r="DUN56" s="299">
        <f>IF(SUM($I$55:DUN55)&lt;=$G$58,1,0)</f>
        <v>1</v>
      </c>
      <c r="DUO56" s="299">
        <f>IF(SUM($I$55:DUO55)&lt;=$G$58,1,0)</f>
        <v>1</v>
      </c>
      <c r="DUP56" s="299">
        <f>IF(SUM($I$55:DUP55)&lt;=$G$58,1,0)</f>
        <v>1</v>
      </c>
      <c r="DUQ56" s="299">
        <f>IF(SUM($I$55:DUQ55)&lt;=$G$58,1,0)</f>
        <v>1</v>
      </c>
      <c r="DUR56" s="299">
        <f>IF(SUM($I$55:DUR55)&lt;=$G$58,1,0)</f>
        <v>1</v>
      </c>
      <c r="DUS56" s="299">
        <f>IF(SUM($I$55:DUS55)&lt;=$G$58,1,0)</f>
        <v>1</v>
      </c>
      <c r="DUT56" s="299">
        <f>IF(SUM($I$55:DUT55)&lt;=$G$58,1,0)</f>
        <v>1</v>
      </c>
      <c r="DUU56" s="299">
        <f>IF(SUM($I$55:DUU55)&lt;=$G$58,1,0)</f>
        <v>1</v>
      </c>
      <c r="DUV56" s="299">
        <f>IF(SUM($I$55:DUV55)&lt;=$G$58,1,0)</f>
        <v>1</v>
      </c>
      <c r="DUW56" s="299">
        <f>IF(SUM($I$55:DUW55)&lt;=$G$58,1,0)</f>
        <v>1</v>
      </c>
      <c r="DUX56" s="299">
        <f>IF(SUM($I$55:DUX55)&lt;=$G$58,1,0)</f>
        <v>1</v>
      </c>
      <c r="DUY56" s="299">
        <f>IF(SUM($I$55:DUY55)&lt;=$G$58,1,0)</f>
        <v>1</v>
      </c>
      <c r="DUZ56" s="299">
        <f>IF(SUM($I$55:DUZ55)&lt;=$G$58,1,0)</f>
        <v>1</v>
      </c>
      <c r="DVA56" s="299">
        <f>IF(SUM($I$55:DVA55)&lt;=$G$58,1,0)</f>
        <v>1</v>
      </c>
      <c r="DVB56" s="299">
        <f>IF(SUM($I$55:DVB55)&lt;=$G$58,1,0)</f>
        <v>1</v>
      </c>
      <c r="DVC56" s="299">
        <f>IF(SUM($I$55:DVC55)&lt;=$G$58,1,0)</f>
        <v>1</v>
      </c>
      <c r="DVD56" s="299">
        <f>IF(SUM($I$55:DVD55)&lt;=$G$58,1,0)</f>
        <v>1</v>
      </c>
      <c r="DVE56" s="299">
        <f>IF(SUM($I$55:DVE55)&lt;=$G$58,1,0)</f>
        <v>1</v>
      </c>
      <c r="DVF56" s="299">
        <f>IF(SUM($I$55:DVF55)&lt;=$G$58,1,0)</f>
        <v>1</v>
      </c>
      <c r="DVG56" s="299">
        <f>IF(SUM($I$55:DVG55)&lt;=$G$58,1,0)</f>
        <v>1</v>
      </c>
      <c r="DVH56" s="299">
        <f>IF(SUM($I$55:DVH55)&lt;=$G$58,1,0)</f>
        <v>1</v>
      </c>
      <c r="DVI56" s="299">
        <f>IF(SUM($I$55:DVI55)&lt;=$G$58,1,0)</f>
        <v>1</v>
      </c>
      <c r="DVJ56" s="299">
        <f>IF(SUM($I$55:DVJ55)&lt;=$G$58,1,0)</f>
        <v>1</v>
      </c>
      <c r="DVK56" s="299">
        <f>IF(SUM($I$55:DVK55)&lt;=$G$58,1,0)</f>
        <v>1</v>
      </c>
      <c r="DVL56" s="299">
        <f>IF(SUM($I$55:DVL55)&lt;=$G$58,1,0)</f>
        <v>1</v>
      </c>
      <c r="DVM56" s="299">
        <f>IF(SUM($I$55:DVM55)&lt;=$G$58,1,0)</f>
        <v>1</v>
      </c>
      <c r="DVN56" s="299">
        <f>IF(SUM($I$55:DVN55)&lt;=$G$58,1,0)</f>
        <v>1</v>
      </c>
      <c r="DVO56" s="299">
        <f>IF(SUM($I$55:DVO55)&lt;=$G$58,1,0)</f>
        <v>1</v>
      </c>
      <c r="DVP56" s="299">
        <f>IF(SUM($I$55:DVP55)&lt;=$G$58,1,0)</f>
        <v>1</v>
      </c>
      <c r="DVQ56" s="299">
        <f>IF(SUM($I$55:DVQ55)&lt;=$G$58,1,0)</f>
        <v>1</v>
      </c>
      <c r="DVR56" s="299">
        <f>IF(SUM($I$55:DVR55)&lt;=$G$58,1,0)</f>
        <v>1</v>
      </c>
      <c r="DVS56" s="299">
        <f>IF(SUM($I$55:DVS55)&lt;=$G$58,1,0)</f>
        <v>1</v>
      </c>
      <c r="DVT56" s="299">
        <f>IF(SUM($I$55:DVT55)&lt;=$G$58,1,0)</f>
        <v>1</v>
      </c>
      <c r="DVU56" s="299">
        <f>IF(SUM($I$55:DVU55)&lt;=$G$58,1,0)</f>
        <v>1</v>
      </c>
      <c r="DVV56" s="299">
        <f>IF(SUM($I$55:DVV55)&lt;=$G$58,1,0)</f>
        <v>1</v>
      </c>
      <c r="DVW56" s="299">
        <f>IF(SUM($I$55:DVW55)&lt;=$G$58,1,0)</f>
        <v>1</v>
      </c>
      <c r="DVX56" s="299">
        <f>IF(SUM($I$55:DVX55)&lt;=$G$58,1,0)</f>
        <v>1</v>
      </c>
      <c r="DVY56" s="299">
        <f>IF(SUM($I$55:DVY55)&lt;=$G$58,1,0)</f>
        <v>1</v>
      </c>
      <c r="DVZ56" s="299">
        <f>IF(SUM($I$55:DVZ55)&lt;=$G$58,1,0)</f>
        <v>1</v>
      </c>
      <c r="DWA56" s="299">
        <f>IF(SUM($I$55:DWA55)&lt;=$G$58,1,0)</f>
        <v>1</v>
      </c>
      <c r="DWB56" s="299">
        <f>IF(SUM($I$55:DWB55)&lt;=$G$58,1,0)</f>
        <v>1</v>
      </c>
      <c r="DWC56" s="299">
        <f>IF(SUM($I$55:DWC55)&lt;=$G$58,1,0)</f>
        <v>1</v>
      </c>
      <c r="DWD56" s="299">
        <f>IF(SUM($I$55:DWD55)&lt;=$G$58,1,0)</f>
        <v>1</v>
      </c>
      <c r="DWE56" s="299">
        <f>IF(SUM($I$55:DWE55)&lt;=$G$58,1,0)</f>
        <v>1</v>
      </c>
      <c r="DWF56" s="299">
        <f>IF(SUM($I$55:DWF55)&lt;=$G$58,1,0)</f>
        <v>1</v>
      </c>
      <c r="DWG56" s="299">
        <f>IF(SUM($I$55:DWG55)&lt;=$G$58,1,0)</f>
        <v>1</v>
      </c>
      <c r="DWH56" s="299">
        <f>IF(SUM($I$55:DWH55)&lt;=$G$58,1,0)</f>
        <v>1</v>
      </c>
      <c r="DWI56" s="299">
        <f>IF(SUM($I$55:DWI55)&lt;=$G$58,1,0)</f>
        <v>1</v>
      </c>
      <c r="DWJ56" s="299">
        <f>IF(SUM($I$55:DWJ55)&lt;=$G$58,1,0)</f>
        <v>1</v>
      </c>
      <c r="DWK56" s="299">
        <f>IF(SUM($I$55:DWK55)&lt;=$G$58,1,0)</f>
        <v>1</v>
      </c>
      <c r="DWL56" s="299">
        <f>IF(SUM($I$55:DWL55)&lt;=$G$58,1,0)</f>
        <v>1</v>
      </c>
      <c r="DWM56" s="299">
        <f>IF(SUM($I$55:DWM55)&lt;=$G$58,1,0)</f>
        <v>1</v>
      </c>
      <c r="DWN56" s="299">
        <f>IF(SUM($I$55:DWN55)&lt;=$G$58,1,0)</f>
        <v>1</v>
      </c>
      <c r="DWO56" s="299">
        <f>IF(SUM($I$55:DWO55)&lt;=$G$58,1,0)</f>
        <v>1</v>
      </c>
      <c r="DWP56" s="299">
        <f>IF(SUM($I$55:DWP55)&lt;=$G$58,1,0)</f>
        <v>1</v>
      </c>
      <c r="DWQ56" s="299">
        <f>IF(SUM($I$55:DWQ55)&lt;=$G$58,1,0)</f>
        <v>1</v>
      </c>
      <c r="DWR56" s="299">
        <f>IF(SUM($I$55:DWR55)&lt;=$G$58,1,0)</f>
        <v>1</v>
      </c>
      <c r="DWS56" s="299">
        <f>IF(SUM($I$55:DWS55)&lt;=$G$58,1,0)</f>
        <v>1</v>
      </c>
      <c r="DWT56" s="299">
        <f>IF(SUM($I$55:DWT55)&lt;=$G$58,1,0)</f>
        <v>1</v>
      </c>
      <c r="DWU56" s="299">
        <f>IF(SUM($I$55:DWU55)&lt;=$G$58,1,0)</f>
        <v>1</v>
      </c>
      <c r="DWV56" s="299">
        <f>IF(SUM($I$55:DWV55)&lt;=$G$58,1,0)</f>
        <v>1</v>
      </c>
      <c r="DWW56" s="299">
        <f>IF(SUM($I$55:DWW55)&lt;=$G$58,1,0)</f>
        <v>1</v>
      </c>
      <c r="DWX56" s="299">
        <f>IF(SUM($I$55:DWX55)&lt;=$G$58,1,0)</f>
        <v>1</v>
      </c>
      <c r="DWY56" s="299">
        <f>IF(SUM($I$55:DWY55)&lt;=$G$58,1,0)</f>
        <v>1</v>
      </c>
      <c r="DWZ56" s="299">
        <f>IF(SUM($I$55:DWZ55)&lt;=$G$58,1,0)</f>
        <v>1</v>
      </c>
      <c r="DXA56" s="299">
        <f>IF(SUM($I$55:DXA55)&lt;=$G$58,1,0)</f>
        <v>1</v>
      </c>
      <c r="DXB56" s="299">
        <f>IF(SUM($I$55:DXB55)&lt;=$G$58,1,0)</f>
        <v>1</v>
      </c>
      <c r="DXC56" s="299">
        <f>IF(SUM($I$55:DXC55)&lt;=$G$58,1,0)</f>
        <v>1</v>
      </c>
      <c r="DXD56" s="299">
        <f>IF(SUM($I$55:DXD55)&lt;=$G$58,1,0)</f>
        <v>1</v>
      </c>
      <c r="DXE56" s="299">
        <f>IF(SUM($I$55:DXE55)&lt;=$G$58,1,0)</f>
        <v>1</v>
      </c>
      <c r="DXF56" s="299">
        <f>IF(SUM($I$55:DXF55)&lt;=$G$58,1,0)</f>
        <v>1</v>
      </c>
      <c r="DXG56" s="299">
        <f>IF(SUM($I$55:DXG55)&lt;=$G$58,1,0)</f>
        <v>1</v>
      </c>
      <c r="DXH56" s="299">
        <f>IF(SUM($I$55:DXH55)&lt;=$G$58,1,0)</f>
        <v>1</v>
      </c>
      <c r="DXI56" s="299">
        <f>IF(SUM($I$55:DXI55)&lt;=$G$58,1,0)</f>
        <v>1</v>
      </c>
      <c r="DXJ56" s="299">
        <f>IF(SUM($I$55:DXJ55)&lt;=$G$58,1,0)</f>
        <v>1</v>
      </c>
      <c r="DXK56" s="299">
        <f>IF(SUM($I$55:DXK55)&lt;=$G$58,1,0)</f>
        <v>1</v>
      </c>
      <c r="DXL56" s="299">
        <f>IF(SUM($I$55:DXL55)&lt;=$G$58,1,0)</f>
        <v>1</v>
      </c>
      <c r="DXM56" s="299">
        <f>IF(SUM($I$55:DXM55)&lt;=$G$58,1,0)</f>
        <v>1</v>
      </c>
      <c r="DXN56" s="299">
        <f>IF(SUM($I$55:DXN55)&lt;=$G$58,1,0)</f>
        <v>1</v>
      </c>
      <c r="DXO56" s="299">
        <f>IF(SUM($I$55:DXO55)&lt;=$G$58,1,0)</f>
        <v>1</v>
      </c>
      <c r="DXP56" s="299">
        <f>IF(SUM($I$55:DXP55)&lt;=$G$58,1,0)</f>
        <v>1</v>
      </c>
      <c r="DXQ56" s="299">
        <f>IF(SUM($I$55:DXQ55)&lt;=$G$58,1,0)</f>
        <v>1</v>
      </c>
      <c r="DXR56" s="299">
        <f>IF(SUM($I$55:DXR55)&lt;=$G$58,1,0)</f>
        <v>1</v>
      </c>
      <c r="DXS56" s="299">
        <f>IF(SUM($I$55:DXS55)&lt;=$G$58,1,0)</f>
        <v>1</v>
      </c>
      <c r="DXT56" s="299">
        <f>IF(SUM($I$55:DXT55)&lt;=$G$58,1,0)</f>
        <v>1</v>
      </c>
      <c r="DXU56" s="299">
        <f>IF(SUM($I$55:DXU55)&lt;=$G$58,1,0)</f>
        <v>1</v>
      </c>
      <c r="DXV56" s="299">
        <f>IF(SUM($I$55:DXV55)&lt;=$G$58,1,0)</f>
        <v>1</v>
      </c>
      <c r="DXW56" s="299">
        <f>IF(SUM($I$55:DXW55)&lt;=$G$58,1,0)</f>
        <v>1</v>
      </c>
      <c r="DXX56" s="299">
        <f>IF(SUM($I$55:DXX55)&lt;=$G$58,1,0)</f>
        <v>1</v>
      </c>
      <c r="DXY56" s="299">
        <f>IF(SUM($I$55:DXY55)&lt;=$G$58,1,0)</f>
        <v>1</v>
      </c>
      <c r="DXZ56" s="299">
        <f>IF(SUM($I$55:DXZ55)&lt;=$G$58,1,0)</f>
        <v>1</v>
      </c>
      <c r="DYA56" s="299">
        <f>IF(SUM($I$55:DYA55)&lt;=$G$58,1,0)</f>
        <v>1</v>
      </c>
      <c r="DYB56" s="299">
        <f>IF(SUM($I$55:DYB55)&lt;=$G$58,1,0)</f>
        <v>1</v>
      </c>
      <c r="DYC56" s="299">
        <f>IF(SUM($I$55:DYC55)&lt;=$G$58,1,0)</f>
        <v>1</v>
      </c>
      <c r="DYD56" s="299">
        <f>IF(SUM($I$55:DYD55)&lt;=$G$58,1,0)</f>
        <v>1</v>
      </c>
      <c r="DYE56" s="299">
        <f>IF(SUM($I$55:DYE55)&lt;=$G$58,1,0)</f>
        <v>1</v>
      </c>
      <c r="DYF56" s="299">
        <f>IF(SUM($I$55:DYF55)&lt;=$G$58,1,0)</f>
        <v>1</v>
      </c>
      <c r="DYG56" s="299">
        <f>IF(SUM($I$55:DYG55)&lt;=$G$58,1,0)</f>
        <v>1</v>
      </c>
      <c r="DYH56" s="299">
        <f>IF(SUM($I$55:DYH55)&lt;=$G$58,1,0)</f>
        <v>1</v>
      </c>
      <c r="DYI56" s="299">
        <f>IF(SUM($I$55:DYI55)&lt;=$G$58,1,0)</f>
        <v>1</v>
      </c>
      <c r="DYJ56" s="299">
        <f>IF(SUM($I$55:DYJ55)&lt;=$G$58,1,0)</f>
        <v>1</v>
      </c>
      <c r="DYK56" s="299">
        <f>IF(SUM($I$55:DYK55)&lt;=$G$58,1,0)</f>
        <v>1</v>
      </c>
      <c r="DYL56" s="299">
        <f>IF(SUM($I$55:DYL55)&lt;=$G$58,1,0)</f>
        <v>1</v>
      </c>
      <c r="DYM56" s="299">
        <f>IF(SUM($I$55:DYM55)&lt;=$G$58,1,0)</f>
        <v>1</v>
      </c>
      <c r="DYN56" s="299">
        <f>IF(SUM($I$55:DYN55)&lt;=$G$58,1,0)</f>
        <v>1</v>
      </c>
      <c r="DYO56" s="299">
        <f>IF(SUM($I$55:DYO55)&lt;=$G$58,1,0)</f>
        <v>1</v>
      </c>
      <c r="DYP56" s="299">
        <f>IF(SUM($I$55:DYP55)&lt;=$G$58,1,0)</f>
        <v>1</v>
      </c>
      <c r="DYQ56" s="299">
        <f>IF(SUM($I$55:DYQ55)&lt;=$G$58,1,0)</f>
        <v>1</v>
      </c>
      <c r="DYR56" s="299">
        <f>IF(SUM($I$55:DYR55)&lt;=$G$58,1,0)</f>
        <v>1</v>
      </c>
      <c r="DYS56" s="299">
        <f>IF(SUM($I$55:DYS55)&lt;=$G$58,1,0)</f>
        <v>1</v>
      </c>
      <c r="DYT56" s="299">
        <f>IF(SUM($I$55:DYT55)&lt;=$G$58,1,0)</f>
        <v>1</v>
      </c>
      <c r="DYU56" s="299">
        <f>IF(SUM($I$55:DYU55)&lt;=$G$58,1,0)</f>
        <v>1</v>
      </c>
      <c r="DYV56" s="299">
        <f>IF(SUM($I$55:DYV55)&lt;=$G$58,1,0)</f>
        <v>1</v>
      </c>
      <c r="DYW56" s="299">
        <f>IF(SUM($I$55:DYW55)&lt;=$G$58,1,0)</f>
        <v>1</v>
      </c>
      <c r="DYX56" s="299">
        <f>IF(SUM($I$55:DYX55)&lt;=$G$58,1,0)</f>
        <v>1</v>
      </c>
      <c r="DYY56" s="299">
        <f>IF(SUM($I$55:DYY55)&lt;=$G$58,1,0)</f>
        <v>1</v>
      </c>
      <c r="DYZ56" s="299">
        <f>IF(SUM($I$55:DYZ55)&lt;=$G$58,1,0)</f>
        <v>1</v>
      </c>
      <c r="DZA56" s="299">
        <f>IF(SUM($I$55:DZA55)&lt;=$G$58,1,0)</f>
        <v>1</v>
      </c>
      <c r="DZB56" s="299">
        <f>IF(SUM($I$55:DZB55)&lt;=$G$58,1,0)</f>
        <v>1</v>
      </c>
      <c r="DZC56" s="299">
        <f>IF(SUM($I$55:DZC55)&lt;=$G$58,1,0)</f>
        <v>1</v>
      </c>
      <c r="DZD56" s="299">
        <f>IF(SUM($I$55:DZD55)&lt;=$G$58,1,0)</f>
        <v>1</v>
      </c>
      <c r="DZE56" s="299">
        <f>IF(SUM($I$55:DZE55)&lt;=$G$58,1,0)</f>
        <v>1</v>
      </c>
      <c r="DZF56" s="299">
        <f>IF(SUM($I$55:DZF55)&lt;=$G$58,1,0)</f>
        <v>1</v>
      </c>
      <c r="DZG56" s="299">
        <f>IF(SUM($I$55:DZG55)&lt;=$G$58,1,0)</f>
        <v>1</v>
      </c>
      <c r="DZH56" s="299">
        <f>IF(SUM($I$55:DZH55)&lt;=$G$58,1,0)</f>
        <v>1</v>
      </c>
      <c r="DZI56" s="299">
        <f>IF(SUM($I$55:DZI55)&lt;=$G$58,1,0)</f>
        <v>1</v>
      </c>
      <c r="DZJ56" s="299">
        <f>IF(SUM($I$55:DZJ55)&lt;=$G$58,1,0)</f>
        <v>1</v>
      </c>
      <c r="DZK56" s="299">
        <f>IF(SUM($I$55:DZK55)&lt;=$G$58,1,0)</f>
        <v>1</v>
      </c>
      <c r="DZL56" s="299">
        <f>IF(SUM($I$55:DZL55)&lt;=$G$58,1,0)</f>
        <v>1</v>
      </c>
      <c r="DZM56" s="299">
        <f>IF(SUM($I$55:DZM55)&lt;=$G$58,1,0)</f>
        <v>1</v>
      </c>
      <c r="DZN56" s="299">
        <f>IF(SUM($I$55:DZN55)&lt;=$G$58,1,0)</f>
        <v>1</v>
      </c>
      <c r="DZO56" s="299">
        <f>IF(SUM($I$55:DZO55)&lt;=$G$58,1,0)</f>
        <v>1</v>
      </c>
      <c r="DZP56" s="299">
        <f>IF(SUM($I$55:DZP55)&lt;=$G$58,1,0)</f>
        <v>1</v>
      </c>
      <c r="DZQ56" s="299">
        <f>IF(SUM($I$55:DZQ55)&lt;=$G$58,1,0)</f>
        <v>1</v>
      </c>
      <c r="DZR56" s="299">
        <f>IF(SUM($I$55:DZR55)&lt;=$G$58,1,0)</f>
        <v>1</v>
      </c>
      <c r="DZS56" s="299">
        <f>IF(SUM($I$55:DZS55)&lt;=$G$58,1,0)</f>
        <v>1</v>
      </c>
      <c r="DZT56" s="299">
        <f>IF(SUM($I$55:DZT55)&lt;=$G$58,1,0)</f>
        <v>1</v>
      </c>
      <c r="DZU56" s="299">
        <f>IF(SUM($I$55:DZU55)&lt;=$G$58,1,0)</f>
        <v>1</v>
      </c>
      <c r="DZV56" s="299">
        <f>IF(SUM($I$55:DZV55)&lt;=$G$58,1,0)</f>
        <v>1</v>
      </c>
      <c r="DZW56" s="299">
        <f>IF(SUM($I$55:DZW55)&lt;=$G$58,1,0)</f>
        <v>1</v>
      </c>
      <c r="DZX56" s="299">
        <f>IF(SUM($I$55:DZX55)&lt;=$G$58,1,0)</f>
        <v>1</v>
      </c>
      <c r="DZY56" s="299">
        <f>IF(SUM($I$55:DZY55)&lt;=$G$58,1,0)</f>
        <v>1</v>
      </c>
      <c r="DZZ56" s="299">
        <f>IF(SUM($I$55:DZZ55)&lt;=$G$58,1,0)</f>
        <v>1</v>
      </c>
      <c r="EAA56" s="299">
        <f>IF(SUM($I$55:EAA55)&lt;=$G$58,1,0)</f>
        <v>1</v>
      </c>
      <c r="EAB56" s="299">
        <f>IF(SUM($I$55:EAB55)&lt;=$G$58,1,0)</f>
        <v>1</v>
      </c>
      <c r="EAC56" s="299">
        <f>IF(SUM($I$55:EAC55)&lt;=$G$58,1,0)</f>
        <v>1</v>
      </c>
      <c r="EAD56" s="299">
        <f>IF(SUM($I$55:EAD55)&lt;=$G$58,1,0)</f>
        <v>1</v>
      </c>
      <c r="EAE56" s="299">
        <f>IF(SUM($I$55:EAE55)&lt;=$G$58,1,0)</f>
        <v>1</v>
      </c>
      <c r="EAF56" s="299">
        <f>IF(SUM($I$55:EAF55)&lt;=$G$58,1,0)</f>
        <v>1</v>
      </c>
      <c r="EAG56" s="299">
        <f>IF(SUM($I$55:EAG55)&lt;=$G$58,1,0)</f>
        <v>1</v>
      </c>
      <c r="EAH56" s="299">
        <f>IF(SUM($I$55:EAH55)&lt;=$G$58,1,0)</f>
        <v>1</v>
      </c>
      <c r="EAI56" s="299">
        <f>IF(SUM($I$55:EAI55)&lt;=$G$58,1,0)</f>
        <v>1</v>
      </c>
      <c r="EAJ56" s="299">
        <f>IF(SUM($I$55:EAJ55)&lt;=$G$58,1,0)</f>
        <v>1</v>
      </c>
      <c r="EAK56" s="299">
        <f>IF(SUM($I$55:EAK55)&lt;=$G$58,1,0)</f>
        <v>1</v>
      </c>
      <c r="EAL56" s="299">
        <f>IF(SUM($I$55:EAL55)&lt;=$G$58,1,0)</f>
        <v>1</v>
      </c>
      <c r="EAM56" s="299">
        <f>IF(SUM($I$55:EAM55)&lt;=$G$58,1,0)</f>
        <v>1</v>
      </c>
      <c r="EAN56" s="299">
        <f>IF(SUM($I$55:EAN55)&lt;=$G$58,1,0)</f>
        <v>1</v>
      </c>
      <c r="EAO56" s="299">
        <f>IF(SUM($I$55:EAO55)&lt;=$G$58,1,0)</f>
        <v>1</v>
      </c>
      <c r="EAP56" s="299">
        <f>IF(SUM($I$55:EAP55)&lt;=$G$58,1,0)</f>
        <v>1</v>
      </c>
      <c r="EAQ56" s="299">
        <f>IF(SUM($I$55:EAQ55)&lt;=$G$58,1,0)</f>
        <v>1</v>
      </c>
      <c r="EAR56" s="299">
        <f>IF(SUM($I$55:EAR55)&lt;=$G$58,1,0)</f>
        <v>1</v>
      </c>
      <c r="EAS56" s="299">
        <f>IF(SUM($I$55:EAS55)&lt;=$G$58,1,0)</f>
        <v>1</v>
      </c>
      <c r="EAT56" s="299">
        <f>IF(SUM($I$55:EAT55)&lt;=$G$58,1,0)</f>
        <v>1</v>
      </c>
      <c r="EAU56" s="299">
        <f>IF(SUM($I$55:EAU55)&lt;=$G$58,1,0)</f>
        <v>1</v>
      </c>
      <c r="EAV56" s="299">
        <f>IF(SUM($I$55:EAV55)&lt;=$G$58,1,0)</f>
        <v>1</v>
      </c>
      <c r="EAW56" s="299">
        <f>IF(SUM($I$55:EAW55)&lt;=$G$58,1,0)</f>
        <v>1</v>
      </c>
      <c r="EAX56" s="299">
        <f>IF(SUM($I$55:EAX55)&lt;=$G$58,1,0)</f>
        <v>1</v>
      </c>
      <c r="EAY56" s="299">
        <f>IF(SUM($I$55:EAY55)&lt;=$G$58,1,0)</f>
        <v>1</v>
      </c>
      <c r="EAZ56" s="299">
        <f>IF(SUM($I$55:EAZ55)&lt;=$G$58,1,0)</f>
        <v>1</v>
      </c>
      <c r="EBA56" s="299">
        <f>IF(SUM($I$55:EBA55)&lt;=$G$58,1,0)</f>
        <v>1</v>
      </c>
      <c r="EBB56" s="299">
        <f>IF(SUM($I$55:EBB55)&lt;=$G$58,1,0)</f>
        <v>1</v>
      </c>
      <c r="EBC56" s="299">
        <f>IF(SUM($I$55:EBC55)&lt;=$G$58,1,0)</f>
        <v>1</v>
      </c>
      <c r="EBD56" s="299">
        <f>IF(SUM($I$55:EBD55)&lt;=$G$58,1,0)</f>
        <v>1</v>
      </c>
      <c r="EBE56" s="299">
        <f>IF(SUM($I$55:EBE55)&lt;=$G$58,1,0)</f>
        <v>1</v>
      </c>
      <c r="EBF56" s="299">
        <f>IF(SUM($I$55:EBF55)&lt;=$G$58,1,0)</f>
        <v>1</v>
      </c>
      <c r="EBG56" s="299">
        <f>IF(SUM($I$55:EBG55)&lt;=$G$58,1,0)</f>
        <v>1</v>
      </c>
      <c r="EBH56" s="299">
        <f>IF(SUM($I$55:EBH55)&lt;=$G$58,1,0)</f>
        <v>1</v>
      </c>
      <c r="EBI56" s="299">
        <f>IF(SUM($I$55:EBI55)&lt;=$G$58,1,0)</f>
        <v>1</v>
      </c>
      <c r="EBJ56" s="299">
        <f>IF(SUM($I$55:EBJ55)&lt;=$G$58,1,0)</f>
        <v>1</v>
      </c>
      <c r="EBK56" s="299">
        <f>IF(SUM($I$55:EBK55)&lt;=$G$58,1,0)</f>
        <v>1</v>
      </c>
      <c r="EBL56" s="299">
        <f>IF(SUM($I$55:EBL55)&lt;=$G$58,1,0)</f>
        <v>1</v>
      </c>
      <c r="EBM56" s="299">
        <f>IF(SUM($I$55:EBM55)&lt;=$G$58,1,0)</f>
        <v>1</v>
      </c>
      <c r="EBN56" s="299">
        <f>IF(SUM($I$55:EBN55)&lt;=$G$58,1,0)</f>
        <v>1</v>
      </c>
      <c r="EBO56" s="299">
        <f>IF(SUM($I$55:EBO55)&lt;=$G$58,1,0)</f>
        <v>1</v>
      </c>
      <c r="EBP56" s="299">
        <f>IF(SUM($I$55:EBP55)&lt;=$G$58,1,0)</f>
        <v>1</v>
      </c>
      <c r="EBQ56" s="299">
        <f>IF(SUM($I$55:EBQ55)&lt;=$G$58,1,0)</f>
        <v>1</v>
      </c>
      <c r="EBR56" s="299">
        <f>IF(SUM($I$55:EBR55)&lt;=$G$58,1,0)</f>
        <v>1</v>
      </c>
      <c r="EBS56" s="299">
        <f>IF(SUM($I$55:EBS55)&lt;=$G$58,1,0)</f>
        <v>1</v>
      </c>
      <c r="EBT56" s="299">
        <f>IF(SUM($I$55:EBT55)&lt;=$G$58,1,0)</f>
        <v>1</v>
      </c>
      <c r="EBU56" s="299">
        <f>IF(SUM($I$55:EBU55)&lt;=$G$58,1,0)</f>
        <v>1</v>
      </c>
      <c r="EBV56" s="299">
        <f>IF(SUM($I$55:EBV55)&lt;=$G$58,1,0)</f>
        <v>1</v>
      </c>
      <c r="EBW56" s="299">
        <f>IF(SUM($I$55:EBW55)&lt;=$G$58,1,0)</f>
        <v>1</v>
      </c>
      <c r="EBX56" s="299">
        <f>IF(SUM($I$55:EBX55)&lt;=$G$58,1,0)</f>
        <v>1</v>
      </c>
      <c r="EBY56" s="299">
        <f>IF(SUM($I$55:EBY55)&lt;=$G$58,1,0)</f>
        <v>1</v>
      </c>
      <c r="EBZ56" s="299">
        <f>IF(SUM($I$55:EBZ55)&lt;=$G$58,1,0)</f>
        <v>1</v>
      </c>
      <c r="ECA56" s="299">
        <f>IF(SUM($I$55:ECA55)&lt;=$G$58,1,0)</f>
        <v>1</v>
      </c>
      <c r="ECB56" s="299">
        <f>IF(SUM($I$55:ECB55)&lt;=$G$58,1,0)</f>
        <v>1</v>
      </c>
      <c r="ECC56" s="299">
        <f>IF(SUM($I$55:ECC55)&lt;=$G$58,1,0)</f>
        <v>1</v>
      </c>
      <c r="ECD56" s="299">
        <f>IF(SUM($I$55:ECD55)&lt;=$G$58,1,0)</f>
        <v>1</v>
      </c>
      <c r="ECE56" s="299">
        <f>IF(SUM($I$55:ECE55)&lt;=$G$58,1,0)</f>
        <v>1</v>
      </c>
      <c r="ECF56" s="299">
        <f>IF(SUM($I$55:ECF55)&lt;=$G$58,1,0)</f>
        <v>1</v>
      </c>
      <c r="ECG56" s="299">
        <f>IF(SUM($I$55:ECG55)&lt;=$G$58,1,0)</f>
        <v>1</v>
      </c>
      <c r="ECH56" s="299">
        <f>IF(SUM($I$55:ECH55)&lt;=$G$58,1,0)</f>
        <v>1</v>
      </c>
      <c r="ECI56" s="299">
        <f>IF(SUM($I$55:ECI55)&lt;=$G$58,1,0)</f>
        <v>1</v>
      </c>
      <c r="ECJ56" s="299">
        <f>IF(SUM($I$55:ECJ55)&lt;=$G$58,1,0)</f>
        <v>1</v>
      </c>
      <c r="ECK56" s="299">
        <f>IF(SUM($I$55:ECK55)&lt;=$G$58,1,0)</f>
        <v>1</v>
      </c>
      <c r="ECL56" s="299">
        <f>IF(SUM($I$55:ECL55)&lt;=$G$58,1,0)</f>
        <v>1</v>
      </c>
      <c r="ECM56" s="299">
        <f>IF(SUM($I$55:ECM55)&lt;=$G$58,1,0)</f>
        <v>1</v>
      </c>
      <c r="ECN56" s="299">
        <f>IF(SUM($I$55:ECN55)&lt;=$G$58,1,0)</f>
        <v>1</v>
      </c>
      <c r="ECO56" s="299">
        <f>IF(SUM($I$55:ECO55)&lt;=$G$58,1,0)</f>
        <v>1</v>
      </c>
      <c r="ECP56" s="299">
        <f>IF(SUM($I$55:ECP55)&lt;=$G$58,1,0)</f>
        <v>1</v>
      </c>
      <c r="ECQ56" s="299">
        <f>IF(SUM($I$55:ECQ55)&lt;=$G$58,1,0)</f>
        <v>1</v>
      </c>
      <c r="ECR56" s="299">
        <f>IF(SUM($I$55:ECR55)&lt;=$G$58,1,0)</f>
        <v>1</v>
      </c>
      <c r="ECS56" s="299">
        <f>IF(SUM($I$55:ECS55)&lt;=$G$58,1,0)</f>
        <v>1</v>
      </c>
      <c r="ECT56" s="299">
        <f>IF(SUM($I$55:ECT55)&lt;=$G$58,1,0)</f>
        <v>1</v>
      </c>
      <c r="ECU56" s="299">
        <f>IF(SUM($I$55:ECU55)&lt;=$G$58,1,0)</f>
        <v>1</v>
      </c>
      <c r="ECV56" s="299">
        <f>IF(SUM($I$55:ECV55)&lt;=$G$58,1,0)</f>
        <v>1</v>
      </c>
      <c r="ECW56" s="299">
        <f>IF(SUM($I$55:ECW55)&lt;=$G$58,1,0)</f>
        <v>1</v>
      </c>
      <c r="ECX56" s="299">
        <f>IF(SUM($I$55:ECX55)&lt;=$G$58,1,0)</f>
        <v>1</v>
      </c>
      <c r="ECY56" s="299">
        <f>IF(SUM($I$55:ECY55)&lt;=$G$58,1,0)</f>
        <v>1</v>
      </c>
      <c r="ECZ56" s="299">
        <f>IF(SUM($I$55:ECZ55)&lt;=$G$58,1,0)</f>
        <v>1</v>
      </c>
      <c r="EDA56" s="299">
        <f>IF(SUM($I$55:EDA55)&lt;=$G$58,1,0)</f>
        <v>1</v>
      </c>
      <c r="EDB56" s="299">
        <f>IF(SUM($I$55:EDB55)&lt;=$G$58,1,0)</f>
        <v>1</v>
      </c>
      <c r="EDC56" s="299">
        <f>IF(SUM($I$55:EDC55)&lt;=$G$58,1,0)</f>
        <v>1</v>
      </c>
      <c r="EDD56" s="299">
        <f>IF(SUM($I$55:EDD55)&lt;=$G$58,1,0)</f>
        <v>1</v>
      </c>
      <c r="EDE56" s="299">
        <f>IF(SUM($I$55:EDE55)&lt;=$G$58,1,0)</f>
        <v>1</v>
      </c>
      <c r="EDF56" s="299">
        <f>IF(SUM($I$55:EDF55)&lt;=$G$58,1,0)</f>
        <v>1</v>
      </c>
      <c r="EDG56" s="299">
        <f>IF(SUM($I$55:EDG55)&lt;=$G$58,1,0)</f>
        <v>1</v>
      </c>
      <c r="EDH56" s="299">
        <f>IF(SUM($I$55:EDH55)&lt;=$G$58,1,0)</f>
        <v>1</v>
      </c>
      <c r="EDI56" s="299">
        <f>IF(SUM($I$55:EDI55)&lt;=$G$58,1,0)</f>
        <v>1</v>
      </c>
      <c r="EDJ56" s="299">
        <f>IF(SUM($I$55:EDJ55)&lt;=$G$58,1,0)</f>
        <v>1</v>
      </c>
      <c r="EDK56" s="299">
        <f>IF(SUM($I$55:EDK55)&lt;=$G$58,1,0)</f>
        <v>1</v>
      </c>
      <c r="EDL56" s="299">
        <f>IF(SUM($I$55:EDL55)&lt;=$G$58,1,0)</f>
        <v>1</v>
      </c>
      <c r="EDM56" s="299">
        <f>IF(SUM($I$55:EDM55)&lt;=$G$58,1,0)</f>
        <v>1</v>
      </c>
      <c r="EDN56" s="299">
        <f>IF(SUM($I$55:EDN55)&lt;=$G$58,1,0)</f>
        <v>1</v>
      </c>
      <c r="EDO56" s="299">
        <f>IF(SUM($I$55:EDO55)&lt;=$G$58,1,0)</f>
        <v>1</v>
      </c>
      <c r="EDP56" s="299">
        <f>IF(SUM($I$55:EDP55)&lt;=$G$58,1,0)</f>
        <v>1</v>
      </c>
      <c r="EDQ56" s="299">
        <f>IF(SUM($I$55:EDQ55)&lt;=$G$58,1,0)</f>
        <v>1</v>
      </c>
      <c r="EDR56" s="299">
        <f>IF(SUM($I$55:EDR55)&lt;=$G$58,1,0)</f>
        <v>1</v>
      </c>
      <c r="EDS56" s="299">
        <f>IF(SUM($I$55:EDS55)&lt;=$G$58,1,0)</f>
        <v>1</v>
      </c>
      <c r="EDT56" s="299">
        <f>IF(SUM($I$55:EDT55)&lt;=$G$58,1,0)</f>
        <v>1</v>
      </c>
      <c r="EDU56" s="299">
        <f>IF(SUM($I$55:EDU55)&lt;=$G$58,1,0)</f>
        <v>1</v>
      </c>
      <c r="EDV56" s="299">
        <f>IF(SUM($I$55:EDV55)&lt;=$G$58,1,0)</f>
        <v>1</v>
      </c>
      <c r="EDW56" s="299">
        <f>IF(SUM($I$55:EDW55)&lt;=$G$58,1,0)</f>
        <v>1</v>
      </c>
      <c r="EDX56" s="299">
        <f>IF(SUM($I$55:EDX55)&lt;=$G$58,1,0)</f>
        <v>1</v>
      </c>
      <c r="EDY56" s="299">
        <f>IF(SUM($I$55:EDY55)&lt;=$G$58,1,0)</f>
        <v>1</v>
      </c>
      <c r="EDZ56" s="299">
        <f>IF(SUM($I$55:EDZ55)&lt;=$G$58,1,0)</f>
        <v>1</v>
      </c>
      <c r="EEA56" s="299">
        <f>IF(SUM($I$55:EEA55)&lt;=$G$58,1,0)</f>
        <v>1</v>
      </c>
      <c r="EEB56" s="299">
        <f>IF(SUM($I$55:EEB55)&lt;=$G$58,1,0)</f>
        <v>1</v>
      </c>
      <c r="EEC56" s="299">
        <f>IF(SUM($I$55:EEC55)&lt;=$G$58,1,0)</f>
        <v>1</v>
      </c>
      <c r="EED56" s="299">
        <f>IF(SUM($I$55:EED55)&lt;=$G$58,1,0)</f>
        <v>1</v>
      </c>
      <c r="EEE56" s="299">
        <f>IF(SUM($I$55:EEE55)&lt;=$G$58,1,0)</f>
        <v>1</v>
      </c>
      <c r="EEF56" s="299">
        <f>IF(SUM($I$55:EEF55)&lt;=$G$58,1,0)</f>
        <v>1</v>
      </c>
      <c r="EEG56" s="299">
        <f>IF(SUM($I$55:EEG55)&lt;=$G$58,1,0)</f>
        <v>1</v>
      </c>
      <c r="EEH56" s="299">
        <f>IF(SUM($I$55:EEH55)&lt;=$G$58,1,0)</f>
        <v>1</v>
      </c>
      <c r="EEI56" s="299">
        <f>IF(SUM($I$55:EEI55)&lt;=$G$58,1,0)</f>
        <v>1</v>
      </c>
      <c r="EEJ56" s="299">
        <f>IF(SUM($I$55:EEJ55)&lt;=$G$58,1,0)</f>
        <v>1</v>
      </c>
      <c r="EEK56" s="299">
        <f>IF(SUM($I$55:EEK55)&lt;=$G$58,1,0)</f>
        <v>1</v>
      </c>
      <c r="EEL56" s="299">
        <f>IF(SUM($I$55:EEL55)&lt;=$G$58,1,0)</f>
        <v>1</v>
      </c>
      <c r="EEM56" s="299">
        <f>IF(SUM($I$55:EEM55)&lt;=$G$58,1,0)</f>
        <v>1</v>
      </c>
      <c r="EEN56" s="299">
        <f>IF(SUM($I$55:EEN55)&lt;=$G$58,1,0)</f>
        <v>1</v>
      </c>
      <c r="EEO56" s="299">
        <f>IF(SUM($I$55:EEO55)&lt;=$G$58,1,0)</f>
        <v>1</v>
      </c>
      <c r="EEP56" s="299">
        <f>IF(SUM($I$55:EEP55)&lt;=$G$58,1,0)</f>
        <v>1</v>
      </c>
      <c r="EEQ56" s="299">
        <f>IF(SUM($I$55:EEQ55)&lt;=$G$58,1,0)</f>
        <v>1</v>
      </c>
      <c r="EER56" s="299">
        <f>IF(SUM($I$55:EER55)&lt;=$G$58,1,0)</f>
        <v>1</v>
      </c>
      <c r="EES56" s="299">
        <f>IF(SUM($I$55:EES55)&lt;=$G$58,1,0)</f>
        <v>1</v>
      </c>
      <c r="EET56" s="299">
        <f>IF(SUM($I$55:EET55)&lt;=$G$58,1,0)</f>
        <v>1</v>
      </c>
      <c r="EEU56" s="299">
        <f>IF(SUM($I$55:EEU55)&lt;=$G$58,1,0)</f>
        <v>1</v>
      </c>
      <c r="EEV56" s="299">
        <f>IF(SUM($I$55:EEV55)&lt;=$G$58,1,0)</f>
        <v>1</v>
      </c>
      <c r="EEW56" s="299">
        <f>IF(SUM($I$55:EEW55)&lt;=$G$58,1,0)</f>
        <v>1</v>
      </c>
      <c r="EEX56" s="299">
        <f>IF(SUM($I$55:EEX55)&lt;=$G$58,1,0)</f>
        <v>1</v>
      </c>
      <c r="EEY56" s="299">
        <f>IF(SUM($I$55:EEY55)&lt;=$G$58,1,0)</f>
        <v>1</v>
      </c>
      <c r="EEZ56" s="299">
        <f>IF(SUM($I$55:EEZ55)&lt;=$G$58,1,0)</f>
        <v>1</v>
      </c>
      <c r="EFA56" s="299">
        <f>IF(SUM($I$55:EFA55)&lt;=$G$58,1,0)</f>
        <v>1</v>
      </c>
      <c r="EFB56" s="299">
        <f>IF(SUM($I$55:EFB55)&lt;=$G$58,1,0)</f>
        <v>1</v>
      </c>
      <c r="EFC56" s="299">
        <f>IF(SUM($I$55:EFC55)&lt;=$G$58,1,0)</f>
        <v>1</v>
      </c>
      <c r="EFD56" s="299">
        <f>IF(SUM($I$55:EFD55)&lt;=$G$58,1,0)</f>
        <v>1</v>
      </c>
      <c r="EFE56" s="299">
        <f>IF(SUM($I$55:EFE55)&lt;=$G$58,1,0)</f>
        <v>1</v>
      </c>
      <c r="EFF56" s="299">
        <f>IF(SUM($I$55:EFF55)&lt;=$G$58,1,0)</f>
        <v>1</v>
      </c>
      <c r="EFG56" s="299">
        <f>IF(SUM($I$55:EFG55)&lt;=$G$58,1,0)</f>
        <v>1</v>
      </c>
      <c r="EFH56" s="299">
        <f>IF(SUM($I$55:EFH55)&lt;=$G$58,1,0)</f>
        <v>1</v>
      </c>
      <c r="EFI56" s="299">
        <f>IF(SUM($I$55:EFI55)&lt;=$G$58,1,0)</f>
        <v>1</v>
      </c>
      <c r="EFJ56" s="299">
        <f>IF(SUM($I$55:EFJ55)&lt;=$G$58,1,0)</f>
        <v>1</v>
      </c>
      <c r="EFK56" s="299">
        <f>IF(SUM($I$55:EFK55)&lt;=$G$58,1,0)</f>
        <v>1</v>
      </c>
      <c r="EFL56" s="299">
        <f>IF(SUM($I$55:EFL55)&lt;=$G$58,1,0)</f>
        <v>1</v>
      </c>
      <c r="EFM56" s="299">
        <f>IF(SUM($I$55:EFM55)&lt;=$G$58,1,0)</f>
        <v>1</v>
      </c>
      <c r="EFN56" s="299">
        <f>IF(SUM($I$55:EFN55)&lt;=$G$58,1,0)</f>
        <v>1</v>
      </c>
      <c r="EFO56" s="299">
        <f>IF(SUM($I$55:EFO55)&lt;=$G$58,1,0)</f>
        <v>1</v>
      </c>
      <c r="EFP56" s="299">
        <f>IF(SUM($I$55:EFP55)&lt;=$G$58,1,0)</f>
        <v>1</v>
      </c>
      <c r="EFQ56" s="299">
        <f>IF(SUM($I$55:EFQ55)&lt;=$G$58,1,0)</f>
        <v>1</v>
      </c>
      <c r="EFR56" s="299">
        <f>IF(SUM($I$55:EFR55)&lt;=$G$58,1,0)</f>
        <v>1</v>
      </c>
      <c r="EFS56" s="299">
        <f>IF(SUM($I$55:EFS55)&lt;=$G$58,1,0)</f>
        <v>1</v>
      </c>
      <c r="EFT56" s="299">
        <f>IF(SUM($I$55:EFT55)&lt;=$G$58,1,0)</f>
        <v>1</v>
      </c>
      <c r="EFU56" s="299">
        <f>IF(SUM($I$55:EFU55)&lt;=$G$58,1,0)</f>
        <v>1</v>
      </c>
      <c r="EFV56" s="299">
        <f>IF(SUM($I$55:EFV55)&lt;=$G$58,1,0)</f>
        <v>1</v>
      </c>
      <c r="EFW56" s="299">
        <f>IF(SUM($I$55:EFW55)&lt;=$G$58,1,0)</f>
        <v>1</v>
      </c>
      <c r="EFX56" s="299">
        <f>IF(SUM($I$55:EFX55)&lt;=$G$58,1,0)</f>
        <v>1</v>
      </c>
      <c r="EFY56" s="299">
        <f>IF(SUM($I$55:EFY55)&lt;=$G$58,1,0)</f>
        <v>1</v>
      </c>
      <c r="EFZ56" s="299">
        <f>IF(SUM($I$55:EFZ55)&lt;=$G$58,1,0)</f>
        <v>1</v>
      </c>
      <c r="EGA56" s="299">
        <f>IF(SUM($I$55:EGA55)&lt;=$G$58,1,0)</f>
        <v>1</v>
      </c>
      <c r="EGB56" s="299">
        <f>IF(SUM($I$55:EGB55)&lt;=$G$58,1,0)</f>
        <v>1</v>
      </c>
      <c r="EGC56" s="299">
        <f>IF(SUM($I$55:EGC55)&lt;=$G$58,1,0)</f>
        <v>1</v>
      </c>
      <c r="EGD56" s="299">
        <f>IF(SUM($I$55:EGD55)&lt;=$G$58,1,0)</f>
        <v>1</v>
      </c>
      <c r="EGE56" s="299">
        <f>IF(SUM($I$55:EGE55)&lt;=$G$58,1,0)</f>
        <v>1</v>
      </c>
      <c r="EGF56" s="299">
        <f>IF(SUM($I$55:EGF55)&lt;=$G$58,1,0)</f>
        <v>1</v>
      </c>
      <c r="EGG56" s="299">
        <f>IF(SUM($I$55:EGG55)&lt;=$G$58,1,0)</f>
        <v>1</v>
      </c>
      <c r="EGH56" s="299">
        <f>IF(SUM($I$55:EGH55)&lt;=$G$58,1,0)</f>
        <v>1</v>
      </c>
      <c r="EGI56" s="299">
        <f>IF(SUM($I$55:EGI55)&lt;=$G$58,1,0)</f>
        <v>1</v>
      </c>
      <c r="EGJ56" s="299">
        <f>IF(SUM($I$55:EGJ55)&lt;=$G$58,1,0)</f>
        <v>1</v>
      </c>
      <c r="EGK56" s="299">
        <f>IF(SUM($I$55:EGK55)&lt;=$G$58,1,0)</f>
        <v>1</v>
      </c>
      <c r="EGL56" s="299">
        <f>IF(SUM($I$55:EGL55)&lt;=$G$58,1,0)</f>
        <v>1</v>
      </c>
      <c r="EGM56" s="299">
        <f>IF(SUM($I$55:EGM55)&lt;=$G$58,1,0)</f>
        <v>1</v>
      </c>
      <c r="EGN56" s="299">
        <f>IF(SUM($I$55:EGN55)&lt;=$G$58,1,0)</f>
        <v>1</v>
      </c>
      <c r="EGO56" s="299">
        <f>IF(SUM($I$55:EGO55)&lt;=$G$58,1,0)</f>
        <v>1</v>
      </c>
      <c r="EGP56" s="299">
        <f>IF(SUM($I$55:EGP55)&lt;=$G$58,1,0)</f>
        <v>1</v>
      </c>
      <c r="EGQ56" s="299">
        <f>IF(SUM($I$55:EGQ55)&lt;=$G$58,1,0)</f>
        <v>1</v>
      </c>
      <c r="EGR56" s="299">
        <f>IF(SUM($I$55:EGR55)&lt;=$G$58,1,0)</f>
        <v>1</v>
      </c>
      <c r="EGS56" s="299">
        <f>IF(SUM($I$55:EGS55)&lt;=$G$58,1,0)</f>
        <v>1</v>
      </c>
      <c r="EGT56" s="299">
        <f>IF(SUM($I$55:EGT55)&lt;=$G$58,1,0)</f>
        <v>1</v>
      </c>
      <c r="EGU56" s="299">
        <f>IF(SUM($I$55:EGU55)&lt;=$G$58,1,0)</f>
        <v>1</v>
      </c>
      <c r="EGV56" s="299">
        <f>IF(SUM($I$55:EGV55)&lt;=$G$58,1,0)</f>
        <v>1</v>
      </c>
      <c r="EGW56" s="299">
        <f>IF(SUM($I$55:EGW55)&lt;=$G$58,1,0)</f>
        <v>1</v>
      </c>
      <c r="EGX56" s="299">
        <f>IF(SUM($I$55:EGX55)&lt;=$G$58,1,0)</f>
        <v>1</v>
      </c>
      <c r="EGY56" s="299">
        <f>IF(SUM($I$55:EGY55)&lt;=$G$58,1,0)</f>
        <v>1</v>
      </c>
      <c r="EGZ56" s="299">
        <f>IF(SUM($I$55:EGZ55)&lt;=$G$58,1,0)</f>
        <v>1</v>
      </c>
      <c r="EHA56" s="299">
        <f>IF(SUM($I$55:EHA55)&lt;=$G$58,1,0)</f>
        <v>1</v>
      </c>
      <c r="EHB56" s="299">
        <f>IF(SUM($I$55:EHB55)&lt;=$G$58,1,0)</f>
        <v>1</v>
      </c>
      <c r="EHC56" s="299">
        <f>IF(SUM($I$55:EHC55)&lt;=$G$58,1,0)</f>
        <v>1</v>
      </c>
      <c r="EHD56" s="299">
        <f>IF(SUM($I$55:EHD55)&lt;=$G$58,1,0)</f>
        <v>1</v>
      </c>
      <c r="EHE56" s="299">
        <f>IF(SUM($I$55:EHE55)&lt;=$G$58,1,0)</f>
        <v>1</v>
      </c>
      <c r="EHF56" s="299">
        <f>IF(SUM($I$55:EHF55)&lt;=$G$58,1,0)</f>
        <v>1</v>
      </c>
      <c r="EHG56" s="299">
        <f>IF(SUM($I$55:EHG55)&lt;=$G$58,1,0)</f>
        <v>1</v>
      </c>
      <c r="EHH56" s="299">
        <f>IF(SUM($I$55:EHH55)&lt;=$G$58,1,0)</f>
        <v>1</v>
      </c>
      <c r="EHI56" s="299">
        <f>IF(SUM($I$55:EHI55)&lt;=$G$58,1,0)</f>
        <v>1</v>
      </c>
      <c r="EHJ56" s="299">
        <f>IF(SUM($I$55:EHJ55)&lt;=$G$58,1,0)</f>
        <v>1</v>
      </c>
      <c r="EHK56" s="299">
        <f>IF(SUM($I$55:EHK55)&lt;=$G$58,1,0)</f>
        <v>1</v>
      </c>
      <c r="EHL56" s="299">
        <f>IF(SUM($I$55:EHL55)&lt;=$G$58,1,0)</f>
        <v>1</v>
      </c>
      <c r="EHM56" s="299">
        <f>IF(SUM($I$55:EHM55)&lt;=$G$58,1,0)</f>
        <v>1</v>
      </c>
      <c r="EHN56" s="299">
        <f>IF(SUM($I$55:EHN55)&lt;=$G$58,1,0)</f>
        <v>1</v>
      </c>
      <c r="EHO56" s="299">
        <f>IF(SUM($I$55:EHO55)&lt;=$G$58,1,0)</f>
        <v>1</v>
      </c>
      <c r="EHP56" s="299">
        <f>IF(SUM($I$55:EHP55)&lt;=$G$58,1,0)</f>
        <v>1</v>
      </c>
      <c r="EHQ56" s="299">
        <f>IF(SUM($I$55:EHQ55)&lt;=$G$58,1,0)</f>
        <v>1</v>
      </c>
      <c r="EHR56" s="299">
        <f>IF(SUM($I$55:EHR55)&lt;=$G$58,1,0)</f>
        <v>1</v>
      </c>
      <c r="EHS56" s="299">
        <f>IF(SUM($I$55:EHS55)&lt;=$G$58,1,0)</f>
        <v>1</v>
      </c>
      <c r="EHT56" s="299">
        <f>IF(SUM($I$55:EHT55)&lt;=$G$58,1,0)</f>
        <v>1</v>
      </c>
      <c r="EHU56" s="299">
        <f>IF(SUM($I$55:EHU55)&lt;=$G$58,1,0)</f>
        <v>1</v>
      </c>
      <c r="EHV56" s="299">
        <f>IF(SUM($I$55:EHV55)&lt;=$G$58,1,0)</f>
        <v>1</v>
      </c>
      <c r="EHW56" s="299">
        <f>IF(SUM($I$55:EHW55)&lt;=$G$58,1,0)</f>
        <v>1</v>
      </c>
      <c r="EHX56" s="299">
        <f>IF(SUM($I$55:EHX55)&lt;=$G$58,1,0)</f>
        <v>1</v>
      </c>
      <c r="EHY56" s="299">
        <f>IF(SUM($I$55:EHY55)&lt;=$G$58,1,0)</f>
        <v>1</v>
      </c>
      <c r="EHZ56" s="299">
        <f>IF(SUM($I$55:EHZ55)&lt;=$G$58,1,0)</f>
        <v>1</v>
      </c>
      <c r="EIA56" s="299">
        <f>IF(SUM($I$55:EIA55)&lt;=$G$58,1,0)</f>
        <v>1</v>
      </c>
      <c r="EIB56" s="299">
        <f>IF(SUM($I$55:EIB55)&lt;=$G$58,1,0)</f>
        <v>1</v>
      </c>
      <c r="EIC56" s="299">
        <f>IF(SUM($I$55:EIC55)&lt;=$G$58,1,0)</f>
        <v>1</v>
      </c>
      <c r="EID56" s="299">
        <f>IF(SUM($I$55:EID55)&lt;=$G$58,1,0)</f>
        <v>1</v>
      </c>
      <c r="EIE56" s="299">
        <f>IF(SUM($I$55:EIE55)&lt;=$G$58,1,0)</f>
        <v>1</v>
      </c>
      <c r="EIF56" s="299">
        <f>IF(SUM($I$55:EIF55)&lt;=$G$58,1,0)</f>
        <v>1</v>
      </c>
      <c r="EIG56" s="299">
        <f>IF(SUM($I$55:EIG55)&lt;=$G$58,1,0)</f>
        <v>1</v>
      </c>
      <c r="EIH56" s="299">
        <f>IF(SUM($I$55:EIH55)&lt;=$G$58,1,0)</f>
        <v>1</v>
      </c>
      <c r="EII56" s="299">
        <f>IF(SUM($I$55:EII55)&lt;=$G$58,1,0)</f>
        <v>1</v>
      </c>
      <c r="EIJ56" s="299">
        <f>IF(SUM($I$55:EIJ55)&lt;=$G$58,1,0)</f>
        <v>1</v>
      </c>
      <c r="EIK56" s="299">
        <f>IF(SUM($I$55:EIK55)&lt;=$G$58,1,0)</f>
        <v>1</v>
      </c>
      <c r="EIL56" s="299">
        <f>IF(SUM($I$55:EIL55)&lt;=$G$58,1,0)</f>
        <v>1</v>
      </c>
      <c r="EIM56" s="299">
        <f>IF(SUM($I$55:EIM55)&lt;=$G$58,1,0)</f>
        <v>1</v>
      </c>
      <c r="EIN56" s="299">
        <f>IF(SUM($I$55:EIN55)&lt;=$G$58,1,0)</f>
        <v>1</v>
      </c>
      <c r="EIO56" s="299">
        <f>IF(SUM($I$55:EIO55)&lt;=$G$58,1,0)</f>
        <v>1</v>
      </c>
      <c r="EIP56" s="299">
        <f>IF(SUM($I$55:EIP55)&lt;=$G$58,1,0)</f>
        <v>1</v>
      </c>
      <c r="EIQ56" s="299">
        <f>IF(SUM($I$55:EIQ55)&lt;=$G$58,1,0)</f>
        <v>1</v>
      </c>
      <c r="EIR56" s="299">
        <f>IF(SUM($I$55:EIR55)&lt;=$G$58,1,0)</f>
        <v>1</v>
      </c>
      <c r="EIS56" s="299">
        <f>IF(SUM($I$55:EIS55)&lt;=$G$58,1,0)</f>
        <v>1</v>
      </c>
      <c r="EIT56" s="299">
        <f>IF(SUM($I$55:EIT55)&lt;=$G$58,1,0)</f>
        <v>1</v>
      </c>
      <c r="EIU56" s="299">
        <f>IF(SUM($I$55:EIU55)&lt;=$G$58,1,0)</f>
        <v>1</v>
      </c>
      <c r="EIV56" s="299">
        <f>IF(SUM($I$55:EIV55)&lt;=$G$58,1,0)</f>
        <v>1</v>
      </c>
      <c r="EIW56" s="299">
        <f>IF(SUM($I$55:EIW55)&lt;=$G$58,1,0)</f>
        <v>1</v>
      </c>
      <c r="EIX56" s="299">
        <f>IF(SUM($I$55:EIX55)&lt;=$G$58,1,0)</f>
        <v>1</v>
      </c>
      <c r="EIY56" s="299">
        <f>IF(SUM($I$55:EIY55)&lt;=$G$58,1,0)</f>
        <v>1</v>
      </c>
      <c r="EIZ56" s="299">
        <f>IF(SUM($I$55:EIZ55)&lt;=$G$58,1,0)</f>
        <v>1</v>
      </c>
      <c r="EJA56" s="299">
        <f>IF(SUM($I$55:EJA55)&lt;=$G$58,1,0)</f>
        <v>1</v>
      </c>
      <c r="EJB56" s="299">
        <f>IF(SUM($I$55:EJB55)&lt;=$G$58,1,0)</f>
        <v>1</v>
      </c>
      <c r="EJC56" s="299">
        <f>IF(SUM($I$55:EJC55)&lt;=$G$58,1,0)</f>
        <v>1</v>
      </c>
      <c r="EJD56" s="299">
        <f>IF(SUM($I$55:EJD55)&lt;=$G$58,1,0)</f>
        <v>1</v>
      </c>
      <c r="EJE56" s="299">
        <f>IF(SUM($I$55:EJE55)&lt;=$G$58,1,0)</f>
        <v>1</v>
      </c>
      <c r="EJF56" s="299">
        <f>IF(SUM($I$55:EJF55)&lt;=$G$58,1,0)</f>
        <v>1</v>
      </c>
      <c r="EJG56" s="299">
        <f>IF(SUM($I$55:EJG55)&lt;=$G$58,1,0)</f>
        <v>1</v>
      </c>
      <c r="EJH56" s="299">
        <f>IF(SUM($I$55:EJH55)&lt;=$G$58,1,0)</f>
        <v>1</v>
      </c>
      <c r="EJI56" s="299">
        <f>IF(SUM($I$55:EJI55)&lt;=$G$58,1,0)</f>
        <v>1</v>
      </c>
      <c r="EJJ56" s="299">
        <f>IF(SUM($I$55:EJJ55)&lt;=$G$58,1,0)</f>
        <v>1</v>
      </c>
      <c r="EJK56" s="299">
        <f>IF(SUM($I$55:EJK55)&lt;=$G$58,1,0)</f>
        <v>1</v>
      </c>
      <c r="EJL56" s="299">
        <f>IF(SUM($I$55:EJL55)&lt;=$G$58,1,0)</f>
        <v>1</v>
      </c>
      <c r="EJM56" s="299">
        <f>IF(SUM($I$55:EJM55)&lt;=$G$58,1,0)</f>
        <v>1</v>
      </c>
      <c r="EJN56" s="299">
        <f>IF(SUM($I$55:EJN55)&lt;=$G$58,1,0)</f>
        <v>1</v>
      </c>
      <c r="EJO56" s="299">
        <f>IF(SUM($I$55:EJO55)&lt;=$G$58,1,0)</f>
        <v>1</v>
      </c>
      <c r="EJP56" s="299">
        <f>IF(SUM($I$55:EJP55)&lt;=$G$58,1,0)</f>
        <v>1</v>
      </c>
      <c r="EJQ56" s="299">
        <f>IF(SUM($I$55:EJQ55)&lt;=$G$58,1,0)</f>
        <v>1</v>
      </c>
      <c r="EJR56" s="299">
        <f>IF(SUM($I$55:EJR55)&lt;=$G$58,1,0)</f>
        <v>1</v>
      </c>
      <c r="EJS56" s="299">
        <f>IF(SUM($I$55:EJS55)&lt;=$G$58,1,0)</f>
        <v>1</v>
      </c>
      <c r="EJT56" s="299">
        <f>IF(SUM($I$55:EJT55)&lt;=$G$58,1,0)</f>
        <v>1</v>
      </c>
      <c r="EJU56" s="299">
        <f>IF(SUM($I$55:EJU55)&lt;=$G$58,1,0)</f>
        <v>1</v>
      </c>
      <c r="EJV56" s="299">
        <f>IF(SUM($I$55:EJV55)&lt;=$G$58,1,0)</f>
        <v>1</v>
      </c>
      <c r="EJW56" s="299">
        <f>IF(SUM($I$55:EJW55)&lt;=$G$58,1,0)</f>
        <v>1</v>
      </c>
      <c r="EJX56" s="299">
        <f>IF(SUM($I$55:EJX55)&lt;=$G$58,1,0)</f>
        <v>1</v>
      </c>
      <c r="EJY56" s="299">
        <f>IF(SUM($I$55:EJY55)&lt;=$G$58,1,0)</f>
        <v>1</v>
      </c>
      <c r="EJZ56" s="299">
        <f>IF(SUM($I$55:EJZ55)&lt;=$G$58,1,0)</f>
        <v>1</v>
      </c>
      <c r="EKA56" s="299">
        <f>IF(SUM($I$55:EKA55)&lt;=$G$58,1,0)</f>
        <v>1</v>
      </c>
      <c r="EKB56" s="299">
        <f>IF(SUM($I$55:EKB55)&lt;=$G$58,1,0)</f>
        <v>1</v>
      </c>
      <c r="EKC56" s="299">
        <f>IF(SUM($I$55:EKC55)&lt;=$G$58,1,0)</f>
        <v>1</v>
      </c>
      <c r="EKD56" s="299">
        <f>IF(SUM($I$55:EKD55)&lt;=$G$58,1,0)</f>
        <v>1</v>
      </c>
      <c r="EKE56" s="299">
        <f>IF(SUM($I$55:EKE55)&lt;=$G$58,1,0)</f>
        <v>1</v>
      </c>
      <c r="EKF56" s="299">
        <f>IF(SUM($I$55:EKF55)&lt;=$G$58,1,0)</f>
        <v>1</v>
      </c>
      <c r="EKG56" s="299">
        <f>IF(SUM($I$55:EKG55)&lt;=$G$58,1,0)</f>
        <v>1</v>
      </c>
      <c r="EKH56" s="299">
        <f>IF(SUM($I$55:EKH55)&lt;=$G$58,1,0)</f>
        <v>1</v>
      </c>
      <c r="EKI56" s="299">
        <f>IF(SUM($I$55:EKI55)&lt;=$G$58,1,0)</f>
        <v>1</v>
      </c>
      <c r="EKJ56" s="299">
        <f>IF(SUM($I$55:EKJ55)&lt;=$G$58,1,0)</f>
        <v>1</v>
      </c>
      <c r="EKK56" s="299">
        <f>IF(SUM($I$55:EKK55)&lt;=$G$58,1,0)</f>
        <v>1</v>
      </c>
      <c r="EKL56" s="299">
        <f>IF(SUM($I$55:EKL55)&lt;=$G$58,1,0)</f>
        <v>1</v>
      </c>
      <c r="EKM56" s="299">
        <f>IF(SUM($I$55:EKM55)&lt;=$G$58,1,0)</f>
        <v>1</v>
      </c>
      <c r="EKN56" s="299">
        <f>IF(SUM($I$55:EKN55)&lt;=$G$58,1,0)</f>
        <v>1</v>
      </c>
      <c r="EKO56" s="299">
        <f>IF(SUM($I$55:EKO55)&lt;=$G$58,1,0)</f>
        <v>1</v>
      </c>
      <c r="EKP56" s="299">
        <f>IF(SUM($I$55:EKP55)&lt;=$G$58,1,0)</f>
        <v>1</v>
      </c>
      <c r="EKQ56" s="299">
        <f>IF(SUM($I$55:EKQ55)&lt;=$G$58,1,0)</f>
        <v>1</v>
      </c>
      <c r="EKR56" s="299">
        <f>IF(SUM($I$55:EKR55)&lt;=$G$58,1,0)</f>
        <v>1</v>
      </c>
      <c r="EKS56" s="299">
        <f>IF(SUM($I$55:EKS55)&lt;=$G$58,1,0)</f>
        <v>1</v>
      </c>
      <c r="EKT56" s="299">
        <f>IF(SUM($I$55:EKT55)&lt;=$G$58,1,0)</f>
        <v>1</v>
      </c>
      <c r="EKU56" s="299">
        <f>IF(SUM($I$55:EKU55)&lt;=$G$58,1,0)</f>
        <v>1</v>
      </c>
      <c r="EKV56" s="299">
        <f>IF(SUM($I$55:EKV55)&lt;=$G$58,1,0)</f>
        <v>1</v>
      </c>
      <c r="EKW56" s="299">
        <f>IF(SUM($I$55:EKW55)&lt;=$G$58,1,0)</f>
        <v>1</v>
      </c>
      <c r="EKX56" s="299">
        <f>IF(SUM($I$55:EKX55)&lt;=$G$58,1,0)</f>
        <v>1</v>
      </c>
      <c r="EKY56" s="299">
        <f>IF(SUM($I$55:EKY55)&lt;=$G$58,1,0)</f>
        <v>1</v>
      </c>
      <c r="EKZ56" s="299">
        <f>IF(SUM($I$55:EKZ55)&lt;=$G$58,1,0)</f>
        <v>1</v>
      </c>
      <c r="ELA56" s="299">
        <f>IF(SUM($I$55:ELA55)&lt;=$G$58,1,0)</f>
        <v>1</v>
      </c>
      <c r="ELB56" s="299">
        <f>IF(SUM($I$55:ELB55)&lt;=$G$58,1,0)</f>
        <v>1</v>
      </c>
      <c r="ELC56" s="299">
        <f>IF(SUM($I$55:ELC55)&lt;=$G$58,1,0)</f>
        <v>1</v>
      </c>
      <c r="ELD56" s="299">
        <f>IF(SUM($I$55:ELD55)&lt;=$G$58,1,0)</f>
        <v>1</v>
      </c>
      <c r="ELE56" s="299">
        <f>IF(SUM($I$55:ELE55)&lt;=$G$58,1,0)</f>
        <v>1</v>
      </c>
      <c r="ELF56" s="299">
        <f>IF(SUM($I$55:ELF55)&lt;=$G$58,1,0)</f>
        <v>1</v>
      </c>
      <c r="ELG56" s="299">
        <f>IF(SUM($I$55:ELG55)&lt;=$G$58,1,0)</f>
        <v>1</v>
      </c>
      <c r="ELH56" s="299">
        <f>IF(SUM($I$55:ELH55)&lt;=$G$58,1,0)</f>
        <v>1</v>
      </c>
      <c r="ELI56" s="299">
        <f>IF(SUM($I$55:ELI55)&lt;=$G$58,1,0)</f>
        <v>1</v>
      </c>
      <c r="ELJ56" s="299">
        <f>IF(SUM($I$55:ELJ55)&lt;=$G$58,1,0)</f>
        <v>1</v>
      </c>
      <c r="ELK56" s="299">
        <f>IF(SUM($I$55:ELK55)&lt;=$G$58,1,0)</f>
        <v>1</v>
      </c>
      <c r="ELL56" s="299">
        <f>IF(SUM($I$55:ELL55)&lt;=$G$58,1,0)</f>
        <v>1</v>
      </c>
      <c r="ELM56" s="299">
        <f>IF(SUM($I$55:ELM55)&lt;=$G$58,1,0)</f>
        <v>1</v>
      </c>
      <c r="ELN56" s="299">
        <f>IF(SUM($I$55:ELN55)&lt;=$G$58,1,0)</f>
        <v>1</v>
      </c>
      <c r="ELO56" s="299">
        <f>IF(SUM($I$55:ELO55)&lt;=$G$58,1,0)</f>
        <v>1</v>
      </c>
      <c r="ELP56" s="299">
        <f>IF(SUM($I$55:ELP55)&lt;=$G$58,1,0)</f>
        <v>1</v>
      </c>
      <c r="ELQ56" s="299">
        <f>IF(SUM($I$55:ELQ55)&lt;=$G$58,1,0)</f>
        <v>1</v>
      </c>
      <c r="ELR56" s="299">
        <f>IF(SUM($I$55:ELR55)&lt;=$G$58,1,0)</f>
        <v>1</v>
      </c>
      <c r="ELS56" s="299">
        <f>IF(SUM($I$55:ELS55)&lt;=$G$58,1,0)</f>
        <v>1</v>
      </c>
      <c r="ELT56" s="299">
        <f>IF(SUM($I$55:ELT55)&lt;=$G$58,1,0)</f>
        <v>1</v>
      </c>
      <c r="ELU56" s="299">
        <f>IF(SUM($I$55:ELU55)&lt;=$G$58,1,0)</f>
        <v>1</v>
      </c>
      <c r="ELV56" s="299">
        <f>IF(SUM($I$55:ELV55)&lt;=$G$58,1,0)</f>
        <v>1</v>
      </c>
      <c r="ELW56" s="299">
        <f>IF(SUM($I$55:ELW55)&lt;=$G$58,1,0)</f>
        <v>1</v>
      </c>
      <c r="ELX56" s="299">
        <f>IF(SUM($I$55:ELX55)&lt;=$G$58,1,0)</f>
        <v>1</v>
      </c>
      <c r="ELY56" s="299">
        <f>IF(SUM($I$55:ELY55)&lt;=$G$58,1,0)</f>
        <v>1</v>
      </c>
      <c r="ELZ56" s="299">
        <f>IF(SUM($I$55:ELZ55)&lt;=$G$58,1,0)</f>
        <v>1</v>
      </c>
      <c r="EMA56" s="299">
        <f>IF(SUM($I$55:EMA55)&lt;=$G$58,1,0)</f>
        <v>1</v>
      </c>
      <c r="EMB56" s="299">
        <f>IF(SUM($I$55:EMB55)&lt;=$G$58,1,0)</f>
        <v>1</v>
      </c>
      <c r="EMC56" s="299">
        <f>IF(SUM($I$55:EMC55)&lt;=$G$58,1,0)</f>
        <v>1</v>
      </c>
      <c r="EMD56" s="299">
        <f>IF(SUM($I$55:EMD55)&lt;=$G$58,1,0)</f>
        <v>1</v>
      </c>
      <c r="EME56" s="299">
        <f>IF(SUM($I$55:EME55)&lt;=$G$58,1,0)</f>
        <v>1</v>
      </c>
      <c r="EMF56" s="299">
        <f>IF(SUM($I$55:EMF55)&lt;=$G$58,1,0)</f>
        <v>1</v>
      </c>
      <c r="EMG56" s="299">
        <f>IF(SUM($I$55:EMG55)&lt;=$G$58,1,0)</f>
        <v>1</v>
      </c>
      <c r="EMH56" s="299">
        <f>IF(SUM($I$55:EMH55)&lt;=$G$58,1,0)</f>
        <v>1</v>
      </c>
      <c r="EMI56" s="299">
        <f>IF(SUM($I$55:EMI55)&lt;=$G$58,1,0)</f>
        <v>1</v>
      </c>
      <c r="EMJ56" s="299">
        <f>IF(SUM($I$55:EMJ55)&lt;=$G$58,1,0)</f>
        <v>1</v>
      </c>
      <c r="EMK56" s="299">
        <f>IF(SUM($I$55:EMK55)&lt;=$G$58,1,0)</f>
        <v>1</v>
      </c>
      <c r="EML56" s="299">
        <f>IF(SUM($I$55:EML55)&lt;=$G$58,1,0)</f>
        <v>1</v>
      </c>
      <c r="EMM56" s="299">
        <f>IF(SUM($I$55:EMM55)&lt;=$G$58,1,0)</f>
        <v>1</v>
      </c>
      <c r="EMN56" s="299">
        <f>IF(SUM($I$55:EMN55)&lt;=$G$58,1,0)</f>
        <v>1</v>
      </c>
      <c r="EMO56" s="299">
        <f>IF(SUM($I$55:EMO55)&lt;=$G$58,1,0)</f>
        <v>1</v>
      </c>
      <c r="EMP56" s="299">
        <f>IF(SUM($I$55:EMP55)&lt;=$G$58,1,0)</f>
        <v>1</v>
      </c>
      <c r="EMQ56" s="299">
        <f>IF(SUM($I$55:EMQ55)&lt;=$G$58,1,0)</f>
        <v>1</v>
      </c>
      <c r="EMR56" s="299">
        <f>IF(SUM($I$55:EMR55)&lt;=$G$58,1,0)</f>
        <v>1</v>
      </c>
      <c r="EMS56" s="299">
        <f>IF(SUM($I$55:EMS55)&lt;=$G$58,1,0)</f>
        <v>1</v>
      </c>
      <c r="EMT56" s="299">
        <f>IF(SUM($I$55:EMT55)&lt;=$G$58,1,0)</f>
        <v>1</v>
      </c>
      <c r="EMU56" s="299">
        <f>IF(SUM($I$55:EMU55)&lt;=$G$58,1,0)</f>
        <v>1</v>
      </c>
      <c r="EMV56" s="299">
        <f>IF(SUM($I$55:EMV55)&lt;=$G$58,1,0)</f>
        <v>1</v>
      </c>
      <c r="EMW56" s="299">
        <f>IF(SUM($I$55:EMW55)&lt;=$G$58,1,0)</f>
        <v>1</v>
      </c>
      <c r="EMX56" s="299">
        <f>IF(SUM($I$55:EMX55)&lt;=$G$58,1,0)</f>
        <v>1</v>
      </c>
      <c r="EMY56" s="299">
        <f>IF(SUM($I$55:EMY55)&lt;=$G$58,1,0)</f>
        <v>1</v>
      </c>
      <c r="EMZ56" s="299">
        <f>IF(SUM($I$55:EMZ55)&lt;=$G$58,1,0)</f>
        <v>1</v>
      </c>
      <c r="ENA56" s="299">
        <f>IF(SUM($I$55:ENA55)&lt;=$G$58,1,0)</f>
        <v>1</v>
      </c>
      <c r="ENB56" s="299">
        <f>IF(SUM($I$55:ENB55)&lt;=$G$58,1,0)</f>
        <v>1</v>
      </c>
      <c r="ENC56" s="299">
        <f>IF(SUM($I$55:ENC55)&lt;=$G$58,1,0)</f>
        <v>1</v>
      </c>
      <c r="END56" s="299">
        <f>IF(SUM($I$55:END55)&lt;=$G$58,1,0)</f>
        <v>1</v>
      </c>
      <c r="ENE56" s="299">
        <f>IF(SUM($I$55:ENE55)&lt;=$G$58,1,0)</f>
        <v>1</v>
      </c>
      <c r="ENF56" s="299">
        <f>IF(SUM($I$55:ENF55)&lt;=$G$58,1,0)</f>
        <v>1</v>
      </c>
      <c r="ENG56" s="299">
        <f>IF(SUM($I$55:ENG55)&lt;=$G$58,1,0)</f>
        <v>1</v>
      </c>
      <c r="ENH56" s="299">
        <f>IF(SUM($I$55:ENH55)&lt;=$G$58,1,0)</f>
        <v>1</v>
      </c>
      <c r="ENI56" s="299">
        <f>IF(SUM($I$55:ENI55)&lt;=$G$58,1,0)</f>
        <v>1</v>
      </c>
      <c r="ENJ56" s="299">
        <f>IF(SUM($I$55:ENJ55)&lt;=$G$58,1,0)</f>
        <v>1</v>
      </c>
      <c r="ENK56" s="299">
        <f>IF(SUM($I$55:ENK55)&lt;=$G$58,1,0)</f>
        <v>1</v>
      </c>
      <c r="ENL56" s="299">
        <f>IF(SUM($I$55:ENL55)&lt;=$G$58,1,0)</f>
        <v>1</v>
      </c>
      <c r="ENM56" s="299">
        <f>IF(SUM($I$55:ENM55)&lt;=$G$58,1,0)</f>
        <v>1</v>
      </c>
      <c r="ENN56" s="299">
        <f>IF(SUM($I$55:ENN55)&lt;=$G$58,1,0)</f>
        <v>1</v>
      </c>
      <c r="ENO56" s="299">
        <f>IF(SUM($I$55:ENO55)&lt;=$G$58,1,0)</f>
        <v>1</v>
      </c>
      <c r="ENP56" s="299">
        <f>IF(SUM($I$55:ENP55)&lt;=$G$58,1,0)</f>
        <v>1</v>
      </c>
      <c r="ENQ56" s="299">
        <f>IF(SUM($I$55:ENQ55)&lt;=$G$58,1,0)</f>
        <v>1</v>
      </c>
      <c r="ENR56" s="299">
        <f>IF(SUM($I$55:ENR55)&lt;=$G$58,1,0)</f>
        <v>1</v>
      </c>
      <c r="ENS56" s="299">
        <f>IF(SUM($I$55:ENS55)&lt;=$G$58,1,0)</f>
        <v>1</v>
      </c>
      <c r="ENT56" s="299">
        <f>IF(SUM($I$55:ENT55)&lt;=$G$58,1,0)</f>
        <v>1</v>
      </c>
      <c r="ENU56" s="299">
        <f>IF(SUM($I$55:ENU55)&lt;=$G$58,1,0)</f>
        <v>1</v>
      </c>
      <c r="ENV56" s="299">
        <f>IF(SUM($I$55:ENV55)&lt;=$G$58,1,0)</f>
        <v>1</v>
      </c>
      <c r="ENW56" s="299">
        <f>IF(SUM($I$55:ENW55)&lt;=$G$58,1,0)</f>
        <v>1</v>
      </c>
      <c r="ENX56" s="299">
        <f>IF(SUM($I$55:ENX55)&lt;=$G$58,1,0)</f>
        <v>1</v>
      </c>
      <c r="ENY56" s="299">
        <f>IF(SUM($I$55:ENY55)&lt;=$G$58,1,0)</f>
        <v>1</v>
      </c>
      <c r="ENZ56" s="299">
        <f>IF(SUM($I$55:ENZ55)&lt;=$G$58,1,0)</f>
        <v>1</v>
      </c>
      <c r="EOA56" s="299">
        <f>IF(SUM($I$55:EOA55)&lt;=$G$58,1,0)</f>
        <v>1</v>
      </c>
      <c r="EOB56" s="299">
        <f>IF(SUM($I$55:EOB55)&lt;=$G$58,1,0)</f>
        <v>1</v>
      </c>
      <c r="EOC56" s="299">
        <f>IF(SUM($I$55:EOC55)&lt;=$G$58,1,0)</f>
        <v>1</v>
      </c>
      <c r="EOD56" s="299">
        <f>IF(SUM($I$55:EOD55)&lt;=$G$58,1,0)</f>
        <v>1</v>
      </c>
      <c r="EOE56" s="299">
        <f>IF(SUM($I$55:EOE55)&lt;=$G$58,1,0)</f>
        <v>1</v>
      </c>
      <c r="EOF56" s="299">
        <f>IF(SUM($I$55:EOF55)&lt;=$G$58,1,0)</f>
        <v>1</v>
      </c>
      <c r="EOG56" s="299">
        <f>IF(SUM($I$55:EOG55)&lt;=$G$58,1,0)</f>
        <v>1</v>
      </c>
      <c r="EOH56" s="299">
        <f>IF(SUM($I$55:EOH55)&lt;=$G$58,1,0)</f>
        <v>1</v>
      </c>
      <c r="EOI56" s="299">
        <f>IF(SUM($I$55:EOI55)&lt;=$G$58,1,0)</f>
        <v>1</v>
      </c>
      <c r="EOJ56" s="299">
        <f>IF(SUM($I$55:EOJ55)&lt;=$G$58,1,0)</f>
        <v>1</v>
      </c>
      <c r="EOK56" s="299">
        <f>IF(SUM($I$55:EOK55)&lt;=$G$58,1,0)</f>
        <v>1</v>
      </c>
      <c r="EOL56" s="299">
        <f>IF(SUM($I$55:EOL55)&lt;=$G$58,1,0)</f>
        <v>1</v>
      </c>
      <c r="EOM56" s="299">
        <f>IF(SUM($I$55:EOM55)&lt;=$G$58,1,0)</f>
        <v>1</v>
      </c>
      <c r="EON56" s="299">
        <f>IF(SUM($I$55:EON55)&lt;=$G$58,1,0)</f>
        <v>1</v>
      </c>
      <c r="EOO56" s="299">
        <f>IF(SUM($I$55:EOO55)&lt;=$G$58,1,0)</f>
        <v>1</v>
      </c>
      <c r="EOP56" s="299">
        <f>IF(SUM($I$55:EOP55)&lt;=$G$58,1,0)</f>
        <v>1</v>
      </c>
      <c r="EOQ56" s="299">
        <f>IF(SUM($I$55:EOQ55)&lt;=$G$58,1,0)</f>
        <v>1</v>
      </c>
      <c r="EOR56" s="299">
        <f>IF(SUM($I$55:EOR55)&lt;=$G$58,1,0)</f>
        <v>1</v>
      </c>
      <c r="EOS56" s="299">
        <f>IF(SUM($I$55:EOS55)&lt;=$G$58,1,0)</f>
        <v>1</v>
      </c>
      <c r="EOT56" s="299">
        <f>IF(SUM($I$55:EOT55)&lt;=$G$58,1,0)</f>
        <v>1</v>
      </c>
      <c r="EOU56" s="299">
        <f>IF(SUM($I$55:EOU55)&lt;=$G$58,1,0)</f>
        <v>1</v>
      </c>
      <c r="EOV56" s="299">
        <f>IF(SUM($I$55:EOV55)&lt;=$G$58,1,0)</f>
        <v>1</v>
      </c>
      <c r="EOW56" s="299">
        <f>IF(SUM($I$55:EOW55)&lt;=$G$58,1,0)</f>
        <v>1</v>
      </c>
      <c r="EOX56" s="299">
        <f>IF(SUM($I$55:EOX55)&lt;=$G$58,1,0)</f>
        <v>1</v>
      </c>
      <c r="EOY56" s="299">
        <f>IF(SUM($I$55:EOY55)&lt;=$G$58,1,0)</f>
        <v>1</v>
      </c>
      <c r="EOZ56" s="299">
        <f>IF(SUM($I$55:EOZ55)&lt;=$G$58,1,0)</f>
        <v>1</v>
      </c>
      <c r="EPA56" s="299">
        <f>IF(SUM($I$55:EPA55)&lt;=$G$58,1,0)</f>
        <v>1</v>
      </c>
      <c r="EPB56" s="299">
        <f>IF(SUM($I$55:EPB55)&lt;=$G$58,1,0)</f>
        <v>1</v>
      </c>
      <c r="EPC56" s="299">
        <f>IF(SUM($I$55:EPC55)&lt;=$G$58,1,0)</f>
        <v>1</v>
      </c>
      <c r="EPD56" s="299">
        <f>IF(SUM($I$55:EPD55)&lt;=$G$58,1,0)</f>
        <v>1</v>
      </c>
      <c r="EPE56" s="299">
        <f>IF(SUM($I$55:EPE55)&lt;=$G$58,1,0)</f>
        <v>1</v>
      </c>
      <c r="EPF56" s="299">
        <f>IF(SUM($I$55:EPF55)&lt;=$G$58,1,0)</f>
        <v>1</v>
      </c>
      <c r="EPG56" s="299">
        <f>IF(SUM($I$55:EPG55)&lt;=$G$58,1,0)</f>
        <v>1</v>
      </c>
      <c r="EPH56" s="299">
        <f>IF(SUM($I$55:EPH55)&lt;=$G$58,1,0)</f>
        <v>1</v>
      </c>
      <c r="EPI56" s="299">
        <f>IF(SUM($I$55:EPI55)&lt;=$G$58,1,0)</f>
        <v>1</v>
      </c>
      <c r="EPJ56" s="299">
        <f>IF(SUM($I$55:EPJ55)&lt;=$G$58,1,0)</f>
        <v>1</v>
      </c>
      <c r="EPK56" s="299">
        <f>IF(SUM($I$55:EPK55)&lt;=$G$58,1,0)</f>
        <v>1</v>
      </c>
      <c r="EPL56" s="299">
        <f>IF(SUM($I$55:EPL55)&lt;=$G$58,1,0)</f>
        <v>1</v>
      </c>
      <c r="EPM56" s="299">
        <f>IF(SUM($I$55:EPM55)&lt;=$G$58,1,0)</f>
        <v>1</v>
      </c>
      <c r="EPN56" s="299">
        <f>IF(SUM($I$55:EPN55)&lt;=$G$58,1,0)</f>
        <v>1</v>
      </c>
      <c r="EPO56" s="299">
        <f>IF(SUM($I$55:EPO55)&lt;=$G$58,1,0)</f>
        <v>1</v>
      </c>
      <c r="EPP56" s="299">
        <f>IF(SUM($I$55:EPP55)&lt;=$G$58,1,0)</f>
        <v>1</v>
      </c>
      <c r="EPQ56" s="299">
        <f>IF(SUM($I$55:EPQ55)&lt;=$G$58,1,0)</f>
        <v>1</v>
      </c>
      <c r="EPR56" s="299">
        <f>IF(SUM($I$55:EPR55)&lt;=$G$58,1,0)</f>
        <v>1</v>
      </c>
      <c r="EPS56" s="299">
        <f>IF(SUM($I$55:EPS55)&lt;=$G$58,1,0)</f>
        <v>1</v>
      </c>
      <c r="EPT56" s="299">
        <f>IF(SUM($I$55:EPT55)&lt;=$G$58,1,0)</f>
        <v>1</v>
      </c>
      <c r="EPU56" s="299">
        <f>IF(SUM($I$55:EPU55)&lt;=$G$58,1,0)</f>
        <v>1</v>
      </c>
      <c r="EPV56" s="299">
        <f>IF(SUM($I$55:EPV55)&lt;=$G$58,1,0)</f>
        <v>1</v>
      </c>
      <c r="EPW56" s="299">
        <f>IF(SUM($I$55:EPW55)&lt;=$G$58,1,0)</f>
        <v>1</v>
      </c>
      <c r="EPX56" s="299">
        <f>IF(SUM($I$55:EPX55)&lt;=$G$58,1,0)</f>
        <v>1</v>
      </c>
      <c r="EPY56" s="299">
        <f>IF(SUM($I$55:EPY55)&lt;=$G$58,1,0)</f>
        <v>1</v>
      </c>
      <c r="EPZ56" s="299">
        <f>IF(SUM($I$55:EPZ55)&lt;=$G$58,1,0)</f>
        <v>1</v>
      </c>
      <c r="EQA56" s="299">
        <f>IF(SUM($I$55:EQA55)&lt;=$G$58,1,0)</f>
        <v>1</v>
      </c>
      <c r="EQB56" s="299">
        <f>IF(SUM($I$55:EQB55)&lt;=$G$58,1,0)</f>
        <v>1</v>
      </c>
      <c r="EQC56" s="299">
        <f>IF(SUM($I$55:EQC55)&lt;=$G$58,1,0)</f>
        <v>1</v>
      </c>
      <c r="EQD56" s="299">
        <f>IF(SUM($I$55:EQD55)&lt;=$G$58,1,0)</f>
        <v>1</v>
      </c>
      <c r="EQE56" s="299">
        <f>IF(SUM($I$55:EQE55)&lt;=$G$58,1,0)</f>
        <v>1</v>
      </c>
      <c r="EQF56" s="299">
        <f>IF(SUM($I$55:EQF55)&lt;=$G$58,1,0)</f>
        <v>1</v>
      </c>
      <c r="EQG56" s="299">
        <f>IF(SUM($I$55:EQG55)&lt;=$G$58,1,0)</f>
        <v>1</v>
      </c>
      <c r="EQH56" s="299">
        <f>IF(SUM($I$55:EQH55)&lt;=$G$58,1,0)</f>
        <v>1</v>
      </c>
      <c r="EQI56" s="299">
        <f>IF(SUM($I$55:EQI55)&lt;=$G$58,1,0)</f>
        <v>1</v>
      </c>
      <c r="EQJ56" s="299">
        <f>IF(SUM($I$55:EQJ55)&lt;=$G$58,1,0)</f>
        <v>1</v>
      </c>
      <c r="EQK56" s="299">
        <f>IF(SUM($I$55:EQK55)&lt;=$G$58,1,0)</f>
        <v>1</v>
      </c>
      <c r="EQL56" s="299">
        <f>IF(SUM($I$55:EQL55)&lt;=$G$58,1,0)</f>
        <v>1</v>
      </c>
      <c r="EQM56" s="299">
        <f>IF(SUM($I$55:EQM55)&lt;=$G$58,1,0)</f>
        <v>1</v>
      </c>
      <c r="EQN56" s="299">
        <f>IF(SUM($I$55:EQN55)&lt;=$G$58,1,0)</f>
        <v>1</v>
      </c>
      <c r="EQO56" s="299">
        <f>IF(SUM($I$55:EQO55)&lt;=$G$58,1,0)</f>
        <v>1</v>
      </c>
      <c r="EQP56" s="299">
        <f>IF(SUM($I$55:EQP55)&lt;=$G$58,1,0)</f>
        <v>1</v>
      </c>
      <c r="EQQ56" s="299">
        <f>IF(SUM($I$55:EQQ55)&lt;=$G$58,1,0)</f>
        <v>1</v>
      </c>
      <c r="EQR56" s="299">
        <f>IF(SUM($I$55:EQR55)&lt;=$G$58,1,0)</f>
        <v>1</v>
      </c>
      <c r="EQS56" s="299">
        <f>IF(SUM($I$55:EQS55)&lt;=$G$58,1,0)</f>
        <v>1</v>
      </c>
      <c r="EQT56" s="299">
        <f>IF(SUM($I$55:EQT55)&lt;=$G$58,1,0)</f>
        <v>1</v>
      </c>
      <c r="EQU56" s="299">
        <f>IF(SUM($I$55:EQU55)&lt;=$G$58,1,0)</f>
        <v>1</v>
      </c>
      <c r="EQV56" s="299">
        <f>IF(SUM($I$55:EQV55)&lt;=$G$58,1,0)</f>
        <v>1</v>
      </c>
      <c r="EQW56" s="299">
        <f>IF(SUM($I$55:EQW55)&lt;=$G$58,1,0)</f>
        <v>1</v>
      </c>
      <c r="EQX56" s="299">
        <f>IF(SUM($I$55:EQX55)&lt;=$G$58,1,0)</f>
        <v>1</v>
      </c>
      <c r="EQY56" s="299">
        <f>IF(SUM($I$55:EQY55)&lt;=$G$58,1,0)</f>
        <v>1</v>
      </c>
      <c r="EQZ56" s="299">
        <f>IF(SUM($I$55:EQZ55)&lt;=$G$58,1,0)</f>
        <v>1</v>
      </c>
      <c r="ERA56" s="299">
        <f>IF(SUM($I$55:ERA55)&lt;=$G$58,1,0)</f>
        <v>1</v>
      </c>
      <c r="ERB56" s="299">
        <f>IF(SUM($I$55:ERB55)&lt;=$G$58,1,0)</f>
        <v>1</v>
      </c>
      <c r="ERC56" s="299">
        <f>IF(SUM($I$55:ERC55)&lt;=$G$58,1,0)</f>
        <v>1</v>
      </c>
      <c r="ERD56" s="299">
        <f>IF(SUM($I$55:ERD55)&lt;=$G$58,1,0)</f>
        <v>1</v>
      </c>
      <c r="ERE56" s="299">
        <f>IF(SUM($I$55:ERE55)&lt;=$G$58,1,0)</f>
        <v>1</v>
      </c>
      <c r="ERF56" s="299">
        <f>IF(SUM($I$55:ERF55)&lt;=$G$58,1,0)</f>
        <v>1</v>
      </c>
      <c r="ERG56" s="299">
        <f>IF(SUM($I$55:ERG55)&lt;=$G$58,1,0)</f>
        <v>1</v>
      </c>
      <c r="ERH56" s="299">
        <f>IF(SUM($I$55:ERH55)&lt;=$G$58,1,0)</f>
        <v>1</v>
      </c>
      <c r="ERI56" s="299">
        <f>IF(SUM($I$55:ERI55)&lt;=$G$58,1,0)</f>
        <v>1</v>
      </c>
      <c r="ERJ56" s="299">
        <f>IF(SUM($I$55:ERJ55)&lt;=$G$58,1,0)</f>
        <v>1</v>
      </c>
      <c r="ERK56" s="299">
        <f>IF(SUM($I$55:ERK55)&lt;=$G$58,1,0)</f>
        <v>1</v>
      </c>
      <c r="ERL56" s="299">
        <f>IF(SUM($I$55:ERL55)&lt;=$G$58,1,0)</f>
        <v>1</v>
      </c>
      <c r="ERM56" s="299">
        <f>IF(SUM($I$55:ERM55)&lt;=$G$58,1,0)</f>
        <v>1</v>
      </c>
      <c r="ERN56" s="299">
        <f>IF(SUM($I$55:ERN55)&lt;=$G$58,1,0)</f>
        <v>1</v>
      </c>
      <c r="ERO56" s="299">
        <f>IF(SUM($I$55:ERO55)&lt;=$G$58,1,0)</f>
        <v>1</v>
      </c>
      <c r="ERP56" s="299">
        <f>IF(SUM($I$55:ERP55)&lt;=$G$58,1,0)</f>
        <v>1</v>
      </c>
      <c r="ERQ56" s="299">
        <f>IF(SUM($I$55:ERQ55)&lt;=$G$58,1,0)</f>
        <v>1</v>
      </c>
      <c r="ERR56" s="299">
        <f>IF(SUM($I$55:ERR55)&lt;=$G$58,1,0)</f>
        <v>1</v>
      </c>
      <c r="ERS56" s="299">
        <f>IF(SUM($I$55:ERS55)&lt;=$G$58,1,0)</f>
        <v>1</v>
      </c>
      <c r="ERT56" s="299">
        <f>IF(SUM($I$55:ERT55)&lt;=$G$58,1,0)</f>
        <v>1</v>
      </c>
      <c r="ERU56" s="299">
        <f>IF(SUM($I$55:ERU55)&lt;=$G$58,1,0)</f>
        <v>1</v>
      </c>
      <c r="ERV56" s="299">
        <f>IF(SUM($I$55:ERV55)&lt;=$G$58,1,0)</f>
        <v>1</v>
      </c>
      <c r="ERW56" s="299">
        <f>IF(SUM($I$55:ERW55)&lt;=$G$58,1,0)</f>
        <v>1</v>
      </c>
      <c r="ERX56" s="299">
        <f>IF(SUM($I$55:ERX55)&lt;=$G$58,1,0)</f>
        <v>1</v>
      </c>
      <c r="ERY56" s="299">
        <f>IF(SUM($I$55:ERY55)&lt;=$G$58,1,0)</f>
        <v>1</v>
      </c>
      <c r="ERZ56" s="299">
        <f>IF(SUM($I$55:ERZ55)&lt;=$G$58,1,0)</f>
        <v>1</v>
      </c>
      <c r="ESA56" s="299">
        <f>IF(SUM($I$55:ESA55)&lt;=$G$58,1,0)</f>
        <v>1</v>
      </c>
      <c r="ESB56" s="299">
        <f>IF(SUM($I$55:ESB55)&lt;=$G$58,1,0)</f>
        <v>1</v>
      </c>
      <c r="ESC56" s="299">
        <f>IF(SUM($I$55:ESC55)&lt;=$G$58,1,0)</f>
        <v>1</v>
      </c>
      <c r="ESD56" s="299">
        <f>IF(SUM($I$55:ESD55)&lt;=$G$58,1,0)</f>
        <v>1</v>
      </c>
      <c r="ESE56" s="299">
        <f>IF(SUM($I$55:ESE55)&lt;=$G$58,1,0)</f>
        <v>1</v>
      </c>
      <c r="ESF56" s="299">
        <f>IF(SUM($I$55:ESF55)&lt;=$G$58,1,0)</f>
        <v>1</v>
      </c>
      <c r="ESG56" s="299">
        <f>IF(SUM($I$55:ESG55)&lt;=$G$58,1,0)</f>
        <v>1</v>
      </c>
      <c r="ESH56" s="299">
        <f>IF(SUM($I$55:ESH55)&lt;=$G$58,1,0)</f>
        <v>1</v>
      </c>
      <c r="ESI56" s="299">
        <f>IF(SUM($I$55:ESI55)&lt;=$G$58,1,0)</f>
        <v>1</v>
      </c>
      <c r="ESJ56" s="299">
        <f>IF(SUM($I$55:ESJ55)&lt;=$G$58,1,0)</f>
        <v>1</v>
      </c>
      <c r="ESK56" s="299">
        <f>IF(SUM($I$55:ESK55)&lt;=$G$58,1,0)</f>
        <v>1</v>
      </c>
      <c r="ESL56" s="299">
        <f>IF(SUM($I$55:ESL55)&lt;=$G$58,1,0)</f>
        <v>1</v>
      </c>
      <c r="ESM56" s="299">
        <f>IF(SUM($I$55:ESM55)&lt;=$G$58,1,0)</f>
        <v>1</v>
      </c>
      <c r="ESN56" s="299">
        <f>IF(SUM($I$55:ESN55)&lt;=$G$58,1,0)</f>
        <v>1</v>
      </c>
      <c r="ESO56" s="299">
        <f>IF(SUM($I$55:ESO55)&lt;=$G$58,1,0)</f>
        <v>1</v>
      </c>
      <c r="ESP56" s="299">
        <f>IF(SUM($I$55:ESP55)&lt;=$G$58,1,0)</f>
        <v>1</v>
      </c>
      <c r="ESQ56" s="299">
        <f>IF(SUM($I$55:ESQ55)&lt;=$G$58,1,0)</f>
        <v>1</v>
      </c>
      <c r="ESR56" s="299">
        <f>IF(SUM($I$55:ESR55)&lt;=$G$58,1,0)</f>
        <v>1</v>
      </c>
      <c r="ESS56" s="299">
        <f>IF(SUM($I$55:ESS55)&lt;=$G$58,1,0)</f>
        <v>1</v>
      </c>
      <c r="EST56" s="299">
        <f>IF(SUM($I$55:EST55)&lt;=$G$58,1,0)</f>
        <v>1</v>
      </c>
      <c r="ESU56" s="299">
        <f>IF(SUM($I$55:ESU55)&lt;=$G$58,1,0)</f>
        <v>1</v>
      </c>
      <c r="ESV56" s="299">
        <f>IF(SUM($I$55:ESV55)&lt;=$G$58,1,0)</f>
        <v>1</v>
      </c>
      <c r="ESW56" s="299">
        <f>IF(SUM($I$55:ESW55)&lt;=$G$58,1,0)</f>
        <v>1</v>
      </c>
      <c r="ESX56" s="299">
        <f>IF(SUM($I$55:ESX55)&lt;=$G$58,1,0)</f>
        <v>1</v>
      </c>
      <c r="ESY56" s="299">
        <f>IF(SUM($I$55:ESY55)&lt;=$G$58,1,0)</f>
        <v>1</v>
      </c>
      <c r="ESZ56" s="299">
        <f>IF(SUM($I$55:ESZ55)&lt;=$G$58,1,0)</f>
        <v>1</v>
      </c>
      <c r="ETA56" s="299">
        <f>IF(SUM($I$55:ETA55)&lt;=$G$58,1,0)</f>
        <v>1</v>
      </c>
      <c r="ETB56" s="299">
        <f>IF(SUM($I$55:ETB55)&lt;=$G$58,1,0)</f>
        <v>1</v>
      </c>
      <c r="ETC56" s="299">
        <f>IF(SUM($I$55:ETC55)&lt;=$G$58,1,0)</f>
        <v>1</v>
      </c>
      <c r="ETD56" s="299">
        <f>IF(SUM($I$55:ETD55)&lt;=$G$58,1,0)</f>
        <v>1</v>
      </c>
      <c r="ETE56" s="299">
        <f>IF(SUM($I$55:ETE55)&lt;=$G$58,1,0)</f>
        <v>1</v>
      </c>
      <c r="ETF56" s="299">
        <f>IF(SUM($I$55:ETF55)&lt;=$G$58,1,0)</f>
        <v>1</v>
      </c>
      <c r="ETG56" s="299">
        <f>IF(SUM($I$55:ETG55)&lt;=$G$58,1,0)</f>
        <v>1</v>
      </c>
      <c r="ETH56" s="299">
        <f>IF(SUM($I$55:ETH55)&lt;=$G$58,1,0)</f>
        <v>1</v>
      </c>
      <c r="ETI56" s="299">
        <f>IF(SUM($I$55:ETI55)&lt;=$G$58,1,0)</f>
        <v>1</v>
      </c>
      <c r="ETJ56" s="299">
        <f>IF(SUM($I$55:ETJ55)&lt;=$G$58,1,0)</f>
        <v>1</v>
      </c>
      <c r="ETK56" s="299">
        <f>IF(SUM($I$55:ETK55)&lt;=$G$58,1,0)</f>
        <v>1</v>
      </c>
      <c r="ETL56" s="299">
        <f>IF(SUM($I$55:ETL55)&lt;=$G$58,1,0)</f>
        <v>1</v>
      </c>
      <c r="ETM56" s="299">
        <f>IF(SUM($I$55:ETM55)&lt;=$G$58,1,0)</f>
        <v>1</v>
      </c>
      <c r="ETN56" s="299">
        <f>IF(SUM($I$55:ETN55)&lt;=$G$58,1,0)</f>
        <v>1</v>
      </c>
      <c r="ETO56" s="299">
        <f>IF(SUM($I$55:ETO55)&lt;=$G$58,1,0)</f>
        <v>1</v>
      </c>
      <c r="ETP56" s="299">
        <f>IF(SUM($I$55:ETP55)&lt;=$G$58,1,0)</f>
        <v>1</v>
      </c>
      <c r="ETQ56" s="299">
        <f>IF(SUM($I$55:ETQ55)&lt;=$G$58,1,0)</f>
        <v>1</v>
      </c>
      <c r="ETR56" s="299">
        <f>IF(SUM($I$55:ETR55)&lt;=$G$58,1,0)</f>
        <v>1</v>
      </c>
      <c r="ETS56" s="299">
        <f>IF(SUM($I$55:ETS55)&lt;=$G$58,1,0)</f>
        <v>1</v>
      </c>
      <c r="ETT56" s="299">
        <f>IF(SUM($I$55:ETT55)&lt;=$G$58,1,0)</f>
        <v>1</v>
      </c>
      <c r="ETU56" s="299">
        <f>IF(SUM($I$55:ETU55)&lt;=$G$58,1,0)</f>
        <v>1</v>
      </c>
      <c r="ETV56" s="299">
        <f>IF(SUM($I$55:ETV55)&lt;=$G$58,1,0)</f>
        <v>1</v>
      </c>
      <c r="ETW56" s="299">
        <f>IF(SUM($I$55:ETW55)&lt;=$G$58,1,0)</f>
        <v>1</v>
      </c>
      <c r="ETX56" s="299">
        <f>IF(SUM($I$55:ETX55)&lt;=$G$58,1,0)</f>
        <v>1</v>
      </c>
      <c r="ETY56" s="299">
        <f>IF(SUM($I$55:ETY55)&lt;=$G$58,1,0)</f>
        <v>1</v>
      </c>
      <c r="ETZ56" s="299">
        <f>IF(SUM($I$55:ETZ55)&lt;=$G$58,1,0)</f>
        <v>1</v>
      </c>
      <c r="EUA56" s="299">
        <f>IF(SUM($I$55:EUA55)&lt;=$G$58,1,0)</f>
        <v>1</v>
      </c>
      <c r="EUB56" s="299">
        <f>IF(SUM($I$55:EUB55)&lt;=$G$58,1,0)</f>
        <v>1</v>
      </c>
      <c r="EUC56" s="299">
        <f>IF(SUM($I$55:EUC55)&lt;=$G$58,1,0)</f>
        <v>1</v>
      </c>
      <c r="EUD56" s="299">
        <f>IF(SUM($I$55:EUD55)&lt;=$G$58,1,0)</f>
        <v>1</v>
      </c>
      <c r="EUE56" s="299">
        <f>IF(SUM($I$55:EUE55)&lt;=$G$58,1,0)</f>
        <v>1</v>
      </c>
      <c r="EUF56" s="299">
        <f>IF(SUM($I$55:EUF55)&lt;=$G$58,1,0)</f>
        <v>1</v>
      </c>
      <c r="EUG56" s="299">
        <f>IF(SUM($I$55:EUG55)&lt;=$G$58,1,0)</f>
        <v>1</v>
      </c>
      <c r="EUH56" s="299">
        <f>IF(SUM($I$55:EUH55)&lt;=$G$58,1,0)</f>
        <v>1</v>
      </c>
      <c r="EUI56" s="299">
        <f>IF(SUM($I$55:EUI55)&lt;=$G$58,1,0)</f>
        <v>1</v>
      </c>
      <c r="EUJ56" s="299">
        <f>IF(SUM($I$55:EUJ55)&lt;=$G$58,1,0)</f>
        <v>1</v>
      </c>
      <c r="EUK56" s="299">
        <f>IF(SUM($I$55:EUK55)&lt;=$G$58,1,0)</f>
        <v>1</v>
      </c>
      <c r="EUL56" s="299">
        <f>IF(SUM($I$55:EUL55)&lt;=$G$58,1,0)</f>
        <v>1</v>
      </c>
      <c r="EUM56" s="299">
        <f>IF(SUM($I$55:EUM55)&lt;=$G$58,1,0)</f>
        <v>1</v>
      </c>
      <c r="EUN56" s="299">
        <f>IF(SUM($I$55:EUN55)&lt;=$G$58,1,0)</f>
        <v>1</v>
      </c>
      <c r="EUO56" s="299">
        <f>IF(SUM($I$55:EUO55)&lt;=$G$58,1,0)</f>
        <v>1</v>
      </c>
      <c r="EUP56" s="299">
        <f>IF(SUM($I$55:EUP55)&lt;=$G$58,1,0)</f>
        <v>1</v>
      </c>
      <c r="EUQ56" s="299">
        <f>IF(SUM($I$55:EUQ55)&lt;=$G$58,1,0)</f>
        <v>1</v>
      </c>
      <c r="EUR56" s="299">
        <f>IF(SUM($I$55:EUR55)&lt;=$G$58,1,0)</f>
        <v>1</v>
      </c>
      <c r="EUS56" s="299">
        <f>IF(SUM($I$55:EUS55)&lt;=$G$58,1,0)</f>
        <v>1</v>
      </c>
      <c r="EUT56" s="299">
        <f>IF(SUM($I$55:EUT55)&lt;=$G$58,1,0)</f>
        <v>1</v>
      </c>
      <c r="EUU56" s="299">
        <f>IF(SUM($I$55:EUU55)&lt;=$G$58,1,0)</f>
        <v>1</v>
      </c>
      <c r="EUV56" s="299">
        <f>IF(SUM($I$55:EUV55)&lt;=$G$58,1,0)</f>
        <v>1</v>
      </c>
      <c r="EUW56" s="299">
        <f>IF(SUM($I$55:EUW55)&lt;=$G$58,1,0)</f>
        <v>1</v>
      </c>
      <c r="EUX56" s="299">
        <f>IF(SUM($I$55:EUX55)&lt;=$G$58,1,0)</f>
        <v>1</v>
      </c>
      <c r="EUY56" s="299">
        <f>IF(SUM($I$55:EUY55)&lt;=$G$58,1,0)</f>
        <v>1</v>
      </c>
      <c r="EUZ56" s="299">
        <f>IF(SUM($I$55:EUZ55)&lt;=$G$58,1,0)</f>
        <v>1</v>
      </c>
      <c r="EVA56" s="299">
        <f>IF(SUM($I$55:EVA55)&lt;=$G$58,1,0)</f>
        <v>1</v>
      </c>
      <c r="EVB56" s="299">
        <f>IF(SUM($I$55:EVB55)&lt;=$G$58,1,0)</f>
        <v>1</v>
      </c>
      <c r="EVC56" s="299">
        <f>IF(SUM($I$55:EVC55)&lt;=$G$58,1,0)</f>
        <v>1</v>
      </c>
      <c r="EVD56" s="299">
        <f>IF(SUM($I$55:EVD55)&lt;=$G$58,1,0)</f>
        <v>1</v>
      </c>
      <c r="EVE56" s="299">
        <f>IF(SUM($I$55:EVE55)&lt;=$G$58,1,0)</f>
        <v>1</v>
      </c>
      <c r="EVF56" s="299">
        <f>IF(SUM($I$55:EVF55)&lt;=$G$58,1,0)</f>
        <v>1</v>
      </c>
      <c r="EVG56" s="299">
        <f>IF(SUM($I$55:EVG55)&lt;=$G$58,1,0)</f>
        <v>1</v>
      </c>
      <c r="EVH56" s="299">
        <f>IF(SUM($I$55:EVH55)&lt;=$G$58,1,0)</f>
        <v>1</v>
      </c>
      <c r="EVI56" s="299">
        <f>IF(SUM($I$55:EVI55)&lt;=$G$58,1,0)</f>
        <v>1</v>
      </c>
      <c r="EVJ56" s="299">
        <f>IF(SUM($I$55:EVJ55)&lt;=$G$58,1,0)</f>
        <v>1</v>
      </c>
      <c r="EVK56" s="299">
        <f>IF(SUM($I$55:EVK55)&lt;=$G$58,1,0)</f>
        <v>1</v>
      </c>
      <c r="EVL56" s="299">
        <f>IF(SUM($I$55:EVL55)&lt;=$G$58,1,0)</f>
        <v>1</v>
      </c>
      <c r="EVM56" s="299">
        <f>IF(SUM($I$55:EVM55)&lt;=$G$58,1,0)</f>
        <v>1</v>
      </c>
      <c r="EVN56" s="299">
        <f>IF(SUM($I$55:EVN55)&lt;=$G$58,1,0)</f>
        <v>1</v>
      </c>
      <c r="EVO56" s="299">
        <f>IF(SUM($I$55:EVO55)&lt;=$G$58,1,0)</f>
        <v>1</v>
      </c>
      <c r="EVP56" s="299">
        <f>IF(SUM($I$55:EVP55)&lt;=$G$58,1,0)</f>
        <v>1</v>
      </c>
      <c r="EVQ56" s="299">
        <f>IF(SUM($I$55:EVQ55)&lt;=$G$58,1,0)</f>
        <v>1</v>
      </c>
      <c r="EVR56" s="299">
        <f>IF(SUM($I$55:EVR55)&lt;=$G$58,1,0)</f>
        <v>1</v>
      </c>
      <c r="EVS56" s="299">
        <f>IF(SUM($I$55:EVS55)&lt;=$G$58,1,0)</f>
        <v>1</v>
      </c>
      <c r="EVT56" s="299">
        <f>IF(SUM($I$55:EVT55)&lt;=$G$58,1,0)</f>
        <v>1</v>
      </c>
      <c r="EVU56" s="299">
        <f>IF(SUM($I$55:EVU55)&lt;=$G$58,1,0)</f>
        <v>1</v>
      </c>
      <c r="EVV56" s="299">
        <f>IF(SUM($I$55:EVV55)&lt;=$G$58,1,0)</f>
        <v>1</v>
      </c>
      <c r="EVW56" s="299">
        <f>IF(SUM($I$55:EVW55)&lt;=$G$58,1,0)</f>
        <v>1</v>
      </c>
      <c r="EVX56" s="299">
        <f>IF(SUM($I$55:EVX55)&lt;=$G$58,1,0)</f>
        <v>1</v>
      </c>
      <c r="EVY56" s="299">
        <f>IF(SUM($I$55:EVY55)&lt;=$G$58,1,0)</f>
        <v>1</v>
      </c>
      <c r="EVZ56" s="299">
        <f>IF(SUM($I$55:EVZ55)&lt;=$G$58,1,0)</f>
        <v>1</v>
      </c>
      <c r="EWA56" s="299">
        <f>IF(SUM($I$55:EWA55)&lt;=$G$58,1,0)</f>
        <v>1</v>
      </c>
      <c r="EWB56" s="299">
        <f>IF(SUM($I$55:EWB55)&lt;=$G$58,1,0)</f>
        <v>1</v>
      </c>
      <c r="EWC56" s="299">
        <f>IF(SUM($I$55:EWC55)&lt;=$G$58,1,0)</f>
        <v>1</v>
      </c>
      <c r="EWD56" s="299">
        <f>IF(SUM($I$55:EWD55)&lt;=$G$58,1,0)</f>
        <v>1</v>
      </c>
      <c r="EWE56" s="299">
        <f>IF(SUM($I$55:EWE55)&lt;=$G$58,1,0)</f>
        <v>1</v>
      </c>
      <c r="EWF56" s="299">
        <f>IF(SUM($I$55:EWF55)&lt;=$G$58,1,0)</f>
        <v>1</v>
      </c>
      <c r="EWG56" s="299">
        <f>IF(SUM($I$55:EWG55)&lt;=$G$58,1,0)</f>
        <v>1</v>
      </c>
      <c r="EWH56" s="299">
        <f>IF(SUM($I$55:EWH55)&lt;=$G$58,1,0)</f>
        <v>1</v>
      </c>
      <c r="EWI56" s="299">
        <f>IF(SUM($I$55:EWI55)&lt;=$G$58,1,0)</f>
        <v>1</v>
      </c>
      <c r="EWJ56" s="299">
        <f>IF(SUM($I$55:EWJ55)&lt;=$G$58,1,0)</f>
        <v>1</v>
      </c>
      <c r="EWK56" s="299">
        <f>IF(SUM($I$55:EWK55)&lt;=$G$58,1,0)</f>
        <v>1</v>
      </c>
      <c r="EWL56" s="299">
        <f>IF(SUM($I$55:EWL55)&lt;=$G$58,1,0)</f>
        <v>1</v>
      </c>
      <c r="EWM56" s="299">
        <f>IF(SUM($I$55:EWM55)&lt;=$G$58,1,0)</f>
        <v>1</v>
      </c>
      <c r="EWN56" s="299">
        <f>IF(SUM($I$55:EWN55)&lt;=$G$58,1,0)</f>
        <v>1</v>
      </c>
      <c r="EWO56" s="299">
        <f>IF(SUM($I$55:EWO55)&lt;=$G$58,1,0)</f>
        <v>1</v>
      </c>
      <c r="EWP56" s="299">
        <f>IF(SUM($I$55:EWP55)&lt;=$G$58,1,0)</f>
        <v>1</v>
      </c>
      <c r="EWQ56" s="299">
        <f>IF(SUM($I$55:EWQ55)&lt;=$G$58,1,0)</f>
        <v>1</v>
      </c>
      <c r="EWR56" s="299">
        <f>IF(SUM($I$55:EWR55)&lt;=$G$58,1,0)</f>
        <v>1</v>
      </c>
      <c r="EWS56" s="299">
        <f>IF(SUM($I$55:EWS55)&lt;=$G$58,1,0)</f>
        <v>1</v>
      </c>
      <c r="EWT56" s="299">
        <f>IF(SUM($I$55:EWT55)&lt;=$G$58,1,0)</f>
        <v>1</v>
      </c>
      <c r="EWU56" s="299">
        <f>IF(SUM($I$55:EWU55)&lt;=$G$58,1,0)</f>
        <v>1</v>
      </c>
      <c r="EWV56" s="299">
        <f>IF(SUM($I$55:EWV55)&lt;=$G$58,1,0)</f>
        <v>1</v>
      </c>
      <c r="EWW56" s="299">
        <f>IF(SUM($I$55:EWW55)&lt;=$G$58,1,0)</f>
        <v>1</v>
      </c>
      <c r="EWX56" s="299">
        <f>IF(SUM($I$55:EWX55)&lt;=$G$58,1,0)</f>
        <v>1</v>
      </c>
      <c r="EWY56" s="299">
        <f>IF(SUM($I$55:EWY55)&lt;=$G$58,1,0)</f>
        <v>1</v>
      </c>
      <c r="EWZ56" s="299">
        <f>IF(SUM($I$55:EWZ55)&lt;=$G$58,1,0)</f>
        <v>1</v>
      </c>
      <c r="EXA56" s="299">
        <f>IF(SUM($I$55:EXA55)&lt;=$G$58,1,0)</f>
        <v>1</v>
      </c>
      <c r="EXB56" s="299">
        <f>IF(SUM($I$55:EXB55)&lt;=$G$58,1,0)</f>
        <v>1</v>
      </c>
      <c r="EXC56" s="299">
        <f>IF(SUM($I$55:EXC55)&lt;=$G$58,1,0)</f>
        <v>1</v>
      </c>
      <c r="EXD56" s="299">
        <f>IF(SUM($I$55:EXD55)&lt;=$G$58,1,0)</f>
        <v>1</v>
      </c>
      <c r="EXE56" s="299">
        <f>IF(SUM($I$55:EXE55)&lt;=$G$58,1,0)</f>
        <v>1</v>
      </c>
      <c r="EXF56" s="299">
        <f>IF(SUM($I$55:EXF55)&lt;=$G$58,1,0)</f>
        <v>1</v>
      </c>
      <c r="EXG56" s="299">
        <f>IF(SUM($I$55:EXG55)&lt;=$G$58,1,0)</f>
        <v>1</v>
      </c>
      <c r="EXH56" s="299">
        <f>IF(SUM($I$55:EXH55)&lt;=$G$58,1,0)</f>
        <v>1</v>
      </c>
      <c r="EXI56" s="299">
        <f>IF(SUM($I$55:EXI55)&lt;=$G$58,1,0)</f>
        <v>1</v>
      </c>
      <c r="EXJ56" s="299">
        <f>IF(SUM($I$55:EXJ55)&lt;=$G$58,1,0)</f>
        <v>1</v>
      </c>
      <c r="EXK56" s="299">
        <f>IF(SUM($I$55:EXK55)&lt;=$G$58,1,0)</f>
        <v>1</v>
      </c>
      <c r="EXL56" s="299">
        <f>IF(SUM($I$55:EXL55)&lt;=$G$58,1,0)</f>
        <v>1</v>
      </c>
      <c r="EXM56" s="299">
        <f>IF(SUM($I$55:EXM55)&lt;=$G$58,1,0)</f>
        <v>1</v>
      </c>
      <c r="EXN56" s="299">
        <f>IF(SUM($I$55:EXN55)&lt;=$G$58,1,0)</f>
        <v>1</v>
      </c>
      <c r="EXO56" s="299">
        <f>IF(SUM($I$55:EXO55)&lt;=$G$58,1,0)</f>
        <v>1</v>
      </c>
      <c r="EXP56" s="299">
        <f>IF(SUM($I$55:EXP55)&lt;=$G$58,1,0)</f>
        <v>1</v>
      </c>
      <c r="EXQ56" s="299">
        <f>IF(SUM($I$55:EXQ55)&lt;=$G$58,1,0)</f>
        <v>1</v>
      </c>
      <c r="EXR56" s="299">
        <f>IF(SUM($I$55:EXR55)&lt;=$G$58,1,0)</f>
        <v>1</v>
      </c>
      <c r="EXS56" s="299">
        <f>IF(SUM($I$55:EXS55)&lt;=$G$58,1,0)</f>
        <v>1</v>
      </c>
      <c r="EXT56" s="299">
        <f>IF(SUM($I$55:EXT55)&lt;=$G$58,1,0)</f>
        <v>1</v>
      </c>
      <c r="EXU56" s="299">
        <f>IF(SUM($I$55:EXU55)&lt;=$G$58,1,0)</f>
        <v>1</v>
      </c>
      <c r="EXV56" s="299">
        <f>IF(SUM($I$55:EXV55)&lt;=$G$58,1,0)</f>
        <v>1</v>
      </c>
      <c r="EXW56" s="299">
        <f>IF(SUM($I$55:EXW55)&lt;=$G$58,1,0)</f>
        <v>1</v>
      </c>
      <c r="EXX56" s="299">
        <f>IF(SUM($I$55:EXX55)&lt;=$G$58,1,0)</f>
        <v>1</v>
      </c>
      <c r="EXY56" s="299">
        <f>IF(SUM($I$55:EXY55)&lt;=$G$58,1,0)</f>
        <v>1</v>
      </c>
      <c r="EXZ56" s="299">
        <f>IF(SUM($I$55:EXZ55)&lt;=$G$58,1,0)</f>
        <v>1</v>
      </c>
      <c r="EYA56" s="299">
        <f>IF(SUM($I$55:EYA55)&lt;=$G$58,1,0)</f>
        <v>1</v>
      </c>
      <c r="EYB56" s="299">
        <f>IF(SUM($I$55:EYB55)&lt;=$G$58,1,0)</f>
        <v>1</v>
      </c>
      <c r="EYC56" s="299">
        <f>IF(SUM($I$55:EYC55)&lt;=$G$58,1,0)</f>
        <v>1</v>
      </c>
      <c r="EYD56" s="299">
        <f>IF(SUM($I$55:EYD55)&lt;=$G$58,1,0)</f>
        <v>1</v>
      </c>
      <c r="EYE56" s="299">
        <f>IF(SUM($I$55:EYE55)&lt;=$G$58,1,0)</f>
        <v>1</v>
      </c>
      <c r="EYF56" s="299">
        <f>IF(SUM($I$55:EYF55)&lt;=$G$58,1,0)</f>
        <v>1</v>
      </c>
      <c r="EYG56" s="299">
        <f>IF(SUM($I$55:EYG55)&lt;=$G$58,1,0)</f>
        <v>1</v>
      </c>
      <c r="EYH56" s="299">
        <f>IF(SUM($I$55:EYH55)&lt;=$G$58,1,0)</f>
        <v>1</v>
      </c>
      <c r="EYI56" s="299">
        <f>IF(SUM($I$55:EYI55)&lt;=$G$58,1,0)</f>
        <v>1</v>
      </c>
      <c r="EYJ56" s="299">
        <f>IF(SUM($I$55:EYJ55)&lt;=$G$58,1,0)</f>
        <v>1</v>
      </c>
      <c r="EYK56" s="299">
        <f>IF(SUM($I$55:EYK55)&lt;=$G$58,1,0)</f>
        <v>1</v>
      </c>
      <c r="EYL56" s="299">
        <f>IF(SUM($I$55:EYL55)&lt;=$G$58,1,0)</f>
        <v>1</v>
      </c>
      <c r="EYM56" s="299">
        <f>IF(SUM($I$55:EYM55)&lt;=$G$58,1,0)</f>
        <v>1</v>
      </c>
      <c r="EYN56" s="299">
        <f>IF(SUM($I$55:EYN55)&lt;=$G$58,1,0)</f>
        <v>1</v>
      </c>
      <c r="EYO56" s="299">
        <f>IF(SUM($I$55:EYO55)&lt;=$G$58,1,0)</f>
        <v>1</v>
      </c>
      <c r="EYP56" s="299">
        <f>IF(SUM($I$55:EYP55)&lt;=$G$58,1,0)</f>
        <v>1</v>
      </c>
      <c r="EYQ56" s="299">
        <f>IF(SUM($I$55:EYQ55)&lt;=$G$58,1,0)</f>
        <v>1</v>
      </c>
      <c r="EYR56" s="299">
        <f>IF(SUM($I$55:EYR55)&lt;=$G$58,1,0)</f>
        <v>1</v>
      </c>
      <c r="EYS56" s="299">
        <f>IF(SUM($I$55:EYS55)&lt;=$G$58,1,0)</f>
        <v>1</v>
      </c>
      <c r="EYT56" s="299">
        <f>IF(SUM($I$55:EYT55)&lt;=$G$58,1,0)</f>
        <v>1</v>
      </c>
      <c r="EYU56" s="299">
        <f>IF(SUM($I$55:EYU55)&lt;=$G$58,1,0)</f>
        <v>1</v>
      </c>
      <c r="EYV56" s="299">
        <f>IF(SUM($I$55:EYV55)&lt;=$G$58,1,0)</f>
        <v>1</v>
      </c>
      <c r="EYW56" s="299">
        <f>IF(SUM($I$55:EYW55)&lt;=$G$58,1,0)</f>
        <v>1</v>
      </c>
      <c r="EYX56" s="299">
        <f>IF(SUM($I$55:EYX55)&lt;=$G$58,1,0)</f>
        <v>1</v>
      </c>
      <c r="EYY56" s="299">
        <f>IF(SUM($I$55:EYY55)&lt;=$G$58,1,0)</f>
        <v>1</v>
      </c>
      <c r="EYZ56" s="299">
        <f>IF(SUM($I$55:EYZ55)&lt;=$G$58,1,0)</f>
        <v>1</v>
      </c>
      <c r="EZA56" s="299">
        <f>IF(SUM($I$55:EZA55)&lt;=$G$58,1,0)</f>
        <v>1</v>
      </c>
      <c r="EZB56" s="299">
        <f>IF(SUM($I$55:EZB55)&lt;=$G$58,1,0)</f>
        <v>1</v>
      </c>
      <c r="EZC56" s="299">
        <f>IF(SUM($I$55:EZC55)&lt;=$G$58,1,0)</f>
        <v>1</v>
      </c>
      <c r="EZD56" s="299">
        <f>IF(SUM($I$55:EZD55)&lt;=$G$58,1,0)</f>
        <v>1</v>
      </c>
      <c r="EZE56" s="299">
        <f>IF(SUM($I$55:EZE55)&lt;=$G$58,1,0)</f>
        <v>1</v>
      </c>
      <c r="EZF56" s="299">
        <f>IF(SUM($I$55:EZF55)&lt;=$G$58,1,0)</f>
        <v>1</v>
      </c>
      <c r="EZG56" s="299">
        <f>IF(SUM($I$55:EZG55)&lt;=$G$58,1,0)</f>
        <v>1</v>
      </c>
      <c r="EZH56" s="299">
        <f>IF(SUM($I$55:EZH55)&lt;=$G$58,1,0)</f>
        <v>1</v>
      </c>
      <c r="EZI56" s="299">
        <f>IF(SUM($I$55:EZI55)&lt;=$G$58,1,0)</f>
        <v>1</v>
      </c>
      <c r="EZJ56" s="299">
        <f>IF(SUM($I$55:EZJ55)&lt;=$G$58,1,0)</f>
        <v>1</v>
      </c>
      <c r="EZK56" s="299">
        <f>IF(SUM($I$55:EZK55)&lt;=$G$58,1,0)</f>
        <v>1</v>
      </c>
      <c r="EZL56" s="299">
        <f>IF(SUM($I$55:EZL55)&lt;=$G$58,1,0)</f>
        <v>1</v>
      </c>
      <c r="EZM56" s="299">
        <f>IF(SUM($I$55:EZM55)&lt;=$G$58,1,0)</f>
        <v>1</v>
      </c>
      <c r="EZN56" s="299">
        <f>IF(SUM($I$55:EZN55)&lt;=$G$58,1,0)</f>
        <v>1</v>
      </c>
      <c r="EZO56" s="299">
        <f>IF(SUM($I$55:EZO55)&lt;=$G$58,1,0)</f>
        <v>1</v>
      </c>
      <c r="EZP56" s="299">
        <f>IF(SUM($I$55:EZP55)&lt;=$G$58,1,0)</f>
        <v>1</v>
      </c>
      <c r="EZQ56" s="299">
        <f>IF(SUM($I$55:EZQ55)&lt;=$G$58,1,0)</f>
        <v>1</v>
      </c>
      <c r="EZR56" s="299">
        <f>IF(SUM($I$55:EZR55)&lt;=$G$58,1,0)</f>
        <v>1</v>
      </c>
      <c r="EZS56" s="299">
        <f>IF(SUM($I$55:EZS55)&lt;=$G$58,1,0)</f>
        <v>1</v>
      </c>
      <c r="EZT56" s="299">
        <f>IF(SUM($I$55:EZT55)&lt;=$G$58,1,0)</f>
        <v>1</v>
      </c>
      <c r="EZU56" s="299">
        <f>IF(SUM($I$55:EZU55)&lt;=$G$58,1,0)</f>
        <v>1</v>
      </c>
      <c r="EZV56" s="299">
        <f>IF(SUM($I$55:EZV55)&lt;=$G$58,1,0)</f>
        <v>1</v>
      </c>
      <c r="EZW56" s="299">
        <f>IF(SUM($I$55:EZW55)&lt;=$G$58,1,0)</f>
        <v>1</v>
      </c>
      <c r="EZX56" s="299">
        <f>IF(SUM($I$55:EZX55)&lt;=$G$58,1,0)</f>
        <v>1</v>
      </c>
      <c r="EZY56" s="299">
        <f>IF(SUM($I$55:EZY55)&lt;=$G$58,1,0)</f>
        <v>1</v>
      </c>
      <c r="EZZ56" s="299">
        <f>IF(SUM($I$55:EZZ55)&lt;=$G$58,1,0)</f>
        <v>1</v>
      </c>
      <c r="FAA56" s="299">
        <f>IF(SUM($I$55:FAA55)&lt;=$G$58,1,0)</f>
        <v>1</v>
      </c>
      <c r="FAB56" s="299">
        <f>IF(SUM($I$55:FAB55)&lt;=$G$58,1,0)</f>
        <v>1</v>
      </c>
      <c r="FAC56" s="299">
        <f>IF(SUM($I$55:FAC55)&lt;=$G$58,1,0)</f>
        <v>1</v>
      </c>
      <c r="FAD56" s="299">
        <f>IF(SUM($I$55:FAD55)&lt;=$G$58,1,0)</f>
        <v>1</v>
      </c>
      <c r="FAE56" s="299">
        <f>IF(SUM($I$55:FAE55)&lt;=$G$58,1,0)</f>
        <v>1</v>
      </c>
      <c r="FAF56" s="299">
        <f>IF(SUM($I$55:FAF55)&lt;=$G$58,1,0)</f>
        <v>1</v>
      </c>
      <c r="FAG56" s="299">
        <f>IF(SUM($I$55:FAG55)&lt;=$G$58,1,0)</f>
        <v>1</v>
      </c>
      <c r="FAH56" s="299">
        <f>IF(SUM($I$55:FAH55)&lt;=$G$58,1,0)</f>
        <v>1</v>
      </c>
      <c r="FAI56" s="299">
        <f>IF(SUM($I$55:FAI55)&lt;=$G$58,1,0)</f>
        <v>1</v>
      </c>
      <c r="FAJ56" s="299">
        <f>IF(SUM($I$55:FAJ55)&lt;=$G$58,1,0)</f>
        <v>1</v>
      </c>
      <c r="FAK56" s="299">
        <f>IF(SUM($I$55:FAK55)&lt;=$G$58,1,0)</f>
        <v>1</v>
      </c>
      <c r="FAL56" s="299">
        <f>IF(SUM($I$55:FAL55)&lt;=$G$58,1,0)</f>
        <v>1</v>
      </c>
      <c r="FAM56" s="299">
        <f>IF(SUM($I$55:FAM55)&lt;=$G$58,1,0)</f>
        <v>1</v>
      </c>
      <c r="FAN56" s="299">
        <f>IF(SUM($I$55:FAN55)&lt;=$G$58,1,0)</f>
        <v>1</v>
      </c>
      <c r="FAO56" s="299">
        <f>IF(SUM($I$55:FAO55)&lt;=$G$58,1,0)</f>
        <v>1</v>
      </c>
      <c r="FAP56" s="299">
        <f>IF(SUM($I$55:FAP55)&lt;=$G$58,1,0)</f>
        <v>1</v>
      </c>
      <c r="FAQ56" s="299">
        <f>IF(SUM($I$55:FAQ55)&lt;=$G$58,1,0)</f>
        <v>1</v>
      </c>
      <c r="FAR56" s="299">
        <f>IF(SUM($I$55:FAR55)&lt;=$G$58,1,0)</f>
        <v>1</v>
      </c>
      <c r="FAS56" s="299">
        <f>IF(SUM($I$55:FAS55)&lt;=$G$58,1,0)</f>
        <v>1</v>
      </c>
      <c r="FAT56" s="299">
        <f>IF(SUM($I$55:FAT55)&lt;=$G$58,1,0)</f>
        <v>1</v>
      </c>
      <c r="FAU56" s="299">
        <f>IF(SUM($I$55:FAU55)&lt;=$G$58,1,0)</f>
        <v>1</v>
      </c>
      <c r="FAV56" s="299">
        <f>IF(SUM($I$55:FAV55)&lt;=$G$58,1,0)</f>
        <v>1</v>
      </c>
      <c r="FAW56" s="299">
        <f>IF(SUM($I$55:FAW55)&lt;=$G$58,1,0)</f>
        <v>1</v>
      </c>
      <c r="FAX56" s="299">
        <f>IF(SUM($I$55:FAX55)&lt;=$G$58,1,0)</f>
        <v>1</v>
      </c>
      <c r="FAY56" s="299">
        <f>IF(SUM($I$55:FAY55)&lt;=$G$58,1,0)</f>
        <v>1</v>
      </c>
      <c r="FAZ56" s="299">
        <f>IF(SUM($I$55:FAZ55)&lt;=$G$58,1,0)</f>
        <v>1</v>
      </c>
      <c r="FBA56" s="299">
        <f>IF(SUM($I$55:FBA55)&lt;=$G$58,1,0)</f>
        <v>1</v>
      </c>
      <c r="FBB56" s="299">
        <f>IF(SUM($I$55:FBB55)&lt;=$G$58,1,0)</f>
        <v>1</v>
      </c>
      <c r="FBC56" s="299">
        <f>IF(SUM($I$55:FBC55)&lt;=$G$58,1,0)</f>
        <v>1</v>
      </c>
      <c r="FBD56" s="299">
        <f>IF(SUM($I$55:FBD55)&lt;=$G$58,1,0)</f>
        <v>1</v>
      </c>
      <c r="FBE56" s="299">
        <f>IF(SUM($I$55:FBE55)&lt;=$G$58,1,0)</f>
        <v>1</v>
      </c>
      <c r="FBF56" s="299">
        <f>IF(SUM($I$55:FBF55)&lt;=$G$58,1,0)</f>
        <v>1</v>
      </c>
      <c r="FBG56" s="299">
        <f>IF(SUM($I$55:FBG55)&lt;=$G$58,1,0)</f>
        <v>1</v>
      </c>
      <c r="FBH56" s="299">
        <f>IF(SUM($I$55:FBH55)&lt;=$G$58,1,0)</f>
        <v>1</v>
      </c>
      <c r="FBI56" s="299">
        <f>IF(SUM($I$55:FBI55)&lt;=$G$58,1,0)</f>
        <v>1</v>
      </c>
      <c r="FBJ56" s="299">
        <f>IF(SUM($I$55:FBJ55)&lt;=$G$58,1,0)</f>
        <v>1</v>
      </c>
      <c r="FBK56" s="299">
        <f>IF(SUM($I$55:FBK55)&lt;=$G$58,1,0)</f>
        <v>1</v>
      </c>
      <c r="FBL56" s="299">
        <f>IF(SUM($I$55:FBL55)&lt;=$G$58,1,0)</f>
        <v>1</v>
      </c>
      <c r="FBM56" s="299">
        <f>IF(SUM($I$55:FBM55)&lt;=$G$58,1,0)</f>
        <v>1</v>
      </c>
      <c r="FBN56" s="299">
        <f>IF(SUM($I$55:FBN55)&lt;=$G$58,1,0)</f>
        <v>1</v>
      </c>
      <c r="FBO56" s="299">
        <f>IF(SUM($I$55:FBO55)&lt;=$G$58,1,0)</f>
        <v>1</v>
      </c>
      <c r="FBP56" s="299">
        <f>IF(SUM($I$55:FBP55)&lt;=$G$58,1,0)</f>
        <v>1</v>
      </c>
      <c r="FBQ56" s="299">
        <f>IF(SUM($I$55:FBQ55)&lt;=$G$58,1,0)</f>
        <v>1</v>
      </c>
      <c r="FBR56" s="299">
        <f>IF(SUM($I$55:FBR55)&lt;=$G$58,1,0)</f>
        <v>1</v>
      </c>
      <c r="FBS56" s="299">
        <f>IF(SUM($I$55:FBS55)&lt;=$G$58,1,0)</f>
        <v>1</v>
      </c>
      <c r="FBT56" s="299">
        <f>IF(SUM($I$55:FBT55)&lt;=$G$58,1,0)</f>
        <v>1</v>
      </c>
      <c r="FBU56" s="299">
        <f>IF(SUM($I$55:FBU55)&lt;=$G$58,1,0)</f>
        <v>1</v>
      </c>
      <c r="FBV56" s="299">
        <f>IF(SUM($I$55:FBV55)&lt;=$G$58,1,0)</f>
        <v>1</v>
      </c>
      <c r="FBW56" s="299">
        <f>IF(SUM($I$55:FBW55)&lt;=$G$58,1,0)</f>
        <v>1</v>
      </c>
      <c r="FBX56" s="299">
        <f>IF(SUM($I$55:FBX55)&lt;=$G$58,1,0)</f>
        <v>1</v>
      </c>
      <c r="FBY56" s="299">
        <f>IF(SUM($I$55:FBY55)&lt;=$G$58,1,0)</f>
        <v>1</v>
      </c>
      <c r="FBZ56" s="299">
        <f>IF(SUM($I$55:FBZ55)&lt;=$G$58,1,0)</f>
        <v>1</v>
      </c>
      <c r="FCA56" s="299">
        <f>IF(SUM($I$55:FCA55)&lt;=$G$58,1,0)</f>
        <v>1</v>
      </c>
      <c r="FCB56" s="299">
        <f>IF(SUM($I$55:FCB55)&lt;=$G$58,1,0)</f>
        <v>1</v>
      </c>
      <c r="FCC56" s="299">
        <f>IF(SUM($I$55:FCC55)&lt;=$G$58,1,0)</f>
        <v>1</v>
      </c>
      <c r="FCD56" s="299">
        <f>IF(SUM($I$55:FCD55)&lt;=$G$58,1,0)</f>
        <v>1</v>
      </c>
      <c r="FCE56" s="299">
        <f>IF(SUM($I$55:FCE55)&lt;=$G$58,1,0)</f>
        <v>1</v>
      </c>
      <c r="FCF56" s="299">
        <f>IF(SUM($I$55:FCF55)&lt;=$G$58,1,0)</f>
        <v>1</v>
      </c>
      <c r="FCG56" s="299">
        <f>IF(SUM($I$55:FCG55)&lt;=$G$58,1,0)</f>
        <v>1</v>
      </c>
      <c r="FCH56" s="299">
        <f>IF(SUM($I$55:FCH55)&lt;=$G$58,1,0)</f>
        <v>1</v>
      </c>
      <c r="FCI56" s="299">
        <f>IF(SUM($I$55:FCI55)&lt;=$G$58,1,0)</f>
        <v>1</v>
      </c>
      <c r="FCJ56" s="299">
        <f>IF(SUM($I$55:FCJ55)&lt;=$G$58,1,0)</f>
        <v>1</v>
      </c>
      <c r="FCK56" s="299">
        <f>IF(SUM($I$55:FCK55)&lt;=$G$58,1,0)</f>
        <v>1</v>
      </c>
      <c r="FCL56" s="299">
        <f>IF(SUM($I$55:FCL55)&lt;=$G$58,1,0)</f>
        <v>1</v>
      </c>
      <c r="FCM56" s="299">
        <f>IF(SUM($I$55:FCM55)&lt;=$G$58,1,0)</f>
        <v>1</v>
      </c>
      <c r="FCN56" s="299">
        <f>IF(SUM($I$55:FCN55)&lt;=$G$58,1,0)</f>
        <v>1</v>
      </c>
      <c r="FCO56" s="299">
        <f>IF(SUM($I$55:FCO55)&lt;=$G$58,1,0)</f>
        <v>1</v>
      </c>
      <c r="FCP56" s="299">
        <f>IF(SUM($I$55:FCP55)&lt;=$G$58,1,0)</f>
        <v>1</v>
      </c>
      <c r="FCQ56" s="299">
        <f>IF(SUM($I$55:FCQ55)&lt;=$G$58,1,0)</f>
        <v>1</v>
      </c>
      <c r="FCR56" s="299">
        <f>IF(SUM($I$55:FCR55)&lt;=$G$58,1,0)</f>
        <v>1</v>
      </c>
      <c r="FCS56" s="299">
        <f>IF(SUM($I$55:FCS55)&lt;=$G$58,1,0)</f>
        <v>1</v>
      </c>
      <c r="FCT56" s="299">
        <f>IF(SUM($I$55:FCT55)&lt;=$G$58,1,0)</f>
        <v>1</v>
      </c>
      <c r="FCU56" s="299">
        <f>IF(SUM($I$55:FCU55)&lt;=$G$58,1,0)</f>
        <v>1</v>
      </c>
      <c r="FCV56" s="299">
        <f>IF(SUM($I$55:FCV55)&lt;=$G$58,1,0)</f>
        <v>1</v>
      </c>
      <c r="FCW56" s="299">
        <f>IF(SUM($I$55:FCW55)&lt;=$G$58,1,0)</f>
        <v>1</v>
      </c>
      <c r="FCX56" s="299">
        <f>IF(SUM($I$55:FCX55)&lt;=$G$58,1,0)</f>
        <v>1</v>
      </c>
      <c r="FCY56" s="299">
        <f>IF(SUM($I$55:FCY55)&lt;=$G$58,1,0)</f>
        <v>1</v>
      </c>
      <c r="FCZ56" s="299">
        <f>IF(SUM($I$55:FCZ55)&lt;=$G$58,1,0)</f>
        <v>1</v>
      </c>
      <c r="FDA56" s="299">
        <f>IF(SUM($I$55:FDA55)&lt;=$G$58,1,0)</f>
        <v>1</v>
      </c>
      <c r="FDB56" s="299">
        <f>IF(SUM($I$55:FDB55)&lt;=$G$58,1,0)</f>
        <v>1</v>
      </c>
      <c r="FDC56" s="299">
        <f>IF(SUM($I$55:FDC55)&lt;=$G$58,1,0)</f>
        <v>1</v>
      </c>
      <c r="FDD56" s="299">
        <f>IF(SUM($I$55:FDD55)&lt;=$G$58,1,0)</f>
        <v>1</v>
      </c>
      <c r="FDE56" s="299">
        <f>IF(SUM($I$55:FDE55)&lt;=$G$58,1,0)</f>
        <v>1</v>
      </c>
      <c r="FDF56" s="299">
        <f>IF(SUM($I$55:FDF55)&lt;=$G$58,1,0)</f>
        <v>1</v>
      </c>
      <c r="FDG56" s="299">
        <f>IF(SUM($I$55:FDG55)&lt;=$G$58,1,0)</f>
        <v>1</v>
      </c>
      <c r="FDH56" s="299">
        <f>IF(SUM($I$55:FDH55)&lt;=$G$58,1,0)</f>
        <v>1</v>
      </c>
      <c r="FDI56" s="299">
        <f>IF(SUM($I$55:FDI55)&lt;=$G$58,1,0)</f>
        <v>1</v>
      </c>
      <c r="FDJ56" s="299">
        <f>IF(SUM($I$55:FDJ55)&lt;=$G$58,1,0)</f>
        <v>1</v>
      </c>
      <c r="FDK56" s="299">
        <f>IF(SUM($I$55:FDK55)&lt;=$G$58,1,0)</f>
        <v>1</v>
      </c>
      <c r="FDL56" s="299">
        <f>IF(SUM($I$55:FDL55)&lt;=$G$58,1,0)</f>
        <v>1</v>
      </c>
      <c r="FDM56" s="299">
        <f>IF(SUM($I$55:FDM55)&lt;=$G$58,1,0)</f>
        <v>1</v>
      </c>
      <c r="FDN56" s="299">
        <f>IF(SUM($I$55:FDN55)&lt;=$G$58,1,0)</f>
        <v>1</v>
      </c>
      <c r="FDO56" s="299">
        <f>IF(SUM($I$55:FDO55)&lt;=$G$58,1,0)</f>
        <v>1</v>
      </c>
      <c r="FDP56" s="299">
        <f>IF(SUM($I$55:FDP55)&lt;=$G$58,1,0)</f>
        <v>1</v>
      </c>
      <c r="FDQ56" s="299">
        <f>IF(SUM($I$55:FDQ55)&lt;=$G$58,1,0)</f>
        <v>1</v>
      </c>
      <c r="FDR56" s="299">
        <f>IF(SUM($I$55:FDR55)&lt;=$G$58,1,0)</f>
        <v>1</v>
      </c>
      <c r="FDS56" s="299">
        <f>IF(SUM($I$55:FDS55)&lt;=$G$58,1,0)</f>
        <v>1</v>
      </c>
      <c r="FDT56" s="299">
        <f>IF(SUM($I$55:FDT55)&lt;=$G$58,1,0)</f>
        <v>1</v>
      </c>
      <c r="FDU56" s="299">
        <f>IF(SUM($I$55:FDU55)&lt;=$G$58,1,0)</f>
        <v>1</v>
      </c>
      <c r="FDV56" s="299">
        <f>IF(SUM($I$55:FDV55)&lt;=$G$58,1,0)</f>
        <v>1</v>
      </c>
      <c r="FDW56" s="299">
        <f>IF(SUM($I$55:FDW55)&lt;=$G$58,1,0)</f>
        <v>1</v>
      </c>
      <c r="FDX56" s="299">
        <f>IF(SUM($I$55:FDX55)&lt;=$G$58,1,0)</f>
        <v>1</v>
      </c>
      <c r="FDY56" s="299">
        <f>IF(SUM($I$55:FDY55)&lt;=$G$58,1,0)</f>
        <v>1</v>
      </c>
      <c r="FDZ56" s="299">
        <f>IF(SUM($I$55:FDZ55)&lt;=$G$58,1,0)</f>
        <v>1</v>
      </c>
      <c r="FEA56" s="299">
        <f>IF(SUM($I$55:FEA55)&lt;=$G$58,1,0)</f>
        <v>1</v>
      </c>
      <c r="FEB56" s="299">
        <f>IF(SUM($I$55:FEB55)&lt;=$G$58,1,0)</f>
        <v>1</v>
      </c>
      <c r="FEC56" s="299">
        <f>IF(SUM($I$55:FEC55)&lt;=$G$58,1,0)</f>
        <v>1</v>
      </c>
      <c r="FED56" s="299">
        <f>IF(SUM($I$55:FED55)&lt;=$G$58,1,0)</f>
        <v>1</v>
      </c>
      <c r="FEE56" s="299">
        <f>IF(SUM($I$55:FEE55)&lt;=$G$58,1,0)</f>
        <v>1</v>
      </c>
      <c r="FEF56" s="299">
        <f>IF(SUM($I$55:FEF55)&lt;=$G$58,1,0)</f>
        <v>1</v>
      </c>
      <c r="FEG56" s="299">
        <f>IF(SUM($I$55:FEG55)&lt;=$G$58,1,0)</f>
        <v>1</v>
      </c>
      <c r="FEH56" s="299">
        <f>IF(SUM($I$55:FEH55)&lt;=$G$58,1,0)</f>
        <v>1</v>
      </c>
      <c r="FEI56" s="299">
        <f>IF(SUM($I$55:FEI55)&lt;=$G$58,1,0)</f>
        <v>1</v>
      </c>
      <c r="FEJ56" s="299">
        <f>IF(SUM($I$55:FEJ55)&lt;=$G$58,1,0)</f>
        <v>1</v>
      </c>
      <c r="FEK56" s="299">
        <f>IF(SUM($I$55:FEK55)&lt;=$G$58,1,0)</f>
        <v>1</v>
      </c>
      <c r="FEL56" s="299">
        <f>IF(SUM($I$55:FEL55)&lt;=$G$58,1,0)</f>
        <v>1</v>
      </c>
      <c r="FEM56" s="299">
        <f>IF(SUM($I$55:FEM55)&lt;=$G$58,1,0)</f>
        <v>1</v>
      </c>
      <c r="FEN56" s="299">
        <f>IF(SUM($I$55:FEN55)&lt;=$G$58,1,0)</f>
        <v>1</v>
      </c>
      <c r="FEO56" s="299">
        <f>IF(SUM($I$55:FEO55)&lt;=$G$58,1,0)</f>
        <v>1</v>
      </c>
      <c r="FEP56" s="299">
        <f>IF(SUM($I$55:FEP55)&lt;=$G$58,1,0)</f>
        <v>1</v>
      </c>
      <c r="FEQ56" s="299">
        <f>IF(SUM($I$55:FEQ55)&lt;=$G$58,1,0)</f>
        <v>1</v>
      </c>
      <c r="FER56" s="299">
        <f>IF(SUM($I$55:FER55)&lt;=$G$58,1,0)</f>
        <v>1</v>
      </c>
      <c r="FES56" s="299">
        <f>IF(SUM($I$55:FES55)&lt;=$G$58,1,0)</f>
        <v>1</v>
      </c>
      <c r="FET56" s="299">
        <f>IF(SUM($I$55:FET55)&lt;=$G$58,1,0)</f>
        <v>1</v>
      </c>
      <c r="FEU56" s="299">
        <f>IF(SUM($I$55:FEU55)&lt;=$G$58,1,0)</f>
        <v>1</v>
      </c>
      <c r="FEV56" s="299">
        <f>IF(SUM($I$55:FEV55)&lt;=$G$58,1,0)</f>
        <v>1</v>
      </c>
      <c r="FEW56" s="299">
        <f>IF(SUM($I$55:FEW55)&lt;=$G$58,1,0)</f>
        <v>1</v>
      </c>
      <c r="FEX56" s="299">
        <f>IF(SUM($I$55:FEX55)&lt;=$G$58,1,0)</f>
        <v>1</v>
      </c>
      <c r="FEY56" s="299">
        <f>IF(SUM($I$55:FEY55)&lt;=$G$58,1,0)</f>
        <v>1</v>
      </c>
      <c r="FEZ56" s="299">
        <f>IF(SUM($I$55:FEZ55)&lt;=$G$58,1,0)</f>
        <v>1</v>
      </c>
      <c r="FFA56" s="299">
        <f>IF(SUM($I$55:FFA55)&lt;=$G$58,1,0)</f>
        <v>1</v>
      </c>
      <c r="FFB56" s="299">
        <f>IF(SUM($I$55:FFB55)&lt;=$G$58,1,0)</f>
        <v>1</v>
      </c>
      <c r="FFC56" s="299">
        <f>IF(SUM($I$55:FFC55)&lt;=$G$58,1,0)</f>
        <v>1</v>
      </c>
      <c r="FFD56" s="299">
        <f>IF(SUM($I$55:FFD55)&lt;=$G$58,1,0)</f>
        <v>1</v>
      </c>
      <c r="FFE56" s="299">
        <f>IF(SUM($I$55:FFE55)&lt;=$G$58,1,0)</f>
        <v>1</v>
      </c>
      <c r="FFF56" s="299">
        <f>IF(SUM($I$55:FFF55)&lt;=$G$58,1,0)</f>
        <v>1</v>
      </c>
      <c r="FFG56" s="299">
        <f>IF(SUM($I$55:FFG55)&lt;=$G$58,1,0)</f>
        <v>1</v>
      </c>
      <c r="FFH56" s="299">
        <f>IF(SUM($I$55:FFH55)&lt;=$G$58,1,0)</f>
        <v>1</v>
      </c>
      <c r="FFI56" s="299">
        <f>IF(SUM($I$55:FFI55)&lt;=$G$58,1,0)</f>
        <v>1</v>
      </c>
      <c r="FFJ56" s="299">
        <f>IF(SUM($I$55:FFJ55)&lt;=$G$58,1,0)</f>
        <v>1</v>
      </c>
      <c r="FFK56" s="299">
        <f>IF(SUM($I$55:FFK55)&lt;=$G$58,1,0)</f>
        <v>1</v>
      </c>
      <c r="FFL56" s="299">
        <f>IF(SUM($I$55:FFL55)&lt;=$G$58,1,0)</f>
        <v>1</v>
      </c>
      <c r="FFM56" s="299">
        <f>IF(SUM($I$55:FFM55)&lt;=$G$58,1,0)</f>
        <v>1</v>
      </c>
      <c r="FFN56" s="299">
        <f>IF(SUM($I$55:FFN55)&lt;=$G$58,1,0)</f>
        <v>1</v>
      </c>
      <c r="FFO56" s="299">
        <f>IF(SUM($I$55:FFO55)&lt;=$G$58,1,0)</f>
        <v>1</v>
      </c>
      <c r="FFP56" s="299">
        <f>IF(SUM($I$55:FFP55)&lt;=$G$58,1,0)</f>
        <v>1</v>
      </c>
      <c r="FFQ56" s="299">
        <f>IF(SUM($I$55:FFQ55)&lt;=$G$58,1,0)</f>
        <v>1</v>
      </c>
      <c r="FFR56" s="299">
        <f>IF(SUM($I$55:FFR55)&lt;=$G$58,1,0)</f>
        <v>1</v>
      </c>
      <c r="FFS56" s="299">
        <f>IF(SUM($I$55:FFS55)&lt;=$G$58,1,0)</f>
        <v>1</v>
      </c>
      <c r="FFT56" s="299">
        <f>IF(SUM($I$55:FFT55)&lt;=$G$58,1,0)</f>
        <v>1</v>
      </c>
      <c r="FFU56" s="299">
        <f>IF(SUM($I$55:FFU55)&lt;=$G$58,1,0)</f>
        <v>1</v>
      </c>
      <c r="FFV56" s="299">
        <f>IF(SUM($I$55:FFV55)&lt;=$G$58,1,0)</f>
        <v>1</v>
      </c>
      <c r="FFW56" s="299">
        <f>IF(SUM($I$55:FFW55)&lt;=$G$58,1,0)</f>
        <v>1</v>
      </c>
      <c r="FFX56" s="299">
        <f>IF(SUM($I$55:FFX55)&lt;=$G$58,1,0)</f>
        <v>1</v>
      </c>
      <c r="FFY56" s="299">
        <f>IF(SUM($I$55:FFY55)&lt;=$G$58,1,0)</f>
        <v>1</v>
      </c>
      <c r="FFZ56" s="299">
        <f>IF(SUM($I$55:FFZ55)&lt;=$G$58,1,0)</f>
        <v>1</v>
      </c>
      <c r="FGA56" s="299">
        <f>IF(SUM($I$55:FGA55)&lt;=$G$58,1,0)</f>
        <v>1</v>
      </c>
      <c r="FGB56" s="299">
        <f>IF(SUM($I$55:FGB55)&lt;=$G$58,1,0)</f>
        <v>1</v>
      </c>
      <c r="FGC56" s="299">
        <f>IF(SUM($I$55:FGC55)&lt;=$G$58,1,0)</f>
        <v>1</v>
      </c>
      <c r="FGD56" s="299">
        <f>IF(SUM($I$55:FGD55)&lt;=$G$58,1,0)</f>
        <v>1</v>
      </c>
      <c r="FGE56" s="299">
        <f>IF(SUM($I$55:FGE55)&lt;=$G$58,1,0)</f>
        <v>1</v>
      </c>
      <c r="FGF56" s="299">
        <f>IF(SUM($I$55:FGF55)&lt;=$G$58,1,0)</f>
        <v>1</v>
      </c>
      <c r="FGG56" s="299">
        <f>IF(SUM($I$55:FGG55)&lt;=$G$58,1,0)</f>
        <v>1</v>
      </c>
      <c r="FGH56" s="299">
        <f>IF(SUM($I$55:FGH55)&lt;=$G$58,1,0)</f>
        <v>1</v>
      </c>
      <c r="FGI56" s="299">
        <f>IF(SUM($I$55:FGI55)&lt;=$G$58,1,0)</f>
        <v>1</v>
      </c>
      <c r="FGJ56" s="299">
        <f>IF(SUM($I$55:FGJ55)&lt;=$G$58,1,0)</f>
        <v>1</v>
      </c>
      <c r="FGK56" s="299">
        <f>IF(SUM($I$55:FGK55)&lt;=$G$58,1,0)</f>
        <v>1</v>
      </c>
      <c r="FGL56" s="299">
        <f>IF(SUM($I$55:FGL55)&lt;=$G$58,1,0)</f>
        <v>1</v>
      </c>
      <c r="FGM56" s="299">
        <f>IF(SUM($I$55:FGM55)&lt;=$G$58,1,0)</f>
        <v>1</v>
      </c>
      <c r="FGN56" s="299">
        <f>IF(SUM($I$55:FGN55)&lt;=$G$58,1,0)</f>
        <v>1</v>
      </c>
      <c r="FGO56" s="299">
        <f>IF(SUM($I$55:FGO55)&lt;=$G$58,1,0)</f>
        <v>1</v>
      </c>
      <c r="FGP56" s="299">
        <f>IF(SUM($I$55:FGP55)&lt;=$G$58,1,0)</f>
        <v>1</v>
      </c>
      <c r="FGQ56" s="299">
        <f>IF(SUM($I$55:FGQ55)&lt;=$G$58,1,0)</f>
        <v>1</v>
      </c>
      <c r="FGR56" s="299">
        <f>IF(SUM($I$55:FGR55)&lt;=$G$58,1,0)</f>
        <v>1</v>
      </c>
      <c r="FGS56" s="299">
        <f>IF(SUM($I$55:FGS55)&lt;=$G$58,1,0)</f>
        <v>1</v>
      </c>
      <c r="FGT56" s="299">
        <f>IF(SUM($I$55:FGT55)&lt;=$G$58,1,0)</f>
        <v>1</v>
      </c>
      <c r="FGU56" s="299">
        <f>IF(SUM($I$55:FGU55)&lt;=$G$58,1,0)</f>
        <v>1</v>
      </c>
      <c r="FGV56" s="299">
        <f>IF(SUM($I$55:FGV55)&lt;=$G$58,1,0)</f>
        <v>1</v>
      </c>
      <c r="FGW56" s="299">
        <f>IF(SUM($I$55:FGW55)&lt;=$G$58,1,0)</f>
        <v>1</v>
      </c>
      <c r="FGX56" s="299">
        <f>IF(SUM($I$55:FGX55)&lt;=$G$58,1,0)</f>
        <v>1</v>
      </c>
      <c r="FGY56" s="299">
        <f>IF(SUM($I$55:FGY55)&lt;=$G$58,1,0)</f>
        <v>1</v>
      </c>
      <c r="FGZ56" s="299">
        <f>IF(SUM($I$55:FGZ55)&lt;=$G$58,1,0)</f>
        <v>1</v>
      </c>
      <c r="FHA56" s="299">
        <f>IF(SUM($I$55:FHA55)&lt;=$G$58,1,0)</f>
        <v>1</v>
      </c>
      <c r="FHB56" s="299">
        <f>IF(SUM($I$55:FHB55)&lt;=$G$58,1,0)</f>
        <v>1</v>
      </c>
      <c r="FHC56" s="299">
        <f>IF(SUM($I$55:FHC55)&lt;=$G$58,1,0)</f>
        <v>1</v>
      </c>
      <c r="FHD56" s="299">
        <f>IF(SUM($I$55:FHD55)&lt;=$G$58,1,0)</f>
        <v>1</v>
      </c>
      <c r="FHE56" s="299">
        <f>IF(SUM($I$55:FHE55)&lt;=$G$58,1,0)</f>
        <v>1</v>
      </c>
      <c r="FHF56" s="299">
        <f>IF(SUM($I$55:FHF55)&lt;=$G$58,1,0)</f>
        <v>1</v>
      </c>
      <c r="FHG56" s="299">
        <f>IF(SUM($I$55:FHG55)&lt;=$G$58,1,0)</f>
        <v>1</v>
      </c>
      <c r="FHH56" s="299">
        <f>IF(SUM($I$55:FHH55)&lt;=$G$58,1,0)</f>
        <v>1</v>
      </c>
      <c r="FHI56" s="299">
        <f>IF(SUM($I$55:FHI55)&lt;=$G$58,1,0)</f>
        <v>1</v>
      </c>
      <c r="FHJ56" s="299">
        <f>IF(SUM($I$55:FHJ55)&lt;=$G$58,1,0)</f>
        <v>1</v>
      </c>
      <c r="FHK56" s="299">
        <f>IF(SUM($I$55:FHK55)&lt;=$G$58,1,0)</f>
        <v>1</v>
      </c>
      <c r="FHL56" s="299">
        <f>IF(SUM($I$55:FHL55)&lt;=$G$58,1,0)</f>
        <v>1</v>
      </c>
      <c r="FHM56" s="299">
        <f>IF(SUM($I$55:FHM55)&lt;=$G$58,1,0)</f>
        <v>1</v>
      </c>
      <c r="FHN56" s="299">
        <f>IF(SUM($I$55:FHN55)&lt;=$G$58,1,0)</f>
        <v>1</v>
      </c>
      <c r="FHO56" s="299">
        <f>IF(SUM($I$55:FHO55)&lt;=$G$58,1,0)</f>
        <v>1</v>
      </c>
      <c r="FHP56" s="299">
        <f>IF(SUM($I$55:FHP55)&lt;=$G$58,1,0)</f>
        <v>1</v>
      </c>
      <c r="FHQ56" s="299">
        <f>IF(SUM($I$55:FHQ55)&lt;=$G$58,1,0)</f>
        <v>1</v>
      </c>
      <c r="FHR56" s="299">
        <f>IF(SUM($I$55:FHR55)&lt;=$G$58,1,0)</f>
        <v>1</v>
      </c>
      <c r="FHS56" s="299">
        <f>IF(SUM($I$55:FHS55)&lt;=$G$58,1,0)</f>
        <v>1</v>
      </c>
      <c r="FHT56" s="299">
        <f>IF(SUM($I$55:FHT55)&lt;=$G$58,1,0)</f>
        <v>1</v>
      </c>
      <c r="FHU56" s="299">
        <f>IF(SUM($I$55:FHU55)&lt;=$G$58,1,0)</f>
        <v>1</v>
      </c>
      <c r="FHV56" s="299">
        <f>IF(SUM($I$55:FHV55)&lt;=$G$58,1,0)</f>
        <v>1</v>
      </c>
      <c r="FHW56" s="299">
        <f>IF(SUM($I$55:FHW55)&lt;=$G$58,1,0)</f>
        <v>1</v>
      </c>
      <c r="FHX56" s="299">
        <f>IF(SUM($I$55:FHX55)&lt;=$G$58,1,0)</f>
        <v>1</v>
      </c>
      <c r="FHY56" s="299">
        <f>IF(SUM($I$55:FHY55)&lt;=$G$58,1,0)</f>
        <v>1</v>
      </c>
      <c r="FHZ56" s="299">
        <f>IF(SUM($I$55:FHZ55)&lt;=$G$58,1,0)</f>
        <v>1</v>
      </c>
      <c r="FIA56" s="299">
        <f>IF(SUM($I$55:FIA55)&lt;=$G$58,1,0)</f>
        <v>1</v>
      </c>
      <c r="FIB56" s="299">
        <f>IF(SUM($I$55:FIB55)&lt;=$G$58,1,0)</f>
        <v>1</v>
      </c>
      <c r="FIC56" s="299">
        <f>IF(SUM($I$55:FIC55)&lt;=$G$58,1,0)</f>
        <v>1</v>
      </c>
      <c r="FID56" s="299">
        <f>IF(SUM($I$55:FID55)&lt;=$G$58,1,0)</f>
        <v>1</v>
      </c>
      <c r="FIE56" s="299">
        <f>IF(SUM($I$55:FIE55)&lt;=$G$58,1,0)</f>
        <v>1</v>
      </c>
      <c r="FIF56" s="299">
        <f>IF(SUM($I$55:FIF55)&lt;=$G$58,1,0)</f>
        <v>1</v>
      </c>
      <c r="FIG56" s="299">
        <f>IF(SUM($I$55:FIG55)&lt;=$G$58,1,0)</f>
        <v>1</v>
      </c>
      <c r="FIH56" s="299">
        <f>IF(SUM($I$55:FIH55)&lt;=$G$58,1,0)</f>
        <v>1</v>
      </c>
      <c r="FII56" s="299">
        <f>IF(SUM($I$55:FII55)&lt;=$G$58,1,0)</f>
        <v>1</v>
      </c>
      <c r="FIJ56" s="299">
        <f>IF(SUM($I$55:FIJ55)&lt;=$G$58,1,0)</f>
        <v>1</v>
      </c>
      <c r="FIK56" s="299">
        <f>IF(SUM($I$55:FIK55)&lt;=$G$58,1,0)</f>
        <v>1</v>
      </c>
      <c r="FIL56" s="299">
        <f>IF(SUM($I$55:FIL55)&lt;=$G$58,1,0)</f>
        <v>1</v>
      </c>
      <c r="FIM56" s="299">
        <f>IF(SUM($I$55:FIM55)&lt;=$G$58,1,0)</f>
        <v>1</v>
      </c>
      <c r="FIN56" s="299">
        <f>IF(SUM($I$55:FIN55)&lt;=$G$58,1,0)</f>
        <v>1</v>
      </c>
      <c r="FIO56" s="299">
        <f>IF(SUM($I$55:FIO55)&lt;=$G$58,1,0)</f>
        <v>1</v>
      </c>
      <c r="FIP56" s="299">
        <f>IF(SUM($I$55:FIP55)&lt;=$G$58,1,0)</f>
        <v>1</v>
      </c>
      <c r="FIQ56" s="299">
        <f>IF(SUM($I$55:FIQ55)&lt;=$G$58,1,0)</f>
        <v>1</v>
      </c>
      <c r="FIR56" s="299">
        <f>IF(SUM($I$55:FIR55)&lt;=$G$58,1,0)</f>
        <v>1</v>
      </c>
      <c r="FIS56" s="299">
        <f>IF(SUM($I$55:FIS55)&lt;=$G$58,1,0)</f>
        <v>1</v>
      </c>
      <c r="FIT56" s="299">
        <f>IF(SUM($I$55:FIT55)&lt;=$G$58,1,0)</f>
        <v>1</v>
      </c>
      <c r="FIU56" s="299">
        <f>IF(SUM($I$55:FIU55)&lt;=$G$58,1,0)</f>
        <v>1</v>
      </c>
      <c r="FIV56" s="299">
        <f>IF(SUM($I$55:FIV55)&lt;=$G$58,1,0)</f>
        <v>1</v>
      </c>
      <c r="FIW56" s="299">
        <f>IF(SUM($I$55:FIW55)&lt;=$G$58,1,0)</f>
        <v>1</v>
      </c>
      <c r="FIX56" s="299">
        <f>IF(SUM($I$55:FIX55)&lt;=$G$58,1,0)</f>
        <v>1</v>
      </c>
      <c r="FIY56" s="299">
        <f>IF(SUM($I$55:FIY55)&lt;=$G$58,1,0)</f>
        <v>1</v>
      </c>
      <c r="FIZ56" s="299">
        <f>IF(SUM($I$55:FIZ55)&lt;=$G$58,1,0)</f>
        <v>1</v>
      </c>
      <c r="FJA56" s="299">
        <f>IF(SUM($I$55:FJA55)&lt;=$G$58,1,0)</f>
        <v>1</v>
      </c>
      <c r="FJB56" s="299">
        <f>IF(SUM($I$55:FJB55)&lt;=$G$58,1,0)</f>
        <v>1</v>
      </c>
      <c r="FJC56" s="299">
        <f>IF(SUM($I$55:FJC55)&lt;=$G$58,1,0)</f>
        <v>1</v>
      </c>
      <c r="FJD56" s="299">
        <f>IF(SUM($I$55:FJD55)&lt;=$G$58,1,0)</f>
        <v>1</v>
      </c>
      <c r="FJE56" s="299">
        <f>IF(SUM($I$55:FJE55)&lt;=$G$58,1,0)</f>
        <v>1</v>
      </c>
      <c r="FJF56" s="299">
        <f>IF(SUM($I$55:FJF55)&lt;=$G$58,1,0)</f>
        <v>1</v>
      </c>
      <c r="FJG56" s="299">
        <f>IF(SUM($I$55:FJG55)&lt;=$G$58,1,0)</f>
        <v>1</v>
      </c>
      <c r="FJH56" s="299">
        <f>IF(SUM($I$55:FJH55)&lt;=$G$58,1,0)</f>
        <v>1</v>
      </c>
      <c r="FJI56" s="299">
        <f>IF(SUM($I$55:FJI55)&lt;=$G$58,1,0)</f>
        <v>1</v>
      </c>
      <c r="FJJ56" s="299">
        <f>IF(SUM($I$55:FJJ55)&lt;=$G$58,1,0)</f>
        <v>1</v>
      </c>
      <c r="FJK56" s="299">
        <f>IF(SUM($I$55:FJK55)&lt;=$G$58,1,0)</f>
        <v>1</v>
      </c>
      <c r="FJL56" s="299">
        <f>IF(SUM($I$55:FJL55)&lt;=$G$58,1,0)</f>
        <v>1</v>
      </c>
      <c r="FJM56" s="299">
        <f>IF(SUM($I$55:FJM55)&lt;=$G$58,1,0)</f>
        <v>1</v>
      </c>
      <c r="FJN56" s="299">
        <f>IF(SUM($I$55:FJN55)&lt;=$G$58,1,0)</f>
        <v>1</v>
      </c>
      <c r="FJO56" s="299">
        <f>IF(SUM($I$55:FJO55)&lt;=$G$58,1,0)</f>
        <v>1</v>
      </c>
      <c r="FJP56" s="299">
        <f>IF(SUM($I$55:FJP55)&lt;=$G$58,1,0)</f>
        <v>1</v>
      </c>
      <c r="FJQ56" s="299">
        <f>IF(SUM($I$55:FJQ55)&lt;=$G$58,1,0)</f>
        <v>1</v>
      </c>
      <c r="FJR56" s="299">
        <f>IF(SUM($I$55:FJR55)&lt;=$G$58,1,0)</f>
        <v>1</v>
      </c>
      <c r="FJS56" s="299">
        <f>IF(SUM($I$55:FJS55)&lt;=$G$58,1,0)</f>
        <v>1</v>
      </c>
      <c r="FJT56" s="299">
        <f>IF(SUM($I$55:FJT55)&lt;=$G$58,1,0)</f>
        <v>1</v>
      </c>
      <c r="FJU56" s="299">
        <f>IF(SUM($I$55:FJU55)&lt;=$G$58,1,0)</f>
        <v>1</v>
      </c>
      <c r="FJV56" s="299">
        <f>IF(SUM($I$55:FJV55)&lt;=$G$58,1,0)</f>
        <v>1</v>
      </c>
      <c r="FJW56" s="299">
        <f>IF(SUM($I$55:FJW55)&lt;=$G$58,1,0)</f>
        <v>1</v>
      </c>
      <c r="FJX56" s="299">
        <f>IF(SUM($I$55:FJX55)&lt;=$G$58,1,0)</f>
        <v>1</v>
      </c>
      <c r="FJY56" s="299">
        <f>IF(SUM($I$55:FJY55)&lt;=$G$58,1,0)</f>
        <v>1</v>
      </c>
      <c r="FJZ56" s="299">
        <f>IF(SUM($I$55:FJZ55)&lt;=$G$58,1,0)</f>
        <v>1</v>
      </c>
      <c r="FKA56" s="299">
        <f>IF(SUM($I$55:FKA55)&lt;=$G$58,1,0)</f>
        <v>1</v>
      </c>
      <c r="FKB56" s="299">
        <f>IF(SUM($I$55:FKB55)&lt;=$G$58,1,0)</f>
        <v>1</v>
      </c>
      <c r="FKC56" s="299">
        <f>IF(SUM($I$55:FKC55)&lt;=$G$58,1,0)</f>
        <v>1</v>
      </c>
      <c r="FKD56" s="299">
        <f>IF(SUM($I$55:FKD55)&lt;=$G$58,1,0)</f>
        <v>1</v>
      </c>
      <c r="FKE56" s="299">
        <f>IF(SUM($I$55:FKE55)&lt;=$G$58,1,0)</f>
        <v>1</v>
      </c>
      <c r="FKF56" s="299">
        <f>IF(SUM($I$55:FKF55)&lt;=$G$58,1,0)</f>
        <v>1</v>
      </c>
      <c r="FKG56" s="299">
        <f>IF(SUM($I$55:FKG55)&lt;=$G$58,1,0)</f>
        <v>1</v>
      </c>
      <c r="FKH56" s="299">
        <f>IF(SUM($I$55:FKH55)&lt;=$G$58,1,0)</f>
        <v>1</v>
      </c>
      <c r="FKI56" s="299">
        <f>IF(SUM($I$55:FKI55)&lt;=$G$58,1,0)</f>
        <v>1</v>
      </c>
      <c r="FKJ56" s="299">
        <f>IF(SUM($I$55:FKJ55)&lt;=$G$58,1,0)</f>
        <v>1</v>
      </c>
      <c r="FKK56" s="299">
        <f>IF(SUM($I$55:FKK55)&lt;=$G$58,1,0)</f>
        <v>1</v>
      </c>
      <c r="FKL56" s="299">
        <f>IF(SUM($I$55:FKL55)&lt;=$G$58,1,0)</f>
        <v>1</v>
      </c>
      <c r="FKM56" s="299">
        <f>IF(SUM($I$55:FKM55)&lt;=$G$58,1,0)</f>
        <v>1</v>
      </c>
      <c r="FKN56" s="299">
        <f>IF(SUM($I$55:FKN55)&lt;=$G$58,1,0)</f>
        <v>1</v>
      </c>
      <c r="FKO56" s="299">
        <f>IF(SUM($I$55:FKO55)&lt;=$G$58,1,0)</f>
        <v>1</v>
      </c>
      <c r="FKP56" s="299">
        <f>IF(SUM($I$55:FKP55)&lt;=$G$58,1,0)</f>
        <v>1</v>
      </c>
      <c r="FKQ56" s="299">
        <f>IF(SUM($I$55:FKQ55)&lt;=$G$58,1,0)</f>
        <v>1</v>
      </c>
      <c r="FKR56" s="299">
        <f>IF(SUM($I$55:FKR55)&lt;=$G$58,1,0)</f>
        <v>1</v>
      </c>
      <c r="FKS56" s="299">
        <f>IF(SUM($I$55:FKS55)&lt;=$G$58,1,0)</f>
        <v>1</v>
      </c>
      <c r="FKT56" s="299">
        <f>IF(SUM($I$55:FKT55)&lt;=$G$58,1,0)</f>
        <v>1</v>
      </c>
      <c r="FKU56" s="299">
        <f>IF(SUM($I$55:FKU55)&lt;=$G$58,1,0)</f>
        <v>1</v>
      </c>
      <c r="FKV56" s="299">
        <f>IF(SUM($I$55:FKV55)&lt;=$G$58,1,0)</f>
        <v>1</v>
      </c>
      <c r="FKW56" s="299">
        <f>IF(SUM($I$55:FKW55)&lt;=$G$58,1,0)</f>
        <v>1</v>
      </c>
      <c r="FKX56" s="299">
        <f>IF(SUM($I$55:FKX55)&lt;=$G$58,1,0)</f>
        <v>1</v>
      </c>
      <c r="FKY56" s="299">
        <f>IF(SUM($I$55:FKY55)&lt;=$G$58,1,0)</f>
        <v>1</v>
      </c>
      <c r="FKZ56" s="299">
        <f>IF(SUM($I$55:FKZ55)&lt;=$G$58,1,0)</f>
        <v>1</v>
      </c>
      <c r="FLA56" s="299">
        <f>IF(SUM($I$55:FLA55)&lt;=$G$58,1,0)</f>
        <v>1</v>
      </c>
      <c r="FLB56" s="299">
        <f>IF(SUM($I$55:FLB55)&lt;=$G$58,1,0)</f>
        <v>1</v>
      </c>
      <c r="FLC56" s="299">
        <f>IF(SUM($I$55:FLC55)&lt;=$G$58,1,0)</f>
        <v>1</v>
      </c>
      <c r="FLD56" s="299">
        <f>IF(SUM($I$55:FLD55)&lt;=$G$58,1,0)</f>
        <v>1</v>
      </c>
      <c r="FLE56" s="299">
        <f>IF(SUM($I$55:FLE55)&lt;=$G$58,1,0)</f>
        <v>1</v>
      </c>
      <c r="FLF56" s="299">
        <f>IF(SUM($I$55:FLF55)&lt;=$G$58,1,0)</f>
        <v>1</v>
      </c>
      <c r="FLG56" s="299">
        <f>IF(SUM($I$55:FLG55)&lt;=$G$58,1,0)</f>
        <v>1</v>
      </c>
      <c r="FLH56" s="299">
        <f>IF(SUM($I$55:FLH55)&lt;=$G$58,1,0)</f>
        <v>1</v>
      </c>
      <c r="FLI56" s="299">
        <f>IF(SUM($I$55:FLI55)&lt;=$G$58,1,0)</f>
        <v>1</v>
      </c>
      <c r="FLJ56" s="299">
        <f>IF(SUM($I$55:FLJ55)&lt;=$G$58,1,0)</f>
        <v>1</v>
      </c>
      <c r="FLK56" s="299">
        <f>IF(SUM($I$55:FLK55)&lt;=$G$58,1,0)</f>
        <v>1</v>
      </c>
      <c r="FLL56" s="299">
        <f>IF(SUM($I$55:FLL55)&lt;=$G$58,1,0)</f>
        <v>1</v>
      </c>
      <c r="FLM56" s="299">
        <f>IF(SUM($I$55:FLM55)&lt;=$G$58,1,0)</f>
        <v>1</v>
      </c>
      <c r="FLN56" s="299">
        <f>IF(SUM($I$55:FLN55)&lt;=$G$58,1,0)</f>
        <v>1</v>
      </c>
      <c r="FLO56" s="299">
        <f>IF(SUM($I$55:FLO55)&lt;=$G$58,1,0)</f>
        <v>1</v>
      </c>
      <c r="FLP56" s="299">
        <f>IF(SUM($I$55:FLP55)&lt;=$G$58,1,0)</f>
        <v>1</v>
      </c>
      <c r="FLQ56" s="299">
        <f>IF(SUM($I$55:FLQ55)&lt;=$G$58,1,0)</f>
        <v>1</v>
      </c>
      <c r="FLR56" s="299">
        <f>IF(SUM($I$55:FLR55)&lt;=$G$58,1,0)</f>
        <v>1</v>
      </c>
      <c r="FLS56" s="299">
        <f>IF(SUM($I$55:FLS55)&lt;=$G$58,1,0)</f>
        <v>1</v>
      </c>
      <c r="FLT56" s="299">
        <f>IF(SUM($I$55:FLT55)&lt;=$G$58,1,0)</f>
        <v>1</v>
      </c>
      <c r="FLU56" s="299">
        <f>IF(SUM($I$55:FLU55)&lt;=$G$58,1,0)</f>
        <v>1</v>
      </c>
      <c r="FLV56" s="299">
        <f>IF(SUM($I$55:FLV55)&lt;=$G$58,1,0)</f>
        <v>1</v>
      </c>
      <c r="FLW56" s="299">
        <f>IF(SUM($I$55:FLW55)&lt;=$G$58,1,0)</f>
        <v>1</v>
      </c>
      <c r="FLX56" s="299">
        <f>IF(SUM($I$55:FLX55)&lt;=$G$58,1,0)</f>
        <v>1</v>
      </c>
      <c r="FLY56" s="299">
        <f>IF(SUM($I$55:FLY55)&lt;=$G$58,1,0)</f>
        <v>1</v>
      </c>
      <c r="FLZ56" s="299">
        <f>IF(SUM($I$55:FLZ55)&lt;=$G$58,1,0)</f>
        <v>1</v>
      </c>
      <c r="FMA56" s="299">
        <f>IF(SUM($I$55:FMA55)&lt;=$G$58,1,0)</f>
        <v>1</v>
      </c>
      <c r="FMB56" s="299">
        <f>IF(SUM($I$55:FMB55)&lt;=$G$58,1,0)</f>
        <v>1</v>
      </c>
      <c r="FMC56" s="299">
        <f>IF(SUM($I$55:FMC55)&lt;=$G$58,1,0)</f>
        <v>1</v>
      </c>
      <c r="FMD56" s="299">
        <f>IF(SUM($I$55:FMD55)&lt;=$G$58,1,0)</f>
        <v>1</v>
      </c>
      <c r="FME56" s="299">
        <f>IF(SUM($I$55:FME55)&lt;=$G$58,1,0)</f>
        <v>1</v>
      </c>
      <c r="FMF56" s="299">
        <f>IF(SUM($I$55:FMF55)&lt;=$G$58,1,0)</f>
        <v>1</v>
      </c>
      <c r="FMG56" s="299">
        <f>IF(SUM($I$55:FMG55)&lt;=$G$58,1,0)</f>
        <v>1</v>
      </c>
      <c r="FMH56" s="299">
        <f>IF(SUM($I$55:FMH55)&lt;=$G$58,1,0)</f>
        <v>1</v>
      </c>
      <c r="FMI56" s="299">
        <f>IF(SUM($I$55:FMI55)&lt;=$G$58,1,0)</f>
        <v>1</v>
      </c>
      <c r="FMJ56" s="299">
        <f>IF(SUM($I$55:FMJ55)&lt;=$G$58,1,0)</f>
        <v>1</v>
      </c>
      <c r="FMK56" s="299">
        <f>IF(SUM($I$55:FMK55)&lt;=$G$58,1,0)</f>
        <v>1</v>
      </c>
      <c r="FML56" s="299">
        <f>IF(SUM($I$55:FML55)&lt;=$G$58,1,0)</f>
        <v>1</v>
      </c>
      <c r="FMM56" s="299">
        <f>IF(SUM($I$55:FMM55)&lt;=$G$58,1,0)</f>
        <v>1</v>
      </c>
      <c r="FMN56" s="299">
        <f>IF(SUM($I$55:FMN55)&lt;=$G$58,1,0)</f>
        <v>1</v>
      </c>
      <c r="FMO56" s="299">
        <f>IF(SUM($I$55:FMO55)&lt;=$G$58,1,0)</f>
        <v>1</v>
      </c>
      <c r="FMP56" s="299">
        <f>IF(SUM($I$55:FMP55)&lt;=$G$58,1,0)</f>
        <v>1</v>
      </c>
      <c r="FMQ56" s="299">
        <f>IF(SUM($I$55:FMQ55)&lt;=$G$58,1,0)</f>
        <v>1</v>
      </c>
      <c r="FMR56" s="299">
        <f>IF(SUM($I$55:FMR55)&lt;=$G$58,1,0)</f>
        <v>1</v>
      </c>
      <c r="FMS56" s="299">
        <f>IF(SUM($I$55:FMS55)&lt;=$G$58,1,0)</f>
        <v>1</v>
      </c>
      <c r="FMT56" s="299">
        <f>IF(SUM($I$55:FMT55)&lt;=$G$58,1,0)</f>
        <v>1</v>
      </c>
      <c r="FMU56" s="299">
        <f>IF(SUM($I$55:FMU55)&lt;=$G$58,1,0)</f>
        <v>1</v>
      </c>
      <c r="FMV56" s="299">
        <f>IF(SUM($I$55:FMV55)&lt;=$G$58,1,0)</f>
        <v>1</v>
      </c>
      <c r="FMW56" s="299">
        <f>IF(SUM($I$55:FMW55)&lt;=$G$58,1,0)</f>
        <v>1</v>
      </c>
      <c r="FMX56" s="299">
        <f>IF(SUM($I$55:FMX55)&lt;=$G$58,1,0)</f>
        <v>1</v>
      </c>
      <c r="FMY56" s="299">
        <f>IF(SUM($I$55:FMY55)&lt;=$G$58,1,0)</f>
        <v>1</v>
      </c>
      <c r="FMZ56" s="299">
        <f>IF(SUM($I$55:FMZ55)&lt;=$G$58,1,0)</f>
        <v>1</v>
      </c>
      <c r="FNA56" s="299">
        <f>IF(SUM($I$55:FNA55)&lt;=$G$58,1,0)</f>
        <v>1</v>
      </c>
      <c r="FNB56" s="299">
        <f>IF(SUM($I$55:FNB55)&lt;=$G$58,1,0)</f>
        <v>1</v>
      </c>
      <c r="FNC56" s="299">
        <f>IF(SUM($I$55:FNC55)&lt;=$G$58,1,0)</f>
        <v>1</v>
      </c>
      <c r="FND56" s="299">
        <f>IF(SUM($I$55:FND55)&lt;=$G$58,1,0)</f>
        <v>1</v>
      </c>
      <c r="FNE56" s="299">
        <f>IF(SUM($I$55:FNE55)&lt;=$G$58,1,0)</f>
        <v>1</v>
      </c>
      <c r="FNF56" s="299">
        <f>IF(SUM($I$55:FNF55)&lt;=$G$58,1,0)</f>
        <v>1</v>
      </c>
      <c r="FNG56" s="299">
        <f>IF(SUM($I$55:FNG55)&lt;=$G$58,1,0)</f>
        <v>1</v>
      </c>
      <c r="FNH56" s="299">
        <f>IF(SUM($I$55:FNH55)&lt;=$G$58,1,0)</f>
        <v>1</v>
      </c>
      <c r="FNI56" s="299">
        <f>IF(SUM($I$55:FNI55)&lt;=$G$58,1,0)</f>
        <v>1</v>
      </c>
      <c r="FNJ56" s="299">
        <f>IF(SUM($I$55:FNJ55)&lt;=$G$58,1,0)</f>
        <v>1</v>
      </c>
      <c r="FNK56" s="299">
        <f>IF(SUM($I$55:FNK55)&lt;=$G$58,1,0)</f>
        <v>1</v>
      </c>
      <c r="FNL56" s="299">
        <f>IF(SUM($I$55:FNL55)&lt;=$G$58,1,0)</f>
        <v>1</v>
      </c>
      <c r="FNM56" s="299">
        <f>IF(SUM($I$55:FNM55)&lt;=$G$58,1,0)</f>
        <v>1</v>
      </c>
      <c r="FNN56" s="299">
        <f>IF(SUM($I$55:FNN55)&lt;=$G$58,1,0)</f>
        <v>1</v>
      </c>
      <c r="FNO56" s="299">
        <f>IF(SUM($I$55:FNO55)&lt;=$G$58,1,0)</f>
        <v>1</v>
      </c>
      <c r="FNP56" s="299">
        <f>IF(SUM($I$55:FNP55)&lt;=$G$58,1,0)</f>
        <v>1</v>
      </c>
      <c r="FNQ56" s="299">
        <f>IF(SUM($I$55:FNQ55)&lt;=$G$58,1,0)</f>
        <v>1</v>
      </c>
      <c r="FNR56" s="299">
        <f>IF(SUM($I$55:FNR55)&lt;=$G$58,1,0)</f>
        <v>1</v>
      </c>
      <c r="FNS56" s="299">
        <f>IF(SUM($I$55:FNS55)&lt;=$G$58,1,0)</f>
        <v>1</v>
      </c>
      <c r="FNT56" s="299">
        <f>IF(SUM($I$55:FNT55)&lt;=$G$58,1,0)</f>
        <v>1</v>
      </c>
      <c r="FNU56" s="299">
        <f>IF(SUM($I$55:FNU55)&lt;=$G$58,1,0)</f>
        <v>1</v>
      </c>
      <c r="FNV56" s="299">
        <f>IF(SUM($I$55:FNV55)&lt;=$G$58,1,0)</f>
        <v>1</v>
      </c>
      <c r="FNW56" s="299">
        <f>IF(SUM($I$55:FNW55)&lt;=$G$58,1,0)</f>
        <v>1</v>
      </c>
      <c r="FNX56" s="299">
        <f>IF(SUM($I$55:FNX55)&lt;=$G$58,1,0)</f>
        <v>1</v>
      </c>
      <c r="FNY56" s="299">
        <f>IF(SUM($I$55:FNY55)&lt;=$G$58,1,0)</f>
        <v>1</v>
      </c>
      <c r="FNZ56" s="299">
        <f>IF(SUM($I$55:FNZ55)&lt;=$G$58,1,0)</f>
        <v>1</v>
      </c>
      <c r="FOA56" s="299">
        <f>IF(SUM($I$55:FOA55)&lt;=$G$58,1,0)</f>
        <v>1</v>
      </c>
      <c r="FOB56" s="299">
        <f>IF(SUM($I$55:FOB55)&lt;=$G$58,1,0)</f>
        <v>1</v>
      </c>
      <c r="FOC56" s="299">
        <f>IF(SUM($I$55:FOC55)&lt;=$G$58,1,0)</f>
        <v>1</v>
      </c>
      <c r="FOD56" s="299">
        <f>IF(SUM($I$55:FOD55)&lt;=$G$58,1,0)</f>
        <v>1</v>
      </c>
      <c r="FOE56" s="299">
        <f>IF(SUM($I$55:FOE55)&lt;=$G$58,1,0)</f>
        <v>1</v>
      </c>
      <c r="FOF56" s="299">
        <f>IF(SUM($I$55:FOF55)&lt;=$G$58,1,0)</f>
        <v>1</v>
      </c>
      <c r="FOG56" s="299">
        <f>IF(SUM($I$55:FOG55)&lt;=$G$58,1,0)</f>
        <v>1</v>
      </c>
      <c r="FOH56" s="299">
        <f>IF(SUM($I$55:FOH55)&lt;=$G$58,1,0)</f>
        <v>1</v>
      </c>
      <c r="FOI56" s="299">
        <f>IF(SUM($I$55:FOI55)&lt;=$G$58,1,0)</f>
        <v>1</v>
      </c>
      <c r="FOJ56" s="299">
        <f>IF(SUM($I$55:FOJ55)&lt;=$G$58,1,0)</f>
        <v>1</v>
      </c>
      <c r="FOK56" s="299">
        <f>IF(SUM($I$55:FOK55)&lt;=$G$58,1,0)</f>
        <v>1</v>
      </c>
      <c r="FOL56" s="299">
        <f>IF(SUM($I$55:FOL55)&lt;=$G$58,1,0)</f>
        <v>1</v>
      </c>
      <c r="FOM56" s="299">
        <f>IF(SUM($I$55:FOM55)&lt;=$G$58,1,0)</f>
        <v>1</v>
      </c>
      <c r="FON56" s="299">
        <f>IF(SUM($I$55:FON55)&lt;=$G$58,1,0)</f>
        <v>1</v>
      </c>
      <c r="FOO56" s="299">
        <f>IF(SUM($I$55:FOO55)&lt;=$G$58,1,0)</f>
        <v>1</v>
      </c>
      <c r="FOP56" s="299">
        <f>IF(SUM($I$55:FOP55)&lt;=$G$58,1,0)</f>
        <v>1</v>
      </c>
      <c r="FOQ56" s="299">
        <f>IF(SUM($I$55:FOQ55)&lt;=$G$58,1,0)</f>
        <v>1</v>
      </c>
      <c r="FOR56" s="299">
        <f>IF(SUM($I$55:FOR55)&lt;=$G$58,1,0)</f>
        <v>1</v>
      </c>
      <c r="FOS56" s="299">
        <f>IF(SUM($I$55:FOS55)&lt;=$G$58,1,0)</f>
        <v>1</v>
      </c>
      <c r="FOT56" s="299">
        <f>IF(SUM($I$55:FOT55)&lt;=$G$58,1,0)</f>
        <v>1</v>
      </c>
      <c r="FOU56" s="299">
        <f>IF(SUM($I$55:FOU55)&lt;=$G$58,1,0)</f>
        <v>1</v>
      </c>
      <c r="FOV56" s="299">
        <f>IF(SUM($I$55:FOV55)&lt;=$G$58,1,0)</f>
        <v>1</v>
      </c>
      <c r="FOW56" s="299">
        <f>IF(SUM($I$55:FOW55)&lt;=$G$58,1,0)</f>
        <v>1</v>
      </c>
      <c r="FOX56" s="299">
        <f>IF(SUM($I$55:FOX55)&lt;=$G$58,1,0)</f>
        <v>1</v>
      </c>
      <c r="FOY56" s="299">
        <f>IF(SUM($I$55:FOY55)&lt;=$G$58,1,0)</f>
        <v>1</v>
      </c>
      <c r="FOZ56" s="299">
        <f>IF(SUM($I$55:FOZ55)&lt;=$G$58,1,0)</f>
        <v>1</v>
      </c>
      <c r="FPA56" s="299">
        <f>IF(SUM($I$55:FPA55)&lt;=$G$58,1,0)</f>
        <v>1</v>
      </c>
      <c r="FPB56" s="299">
        <f>IF(SUM($I$55:FPB55)&lt;=$G$58,1,0)</f>
        <v>1</v>
      </c>
      <c r="FPC56" s="299">
        <f>IF(SUM($I$55:FPC55)&lt;=$G$58,1,0)</f>
        <v>1</v>
      </c>
      <c r="FPD56" s="299">
        <f>IF(SUM($I$55:FPD55)&lt;=$G$58,1,0)</f>
        <v>1</v>
      </c>
      <c r="FPE56" s="299">
        <f>IF(SUM($I$55:FPE55)&lt;=$G$58,1,0)</f>
        <v>1</v>
      </c>
      <c r="FPF56" s="299">
        <f>IF(SUM($I$55:FPF55)&lt;=$G$58,1,0)</f>
        <v>1</v>
      </c>
      <c r="FPG56" s="299">
        <f>IF(SUM($I$55:FPG55)&lt;=$G$58,1,0)</f>
        <v>1</v>
      </c>
      <c r="FPH56" s="299">
        <f>IF(SUM($I$55:FPH55)&lt;=$G$58,1,0)</f>
        <v>1</v>
      </c>
      <c r="FPI56" s="299">
        <f>IF(SUM($I$55:FPI55)&lt;=$G$58,1,0)</f>
        <v>1</v>
      </c>
      <c r="FPJ56" s="299">
        <f>IF(SUM($I$55:FPJ55)&lt;=$G$58,1,0)</f>
        <v>1</v>
      </c>
      <c r="FPK56" s="299">
        <f>IF(SUM($I$55:FPK55)&lt;=$G$58,1,0)</f>
        <v>1</v>
      </c>
      <c r="FPL56" s="299">
        <f>IF(SUM($I$55:FPL55)&lt;=$G$58,1,0)</f>
        <v>1</v>
      </c>
      <c r="FPM56" s="299">
        <f>IF(SUM($I$55:FPM55)&lt;=$G$58,1,0)</f>
        <v>1</v>
      </c>
      <c r="FPN56" s="299">
        <f>IF(SUM($I$55:FPN55)&lt;=$G$58,1,0)</f>
        <v>1</v>
      </c>
      <c r="FPO56" s="299">
        <f>IF(SUM($I$55:FPO55)&lt;=$G$58,1,0)</f>
        <v>1</v>
      </c>
      <c r="FPP56" s="299">
        <f>IF(SUM($I$55:FPP55)&lt;=$G$58,1,0)</f>
        <v>1</v>
      </c>
      <c r="FPQ56" s="299">
        <f>IF(SUM($I$55:FPQ55)&lt;=$G$58,1,0)</f>
        <v>1</v>
      </c>
      <c r="FPR56" s="299">
        <f>IF(SUM($I$55:FPR55)&lt;=$G$58,1,0)</f>
        <v>1</v>
      </c>
      <c r="FPS56" s="299">
        <f>IF(SUM($I$55:FPS55)&lt;=$G$58,1,0)</f>
        <v>1</v>
      </c>
      <c r="FPT56" s="299">
        <f>IF(SUM($I$55:FPT55)&lt;=$G$58,1,0)</f>
        <v>1</v>
      </c>
      <c r="FPU56" s="299">
        <f>IF(SUM($I$55:FPU55)&lt;=$G$58,1,0)</f>
        <v>1</v>
      </c>
      <c r="FPV56" s="299">
        <f>IF(SUM($I$55:FPV55)&lt;=$G$58,1,0)</f>
        <v>1</v>
      </c>
      <c r="FPW56" s="299">
        <f>IF(SUM($I$55:FPW55)&lt;=$G$58,1,0)</f>
        <v>1</v>
      </c>
      <c r="FPX56" s="299">
        <f>IF(SUM($I$55:FPX55)&lt;=$G$58,1,0)</f>
        <v>1</v>
      </c>
      <c r="FPY56" s="299">
        <f>IF(SUM($I$55:FPY55)&lt;=$G$58,1,0)</f>
        <v>1</v>
      </c>
      <c r="FPZ56" s="299">
        <f>IF(SUM($I$55:FPZ55)&lt;=$G$58,1,0)</f>
        <v>1</v>
      </c>
      <c r="FQA56" s="299">
        <f>IF(SUM($I$55:FQA55)&lt;=$G$58,1,0)</f>
        <v>1</v>
      </c>
      <c r="FQB56" s="299">
        <f>IF(SUM($I$55:FQB55)&lt;=$G$58,1,0)</f>
        <v>1</v>
      </c>
      <c r="FQC56" s="299">
        <f>IF(SUM($I$55:FQC55)&lt;=$G$58,1,0)</f>
        <v>1</v>
      </c>
      <c r="FQD56" s="299">
        <f>IF(SUM($I$55:FQD55)&lt;=$G$58,1,0)</f>
        <v>1</v>
      </c>
      <c r="FQE56" s="299">
        <f>IF(SUM($I$55:FQE55)&lt;=$G$58,1,0)</f>
        <v>1</v>
      </c>
      <c r="FQF56" s="299">
        <f>IF(SUM($I$55:FQF55)&lt;=$G$58,1,0)</f>
        <v>1</v>
      </c>
      <c r="FQG56" s="299">
        <f>IF(SUM($I$55:FQG55)&lt;=$G$58,1,0)</f>
        <v>1</v>
      </c>
      <c r="FQH56" s="299">
        <f>IF(SUM($I$55:FQH55)&lt;=$G$58,1,0)</f>
        <v>1</v>
      </c>
      <c r="FQI56" s="299">
        <f>IF(SUM($I$55:FQI55)&lt;=$G$58,1,0)</f>
        <v>1</v>
      </c>
      <c r="FQJ56" s="299">
        <f>IF(SUM($I$55:FQJ55)&lt;=$G$58,1,0)</f>
        <v>1</v>
      </c>
      <c r="FQK56" s="299">
        <f>IF(SUM($I$55:FQK55)&lt;=$G$58,1,0)</f>
        <v>1</v>
      </c>
      <c r="FQL56" s="299">
        <f>IF(SUM($I$55:FQL55)&lt;=$G$58,1,0)</f>
        <v>1</v>
      </c>
      <c r="FQM56" s="299">
        <f>IF(SUM($I$55:FQM55)&lt;=$G$58,1,0)</f>
        <v>1</v>
      </c>
      <c r="FQN56" s="299">
        <f>IF(SUM($I$55:FQN55)&lt;=$G$58,1,0)</f>
        <v>1</v>
      </c>
      <c r="FQO56" s="299">
        <f>IF(SUM($I$55:FQO55)&lt;=$G$58,1,0)</f>
        <v>1</v>
      </c>
      <c r="FQP56" s="299">
        <f>IF(SUM($I$55:FQP55)&lt;=$G$58,1,0)</f>
        <v>1</v>
      </c>
      <c r="FQQ56" s="299">
        <f>IF(SUM($I$55:FQQ55)&lt;=$G$58,1,0)</f>
        <v>1</v>
      </c>
      <c r="FQR56" s="299">
        <f>IF(SUM($I$55:FQR55)&lt;=$G$58,1,0)</f>
        <v>1</v>
      </c>
      <c r="FQS56" s="299">
        <f>IF(SUM($I$55:FQS55)&lt;=$G$58,1,0)</f>
        <v>1</v>
      </c>
      <c r="FQT56" s="299">
        <f>IF(SUM($I$55:FQT55)&lt;=$G$58,1,0)</f>
        <v>1</v>
      </c>
      <c r="FQU56" s="299">
        <f>IF(SUM($I$55:FQU55)&lt;=$G$58,1,0)</f>
        <v>1</v>
      </c>
      <c r="FQV56" s="299">
        <f>IF(SUM($I$55:FQV55)&lt;=$G$58,1,0)</f>
        <v>1</v>
      </c>
      <c r="FQW56" s="299">
        <f>IF(SUM($I$55:FQW55)&lt;=$G$58,1,0)</f>
        <v>1</v>
      </c>
      <c r="FQX56" s="299">
        <f>IF(SUM($I$55:FQX55)&lt;=$G$58,1,0)</f>
        <v>1</v>
      </c>
      <c r="FQY56" s="299">
        <f>IF(SUM($I$55:FQY55)&lt;=$G$58,1,0)</f>
        <v>1</v>
      </c>
      <c r="FQZ56" s="299">
        <f>IF(SUM($I$55:FQZ55)&lt;=$G$58,1,0)</f>
        <v>1</v>
      </c>
      <c r="FRA56" s="299">
        <f>IF(SUM($I$55:FRA55)&lt;=$G$58,1,0)</f>
        <v>1</v>
      </c>
      <c r="FRB56" s="299">
        <f>IF(SUM($I$55:FRB55)&lt;=$G$58,1,0)</f>
        <v>1</v>
      </c>
      <c r="FRC56" s="299">
        <f>IF(SUM($I$55:FRC55)&lt;=$G$58,1,0)</f>
        <v>1</v>
      </c>
      <c r="FRD56" s="299">
        <f>IF(SUM($I$55:FRD55)&lt;=$G$58,1,0)</f>
        <v>1</v>
      </c>
      <c r="FRE56" s="299">
        <f>IF(SUM($I$55:FRE55)&lt;=$G$58,1,0)</f>
        <v>1</v>
      </c>
      <c r="FRF56" s="299">
        <f>IF(SUM($I$55:FRF55)&lt;=$G$58,1,0)</f>
        <v>1</v>
      </c>
      <c r="FRG56" s="299">
        <f>IF(SUM($I$55:FRG55)&lt;=$G$58,1,0)</f>
        <v>1</v>
      </c>
      <c r="FRH56" s="299">
        <f>IF(SUM($I$55:FRH55)&lt;=$G$58,1,0)</f>
        <v>1</v>
      </c>
      <c r="FRI56" s="299">
        <f>IF(SUM($I$55:FRI55)&lt;=$G$58,1,0)</f>
        <v>1</v>
      </c>
      <c r="FRJ56" s="299">
        <f>IF(SUM($I$55:FRJ55)&lt;=$G$58,1,0)</f>
        <v>1</v>
      </c>
      <c r="FRK56" s="299">
        <f>IF(SUM($I$55:FRK55)&lt;=$G$58,1,0)</f>
        <v>1</v>
      </c>
      <c r="FRL56" s="299">
        <f>IF(SUM($I$55:FRL55)&lt;=$G$58,1,0)</f>
        <v>1</v>
      </c>
      <c r="FRM56" s="299">
        <f>IF(SUM($I$55:FRM55)&lt;=$G$58,1,0)</f>
        <v>1</v>
      </c>
      <c r="FRN56" s="299">
        <f>IF(SUM($I$55:FRN55)&lt;=$G$58,1,0)</f>
        <v>1</v>
      </c>
      <c r="FRO56" s="299">
        <f>IF(SUM($I$55:FRO55)&lt;=$G$58,1,0)</f>
        <v>1</v>
      </c>
      <c r="FRP56" s="299">
        <f>IF(SUM($I$55:FRP55)&lt;=$G$58,1,0)</f>
        <v>1</v>
      </c>
      <c r="FRQ56" s="299">
        <f>IF(SUM($I$55:FRQ55)&lt;=$G$58,1,0)</f>
        <v>1</v>
      </c>
      <c r="FRR56" s="299">
        <f>IF(SUM($I$55:FRR55)&lt;=$G$58,1,0)</f>
        <v>1</v>
      </c>
      <c r="FRS56" s="299">
        <f>IF(SUM($I$55:FRS55)&lt;=$G$58,1,0)</f>
        <v>1</v>
      </c>
      <c r="FRT56" s="299">
        <f>IF(SUM($I$55:FRT55)&lt;=$G$58,1,0)</f>
        <v>1</v>
      </c>
      <c r="FRU56" s="299">
        <f>IF(SUM($I$55:FRU55)&lt;=$G$58,1,0)</f>
        <v>1</v>
      </c>
      <c r="FRV56" s="299">
        <f>IF(SUM($I$55:FRV55)&lt;=$G$58,1,0)</f>
        <v>1</v>
      </c>
      <c r="FRW56" s="299">
        <f>IF(SUM($I$55:FRW55)&lt;=$G$58,1,0)</f>
        <v>1</v>
      </c>
      <c r="FRX56" s="299">
        <f>IF(SUM($I$55:FRX55)&lt;=$G$58,1,0)</f>
        <v>1</v>
      </c>
      <c r="FRY56" s="299">
        <f>IF(SUM($I$55:FRY55)&lt;=$G$58,1,0)</f>
        <v>1</v>
      </c>
      <c r="FRZ56" s="299">
        <f>IF(SUM($I$55:FRZ55)&lt;=$G$58,1,0)</f>
        <v>1</v>
      </c>
      <c r="FSA56" s="299">
        <f>IF(SUM($I$55:FSA55)&lt;=$G$58,1,0)</f>
        <v>1</v>
      </c>
      <c r="FSB56" s="299">
        <f>IF(SUM($I$55:FSB55)&lt;=$G$58,1,0)</f>
        <v>1</v>
      </c>
      <c r="FSC56" s="299">
        <f>IF(SUM($I$55:FSC55)&lt;=$G$58,1,0)</f>
        <v>1</v>
      </c>
      <c r="FSD56" s="299">
        <f>IF(SUM($I$55:FSD55)&lt;=$G$58,1,0)</f>
        <v>1</v>
      </c>
      <c r="FSE56" s="299">
        <f>IF(SUM($I$55:FSE55)&lt;=$G$58,1,0)</f>
        <v>1</v>
      </c>
      <c r="FSF56" s="299">
        <f>IF(SUM($I$55:FSF55)&lt;=$G$58,1,0)</f>
        <v>1</v>
      </c>
      <c r="FSG56" s="299">
        <f>IF(SUM($I$55:FSG55)&lt;=$G$58,1,0)</f>
        <v>1</v>
      </c>
      <c r="FSH56" s="299">
        <f>IF(SUM($I$55:FSH55)&lt;=$G$58,1,0)</f>
        <v>1</v>
      </c>
      <c r="FSI56" s="299">
        <f>IF(SUM($I$55:FSI55)&lt;=$G$58,1,0)</f>
        <v>1</v>
      </c>
      <c r="FSJ56" s="299">
        <f>IF(SUM($I$55:FSJ55)&lt;=$G$58,1,0)</f>
        <v>1</v>
      </c>
      <c r="FSK56" s="299">
        <f>IF(SUM($I$55:FSK55)&lt;=$G$58,1,0)</f>
        <v>1</v>
      </c>
      <c r="FSL56" s="299">
        <f>IF(SUM($I$55:FSL55)&lt;=$G$58,1,0)</f>
        <v>1</v>
      </c>
      <c r="FSM56" s="299">
        <f>IF(SUM($I$55:FSM55)&lt;=$G$58,1,0)</f>
        <v>1</v>
      </c>
      <c r="FSN56" s="299">
        <f>IF(SUM($I$55:FSN55)&lt;=$G$58,1,0)</f>
        <v>1</v>
      </c>
      <c r="FSO56" s="299">
        <f>IF(SUM($I$55:FSO55)&lt;=$G$58,1,0)</f>
        <v>1</v>
      </c>
      <c r="FSP56" s="299">
        <f>IF(SUM($I$55:FSP55)&lt;=$G$58,1,0)</f>
        <v>1</v>
      </c>
      <c r="FSQ56" s="299">
        <f>IF(SUM($I$55:FSQ55)&lt;=$G$58,1,0)</f>
        <v>1</v>
      </c>
      <c r="FSR56" s="299">
        <f>IF(SUM($I$55:FSR55)&lt;=$G$58,1,0)</f>
        <v>1</v>
      </c>
      <c r="FSS56" s="299">
        <f>IF(SUM($I$55:FSS55)&lt;=$G$58,1,0)</f>
        <v>1</v>
      </c>
      <c r="FST56" s="299">
        <f>IF(SUM($I$55:FST55)&lt;=$G$58,1,0)</f>
        <v>1</v>
      </c>
      <c r="FSU56" s="299">
        <f>IF(SUM($I$55:FSU55)&lt;=$G$58,1,0)</f>
        <v>1</v>
      </c>
      <c r="FSV56" s="299">
        <f>IF(SUM($I$55:FSV55)&lt;=$G$58,1,0)</f>
        <v>1</v>
      </c>
      <c r="FSW56" s="299">
        <f>IF(SUM($I$55:FSW55)&lt;=$G$58,1,0)</f>
        <v>1</v>
      </c>
      <c r="FSX56" s="299">
        <f>IF(SUM($I$55:FSX55)&lt;=$G$58,1,0)</f>
        <v>1</v>
      </c>
      <c r="FSY56" s="299">
        <f>IF(SUM($I$55:FSY55)&lt;=$G$58,1,0)</f>
        <v>1</v>
      </c>
      <c r="FSZ56" s="299">
        <f>IF(SUM($I$55:FSZ55)&lt;=$G$58,1,0)</f>
        <v>1</v>
      </c>
      <c r="FTA56" s="299">
        <f>IF(SUM($I$55:FTA55)&lt;=$G$58,1,0)</f>
        <v>1</v>
      </c>
      <c r="FTB56" s="299">
        <f>IF(SUM($I$55:FTB55)&lt;=$G$58,1,0)</f>
        <v>1</v>
      </c>
      <c r="FTC56" s="299">
        <f>IF(SUM($I$55:FTC55)&lt;=$G$58,1,0)</f>
        <v>1</v>
      </c>
      <c r="FTD56" s="299">
        <f>IF(SUM($I$55:FTD55)&lt;=$G$58,1,0)</f>
        <v>1</v>
      </c>
      <c r="FTE56" s="299">
        <f>IF(SUM($I$55:FTE55)&lt;=$G$58,1,0)</f>
        <v>1</v>
      </c>
      <c r="FTF56" s="299">
        <f>IF(SUM($I$55:FTF55)&lt;=$G$58,1,0)</f>
        <v>1</v>
      </c>
      <c r="FTG56" s="299">
        <f>IF(SUM($I$55:FTG55)&lt;=$G$58,1,0)</f>
        <v>1</v>
      </c>
      <c r="FTH56" s="299">
        <f>IF(SUM($I$55:FTH55)&lt;=$G$58,1,0)</f>
        <v>1</v>
      </c>
      <c r="FTI56" s="299">
        <f>IF(SUM($I$55:FTI55)&lt;=$G$58,1,0)</f>
        <v>1</v>
      </c>
      <c r="FTJ56" s="299">
        <f>IF(SUM($I$55:FTJ55)&lt;=$G$58,1,0)</f>
        <v>1</v>
      </c>
      <c r="FTK56" s="299">
        <f>IF(SUM($I$55:FTK55)&lt;=$G$58,1,0)</f>
        <v>1</v>
      </c>
      <c r="FTL56" s="299">
        <f>IF(SUM($I$55:FTL55)&lt;=$G$58,1,0)</f>
        <v>1</v>
      </c>
      <c r="FTM56" s="299">
        <f>IF(SUM($I$55:FTM55)&lt;=$G$58,1,0)</f>
        <v>1</v>
      </c>
      <c r="FTN56" s="299">
        <f>IF(SUM($I$55:FTN55)&lt;=$G$58,1,0)</f>
        <v>1</v>
      </c>
      <c r="FTO56" s="299">
        <f>IF(SUM($I$55:FTO55)&lt;=$G$58,1,0)</f>
        <v>1</v>
      </c>
      <c r="FTP56" s="299">
        <f>IF(SUM($I$55:FTP55)&lt;=$G$58,1,0)</f>
        <v>1</v>
      </c>
      <c r="FTQ56" s="299">
        <f>IF(SUM($I$55:FTQ55)&lt;=$G$58,1,0)</f>
        <v>1</v>
      </c>
      <c r="FTR56" s="299">
        <f>IF(SUM($I$55:FTR55)&lt;=$G$58,1,0)</f>
        <v>1</v>
      </c>
      <c r="FTS56" s="299">
        <f>IF(SUM($I$55:FTS55)&lt;=$G$58,1,0)</f>
        <v>1</v>
      </c>
      <c r="FTT56" s="299">
        <f>IF(SUM($I$55:FTT55)&lt;=$G$58,1,0)</f>
        <v>1</v>
      </c>
      <c r="FTU56" s="299">
        <f>IF(SUM($I$55:FTU55)&lt;=$G$58,1,0)</f>
        <v>1</v>
      </c>
      <c r="FTV56" s="299">
        <f>IF(SUM($I$55:FTV55)&lt;=$G$58,1,0)</f>
        <v>1</v>
      </c>
      <c r="FTW56" s="299">
        <f>IF(SUM($I$55:FTW55)&lt;=$G$58,1,0)</f>
        <v>1</v>
      </c>
      <c r="FTX56" s="299">
        <f>IF(SUM($I$55:FTX55)&lt;=$G$58,1,0)</f>
        <v>1</v>
      </c>
      <c r="FTY56" s="299">
        <f>IF(SUM($I$55:FTY55)&lt;=$G$58,1,0)</f>
        <v>1</v>
      </c>
      <c r="FTZ56" s="299">
        <f>IF(SUM($I$55:FTZ55)&lt;=$G$58,1,0)</f>
        <v>1</v>
      </c>
      <c r="FUA56" s="299">
        <f>IF(SUM($I$55:FUA55)&lt;=$G$58,1,0)</f>
        <v>1</v>
      </c>
      <c r="FUB56" s="299">
        <f>IF(SUM($I$55:FUB55)&lt;=$G$58,1,0)</f>
        <v>1</v>
      </c>
      <c r="FUC56" s="299">
        <f>IF(SUM($I$55:FUC55)&lt;=$G$58,1,0)</f>
        <v>1</v>
      </c>
      <c r="FUD56" s="299">
        <f>IF(SUM($I$55:FUD55)&lt;=$G$58,1,0)</f>
        <v>1</v>
      </c>
      <c r="FUE56" s="299">
        <f>IF(SUM($I$55:FUE55)&lt;=$G$58,1,0)</f>
        <v>1</v>
      </c>
      <c r="FUF56" s="299">
        <f>IF(SUM($I$55:FUF55)&lt;=$G$58,1,0)</f>
        <v>1</v>
      </c>
      <c r="FUG56" s="299">
        <f>IF(SUM($I$55:FUG55)&lt;=$G$58,1,0)</f>
        <v>1</v>
      </c>
      <c r="FUH56" s="299">
        <f>IF(SUM($I$55:FUH55)&lt;=$G$58,1,0)</f>
        <v>1</v>
      </c>
      <c r="FUI56" s="299">
        <f>IF(SUM($I$55:FUI55)&lt;=$G$58,1,0)</f>
        <v>1</v>
      </c>
      <c r="FUJ56" s="299">
        <f>IF(SUM($I$55:FUJ55)&lt;=$G$58,1,0)</f>
        <v>1</v>
      </c>
      <c r="FUK56" s="299">
        <f>IF(SUM($I$55:FUK55)&lt;=$G$58,1,0)</f>
        <v>1</v>
      </c>
      <c r="FUL56" s="299">
        <f>IF(SUM($I$55:FUL55)&lt;=$G$58,1,0)</f>
        <v>1</v>
      </c>
      <c r="FUM56" s="299">
        <f>IF(SUM($I$55:FUM55)&lt;=$G$58,1,0)</f>
        <v>1</v>
      </c>
      <c r="FUN56" s="299">
        <f>IF(SUM($I$55:FUN55)&lt;=$G$58,1,0)</f>
        <v>1</v>
      </c>
      <c r="FUO56" s="299">
        <f>IF(SUM($I$55:FUO55)&lt;=$G$58,1,0)</f>
        <v>1</v>
      </c>
      <c r="FUP56" s="299">
        <f>IF(SUM($I$55:FUP55)&lt;=$G$58,1,0)</f>
        <v>1</v>
      </c>
      <c r="FUQ56" s="299">
        <f>IF(SUM($I$55:FUQ55)&lt;=$G$58,1,0)</f>
        <v>1</v>
      </c>
      <c r="FUR56" s="299">
        <f>IF(SUM($I$55:FUR55)&lt;=$G$58,1,0)</f>
        <v>1</v>
      </c>
      <c r="FUS56" s="299">
        <f>IF(SUM($I$55:FUS55)&lt;=$G$58,1,0)</f>
        <v>1</v>
      </c>
      <c r="FUT56" s="299">
        <f>IF(SUM($I$55:FUT55)&lt;=$G$58,1,0)</f>
        <v>1</v>
      </c>
      <c r="FUU56" s="299">
        <f>IF(SUM($I$55:FUU55)&lt;=$G$58,1,0)</f>
        <v>1</v>
      </c>
      <c r="FUV56" s="299">
        <f>IF(SUM($I$55:FUV55)&lt;=$G$58,1,0)</f>
        <v>1</v>
      </c>
      <c r="FUW56" s="299">
        <f>IF(SUM($I$55:FUW55)&lt;=$G$58,1,0)</f>
        <v>1</v>
      </c>
      <c r="FUX56" s="299">
        <f>IF(SUM($I$55:FUX55)&lt;=$G$58,1,0)</f>
        <v>1</v>
      </c>
      <c r="FUY56" s="299">
        <f>IF(SUM($I$55:FUY55)&lt;=$G$58,1,0)</f>
        <v>1</v>
      </c>
      <c r="FUZ56" s="299">
        <f>IF(SUM($I$55:FUZ55)&lt;=$G$58,1,0)</f>
        <v>1</v>
      </c>
      <c r="FVA56" s="299">
        <f>IF(SUM($I$55:FVA55)&lt;=$G$58,1,0)</f>
        <v>1</v>
      </c>
      <c r="FVB56" s="299">
        <f>IF(SUM($I$55:FVB55)&lt;=$G$58,1,0)</f>
        <v>1</v>
      </c>
      <c r="FVC56" s="299">
        <f>IF(SUM($I$55:FVC55)&lt;=$G$58,1,0)</f>
        <v>1</v>
      </c>
      <c r="FVD56" s="299">
        <f>IF(SUM($I$55:FVD55)&lt;=$G$58,1,0)</f>
        <v>1</v>
      </c>
      <c r="FVE56" s="299">
        <f>IF(SUM($I$55:FVE55)&lt;=$G$58,1,0)</f>
        <v>1</v>
      </c>
      <c r="FVF56" s="299">
        <f>IF(SUM($I$55:FVF55)&lt;=$G$58,1,0)</f>
        <v>1</v>
      </c>
      <c r="FVG56" s="299">
        <f>IF(SUM($I$55:FVG55)&lt;=$G$58,1,0)</f>
        <v>1</v>
      </c>
      <c r="FVH56" s="299">
        <f>IF(SUM($I$55:FVH55)&lt;=$G$58,1,0)</f>
        <v>1</v>
      </c>
      <c r="FVI56" s="299">
        <f>IF(SUM($I$55:FVI55)&lt;=$G$58,1,0)</f>
        <v>1</v>
      </c>
      <c r="FVJ56" s="299">
        <f>IF(SUM($I$55:FVJ55)&lt;=$G$58,1,0)</f>
        <v>1</v>
      </c>
      <c r="FVK56" s="299">
        <f>IF(SUM($I$55:FVK55)&lt;=$G$58,1,0)</f>
        <v>1</v>
      </c>
      <c r="FVL56" s="299">
        <f>IF(SUM($I$55:FVL55)&lt;=$G$58,1,0)</f>
        <v>1</v>
      </c>
      <c r="FVM56" s="299">
        <f>IF(SUM($I$55:FVM55)&lt;=$G$58,1,0)</f>
        <v>1</v>
      </c>
      <c r="FVN56" s="299">
        <f>IF(SUM($I$55:FVN55)&lt;=$G$58,1,0)</f>
        <v>1</v>
      </c>
      <c r="FVO56" s="299">
        <f>IF(SUM($I$55:FVO55)&lt;=$G$58,1,0)</f>
        <v>1</v>
      </c>
      <c r="FVP56" s="299">
        <f>IF(SUM($I$55:FVP55)&lt;=$G$58,1,0)</f>
        <v>1</v>
      </c>
      <c r="FVQ56" s="299">
        <f>IF(SUM($I$55:FVQ55)&lt;=$G$58,1,0)</f>
        <v>1</v>
      </c>
      <c r="FVR56" s="299">
        <f>IF(SUM($I$55:FVR55)&lt;=$G$58,1,0)</f>
        <v>1</v>
      </c>
      <c r="FVS56" s="299">
        <f>IF(SUM($I$55:FVS55)&lt;=$G$58,1,0)</f>
        <v>1</v>
      </c>
      <c r="FVT56" s="299">
        <f>IF(SUM($I$55:FVT55)&lt;=$G$58,1,0)</f>
        <v>1</v>
      </c>
      <c r="FVU56" s="299">
        <f>IF(SUM($I$55:FVU55)&lt;=$G$58,1,0)</f>
        <v>1</v>
      </c>
      <c r="FVV56" s="299">
        <f>IF(SUM($I$55:FVV55)&lt;=$G$58,1,0)</f>
        <v>1</v>
      </c>
      <c r="FVW56" s="299">
        <f>IF(SUM($I$55:FVW55)&lt;=$G$58,1,0)</f>
        <v>1</v>
      </c>
      <c r="FVX56" s="299">
        <f>IF(SUM($I$55:FVX55)&lt;=$G$58,1,0)</f>
        <v>1</v>
      </c>
      <c r="FVY56" s="299">
        <f>IF(SUM($I$55:FVY55)&lt;=$G$58,1,0)</f>
        <v>1</v>
      </c>
      <c r="FVZ56" s="299">
        <f>IF(SUM($I$55:FVZ55)&lt;=$G$58,1,0)</f>
        <v>1</v>
      </c>
      <c r="FWA56" s="299">
        <f>IF(SUM($I$55:FWA55)&lt;=$G$58,1,0)</f>
        <v>1</v>
      </c>
      <c r="FWB56" s="299">
        <f>IF(SUM($I$55:FWB55)&lt;=$G$58,1,0)</f>
        <v>1</v>
      </c>
      <c r="FWC56" s="299">
        <f>IF(SUM($I$55:FWC55)&lt;=$G$58,1,0)</f>
        <v>1</v>
      </c>
      <c r="FWD56" s="299">
        <f>IF(SUM($I$55:FWD55)&lt;=$G$58,1,0)</f>
        <v>1</v>
      </c>
      <c r="FWE56" s="299">
        <f>IF(SUM($I$55:FWE55)&lt;=$G$58,1,0)</f>
        <v>1</v>
      </c>
      <c r="FWF56" s="299">
        <f>IF(SUM($I$55:FWF55)&lt;=$G$58,1,0)</f>
        <v>1</v>
      </c>
      <c r="FWG56" s="299">
        <f>IF(SUM($I$55:FWG55)&lt;=$G$58,1,0)</f>
        <v>1</v>
      </c>
      <c r="FWH56" s="299">
        <f>IF(SUM($I$55:FWH55)&lt;=$G$58,1,0)</f>
        <v>1</v>
      </c>
      <c r="FWI56" s="299">
        <f>IF(SUM($I$55:FWI55)&lt;=$G$58,1,0)</f>
        <v>1</v>
      </c>
      <c r="FWJ56" s="299">
        <f>IF(SUM($I$55:FWJ55)&lt;=$G$58,1,0)</f>
        <v>1</v>
      </c>
      <c r="FWK56" s="299">
        <f>IF(SUM($I$55:FWK55)&lt;=$G$58,1,0)</f>
        <v>1</v>
      </c>
      <c r="FWL56" s="299">
        <f>IF(SUM($I$55:FWL55)&lt;=$G$58,1,0)</f>
        <v>1</v>
      </c>
      <c r="FWM56" s="299">
        <f>IF(SUM($I$55:FWM55)&lt;=$G$58,1,0)</f>
        <v>1</v>
      </c>
      <c r="FWN56" s="299">
        <f>IF(SUM($I$55:FWN55)&lt;=$G$58,1,0)</f>
        <v>1</v>
      </c>
      <c r="FWO56" s="299">
        <f>IF(SUM($I$55:FWO55)&lt;=$G$58,1,0)</f>
        <v>1</v>
      </c>
      <c r="FWP56" s="299">
        <f>IF(SUM($I$55:FWP55)&lt;=$G$58,1,0)</f>
        <v>1</v>
      </c>
      <c r="FWQ56" s="299">
        <f>IF(SUM($I$55:FWQ55)&lt;=$G$58,1,0)</f>
        <v>1</v>
      </c>
      <c r="FWR56" s="299">
        <f>IF(SUM($I$55:FWR55)&lt;=$G$58,1,0)</f>
        <v>1</v>
      </c>
      <c r="FWS56" s="299">
        <f>IF(SUM($I$55:FWS55)&lt;=$G$58,1,0)</f>
        <v>1</v>
      </c>
      <c r="FWT56" s="299">
        <f>IF(SUM($I$55:FWT55)&lt;=$G$58,1,0)</f>
        <v>1</v>
      </c>
      <c r="FWU56" s="299">
        <f>IF(SUM($I$55:FWU55)&lt;=$G$58,1,0)</f>
        <v>1</v>
      </c>
      <c r="FWV56" s="299">
        <f>IF(SUM($I$55:FWV55)&lt;=$G$58,1,0)</f>
        <v>1</v>
      </c>
      <c r="FWW56" s="299">
        <f>IF(SUM($I$55:FWW55)&lt;=$G$58,1,0)</f>
        <v>1</v>
      </c>
      <c r="FWX56" s="299">
        <f>IF(SUM($I$55:FWX55)&lt;=$G$58,1,0)</f>
        <v>1</v>
      </c>
      <c r="FWY56" s="299">
        <f>IF(SUM($I$55:FWY55)&lt;=$G$58,1,0)</f>
        <v>1</v>
      </c>
      <c r="FWZ56" s="299">
        <f>IF(SUM($I$55:FWZ55)&lt;=$G$58,1,0)</f>
        <v>1</v>
      </c>
      <c r="FXA56" s="299">
        <f>IF(SUM($I$55:FXA55)&lt;=$G$58,1,0)</f>
        <v>1</v>
      </c>
      <c r="FXB56" s="299">
        <f>IF(SUM($I$55:FXB55)&lt;=$G$58,1,0)</f>
        <v>1</v>
      </c>
      <c r="FXC56" s="299">
        <f>IF(SUM($I$55:FXC55)&lt;=$G$58,1,0)</f>
        <v>1</v>
      </c>
      <c r="FXD56" s="299">
        <f>IF(SUM($I$55:FXD55)&lt;=$G$58,1,0)</f>
        <v>1</v>
      </c>
      <c r="FXE56" s="299">
        <f>IF(SUM($I$55:FXE55)&lt;=$G$58,1,0)</f>
        <v>1</v>
      </c>
      <c r="FXF56" s="299">
        <f>IF(SUM($I$55:FXF55)&lt;=$G$58,1,0)</f>
        <v>1</v>
      </c>
      <c r="FXG56" s="299">
        <f>IF(SUM($I$55:FXG55)&lt;=$G$58,1,0)</f>
        <v>1</v>
      </c>
      <c r="FXH56" s="299">
        <f>IF(SUM($I$55:FXH55)&lt;=$G$58,1,0)</f>
        <v>1</v>
      </c>
      <c r="FXI56" s="299">
        <f>IF(SUM($I$55:FXI55)&lt;=$G$58,1,0)</f>
        <v>1</v>
      </c>
      <c r="FXJ56" s="299">
        <f>IF(SUM($I$55:FXJ55)&lt;=$G$58,1,0)</f>
        <v>1</v>
      </c>
      <c r="FXK56" s="299">
        <f>IF(SUM($I$55:FXK55)&lt;=$G$58,1,0)</f>
        <v>1</v>
      </c>
      <c r="FXL56" s="299">
        <f>IF(SUM($I$55:FXL55)&lt;=$G$58,1,0)</f>
        <v>1</v>
      </c>
      <c r="FXM56" s="299">
        <f>IF(SUM($I$55:FXM55)&lt;=$G$58,1,0)</f>
        <v>1</v>
      </c>
      <c r="FXN56" s="299">
        <f>IF(SUM($I$55:FXN55)&lt;=$G$58,1,0)</f>
        <v>1</v>
      </c>
      <c r="FXO56" s="299">
        <f>IF(SUM($I$55:FXO55)&lt;=$G$58,1,0)</f>
        <v>1</v>
      </c>
      <c r="FXP56" s="299">
        <f>IF(SUM($I$55:FXP55)&lt;=$G$58,1,0)</f>
        <v>1</v>
      </c>
      <c r="FXQ56" s="299">
        <f>IF(SUM($I$55:FXQ55)&lt;=$G$58,1,0)</f>
        <v>1</v>
      </c>
      <c r="FXR56" s="299">
        <f>IF(SUM($I$55:FXR55)&lt;=$G$58,1,0)</f>
        <v>1</v>
      </c>
      <c r="FXS56" s="299">
        <f>IF(SUM($I$55:FXS55)&lt;=$G$58,1,0)</f>
        <v>1</v>
      </c>
      <c r="FXT56" s="299">
        <f>IF(SUM($I$55:FXT55)&lt;=$G$58,1,0)</f>
        <v>1</v>
      </c>
      <c r="FXU56" s="299">
        <f>IF(SUM($I$55:FXU55)&lt;=$G$58,1,0)</f>
        <v>1</v>
      </c>
      <c r="FXV56" s="299">
        <f>IF(SUM($I$55:FXV55)&lt;=$G$58,1,0)</f>
        <v>1</v>
      </c>
      <c r="FXW56" s="299">
        <f>IF(SUM($I$55:FXW55)&lt;=$G$58,1,0)</f>
        <v>1</v>
      </c>
      <c r="FXX56" s="299">
        <f>IF(SUM($I$55:FXX55)&lt;=$G$58,1,0)</f>
        <v>1</v>
      </c>
      <c r="FXY56" s="299">
        <f>IF(SUM($I$55:FXY55)&lt;=$G$58,1,0)</f>
        <v>1</v>
      </c>
      <c r="FXZ56" s="299">
        <f>IF(SUM($I$55:FXZ55)&lt;=$G$58,1,0)</f>
        <v>1</v>
      </c>
      <c r="FYA56" s="299">
        <f>IF(SUM($I$55:FYA55)&lt;=$G$58,1,0)</f>
        <v>1</v>
      </c>
      <c r="FYB56" s="299">
        <f>IF(SUM($I$55:FYB55)&lt;=$G$58,1,0)</f>
        <v>1</v>
      </c>
      <c r="FYC56" s="299">
        <f>IF(SUM($I$55:FYC55)&lt;=$G$58,1,0)</f>
        <v>1</v>
      </c>
      <c r="FYD56" s="299">
        <f>IF(SUM($I$55:FYD55)&lt;=$G$58,1,0)</f>
        <v>1</v>
      </c>
      <c r="FYE56" s="299">
        <f>IF(SUM($I$55:FYE55)&lt;=$G$58,1,0)</f>
        <v>1</v>
      </c>
      <c r="FYF56" s="299">
        <f>IF(SUM($I$55:FYF55)&lt;=$G$58,1,0)</f>
        <v>1</v>
      </c>
      <c r="FYG56" s="299">
        <f>IF(SUM($I$55:FYG55)&lt;=$G$58,1,0)</f>
        <v>1</v>
      </c>
      <c r="FYH56" s="299">
        <f>IF(SUM($I$55:FYH55)&lt;=$G$58,1,0)</f>
        <v>1</v>
      </c>
      <c r="FYI56" s="299">
        <f>IF(SUM($I$55:FYI55)&lt;=$G$58,1,0)</f>
        <v>1</v>
      </c>
      <c r="FYJ56" s="299">
        <f>IF(SUM($I$55:FYJ55)&lt;=$G$58,1,0)</f>
        <v>1</v>
      </c>
      <c r="FYK56" s="299">
        <f>IF(SUM($I$55:FYK55)&lt;=$G$58,1,0)</f>
        <v>1</v>
      </c>
      <c r="FYL56" s="299">
        <f>IF(SUM($I$55:FYL55)&lt;=$G$58,1,0)</f>
        <v>1</v>
      </c>
      <c r="FYM56" s="299">
        <f>IF(SUM($I$55:FYM55)&lt;=$G$58,1,0)</f>
        <v>1</v>
      </c>
      <c r="FYN56" s="299">
        <f>IF(SUM($I$55:FYN55)&lt;=$G$58,1,0)</f>
        <v>1</v>
      </c>
      <c r="FYO56" s="299">
        <f>IF(SUM($I$55:FYO55)&lt;=$G$58,1,0)</f>
        <v>1</v>
      </c>
      <c r="FYP56" s="299">
        <f>IF(SUM($I$55:FYP55)&lt;=$G$58,1,0)</f>
        <v>1</v>
      </c>
      <c r="FYQ56" s="299">
        <f>IF(SUM($I$55:FYQ55)&lt;=$G$58,1,0)</f>
        <v>1</v>
      </c>
      <c r="FYR56" s="299">
        <f>IF(SUM($I$55:FYR55)&lt;=$G$58,1,0)</f>
        <v>1</v>
      </c>
      <c r="FYS56" s="299">
        <f>IF(SUM($I$55:FYS55)&lt;=$G$58,1,0)</f>
        <v>1</v>
      </c>
      <c r="FYT56" s="299">
        <f>IF(SUM($I$55:FYT55)&lt;=$G$58,1,0)</f>
        <v>1</v>
      </c>
      <c r="FYU56" s="299">
        <f>IF(SUM($I$55:FYU55)&lt;=$G$58,1,0)</f>
        <v>1</v>
      </c>
      <c r="FYV56" s="299">
        <f>IF(SUM($I$55:FYV55)&lt;=$G$58,1,0)</f>
        <v>1</v>
      </c>
      <c r="FYW56" s="299">
        <f>IF(SUM($I$55:FYW55)&lt;=$G$58,1,0)</f>
        <v>1</v>
      </c>
      <c r="FYX56" s="299">
        <f>IF(SUM($I$55:FYX55)&lt;=$G$58,1,0)</f>
        <v>1</v>
      </c>
      <c r="FYY56" s="299">
        <f>IF(SUM($I$55:FYY55)&lt;=$G$58,1,0)</f>
        <v>1</v>
      </c>
      <c r="FYZ56" s="299">
        <f>IF(SUM($I$55:FYZ55)&lt;=$G$58,1,0)</f>
        <v>1</v>
      </c>
      <c r="FZA56" s="299">
        <f>IF(SUM($I$55:FZA55)&lt;=$G$58,1,0)</f>
        <v>1</v>
      </c>
      <c r="FZB56" s="299">
        <f>IF(SUM($I$55:FZB55)&lt;=$G$58,1,0)</f>
        <v>1</v>
      </c>
      <c r="FZC56" s="299">
        <f>IF(SUM($I$55:FZC55)&lt;=$G$58,1,0)</f>
        <v>1</v>
      </c>
      <c r="FZD56" s="299">
        <f>IF(SUM($I$55:FZD55)&lt;=$G$58,1,0)</f>
        <v>1</v>
      </c>
      <c r="FZE56" s="299">
        <f>IF(SUM($I$55:FZE55)&lt;=$G$58,1,0)</f>
        <v>1</v>
      </c>
      <c r="FZF56" s="299">
        <f>IF(SUM($I$55:FZF55)&lt;=$G$58,1,0)</f>
        <v>1</v>
      </c>
      <c r="FZG56" s="299">
        <f>IF(SUM($I$55:FZG55)&lt;=$G$58,1,0)</f>
        <v>1</v>
      </c>
      <c r="FZH56" s="299">
        <f>IF(SUM($I$55:FZH55)&lt;=$G$58,1,0)</f>
        <v>1</v>
      </c>
      <c r="FZI56" s="299">
        <f>IF(SUM($I$55:FZI55)&lt;=$G$58,1,0)</f>
        <v>1</v>
      </c>
      <c r="FZJ56" s="299">
        <f>IF(SUM($I$55:FZJ55)&lt;=$G$58,1,0)</f>
        <v>1</v>
      </c>
      <c r="FZK56" s="299">
        <f>IF(SUM($I$55:FZK55)&lt;=$G$58,1,0)</f>
        <v>1</v>
      </c>
      <c r="FZL56" s="299">
        <f>IF(SUM($I$55:FZL55)&lt;=$G$58,1,0)</f>
        <v>1</v>
      </c>
      <c r="FZM56" s="299">
        <f>IF(SUM($I$55:FZM55)&lt;=$G$58,1,0)</f>
        <v>1</v>
      </c>
      <c r="FZN56" s="299">
        <f>IF(SUM($I$55:FZN55)&lt;=$G$58,1,0)</f>
        <v>1</v>
      </c>
      <c r="FZO56" s="299">
        <f>IF(SUM($I$55:FZO55)&lt;=$G$58,1,0)</f>
        <v>1</v>
      </c>
      <c r="FZP56" s="299">
        <f>IF(SUM($I$55:FZP55)&lt;=$G$58,1,0)</f>
        <v>1</v>
      </c>
      <c r="FZQ56" s="299">
        <f>IF(SUM($I$55:FZQ55)&lt;=$G$58,1,0)</f>
        <v>1</v>
      </c>
      <c r="FZR56" s="299">
        <f>IF(SUM($I$55:FZR55)&lt;=$G$58,1,0)</f>
        <v>1</v>
      </c>
      <c r="FZS56" s="299">
        <f>IF(SUM($I$55:FZS55)&lt;=$G$58,1,0)</f>
        <v>1</v>
      </c>
      <c r="FZT56" s="299">
        <f>IF(SUM($I$55:FZT55)&lt;=$G$58,1,0)</f>
        <v>1</v>
      </c>
      <c r="FZU56" s="299">
        <f>IF(SUM($I$55:FZU55)&lt;=$G$58,1,0)</f>
        <v>1</v>
      </c>
      <c r="FZV56" s="299">
        <f>IF(SUM($I$55:FZV55)&lt;=$G$58,1,0)</f>
        <v>1</v>
      </c>
      <c r="FZW56" s="299">
        <f>IF(SUM($I$55:FZW55)&lt;=$G$58,1,0)</f>
        <v>1</v>
      </c>
      <c r="FZX56" s="299">
        <f>IF(SUM($I$55:FZX55)&lt;=$G$58,1,0)</f>
        <v>1</v>
      </c>
      <c r="FZY56" s="299">
        <f>IF(SUM($I$55:FZY55)&lt;=$G$58,1,0)</f>
        <v>1</v>
      </c>
      <c r="FZZ56" s="299">
        <f>IF(SUM($I$55:FZZ55)&lt;=$G$58,1,0)</f>
        <v>1</v>
      </c>
      <c r="GAA56" s="299">
        <f>IF(SUM($I$55:GAA55)&lt;=$G$58,1,0)</f>
        <v>1</v>
      </c>
      <c r="GAB56" s="299">
        <f>IF(SUM($I$55:GAB55)&lt;=$G$58,1,0)</f>
        <v>1</v>
      </c>
      <c r="GAC56" s="299">
        <f>IF(SUM($I$55:GAC55)&lt;=$G$58,1,0)</f>
        <v>1</v>
      </c>
      <c r="GAD56" s="299">
        <f>IF(SUM($I$55:GAD55)&lt;=$G$58,1,0)</f>
        <v>1</v>
      </c>
      <c r="GAE56" s="299">
        <f>IF(SUM($I$55:GAE55)&lt;=$G$58,1,0)</f>
        <v>1</v>
      </c>
      <c r="GAF56" s="299">
        <f>IF(SUM($I$55:GAF55)&lt;=$G$58,1,0)</f>
        <v>1</v>
      </c>
      <c r="GAG56" s="299">
        <f>IF(SUM($I$55:GAG55)&lt;=$G$58,1,0)</f>
        <v>1</v>
      </c>
      <c r="GAH56" s="299">
        <f>IF(SUM($I$55:GAH55)&lt;=$G$58,1,0)</f>
        <v>1</v>
      </c>
      <c r="GAI56" s="299">
        <f>IF(SUM($I$55:GAI55)&lt;=$G$58,1,0)</f>
        <v>1</v>
      </c>
      <c r="GAJ56" s="299">
        <f>IF(SUM($I$55:GAJ55)&lt;=$G$58,1,0)</f>
        <v>1</v>
      </c>
      <c r="GAK56" s="299">
        <f>IF(SUM($I$55:GAK55)&lt;=$G$58,1,0)</f>
        <v>1</v>
      </c>
      <c r="GAL56" s="299">
        <f>IF(SUM($I$55:GAL55)&lt;=$G$58,1,0)</f>
        <v>1</v>
      </c>
      <c r="GAM56" s="299">
        <f>IF(SUM($I$55:GAM55)&lt;=$G$58,1,0)</f>
        <v>1</v>
      </c>
      <c r="GAN56" s="299">
        <f>IF(SUM($I$55:GAN55)&lt;=$G$58,1,0)</f>
        <v>1</v>
      </c>
      <c r="GAO56" s="299">
        <f>IF(SUM($I$55:GAO55)&lt;=$G$58,1,0)</f>
        <v>1</v>
      </c>
      <c r="GAP56" s="299">
        <f>IF(SUM($I$55:GAP55)&lt;=$G$58,1,0)</f>
        <v>1</v>
      </c>
      <c r="GAQ56" s="299">
        <f>IF(SUM($I$55:GAQ55)&lt;=$G$58,1,0)</f>
        <v>1</v>
      </c>
      <c r="GAR56" s="299">
        <f>IF(SUM($I$55:GAR55)&lt;=$G$58,1,0)</f>
        <v>1</v>
      </c>
      <c r="GAS56" s="299">
        <f>IF(SUM($I$55:GAS55)&lt;=$G$58,1,0)</f>
        <v>1</v>
      </c>
      <c r="GAT56" s="299">
        <f>IF(SUM($I$55:GAT55)&lt;=$G$58,1,0)</f>
        <v>1</v>
      </c>
      <c r="GAU56" s="299">
        <f>IF(SUM($I$55:GAU55)&lt;=$G$58,1,0)</f>
        <v>1</v>
      </c>
      <c r="GAV56" s="299">
        <f>IF(SUM($I$55:GAV55)&lt;=$G$58,1,0)</f>
        <v>1</v>
      </c>
      <c r="GAW56" s="299">
        <f>IF(SUM($I$55:GAW55)&lt;=$G$58,1,0)</f>
        <v>1</v>
      </c>
      <c r="GAX56" s="299">
        <f>IF(SUM($I$55:GAX55)&lt;=$G$58,1,0)</f>
        <v>1</v>
      </c>
      <c r="GAY56" s="299">
        <f>IF(SUM($I$55:GAY55)&lt;=$G$58,1,0)</f>
        <v>1</v>
      </c>
      <c r="GAZ56" s="299">
        <f>IF(SUM($I$55:GAZ55)&lt;=$G$58,1,0)</f>
        <v>1</v>
      </c>
      <c r="GBA56" s="299">
        <f>IF(SUM($I$55:GBA55)&lt;=$G$58,1,0)</f>
        <v>1</v>
      </c>
      <c r="GBB56" s="299">
        <f>IF(SUM($I$55:GBB55)&lt;=$G$58,1,0)</f>
        <v>1</v>
      </c>
      <c r="GBC56" s="299">
        <f>IF(SUM($I$55:GBC55)&lt;=$G$58,1,0)</f>
        <v>1</v>
      </c>
      <c r="GBD56" s="299">
        <f>IF(SUM($I$55:GBD55)&lt;=$G$58,1,0)</f>
        <v>1</v>
      </c>
      <c r="GBE56" s="299">
        <f>IF(SUM($I$55:GBE55)&lt;=$G$58,1,0)</f>
        <v>1</v>
      </c>
      <c r="GBF56" s="299">
        <f>IF(SUM($I$55:GBF55)&lt;=$G$58,1,0)</f>
        <v>1</v>
      </c>
      <c r="GBG56" s="299">
        <f>IF(SUM($I$55:GBG55)&lt;=$G$58,1,0)</f>
        <v>1</v>
      </c>
      <c r="GBH56" s="299">
        <f>IF(SUM($I$55:GBH55)&lt;=$G$58,1,0)</f>
        <v>1</v>
      </c>
      <c r="GBI56" s="299">
        <f>IF(SUM($I$55:GBI55)&lt;=$G$58,1,0)</f>
        <v>1</v>
      </c>
      <c r="GBJ56" s="299">
        <f>IF(SUM($I$55:GBJ55)&lt;=$G$58,1,0)</f>
        <v>1</v>
      </c>
      <c r="GBK56" s="299">
        <f>IF(SUM($I$55:GBK55)&lt;=$G$58,1,0)</f>
        <v>1</v>
      </c>
      <c r="GBL56" s="299">
        <f>IF(SUM($I$55:GBL55)&lt;=$G$58,1,0)</f>
        <v>1</v>
      </c>
      <c r="GBM56" s="299">
        <f>IF(SUM($I$55:GBM55)&lt;=$G$58,1,0)</f>
        <v>1</v>
      </c>
      <c r="GBN56" s="299">
        <f>IF(SUM($I$55:GBN55)&lt;=$G$58,1,0)</f>
        <v>1</v>
      </c>
      <c r="GBO56" s="299">
        <f>IF(SUM($I$55:GBO55)&lt;=$G$58,1,0)</f>
        <v>1</v>
      </c>
      <c r="GBP56" s="299">
        <f>IF(SUM($I$55:GBP55)&lt;=$G$58,1,0)</f>
        <v>1</v>
      </c>
      <c r="GBQ56" s="299">
        <f>IF(SUM($I$55:GBQ55)&lt;=$G$58,1,0)</f>
        <v>1</v>
      </c>
      <c r="GBR56" s="299">
        <f>IF(SUM($I$55:GBR55)&lt;=$G$58,1,0)</f>
        <v>1</v>
      </c>
      <c r="GBS56" s="299">
        <f>IF(SUM($I$55:GBS55)&lt;=$G$58,1,0)</f>
        <v>1</v>
      </c>
      <c r="GBT56" s="299">
        <f>IF(SUM($I$55:GBT55)&lt;=$G$58,1,0)</f>
        <v>1</v>
      </c>
      <c r="GBU56" s="299">
        <f>IF(SUM($I$55:GBU55)&lt;=$G$58,1,0)</f>
        <v>1</v>
      </c>
      <c r="GBV56" s="299">
        <f>IF(SUM($I$55:GBV55)&lt;=$G$58,1,0)</f>
        <v>1</v>
      </c>
      <c r="GBW56" s="299">
        <f>IF(SUM($I$55:GBW55)&lt;=$G$58,1,0)</f>
        <v>1</v>
      </c>
      <c r="GBX56" s="299">
        <f>IF(SUM($I$55:GBX55)&lt;=$G$58,1,0)</f>
        <v>1</v>
      </c>
      <c r="GBY56" s="299">
        <f>IF(SUM($I$55:GBY55)&lt;=$G$58,1,0)</f>
        <v>1</v>
      </c>
      <c r="GBZ56" s="299">
        <f>IF(SUM($I$55:GBZ55)&lt;=$G$58,1,0)</f>
        <v>1</v>
      </c>
      <c r="GCA56" s="299">
        <f>IF(SUM($I$55:GCA55)&lt;=$G$58,1,0)</f>
        <v>1</v>
      </c>
      <c r="GCB56" s="299">
        <f>IF(SUM($I$55:GCB55)&lt;=$G$58,1,0)</f>
        <v>1</v>
      </c>
      <c r="GCC56" s="299">
        <f>IF(SUM($I$55:GCC55)&lt;=$G$58,1,0)</f>
        <v>1</v>
      </c>
      <c r="GCD56" s="299">
        <f>IF(SUM($I$55:GCD55)&lt;=$G$58,1,0)</f>
        <v>1</v>
      </c>
      <c r="GCE56" s="299">
        <f>IF(SUM($I$55:GCE55)&lt;=$G$58,1,0)</f>
        <v>1</v>
      </c>
      <c r="GCF56" s="299">
        <f>IF(SUM($I$55:GCF55)&lt;=$G$58,1,0)</f>
        <v>1</v>
      </c>
      <c r="GCG56" s="299">
        <f>IF(SUM($I$55:GCG55)&lt;=$G$58,1,0)</f>
        <v>1</v>
      </c>
      <c r="GCH56" s="299">
        <f>IF(SUM($I$55:GCH55)&lt;=$G$58,1,0)</f>
        <v>1</v>
      </c>
      <c r="GCI56" s="299">
        <f>IF(SUM($I$55:GCI55)&lt;=$G$58,1,0)</f>
        <v>1</v>
      </c>
      <c r="GCJ56" s="299">
        <f>IF(SUM($I$55:GCJ55)&lt;=$G$58,1,0)</f>
        <v>1</v>
      </c>
      <c r="GCK56" s="299">
        <f>IF(SUM($I$55:GCK55)&lt;=$G$58,1,0)</f>
        <v>1</v>
      </c>
      <c r="GCL56" s="299">
        <f>IF(SUM($I$55:GCL55)&lt;=$G$58,1,0)</f>
        <v>1</v>
      </c>
      <c r="GCM56" s="299">
        <f>IF(SUM($I$55:GCM55)&lt;=$G$58,1,0)</f>
        <v>1</v>
      </c>
      <c r="GCN56" s="299">
        <f>IF(SUM($I$55:GCN55)&lt;=$G$58,1,0)</f>
        <v>1</v>
      </c>
      <c r="GCO56" s="299">
        <f>IF(SUM($I$55:GCO55)&lt;=$G$58,1,0)</f>
        <v>1</v>
      </c>
      <c r="GCP56" s="299">
        <f>IF(SUM($I$55:GCP55)&lt;=$G$58,1,0)</f>
        <v>1</v>
      </c>
      <c r="GCQ56" s="299">
        <f>IF(SUM($I$55:GCQ55)&lt;=$G$58,1,0)</f>
        <v>1</v>
      </c>
      <c r="GCR56" s="299">
        <f>IF(SUM($I$55:GCR55)&lt;=$G$58,1,0)</f>
        <v>1</v>
      </c>
      <c r="GCS56" s="299">
        <f>IF(SUM($I$55:GCS55)&lt;=$G$58,1,0)</f>
        <v>1</v>
      </c>
      <c r="GCT56" s="299">
        <f>IF(SUM($I$55:GCT55)&lt;=$G$58,1,0)</f>
        <v>1</v>
      </c>
      <c r="GCU56" s="299">
        <f>IF(SUM($I$55:GCU55)&lt;=$G$58,1,0)</f>
        <v>1</v>
      </c>
      <c r="GCV56" s="299">
        <f>IF(SUM($I$55:GCV55)&lt;=$G$58,1,0)</f>
        <v>1</v>
      </c>
      <c r="GCW56" s="299">
        <f>IF(SUM($I$55:GCW55)&lt;=$G$58,1,0)</f>
        <v>1</v>
      </c>
      <c r="GCX56" s="299">
        <f>IF(SUM($I$55:GCX55)&lt;=$G$58,1,0)</f>
        <v>1</v>
      </c>
      <c r="GCY56" s="299">
        <f>IF(SUM($I$55:GCY55)&lt;=$G$58,1,0)</f>
        <v>1</v>
      </c>
      <c r="GCZ56" s="299">
        <f>IF(SUM($I$55:GCZ55)&lt;=$G$58,1,0)</f>
        <v>1</v>
      </c>
      <c r="GDA56" s="299">
        <f>IF(SUM($I$55:GDA55)&lt;=$G$58,1,0)</f>
        <v>1</v>
      </c>
      <c r="GDB56" s="299">
        <f>IF(SUM($I$55:GDB55)&lt;=$G$58,1,0)</f>
        <v>1</v>
      </c>
      <c r="GDC56" s="299">
        <f>IF(SUM($I$55:GDC55)&lt;=$G$58,1,0)</f>
        <v>1</v>
      </c>
      <c r="GDD56" s="299">
        <f>IF(SUM($I$55:GDD55)&lt;=$G$58,1,0)</f>
        <v>1</v>
      </c>
      <c r="GDE56" s="299">
        <f>IF(SUM($I$55:GDE55)&lt;=$G$58,1,0)</f>
        <v>1</v>
      </c>
      <c r="GDF56" s="299">
        <f>IF(SUM($I$55:GDF55)&lt;=$G$58,1,0)</f>
        <v>1</v>
      </c>
      <c r="GDG56" s="299">
        <f>IF(SUM($I$55:GDG55)&lt;=$G$58,1,0)</f>
        <v>1</v>
      </c>
      <c r="GDH56" s="299">
        <f>IF(SUM($I$55:GDH55)&lt;=$G$58,1,0)</f>
        <v>1</v>
      </c>
      <c r="GDI56" s="299">
        <f>IF(SUM($I$55:GDI55)&lt;=$G$58,1,0)</f>
        <v>1</v>
      </c>
      <c r="GDJ56" s="299">
        <f>IF(SUM($I$55:GDJ55)&lt;=$G$58,1,0)</f>
        <v>1</v>
      </c>
      <c r="GDK56" s="299">
        <f>IF(SUM($I$55:GDK55)&lt;=$G$58,1,0)</f>
        <v>1</v>
      </c>
      <c r="GDL56" s="299">
        <f>IF(SUM($I$55:GDL55)&lt;=$G$58,1,0)</f>
        <v>1</v>
      </c>
      <c r="GDM56" s="299">
        <f>IF(SUM($I$55:GDM55)&lt;=$G$58,1,0)</f>
        <v>1</v>
      </c>
      <c r="GDN56" s="299">
        <f>IF(SUM($I$55:GDN55)&lt;=$G$58,1,0)</f>
        <v>1</v>
      </c>
      <c r="GDO56" s="299">
        <f>IF(SUM($I$55:GDO55)&lt;=$G$58,1,0)</f>
        <v>1</v>
      </c>
      <c r="GDP56" s="299">
        <f>IF(SUM($I$55:GDP55)&lt;=$G$58,1,0)</f>
        <v>1</v>
      </c>
      <c r="GDQ56" s="299">
        <f>IF(SUM($I$55:GDQ55)&lt;=$G$58,1,0)</f>
        <v>1</v>
      </c>
      <c r="GDR56" s="299">
        <f>IF(SUM($I$55:GDR55)&lt;=$G$58,1,0)</f>
        <v>1</v>
      </c>
      <c r="GDS56" s="299">
        <f>IF(SUM($I$55:GDS55)&lt;=$G$58,1,0)</f>
        <v>1</v>
      </c>
      <c r="GDT56" s="299">
        <f>IF(SUM($I$55:GDT55)&lt;=$G$58,1,0)</f>
        <v>1</v>
      </c>
      <c r="GDU56" s="299">
        <f>IF(SUM($I$55:GDU55)&lt;=$G$58,1,0)</f>
        <v>1</v>
      </c>
      <c r="GDV56" s="299">
        <f>IF(SUM($I$55:GDV55)&lt;=$G$58,1,0)</f>
        <v>1</v>
      </c>
      <c r="GDW56" s="299">
        <f>IF(SUM($I$55:GDW55)&lt;=$G$58,1,0)</f>
        <v>1</v>
      </c>
      <c r="GDX56" s="299">
        <f>IF(SUM($I$55:GDX55)&lt;=$G$58,1,0)</f>
        <v>1</v>
      </c>
      <c r="GDY56" s="299">
        <f>IF(SUM($I$55:GDY55)&lt;=$G$58,1,0)</f>
        <v>1</v>
      </c>
      <c r="GDZ56" s="299">
        <f>IF(SUM($I$55:GDZ55)&lt;=$G$58,1,0)</f>
        <v>1</v>
      </c>
      <c r="GEA56" s="299">
        <f>IF(SUM($I$55:GEA55)&lt;=$G$58,1,0)</f>
        <v>1</v>
      </c>
      <c r="GEB56" s="299">
        <f>IF(SUM($I$55:GEB55)&lt;=$G$58,1,0)</f>
        <v>1</v>
      </c>
      <c r="GEC56" s="299">
        <f>IF(SUM($I$55:GEC55)&lt;=$G$58,1,0)</f>
        <v>1</v>
      </c>
      <c r="GED56" s="299">
        <f>IF(SUM($I$55:GED55)&lt;=$G$58,1,0)</f>
        <v>1</v>
      </c>
      <c r="GEE56" s="299">
        <f>IF(SUM($I$55:GEE55)&lt;=$G$58,1,0)</f>
        <v>1</v>
      </c>
      <c r="GEF56" s="299">
        <f>IF(SUM($I$55:GEF55)&lt;=$G$58,1,0)</f>
        <v>1</v>
      </c>
      <c r="GEG56" s="299">
        <f>IF(SUM($I$55:GEG55)&lt;=$G$58,1,0)</f>
        <v>1</v>
      </c>
      <c r="GEH56" s="299">
        <f>IF(SUM($I$55:GEH55)&lt;=$G$58,1,0)</f>
        <v>1</v>
      </c>
      <c r="GEI56" s="299">
        <f>IF(SUM($I$55:GEI55)&lt;=$G$58,1,0)</f>
        <v>1</v>
      </c>
      <c r="GEJ56" s="299">
        <f>IF(SUM($I$55:GEJ55)&lt;=$G$58,1,0)</f>
        <v>1</v>
      </c>
      <c r="GEK56" s="299">
        <f>IF(SUM($I$55:GEK55)&lt;=$G$58,1,0)</f>
        <v>1</v>
      </c>
      <c r="GEL56" s="299">
        <f>IF(SUM($I$55:GEL55)&lt;=$G$58,1,0)</f>
        <v>1</v>
      </c>
      <c r="GEM56" s="299">
        <f>IF(SUM($I$55:GEM55)&lt;=$G$58,1,0)</f>
        <v>1</v>
      </c>
      <c r="GEN56" s="299">
        <f>IF(SUM($I$55:GEN55)&lt;=$G$58,1,0)</f>
        <v>1</v>
      </c>
      <c r="GEO56" s="299">
        <f>IF(SUM($I$55:GEO55)&lt;=$G$58,1,0)</f>
        <v>1</v>
      </c>
      <c r="GEP56" s="299">
        <f>IF(SUM($I$55:GEP55)&lt;=$G$58,1,0)</f>
        <v>1</v>
      </c>
      <c r="GEQ56" s="299">
        <f>IF(SUM($I$55:GEQ55)&lt;=$G$58,1,0)</f>
        <v>1</v>
      </c>
      <c r="GER56" s="299">
        <f>IF(SUM($I$55:GER55)&lt;=$G$58,1,0)</f>
        <v>1</v>
      </c>
      <c r="GES56" s="299">
        <f>IF(SUM($I$55:GES55)&lt;=$G$58,1,0)</f>
        <v>1</v>
      </c>
      <c r="GET56" s="299">
        <f>IF(SUM($I$55:GET55)&lt;=$G$58,1,0)</f>
        <v>1</v>
      </c>
      <c r="GEU56" s="299">
        <f>IF(SUM($I$55:GEU55)&lt;=$G$58,1,0)</f>
        <v>1</v>
      </c>
      <c r="GEV56" s="299">
        <f>IF(SUM($I$55:GEV55)&lt;=$G$58,1,0)</f>
        <v>1</v>
      </c>
      <c r="GEW56" s="299">
        <f>IF(SUM($I$55:GEW55)&lt;=$G$58,1,0)</f>
        <v>1</v>
      </c>
      <c r="GEX56" s="299">
        <f>IF(SUM($I$55:GEX55)&lt;=$G$58,1,0)</f>
        <v>1</v>
      </c>
      <c r="GEY56" s="299">
        <f>IF(SUM($I$55:GEY55)&lt;=$G$58,1,0)</f>
        <v>1</v>
      </c>
      <c r="GEZ56" s="299">
        <f>IF(SUM($I$55:GEZ55)&lt;=$G$58,1,0)</f>
        <v>1</v>
      </c>
      <c r="GFA56" s="299">
        <f>IF(SUM($I$55:GFA55)&lt;=$G$58,1,0)</f>
        <v>1</v>
      </c>
      <c r="GFB56" s="299">
        <f>IF(SUM($I$55:GFB55)&lt;=$G$58,1,0)</f>
        <v>1</v>
      </c>
      <c r="GFC56" s="299">
        <f>IF(SUM($I$55:GFC55)&lt;=$G$58,1,0)</f>
        <v>1</v>
      </c>
      <c r="GFD56" s="299">
        <f>IF(SUM($I$55:GFD55)&lt;=$G$58,1,0)</f>
        <v>1</v>
      </c>
      <c r="GFE56" s="299">
        <f>IF(SUM($I$55:GFE55)&lt;=$G$58,1,0)</f>
        <v>1</v>
      </c>
      <c r="GFF56" s="299">
        <f>IF(SUM($I$55:GFF55)&lt;=$G$58,1,0)</f>
        <v>1</v>
      </c>
      <c r="GFG56" s="299">
        <f>IF(SUM($I$55:GFG55)&lt;=$G$58,1,0)</f>
        <v>1</v>
      </c>
      <c r="GFH56" s="299">
        <f>IF(SUM($I$55:GFH55)&lt;=$G$58,1,0)</f>
        <v>1</v>
      </c>
      <c r="GFI56" s="299">
        <f>IF(SUM($I$55:GFI55)&lt;=$G$58,1,0)</f>
        <v>1</v>
      </c>
      <c r="GFJ56" s="299">
        <f>IF(SUM($I$55:GFJ55)&lt;=$G$58,1,0)</f>
        <v>1</v>
      </c>
      <c r="GFK56" s="299">
        <f>IF(SUM($I$55:GFK55)&lt;=$G$58,1,0)</f>
        <v>1</v>
      </c>
      <c r="GFL56" s="299">
        <f>IF(SUM($I$55:GFL55)&lt;=$G$58,1,0)</f>
        <v>1</v>
      </c>
      <c r="GFM56" s="299">
        <f>IF(SUM($I$55:GFM55)&lt;=$G$58,1,0)</f>
        <v>1</v>
      </c>
      <c r="GFN56" s="299">
        <f>IF(SUM($I$55:GFN55)&lt;=$G$58,1,0)</f>
        <v>1</v>
      </c>
      <c r="GFO56" s="299">
        <f>IF(SUM($I$55:GFO55)&lt;=$G$58,1,0)</f>
        <v>1</v>
      </c>
      <c r="GFP56" s="299">
        <f>IF(SUM($I$55:GFP55)&lt;=$G$58,1,0)</f>
        <v>1</v>
      </c>
      <c r="GFQ56" s="299">
        <f>IF(SUM($I$55:GFQ55)&lt;=$G$58,1,0)</f>
        <v>1</v>
      </c>
      <c r="GFR56" s="299">
        <f>IF(SUM($I$55:GFR55)&lt;=$G$58,1,0)</f>
        <v>1</v>
      </c>
      <c r="GFS56" s="299">
        <f>IF(SUM($I$55:GFS55)&lt;=$G$58,1,0)</f>
        <v>1</v>
      </c>
      <c r="GFT56" s="299">
        <f>IF(SUM($I$55:GFT55)&lt;=$G$58,1,0)</f>
        <v>1</v>
      </c>
      <c r="GFU56" s="299">
        <f>IF(SUM($I$55:GFU55)&lt;=$G$58,1,0)</f>
        <v>1</v>
      </c>
      <c r="GFV56" s="299">
        <f>IF(SUM($I$55:GFV55)&lt;=$G$58,1,0)</f>
        <v>1</v>
      </c>
      <c r="GFW56" s="299">
        <f>IF(SUM($I$55:GFW55)&lt;=$G$58,1,0)</f>
        <v>1</v>
      </c>
      <c r="GFX56" s="299">
        <f>IF(SUM($I$55:GFX55)&lt;=$G$58,1,0)</f>
        <v>1</v>
      </c>
      <c r="GFY56" s="299">
        <f>IF(SUM($I$55:GFY55)&lt;=$G$58,1,0)</f>
        <v>1</v>
      </c>
      <c r="GFZ56" s="299">
        <f>IF(SUM($I$55:GFZ55)&lt;=$G$58,1,0)</f>
        <v>1</v>
      </c>
      <c r="GGA56" s="299">
        <f>IF(SUM($I$55:GGA55)&lt;=$G$58,1,0)</f>
        <v>1</v>
      </c>
      <c r="GGB56" s="299">
        <f>IF(SUM($I$55:GGB55)&lt;=$G$58,1,0)</f>
        <v>1</v>
      </c>
      <c r="GGC56" s="299">
        <f>IF(SUM($I$55:GGC55)&lt;=$G$58,1,0)</f>
        <v>1</v>
      </c>
      <c r="GGD56" s="299">
        <f>IF(SUM($I$55:GGD55)&lt;=$G$58,1,0)</f>
        <v>1</v>
      </c>
      <c r="GGE56" s="299">
        <f>IF(SUM($I$55:GGE55)&lt;=$G$58,1,0)</f>
        <v>1</v>
      </c>
      <c r="GGF56" s="299">
        <f>IF(SUM($I$55:GGF55)&lt;=$G$58,1,0)</f>
        <v>1</v>
      </c>
      <c r="GGG56" s="299">
        <f>IF(SUM($I$55:GGG55)&lt;=$G$58,1,0)</f>
        <v>1</v>
      </c>
      <c r="GGH56" s="299">
        <f>IF(SUM($I$55:GGH55)&lt;=$G$58,1,0)</f>
        <v>1</v>
      </c>
      <c r="GGI56" s="299">
        <f>IF(SUM($I$55:GGI55)&lt;=$G$58,1,0)</f>
        <v>1</v>
      </c>
      <c r="GGJ56" s="299">
        <f>IF(SUM($I$55:GGJ55)&lt;=$G$58,1,0)</f>
        <v>1</v>
      </c>
      <c r="GGK56" s="299">
        <f>IF(SUM($I$55:GGK55)&lt;=$G$58,1,0)</f>
        <v>1</v>
      </c>
      <c r="GGL56" s="299">
        <f>IF(SUM($I$55:GGL55)&lt;=$G$58,1,0)</f>
        <v>1</v>
      </c>
      <c r="GGM56" s="299">
        <f>IF(SUM($I$55:GGM55)&lt;=$G$58,1,0)</f>
        <v>1</v>
      </c>
      <c r="GGN56" s="299">
        <f>IF(SUM($I$55:GGN55)&lt;=$G$58,1,0)</f>
        <v>1</v>
      </c>
      <c r="GGO56" s="299">
        <f>IF(SUM($I$55:GGO55)&lt;=$G$58,1,0)</f>
        <v>1</v>
      </c>
      <c r="GGP56" s="299">
        <f>IF(SUM($I$55:GGP55)&lt;=$G$58,1,0)</f>
        <v>1</v>
      </c>
      <c r="GGQ56" s="299">
        <f>IF(SUM($I$55:GGQ55)&lt;=$G$58,1,0)</f>
        <v>1</v>
      </c>
      <c r="GGR56" s="299">
        <f>IF(SUM($I$55:GGR55)&lt;=$G$58,1,0)</f>
        <v>1</v>
      </c>
      <c r="GGS56" s="299">
        <f>IF(SUM($I$55:GGS55)&lt;=$G$58,1,0)</f>
        <v>1</v>
      </c>
      <c r="GGT56" s="299">
        <f>IF(SUM($I$55:GGT55)&lt;=$G$58,1,0)</f>
        <v>1</v>
      </c>
      <c r="GGU56" s="299">
        <f>IF(SUM($I$55:GGU55)&lt;=$G$58,1,0)</f>
        <v>1</v>
      </c>
      <c r="GGV56" s="299">
        <f>IF(SUM($I$55:GGV55)&lt;=$G$58,1,0)</f>
        <v>1</v>
      </c>
      <c r="GGW56" s="299">
        <f>IF(SUM($I$55:GGW55)&lt;=$G$58,1,0)</f>
        <v>1</v>
      </c>
      <c r="GGX56" s="299">
        <f>IF(SUM($I$55:GGX55)&lt;=$G$58,1,0)</f>
        <v>1</v>
      </c>
      <c r="GGY56" s="299">
        <f>IF(SUM($I$55:GGY55)&lt;=$G$58,1,0)</f>
        <v>1</v>
      </c>
      <c r="GGZ56" s="299">
        <f>IF(SUM($I$55:GGZ55)&lt;=$G$58,1,0)</f>
        <v>1</v>
      </c>
      <c r="GHA56" s="299">
        <f>IF(SUM($I$55:GHA55)&lt;=$G$58,1,0)</f>
        <v>1</v>
      </c>
      <c r="GHB56" s="299">
        <f>IF(SUM($I$55:GHB55)&lt;=$G$58,1,0)</f>
        <v>1</v>
      </c>
      <c r="GHC56" s="299">
        <f>IF(SUM($I$55:GHC55)&lt;=$G$58,1,0)</f>
        <v>1</v>
      </c>
      <c r="GHD56" s="299">
        <f>IF(SUM($I$55:GHD55)&lt;=$G$58,1,0)</f>
        <v>1</v>
      </c>
      <c r="GHE56" s="299">
        <f>IF(SUM($I$55:GHE55)&lt;=$G$58,1,0)</f>
        <v>1</v>
      </c>
      <c r="GHF56" s="299">
        <f>IF(SUM($I$55:GHF55)&lt;=$G$58,1,0)</f>
        <v>1</v>
      </c>
      <c r="GHG56" s="299">
        <f>IF(SUM($I$55:GHG55)&lt;=$G$58,1,0)</f>
        <v>1</v>
      </c>
      <c r="GHH56" s="299">
        <f>IF(SUM($I$55:GHH55)&lt;=$G$58,1,0)</f>
        <v>1</v>
      </c>
      <c r="GHI56" s="299">
        <f>IF(SUM($I$55:GHI55)&lt;=$G$58,1,0)</f>
        <v>1</v>
      </c>
      <c r="GHJ56" s="299">
        <f>IF(SUM($I$55:GHJ55)&lt;=$G$58,1,0)</f>
        <v>1</v>
      </c>
      <c r="GHK56" s="299">
        <f>IF(SUM($I$55:GHK55)&lt;=$G$58,1,0)</f>
        <v>1</v>
      </c>
      <c r="GHL56" s="299">
        <f>IF(SUM($I$55:GHL55)&lt;=$G$58,1,0)</f>
        <v>1</v>
      </c>
      <c r="GHM56" s="299">
        <f>IF(SUM($I$55:GHM55)&lt;=$G$58,1,0)</f>
        <v>1</v>
      </c>
      <c r="GHN56" s="299">
        <f>IF(SUM($I$55:GHN55)&lt;=$G$58,1,0)</f>
        <v>1</v>
      </c>
      <c r="GHO56" s="299">
        <f>IF(SUM($I$55:GHO55)&lt;=$G$58,1,0)</f>
        <v>1</v>
      </c>
      <c r="GHP56" s="299">
        <f>IF(SUM($I$55:GHP55)&lt;=$G$58,1,0)</f>
        <v>1</v>
      </c>
      <c r="GHQ56" s="299">
        <f>IF(SUM($I$55:GHQ55)&lt;=$G$58,1,0)</f>
        <v>1</v>
      </c>
      <c r="GHR56" s="299">
        <f>IF(SUM($I$55:GHR55)&lt;=$G$58,1,0)</f>
        <v>1</v>
      </c>
      <c r="GHS56" s="299">
        <f>IF(SUM($I$55:GHS55)&lt;=$G$58,1,0)</f>
        <v>1</v>
      </c>
      <c r="GHT56" s="299">
        <f>IF(SUM($I$55:GHT55)&lt;=$G$58,1,0)</f>
        <v>1</v>
      </c>
      <c r="GHU56" s="299">
        <f>IF(SUM($I$55:GHU55)&lt;=$G$58,1,0)</f>
        <v>1</v>
      </c>
      <c r="GHV56" s="299">
        <f>IF(SUM($I$55:GHV55)&lt;=$G$58,1,0)</f>
        <v>1</v>
      </c>
      <c r="GHW56" s="299">
        <f>IF(SUM($I$55:GHW55)&lt;=$G$58,1,0)</f>
        <v>1</v>
      </c>
      <c r="GHX56" s="299">
        <f>IF(SUM($I$55:GHX55)&lt;=$G$58,1,0)</f>
        <v>1</v>
      </c>
      <c r="GHY56" s="299">
        <f>IF(SUM($I$55:GHY55)&lt;=$G$58,1,0)</f>
        <v>1</v>
      </c>
      <c r="GHZ56" s="299">
        <f>IF(SUM($I$55:GHZ55)&lt;=$G$58,1,0)</f>
        <v>1</v>
      </c>
      <c r="GIA56" s="299">
        <f>IF(SUM($I$55:GIA55)&lt;=$G$58,1,0)</f>
        <v>1</v>
      </c>
      <c r="GIB56" s="299">
        <f>IF(SUM($I$55:GIB55)&lt;=$G$58,1,0)</f>
        <v>1</v>
      </c>
      <c r="GIC56" s="299">
        <f>IF(SUM($I$55:GIC55)&lt;=$G$58,1,0)</f>
        <v>1</v>
      </c>
      <c r="GID56" s="299">
        <f>IF(SUM($I$55:GID55)&lt;=$G$58,1,0)</f>
        <v>1</v>
      </c>
      <c r="GIE56" s="299">
        <f>IF(SUM($I$55:GIE55)&lt;=$G$58,1,0)</f>
        <v>1</v>
      </c>
      <c r="GIF56" s="299">
        <f>IF(SUM($I$55:GIF55)&lt;=$G$58,1,0)</f>
        <v>1</v>
      </c>
      <c r="GIG56" s="299">
        <f>IF(SUM($I$55:GIG55)&lt;=$G$58,1,0)</f>
        <v>1</v>
      </c>
      <c r="GIH56" s="299">
        <f>IF(SUM($I$55:GIH55)&lt;=$G$58,1,0)</f>
        <v>1</v>
      </c>
      <c r="GII56" s="299">
        <f>IF(SUM($I$55:GII55)&lt;=$G$58,1,0)</f>
        <v>1</v>
      </c>
      <c r="GIJ56" s="299">
        <f>IF(SUM($I$55:GIJ55)&lt;=$G$58,1,0)</f>
        <v>1</v>
      </c>
      <c r="GIK56" s="299">
        <f>IF(SUM($I$55:GIK55)&lt;=$G$58,1,0)</f>
        <v>1</v>
      </c>
      <c r="GIL56" s="299">
        <f>IF(SUM($I$55:GIL55)&lt;=$G$58,1,0)</f>
        <v>1</v>
      </c>
      <c r="GIM56" s="299">
        <f>IF(SUM($I$55:GIM55)&lt;=$G$58,1,0)</f>
        <v>1</v>
      </c>
      <c r="GIN56" s="299">
        <f>IF(SUM($I$55:GIN55)&lt;=$G$58,1,0)</f>
        <v>1</v>
      </c>
      <c r="GIO56" s="299">
        <f>IF(SUM($I$55:GIO55)&lt;=$G$58,1,0)</f>
        <v>1</v>
      </c>
      <c r="GIP56" s="299">
        <f>IF(SUM($I$55:GIP55)&lt;=$G$58,1,0)</f>
        <v>1</v>
      </c>
      <c r="GIQ56" s="299">
        <f>IF(SUM($I$55:GIQ55)&lt;=$G$58,1,0)</f>
        <v>1</v>
      </c>
      <c r="GIR56" s="299">
        <f>IF(SUM($I$55:GIR55)&lt;=$G$58,1,0)</f>
        <v>1</v>
      </c>
      <c r="GIS56" s="299">
        <f>IF(SUM($I$55:GIS55)&lt;=$G$58,1,0)</f>
        <v>1</v>
      </c>
      <c r="GIT56" s="299">
        <f>IF(SUM($I$55:GIT55)&lt;=$G$58,1,0)</f>
        <v>1</v>
      </c>
      <c r="GIU56" s="299">
        <f>IF(SUM($I$55:GIU55)&lt;=$G$58,1,0)</f>
        <v>1</v>
      </c>
      <c r="GIV56" s="299">
        <f>IF(SUM($I$55:GIV55)&lt;=$G$58,1,0)</f>
        <v>1</v>
      </c>
      <c r="GIW56" s="299">
        <f>IF(SUM($I$55:GIW55)&lt;=$G$58,1,0)</f>
        <v>1</v>
      </c>
      <c r="GIX56" s="299">
        <f>IF(SUM($I$55:GIX55)&lt;=$G$58,1,0)</f>
        <v>1</v>
      </c>
      <c r="GIY56" s="299">
        <f>IF(SUM($I$55:GIY55)&lt;=$G$58,1,0)</f>
        <v>1</v>
      </c>
      <c r="GIZ56" s="299">
        <f>IF(SUM($I$55:GIZ55)&lt;=$G$58,1,0)</f>
        <v>1</v>
      </c>
      <c r="GJA56" s="299">
        <f>IF(SUM($I$55:GJA55)&lt;=$G$58,1,0)</f>
        <v>1</v>
      </c>
      <c r="GJB56" s="299">
        <f>IF(SUM($I$55:GJB55)&lt;=$G$58,1,0)</f>
        <v>1</v>
      </c>
      <c r="GJC56" s="299">
        <f>IF(SUM($I$55:GJC55)&lt;=$G$58,1,0)</f>
        <v>1</v>
      </c>
      <c r="GJD56" s="299">
        <f>IF(SUM($I$55:GJD55)&lt;=$G$58,1,0)</f>
        <v>1</v>
      </c>
      <c r="GJE56" s="299">
        <f>IF(SUM($I$55:GJE55)&lt;=$G$58,1,0)</f>
        <v>1</v>
      </c>
      <c r="GJF56" s="299">
        <f>IF(SUM($I$55:GJF55)&lt;=$G$58,1,0)</f>
        <v>1</v>
      </c>
      <c r="GJG56" s="299">
        <f>IF(SUM($I$55:GJG55)&lt;=$G$58,1,0)</f>
        <v>1</v>
      </c>
      <c r="GJH56" s="299">
        <f>IF(SUM($I$55:GJH55)&lt;=$G$58,1,0)</f>
        <v>1</v>
      </c>
      <c r="GJI56" s="299">
        <f>IF(SUM($I$55:GJI55)&lt;=$G$58,1,0)</f>
        <v>1</v>
      </c>
      <c r="GJJ56" s="299">
        <f>IF(SUM($I$55:GJJ55)&lt;=$G$58,1,0)</f>
        <v>1</v>
      </c>
      <c r="GJK56" s="299">
        <f>IF(SUM($I$55:GJK55)&lt;=$G$58,1,0)</f>
        <v>1</v>
      </c>
      <c r="GJL56" s="299">
        <f>IF(SUM($I$55:GJL55)&lt;=$G$58,1,0)</f>
        <v>1</v>
      </c>
      <c r="GJM56" s="299">
        <f>IF(SUM($I$55:GJM55)&lt;=$G$58,1,0)</f>
        <v>1</v>
      </c>
      <c r="GJN56" s="299">
        <f>IF(SUM($I$55:GJN55)&lt;=$G$58,1,0)</f>
        <v>1</v>
      </c>
      <c r="GJO56" s="299">
        <f>IF(SUM($I$55:GJO55)&lt;=$G$58,1,0)</f>
        <v>1</v>
      </c>
      <c r="GJP56" s="299">
        <f>IF(SUM($I$55:GJP55)&lt;=$G$58,1,0)</f>
        <v>1</v>
      </c>
      <c r="GJQ56" s="299">
        <f>IF(SUM($I$55:GJQ55)&lt;=$G$58,1,0)</f>
        <v>1</v>
      </c>
      <c r="GJR56" s="299">
        <f>IF(SUM($I$55:GJR55)&lt;=$G$58,1,0)</f>
        <v>1</v>
      </c>
      <c r="GJS56" s="299">
        <f>IF(SUM($I$55:GJS55)&lt;=$G$58,1,0)</f>
        <v>1</v>
      </c>
      <c r="GJT56" s="299">
        <f>IF(SUM($I$55:GJT55)&lt;=$G$58,1,0)</f>
        <v>1</v>
      </c>
      <c r="GJU56" s="299">
        <f>IF(SUM($I$55:GJU55)&lt;=$G$58,1,0)</f>
        <v>1</v>
      </c>
      <c r="GJV56" s="299">
        <f>IF(SUM($I$55:GJV55)&lt;=$G$58,1,0)</f>
        <v>1</v>
      </c>
      <c r="GJW56" s="299">
        <f>IF(SUM($I$55:GJW55)&lt;=$G$58,1,0)</f>
        <v>1</v>
      </c>
      <c r="GJX56" s="299">
        <f>IF(SUM($I$55:GJX55)&lt;=$G$58,1,0)</f>
        <v>1</v>
      </c>
      <c r="GJY56" s="299">
        <f>IF(SUM($I$55:GJY55)&lt;=$G$58,1,0)</f>
        <v>1</v>
      </c>
      <c r="GJZ56" s="299">
        <f>IF(SUM($I$55:GJZ55)&lt;=$G$58,1,0)</f>
        <v>1</v>
      </c>
      <c r="GKA56" s="299">
        <f>IF(SUM($I$55:GKA55)&lt;=$G$58,1,0)</f>
        <v>1</v>
      </c>
      <c r="GKB56" s="299">
        <f>IF(SUM($I$55:GKB55)&lt;=$G$58,1,0)</f>
        <v>1</v>
      </c>
      <c r="GKC56" s="299">
        <f>IF(SUM($I$55:GKC55)&lt;=$G$58,1,0)</f>
        <v>1</v>
      </c>
      <c r="GKD56" s="299">
        <f>IF(SUM($I$55:GKD55)&lt;=$G$58,1,0)</f>
        <v>1</v>
      </c>
      <c r="GKE56" s="299">
        <f>IF(SUM($I$55:GKE55)&lt;=$G$58,1,0)</f>
        <v>1</v>
      </c>
      <c r="GKF56" s="299">
        <f>IF(SUM($I$55:GKF55)&lt;=$G$58,1,0)</f>
        <v>1</v>
      </c>
      <c r="GKG56" s="299">
        <f>IF(SUM($I$55:GKG55)&lt;=$G$58,1,0)</f>
        <v>1</v>
      </c>
      <c r="GKH56" s="299">
        <f>IF(SUM($I$55:GKH55)&lt;=$G$58,1,0)</f>
        <v>1</v>
      </c>
      <c r="GKI56" s="299">
        <f>IF(SUM($I$55:GKI55)&lt;=$G$58,1,0)</f>
        <v>1</v>
      </c>
      <c r="GKJ56" s="299">
        <f>IF(SUM($I$55:GKJ55)&lt;=$G$58,1,0)</f>
        <v>1</v>
      </c>
      <c r="GKK56" s="299">
        <f>IF(SUM($I$55:GKK55)&lt;=$G$58,1,0)</f>
        <v>1</v>
      </c>
      <c r="GKL56" s="299">
        <f>IF(SUM($I$55:GKL55)&lt;=$G$58,1,0)</f>
        <v>1</v>
      </c>
      <c r="GKM56" s="299">
        <f>IF(SUM($I$55:GKM55)&lt;=$G$58,1,0)</f>
        <v>1</v>
      </c>
      <c r="GKN56" s="299">
        <f>IF(SUM($I$55:GKN55)&lt;=$G$58,1,0)</f>
        <v>1</v>
      </c>
      <c r="GKO56" s="299">
        <f>IF(SUM($I$55:GKO55)&lt;=$G$58,1,0)</f>
        <v>1</v>
      </c>
      <c r="GKP56" s="299">
        <f>IF(SUM($I$55:GKP55)&lt;=$G$58,1,0)</f>
        <v>1</v>
      </c>
      <c r="GKQ56" s="299">
        <f>IF(SUM($I$55:GKQ55)&lt;=$G$58,1,0)</f>
        <v>1</v>
      </c>
      <c r="GKR56" s="299">
        <f>IF(SUM($I$55:GKR55)&lt;=$G$58,1,0)</f>
        <v>1</v>
      </c>
      <c r="GKS56" s="299">
        <f>IF(SUM($I$55:GKS55)&lt;=$G$58,1,0)</f>
        <v>1</v>
      </c>
      <c r="GKT56" s="299">
        <f>IF(SUM($I$55:GKT55)&lt;=$G$58,1,0)</f>
        <v>1</v>
      </c>
      <c r="GKU56" s="299">
        <f>IF(SUM($I$55:GKU55)&lt;=$G$58,1,0)</f>
        <v>1</v>
      </c>
      <c r="GKV56" s="299">
        <f>IF(SUM($I$55:GKV55)&lt;=$G$58,1,0)</f>
        <v>1</v>
      </c>
      <c r="GKW56" s="299">
        <f>IF(SUM($I$55:GKW55)&lt;=$G$58,1,0)</f>
        <v>1</v>
      </c>
      <c r="GKX56" s="299">
        <f>IF(SUM($I$55:GKX55)&lt;=$G$58,1,0)</f>
        <v>1</v>
      </c>
      <c r="GKY56" s="299">
        <f>IF(SUM($I$55:GKY55)&lt;=$G$58,1,0)</f>
        <v>1</v>
      </c>
      <c r="GKZ56" s="299">
        <f>IF(SUM($I$55:GKZ55)&lt;=$G$58,1,0)</f>
        <v>1</v>
      </c>
      <c r="GLA56" s="299">
        <f>IF(SUM($I$55:GLA55)&lt;=$G$58,1,0)</f>
        <v>1</v>
      </c>
      <c r="GLB56" s="299">
        <f>IF(SUM($I$55:GLB55)&lt;=$G$58,1,0)</f>
        <v>1</v>
      </c>
      <c r="GLC56" s="299">
        <f>IF(SUM($I$55:GLC55)&lt;=$G$58,1,0)</f>
        <v>1</v>
      </c>
      <c r="GLD56" s="299">
        <f>IF(SUM($I$55:GLD55)&lt;=$G$58,1,0)</f>
        <v>1</v>
      </c>
      <c r="GLE56" s="299">
        <f>IF(SUM($I$55:GLE55)&lt;=$G$58,1,0)</f>
        <v>1</v>
      </c>
      <c r="GLF56" s="299">
        <f>IF(SUM($I$55:GLF55)&lt;=$G$58,1,0)</f>
        <v>1</v>
      </c>
      <c r="GLG56" s="299">
        <f>IF(SUM($I$55:GLG55)&lt;=$G$58,1,0)</f>
        <v>1</v>
      </c>
      <c r="GLH56" s="299">
        <f>IF(SUM($I$55:GLH55)&lt;=$G$58,1,0)</f>
        <v>1</v>
      </c>
      <c r="GLI56" s="299">
        <f>IF(SUM($I$55:GLI55)&lt;=$G$58,1,0)</f>
        <v>1</v>
      </c>
      <c r="GLJ56" s="299">
        <f>IF(SUM($I$55:GLJ55)&lt;=$G$58,1,0)</f>
        <v>1</v>
      </c>
      <c r="GLK56" s="299">
        <f>IF(SUM($I$55:GLK55)&lt;=$G$58,1,0)</f>
        <v>1</v>
      </c>
      <c r="GLL56" s="299">
        <f>IF(SUM($I$55:GLL55)&lt;=$G$58,1,0)</f>
        <v>1</v>
      </c>
      <c r="GLM56" s="299">
        <f>IF(SUM($I$55:GLM55)&lt;=$G$58,1,0)</f>
        <v>1</v>
      </c>
      <c r="GLN56" s="299">
        <f>IF(SUM($I$55:GLN55)&lt;=$G$58,1,0)</f>
        <v>1</v>
      </c>
      <c r="GLO56" s="299">
        <f>IF(SUM($I$55:GLO55)&lt;=$G$58,1,0)</f>
        <v>1</v>
      </c>
      <c r="GLP56" s="299">
        <f>IF(SUM($I$55:GLP55)&lt;=$G$58,1,0)</f>
        <v>1</v>
      </c>
      <c r="GLQ56" s="299">
        <f>IF(SUM($I$55:GLQ55)&lt;=$G$58,1,0)</f>
        <v>1</v>
      </c>
      <c r="GLR56" s="299">
        <f>IF(SUM($I$55:GLR55)&lt;=$G$58,1,0)</f>
        <v>1</v>
      </c>
      <c r="GLS56" s="299">
        <f>IF(SUM($I$55:GLS55)&lt;=$G$58,1,0)</f>
        <v>1</v>
      </c>
      <c r="GLT56" s="299">
        <f>IF(SUM($I$55:GLT55)&lt;=$G$58,1,0)</f>
        <v>1</v>
      </c>
      <c r="GLU56" s="299">
        <f>IF(SUM($I$55:GLU55)&lt;=$G$58,1,0)</f>
        <v>1</v>
      </c>
      <c r="GLV56" s="299">
        <f>IF(SUM($I$55:GLV55)&lt;=$G$58,1,0)</f>
        <v>1</v>
      </c>
      <c r="GLW56" s="299">
        <f>IF(SUM($I$55:GLW55)&lt;=$G$58,1,0)</f>
        <v>1</v>
      </c>
      <c r="GLX56" s="299">
        <f>IF(SUM($I$55:GLX55)&lt;=$G$58,1,0)</f>
        <v>1</v>
      </c>
      <c r="GLY56" s="299">
        <f>IF(SUM($I$55:GLY55)&lt;=$G$58,1,0)</f>
        <v>1</v>
      </c>
      <c r="GLZ56" s="299">
        <f>IF(SUM($I$55:GLZ55)&lt;=$G$58,1,0)</f>
        <v>1</v>
      </c>
      <c r="GMA56" s="299">
        <f>IF(SUM($I$55:GMA55)&lt;=$G$58,1,0)</f>
        <v>1</v>
      </c>
      <c r="GMB56" s="299">
        <f>IF(SUM($I$55:GMB55)&lt;=$G$58,1,0)</f>
        <v>1</v>
      </c>
      <c r="GMC56" s="299">
        <f>IF(SUM($I$55:GMC55)&lt;=$G$58,1,0)</f>
        <v>1</v>
      </c>
      <c r="GMD56" s="299">
        <f>IF(SUM($I$55:GMD55)&lt;=$G$58,1,0)</f>
        <v>1</v>
      </c>
      <c r="GME56" s="299">
        <f>IF(SUM($I$55:GME55)&lt;=$G$58,1,0)</f>
        <v>1</v>
      </c>
      <c r="GMF56" s="299">
        <f>IF(SUM($I$55:GMF55)&lt;=$G$58,1,0)</f>
        <v>1</v>
      </c>
      <c r="GMG56" s="299">
        <f>IF(SUM($I$55:GMG55)&lt;=$G$58,1,0)</f>
        <v>1</v>
      </c>
      <c r="GMH56" s="299">
        <f>IF(SUM($I$55:GMH55)&lt;=$G$58,1,0)</f>
        <v>1</v>
      </c>
      <c r="GMI56" s="299">
        <f>IF(SUM($I$55:GMI55)&lt;=$G$58,1,0)</f>
        <v>1</v>
      </c>
      <c r="GMJ56" s="299">
        <f>IF(SUM($I$55:GMJ55)&lt;=$G$58,1,0)</f>
        <v>1</v>
      </c>
      <c r="GMK56" s="299">
        <f>IF(SUM($I$55:GMK55)&lt;=$G$58,1,0)</f>
        <v>1</v>
      </c>
      <c r="GML56" s="299">
        <f>IF(SUM($I$55:GML55)&lt;=$G$58,1,0)</f>
        <v>1</v>
      </c>
      <c r="GMM56" s="299">
        <f>IF(SUM($I$55:GMM55)&lt;=$G$58,1,0)</f>
        <v>1</v>
      </c>
      <c r="GMN56" s="299">
        <f>IF(SUM($I$55:GMN55)&lt;=$G$58,1,0)</f>
        <v>1</v>
      </c>
      <c r="GMO56" s="299">
        <f>IF(SUM($I$55:GMO55)&lt;=$G$58,1,0)</f>
        <v>1</v>
      </c>
      <c r="GMP56" s="299">
        <f>IF(SUM($I$55:GMP55)&lt;=$G$58,1,0)</f>
        <v>1</v>
      </c>
      <c r="GMQ56" s="299">
        <f>IF(SUM($I$55:GMQ55)&lt;=$G$58,1,0)</f>
        <v>1</v>
      </c>
      <c r="GMR56" s="299">
        <f>IF(SUM($I$55:GMR55)&lt;=$G$58,1,0)</f>
        <v>1</v>
      </c>
      <c r="GMS56" s="299">
        <f>IF(SUM($I$55:GMS55)&lt;=$G$58,1,0)</f>
        <v>1</v>
      </c>
      <c r="GMT56" s="299">
        <f>IF(SUM($I$55:GMT55)&lt;=$G$58,1,0)</f>
        <v>1</v>
      </c>
      <c r="GMU56" s="299">
        <f>IF(SUM($I$55:GMU55)&lt;=$G$58,1,0)</f>
        <v>1</v>
      </c>
      <c r="GMV56" s="299">
        <f>IF(SUM($I$55:GMV55)&lt;=$G$58,1,0)</f>
        <v>1</v>
      </c>
      <c r="GMW56" s="299">
        <f>IF(SUM($I$55:GMW55)&lt;=$G$58,1,0)</f>
        <v>1</v>
      </c>
      <c r="GMX56" s="299">
        <f>IF(SUM($I$55:GMX55)&lt;=$G$58,1,0)</f>
        <v>1</v>
      </c>
      <c r="GMY56" s="299">
        <f>IF(SUM($I$55:GMY55)&lt;=$G$58,1,0)</f>
        <v>1</v>
      </c>
      <c r="GMZ56" s="299">
        <f>IF(SUM($I$55:GMZ55)&lt;=$G$58,1,0)</f>
        <v>1</v>
      </c>
      <c r="GNA56" s="299">
        <f>IF(SUM($I$55:GNA55)&lt;=$G$58,1,0)</f>
        <v>1</v>
      </c>
      <c r="GNB56" s="299">
        <f>IF(SUM($I$55:GNB55)&lt;=$G$58,1,0)</f>
        <v>1</v>
      </c>
      <c r="GNC56" s="299">
        <f>IF(SUM($I$55:GNC55)&lt;=$G$58,1,0)</f>
        <v>1</v>
      </c>
      <c r="GND56" s="299">
        <f>IF(SUM($I$55:GND55)&lt;=$G$58,1,0)</f>
        <v>1</v>
      </c>
      <c r="GNE56" s="299">
        <f>IF(SUM($I$55:GNE55)&lt;=$G$58,1,0)</f>
        <v>1</v>
      </c>
      <c r="GNF56" s="299">
        <f>IF(SUM($I$55:GNF55)&lt;=$G$58,1,0)</f>
        <v>1</v>
      </c>
      <c r="GNG56" s="299">
        <f>IF(SUM($I$55:GNG55)&lt;=$G$58,1,0)</f>
        <v>1</v>
      </c>
      <c r="GNH56" s="299">
        <f>IF(SUM($I$55:GNH55)&lt;=$G$58,1,0)</f>
        <v>1</v>
      </c>
      <c r="GNI56" s="299">
        <f>IF(SUM($I$55:GNI55)&lt;=$G$58,1,0)</f>
        <v>1</v>
      </c>
      <c r="GNJ56" s="299">
        <f>IF(SUM($I$55:GNJ55)&lt;=$G$58,1,0)</f>
        <v>1</v>
      </c>
      <c r="GNK56" s="299">
        <f>IF(SUM($I$55:GNK55)&lt;=$G$58,1,0)</f>
        <v>1</v>
      </c>
      <c r="GNL56" s="299">
        <f>IF(SUM($I$55:GNL55)&lt;=$G$58,1,0)</f>
        <v>1</v>
      </c>
      <c r="GNM56" s="299">
        <f>IF(SUM($I$55:GNM55)&lt;=$G$58,1,0)</f>
        <v>1</v>
      </c>
      <c r="GNN56" s="299">
        <f>IF(SUM($I$55:GNN55)&lt;=$G$58,1,0)</f>
        <v>1</v>
      </c>
      <c r="GNO56" s="299">
        <f>IF(SUM($I$55:GNO55)&lt;=$G$58,1,0)</f>
        <v>1</v>
      </c>
      <c r="GNP56" s="299">
        <f>IF(SUM($I$55:GNP55)&lt;=$G$58,1,0)</f>
        <v>1</v>
      </c>
      <c r="GNQ56" s="299">
        <f>IF(SUM($I$55:GNQ55)&lt;=$G$58,1,0)</f>
        <v>1</v>
      </c>
      <c r="GNR56" s="299">
        <f>IF(SUM($I$55:GNR55)&lt;=$G$58,1,0)</f>
        <v>1</v>
      </c>
      <c r="GNS56" s="299">
        <f>IF(SUM($I$55:GNS55)&lt;=$G$58,1,0)</f>
        <v>1</v>
      </c>
      <c r="GNT56" s="299">
        <f>IF(SUM($I$55:GNT55)&lt;=$G$58,1,0)</f>
        <v>1</v>
      </c>
      <c r="GNU56" s="299">
        <f>IF(SUM($I$55:GNU55)&lt;=$G$58,1,0)</f>
        <v>1</v>
      </c>
      <c r="GNV56" s="299">
        <f>IF(SUM($I$55:GNV55)&lt;=$G$58,1,0)</f>
        <v>1</v>
      </c>
      <c r="GNW56" s="299">
        <f>IF(SUM($I$55:GNW55)&lt;=$G$58,1,0)</f>
        <v>1</v>
      </c>
      <c r="GNX56" s="299">
        <f>IF(SUM($I$55:GNX55)&lt;=$G$58,1,0)</f>
        <v>1</v>
      </c>
      <c r="GNY56" s="299">
        <f>IF(SUM($I$55:GNY55)&lt;=$G$58,1,0)</f>
        <v>1</v>
      </c>
      <c r="GNZ56" s="299">
        <f>IF(SUM($I$55:GNZ55)&lt;=$G$58,1,0)</f>
        <v>1</v>
      </c>
      <c r="GOA56" s="299">
        <f>IF(SUM($I$55:GOA55)&lt;=$G$58,1,0)</f>
        <v>1</v>
      </c>
      <c r="GOB56" s="299">
        <f>IF(SUM($I$55:GOB55)&lt;=$G$58,1,0)</f>
        <v>1</v>
      </c>
      <c r="GOC56" s="299">
        <f>IF(SUM($I$55:GOC55)&lt;=$G$58,1,0)</f>
        <v>1</v>
      </c>
      <c r="GOD56" s="299">
        <f>IF(SUM($I$55:GOD55)&lt;=$G$58,1,0)</f>
        <v>1</v>
      </c>
      <c r="GOE56" s="299">
        <f>IF(SUM($I$55:GOE55)&lt;=$G$58,1,0)</f>
        <v>1</v>
      </c>
      <c r="GOF56" s="299">
        <f>IF(SUM($I$55:GOF55)&lt;=$G$58,1,0)</f>
        <v>1</v>
      </c>
      <c r="GOG56" s="299">
        <f>IF(SUM($I$55:GOG55)&lt;=$G$58,1,0)</f>
        <v>1</v>
      </c>
      <c r="GOH56" s="299">
        <f>IF(SUM($I$55:GOH55)&lt;=$G$58,1,0)</f>
        <v>1</v>
      </c>
      <c r="GOI56" s="299">
        <f>IF(SUM($I$55:GOI55)&lt;=$G$58,1,0)</f>
        <v>1</v>
      </c>
      <c r="GOJ56" s="299">
        <f>IF(SUM($I$55:GOJ55)&lt;=$G$58,1,0)</f>
        <v>1</v>
      </c>
      <c r="GOK56" s="299">
        <f>IF(SUM($I$55:GOK55)&lt;=$G$58,1,0)</f>
        <v>1</v>
      </c>
      <c r="GOL56" s="299">
        <f>IF(SUM($I$55:GOL55)&lt;=$G$58,1,0)</f>
        <v>1</v>
      </c>
      <c r="GOM56" s="299">
        <f>IF(SUM($I$55:GOM55)&lt;=$G$58,1,0)</f>
        <v>1</v>
      </c>
      <c r="GON56" s="299">
        <f>IF(SUM($I$55:GON55)&lt;=$G$58,1,0)</f>
        <v>1</v>
      </c>
      <c r="GOO56" s="299">
        <f>IF(SUM($I$55:GOO55)&lt;=$G$58,1,0)</f>
        <v>1</v>
      </c>
      <c r="GOP56" s="299">
        <f>IF(SUM($I$55:GOP55)&lt;=$G$58,1,0)</f>
        <v>1</v>
      </c>
      <c r="GOQ56" s="299">
        <f>IF(SUM($I$55:GOQ55)&lt;=$G$58,1,0)</f>
        <v>1</v>
      </c>
      <c r="GOR56" s="299">
        <f>IF(SUM($I$55:GOR55)&lt;=$G$58,1,0)</f>
        <v>1</v>
      </c>
      <c r="GOS56" s="299">
        <f>IF(SUM($I$55:GOS55)&lt;=$G$58,1,0)</f>
        <v>1</v>
      </c>
      <c r="GOT56" s="299">
        <f>IF(SUM($I$55:GOT55)&lt;=$G$58,1,0)</f>
        <v>1</v>
      </c>
      <c r="GOU56" s="299">
        <f>IF(SUM($I$55:GOU55)&lt;=$G$58,1,0)</f>
        <v>1</v>
      </c>
      <c r="GOV56" s="299">
        <f>IF(SUM($I$55:GOV55)&lt;=$G$58,1,0)</f>
        <v>1</v>
      </c>
      <c r="GOW56" s="299">
        <f>IF(SUM($I$55:GOW55)&lt;=$G$58,1,0)</f>
        <v>1</v>
      </c>
      <c r="GOX56" s="299">
        <f>IF(SUM($I$55:GOX55)&lt;=$G$58,1,0)</f>
        <v>1</v>
      </c>
      <c r="GOY56" s="299">
        <f>IF(SUM($I$55:GOY55)&lt;=$G$58,1,0)</f>
        <v>1</v>
      </c>
      <c r="GOZ56" s="299">
        <f>IF(SUM($I$55:GOZ55)&lt;=$G$58,1,0)</f>
        <v>1</v>
      </c>
      <c r="GPA56" s="299">
        <f>IF(SUM($I$55:GPA55)&lt;=$G$58,1,0)</f>
        <v>1</v>
      </c>
      <c r="GPB56" s="299">
        <f>IF(SUM($I$55:GPB55)&lt;=$G$58,1,0)</f>
        <v>1</v>
      </c>
      <c r="GPC56" s="299">
        <f>IF(SUM($I$55:GPC55)&lt;=$G$58,1,0)</f>
        <v>1</v>
      </c>
      <c r="GPD56" s="299">
        <f>IF(SUM($I$55:GPD55)&lt;=$G$58,1,0)</f>
        <v>1</v>
      </c>
      <c r="GPE56" s="299">
        <f>IF(SUM($I$55:GPE55)&lt;=$G$58,1,0)</f>
        <v>1</v>
      </c>
      <c r="GPF56" s="299">
        <f>IF(SUM($I$55:GPF55)&lt;=$G$58,1,0)</f>
        <v>1</v>
      </c>
      <c r="GPG56" s="299">
        <f>IF(SUM($I$55:GPG55)&lt;=$G$58,1,0)</f>
        <v>1</v>
      </c>
      <c r="GPH56" s="299">
        <f>IF(SUM($I$55:GPH55)&lt;=$G$58,1,0)</f>
        <v>1</v>
      </c>
      <c r="GPI56" s="299">
        <f>IF(SUM($I$55:GPI55)&lt;=$G$58,1,0)</f>
        <v>1</v>
      </c>
      <c r="GPJ56" s="299">
        <f>IF(SUM($I$55:GPJ55)&lt;=$G$58,1,0)</f>
        <v>1</v>
      </c>
      <c r="GPK56" s="299">
        <f>IF(SUM($I$55:GPK55)&lt;=$G$58,1,0)</f>
        <v>1</v>
      </c>
      <c r="GPL56" s="299">
        <f>IF(SUM($I$55:GPL55)&lt;=$G$58,1,0)</f>
        <v>1</v>
      </c>
      <c r="GPM56" s="299">
        <f>IF(SUM($I$55:GPM55)&lt;=$G$58,1,0)</f>
        <v>1</v>
      </c>
      <c r="GPN56" s="299">
        <f>IF(SUM($I$55:GPN55)&lt;=$G$58,1,0)</f>
        <v>1</v>
      </c>
      <c r="GPO56" s="299">
        <f>IF(SUM($I$55:GPO55)&lt;=$G$58,1,0)</f>
        <v>1</v>
      </c>
      <c r="GPP56" s="299">
        <f>IF(SUM($I$55:GPP55)&lt;=$G$58,1,0)</f>
        <v>1</v>
      </c>
      <c r="GPQ56" s="299">
        <f>IF(SUM($I$55:GPQ55)&lt;=$G$58,1,0)</f>
        <v>1</v>
      </c>
      <c r="GPR56" s="299">
        <f>IF(SUM($I$55:GPR55)&lt;=$G$58,1,0)</f>
        <v>1</v>
      </c>
      <c r="GPS56" s="299">
        <f>IF(SUM($I$55:GPS55)&lt;=$G$58,1,0)</f>
        <v>1</v>
      </c>
      <c r="GPT56" s="299">
        <f>IF(SUM($I$55:GPT55)&lt;=$G$58,1,0)</f>
        <v>1</v>
      </c>
      <c r="GPU56" s="299">
        <f>IF(SUM($I$55:GPU55)&lt;=$G$58,1,0)</f>
        <v>1</v>
      </c>
      <c r="GPV56" s="299">
        <f>IF(SUM($I$55:GPV55)&lt;=$G$58,1,0)</f>
        <v>1</v>
      </c>
      <c r="GPW56" s="299">
        <f>IF(SUM($I$55:GPW55)&lt;=$G$58,1,0)</f>
        <v>1</v>
      </c>
      <c r="GPX56" s="299">
        <f>IF(SUM($I$55:GPX55)&lt;=$G$58,1,0)</f>
        <v>1</v>
      </c>
      <c r="GPY56" s="299">
        <f>IF(SUM($I$55:GPY55)&lt;=$G$58,1,0)</f>
        <v>1</v>
      </c>
      <c r="GPZ56" s="299">
        <f>IF(SUM($I$55:GPZ55)&lt;=$G$58,1,0)</f>
        <v>1</v>
      </c>
      <c r="GQA56" s="299">
        <f>IF(SUM($I$55:GQA55)&lt;=$G$58,1,0)</f>
        <v>1</v>
      </c>
      <c r="GQB56" s="299">
        <f>IF(SUM($I$55:GQB55)&lt;=$G$58,1,0)</f>
        <v>1</v>
      </c>
      <c r="GQC56" s="299">
        <f>IF(SUM($I$55:GQC55)&lt;=$G$58,1,0)</f>
        <v>1</v>
      </c>
      <c r="GQD56" s="299">
        <f>IF(SUM($I$55:GQD55)&lt;=$G$58,1,0)</f>
        <v>1</v>
      </c>
      <c r="GQE56" s="299">
        <f>IF(SUM($I$55:GQE55)&lt;=$G$58,1,0)</f>
        <v>1</v>
      </c>
      <c r="GQF56" s="299">
        <f>IF(SUM($I$55:GQF55)&lt;=$G$58,1,0)</f>
        <v>1</v>
      </c>
      <c r="GQG56" s="299">
        <f>IF(SUM($I$55:GQG55)&lt;=$G$58,1,0)</f>
        <v>1</v>
      </c>
      <c r="GQH56" s="299">
        <f>IF(SUM($I$55:GQH55)&lt;=$G$58,1,0)</f>
        <v>1</v>
      </c>
      <c r="GQI56" s="299">
        <f>IF(SUM($I$55:GQI55)&lt;=$G$58,1,0)</f>
        <v>1</v>
      </c>
      <c r="GQJ56" s="299">
        <f>IF(SUM($I$55:GQJ55)&lt;=$G$58,1,0)</f>
        <v>1</v>
      </c>
      <c r="GQK56" s="299">
        <f>IF(SUM($I$55:GQK55)&lt;=$G$58,1,0)</f>
        <v>1</v>
      </c>
      <c r="GQL56" s="299">
        <f>IF(SUM($I$55:GQL55)&lt;=$G$58,1,0)</f>
        <v>1</v>
      </c>
      <c r="GQM56" s="299">
        <f>IF(SUM($I$55:GQM55)&lt;=$G$58,1,0)</f>
        <v>1</v>
      </c>
      <c r="GQN56" s="299">
        <f>IF(SUM($I$55:GQN55)&lt;=$G$58,1,0)</f>
        <v>1</v>
      </c>
      <c r="GQO56" s="299">
        <f>IF(SUM($I$55:GQO55)&lt;=$G$58,1,0)</f>
        <v>1</v>
      </c>
      <c r="GQP56" s="299">
        <f>IF(SUM($I$55:GQP55)&lt;=$G$58,1,0)</f>
        <v>1</v>
      </c>
      <c r="GQQ56" s="299">
        <f>IF(SUM($I$55:GQQ55)&lt;=$G$58,1,0)</f>
        <v>1</v>
      </c>
      <c r="GQR56" s="299">
        <f>IF(SUM($I$55:GQR55)&lt;=$G$58,1,0)</f>
        <v>1</v>
      </c>
      <c r="GQS56" s="299">
        <f>IF(SUM($I$55:GQS55)&lt;=$G$58,1,0)</f>
        <v>1</v>
      </c>
      <c r="GQT56" s="299">
        <f>IF(SUM($I$55:GQT55)&lt;=$G$58,1,0)</f>
        <v>1</v>
      </c>
      <c r="GQU56" s="299">
        <f>IF(SUM($I$55:GQU55)&lt;=$G$58,1,0)</f>
        <v>1</v>
      </c>
      <c r="GQV56" s="299">
        <f>IF(SUM($I$55:GQV55)&lt;=$G$58,1,0)</f>
        <v>1</v>
      </c>
      <c r="GQW56" s="299">
        <f>IF(SUM($I$55:GQW55)&lt;=$G$58,1,0)</f>
        <v>1</v>
      </c>
      <c r="GQX56" s="299">
        <f>IF(SUM($I$55:GQX55)&lt;=$G$58,1,0)</f>
        <v>1</v>
      </c>
      <c r="GQY56" s="299">
        <f>IF(SUM($I$55:GQY55)&lt;=$G$58,1,0)</f>
        <v>1</v>
      </c>
      <c r="GQZ56" s="299">
        <f>IF(SUM($I$55:GQZ55)&lt;=$G$58,1,0)</f>
        <v>1</v>
      </c>
      <c r="GRA56" s="299">
        <f>IF(SUM($I$55:GRA55)&lt;=$G$58,1,0)</f>
        <v>1</v>
      </c>
      <c r="GRB56" s="299">
        <f>IF(SUM($I$55:GRB55)&lt;=$G$58,1,0)</f>
        <v>1</v>
      </c>
      <c r="GRC56" s="299">
        <f>IF(SUM($I$55:GRC55)&lt;=$G$58,1,0)</f>
        <v>1</v>
      </c>
      <c r="GRD56" s="299">
        <f>IF(SUM($I$55:GRD55)&lt;=$G$58,1,0)</f>
        <v>1</v>
      </c>
      <c r="GRE56" s="299">
        <f>IF(SUM($I$55:GRE55)&lt;=$G$58,1,0)</f>
        <v>1</v>
      </c>
      <c r="GRF56" s="299">
        <f>IF(SUM($I$55:GRF55)&lt;=$G$58,1,0)</f>
        <v>1</v>
      </c>
      <c r="GRG56" s="299">
        <f>IF(SUM($I$55:GRG55)&lt;=$G$58,1,0)</f>
        <v>1</v>
      </c>
      <c r="GRH56" s="299">
        <f>IF(SUM($I$55:GRH55)&lt;=$G$58,1,0)</f>
        <v>1</v>
      </c>
      <c r="GRI56" s="299">
        <f>IF(SUM($I$55:GRI55)&lt;=$G$58,1,0)</f>
        <v>1</v>
      </c>
      <c r="GRJ56" s="299">
        <f>IF(SUM($I$55:GRJ55)&lt;=$G$58,1,0)</f>
        <v>1</v>
      </c>
      <c r="GRK56" s="299">
        <f>IF(SUM($I$55:GRK55)&lt;=$G$58,1,0)</f>
        <v>1</v>
      </c>
      <c r="GRL56" s="299">
        <f>IF(SUM($I$55:GRL55)&lt;=$G$58,1,0)</f>
        <v>1</v>
      </c>
      <c r="GRM56" s="299">
        <f>IF(SUM($I$55:GRM55)&lt;=$G$58,1,0)</f>
        <v>1</v>
      </c>
      <c r="GRN56" s="299">
        <f>IF(SUM($I$55:GRN55)&lt;=$G$58,1,0)</f>
        <v>1</v>
      </c>
      <c r="GRO56" s="299">
        <f>IF(SUM($I$55:GRO55)&lt;=$G$58,1,0)</f>
        <v>1</v>
      </c>
      <c r="GRP56" s="299">
        <f>IF(SUM($I$55:GRP55)&lt;=$G$58,1,0)</f>
        <v>1</v>
      </c>
      <c r="GRQ56" s="299">
        <f>IF(SUM($I$55:GRQ55)&lt;=$G$58,1,0)</f>
        <v>1</v>
      </c>
      <c r="GRR56" s="299">
        <f>IF(SUM($I$55:GRR55)&lt;=$G$58,1,0)</f>
        <v>1</v>
      </c>
      <c r="GRS56" s="299">
        <f>IF(SUM($I$55:GRS55)&lt;=$G$58,1,0)</f>
        <v>1</v>
      </c>
      <c r="GRT56" s="299">
        <f>IF(SUM($I$55:GRT55)&lt;=$G$58,1,0)</f>
        <v>1</v>
      </c>
      <c r="GRU56" s="299">
        <f>IF(SUM($I$55:GRU55)&lt;=$G$58,1,0)</f>
        <v>1</v>
      </c>
      <c r="GRV56" s="299">
        <f>IF(SUM($I$55:GRV55)&lt;=$G$58,1,0)</f>
        <v>1</v>
      </c>
      <c r="GRW56" s="299">
        <f>IF(SUM($I$55:GRW55)&lt;=$G$58,1,0)</f>
        <v>1</v>
      </c>
      <c r="GRX56" s="299">
        <f>IF(SUM($I$55:GRX55)&lt;=$G$58,1,0)</f>
        <v>1</v>
      </c>
      <c r="GRY56" s="299">
        <f>IF(SUM($I$55:GRY55)&lt;=$G$58,1,0)</f>
        <v>1</v>
      </c>
      <c r="GRZ56" s="299">
        <f>IF(SUM($I$55:GRZ55)&lt;=$G$58,1,0)</f>
        <v>1</v>
      </c>
      <c r="GSA56" s="299">
        <f>IF(SUM($I$55:GSA55)&lt;=$G$58,1,0)</f>
        <v>1</v>
      </c>
      <c r="GSB56" s="299">
        <f>IF(SUM($I$55:GSB55)&lt;=$G$58,1,0)</f>
        <v>1</v>
      </c>
      <c r="GSC56" s="299">
        <f>IF(SUM($I$55:GSC55)&lt;=$G$58,1,0)</f>
        <v>1</v>
      </c>
      <c r="GSD56" s="299">
        <f>IF(SUM($I$55:GSD55)&lt;=$G$58,1,0)</f>
        <v>1</v>
      </c>
      <c r="GSE56" s="299">
        <f>IF(SUM($I$55:GSE55)&lt;=$G$58,1,0)</f>
        <v>1</v>
      </c>
      <c r="GSF56" s="299">
        <f>IF(SUM($I$55:GSF55)&lt;=$G$58,1,0)</f>
        <v>1</v>
      </c>
      <c r="GSG56" s="299">
        <f>IF(SUM($I$55:GSG55)&lt;=$G$58,1,0)</f>
        <v>1</v>
      </c>
      <c r="GSH56" s="299">
        <f>IF(SUM($I$55:GSH55)&lt;=$G$58,1,0)</f>
        <v>1</v>
      </c>
      <c r="GSI56" s="299">
        <f>IF(SUM($I$55:GSI55)&lt;=$G$58,1,0)</f>
        <v>1</v>
      </c>
      <c r="GSJ56" s="299">
        <f>IF(SUM($I$55:GSJ55)&lt;=$G$58,1,0)</f>
        <v>1</v>
      </c>
      <c r="GSK56" s="299">
        <f>IF(SUM($I$55:GSK55)&lt;=$G$58,1,0)</f>
        <v>1</v>
      </c>
      <c r="GSL56" s="299">
        <f>IF(SUM($I$55:GSL55)&lt;=$G$58,1,0)</f>
        <v>1</v>
      </c>
      <c r="GSM56" s="299">
        <f>IF(SUM($I$55:GSM55)&lt;=$G$58,1,0)</f>
        <v>1</v>
      </c>
      <c r="GSN56" s="299">
        <f>IF(SUM($I$55:GSN55)&lt;=$G$58,1,0)</f>
        <v>1</v>
      </c>
      <c r="GSO56" s="299">
        <f>IF(SUM($I$55:GSO55)&lt;=$G$58,1,0)</f>
        <v>1</v>
      </c>
      <c r="GSP56" s="299">
        <f>IF(SUM($I$55:GSP55)&lt;=$G$58,1,0)</f>
        <v>1</v>
      </c>
      <c r="GSQ56" s="299">
        <f>IF(SUM($I$55:GSQ55)&lt;=$G$58,1,0)</f>
        <v>1</v>
      </c>
      <c r="GSR56" s="299">
        <f>IF(SUM($I$55:GSR55)&lt;=$G$58,1,0)</f>
        <v>1</v>
      </c>
      <c r="GSS56" s="299">
        <f>IF(SUM($I$55:GSS55)&lt;=$G$58,1,0)</f>
        <v>1</v>
      </c>
      <c r="GST56" s="299">
        <f>IF(SUM($I$55:GST55)&lt;=$G$58,1,0)</f>
        <v>1</v>
      </c>
      <c r="GSU56" s="299">
        <f>IF(SUM($I$55:GSU55)&lt;=$G$58,1,0)</f>
        <v>1</v>
      </c>
      <c r="GSV56" s="299">
        <f>IF(SUM($I$55:GSV55)&lt;=$G$58,1,0)</f>
        <v>1</v>
      </c>
      <c r="GSW56" s="299">
        <f>IF(SUM($I$55:GSW55)&lt;=$G$58,1,0)</f>
        <v>1</v>
      </c>
      <c r="GSX56" s="299">
        <f>IF(SUM($I$55:GSX55)&lt;=$G$58,1,0)</f>
        <v>1</v>
      </c>
      <c r="GSY56" s="299">
        <f>IF(SUM($I$55:GSY55)&lt;=$G$58,1,0)</f>
        <v>1</v>
      </c>
      <c r="GSZ56" s="299">
        <f>IF(SUM($I$55:GSZ55)&lt;=$G$58,1,0)</f>
        <v>1</v>
      </c>
      <c r="GTA56" s="299">
        <f>IF(SUM($I$55:GTA55)&lt;=$G$58,1,0)</f>
        <v>1</v>
      </c>
      <c r="GTB56" s="299">
        <f>IF(SUM($I$55:GTB55)&lt;=$G$58,1,0)</f>
        <v>1</v>
      </c>
      <c r="GTC56" s="299">
        <f>IF(SUM($I$55:GTC55)&lt;=$G$58,1,0)</f>
        <v>1</v>
      </c>
      <c r="GTD56" s="299">
        <f>IF(SUM($I$55:GTD55)&lt;=$G$58,1,0)</f>
        <v>1</v>
      </c>
      <c r="GTE56" s="299">
        <f>IF(SUM($I$55:GTE55)&lt;=$G$58,1,0)</f>
        <v>1</v>
      </c>
      <c r="GTF56" s="299">
        <f>IF(SUM($I$55:GTF55)&lt;=$G$58,1,0)</f>
        <v>1</v>
      </c>
      <c r="GTG56" s="299">
        <f>IF(SUM($I$55:GTG55)&lt;=$G$58,1,0)</f>
        <v>1</v>
      </c>
      <c r="GTH56" s="299">
        <f>IF(SUM($I$55:GTH55)&lt;=$G$58,1,0)</f>
        <v>1</v>
      </c>
      <c r="GTI56" s="299">
        <f>IF(SUM($I$55:GTI55)&lt;=$G$58,1,0)</f>
        <v>1</v>
      </c>
      <c r="GTJ56" s="299">
        <f>IF(SUM($I$55:GTJ55)&lt;=$G$58,1,0)</f>
        <v>1</v>
      </c>
      <c r="GTK56" s="299">
        <f>IF(SUM($I$55:GTK55)&lt;=$G$58,1,0)</f>
        <v>1</v>
      </c>
      <c r="GTL56" s="299">
        <f>IF(SUM($I$55:GTL55)&lt;=$G$58,1,0)</f>
        <v>1</v>
      </c>
      <c r="GTM56" s="299">
        <f>IF(SUM($I$55:GTM55)&lt;=$G$58,1,0)</f>
        <v>1</v>
      </c>
      <c r="GTN56" s="299">
        <f>IF(SUM($I$55:GTN55)&lt;=$G$58,1,0)</f>
        <v>1</v>
      </c>
      <c r="GTO56" s="299">
        <f>IF(SUM($I$55:GTO55)&lt;=$G$58,1,0)</f>
        <v>1</v>
      </c>
      <c r="GTP56" s="299">
        <f>IF(SUM($I$55:GTP55)&lt;=$G$58,1,0)</f>
        <v>1</v>
      </c>
      <c r="GTQ56" s="299">
        <f>IF(SUM($I$55:GTQ55)&lt;=$G$58,1,0)</f>
        <v>1</v>
      </c>
      <c r="GTR56" s="299">
        <f>IF(SUM($I$55:GTR55)&lt;=$G$58,1,0)</f>
        <v>1</v>
      </c>
      <c r="GTS56" s="299">
        <f>IF(SUM($I$55:GTS55)&lt;=$G$58,1,0)</f>
        <v>1</v>
      </c>
      <c r="GTT56" s="299">
        <f>IF(SUM($I$55:GTT55)&lt;=$G$58,1,0)</f>
        <v>1</v>
      </c>
      <c r="GTU56" s="299">
        <f>IF(SUM($I$55:GTU55)&lt;=$G$58,1,0)</f>
        <v>1</v>
      </c>
      <c r="GTV56" s="299">
        <f>IF(SUM($I$55:GTV55)&lt;=$G$58,1,0)</f>
        <v>1</v>
      </c>
      <c r="GTW56" s="299">
        <f>IF(SUM($I$55:GTW55)&lt;=$G$58,1,0)</f>
        <v>1</v>
      </c>
      <c r="GTX56" s="299">
        <f>IF(SUM($I$55:GTX55)&lt;=$G$58,1,0)</f>
        <v>1</v>
      </c>
      <c r="GTY56" s="299">
        <f>IF(SUM($I$55:GTY55)&lt;=$G$58,1,0)</f>
        <v>1</v>
      </c>
      <c r="GTZ56" s="299">
        <f>IF(SUM($I$55:GTZ55)&lt;=$G$58,1,0)</f>
        <v>1</v>
      </c>
      <c r="GUA56" s="299">
        <f>IF(SUM($I$55:GUA55)&lt;=$G$58,1,0)</f>
        <v>1</v>
      </c>
      <c r="GUB56" s="299">
        <f>IF(SUM($I$55:GUB55)&lt;=$G$58,1,0)</f>
        <v>1</v>
      </c>
      <c r="GUC56" s="299">
        <f>IF(SUM($I$55:GUC55)&lt;=$G$58,1,0)</f>
        <v>1</v>
      </c>
      <c r="GUD56" s="299">
        <f>IF(SUM($I$55:GUD55)&lt;=$G$58,1,0)</f>
        <v>1</v>
      </c>
      <c r="GUE56" s="299">
        <f>IF(SUM($I$55:GUE55)&lt;=$G$58,1,0)</f>
        <v>1</v>
      </c>
      <c r="GUF56" s="299">
        <f>IF(SUM($I$55:GUF55)&lt;=$G$58,1,0)</f>
        <v>1</v>
      </c>
      <c r="GUG56" s="299">
        <f>IF(SUM($I$55:GUG55)&lt;=$G$58,1,0)</f>
        <v>1</v>
      </c>
      <c r="GUH56" s="299">
        <f>IF(SUM($I$55:GUH55)&lt;=$G$58,1,0)</f>
        <v>1</v>
      </c>
      <c r="GUI56" s="299">
        <f>IF(SUM($I$55:GUI55)&lt;=$G$58,1,0)</f>
        <v>1</v>
      </c>
      <c r="GUJ56" s="299">
        <f>IF(SUM($I$55:GUJ55)&lt;=$G$58,1,0)</f>
        <v>1</v>
      </c>
      <c r="GUK56" s="299">
        <f>IF(SUM($I$55:GUK55)&lt;=$G$58,1,0)</f>
        <v>1</v>
      </c>
      <c r="GUL56" s="299">
        <f>IF(SUM($I$55:GUL55)&lt;=$G$58,1,0)</f>
        <v>1</v>
      </c>
      <c r="GUM56" s="299">
        <f>IF(SUM($I$55:GUM55)&lt;=$G$58,1,0)</f>
        <v>1</v>
      </c>
      <c r="GUN56" s="299">
        <f>IF(SUM($I$55:GUN55)&lt;=$G$58,1,0)</f>
        <v>1</v>
      </c>
      <c r="GUO56" s="299">
        <f>IF(SUM($I$55:GUO55)&lt;=$G$58,1,0)</f>
        <v>1</v>
      </c>
      <c r="GUP56" s="299">
        <f>IF(SUM($I$55:GUP55)&lt;=$G$58,1,0)</f>
        <v>1</v>
      </c>
      <c r="GUQ56" s="299">
        <f>IF(SUM($I$55:GUQ55)&lt;=$G$58,1,0)</f>
        <v>1</v>
      </c>
      <c r="GUR56" s="299">
        <f>IF(SUM($I$55:GUR55)&lt;=$G$58,1,0)</f>
        <v>1</v>
      </c>
      <c r="GUS56" s="299">
        <f>IF(SUM($I$55:GUS55)&lt;=$G$58,1,0)</f>
        <v>1</v>
      </c>
      <c r="GUT56" s="299">
        <f>IF(SUM($I$55:GUT55)&lt;=$G$58,1,0)</f>
        <v>1</v>
      </c>
      <c r="GUU56" s="299">
        <f>IF(SUM($I$55:GUU55)&lt;=$G$58,1,0)</f>
        <v>1</v>
      </c>
      <c r="GUV56" s="299">
        <f>IF(SUM($I$55:GUV55)&lt;=$G$58,1,0)</f>
        <v>1</v>
      </c>
      <c r="GUW56" s="299">
        <f>IF(SUM($I$55:GUW55)&lt;=$G$58,1,0)</f>
        <v>1</v>
      </c>
      <c r="GUX56" s="299">
        <f>IF(SUM($I$55:GUX55)&lt;=$G$58,1,0)</f>
        <v>1</v>
      </c>
      <c r="GUY56" s="299">
        <f>IF(SUM($I$55:GUY55)&lt;=$G$58,1,0)</f>
        <v>1</v>
      </c>
      <c r="GUZ56" s="299">
        <f>IF(SUM($I$55:GUZ55)&lt;=$G$58,1,0)</f>
        <v>1</v>
      </c>
      <c r="GVA56" s="299">
        <f>IF(SUM($I$55:GVA55)&lt;=$G$58,1,0)</f>
        <v>1</v>
      </c>
      <c r="GVB56" s="299">
        <f>IF(SUM($I$55:GVB55)&lt;=$G$58,1,0)</f>
        <v>1</v>
      </c>
      <c r="GVC56" s="299">
        <f>IF(SUM($I$55:GVC55)&lt;=$G$58,1,0)</f>
        <v>1</v>
      </c>
      <c r="GVD56" s="299">
        <f>IF(SUM($I$55:GVD55)&lt;=$G$58,1,0)</f>
        <v>1</v>
      </c>
      <c r="GVE56" s="299">
        <f>IF(SUM($I$55:GVE55)&lt;=$G$58,1,0)</f>
        <v>1</v>
      </c>
      <c r="GVF56" s="299">
        <f>IF(SUM($I$55:GVF55)&lt;=$G$58,1,0)</f>
        <v>1</v>
      </c>
      <c r="GVG56" s="299">
        <f>IF(SUM($I$55:GVG55)&lt;=$G$58,1,0)</f>
        <v>1</v>
      </c>
      <c r="GVH56" s="299">
        <f>IF(SUM($I$55:GVH55)&lt;=$G$58,1,0)</f>
        <v>1</v>
      </c>
      <c r="GVI56" s="299">
        <f>IF(SUM($I$55:GVI55)&lt;=$G$58,1,0)</f>
        <v>1</v>
      </c>
      <c r="GVJ56" s="299">
        <f>IF(SUM($I$55:GVJ55)&lt;=$G$58,1,0)</f>
        <v>1</v>
      </c>
      <c r="GVK56" s="299">
        <f>IF(SUM($I$55:GVK55)&lt;=$G$58,1,0)</f>
        <v>1</v>
      </c>
      <c r="GVL56" s="299">
        <f>IF(SUM($I$55:GVL55)&lt;=$G$58,1,0)</f>
        <v>1</v>
      </c>
      <c r="GVM56" s="299">
        <f>IF(SUM($I$55:GVM55)&lt;=$G$58,1,0)</f>
        <v>1</v>
      </c>
      <c r="GVN56" s="299">
        <f>IF(SUM($I$55:GVN55)&lt;=$G$58,1,0)</f>
        <v>1</v>
      </c>
      <c r="GVO56" s="299">
        <f>IF(SUM($I$55:GVO55)&lt;=$G$58,1,0)</f>
        <v>1</v>
      </c>
      <c r="GVP56" s="299">
        <f>IF(SUM($I$55:GVP55)&lt;=$G$58,1,0)</f>
        <v>1</v>
      </c>
      <c r="GVQ56" s="299">
        <f>IF(SUM($I$55:GVQ55)&lt;=$G$58,1,0)</f>
        <v>1</v>
      </c>
      <c r="GVR56" s="299">
        <f>IF(SUM($I$55:GVR55)&lt;=$G$58,1,0)</f>
        <v>1</v>
      </c>
      <c r="GVS56" s="299">
        <f>IF(SUM($I$55:GVS55)&lt;=$G$58,1,0)</f>
        <v>1</v>
      </c>
      <c r="GVT56" s="299">
        <f>IF(SUM($I$55:GVT55)&lt;=$G$58,1,0)</f>
        <v>1</v>
      </c>
      <c r="GVU56" s="299">
        <f>IF(SUM($I$55:GVU55)&lt;=$G$58,1,0)</f>
        <v>1</v>
      </c>
      <c r="GVV56" s="299">
        <f>IF(SUM($I$55:GVV55)&lt;=$G$58,1,0)</f>
        <v>1</v>
      </c>
      <c r="GVW56" s="299">
        <f>IF(SUM($I$55:GVW55)&lt;=$G$58,1,0)</f>
        <v>1</v>
      </c>
      <c r="GVX56" s="299">
        <f>IF(SUM($I$55:GVX55)&lt;=$G$58,1,0)</f>
        <v>1</v>
      </c>
      <c r="GVY56" s="299">
        <f>IF(SUM($I$55:GVY55)&lt;=$G$58,1,0)</f>
        <v>1</v>
      </c>
      <c r="GVZ56" s="299">
        <f>IF(SUM($I$55:GVZ55)&lt;=$G$58,1,0)</f>
        <v>1</v>
      </c>
      <c r="GWA56" s="299">
        <f>IF(SUM($I$55:GWA55)&lt;=$G$58,1,0)</f>
        <v>1</v>
      </c>
      <c r="GWB56" s="299">
        <f>IF(SUM($I$55:GWB55)&lt;=$G$58,1,0)</f>
        <v>1</v>
      </c>
      <c r="GWC56" s="299">
        <f>IF(SUM($I$55:GWC55)&lt;=$G$58,1,0)</f>
        <v>1</v>
      </c>
      <c r="GWD56" s="299">
        <f>IF(SUM($I$55:GWD55)&lt;=$G$58,1,0)</f>
        <v>1</v>
      </c>
      <c r="GWE56" s="299">
        <f>IF(SUM($I$55:GWE55)&lt;=$G$58,1,0)</f>
        <v>1</v>
      </c>
      <c r="GWF56" s="299">
        <f>IF(SUM($I$55:GWF55)&lt;=$G$58,1,0)</f>
        <v>1</v>
      </c>
      <c r="GWG56" s="299">
        <f>IF(SUM($I$55:GWG55)&lt;=$G$58,1,0)</f>
        <v>1</v>
      </c>
      <c r="GWH56" s="299">
        <f>IF(SUM($I$55:GWH55)&lt;=$G$58,1,0)</f>
        <v>1</v>
      </c>
      <c r="GWI56" s="299">
        <f>IF(SUM($I$55:GWI55)&lt;=$G$58,1,0)</f>
        <v>1</v>
      </c>
      <c r="GWJ56" s="299">
        <f>IF(SUM($I$55:GWJ55)&lt;=$G$58,1,0)</f>
        <v>1</v>
      </c>
      <c r="GWK56" s="299">
        <f>IF(SUM($I$55:GWK55)&lt;=$G$58,1,0)</f>
        <v>1</v>
      </c>
      <c r="GWL56" s="299">
        <f>IF(SUM($I$55:GWL55)&lt;=$G$58,1,0)</f>
        <v>1</v>
      </c>
      <c r="GWM56" s="299">
        <f>IF(SUM($I$55:GWM55)&lt;=$G$58,1,0)</f>
        <v>1</v>
      </c>
      <c r="GWN56" s="299">
        <f>IF(SUM($I$55:GWN55)&lt;=$G$58,1,0)</f>
        <v>1</v>
      </c>
      <c r="GWO56" s="299">
        <f>IF(SUM($I$55:GWO55)&lt;=$G$58,1,0)</f>
        <v>1</v>
      </c>
      <c r="GWP56" s="299">
        <f>IF(SUM($I$55:GWP55)&lt;=$G$58,1,0)</f>
        <v>1</v>
      </c>
      <c r="GWQ56" s="299">
        <f>IF(SUM($I$55:GWQ55)&lt;=$G$58,1,0)</f>
        <v>1</v>
      </c>
      <c r="GWR56" s="299">
        <f>IF(SUM($I$55:GWR55)&lt;=$G$58,1,0)</f>
        <v>1</v>
      </c>
      <c r="GWS56" s="299">
        <f>IF(SUM($I$55:GWS55)&lt;=$G$58,1,0)</f>
        <v>1</v>
      </c>
      <c r="GWT56" s="299">
        <f>IF(SUM($I$55:GWT55)&lt;=$G$58,1,0)</f>
        <v>1</v>
      </c>
      <c r="GWU56" s="299">
        <f>IF(SUM($I$55:GWU55)&lt;=$G$58,1,0)</f>
        <v>1</v>
      </c>
      <c r="GWV56" s="299">
        <f>IF(SUM($I$55:GWV55)&lt;=$G$58,1,0)</f>
        <v>1</v>
      </c>
      <c r="GWW56" s="299">
        <f>IF(SUM($I$55:GWW55)&lt;=$G$58,1,0)</f>
        <v>1</v>
      </c>
      <c r="GWX56" s="299">
        <f>IF(SUM($I$55:GWX55)&lt;=$G$58,1,0)</f>
        <v>1</v>
      </c>
      <c r="GWY56" s="299">
        <f>IF(SUM($I$55:GWY55)&lt;=$G$58,1,0)</f>
        <v>1</v>
      </c>
      <c r="GWZ56" s="299">
        <f>IF(SUM($I$55:GWZ55)&lt;=$G$58,1,0)</f>
        <v>1</v>
      </c>
      <c r="GXA56" s="299">
        <f>IF(SUM($I$55:GXA55)&lt;=$G$58,1,0)</f>
        <v>1</v>
      </c>
      <c r="GXB56" s="299">
        <f>IF(SUM($I$55:GXB55)&lt;=$G$58,1,0)</f>
        <v>1</v>
      </c>
      <c r="GXC56" s="299">
        <f>IF(SUM($I$55:GXC55)&lt;=$G$58,1,0)</f>
        <v>1</v>
      </c>
      <c r="GXD56" s="299">
        <f>IF(SUM($I$55:GXD55)&lt;=$G$58,1,0)</f>
        <v>1</v>
      </c>
      <c r="GXE56" s="299">
        <f>IF(SUM($I$55:GXE55)&lt;=$G$58,1,0)</f>
        <v>1</v>
      </c>
      <c r="GXF56" s="299">
        <f>IF(SUM($I$55:GXF55)&lt;=$G$58,1,0)</f>
        <v>1</v>
      </c>
      <c r="GXG56" s="299">
        <f>IF(SUM($I$55:GXG55)&lt;=$G$58,1,0)</f>
        <v>1</v>
      </c>
      <c r="GXH56" s="299">
        <f>IF(SUM($I$55:GXH55)&lt;=$G$58,1,0)</f>
        <v>1</v>
      </c>
      <c r="GXI56" s="299">
        <f>IF(SUM($I$55:GXI55)&lt;=$G$58,1,0)</f>
        <v>1</v>
      </c>
      <c r="GXJ56" s="299">
        <f>IF(SUM($I$55:GXJ55)&lt;=$G$58,1,0)</f>
        <v>1</v>
      </c>
      <c r="GXK56" s="299">
        <f>IF(SUM($I$55:GXK55)&lt;=$G$58,1,0)</f>
        <v>1</v>
      </c>
      <c r="GXL56" s="299">
        <f>IF(SUM($I$55:GXL55)&lt;=$G$58,1,0)</f>
        <v>1</v>
      </c>
      <c r="GXM56" s="299">
        <f>IF(SUM($I$55:GXM55)&lt;=$G$58,1,0)</f>
        <v>1</v>
      </c>
      <c r="GXN56" s="299">
        <f>IF(SUM($I$55:GXN55)&lt;=$G$58,1,0)</f>
        <v>1</v>
      </c>
      <c r="GXO56" s="299">
        <f>IF(SUM($I$55:GXO55)&lt;=$G$58,1,0)</f>
        <v>1</v>
      </c>
      <c r="GXP56" s="299">
        <f>IF(SUM($I$55:GXP55)&lt;=$G$58,1,0)</f>
        <v>1</v>
      </c>
      <c r="GXQ56" s="299">
        <f>IF(SUM($I$55:GXQ55)&lt;=$G$58,1,0)</f>
        <v>1</v>
      </c>
      <c r="GXR56" s="299">
        <f>IF(SUM($I$55:GXR55)&lt;=$G$58,1,0)</f>
        <v>1</v>
      </c>
      <c r="GXS56" s="299">
        <f>IF(SUM($I$55:GXS55)&lt;=$G$58,1,0)</f>
        <v>1</v>
      </c>
      <c r="GXT56" s="299">
        <f>IF(SUM($I$55:GXT55)&lt;=$G$58,1,0)</f>
        <v>1</v>
      </c>
      <c r="GXU56" s="299">
        <f>IF(SUM($I$55:GXU55)&lt;=$G$58,1,0)</f>
        <v>1</v>
      </c>
      <c r="GXV56" s="299">
        <f>IF(SUM($I$55:GXV55)&lt;=$G$58,1,0)</f>
        <v>1</v>
      </c>
      <c r="GXW56" s="299">
        <f>IF(SUM($I$55:GXW55)&lt;=$G$58,1,0)</f>
        <v>1</v>
      </c>
      <c r="GXX56" s="299">
        <f>IF(SUM($I$55:GXX55)&lt;=$G$58,1,0)</f>
        <v>1</v>
      </c>
      <c r="GXY56" s="299">
        <f>IF(SUM($I$55:GXY55)&lt;=$G$58,1,0)</f>
        <v>1</v>
      </c>
      <c r="GXZ56" s="299">
        <f>IF(SUM($I$55:GXZ55)&lt;=$G$58,1,0)</f>
        <v>1</v>
      </c>
      <c r="GYA56" s="299">
        <f>IF(SUM($I$55:GYA55)&lt;=$G$58,1,0)</f>
        <v>1</v>
      </c>
      <c r="GYB56" s="299">
        <f>IF(SUM($I$55:GYB55)&lt;=$G$58,1,0)</f>
        <v>1</v>
      </c>
      <c r="GYC56" s="299">
        <f>IF(SUM($I$55:GYC55)&lt;=$G$58,1,0)</f>
        <v>1</v>
      </c>
      <c r="GYD56" s="299">
        <f>IF(SUM($I$55:GYD55)&lt;=$G$58,1,0)</f>
        <v>1</v>
      </c>
      <c r="GYE56" s="299">
        <f>IF(SUM($I$55:GYE55)&lt;=$G$58,1,0)</f>
        <v>1</v>
      </c>
      <c r="GYF56" s="299">
        <f>IF(SUM($I$55:GYF55)&lt;=$G$58,1,0)</f>
        <v>1</v>
      </c>
      <c r="GYG56" s="299">
        <f>IF(SUM($I$55:GYG55)&lt;=$G$58,1,0)</f>
        <v>1</v>
      </c>
      <c r="GYH56" s="299">
        <f>IF(SUM($I$55:GYH55)&lt;=$G$58,1,0)</f>
        <v>1</v>
      </c>
      <c r="GYI56" s="299">
        <f>IF(SUM($I$55:GYI55)&lt;=$G$58,1,0)</f>
        <v>1</v>
      </c>
      <c r="GYJ56" s="299">
        <f>IF(SUM($I$55:GYJ55)&lt;=$G$58,1,0)</f>
        <v>1</v>
      </c>
      <c r="GYK56" s="299">
        <f>IF(SUM($I$55:GYK55)&lt;=$G$58,1,0)</f>
        <v>1</v>
      </c>
      <c r="GYL56" s="299">
        <f>IF(SUM($I$55:GYL55)&lt;=$G$58,1,0)</f>
        <v>1</v>
      </c>
      <c r="GYM56" s="299">
        <f>IF(SUM($I$55:GYM55)&lt;=$G$58,1,0)</f>
        <v>1</v>
      </c>
      <c r="GYN56" s="299">
        <f>IF(SUM($I$55:GYN55)&lt;=$G$58,1,0)</f>
        <v>1</v>
      </c>
      <c r="GYO56" s="299">
        <f>IF(SUM($I$55:GYO55)&lt;=$G$58,1,0)</f>
        <v>1</v>
      </c>
      <c r="GYP56" s="299">
        <f>IF(SUM($I$55:GYP55)&lt;=$G$58,1,0)</f>
        <v>1</v>
      </c>
      <c r="GYQ56" s="299">
        <f>IF(SUM($I$55:GYQ55)&lt;=$G$58,1,0)</f>
        <v>1</v>
      </c>
      <c r="GYR56" s="299">
        <f>IF(SUM($I$55:GYR55)&lt;=$G$58,1,0)</f>
        <v>1</v>
      </c>
      <c r="GYS56" s="299">
        <f>IF(SUM($I$55:GYS55)&lt;=$G$58,1,0)</f>
        <v>1</v>
      </c>
      <c r="GYT56" s="299">
        <f>IF(SUM($I$55:GYT55)&lt;=$G$58,1,0)</f>
        <v>1</v>
      </c>
      <c r="GYU56" s="299">
        <f>IF(SUM($I$55:GYU55)&lt;=$G$58,1,0)</f>
        <v>1</v>
      </c>
      <c r="GYV56" s="299">
        <f>IF(SUM($I$55:GYV55)&lt;=$G$58,1,0)</f>
        <v>1</v>
      </c>
      <c r="GYW56" s="299">
        <f>IF(SUM($I$55:GYW55)&lt;=$G$58,1,0)</f>
        <v>1</v>
      </c>
      <c r="GYX56" s="299">
        <f>IF(SUM($I$55:GYX55)&lt;=$G$58,1,0)</f>
        <v>1</v>
      </c>
      <c r="GYY56" s="299">
        <f>IF(SUM($I$55:GYY55)&lt;=$G$58,1,0)</f>
        <v>1</v>
      </c>
      <c r="GYZ56" s="299">
        <f>IF(SUM($I$55:GYZ55)&lt;=$G$58,1,0)</f>
        <v>1</v>
      </c>
      <c r="GZA56" s="299">
        <f>IF(SUM($I$55:GZA55)&lt;=$G$58,1,0)</f>
        <v>1</v>
      </c>
      <c r="GZB56" s="299">
        <f>IF(SUM($I$55:GZB55)&lt;=$G$58,1,0)</f>
        <v>1</v>
      </c>
      <c r="GZC56" s="299">
        <f>IF(SUM($I$55:GZC55)&lt;=$G$58,1,0)</f>
        <v>1</v>
      </c>
      <c r="GZD56" s="299">
        <f>IF(SUM($I$55:GZD55)&lt;=$G$58,1,0)</f>
        <v>1</v>
      </c>
      <c r="GZE56" s="299">
        <f>IF(SUM($I$55:GZE55)&lt;=$G$58,1,0)</f>
        <v>1</v>
      </c>
      <c r="GZF56" s="299">
        <f>IF(SUM($I$55:GZF55)&lt;=$G$58,1,0)</f>
        <v>1</v>
      </c>
      <c r="GZG56" s="299">
        <f>IF(SUM($I$55:GZG55)&lt;=$G$58,1,0)</f>
        <v>1</v>
      </c>
      <c r="GZH56" s="299">
        <f>IF(SUM($I$55:GZH55)&lt;=$G$58,1,0)</f>
        <v>1</v>
      </c>
      <c r="GZI56" s="299">
        <f>IF(SUM($I$55:GZI55)&lt;=$G$58,1,0)</f>
        <v>1</v>
      </c>
      <c r="GZJ56" s="299">
        <f>IF(SUM($I$55:GZJ55)&lt;=$G$58,1,0)</f>
        <v>1</v>
      </c>
      <c r="GZK56" s="299">
        <f>IF(SUM($I$55:GZK55)&lt;=$G$58,1,0)</f>
        <v>1</v>
      </c>
      <c r="GZL56" s="299">
        <f>IF(SUM($I$55:GZL55)&lt;=$G$58,1,0)</f>
        <v>1</v>
      </c>
      <c r="GZM56" s="299">
        <f>IF(SUM($I$55:GZM55)&lt;=$G$58,1,0)</f>
        <v>1</v>
      </c>
      <c r="GZN56" s="299">
        <f>IF(SUM($I$55:GZN55)&lt;=$G$58,1,0)</f>
        <v>1</v>
      </c>
      <c r="GZO56" s="299">
        <f>IF(SUM($I$55:GZO55)&lt;=$G$58,1,0)</f>
        <v>1</v>
      </c>
      <c r="GZP56" s="299">
        <f>IF(SUM($I$55:GZP55)&lt;=$G$58,1,0)</f>
        <v>1</v>
      </c>
      <c r="GZQ56" s="299">
        <f>IF(SUM($I$55:GZQ55)&lt;=$G$58,1,0)</f>
        <v>1</v>
      </c>
      <c r="GZR56" s="299">
        <f>IF(SUM($I$55:GZR55)&lt;=$G$58,1,0)</f>
        <v>1</v>
      </c>
      <c r="GZS56" s="299">
        <f>IF(SUM($I$55:GZS55)&lt;=$G$58,1,0)</f>
        <v>1</v>
      </c>
      <c r="GZT56" s="299">
        <f>IF(SUM($I$55:GZT55)&lt;=$G$58,1,0)</f>
        <v>1</v>
      </c>
      <c r="GZU56" s="299">
        <f>IF(SUM($I$55:GZU55)&lt;=$G$58,1,0)</f>
        <v>1</v>
      </c>
      <c r="GZV56" s="299">
        <f>IF(SUM($I$55:GZV55)&lt;=$G$58,1,0)</f>
        <v>1</v>
      </c>
      <c r="GZW56" s="299">
        <f>IF(SUM($I$55:GZW55)&lt;=$G$58,1,0)</f>
        <v>1</v>
      </c>
      <c r="GZX56" s="299">
        <f>IF(SUM($I$55:GZX55)&lt;=$G$58,1,0)</f>
        <v>1</v>
      </c>
      <c r="GZY56" s="299">
        <f>IF(SUM($I$55:GZY55)&lt;=$G$58,1,0)</f>
        <v>1</v>
      </c>
      <c r="GZZ56" s="299">
        <f>IF(SUM($I$55:GZZ55)&lt;=$G$58,1,0)</f>
        <v>1</v>
      </c>
      <c r="HAA56" s="299">
        <f>IF(SUM($I$55:HAA55)&lt;=$G$58,1,0)</f>
        <v>1</v>
      </c>
      <c r="HAB56" s="299">
        <f>IF(SUM($I$55:HAB55)&lt;=$G$58,1,0)</f>
        <v>1</v>
      </c>
      <c r="HAC56" s="299">
        <f>IF(SUM($I$55:HAC55)&lt;=$G$58,1,0)</f>
        <v>1</v>
      </c>
      <c r="HAD56" s="299">
        <f>IF(SUM($I$55:HAD55)&lt;=$G$58,1,0)</f>
        <v>1</v>
      </c>
      <c r="HAE56" s="299">
        <f>IF(SUM($I$55:HAE55)&lt;=$G$58,1,0)</f>
        <v>1</v>
      </c>
      <c r="HAF56" s="299">
        <f>IF(SUM($I$55:HAF55)&lt;=$G$58,1,0)</f>
        <v>1</v>
      </c>
      <c r="HAG56" s="299">
        <f>IF(SUM($I$55:HAG55)&lt;=$G$58,1,0)</f>
        <v>1</v>
      </c>
      <c r="HAH56" s="299">
        <f>IF(SUM($I$55:HAH55)&lt;=$G$58,1,0)</f>
        <v>1</v>
      </c>
      <c r="HAI56" s="299">
        <f>IF(SUM($I$55:HAI55)&lt;=$G$58,1,0)</f>
        <v>1</v>
      </c>
      <c r="HAJ56" s="299">
        <f>IF(SUM($I$55:HAJ55)&lt;=$G$58,1,0)</f>
        <v>1</v>
      </c>
      <c r="HAK56" s="299">
        <f>IF(SUM($I$55:HAK55)&lt;=$G$58,1,0)</f>
        <v>1</v>
      </c>
      <c r="HAL56" s="299">
        <f>IF(SUM($I$55:HAL55)&lt;=$G$58,1,0)</f>
        <v>1</v>
      </c>
      <c r="HAM56" s="299">
        <f>IF(SUM($I$55:HAM55)&lt;=$G$58,1,0)</f>
        <v>1</v>
      </c>
      <c r="HAN56" s="299">
        <f>IF(SUM($I$55:HAN55)&lt;=$G$58,1,0)</f>
        <v>1</v>
      </c>
      <c r="HAO56" s="299">
        <f>IF(SUM($I$55:HAO55)&lt;=$G$58,1,0)</f>
        <v>1</v>
      </c>
      <c r="HAP56" s="299">
        <f>IF(SUM($I$55:HAP55)&lt;=$G$58,1,0)</f>
        <v>1</v>
      </c>
      <c r="HAQ56" s="299">
        <f>IF(SUM($I$55:HAQ55)&lt;=$G$58,1,0)</f>
        <v>1</v>
      </c>
      <c r="HAR56" s="299">
        <f>IF(SUM($I$55:HAR55)&lt;=$G$58,1,0)</f>
        <v>1</v>
      </c>
      <c r="HAS56" s="299">
        <f>IF(SUM($I$55:HAS55)&lt;=$G$58,1,0)</f>
        <v>1</v>
      </c>
      <c r="HAT56" s="299">
        <f>IF(SUM($I$55:HAT55)&lt;=$G$58,1,0)</f>
        <v>1</v>
      </c>
      <c r="HAU56" s="299">
        <f>IF(SUM($I$55:HAU55)&lt;=$G$58,1,0)</f>
        <v>1</v>
      </c>
      <c r="HAV56" s="299">
        <f>IF(SUM($I$55:HAV55)&lt;=$G$58,1,0)</f>
        <v>1</v>
      </c>
      <c r="HAW56" s="299">
        <f>IF(SUM($I$55:HAW55)&lt;=$G$58,1,0)</f>
        <v>1</v>
      </c>
      <c r="HAX56" s="299">
        <f>IF(SUM($I$55:HAX55)&lt;=$G$58,1,0)</f>
        <v>1</v>
      </c>
      <c r="HAY56" s="299">
        <f>IF(SUM($I$55:HAY55)&lt;=$G$58,1,0)</f>
        <v>1</v>
      </c>
      <c r="HAZ56" s="299">
        <f>IF(SUM($I$55:HAZ55)&lt;=$G$58,1,0)</f>
        <v>1</v>
      </c>
      <c r="HBA56" s="299">
        <f>IF(SUM($I$55:HBA55)&lt;=$G$58,1,0)</f>
        <v>1</v>
      </c>
      <c r="HBB56" s="299">
        <f>IF(SUM($I$55:HBB55)&lt;=$G$58,1,0)</f>
        <v>1</v>
      </c>
      <c r="HBC56" s="299">
        <f>IF(SUM($I$55:HBC55)&lt;=$G$58,1,0)</f>
        <v>1</v>
      </c>
      <c r="HBD56" s="299">
        <f>IF(SUM($I$55:HBD55)&lt;=$G$58,1,0)</f>
        <v>1</v>
      </c>
      <c r="HBE56" s="299">
        <f>IF(SUM($I$55:HBE55)&lt;=$G$58,1,0)</f>
        <v>1</v>
      </c>
      <c r="HBF56" s="299">
        <f>IF(SUM($I$55:HBF55)&lt;=$G$58,1,0)</f>
        <v>1</v>
      </c>
      <c r="HBG56" s="299">
        <f>IF(SUM($I$55:HBG55)&lt;=$G$58,1,0)</f>
        <v>1</v>
      </c>
      <c r="HBH56" s="299">
        <f>IF(SUM($I$55:HBH55)&lt;=$G$58,1,0)</f>
        <v>1</v>
      </c>
      <c r="HBI56" s="299">
        <f>IF(SUM($I$55:HBI55)&lt;=$G$58,1,0)</f>
        <v>1</v>
      </c>
      <c r="HBJ56" s="299">
        <f>IF(SUM($I$55:HBJ55)&lt;=$G$58,1,0)</f>
        <v>1</v>
      </c>
      <c r="HBK56" s="299">
        <f>IF(SUM($I$55:HBK55)&lt;=$G$58,1,0)</f>
        <v>1</v>
      </c>
      <c r="HBL56" s="299">
        <f>IF(SUM($I$55:HBL55)&lt;=$G$58,1,0)</f>
        <v>1</v>
      </c>
      <c r="HBM56" s="299">
        <f>IF(SUM($I$55:HBM55)&lt;=$G$58,1,0)</f>
        <v>1</v>
      </c>
      <c r="HBN56" s="299">
        <f>IF(SUM($I$55:HBN55)&lt;=$G$58,1,0)</f>
        <v>1</v>
      </c>
      <c r="HBO56" s="299">
        <f>IF(SUM($I$55:HBO55)&lt;=$G$58,1,0)</f>
        <v>1</v>
      </c>
      <c r="HBP56" s="299">
        <f>IF(SUM($I$55:HBP55)&lt;=$G$58,1,0)</f>
        <v>1</v>
      </c>
      <c r="HBQ56" s="299">
        <f>IF(SUM($I$55:HBQ55)&lt;=$G$58,1,0)</f>
        <v>1</v>
      </c>
      <c r="HBR56" s="299">
        <f>IF(SUM($I$55:HBR55)&lt;=$G$58,1,0)</f>
        <v>1</v>
      </c>
      <c r="HBS56" s="299">
        <f>IF(SUM($I$55:HBS55)&lt;=$G$58,1,0)</f>
        <v>1</v>
      </c>
      <c r="HBT56" s="299">
        <f>IF(SUM($I$55:HBT55)&lt;=$G$58,1,0)</f>
        <v>1</v>
      </c>
      <c r="HBU56" s="299">
        <f>IF(SUM($I$55:HBU55)&lt;=$G$58,1,0)</f>
        <v>1</v>
      </c>
      <c r="HBV56" s="299">
        <f>IF(SUM($I$55:HBV55)&lt;=$G$58,1,0)</f>
        <v>1</v>
      </c>
      <c r="HBW56" s="299">
        <f>IF(SUM($I$55:HBW55)&lt;=$G$58,1,0)</f>
        <v>1</v>
      </c>
      <c r="HBX56" s="299">
        <f>IF(SUM($I$55:HBX55)&lt;=$G$58,1,0)</f>
        <v>1</v>
      </c>
      <c r="HBY56" s="299">
        <f>IF(SUM($I$55:HBY55)&lt;=$G$58,1,0)</f>
        <v>1</v>
      </c>
      <c r="HBZ56" s="299">
        <f>IF(SUM($I$55:HBZ55)&lt;=$G$58,1,0)</f>
        <v>1</v>
      </c>
      <c r="HCA56" s="299">
        <f>IF(SUM($I$55:HCA55)&lt;=$G$58,1,0)</f>
        <v>1</v>
      </c>
      <c r="HCB56" s="299">
        <f>IF(SUM($I$55:HCB55)&lt;=$G$58,1,0)</f>
        <v>1</v>
      </c>
      <c r="HCC56" s="299">
        <f>IF(SUM($I$55:HCC55)&lt;=$G$58,1,0)</f>
        <v>1</v>
      </c>
      <c r="HCD56" s="299">
        <f>IF(SUM($I$55:HCD55)&lt;=$G$58,1,0)</f>
        <v>1</v>
      </c>
      <c r="HCE56" s="299">
        <f>IF(SUM($I$55:HCE55)&lt;=$G$58,1,0)</f>
        <v>1</v>
      </c>
      <c r="HCF56" s="299">
        <f>IF(SUM($I$55:HCF55)&lt;=$G$58,1,0)</f>
        <v>1</v>
      </c>
      <c r="HCG56" s="299">
        <f>IF(SUM($I$55:HCG55)&lt;=$G$58,1,0)</f>
        <v>1</v>
      </c>
      <c r="HCH56" s="299">
        <f>IF(SUM($I$55:HCH55)&lt;=$G$58,1,0)</f>
        <v>1</v>
      </c>
      <c r="HCI56" s="299">
        <f>IF(SUM($I$55:HCI55)&lt;=$G$58,1,0)</f>
        <v>1</v>
      </c>
      <c r="HCJ56" s="299">
        <f>IF(SUM($I$55:HCJ55)&lt;=$G$58,1,0)</f>
        <v>1</v>
      </c>
      <c r="HCK56" s="299">
        <f>IF(SUM($I$55:HCK55)&lt;=$G$58,1,0)</f>
        <v>1</v>
      </c>
      <c r="HCL56" s="299">
        <f>IF(SUM($I$55:HCL55)&lt;=$G$58,1,0)</f>
        <v>1</v>
      </c>
      <c r="HCM56" s="299">
        <f>IF(SUM($I$55:HCM55)&lt;=$G$58,1,0)</f>
        <v>1</v>
      </c>
      <c r="HCN56" s="299">
        <f>IF(SUM($I$55:HCN55)&lt;=$G$58,1,0)</f>
        <v>1</v>
      </c>
      <c r="HCO56" s="299">
        <f>IF(SUM($I$55:HCO55)&lt;=$G$58,1,0)</f>
        <v>1</v>
      </c>
      <c r="HCP56" s="299">
        <f>IF(SUM($I$55:HCP55)&lt;=$G$58,1,0)</f>
        <v>1</v>
      </c>
      <c r="HCQ56" s="299">
        <f>IF(SUM($I$55:HCQ55)&lt;=$G$58,1,0)</f>
        <v>1</v>
      </c>
      <c r="HCR56" s="299">
        <f>IF(SUM($I$55:HCR55)&lt;=$G$58,1,0)</f>
        <v>1</v>
      </c>
      <c r="HCS56" s="299">
        <f>IF(SUM($I$55:HCS55)&lt;=$G$58,1,0)</f>
        <v>1</v>
      </c>
      <c r="HCT56" s="299">
        <f>IF(SUM($I$55:HCT55)&lt;=$G$58,1,0)</f>
        <v>1</v>
      </c>
      <c r="HCU56" s="299">
        <f>IF(SUM($I$55:HCU55)&lt;=$G$58,1,0)</f>
        <v>1</v>
      </c>
      <c r="HCV56" s="299">
        <f>IF(SUM($I$55:HCV55)&lt;=$G$58,1,0)</f>
        <v>1</v>
      </c>
      <c r="HCW56" s="299">
        <f>IF(SUM($I$55:HCW55)&lt;=$G$58,1,0)</f>
        <v>1</v>
      </c>
      <c r="HCX56" s="299">
        <f>IF(SUM($I$55:HCX55)&lt;=$G$58,1,0)</f>
        <v>1</v>
      </c>
      <c r="HCY56" s="299">
        <f>IF(SUM($I$55:HCY55)&lt;=$G$58,1,0)</f>
        <v>1</v>
      </c>
      <c r="HCZ56" s="299">
        <f>IF(SUM($I$55:HCZ55)&lt;=$G$58,1,0)</f>
        <v>1</v>
      </c>
      <c r="HDA56" s="299">
        <f>IF(SUM($I$55:HDA55)&lt;=$G$58,1,0)</f>
        <v>1</v>
      </c>
      <c r="HDB56" s="299">
        <f>IF(SUM($I$55:HDB55)&lt;=$G$58,1,0)</f>
        <v>1</v>
      </c>
      <c r="HDC56" s="299">
        <f>IF(SUM($I$55:HDC55)&lt;=$G$58,1,0)</f>
        <v>1</v>
      </c>
      <c r="HDD56" s="299">
        <f>IF(SUM($I$55:HDD55)&lt;=$G$58,1,0)</f>
        <v>1</v>
      </c>
      <c r="HDE56" s="299">
        <f>IF(SUM($I$55:HDE55)&lt;=$G$58,1,0)</f>
        <v>1</v>
      </c>
      <c r="HDF56" s="299">
        <f>IF(SUM($I$55:HDF55)&lt;=$G$58,1,0)</f>
        <v>1</v>
      </c>
      <c r="HDG56" s="299">
        <f>IF(SUM($I$55:HDG55)&lt;=$G$58,1,0)</f>
        <v>1</v>
      </c>
      <c r="HDH56" s="299">
        <f>IF(SUM($I$55:HDH55)&lt;=$G$58,1,0)</f>
        <v>1</v>
      </c>
      <c r="HDI56" s="299">
        <f>IF(SUM($I$55:HDI55)&lt;=$G$58,1,0)</f>
        <v>1</v>
      </c>
      <c r="HDJ56" s="299">
        <f>IF(SUM($I$55:HDJ55)&lt;=$G$58,1,0)</f>
        <v>1</v>
      </c>
      <c r="HDK56" s="299">
        <f>IF(SUM($I$55:HDK55)&lt;=$G$58,1,0)</f>
        <v>1</v>
      </c>
      <c r="HDL56" s="299">
        <f>IF(SUM($I$55:HDL55)&lt;=$G$58,1,0)</f>
        <v>1</v>
      </c>
      <c r="HDM56" s="299">
        <f>IF(SUM($I$55:HDM55)&lt;=$G$58,1,0)</f>
        <v>1</v>
      </c>
      <c r="HDN56" s="299">
        <f>IF(SUM($I$55:HDN55)&lt;=$G$58,1,0)</f>
        <v>1</v>
      </c>
      <c r="HDO56" s="299">
        <f>IF(SUM($I$55:HDO55)&lt;=$G$58,1,0)</f>
        <v>1</v>
      </c>
      <c r="HDP56" s="299">
        <f>IF(SUM($I$55:HDP55)&lt;=$G$58,1,0)</f>
        <v>1</v>
      </c>
      <c r="HDQ56" s="299">
        <f>IF(SUM($I$55:HDQ55)&lt;=$G$58,1,0)</f>
        <v>1</v>
      </c>
      <c r="HDR56" s="299">
        <f>IF(SUM($I$55:HDR55)&lt;=$G$58,1,0)</f>
        <v>1</v>
      </c>
      <c r="HDS56" s="299">
        <f>IF(SUM($I$55:HDS55)&lt;=$G$58,1,0)</f>
        <v>1</v>
      </c>
      <c r="HDT56" s="299">
        <f>IF(SUM($I$55:HDT55)&lt;=$G$58,1,0)</f>
        <v>1</v>
      </c>
      <c r="HDU56" s="299">
        <f>IF(SUM($I$55:HDU55)&lt;=$G$58,1,0)</f>
        <v>1</v>
      </c>
      <c r="HDV56" s="299">
        <f>IF(SUM($I$55:HDV55)&lt;=$G$58,1,0)</f>
        <v>1</v>
      </c>
      <c r="HDW56" s="299">
        <f>IF(SUM($I$55:HDW55)&lt;=$G$58,1,0)</f>
        <v>1</v>
      </c>
      <c r="HDX56" s="299">
        <f>IF(SUM($I$55:HDX55)&lt;=$G$58,1,0)</f>
        <v>1</v>
      </c>
      <c r="HDY56" s="299">
        <f>IF(SUM($I$55:HDY55)&lt;=$G$58,1,0)</f>
        <v>1</v>
      </c>
      <c r="HDZ56" s="299">
        <f>IF(SUM($I$55:HDZ55)&lt;=$G$58,1,0)</f>
        <v>1</v>
      </c>
      <c r="HEA56" s="299">
        <f>IF(SUM($I$55:HEA55)&lt;=$G$58,1,0)</f>
        <v>1</v>
      </c>
      <c r="HEB56" s="299">
        <f>IF(SUM($I$55:HEB55)&lt;=$G$58,1,0)</f>
        <v>1</v>
      </c>
      <c r="HEC56" s="299">
        <f>IF(SUM($I$55:HEC55)&lt;=$G$58,1,0)</f>
        <v>1</v>
      </c>
      <c r="HED56" s="299">
        <f>IF(SUM($I$55:HED55)&lt;=$G$58,1,0)</f>
        <v>1</v>
      </c>
      <c r="HEE56" s="299">
        <f>IF(SUM($I$55:HEE55)&lt;=$G$58,1,0)</f>
        <v>1</v>
      </c>
      <c r="HEF56" s="299">
        <f>IF(SUM($I$55:HEF55)&lt;=$G$58,1,0)</f>
        <v>1</v>
      </c>
      <c r="HEG56" s="299">
        <f>IF(SUM($I$55:HEG55)&lt;=$G$58,1,0)</f>
        <v>1</v>
      </c>
      <c r="HEH56" s="299">
        <f>IF(SUM($I$55:HEH55)&lt;=$G$58,1,0)</f>
        <v>1</v>
      </c>
      <c r="HEI56" s="299">
        <f>IF(SUM($I$55:HEI55)&lt;=$G$58,1,0)</f>
        <v>1</v>
      </c>
      <c r="HEJ56" s="299">
        <f>IF(SUM($I$55:HEJ55)&lt;=$G$58,1,0)</f>
        <v>1</v>
      </c>
      <c r="HEK56" s="299">
        <f>IF(SUM($I$55:HEK55)&lt;=$G$58,1,0)</f>
        <v>1</v>
      </c>
      <c r="HEL56" s="299">
        <f>IF(SUM($I$55:HEL55)&lt;=$G$58,1,0)</f>
        <v>1</v>
      </c>
      <c r="HEM56" s="299">
        <f>IF(SUM($I$55:HEM55)&lt;=$G$58,1,0)</f>
        <v>1</v>
      </c>
      <c r="HEN56" s="299">
        <f>IF(SUM($I$55:HEN55)&lt;=$G$58,1,0)</f>
        <v>1</v>
      </c>
      <c r="HEO56" s="299">
        <f>IF(SUM($I$55:HEO55)&lt;=$G$58,1,0)</f>
        <v>1</v>
      </c>
      <c r="HEP56" s="299">
        <f>IF(SUM($I$55:HEP55)&lt;=$G$58,1,0)</f>
        <v>1</v>
      </c>
      <c r="HEQ56" s="299">
        <f>IF(SUM($I$55:HEQ55)&lt;=$G$58,1,0)</f>
        <v>1</v>
      </c>
      <c r="HER56" s="299">
        <f>IF(SUM($I$55:HER55)&lt;=$G$58,1,0)</f>
        <v>1</v>
      </c>
      <c r="HES56" s="299">
        <f>IF(SUM($I$55:HES55)&lt;=$G$58,1,0)</f>
        <v>1</v>
      </c>
      <c r="HET56" s="299">
        <f>IF(SUM($I$55:HET55)&lt;=$G$58,1,0)</f>
        <v>1</v>
      </c>
      <c r="HEU56" s="299">
        <f>IF(SUM($I$55:HEU55)&lt;=$G$58,1,0)</f>
        <v>1</v>
      </c>
      <c r="HEV56" s="299">
        <f>IF(SUM($I$55:HEV55)&lt;=$G$58,1,0)</f>
        <v>1</v>
      </c>
      <c r="HEW56" s="299">
        <f>IF(SUM($I$55:HEW55)&lt;=$G$58,1,0)</f>
        <v>1</v>
      </c>
      <c r="HEX56" s="299">
        <f>IF(SUM($I$55:HEX55)&lt;=$G$58,1,0)</f>
        <v>1</v>
      </c>
      <c r="HEY56" s="299">
        <f>IF(SUM($I$55:HEY55)&lt;=$G$58,1,0)</f>
        <v>1</v>
      </c>
      <c r="HEZ56" s="299">
        <f>IF(SUM($I$55:HEZ55)&lt;=$G$58,1,0)</f>
        <v>1</v>
      </c>
      <c r="HFA56" s="299">
        <f>IF(SUM($I$55:HFA55)&lt;=$G$58,1,0)</f>
        <v>1</v>
      </c>
      <c r="HFB56" s="299">
        <f>IF(SUM($I$55:HFB55)&lt;=$G$58,1,0)</f>
        <v>1</v>
      </c>
      <c r="HFC56" s="299">
        <f>IF(SUM($I$55:HFC55)&lt;=$G$58,1,0)</f>
        <v>1</v>
      </c>
      <c r="HFD56" s="299">
        <f>IF(SUM($I$55:HFD55)&lt;=$G$58,1,0)</f>
        <v>1</v>
      </c>
      <c r="HFE56" s="299">
        <f>IF(SUM($I$55:HFE55)&lt;=$G$58,1,0)</f>
        <v>1</v>
      </c>
      <c r="HFF56" s="299">
        <f>IF(SUM($I$55:HFF55)&lt;=$G$58,1,0)</f>
        <v>1</v>
      </c>
      <c r="HFG56" s="299">
        <f>IF(SUM($I$55:HFG55)&lt;=$G$58,1,0)</f>
        <v>1</v>
      </c>
      <c r="HFH56" s="299">
        <f>IF(SUM($I$55:HFH55)&lt;=$G$58,1,0)</f>
        <v>1</v>
      </c>
      <c r="HFI56" s="299">
        <f>IF(SUM($I$55:HFI55)&lt;=$G$58,1,0)</f>
        <v>1</v>
      </c>
      <c r="HFJ56" s="299">
        <f>IF(SUM($I$55:HFJ55)&lt;=$G$58,1,0)</f>
        <v>1</v>
      </c>
      <c r="HFK56" s="299">
        <f>IF(SUM($I$55:HFK55)&lt;=$G$58,1,0)</f>
        <v>1</v>
      </c>
      <c r="HFL56" s="299">
        <f>IF(SUM($I$55:HFL55)&lt;=$G$58,1,0)</f>
        <v>1</v>
      </c>
      <c r="HFM56" s="299">
        <f>IF(SUM($I$55:HFM55)&lt;=$G$58,1,0)</f>
        <v>1</v>
      </c>
      <c r="HFN56" s="299">
        <f>IF(SUM($I$55:HFN55)&lt;=$G$58,1,0)</f>
        <v>1</v>
      </c>
      <c r="HFO56" s="299">
        <f>IF(SUM($I$55:HFO55)&lt;=$G$58,1,0)</f>
        <v>1</v>
      </c>
      <c r="HFP56" s="299">
        <f>IF(SUM($I$55:HFP55)&lt;=$G$58,1,0)</f>
        <v>1</v>
      </c>
      <c r="HFQ56" s="299">
        <f>IF(SUM($I$55:HFQ55)&lt;=$G$58,1,0)</f>
        <v>1</v>
      </c>
      <c r="HFR56" s="299">
        <f>IF(SUM($I$55:HFR55)&lt;=$G$58,1,0)</f>
        <v>1</v>
      </c>
      <c r="HFS56" s="299">
        <f>IF(SUM($I$55:HFS55)&lt;=$G$58,1,0)</f>
        <v>1</v>
      </c>
      <c r="HFT56" s="299">
        <f>IF(SUM($I$55:HFT55)&lt;=$G$58,1,0)</f>
        <v>1</v>
      </c>
      <c r="HFU56" s="299">
        <f>IF(SUM($I$55:HFU55)&lt;=$G$58,1,0)</f>
        <v>1</v>
      </c>
      <c r="HFV56" s="299">
        <f>IF(SUM($I$55:HFV55)&lt;=$G$58,1,0)</f>
        <v>1</v>
      </c>
      <c r="HFW56" s="299">
        <f>IF(SUM($I$55:HFW55)&lt;=$G$58,1,0)</f>
        <v>1</v>
      </c>
      <c r="HFX56" s="299">
        <f>IF(SUM($I$55:HFX55)&lt;=$G$58,1,0)</f>
        <v>1</v>
      </c>
      <c r="HFY56" s="299">
        <f>IF(SUM($I$55:HFY55)&lt;=$G$58,1,0)</f>
        <v>1</v>
      </c>
      <c r="HFZ56" s="299">
        <f>IF(SUM($I$55:HFZ55)&lt;=$G$58,1,0)</f>
        <v>1</v>
      </c>
      <c r="HGA56" s="299">
        <f>IF(SUM($I$55:HGA55)&lt;=$G$58,1,0)</f>
        <v>1</v>
      </c>
      <c r="HGB56" s="299">
        <f>IF(SUM($I$55:HGB55)&lt;=$G$58,1,0)</f>
        <v>1</v>
      </c>
      <c r="HGC56" s="299">
        <f>IF(SUM($I$55:HGC55)&lt;=$G$58,1,0)</f>
        <v>1</v>
      </c>
      <c r="HGD56" s="299">
        <f>IF(SUM($I$55:HGD55)&lt;=$G$58,1,0)</f>
        <v>1</v>
      </c>
      <c r="HGE56" s="299">
        <f>IF(SUM($I$55:HGE55)&lt;=$G$58,1,0)</f>
        <v>1</v>
      </c>
      <c r="HGF56" s="299">
        <f>IF(SUM($I$55:HGF55)&lt;=$G$58,1,0)</f>
        <v>1</v>
      </c>
      <c r="HGG56" s="299">
        <f>IF(SUM($I$55:HGG55)&lt;=$G$58,1,0)</f>
        <v>1</v>
      </c>
      <c r="HGH56" s="299">
        <f>IF(SUM($I$55:HGH55)&lt;=$G$58,1,0)</f>
        <v>1</v>
      </c>
      <c r="HGI56" s="299">
        <f>IF(SUM($I$55:HGI55)&lt;=$G$58,1,0)</f>
        <v>1</v>
      </c>
      <c r="HGJ56" s="299">
        <f>IF(SUM($I$55:HGJ55)&lt;=$G$58,1,0)</f>
        <v>1</v>
      </c>
      <c r="HGK56" s="299">
        <f>IF(SUM($I$55:HGK55)&lt;=$G$58,1,0)</f>
        <v>1</v>
      </c>
      <c r="HGL56" s="299">
        <f>IF(SUM($I$55:HGL55)&lt;=$G$58,1,0)</f>
        <v>1</v>
      </c>
      <c r="HGM56" s="299">
        <f>IF(SUM($I$55:HGM55)&lt;=$G$58,1,0)</f>
        <v>1</v>
      </c>
      <c r="HGN56" s="299">
        <f>IF(SUM($I$55:HGN55)&lt;=$G$58,1,0)</f>
        <v>1</v>
      </c>
      <c r="HGO56" s="299">
        <f>IF(SUM($I$55:HGO55)&lt;=$G$58,1,0)</f>
        <v>1</v>
      </c>
      <c r="HGP56" s="299">
        <f>IF(SUM($I$55:HGP55)&lt;=$G$58,1,0)</f>
        <v>1</v>
      </c>
      <c r="HGQ56" s="299">
        <f>IF(SUM($I$55:HGQ55)&lt;=$G$58,1,0)</f>
        <v>1</v>
      </c>
      <c r="HGR56" s="299">
        <f>IF(SUM($I$55:HGR55)&lt;=$G$58,1,0)</f>
        <v>1</v>
      </c>
      <c r="HGS56" s="299">
        <f>IF(SUM($I$55:HGS55)&lt;=$G$58,1,0)</f>
        <v>1</v>
      </c>
      <c r="HGT56" s="299">
        <f>IF(SUM($I$55:HGT55)&lt;=$G$58,1,0)</f>
        <v>1</v>
      </c>
      <c r="HGU56" s="299">
        <f>IF(SUM($I$55:HGU55)&lt;=$G$58,1,0)</f>
        <v>1</v>
      </c>
      <c r="HGV56" s="299">
        <f>IF(SUM($I$55:HGV55)&lt;=$G$58,1,0)</f>
        <v>1</v>
      </c>
      <c r="HGW56" s="299">
        <f>IF(SUM($I$55:HGW55)&lt;=$G$58,1,0)</f>
        <v>1</v>
      </c>
      <c r="HGX56" s="299">
        <f>IF(SUM($I$55:HGX55)&lt;=$G$58,1,0)</f>
        <v>1</v>
      </c>
      <c r="HGY56" s="299">
        <f>IF(SUM($I$55:HGY55)&lt;=$G$58,1,0)</f>
        <v>1</v>
      </c>
      <c r="HGZ56" s="299">
        <f>IF(SUM($I$55:HGZ55)&lt;=$G$58,1,0)</f>
        <v>1</v>
      </c>
      <c r="HHA56" s="299">
        <f>IF(SUM($I$55:HHA55)&lt;=$G$58,1,0)</f>
        <v>1</v>
      </c>
      <c r="HHB56" s="299">
        <f>IF(SUM($I$55:HHB55)&lt;=$G$58,1,0)</f>
        <v>1</v>
      </c>
      <c r="HHC56" s="299">
        <f>IF(SUM($I$55:HHC55)&lt;=$G$58,1,0)</f>
        <v>1</v>
      </c>
      <c r="HHD56" s="299">
        <f>IF(SUM($I$55:HHD55)&lt;=$G$58,1,0)</f>
        <v>1</v>
      </c>
      <c r="HHE56" s="299">
        <f>IF(SUM($I$55:HHE55)&lt;=$G$58,1,0)</f>
        <v>1</v>
      </c>
      <c r="HHF56" s="299">
        <f>IF(SUM($I$55:HHF55)&lt;=$G$58,1,0)</f>
        <v>1</v>
      </c>
      <c r="HHG56" s="299">
        <f>IF(SUM($I$55:HHG55)&lt;=$G$58,1,0)</f>
        <v>1</v>
      </c>
      <c r="HHH56" s="299">
        <f>IF(SUM($I$55:HHH55)&lt;=$G$58,1,0)</f>
        <v>1</v>
      </c>
      <c r="HHI56" s="299">
        <f>IF(SUM($I$55:HHI55)&lt;=$G$58,1,0)</f>
        <v>1</v>
      </c>
      <c r="HHJ56" s="299">
        <f>IF(SUM($I$55:HHJ55)&lt;=$G$58,1,0)</f>
        <v>1</v>
      </c>
      <c r="HHK56" s="299">
        <f>IF(SUM($I$55:HHK55)&lt;=$G$58,1,0)</f>
        <v>1</v>
      </c>
      <c r="HHL56" s="299">
        <f>IF(SUM($I$55:HHL55)&lt;=$G$58,1,0)</f>
        <v>1</v>
      </c>
      <c r="HHM56" s="299">
        <f>IF(SUM($I$55:HHM55)&lt;=$G$58,1,0)</f>
        <v>1</v>
      </c>
      <c r="HHN56" s="299">
        <f>IF(SUM($I$55:HHN55)&lt;=$G$58,1,0)</f>
        <v>1</v>
      </c>
      <c r="HHO56" s="299">
        <f>IF(SUM($I$55:HHO55)&lt;=$G$58,1,0)</f>
        <v>1</v>
      </c>
      <c r="HHP56" s="299">
        <f>IF(SUM($I$55:HHP55)&lt;=$G$58,1,0)</f>
        <v>1</v>
      </c>
      <c r="HHQ56" s="299">
        <f>IF(SUM($I$55:HHQ55)&lt;=$G$58,1,0)</f>
        <v>1</v>
      </c>
      <c r="HHR56" s="299">
        <f>IF(SUM($I$55:HHR55)&lt;=$G$58,1,0)</f>
        <v>1</v>
      </c>
      <c r="HHS56" s="299">
        <f>IF(SUM($I$55:HHS55)&lt;=$G$58,1,0)</f>
        <v>1</v>
      </c>
      <c r="HHT56" s="299">
        <f>IF(SUM($I$55:HHT55)&lt;=$G$58,1,0)</f>
        <v>1</v>
      </c>
      <c r="HHU56" s="299">
        <f>IF(SUM($I$55:HHU55)&lt;=$G$58,1,0)</f>
        <v>1</v>
      </c>
      <c r="HHV56" s="299">
        <f>IF(SUM($I$55:HHV55)&lt;=$G$58,1,0)</f>
        <v>1</v>
      </c>
      <c r="HHW56" s="299">
        <f>IF(SUM($I$55:HHW55)&lt;=$G$58,1,0)</f>
        <v>1</v>
      </c>
      <c r="HHX56" s="299">
        <f>IF(SUM($I$55:HHX55)&lt;=$G$58,1,0)</f>
        <v>1</v>
      </c>
      <c r="HHY56" s="299">
        <f>IF(SUM($I$55:HHY55)&lt;=$G$58,1,0)</f>
        <v>1</v>
      </c>
      <c r="HHZ56" s="299">
        <f>IF(SUM($I$55:HHZ55)&lt;=$G$58,1,0)</f>
        <v>1</v>
      </c>
      <c r="HIA56" s="299">
        <f>IF(SUM($I$55:HIA55)&lt;=$G$58,1,0)</f>
        <v>1</v>
      </c>
      <c r="HIB56" s="299">
        <f>IF(SUM($I$55:HIB55)&lt;=$G$58,1,0)</f>
        <v>1</v>
      </c>
      <c r="HIC56" s="299">
        <f>IF(SUM($I$55:HIC55)&lt;=$G$58,1,0)</f>
        <v>1</v>
      </c>
      <c r="HID56" s="299">
        <f>IF(SUM($I$55:HID55)&lt;=$G$58,1,0)</f>
        <v>1</v>
      </c>
      <c r="HIE56" s="299">
        <f>IF(SUM($I$55:HIE55)&lt;=$G$58,1,0)</f>
        <v>1</v>
      </c>
      <c r="HIF56" s="299">
        <f>IF(SUM($I$55:HIF55)&lt;=$G$58,1,0)</f>
        <v>1</v>
      </c>
      <c r="HIG56" s="299">
        <f>IF(SUM($I$55:HIG55)&lt;=$G$58,1,0)</f>
        <v>1</v>
      </c>
      <c r="HIH56" s="299">
        <f>IF(SUM($I$55:HIH55)&lt;=$G$58,1,0)</f>
        <v>1</v>
      </c>
      <c r="HII56" s="299">
        <f>IF(SUM($I$55:HII55)&lt;=$G$58,1,0)</f>
        <v>1</v>
      </c>
      <c r="HIJ56" s="299">
        <f>IF(SUM($I$55:HIJ55)&lt;=$G$58,1,0)</f>
        <v>1</v>
      </c>
      <c r="HIK56" s="299">
        <f>IF(SUM($I$55:HIK55)&lt;=$G$58,1,0)</f>
        <v>1</v>
      </c>
      <c r="HIL56" s="299">
        <f>IF(SUM($I$55:HIL55)&lt;=$G$58,1,0)</f>
        <v>1</v>
      </c>
      <c r="HIM56" s="299">
        <f>IF(SUM($I$55:HIM55)&lt;=$G$58,1,0)</f>
        <v>1</v>
      </c>
      <c r="HIN56" s="299">
        <f>IF(SUM($I$55:HIN55)&lt;=$G$58,1,0)</f>
        <v>1</v>
      </c>
      <c r="HIO56" s="299">
        <f>IF(SUM($I$55:HIO55)&lt;=$G$58,1,0)</f>
        <v>1</v>
      </c>
      <c r="HIP56" s="299">
        <f>IF(SUM($I$55:HIP55)&lt;=$G$58,1,0)</f>
        <v>1</v>
      </c>
      <c r="HIQ56" s="299">
        <f>IF(SUM($I$55:HIQ55)&lt;=$G$58,1,0)</f>
        <v>1</v>
      </c>
      <c r="HIR56" s="299">
        <f>IF(SUM($I$55:HIR55)&lt;=$G$58,1,0)</f>
        <v>1</v>
      </c>
      <c r="HIS56" s="299">
        <f>IF(SUM($I$55:HIS55)&lt;=$G$58,1,0)</f>
        <v>1</v>
      </c>
      <c r="HIT56" s="299">
        <f>IF(SUM($I$55:HIT55)&lt;=$G$58,1,0)</f>
        <v>1</v>
      </c>
      <c r="HIU56" s="299">
        <f>IF(SUM($I$55:HIU55)&lt;=$G$58,1,0)</f>
        <v>1</v>
      </c>
      <c r="HIV56" s="299">
        <f>IF(SUM($I$55:HIV55)&lt;=$G$58,1,0)</f>
        <v>1</v>
      </c>
      <c r="HIW56" s="299">
        <f>IF(SUM($I$55:HIW55)&lt;=$G$58,1,0)</f>
        <v>1</v>
      </c>
      <c r="HIX56" s="299">
        <f>IF(SUM($I$55:HIX55)&lt;=$G$58,1,0)</f>
        <v>1</v>
      </c>
      <c r="HIY56" s="299">
        <f>IF(SUM($I$55:HIY55)&lt;=$G$58,1,0)</f>
        <v>1</v>
      </c>
      <c r="HIZ56" s="299">
        <f>IF(SUM($I$55:HIZ55)&lt;=$G$58,1,0)</f>
        <v>1</v>
      </c>
      <c r="HJA56" s="299">
        <f>IF(SUM($I$55:HJA55)&lt;=$G$58,1,0)</f>
        <v>1</v>
      </c>
      <c r="HJB56" s="299">
        <f>IF(SUM($I$55:HJB55)&lt;=$G$58,1,0)</f>
        <v>1</v>
      </c>
      <c r="HJC56" s="299">
        <f>IF(SUM($I$55:HJC55)&lt;=$G$58,1,0)</f>
        <v>1</v>
      </c>
      <c r="HJD56" s="299">
        <f>IF(SUM($I$55:HJD55)&lt;=$G$58,1,0)</f>
        <v>1</v>
      </c>
      <c r="HJE56" s="299">
        <f>IF(SUM($I$55:HJE55)&lt;=$G$58,1,0)</f>
        <v>1</v>
      </c>
      <c r="HJF56" s="299">
        <f>IF(SUM($I$55:HJF55)&lt;=$G$58,1,0)</f>
        <v>1</v>
      </c>
      <c r="HJG56" s="299">
        <f>IF(SUM($I$55:HJG55)&lt;=$G$58,1,0)</f>
        <v>1</v>
      </c>
      <c r="HJH56" s="299">
        <f>IF(SUM($I$55:HJH55)&lt;=$G$58,1,0)</f>
        <v>1</v>
      </c>
      <c r="HJI56" s="299">
        <f>IF(SUM($I$55:HJI55)&lt;=$G$58,1,0)</f>
        <v>1</v>
      </c>
      <c r="HJJ56" s="299">
        <f>IF(SUM($I$55:HJJ55)&lt;=$G$58,1,0)</f>
        <v>1</v>
      </c>
      <c r="HJK56" s="299">
        <f>IF(SUM($I$55:HJK55)&lt;=$G$58,1,0)</f>
        <v>1</v>
      </c>
      <c r="HJL56" s="299">
        <f>IF(SUM($I$55:HJL55)&lt;=$G$58,1,0)</f>
        <v>1</v>
      </c>
      <c r="HJM56" s="299">
        <f>IF(SUM($I$55:HJM55)&lt;=$G$58,1,0)</f>
        <v>1</v>
      </c>
      <c r="HJN56" s="299">
        <f>IF(SUM($I$55:HJN55)&lt;=$G$58,1,0)</f>
        <v>1</v>
      </c>
      <c r="HJO56" s="299">
        <f>IF(SUM($I$55:HJO55)&lt;=$G$58,1,0)</f>
        <v>1</v>
      </c>
      <c r="HJP56" s="299">
        <f>IF(SUM($I$55:HJP55)&lt;=$G$58,1,0)</f>
        <v>1</v>
      </c>
      <c r="HJQ56" s="299">
        <f>IF(SUM($I$55:HJQ55)&lt;=$G$58,1,0)</f>
        <v>1</v>
      </c>
      <c r="HJR56" s="299">
        <f>IF(SUM($I$55:HJR55)&lt;=$G$58,1,0)</f>
        <v>1</v>
      </c>
      <c r="HJS56" s="299">
        <f>IF(SUM($I$55:HJS55)&lt;=$G$58,1,0)</f>
        <v>1</v>
      </c>
      <c r="HJT56" s="299">
        <f>IF(SUM($I$55:HJT55)&lt;=$G$58,1,0)</f>
        <v>1</v>
      </c>
      <c r="HJU56" s="299">
        <f>IF(SUM($I$55:HJU55)&lt;=$G$58,1,0)</f>
        <v>1</v>
      </c>
      <c r="HJV56" s="299">
        <f>IF(SUM($I$55:HJV55)&lt;=$G$58,1,0)</f>
        <v>1</v>
      </c>
      <c r="HJW56" s="299">
        <f>IF(SUM($I$55:HJW55)&lt;=$G$58,1,0)</f>
        <v>1</v>
      </c>
      <c r="HJX56" s="299">
        <f>IF(SUM($I$55:HJX55)&lt;=$G$58,1,0)</f>
        <v>1</v>
      </c>
      <c r="HJY56" s="299">
        <f>IF(SUM($I$55:HJY55)&lt;=$G$58,1,0)</f>
        <v>1</v>
      </c>
      <c r="HJZ56" s="299">
        <f>IF(SUM($I$55:HJZ55)&lt;=$G$58,1,0)</f>
        <v>1</v>
      </c>
      <c r="HKA56" s="299">
        <f>IF(SUM($I$55:HKA55)&lt;=$G$58,1,0)</f>
        <v>1</v>
      </c>
      <c r="HKB56" s="299">
        <f>IF(SUM($I$55:HKB55)&lt;=$G$58,1,0)</f>
        <v>1</v>
      </c>
      <c r="HKC56" s="299">
        <f>IF(SUM($I$55:HKC55)&lt;=$G$58,1,0)</f>
        <v>1</v>
      </c>
      <c r="HKD56" s="299">
        <f>IF(SUM($I$55:HKD55)&lt;=$G$58,1,0)</f>
        <v>1</v>
      </c>
      <c r="HKE56" s="299">
        <f>IF(SUM($I$55:HKE55)&lt;=$G$58,1,0)</f>
        <v>1</v>
      </c>
      <c r="HKF56" s="299">
        <f>IF(SUM($I$55:HKF55)&lt;=$G$58,1,0)</f>
        <v>1</v>
      </c>
      <c r="HKG56" s="299">
        <f>IF(SUM($I$55:HKG55)&lt;=$G$58,1,0)</f>
        <v>1</v>
      </c>
      <c r="HKH56" s="299">
        <f>IF(SUM($I$55:HKH55)&lt;=$G$58,1,0)</f>
        <v>1</v>
      </c>
      <c r="HKI56" s="299">
        <f>IF(SUM($I$55:HKI55)&lt;=$G$58,1,0)</f>
        <v>1</v>
      </c>
      <c r="HKJ56" s="299">
        <f>IF(SUM($I$55:HKJ55)&lt;=$G$58,1,0)</f>
        <v>1</v>
      </c>
      <c r="HKK56" s="299">
        <f>IF(SUM($I$55:HKK55)&lt;=$G$58,1,0)</f>
        <v>1</v>
      </c>
      <c r="HKL56" s="299">
        <f>IF(SUM($I$55:HKL55)&lt;=$G$58,1,0)</f>
        <v>1</v>
      </c>
      <c r="HKM56" s="299">
        <f>IF(SUM($I$55:HKM55)&lt;=$G$58,1,0)</f>
        <v>1</v>
      </c>
      <c r="HKN56" s="299">
        <f>IF(SUM($I$55:HKN55)&lt;=$G$58,1,0)</f>
        <v>1</v>
      </c>
      <c r="HKO56" s="299">
        <f>IF(SUM($I$55:HKO55)&lt;=$G$58,1,0)</f>
        <v>1</v>
      </c>
      <c r="HKP56" s="299">
        <f>IF(SUM($I$55:HKP55)&lt;=$G$58,1,0)</f>
        <v>1</v>
      </c>
      <c r="HKQ56" s="299">
        <f>IF(SUM($I$55:HKQ55)&lt;=$G$58,1,0)</f>
        <v>1</v>
      </c>
      <c r="HKR56" s="299">
        <f>IF(SUM($I$55:HKR55)&lt;=$G$58,1,0)</f>
        <v>1</v>
      </c>
      <c r="HKS56" s="299">
        <f>IF(SUM($I$55:HKS55)&lt;=$G$58,1,0)</f>
        <v>1</v>
      </c>
      <c r="HKT56" s="299">
        <f>IF(SUM($I$55:HKT55)&lt;=$G$58,1,0)</f>
        <v>1</v>
      </c>
      <c r="HKU56" s="299">
        <f>IF(SUM($I$55:HKU55)&lt;=$G$58,1,0)</f>
        <v>1</v>
      </c>
      <c r="HKV56" s="299">
        <f>IF(SUM($I$55:HKV55)&lt;=$G$58,1,0)</f>
        <v>1</v>
      </c>
      <c r="HKW56" s="299">
        <f>IF(SUM($I$55:HKW55)&lt;=$G$58,1,0)</f>
        <v>1</v>
      </c>
      <c r="HKX56" s="299">
        <f>IF(SUM($I$55:HKX55)&lt;=$G$58,1,0)</f>
        <v>1</v>
      </c>
      <c r="HKY56" s="299">
        <f>IF(SUM($I$55:HKY55)&lt;=$G$58,1,0)</f>
        <v>1</v>
      </c>
      <c r="HKZ56" s="299">
        <f>IF(SUM($I$55:HKZ55)&lt;=$G$58,1,0)</f>
        <v>1</v>
      </c>
      <c r="HLA56" s="299">
        <f>IF(SUM($I$55:HLA55)&lt;=$G$58,1,0)</f>
        <v>1</v>
      </c>
      <c r="HLB56" s="299">
        <f>IF(SUM($I$55:HLB55)&lt;=$G$58,1,0)</f>
        <v>1</v>
      </c>
      <c r="HLC56" s="299">
        <f>IF(SUM($I$55:HLC55)&lt;=$G$58,1,0)</f>
        <v>1</v>
      </c>
      <c r="HLD56" s="299">
        <f>IF(SUM($I$55:HLD55)&lt;=$G$58,1,0)</f>
        <v>1</v>
      </c>
      <c r="HLE56" s="299">
        <f>IF(SUM($I$55:HLE55)&lt;=$G$58,1,0)</f>
        <v>1</v>
      </c>
      <c r="HLF56" s="299">
        <f>IF(SUM($I$55:HLF55)&lt;=$G$58,1,0)</f>
        <v>1</v>
      </c>
      <c r="HLG56" s="299">
        <f>IF(SUM($I$55:HLG55)&lt;=$G$58,1,0)</f>
        <v>1</v>
      </c>
      <c r="HLH56" s="299">
        <f>IF(SUM($I$55:HLH55)&lt;=$G$58,1,0)</f>
        <v>1</v>
      </c>
      <c r="HLI56" s="299">
        <f>IF(SUM($I$55:HLI55)&lt;=$G$58,1,0)</f>
        <v>1</v>
      </c>
      <c r="HLJ56" s="299">
        <f>IF(SUM($I$55:HLJ55)&lt;=$G$58,1,0)</f>
        <v>1</v>
      </c>
      <c r="HLK56" s="299">
        <f>IF(SUM($I$55:HLK55)&lt;=$G$58,1,0)</f>
        <v>1</v>
      </c>
      <c r="HLL56" s="299">
        <f>IF(SUM($I$55:HLL55)&lt;=$G$58,1,0)</f>
        <v>1</v>
      </c>
      <c r="HLM56" s="299">
        <f>IF(SUM($I$55:HLM55)&lt;=$G$58,1,0)</f>
        <v>1</v>
      </c>
      <c r="HLN56" s="299">
        <f>IF(SUM($I$55:HLN55)&lt;=$G$58,1,0)</f>
        <v>1</v>
      </c>
      <c r="HLO56" s="299">
        <f>IF(SUM($I$55:HLO55)&lt;=$G$58,1,0)</f>
        <v>1</v>
      </c>
      <c r="HLP56" s="299">
        <f>IF(SUM($I$55:HLP55)&lt;=$G$58,1,0)</f>
        <v>1</v>
      </c>
      <c r="HLQ56" s="299">
        <f>IF(SUM($I$55:HLQ55)&lt;=$G$58,1,0)</f>
        <v>1</v>
      </c>
      <c r="HLR56" s="299">
        <f>IF(SUM($I$55:HLR55)&lt;=$G$58,1,0)</f>
        <v>1</v>
      </c>
      <c r="HLS56" s="299">
        <f>IF(SUM($I$55:HLS55)&lt;=$G$58,1,0)</f>
        <v>1</v>
      </c>
      <c r="HLT56" s="299">
        <f>IF(SUM($I$55:HLT55)&lt;=$G$58,1,0)</f>
        <v>1</v>
      </c>
      <c r="HLU56" s="299">
        <f>IF(SUM($I$55:HLU55)&lt;=$G$58,1,0)</f>
        <v>1</v>
      </c>
      <c r="HLV56" s="299">
        <f>IF(SUM($I$55:HLV55)&lt;=$G$58,1,0)</f>
        <v>1</v>
      </c>
      <c r="HLW56" s="299">
        <f>IF(SUM($I$55:HLW55)&lt;=$G$58,1,0)</f>
        <v>1</v>
      </c>
      <c r="HLX56" s="299">
        <f>IF(SUM($I$55:HLX55)&lt;=$G$58,1,0)</f>
        <v>1</v>
      </c>
      <c r="HLY56" s="299">
        <f>IF(SUM($I$55:HLY55)&lt;=$G$58,1,0)</f>
        <v>1</v>
      </c>
      <c r="HLZ56" s="299">
        <f>IF(SUM($I$55:HLZ55)&lt;=$G$58,1,0)</f>
        <v>1</v>
      </c>
      <c r="HMA56" s="299">
        <f>IF(SUM($I$55:HMA55)&lt;=$G$58,1,0)</f>
        <v>1</v>
      </c>
      <c r="HMB56" s="299">
        <f>IF(SUM($I$55:HMB55)&lt;=$G$58,1,0)</f>
        <v>1</v>
      </c>
      <c r="HMC56" s="299">
        <f>IF(SUM($I$55:HMC55)&lt;=$G$58,1,0)</f>
        <v>1</v>
      </c>
      <c r="HMD56" s="299">
        <f>IF(SUM($I$55:HMD55)&lt;=$G$58,1,0)</f>
        <v>1</v>
      </c>
      <c r="HME56" s="299">
        <f>IF(SUM($I$55:HME55)&lt;=$G$58,1,0)</f>
        <v>1</v>
      </c>
      <c r="HMF56" s="299">
        <f>IF(SUM($I$55:HMF55)&lt;=$G$58,1,0)</f>
        <v>1</v>
      </c>
      <c r="HMG56" s="299">
        <f>IF(SUM($I$55:HMG55)&lt;=$G$58,1,0)</f>
        <v>1</v>
      </c>
      <c r="HMH56" s="299">
        <f>IF(SUM($I$55:HMH55)&lt;=$G$58,1,0)</f>
        <v>1</v>
      </c>
      <c r="HMI56" s="299">
        <f>IF(SUM($I$55:HMI55)&lt;=$G$58,1,0)</f>
        <v>1</v>
      </c>
      <c r="HMJ56" s="299">
        <f>IF(SUM($I$55:HMJ55)&lt;=$G$58,1,0)</f>
        <v>1</v>
      </c>
      <c r="HMK56" s="299">
        <f>IF(SUM($I$55:HMK55)&lt;=$G$58,1,0)</f>
        <v>1</v>
      </c>
      <c r="HML56" s="299">
        <f>IF(SUM($I$55:HML55)&lt;=$G$58,1,0)</f>
        <v>1</v>
      </c>
      <c r="HMM56" s="299">
        <f>IF(SUM($I$55:HMM55)&lt;=$G$58,1,0)</f>
        <v>1</v>
      </c>
      <c r="HMN56" s="299">
        <f>IF(SUM($I$55:HMN55)&lt;=$G$58,1,0)</f>
        <v>1</v>
      </c>
      <c r="HMO56" s="299">
        <f>IF(SUM($I$55:HMO55)&lt;=$G$58,1,0)</f>
        <v>1</v>
      </c>
      <c r="HMP56" s="299">
        <f>IF(SUM($I$55:HMP55)&lt;=$G$58,1,0)</f>
        <v>1</v>
      </c>
      <c r="HMQ56" s="299">
        <f>IF(SUM($I$55:HMQ55)&lt;=$G$58,1,0)</f>
        <v>1</v>
      </c>
      <c r="HMR56" s="299">
        <f>IF(SUM($I$55:HMR55)&lt;=$G$58,1,0)</f>
        <v>1</v>
      </c>
      <c r="HMS56" s="299">
        <f>IF(SUM($I$55:HMS55)&lt;=$G$58,1,0)</f>
        <v>1</v>
      </c>
      <c r="HMT56" s="299">
        <f>IF(SUM($I$55:HMT55)&lt;=$G$58,1,0)</f>
        <v>1</v>
      </c>
      <c r="HMU56" s="299">
        <f>IF(SUM($I$55:HMU55)&lt;=$G$58,1,0)</f>
        <v>1</v>
      </c>
      <c r="HMV56" s="299">
        <f>IF(SUM($I$55:HMV55)&lt;=$G$58,1,0)</f>
        <v>1</v>
      </c>
      <c r="HMW56" s="299">
        <f>IF(SUM($I$55:HMW55)&lt;=$G$58,1,0)</f>
        <v>1</v>
      </c>
      <c r="HMX56" s="299">
        <f>IF(SUM($I$55:HMX55)&lt;=$G$58,1,0)</f>
        <v>1</v>
      </c>
      <c r="HMY56" s="299">
        <f>IF(SUM($I$55:HMY55)&lt;=$G$58,1,0)</f>
        <v>1</v>
      </c>
      <c r="HMZ56" s="299">
        <f>IF(SUM($I$55:HMZ55)&lt;=$G$58,1,0)</f>
        <v>1</v>
      </c>
      <c r="HNA56" s="299">
        <f>IF(SUM($I$55:HNA55)&lt;=$G$58,1,0)</f>
        <v>1</v>
      </c>
      <c r="HNB56" s="299">
        <f>IF(SUM($I$55:HNB55)&lt;=$G$58,1,0)</f>
        <v>1</v>
      </c>
      <c r="HNC56" s="299">
        <f>IF(SUM($I$55:HNC55)&lt;=$G$58,1,0)</f>
        <v>1</v>
      </c>
      <c r="HND56" s="299">
        <f>IF(SUM($I$55:HND55)&lt;=$G$58,1,0)</f>
        <v>1</v>
      </c>
      <c r="HNE56" s="299">
        <f>IF(SUM($I$55:HNE55)&lt;=$G$58,1,0)</f>
        <v>1</v>
      </c>
      <c r="HNF56" s="299">
        <f>IF(SUM($I$55:HNF55)&lt;=$G$58,1,0)</f>
        <v>1</v>
      </c>
      <c r="HNG56" s="299">
        <f>IF(SUM($I$55:HNG55)&lt;=$G$58,1,0)</f>
        <v>1</v>
      </c>
      <c r="HNH56" s="299">
        <f>IF(SUM($I$55:HNH55)&lt;=$G$58,1,0)</f>
        <v>1</v>
      </c>
      <c r="HNI56" s="299">
        <f>IF(SUM($I$55:HNI55)&lt;=$G$58,1,0)</f>
        <v>1</v>
      </c>
      <c r="HNJ56" s="299">
        <f>IF(SUM($I$55:HNJ55)&lt;=$G$58,1,0)</f>
        <v>1</v>
      </c>
      <c r="HNK56" s="299">
        <f>IF(SUM($I$55:HNK55)&lt;=$G$58,1,0)</f>
        <v>1</v>
      </c>
      <c r="HNL56" s="299">
        <f>IF(SUM($I$55:HNL55)&lt;=$G$58,1,0)</f>
        <v>1</v>
      </c>
      <c r="HNM56" s="299">
        <f>IF(SUM($I$55:HNM55)&lt;=$G$58,1,0)</f>
        <v>1</v>
      </c>
      <c r="HNN56" s="299">
        <f>IF(SUM($I$55:HNN55)&lt;=$G$58,1,0)</f>
        <v>1</v>
      </c>
      <c r="HNO56" s="299">
        <f>IF(SUM($I$55:HNO55)&lt;=$G$58,1,0)</f>
        <v>1</v>
      </c>
      <c r="HNP56" s="299">
        <f>IF(SUM($I$55:HNP55)&lt;=$G$58,1,0)</f>
        <v>1</v>
      </c>
      <c r="HNQ56" s="299">
        <f>IF(SUM($I$55:HNQ55)&lt;=$G$58,1,0)</f>
        <v>1</v>
      </c>
      <c r="HNR56" s="299">
        <f>IF(SUM($I$55:HNR55)&lt;=$G$58,1,0)</f>
        <v>1</v>
      </c>
      <c r="HNS56" s="299">
        <f>IF(SUM($I$55:HNS55)&lt;=$G$58,1,0)</f>
        <v>1</v>
      </c>
      <c r="HNT56" s="299">
        <f>IF(SUM($I$55:HNT55)&lt;=$G$58,1,0)</f>
        <v>1</v>
      </c>
      <c r="HNU56" s="299">
        <f>IF(SUM($I$55:HNU55)&lt;=$G$58,1,0)</f>
        <v>1</v>
      </c>
      <c r="HNV56" s="299">
        <f>IF(SUM($I$55:HNV55)&lt;=$G$58,1,0)</f>
        <v>1</v>
      </c>
      <c r="HNW56" s="299">
        <f>IF(SUM($I$55:HNW55)&lt;=$G$58,1,0)</f>
        <v>1</v>
      </c>
      <c r="HNX56" s="299">
        <f>IF(SUM($I$55:HNX55)&lt;=$G$58,1,0)</f>
        <v>1</v>
      </c>
      <c r="HNY56" s="299">
        <f>IF(SUM($I$55:HNY55)&lt;=$G$58,1,0)</f>
        <v>1</v>
      </c>
      <c r="HNZ56" s="299">
        <f>IF(SUM($I$55:HNZ55)&lt;=$G$58,1,0)</f>
        <v>1</v>
      </c>
      <c r="HOA56" s="299">
        <f>IF(SUM($I$55:HOA55)&lt;=$G$58,1,0)</f>
        <v>1</v>
      </c>
      <c r="HOB56" s="299">
        <f>IF(SUM($I$55:HOB55)&lt;=$G$58,1,0)</f>
        <v>1</v>
      </c>
      <c r="HOC56" s="299">
        <f>IF(SUM($I$55:HOC55)&lt;=$G$58,1,0)</f>
        <v>1</v>
      </c>
      <c r="HOD56" s="299">
        <f>IF(SUM($I$55:HOD55)&lt;=$G$58,1,0)</f>
        <v>1</v>
      </c>
      <c r="HOE56" s="299">
        <f>IF(SUM($I$55:HOE55)&lt;=$G$58,1,0)</f>
        <v>1</v>
      </c>
      <c r="HOF56" s="299">
        <f>IF(SUM($I$55:HOF55)&lt;=$G$58,1,0)</f>
        <v>1</v>
      </c>
      <c r="HOG56" s="299">
        <f>IF(SUM($I$55:HOG55)&lt;=$G$58,1,0)</f>
        <v>1</v>
      </c>
      <c r="HOH56" s="299">
        <f>IF(SUM($I$55:HOH55)&lt;=$G$58,1,0)</f>
        <v>1</v>
      </c>
      <c r="HOI56" s="299">
        <f>IF(SUM($I$55:HOI55)&lt;=$G$58,1,0)</f>
        <v>1</v>
      </c>
      <c r="HOJ56" s="299">
        <f>IF(SUM($I$55:HOJ55)&lt;=$G$58,1,0)</f>
        <v>1</v>
      </c>
      <c r="HOK56" s="299">
        <f>IF(SUM($I$55:HOK55)&lt;=$G$58,1,0)</f>
        <v>1</v>
      </c>
      <c r="HOL56" s="299">
        <f>IF(SUM($I$55:HOL55)&lt;=$G$58,1,0)</f>
        <v>1</v>
      </c>
      <c r="HOM56" s="299">
        <f>IF(SUM($I$55:HOM55)&lt;=$G$58,1,0)</f>
        <v>1</v>
      </c>
      <c r="HON56" s="299">
        <f>IF(SUM($I$55:HON55)&lt;=$G$58,1,0)</f>
        <v>1</v>
      </c>
      <c r="HOO56" s="299">
        <f>IF(SUM($I$55:HOO55)&lt;=$G$58,1,0)</f>
        <v>1</v>
      </c>
      <c r="HOP56" s="299">
        <f>IF(SUM($I$55:HOP55)&lt;=$G$58,1,0)</f>
        <v>1</v>
      </c>
      <c r="HOQ56" s="299">
        <f>IF(SUM($I$55:HOQ55)&lt;=$G$58,1,0)</f>
        <v>1</v>
      </c>
      <c r="HOR56" s="299">
        <f>IF(SUM($I$55:HOR55)&lt;=$G$58,1,0)</f>
        <v>1</v>
      </c>
      <c r="HOS56" s="299">
        <f>IF(SUM($I$55:HOS55)&lt;=$G$58,1,0)</f>
        <v>1</v>
      </c>
      <c r="HOT56" s="299">
        <f>IF(SUM($I$55:HOT55)&lt;=$G$58,1,0)</f>
        <v>1</v>
      </c>
      <c r="HOU56" s="299">
        <f>IF(SUM($I$55:HOU55)&lt;=$G$58,1,0)</f>
        <v>1</v>
      </c>
      <c r="HOV56" s="299">
        <f>IF(SUM($I$55:HOV55)&lt;=$G$58,1,0)</f>
        <v>1</v>
      </c>
      <c r="HOW56" s="299">
        <f>IF(SUM($I$55:HOW55)&lt;=$G$58,1,0)</f>
        <v>1</v>
      </c>
      <c r="HOX56" s="299">
        <f>IF(SUM($I$55:HOX55)&lt;=$G$58,1,0)</f>
        <v>1</v>
      </c>
      <c r="HOY56" s="299">
        <f>IF(SUM($I$55:HOY55)&lt;=$G$58,1,0)</f>
        <v>1</v>
      </c>
      <c r="HOZ56" s="299">
        <f>IF(SUM($I$55:HOZ55)&lt;=$G$58,1,0)</f>
        <v>1</v>
      </c>
      <c r="HPA56" s="299">
        <f>IF(SUM($I$55:HPA55)&lt;=$G$58,1,0)</f>
        <v>1</v>
      </c>
      <c r="HPB56" s="299">
        <f>IF(SUM($I$55:HPB55)&lt;=$G$58,1,0)</f>
        <v>1</v>
      </c>
      <c r="HPC56" s="299">
        <f>IF(SUM($I$55:HPC55)&lt;=$G$58,1,0)</f>
        <v>1</v>
      </c>
      <c r="HPD56" s="299">
        <f>IF(SUM($I$55:HPD55)&lt;=$G$58,1,0)</f>
        <v>1</v>
      </c>
      <c r="HPE56" s="299">
        <f>IF(SUM($I$55:HPE55)&lt;=$G$58,1,0)</f>
        <v>1</v>
      </c>
      <c r="HPF56" s="299">
        <f>IF(SUM($I$55:HPF55)&lt;=$G$58,1,0)</f>
        <v>1</v>
      </c>
      <c r="HPG56" s="299">
        <f>IF(SUM($I$55:HPG55)&lt;=$G$58,1,0)</f>
        <v>1</v>
      </c>
      <c r="HPH56" s="299">
        <f>IF(SUM($I$55:HPH55)&lt;=$G$58,1,0)</f>
        <v>1</v>
      </c>
      <c r="HPI56" s="299">
        <f>IF(SUM($I$55:HPI55)&lt;=$G$58,1,0)</f>
        <v>1</v>
      </c>
      <c r="HPJ56" s="299">
        <f>IF(SUM($I$55:HPJ55)&lt;=$G$58,1,0)</f>
        <v>1</v>
      </c>
      <c r="HPK56" s="299">
        <f>IF(SUM($I$55:HPK55)&lt;=$G$58,1,0)</f>
        <v>1</v>
      </c>
      <c r="HPL56" s="299">
        <f>IF(SUM($I$55:HPL55)&lt;=$G$58,1,0)</f>
        <v>1</v>
      </c>
      <c r="HPM56" s="299">
        <f>IF(SUM($I$55:HPM55)&lt;=$G$58,1,0)</f>
        <v>1</v>
      </c>
      <c r="HPN56" s="299">
        <f>IF(SUM($I$55:HPN55)&lt;=$G$58,1,0)</f>
        <v>1</v>
      </c>
      <c r="HPO56" s="299">
        <f>IF(SUM($I$55:HPO55)&lt;=$G$58,1,0)</f>
        <v>1</v>
      </c>
      <c r="HPP56" s="299">
        <f>IF(SUM($I$55:HPP55)&lt;=$G$58,1,0)</f>
        <v>1</v>
      </c>
      <c r="HPQ56" s="299">
        <f>IF(SUM($I$55:HPQ55)&lt;=$G$58,1,0)</f>
        <v>1</v>
      </c>
      <c r="HPR56" s="299">
        <f>IF(SUM($I$55:HPR55)&lt;=$G$58,1,0)</f>
        <v>1</v>
      </c>
      <c r="HPS56" s="299">
        <f>IF(SUM($I$55:HPS55)&lt;=$G$58,1,0)</f>
        <v>1</v>
      </c>
      <c r="HPT56" s="299">
        <f>IF(SUM($I$55:HPT55)&lt;=$G$58,1,0)</f>
        <v>1</v>
      </c>
      <c r="HPU56" s="299">
        <f>IF(SUM($I$55:HPU55)&lt;=$G$58,1,0)</f>
        <v>1</v>
      </c>
      <c r="HPV56" s="299">
        <f>IF(SUM($I$55:HPV55)&lt;=$G$58,1,0)</f>
        <v>1</v>
      </c>
      <c r="HPW56" s="299">
        <f>IF(SUM($I$55:HPW55)&lt;=$G$58,1,0)</f>
        <v>1</v>
      </c>
      <c r="HPX56" s="299">
        <f>IF(SUM($I$55:HPX55)&lt;=$G$58,1,0)</f>
        <v>1</v>
      </c>
      <c r="HPY56" s="299">
        <f>IF(SUM($I$55:HPY55)&lt;=$G$58,1,0)</f>
        <v>1</v>
      </c>
      <c r="HPZ56" s="299">
        <f>IF(SUM($I$55:HPZ55)&lt;=$G$58,1,0)</f>
        <v>1</v>
      </c>
      <c r="HQA56" s="299">
        <f>IF(SUM($I$55:HQA55)&lt;=$G$58,1,0)</f>
        <v>1</v>
      </c>
      <c r="HQB56" s="299">
        <f>IF(SUM($I$55:HQB55)&lt;=$G$58,1,0)</f>
        <v>1</v>
      </c>
      <c r="HQC56" s="299">
        <f>IF(SUM($I$55:HQC55)&lt;=$G$58,1,0)</f>
        <v>1</v>
      </c>
      <c r="HQD56" s="299">
        <f>IF(SUM($I$55:HQD55)&lt;=$G$58,1,0)</f>
        <v>1</v>
      </c>
      <c r="HQE56" s="299">
        <f>IF(SUM($I$55:HQE55)&lt;=$G$58,1,0)</f>
        <v>1</v>
      </c>
      <c r="HQF56" s="299">
        <f>IF(SUM($I$55:HQF55)&lt;=$G$58,1,0)</f>
        <v>1</v>
      </c>
      <c r="HQG56" s="299">
        <f>IF(SUM($I$55:HQG55)&lt;=$G$58,1,0)</f>
        <v>1</v>
      </c>
      <c r="HQH56" s="299">
        <f>IF(SUM($I$55:HQH55)&lt;=$G$58,1,0)</f>
        <v>1</v>
      </c>
      <c r="HQI56" s="299">
        <f>IF(SUM($I$55:HQI55)&lt;=$G$58,1,0)</f>
        <v>1</v>
      </c>
      <c r="HQJ56" s="299">
        <f>IF(SUM($I$55:HQJ55)&lt;=$G$58,1,0)</f>
        <v>1</v>
      </c>
      <c r="HQK56" s="299">
        <f>IF(SUM($I$55:HQK55)&lt;=$G$58,1,0)</f>
        <v>1</v>
      </c>
      <c r="HQL56" s="299">
        <f>IF(SUM($I$55:HQL55)&lt;=$G$58,1,0)</f>
        <v>1</v>
      </c>
      <c r="HQM56" s="299">
        <f>IF(SUM($I$55:HQM55)&lt;=$G$58,1,0)</f>
        <v>1</v>
      </c>
      <c r="HQN56" s="299">
        <f>IF(SUM($I$55:HQN55)&lt;=$G$58,1,0)</f>
        <v>1</v>
      </c>
      <c r="HQO56" s="299">
        <f>IF(SUM($I$55:HQO55)&lt;=$G$58,1,0)</f>
        <v>1</v>
      </c>
      <c r="HQP56" s="299">
        <f>IF(SUM($I$55:HQP55)&lt;=$G$58,1,0)</f>
        <v>1</v>
      </c>
      <c r="HQQ56" s="299">
        <f>IF(SUM($I$55:HQQ55)&lt;=$G$58,1,0)</f>
        <v>1</v>
      </c>
      <c r="HQR56" s="299">
        <f>IF(SUM($I$55:HQR55)&lt;=$G$58,1,0)</f>
        <v>1</v>
      </c>
      <c r="HQS56" s="299">
        <f>IF(SUM($I$55:HQS55)&lt;=$G$58,1,0)</f>
        <v>1</v>
      </c>
      <c r="HQT56" s="299">
        <f>IF(SUM($I$55:HQT55)&lt;=$G$58,1,0)</f>
        <v>1</v>
      </c>
      <c r="HQU56" s="299">
        <f>IF(SUM($I$55:HQU55)&lt;=$G$58,1,0)</f>
        <v>1</v>
      </c>
      <c r="HQV56" s="299">
        <f>IF(SUM($I$55:HQV55)&lt;=$G$58,1,0)</f>
        <v>1</v>
      </c>
      <c r="HQW56" s="299">
        <f>IF(SUM($I$55:HQW55)&lt;=$G$58,1,0)</f>
        <v>1</v>
      </c>
      <c r="HQX56" s="299">
        <f>IF(SUM($I$55:HQX55)&lt;=$G$58,1,0)</f>
        <v>1</v>
      </c>
      <c r="HQY56" s="299">
        <f>IF(SUM($I$55:HQY55)&lt;=$G$58,1,0)</f>
        <v>1</v>
      </c>
      <c r="HQZ56" s="299">
        <f>IF(SUM($I$55:HQZ55)&lt;=$G$58,1,0)</f>
        <v>1</v>
      </c>
      <c r="HRA56" s="299">
        <f>IF(SUM($I$55:HRA55)&lt;=$G$58,1,0)</f>
        <v>1</v>
      </c>
      <c r="HRB56" s="299">
        <f>IF(SUM($I$55:HRB55)&lt;=$G$58,1,0)</f>
        <v>1</v>
      </c>
      <c r="HRC56" s="299">
        <f>IF(SUM($I$55:HRC55)&lt;=$G$58,1,0)</f>
        <v>1</v>
      </c>
      <c r="HRD56" s="299">
        <f>IF(SUM($I$55:HRD55)&lt;=$G$58,1,0)</f>
        <v>1</v>
      </c>
      <c r="HRE56" s="299">
        <f>IF(SUM($I$55:HRE55)&lt;=$G$58,1,0)</f>
        <v>1</v>
      </c>
      <c r="HRF56" s="299">
        <f>IF(SUM($I$55:HRF55)&lt;=$G$58,1,0)</f>
        <v>1</v>
      </c>
      <c r="HRG56" s="299">
        <f>IF(SUM($I$55:HRG55)&lt;=$G$58,1,0)</f>
        <v>1</v>
      </c>
      <c r="HRH56" s="299">
        <f>IF(SUM($I$55:HRH55)&lt;=$G$58,1,0)</f>
        <v>1</v>
      </c>
      <c r="HRI56" s="299">
        <f>IF(SUM($I$55:HRI55)&lt;=$G$58,1,0)</f>
        <v>1</v>
      </c>
      <c r="HRJ56" s="299">
        <f>IF(SUM($I$55:HRJ55)&lt;=$G$58,1,0)</f>
        <v>1</v>
      </c>
      <c r="HRK56" s="299">
        <f>IF(SUM($I$55:HRK55)&lt;=$G$58,1,0)</f>
        <v>1</v>
      </c>
      <c r="HRL56" s="299">
        <f>IF(SUM($I$55:HRL55)&lt;=$G$58,1,0)</f>
        <v>1</v>
      </c>
      <c r="HRM56" s="299">
        <f>IF(SUM($I$55:HRM55)&lt;=$G$58,1,0)</f>
        <v>1</v>
      </c>
      <c r="HRN56" s="299">
        <f>IF(SUM($I$55:HRN55)&lt;=$G$58,1,0)</f>
        <v>1</v>
      </c>
      <c r="HRO56" s="299">
        <f>IF(SUM($I$55:HRO55)&lt;=$G$58,1,0)</f>
        <v>1</v>
      </c>
      <c r="HRP56" s="299">
        <f>IF(SUM($I$55:HRP55)&lt;=$G$58,1,0)</f>
        <v>1</v>
      </c>
      <c r="HRQ56" s="299">
        <f>IF(SUM($I$55:HRQ55)&lt;=$G$58,1,0)</f>
        <v>1</v>
      </c>
      <c r="HRR56" s="299">
        <f>IF(SUM($I$55:HRR55)&lt;=$G$58,1,0)</f>
        <v>1</v>
      </c>
      <c r="HRS56" s="299">
        <f>IF(SUM($I$55:HRS55)&lt;=$G$58,1,0)</f>
        <v>1</v>
      </c>
      <c r="HRT56" s="299">
        <f>IF(SUM($I$55:HRT55)&lt;=$G$58,1,0)</f>
        <v>1</v>
      </c>
      <c r="HRU56" s="299">
        <f>IF(SUM($I$55:HRU55)&lt;=$G$58,1,0)</f>
        <v>1</v>
      </c>
      <c r="HRV56" s="299">
        <f>IF(SUM($I$55:HRV55)&lt;=$G$58,1,0)</f>
        <v>1</v>
      </c>
      <c r="HRW56" s="299">
        <f>IF(SUM($I$55:HRW55)&lt;=$G$58,1,0)</f>
        <v>1</v>
      </c>
      <c r="HRX56" s="299">
        <f>IF(SUM($I$55:HRX55)&lt;=$G$58,1,0)</f>
        <v>1</v>
      </c>
      <c r="HRY56" s="299">
        <f>IF(SUM($I$55:HRY55)&lt;=$G$58,1,0)</f>
        <v>1</v>
      </c>
      <c r="HRZ56" s="299">
        <f>IF(SUM($I$55:HRZ55)&lt;=$G$58,1,0)</f>
        <v>1</v>
      </c>
      <c r="HSA56" s="299">
        <f>IF(SUM($I$55:HSA55)&lt;=$G$58,1,0)</f>
        <v>1</v>
      </c>
      <c r="HSB56" s="299">
        <f>IF(SUM($I$55:HSB55)&lt;=$G$58,1,0)</f>
        <v>1</v>
      </c>
      <c r="HSC56" s="299">
        <f>IF(SUM($I$55:HSC55)&lt;=$G$58,1,0)</f>
        <v>1</v>
      </c>
      <c r="HSD56" s="299">
        <f>IF(SUM($I$55:HSD55)&lt;=$G$58,1,0)</f>
        <v>1</v>
      </c>
      <c r="HSE56" s="299">
        <f>IF(SUM($I$55:HSE55)&lt;=$G$58,1,0)</f>
        <v>1</v>
      </c>
      <c r="HSF56" s="299">
        <f>IF(SUM($I$55:HSF55)&lt;=$G$58,1,0)</f>
        <v>1</v>
      </c>
      <c r="HSG56" s="299">
        <f>IF(SUM($I$55:HSG55)&lt;=$G$58,1,0)</f>
        <v>1</v>
      </c>
      <c r="HSH56" s="299">
        <f>IF(SUM($I$55:HSH55)&lt;=$G$58,1,0)</f>
        <v>1</v>
      </c>
      <c r="HSI56" s="299">
        <f>IF(SUM($I$55:HSI55)&lt;=$G$58,1,0)</f>
        <v>1</v>
      </c>
      <c r="HSJ56" s="299">
        <f>IF(SUM($I$55:HSJ55)&lt;=$G$58,1,0)</f>
        <v>1</v>
      </c>
      <c r="HSK56" s="299">
        <f>IF(SUM($I$55:HSK55)&lt;=$G$58,1,0)</f>
        <v>1</v>
      </c>
      <c r="HSL56" s="299">
        <f>IF(SUM($I$55:HSL55)&lt;=$G$58,1,0)</f>
        <v>1</v>
      </c>
      <c r="HSM56" s="299">
        <f>IF(SUM($I$55:HSM55)&lt;=$G$58,1,0)</f>
        <v>1</v>
      </c>
      <c r="HSN56" s="299">
        <f>IF(SUM($I$55:HSN55)&lt;=$G$58,1,0)</f>
        <v>1</v>
      </c>
      <c r="HSO56" s="299">
        <f>IF(SUM($I$55:HSO55)&lt;=$G$58,1,0)</f>
        <v>1</v>
      </c>
      <c r="HSP56" s="299">
        <f>IF(SUM($I$55:HSP55)&lt;=$G$58,1,0)</f>
        <v>1</v>
      </c>
      <c r="HSQ56" s="299">
        <f>IF(SUM($I$55:HSQ55)&lt;=$G$58,1,0)</f>
        <v>1</v>
      </c>
      <c r="HSR56" s="299">
        <f>IF(SUM($I$55:HSR55)&lt;=$G$58,1,0)</f>
        <v>1</v>
      </c>
      <c r="HSS56" s="299">
        <f>IF(SUM($I$55:HSS55)&lt;=$G$58,1,0)</f>
        <v>1</v>
      </c>
      <c r="HST56" s="299">
        <f>IF(SUM($I$55:HST55)&lt;=$G$58,1,0)</f>
        <v>1</v>
      </c>
      <c r="HSU56" s="299">
        <f>IF(SUM($I$55:HSU55)&lt;=$G$58,1,0)</f>
        <v>1</v>
      </c>
      <c r="HSV56" s="299">
        <f>IF(SUM($I$55:HSV55)&lt;=$G$58,1,0)</f>
        <v>1</v>
      </c>
      <c r="HSW56" s="299">
        <f>IF(SUM($I$55:HSW55)&lt;=$G$58,1,0)</f>
        <v>1</v>
      </c>
      <c r="HSX56" s="299">
        <f>IF(SUM($I$55:HSX55)&lt;=$G$58,1,0)</f>
        <v>1</v>
      </c>
      <c r="HSY56" s="299">
        <f>IF(SUM($I$55:HSY55)&lt;=$G$58,1,0)</f>
        <v>1</v>
      </c>
      <c r="HSZ56" s="299">
        <f>IF(SUM($I$55:HSZ55)&lt;=$G$58,1,0)</f>
        <v>1</v>
      </c>
      <c r="HTA56" s="299">
        <f>IF(SUM($I$55:HTA55)&lt;=$G$58,1,0)</f>
        <v>1</v>
      </c>
      <c r="HTB56" s="299">
        <f>IF(SUM($I$55:HTB55)&lt;=$G$58,1,0)</f>
        <v>1</v>
      </c>
      <c r="HTC56" s="299">
        <f>IF(SUM($I$55:HTC55)&lt;=$G$58,1,0)</f>
        <v>1</v>
      </c>
      <c r="HTD56" s="299">
        <f>IF(SUM($I$55:HTD55)&lt;=$G$58,1,0)</f>
        <v>1</v>
      </c>
      <c r="HTE56" s="299">
        <f>IF(SUM($I$55:HTE55)&lt;=$G$58,1,0)</f>
        <v>1</v>
      </c>
      <c r="HTF56" s="299">
        <f>IF(SUM($I$55:HTF55)&lt;=$G$58,1,0)</f>
        <v>1</v>
      </c>
      <c r="HTG56" s="299">
        <f>IF(SUM($I$55:HTG55)&lt;=$G$58,1,0)</f>
        <v>1</v>
      </c>
      <c r="HTH56" s="299">
        <f>IF(SUM($I$55:HTH55)&lt;=$G$58,1,0)</f>
        <v>1</v>
      </c>
      <c r="HTI56" s="299">
        <f>IF(SUM($I$55:HTI55)&lt;=$G$58,1,0)</f>
        <v>1</v>
      </c>
      <c r="HTJ56" s="299">
        <f>IF(SUM($I$55:HTJ55)&lt;=$G$58,1,0)</f>
        <v>1</v>
      </c>
      <c r="HTK56" s="299">
        <f>IF(SUM($I$55:HTK55)&lt;=$G$58,1,0)</f>
        <v>1</v>
      </c>
      <c r="HTL56" s="299">
        <f>IF(SUM($I$55:HTL55)&lt;=$G$58,1,0)</f>
        <v>1</v>
      </c>
      <c r="HTM56" s="299">
        <f>IF(SUM($I$55:HTM55)&lt;=$G$58,1,0)</f>
        <v>1</v>
      </c>
      <c r="HTN56" s="299">
        <f>IF(SUM($I$55:HTN55)&lt;=$G$58,1,0)</f>
        <v>1</v>
      </c>
      <c r="HTO56" s="299">
        <f>IF(SUM($I$55:HTO55)&lt;=$G$58,1,0)</f>
        <v>1</v>
      </c>
      <c r="HTP56" s="299">
        <f>IF(SUM($I$55:HTP55)&lt;=$G$58,1,0)</f>
        <v>1</v>
      </c>
      <c r="HTQ56" s="299">
        <f>IF(SUM($I$55:HTQ55)&lt;=$G$58,1,0)</f>
        <v>1</v>
      </c>
      <c r="HTR56" s="299">
        <f>IF(SUM($I$55:HTR55)&lt;=$G$58,1,0)</f>
        <v>1</v>
      </c>
      <c r="HTS56" s="299">
        <f>IF(SUM($I$55:HTS55)&lt;=$G$58,1,0)</f>
        <v>1</v>
      </c>
      <c r="HTT56" s="299">
        <f>IF(SUM($I$55:HTT55)&lt;=$G$58,1,0)</f>
        <v>1</v>
      </c>
      <c r="HTU56" s="299">
        <f>IF(SUM($I$55:HTU55)&lt;=$G$58,1,0)</f>
        <v>1</v>
      </c>
      <c r="HTV56" s="299">
        <f>IF(SUM($I$55:HTV55)&lt;=$G$58,1,0)</f>
        <v>1</v>
      </c>
      <c r="HTW56" s="299">
        <f>IF(SUM($I$55:HTW55)&lt;=$G$58,1,0)</f>
        <v>1</v>
      </c>
      <c r="HTX56" s="299">
        <f>IF(SUM($I$55:HTX55)&lt;=$G$58,1,0)</f>
        <v>1</v>
      </c>
      <c r="HTY56" s="299">
        <f>IF(SUM($I$55:HTY55)&lt;=$G$58,1,0)</f>
        <v>1</v>
      </c>
      <c r="HTZ56" s="299">
        <f>IF(SUM($I$55:HTZ55)&lt;=$G$58,1,0)</f>
        <v>1</v>
      </c>
      <c r="HUA56" s="299">
        <f>IF(SUM($I$55:HUA55)&lt;=$G$58,1,0)</f>
        <v>1</v>
      </c>
      <c r="HUB56" s="299">
        <f>IF(SUM($I$55:HUB55)&lt;=$G$58,1,0)</f>
        <v>1</v>
      </c>
      <c r="HUC56" s="299">
        <f>IF(SUM($I$55:HUC55)&lt;=$G$58,1,0)</f>
        <v>1</v>
      </c>
      <c r="HUD56" s="299">
        <f>IF(SUM($I$55:HUD55)&lt;=$G$58,1,0)</f>
        <v>1</v>
      </c>
      <c r="HUE56" s="299">
        <f>IF(SUM($I$55:HUE55)&lt;=$G$58,1,0)</f>
        <v>1</v>
      </c>
      <c r="HUF56" s="299">
        <f>IF(SUM($I$55:HUF55)&lt;=$G$58,1,0)</f>
        <v>1</v>
      </c>
      <c r="HUG56" s="299">
        <f>IF(SUM($I$55:HUG55)&lt;=$G$58,1,0)</f>
        <v>1</v>
      </c>
      <c r="HUH56" s="299">
        <f>IF(SUM($I$55:HUH55)&lt;=$G$58,1,0)</f>
        <v>1</v>
      </c>
      <c r="HUI56" s="299">
        <f>IF(SUM($I$55:HUI55)&lt;=$G$58,1,0)</f>
        <v>1</v>
      </c>
      <c r="HUJ56" s="299">
        <f>IF(SUM($I$55:HUJ55)&lt;=$G$58,1,0)</f>
        <v>1</v>
      </c>
      <c r="HUK56" s="299">
        <f>IF(SUM($I$55:HUK55)&lt;=$G$58,1,0)</f>
        <v>1</v>
      </c>
      <c r="HUL56" s="299">
        <f>IF(SUM($I$55:HUL55)&lt;=$G$58,1,0)</f>
        <v>1</v>
      </c>
      <c r="HUM56" s="299">
        <f>IF(SUM($I$55:HUM55)&lt;=$G$58,1,0)</f>
        <v>1</v>
      </c>
      <c r="HUN56" s="299">
        <f>IF(SUM($I$55:HUN55)&lt;=$G$58,1,0)</f>
        <v>1</v>
      </c>
      <c r="HUO56" s="299">
        <f>IF(SUM($I$55:HUO55)&lt;=$G$58,1,0)</f>
        <v>1</v>
      </c>
      <c r="HUP56" s="299">
        <f>IF(SUM($I$55:HUP55)&lt;=$G$58,1,0)</f>
        <v>1</v>
      </c>
      <c r="HUQ56" s="299">
        <f>IF(SUM($I$55:HUQ55)&lt;=$G$58,1,0)</f>
        <v>1</v>
      </c>
      <c r="HUR56" s="299">
        <f>IF(SUM($I$55:HUR55)&lt;=$G$58,1,0)</f>
        <v>1</v>
      </c>
      <c r="HUS56" s="299">
        <f>IF(SUM($I$55:HUS55)&lt;=$G$58,1,0)</f>
        <v>1</v>
      </c>
      <c r="HUT56" s="299">
        <f>IF(SUM($I$55:HUT55)&lt;=$G$58,1,0)</f>
        <v>1</v>
      </c>
      <c r="HUU56" s="299">
        <f>IF(SUM($I$55:HUU55)&lt;=$G$58,1,0)</f>
        <v>1</v>
      </c>
      <c r="HUV56" s="299">
        <f>IF(SUM($I$55:HUV55)&lt;=$G$58,1,0)</f>
        <v>1</v>
      </c>
      <c r="HUW56" s="299">
        <f>IF(SUM($I$55:HUW55)&lt;=$G$58,1,0)</f>
        <v>1</v>
      </c>
      <c r="HUX56" s="299">
        <f>IF(SUM($I$55:HUX55)&lt;=$G$58,1,0)</f>
        <v>1</v>
      </c>
      <c r="HUY56" s="299">
        <f>IF(SUM($I$55:HUY55)&lt;=$G$58,1,0)</f>
        <v>1</v>
      </c>
      <c r="HUZ56" s="299">
        <f>IF(SUM($I$55:HUZ55)&lt;=$G$58,1,0)</f>
        <v>1</v>
      </c>
      <c r="HVA56" s="299">
        <f>IF(SUM($I$55:HVA55)&lt;=$G$58,1,0)</f>
        <v>1</v>
      </c>
      <c r="HVB56" s="299">
        <f>IF(SUM($I$55:HVB55)&lt;=$G$58,1,0)</f>
        <v>1</v>
      </c>
      <c r="HVC56" s="299">
        <f>IF(SUM($I$55:HVC55)&lt;=$G$58,1,0)</f>
        <v>1</v>
      </c>
      <c r="HVD56" s="299">
        <f>IF(SUM($I$55:HVD55)&lt;=$G$58,1,0)</f>
        <v>1</v>
      </c>
      <c r="HVE56" s="299">
        <f>IF(SUM($I$55:HVE55)&lt;=$G$58,1,0)</f>
        <v>1</v>
      </c>
      <c r="HVF56" s="299">
        <f>IF(SUM($I$55:HVF55)&lt;=$G$58,1,0)</f>
        <v>1</v>
      </c>
      <c r="HVG56" s="299">
        <f>IF(SUM($I$55:HVG55)&lt;=$G$58,1,0)</f>
        <v>1</v>
      </c>
      <c r="HVH56" s="299">
        <f>IF(SUM($I$55:HVH55)&lt;=$G$58,1,0)</f>
        <v>1</v>
      </c>
      <c r="HVI56" s="299">
        <f>IF(SUM($I$55:HVI55)&lt;=$G$58,1,0)</f>
        <v>1</v>
      </c>
      <c r="HVJ56" s="299">
        <f>IF(SUM($I$55:HVJ55)&lt;=$G$58,1,0)</f>
        <v>1</v>
      </c>
      <c r="HVK56" s="299">
        <f>IF(SUM($I$55:HVK55)&lt;=$G$58,1,0)</f>
        <v>1</v>
      </c>
      <c r="HVL56" s="299">
        <f>IF(SUM($I$55:HVL55)&lt;=$G$58,1,0)</f>
        <v>1</v>
      </c>
      <c r="HVM56" s="299">
        <f>IF(SUM($I$55:HVM55)&lt;=$G$58,1,0)</f>
        <v>1</v>
      </c>
      <c r="HVN56" s="299">
        <f>IF(SUM($I$55:HVN55)&lt;=$G$58,1,0)</f>
        <v>1</v>
      </c>
      <c r="HVO56" s="299">
        <f>IF(SUM($I$55:HVO55)&lt;=$G$58,1,0)</f>
        <v>1</v>
      </c>
      <c r="HVP56" s="299">
        <f>IF(SUM($I$55:HVP55)&lt;=$G$58,1,0)</f>
        <v>1</v>
      </c>
      <c r="HVQ56" s="299">
        <f>IF(SUM($I$55:HVQ55)&lt;=$G$58,1,0)</f>
        <v>1</v>
      </c>
      <c r="HVR56" s="299">
        <f>IF(SUM($I$55:HVR55)&lt;=$G$58,1,0)</f>
        <v>1</v>
      </c>
      <c r="HVS56" s="299">
        <f>IF(SUM($I$55:HVS55)&lt;=$G$58,1,0)</f>
        <v>1</v>
      </c>
      <c r="HVT56" s="299">
        <f>IF(SUM($I$55:HVT55)&lt;=$G$58,1,0)</f>
        <v>1</v>
      </c>
      <c r="HVU56" s="299">
        <f>IF(SUM($I$55:HVU55)&lt;=$G$58,1,0)</f>
        <v>1</v>
      </c>
      <c r="HVV56" s="299">
        <f>IF(SUM($I$55:HVV55)&lt;=$G$58,1,0)</f>
        <v>1</v>
      </c>
      <c r="HVW56" s="299">
        <f>IF(SUM($I$55:HVW55)&lt;=$G$58,1,0)</f>
        <v>1</v>
      </c>
      <c r="HVX56" s="299">
        <f>IF(SUM($I$55:HVX55)&lt;=$G$58,1,0)</f>
        <v>1</v>
      </c>
      <c r="HVY56" s="299">
        <f>IF(SUM($I$55:HVY55)&lt;=$G$58,1,0)</f>
        <v>1</v>
      </c>
      <c r="HVZ56" s="299">
        <f>IF(SUM($I$55:HVZ55)&lt;=$G$58,1,0)</f>
        <v>1</v>
      </c>
      <c r="HWA56" s="299">
        <f>IF(SUM($I$55:HWA55)&lt;=$G$58,1,0)</f>
        <v>1</v>
      </c>
      <c r="HWB56" s="299">
        <f>IF(SUM($I$55:HWB55)&lt;=$G$58,1,0)</f>
        <v>1</v>
      </c>
      <c r="HWC56" s="299">
        <f>IF(SUM($I$55:HWC55)&lt;=$G$58,1,0)</f>
        <v>1</v>
      </c>
      <c r="HWD56" s="299">
        <f>IF(SUM($I$55:HWD55)&lt;=$G$58,1,0)</f>
        <v>1</v>
      </c>
      <c r="HWE56" s="299">
        <f>IF(SUM($I$55:HWE55)&lt;=$G$58,1,0)</f>
        <v>1</v>
      </c>
      <c r="HWF56" s="299">
        <f>IF(SUM($I$55:HWF55)&lt;=$G$58,1,0)</f>
        <v>1</v>
      </c>
      <c r="HWG56" s="299">
        <f>IF(SUM($I$55:HWG55)&lt;=$G$58,1,0)</f>
        <v>1</v>
      </c>
      <c r="HWH56" s="299">
        <f>IF(SUM($I$55:HWH55)&lt;=$G$58,1,0)</f>
        <v>1</v>
      </c>
      <c r="HWI56" s="299">
        <f>IF(SUM($I$55:HWI55)&lt;=$G$58,1,0)</f>
        <v>1</v>
      </c>
      <c r="HWJ56" s="299">
        <f>IF(SUM($I$55:HWJ55)&lt;=$G$58,1,0)</f>
        <v>1</v>
      </c>
      <c r="HWK56" s="299">
        <f>IF(SUM($I$55:HWK55)&lt;=$G$58,1,0)</f>
        <v>1</v>
      </c>
      <c r="HWL56" s="299">
        <f>IF(SUM($I$55:HWL55)&lt;=$G$58,1,0)</f>
        <v>1</v>
      </c>
      <c r="HWM56" s="299">
        <f>IF(SUM($I$55:HWM55)&lt;=$G$58,1,0)</f>
        <v>1</v>
      </c>
      <c r="HWN56" s="299">
        <f>IF(SUM($I$55:HWN55)&lt;=$G$58,1,0)</f>
        <v>1</v>
      </c>
      <c r="HWO56" s="299">
        <f>IF(SUM($I$55:HWO55)&lt;=$G$58,1,0)</f>
        <v>1</v>
      </c>
      <c r="HWP56" s="299">
        <f>IF(SUM($I$55:HWP55)&lt;=$G$58,1,0)</f>
        <v>1</v>
      </c>
      <c r="HWQ56" s="299">
        <f>IF(SUM($I$55:HWQ55)&lt;=$G$58,1,0)</f>
        <v>1</v>
      </c>
      <c r="HWR56" s="299">
        <f>IF(SUM($I$55:HWR55)&lt;=$G$58,1,0)</f>
        <v>1</v>
      </c>
      <c r="HWS56" s="299">
        <f>IF(SUM($I$55:HWS55)&lt;=$G$58,1,0)</f>
        <v>1</v>
      </c>
      <c r="HWT56" s="299">
        <f>IF(SUM($I$55:HWT55)&lt;=$G$58,1,0)</f>
        <v>1</v>
      </c>
      <c r="HWU56" s="299">
        <f>IF(SUM($I$55:HWU55)&lt;=$G$58,1,0)</f>
        <v>1</v>
      </c>
      <c r="HWV56" s="299">
        <f>IF(SUM($I$55:HWV55)&lt;=$G$58,1,0)</f>
        <v>1</v>
      </c>
      <c r="HWW56" s="299">
        <f>IF(SUM($I$55:HWW55)&lt;=$G$58,1,0)</f>
        <v>1</v>
      </c>
      <c r="HWX56" s="299">
        <f>IF(SUM($I$55:HWX55)&lt;=$G$58,1,0)</f>
        <v>1</v>
      </c>
      <c r="HWY56" s="299">
        <f>IF(SUM($I$55:HWY55)&lt;=$G$58,1,0)</f>
        <v>1</v>
      </c>
      <c r="HWZ56" s="299">
        <f>IF(SUM($I$55:HWZ55)&lt;=$G$58,1,0)</f>
        <v>1</v>
      </c>
      <c r="HXA56" s="299">
        <f>IF(SUM($I$55:HXA55)&lt;=$G$58,1,0)</f>
        <v>1</v>
      </c>
      <c r="HXB56" s="299">
        <f>IF(SUM($I$55:HXB55)&lt;=$G$58,1,0)</f>
        <v>1</v>
      </c>
      <c r="HXC56" s="299">
        <f>IF(SUM($I$55:HXC55)&lt;=$G$58,1,0)</f>
        <v>1</v>
      </c>
      <c r="HXD56" s="299">
        <f>IF(SUM($I$55:HXD55)&lt;=$G$58,1,0)</f>
        <v>1</v>
      </c>
      <c r="HXE56" s="299">
        <f>IF(SUM($I$55:HXE55)&lt;=$G$58,1,0)</f>
        <v>1</v>
      </c>
      <c r="HXF56" s="299">
        <f>IF(SUM($I$55:HXF55)&lt;=$G$58,1,0)</f>
        <v>1</v>
      </c>
      <c r="HXG56" s="299">
        <f>IF(SUM($I$55:HXG55)&lt;=$G$58,1,0)</f>
        <v>1</v>
      </c>
      <c r="HXH56" s="299">
        <f>IF(SUM($I$55:HXH55)&lt;=$G$58,1,0)</f>
        <v>1</v>
      </c>
      <c r="HXI56" s="299">
        <f>IF(SUM($I$55:HXI55)&lt;=$G$58,1,0)</f>
        <v>1</v>
      </c>
      <c r="HXJ56" s="299">
        <f>IF(SUM($I$55:HXJ55)&lt;=$G$58,1,0)</f>
        <v>1</v>
      </c>
      <c r="HXK56" s="299">
        <f>IF(SUM($I$55:HXK55)&lt;=$G$58,1,0)</f>
        <v>1</v>
      </c>
      <c r="HXL56" s="299">
        <f>IF(SUM($I$55:HXL55)&lt;=$G$58,1,0)</f>
        <v>1</v>
      </c>
      <c r="HXM56" s="299">
        <f>IF(SUM($I$55:HXM55)&lt;=$G$58,1,0)</f>
        <v>1</v>
      </c>
      <c r="HXN56" s="299">
        <f>IF(SUM($I$55:HXN55)&lt;=$G$58,1,0)</f>
        <v>1</v>
      </c>
      <c r="HXO56" s="299">
        <f>IF(SUM($I$55:HXO55)&lt;=$G$58,1,0)</f>
        <v>1</v>
      </c>
      <c r="HXP56" s="299">
        <f>IF(SUM($I$55:HXP55)&lt;=$G$58,1,0)</f>
        <v>1</v>
      </c>
      <c r="HXQ56" s="299">
        <f>IF(SUM($I$55:HXQ55)&lt;=$G$58,1,0)</f>
        <v>1</v>
      </c>
      <c r="HXR56" s="299">
        <f>IF(SUM($I$55:HXR55)&lt;=$G$58,1,0)</f>
        <v>1</v>
      </c>
      <c r="HXS56" s="299">
        <f>IF(SUM($I$55:HXS55)&lt;=$G$58,1,0)</f>
        <v>1</v>
      </c>
      <c r="HXT56" s="299">
        <f>IF(SUM($I$55:HXT55)&lt;=$G$58,1,0)</f>
        <v>1</v>
      </c>
      <c r="HXU56" s="299">
        <f>IF(SUM($I$55:HXU55)&lt;=$G$58,1,0)</f>
        <v>1</v>
      </c>
      <c r="HXV56" s="299">
        <f>IF(SUM($I$55:HXV55)&lt;=$G$58,1,0)</f>
        <v>1</v>
      </c>
      <c r="HXW56" s="299">
        <f>IF(SUM($I$55:HXW55)&lt;=$G$58,1,0)</f>
        <v>1</v>
      </c>
      <c r="HXX56" s="299">
        <f>IF(SUM($I$55:HXX55)&lt;=$G$58,1,0)</f>
        <v>1</v>
      </c>
      <c r="HXY56" s="299">
        <f>IF(SUM($I$55:HXY55)&lt;=$G$58,1,0)</f>
        <v>1</v>
      </c>
      <c r="HXZ56" s="299">
        <f>IF(SUM($I$55:HXZ55)&lt;=$G$58,1,0)</f>
        <v>1</v>
      </c>
      <c r="HYA56" s="299">
        <f>IF(SUM($I$55:HYA55)&lt;=$G$58,1,0)</f>
        <v>1</v>
      </c>
      <c r="HYB56" s="299">
        <f>IF(SUM($I$55:HYB55)&lt;=$G$58,1,0)</f>
        <v>1</v>
      </c>
      <c r="HYC56" s="299">
        <f>IF(SUM($I$55:HYC55)&lt;=$G$58,1,0)</f>
        <v>1</v>
      </c>
      <c r="HYD56" s="299">
        <f>IF(SUM($I$55:HYD55)&lt;=$G$58,1,0)</f>
        <v>1</v>
      </c>
      <c r="HYE56" s="299">
        <f>IF(SUM($I$55:HYE55)&lt;=$G$58,1,0)</f>
        <v>1</v>
      </c>
      <c r="HYF56" s="299">
        <f>IF(SUM($I$55:HYF55)&lt;=$G$58,1,0)</f>
        <v>1</v>
      </c>
      <c r="HYG56" s="299">
        <f>IF(SUM($I$55:HYG55)&lt;=$G$58,1,0)</f>
        <v>1</v>
      </c>
      <c r="HYH56" s="299">
        <f>IF(SUM($I$55:HYH55)&lt;=$G$58,1,0)</f>
        <v>1</v>
      </c>
      <c r="HYI56" s="299">
        <f>IF(SUM($I$55:HYI55)&lt;=$G$58,1,0)</f>
        <v>1</v>
      </c>
      <c r="HYJ56" s="299">
        <f>IF(SUM($I$55:HYJ55)&lt;=$G$58,1,0)</f>
        <v>1</v>
      </c>
      <c r="HYK56" s="299">
        <f>IF(SUM($I$55:HYK55)&lt;=$G$58,1,0)</f>
        <v>1</v>
      </c>
      <c r="HYL56" s="299">
        <f>IF(SUM($I$55:HYL55)&lt;=$G$58,1,0)</f>
        <v>1</v>
      </c>
      <c r="HYM56" s="299">
        <f>IF(SUM($I$55:HYM55)&lt;=$G$58,1,0)</f>
        <v>1</v>
      </c>
      <c r="HYN56" s="299">
        <f>IF(SUM($I$55:HYN55)&lt;=$G$58,1,0)</f>
        <v>1</v>
      </c>
      <c r="HYO56" s="299">
        <f>IF(SUM($I$55:HYO55)&lt;=$G$58,1,0)</f>
        <v>1</v>
      </c>
      <c r="HYP56" s="299">
        <f>IF(SUM($I$55:HYP55)&lt;=$G$58,1,0)</f>
        <v>1</v>
      </c>
      <c r="HYQ56" s="299">
        <f>IF(SUM($I$55:HYQ55)&lt;=$G$58,1,0)</f>
        <v>1</v>
      </c>
      <c r="HYR56" s="299">
        <f>IF(SUM($I$55:HYR55)&lt;=$G$58,1,0)</f>
        <v>1</v>
      </c>
      <c r="HYS56" s="299">
        <f>IF(SUM($I$55:HYS55)&lt;=$G$58,1,0)</f>
        <v>1</v>
      </c>
      <c r="HYT56" s="299">
        <f>IF(SUM($I$55:HYT55)&lt;=$G$58,1,0)</f>
        <v>1</v>
      </c>
      <c r="HYU56" s="299">
        <f>IF(SUM($I$55:HYU55)&lt;=$G$58,1,0)</f>
        <v>1</v>
      </c>
      <c r="HYV56" s="299">
        <f>IF(SUM($I$55:HYV55)&lt;=$G$58,1,0)</f>
        <v>1</v>
      </c>
      <c r="HYW56" s="299">
        <f>IF(SUM($I$55:HYW55)&lt;=$G$58,1,0)</f>
        <v>1</v>
      </c>
      <c r="HYX56" s="299">
        <f>IF(SUM($I$55:HYX55)&lt;=$G$58,1,0)</f>
        <v>1</v>
      </c>
      <c r="HYY56" s="299">
        <f>IF(SUM($I$55:HYY55)&lt;=$G$58,1,0)</f>
        <v>1</v>
      </c>
      <c r="HYZ56" s="299">
        <f>IF(SUM($I$55:HYZ55)&lt;=$G$58,1,0)</f>
        <v>1</v>
      </c>
      <c r="HZA56" s="299">
        <f>IF(SUM($I$55:HZA55)&lt;=$G$58,1,0)</f>
        <v>1</v>
      </c>
      <c r="HZB56" s="299">
        <f>IF(SUM($I$55:HZB55)&lt;=$G$58,1,0)</f>
        <v>1</v>
      </c>
      <c r="HZC56" s="299">
        <f>IF(SUM($I$55:HZC55)&lt;=$G$58,1,0)</f>
        <v>1</v>
      </c>
      <c r="HZD56" s="299">
        <f>IF(SUM($I$55:HZD55)&lt;=$G$58,1,0)</f>
        <v>1</v>
      </c>
      <c r="HZE56" s="299">
        <f>IF(SUM($I$55:HZE55)&lt;=$G$58,1,0)</f>
        <v>1</v>
      </c>
      <c r="HZF56" s="299">
        <f>IF(SUM($I$55:HZF55)&lt;=$G$58,1,0)</f>
        <v>1</v>
      </c>
      <c r="HZG56" s="299">
        <f>IF(SUM($I$55:HZG55)&lt;=$G$58,1,0)</f>
        <v>1</v>
      </c>
      <c r="HZH56" s="299">
        <f>IF(SUM($I$55:HZH55)&lt;=$G$58,1,0)</f>
        <v>1</v>
      </c>
      <c r="HZI56" s="299">
        <f>IF(SUM($I$55:HZI55)&lt;=$G$58,1,0)</f>
        <v>1</v>
      </c>
      <c r="HZJ56" s="299">
        <f>IF(SUM($I$55:HZJ55)&lt;=$G$58,1,0)</f>
        <v>1</v>
      </c>
      <c r="HZK56" s="299">
        <f>IF(SUM($I$55:HZK55)&lt;=$G$58,1,0)</f>
        <v>1</v>
      </c>
      <c r="HZL56" s="299">
        <f>IF(SUM($I$55:HZL55)&lt;=$G$58,1,0)</f>
        <v>1</v>
      </c>
      <c r="HZM56" s="299">
        <f>IF(SUM($I$55:HZM55)&lt;=$G$58,1,0)</f>
        <v>1</v>
      </c>
      <c r="HZN56" s="299">
        <f>IF(SUM($I$55:HZN55)&lt;=$G$58,1,0)</f>
        <v>1</v>
      </c>
      <c r="HZO56" s="299">
        <f>IF(SUM($I$55:HZO55)&lt;=$G$58,1,0)</f>
        <v>1</v>
      </c>
      <c r="HZP56" s="299">
        <f>IF(SUM($I$55:HZP55)&lt;=$G$58,1,0)</f>
        <v>1</v>
      </c>
      <c r="HZQ56" s="299">
        <f>IF(SUM($I$55:HZQ55)&lt;=$G$58,1,0)</f>
        <v>1</v>
      </c>
      <c r="HZR56" s="299">
        <f>IF(SUM($I$55:HZR55)&lt;=$G$58,1,0)</f>
        <v>1</v>
      </c>
      <c r="HZS56" s="299">
        <f>IF(SUM($I$55:HZS55)&lt;=$G$58,1,0)</f>
        <v>1</v>
      </c>
      <c r="HZT56" s="299">
        <f>IF(SUM($I$55:HZT55)&lt;=$G$58,1,0)</f>
        <v>1</v>
      </c>
      <c r="HZU56" s="299">
        <f>IF(SUM($I$55:HZU55)&lt;=$G$58,1,0)</f>
        <v>1</v>
      </c>
      <c r="HZV56" s="299">
        <f>IF(SUM($I$55:HZV55)&lt;=$G$58,1,0)</f>
        <v>1</v>
      </c>
      <c r="HZW56" s="299">
        <f>IF(SUM($I$55:HZW55)&lt;=$G$58,1,0)</f>
        <v>1</v>
      </c>
      <c r="HZX56" s="299">
        <f>IF(SUM($I$55:HZX55)&lt;=$G$58,1,0)</f>
        <v>1</v>
      </c>
      <c r="HZY56" s="299">
        <f>IF(SUM($I$55:HZY55)&lt;=$G$58,1,0)</f>
        <v>1</v>
      </c>
      <c r="HZZ56" s="299">
        <f>IF(SUM($I$55:HZZ55)&lt;=$G$58,1,0)</f>
        <v>1</v>
      </c>
      <c r="IAA56" s="299">
        <f>IF(SUM($I$55:IAA55)&lt;=$G$58,1,0)</f>
        <v>1</v>
      </c>
      <c r="IAB56" s="299">
        <f>IF(SUM($I$55:IAB55)&lt;=$G$58,1,0)</f>
        <v>1</v>
      </c>
      <c r="IAC56" s="299">
        <f>IF(SUM($I$55:IAC55)&lt;=$G$58,1,0)</f>
        <v>1</v>
      </c>
      <c r="IAD56" s="299">
        <f>IF(SUM($I$55:IAD55)&lt;=$G$58,1,0)</f>
        <v>1</v>
      </c>
      <c r="IAE56" s="299">
        <f>IF(SUM($I$55:IAE55)&lt;=$G$58,1,0)</f>
        <v>1</v>
      </c>
      <c r="IAF56" s="299">
        <f>IF(SUM($I$55:IAF55)&lt;=$G$58,1,0)</f>
        <v>1</v>
      </c>
      <c r="IAG56" s="299">
        <f>IF(SUM($I$55:IAG55)&lt;=$G$58,1,0)</f>
        <v>1</v>
      </c>
      <c r="IAH56" s="299">
        <f>IF(SUM($I$55:IAH55)&lt;=$G$58,1,0)</f>
        <v>1</v>
      </c>
      <c r="IAI56" s="299">
        <f>IF(SUM($I$55:IAI55)&lt;=$G$58,1,0)</f>
        <v>1</v>
      </c>
      <c r="IAJ56" s="299">
        <f>IF(SUM($I$55:IAJ55)&lt;=$G$58,1,0)</f>
        <v>1</v>
      </c>
      <c r="IAK56" s="299">
        <f>IF(SUM($I$55:IAK55)&lt;=$G$58,1,0)</f>
        <v>1</v>
      </c>
      <c r="IAL56" s="299">
        <f>IF(SUM($I$55:IAL55)&lt;=$G$58,1,0)</f>
        <v>1</v>
      </c>
      <c r="IAM56" s="299">
        <f>IF(SUM($I$55:IAM55)&lt;=$G$58,1,0)</f>
        <v>1</v>
      </c>
      <c r="IAN56" s="299">
        <f>IF(SUM($I$55:IAN55)&lt;=$G$58,1,0)</f>
        <v>1</v>
      </c>
      <c r="IAO56" s="299">
        <f>IF(SUM($I$55:IAO55)&lt;=$G$58,1,0)</f>
        <v>1</v>
      </c>
      <c r="IAP56" s="299">
        <f>IF(SUM($I$55:IAP55)&lt;=$G$58,1,0)</f>
        <v>1</v>
      </c>
      <c r="IAQ56" s="299">
        <f>IF(SUM($I$55:IAQ55)&lt;=$G$58,1,0)</f>
        <v>1</v>
      </c>
      <c r="IAR56" s="299">
        <f>IF(SUM($I$55:IAR55)&lt;=$G$58,1,0)</f>
        <v>1</v>
      </c>
      <c r="IAS56" s="299">
        <f>IF(SUM($I$55:IAS55)&lt;=$G$58,1,0)</f>
        <v>1</v>
      </c>
      <c r="IAT56" s="299">
        <f>IF(SUM($I$55:IAT55)&lt;=$G$58,1,0)</f>
        <v>1</v>
      </c>
      <c r="IAU56" s="299">
        <f>IF(SUM($I$55:IAU55)&lt;=$G$58,1,0)</f>
        <v>1</v>
      </c>
      <c r="IAV56" s="299">
        <f>IF(SUM($I$55:IAV55)&lt;=$G$58,1,0)</f>
        <v>1</v>
      </c>
      <c r="IAW56" s="299">
        <f>IF(SUM($I$55:IAW55)&lt;=$G$58,1,0)</f>
        <v>1</v>
      </c>
      <c r="IAX56" s="299">
        <f>IF(SUM($I$55:IAX55)&lt;=$G$58,1,0)</f>
        <v>1</v>
      </c>
      <c r="IAY56" s="299">
        <f>IF(SUM($I$55:IAY55)&lt;=$G$58,1,0)</f>
        <v>1</v>
      </c>
      <c r="IAZ56" s="299">
        <f>IF(SUM($I$55:IAZ55)&lt;=$G$58,1,0)</f>
        <v>1</v>
      </c>
      <c r="IBA56" s="299">
        <f>IF(SUM($I$55:IBA55)&lt;=$G$58,1,0)</f>
        <v>1</v>
      </c>
      <c r="IBB56" s="299">
        <f>IF(SUM($I$55:IBB55)&lt;=$G$58,1,0)</f>
        <v>1</v>
      </c>
      <c r="IBC56" s="299">
        <f>IF(SUM($I$55:IBC55)&lt;=$G$58,1,0)</f>
        <v>1</v>
      </c>
      <c r="IBD56" s="299">
        <f>IF(SUM($I$55:IBD55)&lt;=$G$58,1,0)</f>
        <v>1</v>
      </c>
      <c r="IBE56" s="299">
        <f>IF(SUM($I$55:IBE55)&lt;=$G$58,1,0)</f>
        <v>1</v>
      </c>
      <c r="IBF56" s="299">
        <f>IF(SUM($I$55:IBF55)&lt;=$G$58,1,0)</f>
        <v>1</v>
      </c>
      <c r="IBG56" s="299">
        <f>IF(SUM($I$55:IBG55)&lt;=$G$58,1,0)</f>
        <v>1</v>
      </c>
      <c r="IBH56" s="299">
        <f>IF(SUM($I$55:IBH55)&lt;=$G$58,1,0)</f>
        <v>1</v>
      </c>
      <c r="IBI56" s="299">
        <f>IF(SUM($I$55:IBI55)&lt;=$G$58,1,0)</f>
        <v>1</v>
      </c>
      <c r="IBJ56" s="299">
        <f>IF(SUM($I$55:IBJ55)&lt;=$G$58,1,0)</f>
        <v>1</v>
      </c>
      <c r="IBK56" s="299">
        <f>IF(SUM($I$55:IBK55)&lt;=$G$58,1,0)</f>
        <v>1</v>
      </c>
      <c r="IBL56" s="299">
        <f>IF(SUM($I$55:IBL55)&lt;=$G$58,1,0)</f>
        <v>1</v>
      </c>
      <c r="IBM56" s="299">
        <f>IF(SUM($I$55:IBM55)&lt;=$G$58,1,0)</f>
        <v>1</v>
      </c>
      <c r="IBN56" s="299">
        <f>IF(SUM($I$55:IBN55)&lt;=$G$58,1,0)</f>
        <v>1</v>
      </c>
      <c r="IBO56" s="299">
        <f>IF(SUM($I$55:IBO55)&lt;=$G$58,1,0)</f>
        <v>1</v>
      </c>
      <c r="IBP56" s="299">
        <f>IF(SUM($I$55:IBP55)&lt;=$G$58,1,0)</f>
        <v>1</v>
      </c>
      <c r="IBQ56" s="299">
        <f>IF(SUM($I$55:IBQ55)&lt;=$G$58,1,0)</f>
        <v>1</v>
      </c>
      <c r="IBR56" s="299">
        <f>IF(SUM($I$55:IBR55)&lt;=$G$58,1,0)</f>
        <v>1</v>
      </c>
      <c r="IBS56" s="299">
        <f>IF(SUM($I$55:IBS55)&lt;=$G$58,1,0)</f>
        <v>1</v>
      </c>
      <c r="IBT56" s="299">
        <f>IF(SUM($I$55:IBT55)&lt;=$G$58,1,0)</f>
        <v>1</v>
      </c>
      <c r="IBU56" s="299">
        <f>IF(SUM($I$55:IBU55)&lt;=$G$58,1,0)</f>
        <v>1</v>
      </c>
      <c r="IBV56" s="299">
        <f>IF(SUM($I$55:IBV55)&lt;=$G$58,1,0)</f>
        <v>1</v>
      </c>
      <c r="IBW56" s="299">
        <f>IF(SUM($I$55:IBW55)&lt;=$G$58,1,0)</f>
        <v>1</v>
      </c>
      <c r="IBX56" s="299">
        <f>IF(SUM($I$55:IBX55)&lt;=$G$58,1,0)</f>
        <v>1</v>
      </c>
      <c r="IBY56" s="299">
        <f>IF(SUM($I$55:IBY55)&lt;=$G$58,1,0)</f>
        <v>1</v>
      </c>
      <c r="IBZ56" s="299">
        <f>IF(SUM($I$55:IBZ55)&lt;=$G$58,1,0)</f>
        <v>1</v>
      </c>
      <c r="ICA56" s="299">
        <f>IF(SUM($I$55:ICA55)&lt;=$G$58,1,0)</f>
        <v>1</v>
      </c>
      <c r="ICB56" s="299">
        <f>IF(SUM($I$55:ICB55)&lt;=$G$58,1,0)</f>
        <v>1</v>
      </c>
      <c r="ICC56" s="299">
        <f>IF(SUM($I$55:ICC55)&lt;=$G$58,1,0)</f>
        <v>1</v>
      </c>
      <c r="ICD56" s="299">
        <f>IF(SUM($I$55:ICD55)&lt;=$G$58,1,0)</f>
        <v>1</v>
      </c>
      <c r="ICE56" s="299">
        <f>IF(SUM($I$55:ICE55)&lt;=$G$58,1,0)</f>
        <v>1</v>
      </c>
      <c r="ICF56" s="299">
        <f>IF(SUM($I$55:ICF55)&lt;=$G$58,1,0)</f>
        <v>1</v>
      </c>
      <c r="ICG56" s="299">
        <f>IF(SUM($I$55:ICG55)&lt;=$G$58,1,0)</f>
        <v>1</v>
      </c>
      <c r="ICH56" s="299">
        <f>IF(SUM($I$55:ICH55)&lt;=$G$58,1,0)</f>
        <v>1</v>
      </c>
      <c r="ICI56" s="299">
        <f>IF(SUM($I$55:ICI55)&lt;=$G$58,1,0)</f>
        <v>1</v>
      </c>
      <c r="ICJ56" s="299">
        <f>IF(SUM($I$55:ICJ55)&lt;=$G$58,1,0)</f>
        <v>1</v>
      </c>
      <c r="ICK56" s="299">
        <f>IF(SUM($I$55:ICK55)&lt;=$G$58,1,0)</f>
        <v>1</v>
      </c>
      <c r="ICL56" s="299">
        <f>IF(SUM($I$55:ICL55)&lt;=$G$58,1,0)</f>
        <v>1</v>
      </c>
      <c r="ICM56" s="299">
        <f>IF(SUM($I$55:ICM55)&lt;=$G$58,1,0)</f>
        <v>1</v>
      </c>
      <c r="ICN56" s="299">
        <f>IF(SUM($I$55:ICN55)&lt;=$G$58,1,0)</f>
        <v>1</v>
      </c>
      <c r="ICO56" s="299">
        <f>IF(SUM($I$55:ICO55)&lt;=$G$58,1,0)</f>
        <v>1</v>
      </c>
      <c r="ICP56" s="299">
        <f>IF(SUM($I$55:ICP55)&lt;=$G$58,1,0)</f>
        <v>1</v>
      </c>
      <c r="ICQ56" s="299">
        <f>IF(SUM($I$55:ICQ55)&lt;=$G$58,1,0)</f>
        <v>1</v>
      </c>
      <c r="ICR56" s="299">
        <f>IF(SUM($I$55:ICR55)&lt;=$G$58,1,0)</f>
        <v>1</v>
      </c>
      <c r="ICS56" s="299">
        <f>IF(SUM($I$55:ICS55)&lt;=$G$58,1,0)</f>
        <v>1</v>
      </c>
      <c r="ICT56" s="299">
        <f>IF(SUM($I$55:ICT55)&lt;=$G$58,1,0)</f>
        <v>1</v>
      </c>
      <c r="ICU56" s="299">
        <f>IF(SUM($I$55:ICU55)&lt;=$G$58,1,0)</f>
        <v>1</v>
      </c>
      <c r="ICV56" s="299">
        <f>IF(SUM($I$55:ICV55)&lt;=$G$58,1,0)</f>
        <v>1</v>
      </c>
      <c r="ICW56" s="299">
        <f>IF(SUM($I$55:ICW55)&lt;=$G$58,1,0)</f>
        <v>1</v>
      </c>
      <c r="ICX56" s="299">
        <f>IF(SUM($I$55:ICX55)&lt;=$G$58,1,0)</f>
        <v>1</v>
      </c>
      <c r="ICY56" s="299">
        <f>IF(SUM($I$55:ICY55)&lt;=$G$58,1,0)</f>
        <v>1</v>
      </c>
      <c r="ICZ56" s="299">
        <f>IF(SUM($I$55:ICZ55)&lt;=$G$58,1,0)</f>
        <v>1</v>
      </c>
      <c r="IDA56" s="299">
        <f>IF(SUM($I$55:IDA55)&lt;=$G$58,1,0)</f>
        <v>1</v>
      </c>
      <c r="IDB56" s="299">
        <f>IF(SUM($I$55:IDB55)&lt;=$G$58,1,0)</f>
        <v>1</v>
      </c>
      <c r="IDC56" s="299">
        <f>IF(SUM($I$55:IDC55)&lt;=$G$58,1,0)</f>
        <v>1</v>
      </c>
      <c r="IDD56" s="299">
        <f>IF(SUM($I$55:IDD55)&lt;=$G$58,1,0)</f>
        <v>1</v>
      </c>
      <c r="IDE56" s="299">
        <f>IF(SUM($I$55:IDE55)&lt;=$G$58,1,0)</f>
        <v>1</v>
      </c>
      <c r="IDF56" s="299">
        <f>IF(SUM($I$55:IDF55)&lt;=$G$58,1,0)</f>
        <v>1</v>
      </c>
      <c r="IDG56" s="299">
        <f>IF(SUM($I$55:IDG55)&lt;=$G$58,1,0)</f>
        <v>1</v>
      </c>
      <c r="IDH56" s="299">
        <f>IF(SUM($I$55:IDH55)&lt;=$G$58,1,0)</f>
        <v>1</v>
      </c>
      <c r="IDI56" s="299">
        <f>IF(SUM($I$55:IDI55)&lt;=$G$58,1,0)</f>
        <v>1</v>
      </c>
      <c r="IDJ56" s="299">
        <f>IF(SUM($I$55:IDJ55)&lt;=$G$58,1,0)</f>
        <v>1</v>
      </c>
      <c r="IDK56" s="299">
        <f>IF(SUM($I$55:IDK55)&lt;=$G$58,1,0)</f>
        <v>1</v>
      </c>
      <c r="IDL56" s="299">
        <f>IF(SUM($I$55:IDL55)&lt;=$G$58,1,0)</f>
        <v>1</v>
      </c>
      <c r="IDM56" s="299">
        <f>IF(SUM($I$55:IDM55)&lt;=$G$58,1,0)</f>
        <v>1</v>
      </c>
      <c r="IDN56" s="299">
        <f>IF(SUM($I$55:IDN55)&lt;=$G$58,1,0)</f>
        <v>1</v>
      </c>
      <c r="IDO56" s="299">
        <f>IF(SUM($I$55:IDO55)&lt;=$G$58,1,0)</f>
        <v>1</v>
      </c>
      <c r="IDP56" s="299">
        <f>IF(SUM($I$55:IDP55)&lt;=$G$58,1,0)</f>
        <v>1</v>
      </c>
      <c r="IDQ56" s="299">
        <f>IF(SUM($I$55:IDQ55)&lt;=$G$58,1,0)</f>
        <v>1</v>
      </c>
      <c r="IDR56" s="299">
        <f>IF(SUM($I$55:IDR55)&lt;=$G$58,1,0)</f>
        <v>1</v>
      </c>
      <c r="IDS56" s="299">
        <f>IF(SUM($I$55:IDS55)&lt;=$G$58,1,0)</f>
        <v>1</v>
      </c>
      <c r="IDT56" s="299">
        <f>IF(SUM($I$55:IDT55)&lt;=$G$58,1,0)</f>
        <v>1</v>
      </c>
      <c r="IDU56" s="299">
        <f>IF(SUM($I$55:IDU55)&lt;=$G$58,1,0)</f>
        <v>1</v>
      </c>
      <c r="IDV56" s="299">
        <f>IF(SUM($I$55:IDV55)&lt;=$G$58,1,0)</f>
        <v>1</v>
      </c>
      <c r="IDW56" s="299">
        <f>IF(SUM($I$55:IDW55)&lt;=$G$58,1,0)</f>
        <v>1</v>
      </c>
      <c r="IDX56" s="299">
        <f>IF(SUM($I$55:IDX55)&lt;=$G$58,1,0)</f>
        <v>1</v>
      </c>
      <c r="IDY56" s="299">
        <f>IF(SUM($I$55:IDY55)&lt;=$G$58,1,0)</f>
        <v>1</v>
      </c>
      <c r="IDZ56" s="299">
        <f>IF(SUM($I$55:IDZ55)&lt;=$G$58,1,0)</f>
        <v>1</v>
      </c>
      <c r="IEA56" s="299">
        <f>IF(SUM($I$55:IEA55)&lt;=$G$58,1,0)</f>
        <v>1</v>
      </c>
      <c r="IEB56" s="299">
        <f>IF(SUM($I$55:IEB55)&lt;=$G$58,1,0)</f>
        <v>1</v>
      </c>
      <c r="IEC56" s="299">
        <f>IF(SUM($I$55:IEC55)&lt;=$G$58,1,0)</f>
        <v>1</v>
      </c>
      <c r="IED56" s="299">
        <f>IF(SUM($I$55:IED55)&lt;=$G$58,1,0)</f>
        <v>1</v>
      </c>
      <c r="IEE56" s="299">
        <f>IF(SUM($I$55:IEE55)&lt;=$G$58,1,0)</f>
        <v>1</v>
      </c>
      <c r="IEF56" s="299">
        <f>IF(SUM($I$55:IEF55)&lt;=$G$58,1,0)</f>
        <v>1</v>
      </c>
      <c r="IEG56" s="299">
        <f>IF(SUM($I$55:IEG55)&lt;=$G$58,1,0)</f>
        <v>1</v>
      </c>
      <c r="IEH56" s="299">
        <f>IF(SUM($I$55:IEH55)&lt;=$G$58,1,0)</f>
        <v>1</v>
      </c>
      <c r="IEI56" s="299">
        <f>IF(SUM($I$55:IEI55)&lt;=$G$58,1,0)</f>
        <v>1</v>
      </c>
      <c r="IEJ56" s="299">
        <f>IF(SUM($I$55:IEJ55)&lt;=$G$58,1,0)</f>
        <v>1</v>
      </c>
      <c r="IEK56" s="299">
        <f>IF(SUM($I$55:IEK55)&lt;=$G$58,1,0)</f>
        <v>1</v>
      </c>
      <c r="IEL56" s="299">
        <f>IF(SUM($I$55:IEL55)&lt;=$G$58,1,0)</f>
        <v>1</v>
      </c>
      <c r="IEM56" s="299">
        <f>IF(SUM($I$55:IEM55)&lt;=$G$58,1,0)</f>
        <v>1</v>
      </c>
      <c r="IEN56" s="299">
        <f>IF(SUM($I$55:IEN55)&lt;=$G$58,1,0)</f>
        <v>1</v>
      </c>
      <c r="IEO56" s="299">
        <f>IF(SUM($I$55:IEO55)&lt;=$G$58,1,0)</f>
        <v>1</v>
      </c>
      <c r="IEP56" s="299">
        <f>IF(SUM($I$55:IEP55)&lt;=$G$58,1,0)</f>
        <v>1</v>
      </c>
      <c r="IEQ56" s="299">
        <f>IF(SUM($I$55:IEQ55)&lt;=$G$58,1,0)</f>
        <v>1</v>
      </c>
      <c r="IER56" s="299">
        <f>IF(SUM($I$55:IER55)&lt;=$G$58,1,0)</f>
        <v>1</v>
      </c>
      <c r="IES56" s="299">
        <f>IF(SUM($I$55:IES55)&lt;=$G$58,1,0)</f>
        <v>1</v>
      </c>
      <c r="IET56" s="299">
        <f>IF(SUM($I$55:IET55)&lt;=$G$58,1,0)</f>
        <v>1</v>
      </c>
      <c r="IEU56" s="299">
        <f>IF(SUM($I$55:IEU55)&lt;=$G$58,1,0)</f>
        <v>1</v>
      </c>
      <c r="IEV56" s="299">
        <f>IF(SUM($I$55:IEV55)&lt;=$G$58,1,0)</f>
        <v>1</v>
      </c>
      <c r="IEW56" s="299">
        <f>IF(SUM($I$55:IEW55)&lt;=$G$58,1,0)</f>
        <v>1</v>
      </c>
      <c r="IEX56" s="299">
        <f>IF(SUM($I$55:IEX55)&lt;=$G$58,1,0)</f>
        <v>1</v>
      </c>
      <c r="IEY56" s="299">
        <f>IF(SUM($I$55:IEY55)&lt;=$G$58,1,0)</f>
        <v>1</v>
      </c>
      <c r="IEZ56" s="299">
        <f>IF(SUM($I$55:IEZ55)&lt;=$G$58,1,0)</f>
        <v>1</v>
      </c>
      <c r="IFA56" s="299">
        <f>IF(SUM($I$55:IFA55)&lt;=$G$58,1,0)</f>
        <v>1</v>
      </c>
      <c r="IFB56" s="299">
        <f>IF(SUM($I$55:IFB55)&lt;=$G$58,1,0)</f>
        <v>1</v>
      </c>
      <c r="IFC56" s="299">
        <f>IF(SUM($I$55:IFC55)&lt;=$G$58,1,0)</f>
        <v>1</v>
      </c>
      <c r="IFD56" s="299">
        <f>IF(SUM($I$55:IFD55)&lt;=$G$58,1,0)</f>
        <v>1</v>
      </c>
      <c r="IFE56" s="299">
        <f>IF(SUM($I$55:IFE55)&lt;=$G$58,1,0)</f>
        <v>1</v>
      </c>
      <c r="IFF56" s="299">
        <f>IF(SUM($I$55:IFF55)&lt;=$G$58,1,0)</f>
        <v>1</v>
      </c>
      <c r="IFG56" s="299">
        <f>IF(SUM($I$55:IFG55)&lt;=$G$58,1,0)</f>
        <v>1</v>
      </c>
      <c r="IFH56" s="299">
        <f>IF(SUM($I$55:IFH55)&lt;=$G$58,1,0)</f>
        <v>1</v>
      </c>
      <c r="IFI56" s="299">
        <f>IF(SUM($I$55:IFI55)&lt;=$G$58,1,0)</f>
        <v>1</v>
      </c>
      <c r="IFJ56" s="299">
        <f>IF(SUM($I$55:IFJ55)&lt;=$G$58,1,0)</f>
        <v>1</v>
      </c>
      <c r="IFK56" s="299">
        <f>IF(SUM($I$55:IFK55)&lt;=$G$58,1,0)</f>
        <v>1</v>
      </c>
      <c r="IFL56" s="299">
        <f>IF(SUM($I$55:IFL55)&lt;=$G$58,1,0)</f>
        <v>1</v>
      </c>
      <c r="IFM56" s="299">
        <f>IF(SUM($I$55:IFM55)&lt;=$G$58,1,0)</f>
        <v>1</v>
      </c>
      <c r="IFN56" s="299">
        <f>IF(SUM($I$55:IFN55)&lt;=$G$58,1,0)</f>
        <v>1</v>
      </c>
      <c r="IFO56" s="299">
        <f>IF(SUM($I$55:IFO55)&lt;=$G$58,1,0)</f>
        <v>1</v>
      </c>
      <c r="IFP56" s="299">
        <f>IF(SUM($I$55:IFP55)&lt;=$G$58,1,0)</f>
        <v>1</v>
      </c>
      <c r="IFQ56" s="299">
        <f>IF(SUM($I$55:IFQ55)&lt;=$G$58,1,0)</f>
        <v>1</v>
      </c>
      <c r="IFR56" s="299">
        <f>IF(SUM($I$55:IFR55)&lt;=$G$58,1,0)</f>
        <v>1</v>
      </c>
      <c r="IFS56" s="299">
        <f>IF(SUM($I$55:IFS55)&lt;=$G$58,1,0)</f>
        <v>1</v>
      </c>
      <c r="IFT56" s="299">
        <f>IF(SUM($I$55:IFT55)&lt;=$G$58,1,0)</f>
        <v>1</v>
      </c>
      <c r="IFU56" s="299">
        <f>IF(SUM($I$55:IFU55)&lt;=$G$58,1,0)</f>
        <v>1</v>
      </c>
      <c r="IFV56" s="299">
        <f>IF(SUM($I$55:IFV55)&lt;=$G$58,1,0)</f>
        <v>1</v>
      </c>
      <c r="IFW56" s="299">
        <f>IF(SUM($I$55:IFW55)&lt;=$G$58,1,0)</f>
        <v>1</v>
      </c>
      <c r="IFX56" s="299">
        <f>IF(SUM($I$55:IFX55)&lt;=$G$58,1,0)</f>
        <v>1</v>
      </c>
      <c r="IFY56" s="299">
        <f>IF(SUM($I$55:IFY55)&lt;=$G$58,1,0)</f>
        <v>1</v>
      </c>
      <c r="IFZ56" s="299">
        <f>IF(SUM($I$55:IFZ55)&lt;=$G$58,1,0)</f>
        <v>1</v>
      </c>
      <c r="IGA56" s="299">
        <f>IF(SUM($I$55:IGA55)&lt;=$G$58,1,0)</f>
        <v>1</v>
      </c>
      <c r="IGB56" s="299">
        <f>IF(SUM($I$55:IGB55)&lt;=$G$58,1,0)</f>
        <v>1</v>
      </c>
      <c r="IGC56" s="299">
        <f>IF(SUM($I$55:IGC55)&lt;=$G$58,1,0)</f>
        <v>1</v>
      </c>
      <c r="IGD56" s="299">
        <f>IF(SUM($I$55:IGD55)&lt;=$G$58,1,0)</f>
        <v>1</v>
      </c>
      <c r="IGE56" s="299">
        <f>IF(SUM($I$55:IGE55)&lt;=$G$58,1,0)</f>
        <v>1</v>
      </c>
      <c r="IGF56" s="299">
        <f>IF(SUM($I$55:IGF55)&lt;=$G$58,1,0)</f>
        <v>1</v>
      </c>
      <c r="IGG56" s="299">
        <f>IF(SUM($I$55:IGG55)&lt;=$G$58,1,0)</f>
        <v>1</v>
      </c>
      <c r="IGH56" s="299">
        <f>IF(SUM($I$55:IGH55)&lt;=$G$58,1,0)</f>
        <v>1</v>
      </c>
      <c r="IGI56" s="299">
        <f>IF(SUM($I$55:IGI55)&lt;=$G$58,1,0)</f>
        <v>1</v>
      </c>
      <c r="IGJ56" s="299">
        <f>IF(SUM($I$55:IGJ55)&lt;=$G$58,1,0)</f>
        <v>1</v>
      </c>
      <c r="IGK56" s="299">
        <f>IF(SUM($I$55:IGK55)&lt;=$G$58,1,0)</f>
        <v>1</v>
      </c>
      <c r="IGL56" s="299">
        <f>IF(SUM($I$55:IGL55)&lt;=$G$58,1,0)</f>
        <v>1</v>
      </c>
      <c r="IGM56" s="299">
        <f>IF(SUM($I$55:IGM55)&lt;=$G$58,1,0)</f>
        <v>1</v>
      </c>
      <c r="IGN56" s="299">
        <f>IF(SUM($I$55:IGN55)&lt;=$G$58,1,0)</f>
        <v>1</v>
      </c>
      <c r="IGO56" s="299">
        <f>IF(SUM($I$55:IGO55)&lt;=$G$58,1,0)</f>
        <v>1</v>
      </c>
      <c r="IGP56" s="299">
        <f>IF(SUM($I$55:IGP55)&lt;=$G$58,1,0)</f>
        <v>1</v>
      </c>
      <c r="IGQ56" s="299">
        <f>IF(SUM($I$55:IGQ55)&lt;=$G$58,1,0)</f>
        <v>1</v>
      </c>
      <c r="IGR56" s="299">
        <f>IF(SUM($I$55:IGR55)&lt;=$G$58,1,0)</f>
        <v>1</v>
      </c>
      <c r="IGS56" s="299">
        <f>IF(SUM($I$55:IGS55)&lt;=$G$58,1,0)</f>
        <v>1</v>
      </c>
      <c r="IGT56" s="299">
        <f>IF(SUM($I$55:IGT55)&lt;=$G$58,1,0)</f>
        <v>1</v>
      </c>
      <c r="IGU56" s="299">
        <f>IF(SUM($I$55:IGU55)&lt;=$G$58,1,0)</f>
        <v>1</v>
      </c>
      <c r="IGV56" s="299">
        <f>IF(SUM($I$55:IGV55)&lt;=$G$58,1,0)</f>
        <v>1</v>
      </c>
      <c r="IGW56" s="299">
        <f>IF(SUM($I$55:IGW55)&lt;=$G$58,1,0)</f>
        <v>1</v>
      </c>
      <c r="IGX56" s="299">
        <f>IF(SUM($I$55:IGX55)&lt;=$G$58,1,0)</f>
        <v>1</v>
      </c>
      <c r="IGY56" s="299">
        <f>IF(SUM($I$55:IGY55)&lt;=$G$58,1,0)</f>
        <v>1</v>
      </c>
      <c r="IGZ56" s="299">
        <f>IF(SUM($I$55:IGZ55)&lt;=$G$58,1,0)</f>
        <v>1</v>
      </c>
      <c r="IHA56" s="299">
        <f>IF(SUM($I$55:IHA55)&lt;=$G$58,1,0)</f>
        <v>1</v>
      </c>
      <c r="IHB56" s="299">
        <f>IF(SUM($I$55:IHB55)&lt;=$G$58,1,0)</f>
        <v>1</v>
      </c>
      <c r="IHC56" s="299">
        <f>IF(SUM($I$55:IHC55)&lt;=$G$58,1,0)</f>
        <v>1</v>
      </c>
      <c r="IHD56" s="299">
        <f>IF(SUM($I$55:IHD55)&lt;=$G$58,1,0)</f>
        <v>1</v>
      </c>
      <c r="IHE56" s="299">
        <f>IF(SUM($I$55:IHE55)&lt;=$G$58,1,0)</f>
        <v>1</v>
      </c>
      <c r="IHF56" s="299">
        <f>IF(SUM($I$55:IHF55)&lt;=$G$58,1,0)</f>
        <v>1</v>
      </c>
      <c r="IHG56" s="299">
        <f>IF(SUM($I$55:IHG55)&lt;=$G$58,1,0)</f>
        <v>1</v>
      </c>
      <c r="IHH56" s="299">
        <f>IF(SUM($I$55:IHH55)&lt;=$G$58,1,0)</f>
        <v>1</v>
      </c>
      <c r="IHI56" s="299">
        <f>IF(SUM($I$55:IHI55)&lt;=$G$58,1,0)</f>
        <v>1</v>
      </c>
      <c r="IHJ56" s="299">
        <f>IF(SUM($I$55:IHJ55)&lt;=$G$58,1,0)</f>
        <v>1</v>
      </c>
      <c r="IHK56" s="299">
        <f>IF(SUM($I$55:IHK55)&lt;=$G$58,1,0)</f>
        <v>1</v>
      </c>
      <c r="IHL56" s="299">
        <f>IF(SUM($I$55:IHL55)&lt;=$G$58,1,0)</f>
        <v>1</v>
      </c>
      <c r="IHM56" s="299">
        <f>IF(SUM($I$55:IHM55)&lt;=$G$58,1,0)</f>
        <v>1</v>
      </c>
      <c r="IHN56" s="299">
        <f>IF(SUM($I$55:IHN55)&lt;=$G$58,1,0)</f>
        <v>1</v>
      </c>
      <c r="IHO56" s="299">
        <f>IF(SUM($I$55:IHO55)&lt;=$G$58,1,0)</f>
        <v>1</v>
      </c>
      <c r="IHP56" s="299">
        <f>IF(SUM($I$55:IHP55)&lt;=$G$58,1,0)</f>
        <v>1</v>
      </c>
      <c r="IHQ56" s="299">
        <f>IF(SUM($I$55:IHQ55)&lt;=$G$58,1,0)</f>
        <v>1</v>
      </c>
      <c r="IHR56" s="299">
        <f>IF(SUM($I$55:IHR55)&lt;=$G$58,1,0)</f>
        <v>1</v>
      </c>
      <c r="IHS56" s="299">
        <f>IF(SUM($I$55:IHS55)&lt;=$G$58,1,0)</f>
        <v>1</v>
      </c>
      <c r="IHT56" s="299">
        <f>IF(SUM($I$55:IHT55)&lt;=$G$58,1,0)</f>
        <v>1</v>
      </c>
      <c r="IHU56" s="299">
        <f>IF(SUM($I$55:IHU55)&lt;=$G$58,1,0)</f>
        <v>1</v>
      </c>
      <c r="IHV56" s="299">
        <f>IF(SUM($I$55:IHV55)&lt;=$G$58,1,0)</f>
        <v>1</v>
      </c>
      <c r="IHW56" s="299">
        <f>IF(SUM($I$55:IHW55)&lt;=$G$58,1,0)</f>
        <v>1</v>
      </c>
      <c r="IHX56" s="299">
        <f>IF(SUM($I$55:IHX55)&lt;=$G$58,1,0)</f>
        <v>1</v>
      </c>
      <c r="IHY56" s="299">
        <f>IF(SUM($I$55:IHY55)&lt;=$G$58,1,0)</f>
        <v>1</v>
      </c>
      <c r="IHZ56" s="299">
        <f>IF(SUM($I$55:IHZ55)&lt;=$G$58,1,0)</f>
        <v>1</v>
      </c>
      <c r="IIA56" s="299">
        <f>IF(SUM($I$55:IIA55)&lt;=$G$58,1,0)</f>
        <v>1</v>
      </c>
      <c r="IIB56" s="299">
        <f>IF(SUM($I$55:IIB55)&lt;=$G$58,1,0)</f>
        <v>1</v>
      </c>
      <c r="IIC56" s="299">
        <f>IF(SUM($I$55:IIC55)&lt;=$G$58,1,0)</f>
        <v>1</v>
      </c>
      <c r="IID56" s="299">
        <f>IF(SUM($I$55:IID55)&lt;=$G$58,1,0)</f>
        <v>1</v>
      </c>
      <c r="IIE56" s="299">
        <f>IF(SUM($I$55:IIE55)&lt;=$G$58,1,0)</f>
        <v>1</v>
      </c>
      <c r="IIF56" s="299">
        <f>IF(SUM($I$55:IIF55)&lt;=$G$58,1,0)</f>
        <v>1</v>
      </c>
      <c r="IIG56" s="299">
        <f>IF(SUM($I$55:IIG55)&lt;=$G$58,1,0)</f>
        <v>1</v>
      </c>
      <c r="IIH56" s="299">
        <f>IF(SUM($I$55:IIH55)&lt;=$G$58,1,0)</f>
        <v>1</v>
      </c>
      <c r="III56" s="299">
        <f>IF(SUM($I$55:III55)&lt;=$G$58,1,0)</f>
        <v>1</v>
      </c>
      <c r="IIJ56" s="299">
        <f>IF(SUM($I$55:IIJ55)&lt;=$G$58,1,0)</f>
        <v>1</v>
      </c>
      <c r="IIK56" s="299">
        <f>IF(SUM($I$55:IIK55)&lt;=$G$58,1,0)</f>
        <v>1</v>
      </c>
      <c r="IIL56" s="299">
        <f>IF(SUM($I$55:IIL55)&lt;=$G$58,1,0)</f>
        <v>1</v>
      </c>
      <c r="IIM56" s="299">
        <f>IF(SUM($I$55:IIM55)&lt;=$G$58,1,0)</f>
        <v>1</v>
      </c>
      <c r="IIN56" s="299">
        <f>IF(SUM($I$55:IIN55)&lt;=$G$58,1,0)</f>
        <v>1</v>
      </c>
      <c r="IIO56" s="299">
        <f>IF(SUM($I$55:IIO55)&lt;=$G$58,1,0)</f>
        <v>1</v>
      </c>
      <c r="IIP56" s="299">
        <f>IF(SUM($I$55:IIP55)&lt;=$G$58,1,0)</f>
        <v>1</v>
      </c>
      <c r="IIQ56" s="299">
        <f>IF(SUM($I$55:IIQ55)&lt;=$G$58,1,0)</f>
        <v>1</v>
      </c>
      <c r="IIR56" s="299">
        <f>IF(SUM($I$55:IIR55)&lt;=$G$58,1,0)</f>
        <v>1</v>
      </c>
      <c r="IIS56" s="299">
        <f>IF(SUM($I$55:IIS55)&lt;=$G$58,1,0)</f>
        <v>1</v>
      </c>
      <c r="IIT56" s="299">
        <f>IF(SUM($I$55:IIT55)&lt;=$G$58,1,0)</f>
        <v>1</v>
      </c>
      <c r="IIU56" s="299">
        <f>IF(SUM($I$55:IIU55)&lt;=$G$58,1,0)</f>
        <v>1</v>
      </c>
      <c r="IIV56" s="299">
        <f>IF(SUM($I$55:IIV55)&lt;=$G$58,1,0)</f>
        <v>1</v>
      </c>
      <c r="IIW56" s="299">
        <f>IF(SUM($I$55:IIW55)&lt;=$G$58,1,0)</f>
        <v>1</v>
      </c>
      <c r="IIX56" s="299">
        <f>IF(SUM($I$55:IIX55)&lt;=$G$58,1,0)</f>
        <v>1</v>
      </c>
      <c r="IIY56" s="299">
        <f>IF(SUM($I$55:IIY55)&lt;=$G$58,1,0)</f>
        <v>1</v>
      </c>
      <c r="IIZ56" s="299">
        <f>IF(SUM($I$55:IIZ55)&lt;=$G$58,1,0)</f>
        <v>1</v>
      </c>
      <c r="IJA56" s="299">
        <f>IF(SUM($I$55:IJA55)&lt;=$G$58,1,0)</f>
        <v>1</v>
      </c>
      <c r="IJB56" s="299">
        <f>IF(SUM($I$55:IJB55)&lt;=$G$58,1,0)</f>
        <v>1</v>
      </c>
      <c r="IJC56" s="299">
        <f>IF(SUM($I$55:IJC55)&lt;=$G$58,1,0)</f>
        <v>1</v>
      </c>
      <c r="IJD56" s="299">
        <f>IF(SUM($I$55:IJD55)&lt;=$G$58,1,0)</f>
        <v>1</v>
      </c>
      <c r="IJE56" s="299">
        <f>IF(SUM($I$55:IJE55)&lt;=$G$58,1,0)</f>
        <v>1</v>
      </c>
      <c r="IJF56" s="299">
        <f>IF(SUM($I$55:IJF55)&lt;=$G$58,1,0)</f>
        <v>1</v>
      </c>
      <c r="IJG56" s="299">
        <f>IF(SUM($I$55:IJG55)&lt;=$G$58,1,0)</f>
        <v>1</v>
      </c>
      <c r="IJH56" s="299">
        <f>IF(SUM($I$55:IJH55)&lt;=$G$58,1,0)</f>
        <v>1</v>
      </c>
      <c r="IJI56" s="299">
        <f>IF(SUM($I$55:IJI55)&lt;=$G$58,1,0)</f>
        <v>1</v>
      </c>
      <c r="IJJ56" s="299">
        <f>IF(SUM($I$55:IJJ55)&lt;=$G$58,1,0)</f>
        <v>1</v>
      </c>
      <c r="IJK56" s="299">
        <f>IF(SUM($I$55:IJK55)&lt;=$G$58,1,0)</f>
        <v>1</v>
      </c>
      <c r="IJL56" s="299">
        <f>IF(SUM($I$55:IJL55)&lt;=$G$58,1,0)</f>
        <v>1</v>
      </c>
      <c r="IJM56" s="299">
        <f>IF(SUM($I$55:IJM55)&lt;=$G$58,1,0)</f>
        <v>1</v>
      </c>
      <c r="IJN56" s="299">
        <f>IF(SUM($I$55:IJN55)&lt;=$G$58,1,0)</f>
        <v>1</v>
      </c>
      <c r="IJO56" s="299">
        <f>IF(SUM($I$55:IJO55)&lt;=$G$58,1,0)</f>
        <v>1</v>
      </c>
      <c r="IJP56" s="299">
        <f>IF(SUM($I$55:IJP55)&lt;=$G$58,1,0)</f>
        <v>1</v>
      </c>
      <c r="IJQ56" s="299">
        <f>IF(SUM($I$55:IJQ55)&lt;=$G$58,1,0)</f>
        <v>1</v>
      </c>
      <c r="IJR56" s="299">
        <f>IF(SUM($I$55:IJR55)&lt;=$G$58,1,0)</f>
        <v>1</v>
      </c>
      <c r="IJS56" s="299">
        <f>IF(SUM($I$55:IJS55)&lt;=$G$58,1,0)</f>
        <v>1</v>
      </c>
      <c r="IJT56" s="299">
        <f>IF(SUM($I$55:IJT55)&lt;=$G$58,1,0)</f>
        <v>1</v>
      </c>
      <c r="IJU56" s="299">
        <f>IF(SUM($I$55:IJU55)&lt;=$G$58,1,0)</f>
        <v>1</v>
      </c>
      <c r="IJV56" s="299">
        <f>IF(SUM($I$55:IJV55)&lt;=$G$58,1,0)</f>
        <v>1</v>
      </c>
      <c r="IJW56" s="299">
        <f>IF(SUM($I$55:IJW55)&lt;=$G$58,1,0)</f>
        <v>1</v>
      </c>
      <c r="IJX56" s="299">
        <f>IF(SUM($I$55:IJX55)&lt;=$G$58,1,0)</f>
        <v>1</v>
      </c>
      <c r="IJY56" s="299">
        <f>IF(SUM($I$55:IJY55)&lt;=$G$58,1,0)</f>
        <v>1</v>
      </c>
      <c r="IJZ56" s="299">
        <f>IF(SUM($I$55:IJZ55)&lt;=$G$58,1,0)</f>
        <v>1</v>
      </c>
      <c r="IKA56" s="299">
        <f>IF(SUM($I$55:IKA55)&lt;=$G$58,1,0)</f>
        <v>1</v>
      </c>
      <c r="IKB56" s="299">
        <f>IF(SUM($I$55:IKB55)&lt;=$G$58,1,0)</f>
        <v>1</v>
      </c>
      <c r="IKC56" s="299">
        <f>IF(SUM($I$55:IKC55)&lt;=$G$58,1,0)</f>
        <v>1</v>
      </c>
      <c r="IKD56" s="299">
        <f>IF(SUM($I$55:IKD55)&lt;=$G$58,1,0)</f>
        <v>1</v>
      </c>
      <c r="IKE56" s="299">
        <f>IF(SUM($I$55:IKE55)&lt;=$G$58,1,0)</f>
        <v>1</v>
      </c>
      <c r="IKF56" s="299">
        <f>IF(SUM($I$55:IKF55)&lt;=$G$58,1,0)</f>
        <v>1</v>
      </c>
      <c r="IKG56" s="299">
        <f>IF(SUM($I$55:IKG55)&lt;=$G$58,1,0)</f>
        <v>1</v>
      </c>
      <c r="IKH56" s="299">
        <f>IF(SUM($I$55:IKH55)&lt;=$G$58,1,0)</f>
        <v>1</v>
      </c>
      <c r="IKI56" s="299">
        <f>IF(SUM($I$55:IKI55)&lt;=$G$58,1,0)</f>
        <v>1</v>
      </c>
      <c r="IKJ56" s="299">
        <f>IF(SUM($I$55:IKJ55)&lt;=$G$58,1,0)</f>
        <v>1</v>
      </c>
      <c r="IKK56" s="299">
        <f>IF(SUM($I$55:IKK55)&lt;=$G$58,1,0)</f>
        <v>1</v>
      </c>
      <c r="IKL56" s="299">
        <f>IF(SUM($I$55:IKL55)&lt;=$G$58,1,0)</f>
        <v>1</v>
      </c>
      <c r="IKM56" s="299">
        <f>IF(SUM($I$55:IKM55)&lt;=$G$58,1,0)</f>
        <v>1</v>
      </c>
      <c r="IKN56" s="299">
        <f>IF(SUM($I$55:IKN55)&lt;=$G$58,1,0)</f>
        <v>1</v>
      </c>
      <c r="IKO56" s="299">
        <f>IF(SUM($I$55:IKO55)&lt;=$G$58,1,0)</f>
        <v>1</v>
      </c>
      <c r="IKP56" s="299">
        <f>IF(SUM($I$55:IKP55)&lt;=$G$58,1,0)</f>
        <v>1</v>
      </c>
      <c r="IKQ56" s="299">
        <f>IF(SUM($I$55:IKQ55)&lt;=$G$58,1,0)</f>
        <v>1</v>
      </c>
      <c r="IKR56" s="299">
        <f>IF(SUM($I$55:IKR55)&lt;=$G$58,1,0)</f>
        <v>1</v>
      </c>
      <c r="IKS56" s="299">
        <f>IF(SUM($I$55:IKS55)&lt;=$G$58,1,0)</f>
        <v>1</v>
      </c>
      <c r="IKT56" s="299">
        <f>IF(SUM($I$55:IKT55)&lt;=$G$58,1,0)</f>
        <v>1</v>
      </c>
      <c r="IKU56" s="299">
        <f>IF(SUM($I$55:IKU55)&lt;=$G$58,1,0)</f>
        <v>1</v>
      </c>
      <c r="IKV56" s="299">
        <f>IF(SUM($I$55:IKV55)&lt;=$G$58,1,0)</f>
        <v>1</v>
      </c>
      <c r="IKW56" s="299">
        <f>IF(SUM($I$55:IKW55)&lt;=$G$58,1,0)</f>
        <v>1</v>
      </c>
      <c r="IKX56" s="299">
        <f>IF(SUM($I$55:IKX55)&lt;=$G$58,1,0)</f>
        <v>1</v>
      </c>
      <c r="IKY56" s="299">
        <f>IF(SUM($I$55:IKY55)&lt;=$G$58,1,0)</f>
        <v>1</v>
      </c>
      <c r="IKZ56" s="299">
        <f>IF(SUM($I$55:IKZ55)&lt;=$G$58,1,0)</f>
        <v>1</v>
      </c>
      <c r="ILA56" s="299">
        <f>IF(SUM($I$55:ILA55)&lt;=$G$58,1,0)</f>
        <v>1</v>
      </c>
      <c r="ILB56" s="299">
        <f>IF(SUM($I$55:ILB55)&lt;=$G$58,1,0)</f>
        <v>1</v>
      </c>
      <c r="ILC56" s="299">
        <f>IF(SUM($I$55:ILC55)&lt;=$G$58,1,0)</f>
        <v>1</v>
      </c>
      <c r="ILD56" s="299">
        <f>IF(SUM($I$55:ILD55)&lt;=$G$58,1,0)</f>
        <v>1</v>
      </c>
      <c r="ILE56" s="299">
        <f>IF(SUM($I$55:ILE55)&lt;=$G$58,1,0)</f>
        <v>1</v>
      </c>
      <c r="ILF56" s="299">
        <f>IF(SUM($I$55:ILF55)&lt;=$G$58,1,0)</f>
        <v>1</v>
      </c>
      <c r="ILG56" s="299">
        <f>IF(SUM($I$55:ILG55)&lt;=$G$58,1,0)</f>
        <v>1</v>
      </c>
      <c r="ILH56" s="299">
        <f>IF(SUM($I$55:ILH55)&lt;=$G$58,1,0)</f>
        <v>1</v>
      </c>
      <c r="ILI56" s="299">
        <f>IF(SUM($I$55:ILI55)&lt;=$G$58,1,0)</f>
        <v>1</v>
      </c>
      <c r="ILJ56" s="299">
        <f>IF(SUM($I$55:ILJ55)&lt;=$G$58,1,0)</f>
        <v>1</v>
      </c>
      <c r="ILK56" s="299">
        <f>IF(SUM($I$55:ILK55)&lt;=$G$58,1,0)</f>
        <v>1</v>
      </c>
      <c r="ILL56" s="299">
        <f>IF(SUM($I$55:ILL55)&lt;=$G$58,1,0)</f>
        <v>1</v>
      </c>
      <c r="ILM56" s="299">
        <f>IF(SUM($I$55:ILM55)&lt;=$G$58,1,0)</f>
        <v>1</v>
      </c>
      <c r="ILN56" s="299">
        <f>IF(SUM($I$55:ILN55)&lt;=$G$58,1,0)</f>
        <v>1</v>
      </c>
      <c r="ILO56" s="299">
        <f>IF(SUM($I$55:ILO55)&lt;=$G$58,1,0)</f>
        <v>1</v>
      </c>
      <c r="ILP56" s="299">
        <f>IF(SUM($I$55:ILP55)&lt;=$G$58,1,0)</f>
        <v>1</v>
      </c>
      <c r="ILQ56" s="299">
        <f>IF(SUM($I$55:ILQ55)&lt;=$G$58,1,0)</f>
        <v>1</v>
      </c>
      <c r="ILR56" s="299">
        <f>IF(SUM($I$55:ILR55)&lt;=$G$58,1,0)</f>
        <v>1</v>
      </c>
      <c r="ILS56" s="299">
        <f>IF(SUM($I$55:ILS55)&lt;=$G$58,1,0)</f>
        <v>1</v>
      </c>
      <c r="ILT56" s="299">
        <f>IF(SUM($I$55:ILT55)&lt;=$G$58,1,0)</f>
        <v>1</v>
      </c>
      <c r="ILU56" s="299">
        <f>IF(SUM($I$55:ILU55)&lt;=$G$58,1,0)</f>
        <v>1</v>
      </c>
      <c r="ILV56" s="299">
        <f>IF(SUM($I$55:ILV55)&lt;=$G$58,1,0)</f>
        <v>1</v>
      </c>
      <c r="ILW56" s="299">
        <f>IF(SUM($I$55:ILW55)&lt;=$G$58,1,0)</f>
        <v>1</v>
      </c>
      <c r="ILX56" s="299">
        <f>IF(SUM($I$55:ILX55)&lt;=$G$58,1,0)</f>
        <v>1</v>
      </c>
      <c r="ILY56" s="299">
        <f>IF(SUM($I$55:ILY55)&lt;=$G$58,1,0)</f>
        <v>1</v>
      </c>
      <c r="ILZ56" s="299">
        <f>IF(SUM($I$55:ILZ55)&lt;=$G$58,1,0)</f>
        <v>1</v>
      </c>
      <c r="IMA56" s="299">
        <f>IF(SUM($I$55:IMA55)&lt;=$G$58,1,0)</f>
        <v>1</v>
      </c>
      <c r="IMB56" s="299">
        <f>IF(SUM($I$55:IMB55)&lt;=$G$58,1,0)</f>
        <v>1</v>
      </c>
      <c r="IMC56" s="299">
        <f>IF(SUM($I$55:IMC55)&lt;=$G$58,1,0)</f>
        <v>1</v>
      </c>
      <c r="IMD56" s="299">
        <f>IF(SUM($I$55:IMD55)&lt;=$G$58,1,0)</f>
        <v>1</v>
      </c>
      <c r="IME56" s="299">
        <f>IF(SUM($I$55:IME55)&lt;=$G$58,1,0)</f>
        <v>1</v>
      </c>
      <c r="IMF56" s="299">
        <f>IF(SUM($I$55:IMF55)&lt;=$G$58,1,0)</f>
        <v>1</v>
      </c>
      <c r="IMG56" s="299">
        <f>IF(SUM($I$55:IMG55)&lt;=$G$58,1,0)</f>
        <v>1</v>
      </c>
      <c r="IMH56" s="299">
        <f>IF(SUM($I$55:IMH55)&lt;=$G$58,1,0)</f>
        <v>1</v>
      </c>
      <c r="IMI56" s="299">
        <f>IF(SUM($I$55:IMI55)&lt;=$G$58,1,0)</f>
        <v>1</v>
      </c>
      <c r="IMJ56" s="299">
        <f>IF(SUM($I$55:IMJ55)&lt;=$G$58,1,0)</f>
        <v>1</v>
      </c>
      <c r="IMK56" s="299">
        <f>IF(SUM($I$55:IMK55)&lt;=$G$58,1,0)</f>
        <v>1</v>
      </c>
      <c r="IML56" s="299">
        <f>IF(SUM($I$55:IML55)&lt;=$G$58,1,0)</f>
        <v>1</v>
      </c>
      <c r="IMM56" s="299">
        <f>IF(SUM($I$55:IMM55)&lt;=$G$58,1,0)</f>
        <v>1</v>
      </c>
      <c r="IMN56" s="299">
        <f>IF(SUM($I$55:IMN55)&lt;=$G$58,1,0)</f>
        <v>1</v>
      </c>
      <c r="IMO56" s="299">
        <f>IF(SUM($I$55:IMO55)&lt;=$G$58,1,0)</f>
        <v>1</v>
      </c>
      <c r="IMP56" s="299">
        <f>IF(SUM($I$55:IMP55)&lt;=$G$58,1,0)</f>
        <v>1</v>
      </c>
      <c r="IMQ56" s="299">
        <f>IF(SUM($I$55:IMQ55)&lt;=$G$58,1,0)</f>
        <v>1</v>
      </c>
      <c r="IMR56" s="299">
        <f>IF(SUM($I$55:IMR55)&lt;=$G$58,1,0)</f>
        <v>1</v>
      </c>
      <c r="IMS56" s="299">
        <f>IF(SUM($I$55:IMS55)&lt;=$G$58,1,0)</f>
        <v>1</v>
      </c>
      <c r="IMT56" s="299">
        <f>IF(SUM($I$55:IMT55)&lt;=$G$58,1,0)</f>
        <v>1</v>
      </c>
      <c r="IMU56" s="299">
        <f>IF(SUM($I$55:IMU55)&lt;=$G$58,1,0)</f>
        <v>1</v>
      </c>
      <c r="IMV56" s="299">
        <f>IF(SUM($I$55:IMV55)&lt;=$G$58,1,0)</f>
        <v>1</v>
      </c>
      <c r="IMW56" s="299">
        <f>IF(SUM($I$55:IMW55)&lt;=$G$58,1,0)</f>
        <v>1</v>
      </c>
      <c r="IMX56" s="299">
        <f>IF(SUM($I$55:IMX55)&lt;=$G$58,1,0)</f>
        <v>1</v>
      </c>
      <c r="IMY56" s="299">
        <f>IF(SUM($I$55:IMY55)&lt;=$G$58,1,0)</f>
        <v>1</v>
      </c>
      <c r="IMZ56" s="299">
        <f>IF(SUM($I$55:IMZ55)&lt;=$G$58,1,0)</f>
        <v>1</v>
      </c>
      <c r="INA56" s="299">
        <f>IF(SUM($I$55:INA55)&lt;=$G$58,1,0)</f>
        <v>1</v>
      </c>
      <c r="INB56" s="299">
        <f>IF(SUM($I$55:INB55)&lt;=$G$58,1,0)</f>
        <v>1</v>
      </c>
      <c r="INC56" s="299">
        <f>IF(SUM($I$55:INC55)&lt;=$G$58,1,0)</f>
        <v>1</v>
      </c>
      <c r="IND56" s="299">
        <f>IF(SUM($I$55:IND55)&lt;=$G$58,1,0)</f>
        <v>1</v>
      </c>
      <c r="INE56" s="299">
        <f>IF(SUM($I$55:INE55)&lt;=$G$58,1,0)</f>
        <v>1</v>
      </c>
      <c r="INF56" s="299">
        <f>IF(SUM($I$55:INF55)&lt;=$G$58,1,0)</f>
        <v>1</v>
      </c>
      <c r="ING56" s="299">
        <f>IF(SUM($I$55:ING55)&lt;=$G$58,1,0)</f>
        <v>1</v>
      </c>
      <c r="INH56" s="299">
        <f>IF(SUM($I$55:INH55)&lt;=$G$58,1,0)</f>
        <v>1</v>
      </c>
      <c r="INI56" s="299">
        <f>IF(SUM($I$55:INI55)&lt;=$G$58,1,0)</f>
        <v>1</v>
      </c>
      <c r="INJ56" s="299">
        <f>IF(SUM($I$55:INJ55)&lt;=$G$58,1,0)</f>
        <v>1</v>
      </c>
      <c r="INK56" s="299">
        <f>IF(SUM($I$55:INK55)&lt;=$G$58,1,0)</f>
        <v>1</v>
      </c>
      <c r="INL56" s="299">
        <f>IF(SUM($I$55:INL55)&lt;=$G$58,1,0)</f>
        <v>1</v>
      </c>
      <c r="INM56" s="299">
        <f>IF(SUM($I$55:INM55)&lt;=$G$58,1,0)</f>
        <v>1</v>
      </c>
      <c r="INN56" s="299">
        <f>IF(SUM($I$55:INN55)&lt;=$G$58,1,0)</f>
        <v>1</v>
      </c>
      <c r="INO56" s="299">
        <f>IF(SUM($I$55:INO55)&lt;=$G$58,1,0)</f>
        <v>1</v>
      </c>
      <c r="INP56" s="299">
        <f>IF(SUM($I$55:INP55)&lt;=$G$58,1,0)</f>
        <v>1</v>
      </c>
      <c r="INQ56" s="299">
        <f>IF(SUM($I$55:INQ55)&lt;=$G$58,1,0)</f>
        <v>1</v>
      </c>
      <c r="INR56" s="299">
        <f>IF(SUM($I$55:INR55)&lt;=$G$58,1,0)</f>
        <v>1</v>
      </c>
      <c r="INS56" s="299">
        <f>IF(SUM($I$55:INS55)&lt;=$G$58,1,0)</f>
        <v>1</v>
      </c>
      <c r="INT56" s="299">
        <f>IF(SUM($I$55:INT55)&lt;=$G$58,1,0)</f>
        <v>1</v>
      </c>
      <c r="INU56" s="299">
        <f>IF(SUM($I$55:INU55)&lt;=$G$58,1,0)</f>
        <v>1</v>
      </c>
      <c r="INV56" s="299">
        <f>IF(SUM($I$55:INV55)&lt;=$G$58,1,0)</f>
        <v>1</v>
      </c>
      <c r="INW56" s="299">
        <f>IF(SUM($I$55:INW55)&lt;=$G$58,1,0)</f>
        <v>1</v>
      </c>
      <c r="INX56" s="299">
        <f>IF(SUM($I$55:INX55)&lt;=$G$58,1,0)</f>
        <v>1</v>
      </c>
      <c r="INY56" s="299">
        <f>IF(SUM($I$55:INY55)&lt;=$G$58,1,0)</f>
        <v>1</v>
      </c>
      <c r="INZ56" s="299">
        <f>IF(SUM($I$55:INZ55)&lt;=$G$58,1,0)</f>
        <v>1</v>
      </c>
      <c r="IOA56" s="299">
        <f>IF(SUM($I$55:IOA55)&lt;=$G$58,1,0)</f>
        <v>1</v>
      </c>
      <c r="IOB56" s="299">
        <f>IF(SUM($I$55:IOB55)&lt;=$G$58,1,0)</f>
        <v>1</v>
      </c>
      <c r="IOC56" s="299">
        <f>IF(SUM($I$55:IOC55)&lt;=$G$58,1,0)</f>
        <v>1</v>
      </c>
      <c r="IOD56" s="299">
        <f>IF(SUM($I$55:IOD55)&lt;=$G$58,1,0)</f>
        <v>1</v>
      </c>
      <c r="IOE56" s="299">
        <f>IF(SUM($I$55:IOE55)&lt;=$G$58,1,0)</f>
        <v>1</v>
      </c>
      <c r="IOF56" s="299">
        <f>IF(SUM($I$55:IOF55)&lt;=$G$58,1,0)</f>
        <v>1</v>
      </c>
      <c r="IOG56" s="299">
        <f>IF(SUM($I$55:IOG55)&lt;=$G$58,1,0)</f>
        <v>1</v>
      </c>
      <c r="IOH56" s="299">
        <f>IF(SUM($I$55:IOH55)&lt;=$G$58,1,0)</f>
        <v>1</v>
      </c>
      <c r="IOI56" s="299">
        <f>IF(SUM($I$55:IOI55)&lt;=$G$58,1,0)</f>
        <v>1</v>
      </c>
      <c r="IOJ56" s="299">
        <f>IF(SUM($I$55:IOJ55)&lt;=$G$58,1,0)</f>
        <v>1</v>
      </c>
      <c r="IOK56" s="299">
        <f>IF(SUM($I$55:IOK55)&lt;=$G$58,1,0)</f>
        <v>1</v>
      </c>
      <c r="IOL56" s="299">
        <f>IF(SUM($I$55:IOL55)&lt;=$G$58,1,0)</f>
        <v>1</v>
      </c>
      <c r="IOM56" s="299">
        <f>IF(SUM($I$55:IOM55)&lt;=$G$58,1,0)</f>
        <v>1</v>
      </c>
      <c r="ION56" s="299">
        <f>IF(SUM($I$55:ION55)&lt;=$G$58,1,0)</f>
        <v>1</v>
      </c>
      <c r="IOO56" s="299">
        <f>IF(SUM($I$55:IOO55)&lt;=$G$58,1,0)</f>
        <v>1</v>
      </c>
      <c r="IOP56" s="299">
        <f>IF(SUM($I$55:IOP55)&lt;=$G$58,1,0)</f>
        <v>1</v>
      </c>
      <c r="IOQ56" s="299">
        <f>IF(SUM($I$55:IOQ55)&lt;=$G$58,1,0)</f>
        <v>1</v>
      </c>
      <c r="IOR56" s="299">
        <f>IF(SUM($I$55:IOR55)&lt;=$G$58,1,0)</f>
        <v>1</v>
      </c>
      <c r="IOS56" s="299">
        <f>IF(SUM($I$55:IOS55)&lt;=$G$58,1,0)</f>
        <v>1</v>
      </c>
      <c r="IOT56" s="299">
        <f>IF(SUM($I$55:IOT55)&lt;=$G$58,1,0)</f>
        <v>1</v>
      </c>
      <c r="IOU56" s="299">
        <f>IF(SUM($I$55:IOU55)&lt;=$G$58,1,0)</f>
        <v>1</v>
      </c>
      <c r="IOV56" s="299">
        <f>IF(SUM($I$55:IOV55)&lt;=$G$58,1,0)</f>
        <v>1</v>
      </c>
      <c r="IOW56" s="299">
        <f>IF(SUM($I$55:IOW55)&lt;=$G$58,1,0)</f>
        <v>1</v>
      </c>
      <c r="IOX56" s="299">
        <f>IF(SUM($I$55:IOX55)&lt;=$G$58,1,0)</f>
        <v>1</v>
      </c>
      <c r="IOY56" s="299">
        <f>IF(SUM($I$55:IOY55)&lt;=$G$58,1,0)</f>
        <v>1</v>
      </c>
      <c r="IOZ56" s="299">
        <f>IF(SUM($I$55:IOZ55)&lt;=$G$58,1,0)</f>
        <v>1</v>
      </c>
      <c r="IPA56" s="299">
        <f>IF(SUM($I$55:IPA55)&lt;=$G$58,1,0)</f>
        <v>1</v>
      </c>
      <c r="IPB56" s="299">
        <f>IF(SUM($I$55:IPB55)&lt;=$G$58,1,0)</f>
        <v>1</v>
      </c>
      <c r="IPC56" s="299">
        <f>IF(SUM($I$55:IPC55)&lt;=$G$58,1,0)</f>
        <v>1</v>
      </c>
      <c r="IPD56" s="299">
        <f>IF(SUM($I$55:IPD55)&lt;=$G$58,1,0)</f>
        <v>1</v>
      </c>
      <c r="IPE56" s="299">
        <f>IF(SUM($I$55:IPE55)&lt;=$G$58,1,0)</f>
        <v>1</v>
      </c>
      <c r="IPF56" s="299">
        <f>IF(SUM($I$55:IPF55)&lt;=$G$58,1,0)</f>
        <v>1</v>
      </c>
      <c r="IPG56" s="299">
        <f>IF(SUM($I$55:IPG55)&lt;=$G$58,1,0)</f>
        <v>1</v>
      </c>
      <c r="IPH56" s="299">
        <f>IF(SUM($I$55:IPH55)&lt;=$G$58,1,0)</f>
        <v>1</v>
      </c>
      <c r="IPI56" s="299">
        <f>IF(SUM($I$55:IPI55)&lt;=$G$58,1,0)</f>
        <v>1</v>
      </c>
      <c r="IPJ56" s="299">
        <f>IF(SUM($I$55:IPJ55)&lt;=$G$58,1,0)</f>
        <v>1</v>
      </c>
      <c r="IPK56" s="299">
        <f>IF(SUM($I$55:IPK55)&lt;=$G$58,1,0)</f>
        <v>1</v>
      </c>
      <c r="IPL56" s="299">
        <f>IF(SUM($I$55:IPL55)&lt;=$G$58,1,0)</f>
        <v>1</v>
      </c>
      <c r="IPM56" s="299">
        <f>IF(SUM($I$55:IPM55)&lt;=$G$58,1,0)</f>
        <v>1</v>
      </c>
      <c r="IPN56" s="299">
        <f>IF(SUM($I$55:IPN55)&lt;=$G$58,1,0)</f>
        <v>1</v>
      </c>
      <c r="IPO56" s="299">
        <f>IF(SUM($I$55:IPO55)&lt;=$G$58,1,0)</f>
        <v>1</v>
      </c>
      <c r="IPP56" s="299">
        <f>IF(SUM($I$55:IPP55)&lt;=$G$58,1,0)</f>
        <v>1</v>
      </c>
      <c r="IPQ56" s="299">
        <f>IF(SUM($I$55:IPQ55)&lt;=$G$58,1,0)</f>
        <v>1</v>
      </c>
      <c r="IPR56" s="299">
        <f>IF(SUM($I$55:IPR55)&lt;=$G$58,1,0)</f>
        <v>1</v>
      </c>
      <c r="IPS56" s="299">
        <f>IF(SUM($I$55:IPS55)&lt;=$G$58,1,0)</f>
        <v>1</v>
      </c>
      <c r="IPT56" s="299">
        <f>IF(SUM($I$55:IPT55)&lt;=$G$58,1,0)</f>
        <v>1</v>
      </c>
      <c r="IPU56" s="299">
        <f>IF(SUM($I$55:IPU55)&lt;=$G$58,1,0)</f>
        <v>1</v>
      </c>
      <c r="IPV56" s="299">
        <f>IF(SUM($I$55:IPV55)&lt;=$G$58,1,0)</f>
        <v>1</v>
      </c>
      <c r="IPW56" s="299">
        <f>IF(SUM($I$55:IPW55)&lt;=$G$58,1,0)</f>
        <v>1</v>
      </c>
      <c r="IPX56" s="299">
        <f>IF(SUM($I$55:IPX55)&lt;=$G$58,1,0)</f>
        <v>1</v>
      </c>
      <c r="IPY56" s="299">
        <f>IF(SUM($I$55:IPY55)&lt;=$G$58,1,0)</f>
        <v>1</v>
      </c>
      <c r="IPZ56" s="299">
        <f>IF(SUM($I$55:IPZ55)&lt;=$G$58,1,0)</f>
        <v>1</v>
      </c>
      <c r="IQA56" s="299">
        <f>IF(SUM($I$55:IQA55)&lt;=$G$58,1,0)</f>
        <v>1</v>
      </c>
      <c r="IQB56" s="299">
        <f>IF(SUM($I$55:IQB55)&lt;=$G$58,1,0)</f>
        <v>1</v>
      </c>
      <c r="IQC56" s="299">
        <f>IF(SUM($I$55:IQC55)&lt;=$G$58,1,0)</f>
        <v>1</v>
      </c>
      <c r="IQD56" s="299">
        <f>IF(SUM($I$55:IQD55)&lt;=$G$58,1,0)</f>
        <v>1</v>
      </c>
      <c r="IQE56" s="299">
        <f>IF(SUM($I$55:IQE55)&lt;=$G$58,1,0)</f>
        <v>1</v>
      </c>
      <c r="IQF56" s="299">
        <f>IF(SUM($I$55:IQF55)&lt;=$G$58,1,0)</f>
        <v>1</v>
      </c>
      <c r="IQG56" s="299">
        <f>IF(SUM($I$55:IQG55)&lt;=$G$58,1,0)</f>
        <v>1</v>
      </c>
      <c r="IQH56" s="299">
        <f>IF(SUM($I$55:IQH55)&lt;=$G$58,1,0)</f>
        <v>1</v>
      </c>
      <c r="IQI56" s="299">
        <f>IF(SUM($I$55:IQI55)&lt;=$G$58,1,0)</f>
        <v>1</v>
      </c>
      <c r="IQJ56" s="299">
        <f>IF(SUM($I$55:IQJ55)&lt;=$G$58,1,0)</f>
        <v>1</v>
      </c>
      <c r="IQK56" s="299">
        <f>IF(SUM($I$55:IQK55)&lt;=$G$58,1,0)</f>
        <v>1</v>
      </c>
      <c r="IQL56" s="299">
        <f>IF(SUM($I$55:IQL55)&lt;=$G$58,1,0)</f>
        <v>1</v>
      </c>
      <c r="IQM56" s="299">
        <f>IF(SUM($I$55:IQM55)&lt;=$G$58,1,0)</f>
        <v>1</v>
      </c>
      <c r="IQN56" s="299">
        <f>IF(SUM($I$55:IQN55)&lt;=$G$58,1,0)</f>
        <v>1</v>
      </c>
      <c r="IQO56" s="299">
        <f>IF(SUM($I$55:IQO55)&lt;=$G$58,1,0)</f>
        <v>1</v>
      </c>
      <c r="IQP56" s="299">
        <f>IF(SUM($I$55:IQP55)&lt;=$G$58,1,0)</f>
        <v>1</v>
      </c>
      <c r="IQQ56" s="299">
        <f>IF(SUM($I$55:IQQ55)&lt;=$G$58,1,0)</f>
        <v>1</v>
      </c>
      <c r="IQR56" s="299">
        <f>IF(SUM($I$55:IQR55)&lt;=$G$58,1,0)</f>
        <v>1</v>
      </c>
      <c r="IQS56" s="299">
        <f>IF(SUM($I$55:IQS55)&lt;=$G$58,1,0)</f>
        <v>1</v>
      </c>
      <c r="IQT56" s="299">
        <f>IF(SUM($I$55:IQT55)&lt;=$G$58,1,0)</f>
        <v>1</v>
      </c>
      <c r="IQU56" s="299">
        <f>IF(SUM($I$55:IQU55)&lt;=$G$58,1,0)</f>
        <v>1</v>
      </c>
      <c r="IQV56" s="299">
        <f>IF(SUM($I$55:IQV55)&lt;=$G$58,1,0)</f>
        <v>1</v>
      </c>
      <c r="IQW56" s="299">
        <f>IF(SUM($I$55:IQW55)&lt;=$G$58,1,0)</f>
        <v>1</v>
      </c>
      <c r="IQX56" s="299">
        <f>IF(SUM($I$55:IQX55)&lt;=$G$58,1,0)</f>
        <v>1</v>
      </c>
      <c r="IQY56" s="299">
        <f>IF(SUM($I$55:IQY55)&lt;=$G$58,1,0)</f>
        <v>1</v>
      </c>
      <c r="IQZ56" s="299">
        <f>IF(SUM($I$55:IQZ55)&lt;=$G$58,1,0)</f>
        <v>1</v>
      </c>
      <c r="IRA56" s="299">
        <f>IF(SUM($I$55:IRA55)&lt;=$G$58,1,0)</f>
        <v>1</v>
      </c>
      <c r="IRB56" s="299">
        <f>IF(SUM($I$55:IRB55)&lt;=$G$58,1,0)</f>
        <v>1</v>
      </c>
      <c r="IRC56" s="299">
        <f>IF(SUM($I$55:IRC55)&lt;=$G$58,1,0)</f>
        <v>1</v>
      </c>
      <c r="IRD56" s="299">
        <f>IF(SUM($I$55:IRD55)&lt;=$G$58,1,0)</f>
        <v>1</v>
      </c>
      <c r="IRE56" s="299">
        <f>IF(SUM($I$55:IRE55)&lt;=$G$58,1,0)</f>
        <v>1</v>
      </c>
      <c r="IRF56" s="299">
        <f>IF(SUM($I$55:IRF55)&lt;=$G$58,1,0)</f>
        <v>1</v>
      </c>
      <c r="IRG56" s="299">
        <f>IF(SUM($I$55:IRG55)&lt;=$G$58,1,0)</f>
        <v>1</v>
      </c>
      <c r="IRH56" s="299">
        <f>IF(SUM($I$55:IRH55)&lt;=$G$58,1,0)</f>
        <v>1</v>
      </c>
      <c r="IRI56" s="299">
        <f>IF(SUM($I$55:IRI55)&lt;=$G$58,1,0)</f>
        <v>1</v>
      </c>
      <c r="IRJ56" s="299">
        <f>IF(SUM($I$55:IRJ55)&lt;=$G$58,1,0)</f>
        <v>1</v>
      </c>
      <c r="IRK56" s="299">
        <f>IF(SUM($I$55:IRK55)&lt;=$G$58,1,0)</f>
        <v>1</v>
      </c>
      <c r="IRL56" s="299">
        <f>IF(SUM($I$55:IRL55)&lt;=$G$58,1,0)</f>
        <v>1</v>
      </c>
      <c r="IRM56" s="299">
        <f>IF(SUM($I$55:IRM55)&lt;=$G$58,1,0)</f>
        <v>1</v>
      </c>
      <c r="IRN56" s="299">
        <f>IF(SUM($I$55:IRN55)&lt;=$G$58,1,0)</f>
        <v>1</v>
      </c>
      <c r="IRO56" s="299">
        <f>IF(SUM($I$55:IRO55)&lt;=$G$58,1,0)</f>
        <v>1</v>
      </c>
      <c r="IRP56" s="299">
        <f>IF(SUM($I$55:IRP55)&lt;=$G$58,1,0)</f>
        <v>1</v>
      </c>
      <c r="IRQ56" s="299">
        <f>IF(SUM($I$55:IRQ55)&lt;=$G$58,1,0)</f>
        <v>1</v>
      </c>
      <c r="IRR56" s="299">
        <f>IF(SUM($I$55:IRR55)&lt;=$G$58,1,0)</f>
        <v>1</v>
      </c>
      <c r="IRS56" s="299">
        <f>IF(SUM($I$55:IRS55)&lt;=$G$58,1,0)</f>
        <v>1</v>
      </c>
      <c r="IRT56" s="299">
        <f>IF(SUM($I$55:IRT55)&lt;=$G$58,1,0)</f>
        <v>1</v>
      </c>
      <c r="IRU56" s="299">
        <f>IF(SUM($I$55:IRU55)&lt;=$G$58,1,0)</f>
        <v>1</v>
      </c>
      <c r="IRV56" s="299">
        <f>IF(SUM($I$55:IRV55)&lt;=$G$58,1,0)</f>
        <v>1</v>
      </c>
      <c r="IRW56" s="299">
        <f>IF(SUM($I$55:IRW55)&lt;=$G$58,1,0)</f>
        <v>1</v>
      </c>
      <c r="IRX56" s="299">
        <f>IF(SUM($I$55:IRX55)&lt;=$G$58,1,0)</f>
        <v>1</v>
      </c>
      <c r="IRY56" s="299">
        <f>IF(SUM($I$55:IRY55)&lt;=$G$58,1,0)</f>
        <v>1</v>
      </c>
      <c r="IRZ56" s="299">
        <f>IF(SUM($I$55:IRZ55)&lt;=$G$58,1,0)</f>
        <v>1</v>
      </c>
      <c r="ISA56" s="299">
        <f>IF(SUM($I$55:ISA55)&lt;=$G$58,1,0)</f>
        <v>1</v>
      </c>
      <c r="ISB56" s="299">
        <f>IF(SUM($I$55:ISB55)&lt;=$G$58,1,0)</f>
        <v>1</v>
      </c>
      <c r="ISC56" s="299">
        <f>IF(SUM($I$55:ISC55)&lt;=$G$58,1,0)</f>
        <v>1</v>
      </c>
      <c r="ISD56" s="299">
        <f>IF(SUM($I$55:ISD55)&lt;=$G$58,1,0)</f>
        <v>1</v>
      </c>
      <c r="ISE56" s="299">
        <f>IF(SUM($I$55:ISE55)&lt;=$G$58,1,0)</f>
        <v>1</v>
      </c>
      <c r="ISF56" s="299">
        <f>IF(SUM($I$55:ISF55)&lt;=$G$58,1,0)</f>
        <v>1</v>
      </c>
      <c r="ISG56" s="299">
        <f>IF(SUM($I$55:ISG55)&lt;=$G$58,1,0)</f>
        <v>1</v>
      </c>
      <c r="ISH56" s="299">
        <f>IF(SUM($I$55:ISH55)&lt;=$G$58,1,0)</f>
        <v>1</v>
      </c>
      <c r="ISI56" s="299">
        <f>IF(SUM($I$55:ISI55)&lt;=$G$58,1,0)</f>
        <v>1</v>
      </c>
      <c r="ISJ56" s="299">
        <f>IF(SUM($I$55:ISJ55)&lt;=$G$58,1,0)</f>
        <v>1</v>
      </c>
      <c r="ISK56" s="299">
        <f>IF(SUM($I$55:ISK55)&lt;=$G$58,1,0)</f>
        <v>1</v>
      </c>
      <c r="ISL56" s="299">
        <f>IF(SUM($I$55:ISL55)&lt;=$G$58,1,0)</f>
        <v>1</v>
      </c>
      <c r="ISM56" s="299">
        <f>IF(SUM($I$55:ISM55)&lt;=$G$58,1,0)</f>
        <v>1</v>
      </c>
      <c r="ISN56" s="299">
        <f>IF(SUM($I$55:ISN55)&lt;=$G$58,1,0)</f>
        <v>1</v>
      </c>
      <c r="ISO56" s="299">
        <f>IF(SUM($I$55:ISO55)&lt;=$G$58,1,0)</f>
        <v>1</v>
      </c>
      <c r="ISP56" s="299">
        <f>IF(SUM($I$55:ISP55)&lt;=$G$58,1,0)</f>
        <v>1</v>
      </c>
      <c r="ISQ56" s="299">
        <f>IF(SUM($I$55:ISQ55)&lt;=$G$58,1,0)</f>
        <v>1</v>
      </c>
      <c r="ISR56" s="299">
        <f>IF(SUM($I$55:ISR55)&lt;=$G$58,1,0)</f>
        <v>1</v>
      </c>
      <c r="ISS56" s="299">
        <f>IF(SUM($I$55:ISS55)&lt;=$G$58,1,0)</f>
        <v>1</v>
      </c>
      <c r="IST56" s="299">
        <f>IF(SUM($I$55:IST55)&lt;=$G$58,1,0)</f>
        <v>1</v>
      </c>
      <c r="ISU56" s="299">
        <f>IF(SUM($I$55:ISU55)&lt;=$G$58,1,0)</f>
        <v>1</v>
      </c>
      <c r="ISV56" s="299">
        <f>IF(SUM($I$55:ISV55)&lt;=$G$58,1,0)</f>
        <v>1</v>
      </c>
      <c r="ISW56" s="299">
        <f>IF(SUM($I$55:ISW55)&lt;=$G$58,1,0)</f>
        <v>1</v>
      </c>
      <c r="ISX56" s="299">
        <f>IF(SUM($I$55:ISX55)&lt;=$G$58,1,0)</f>
        <v>1</v>
      </c>
      <c r="ISY56" s="299">
        <f>IF(SUM($I$55:ISY55)&lt;=$G$58,1,0)</f>
        <v>1</v>
      </c>
      <c r="ISZ56" s="299">
        <f>IF(SUM($I$55:ISZ55)&lt;=$G$58,1,0)</f>
        <v>1</v>
      </c>
      <c r="ITA56" s="299">
        <f>IF(SUM($I$55:ITA55)&lt;=$G$58,1,0)</f>
        <v>1</v>
      </c>
      <c r="ITB56" s="299">
        <f>IF(SUM($I$55:ITB55)&lt;=$G$58,1,0)</f>
        <v>1</v>
      </c>
      <c r="ITC56" s="299">
        <f>IF(SUM($I$55:ITC55)&lt;=$G$58,1,0)</f>
        <v>1</v>
      </c>
      <c r="ITD56" s="299">
        <f>IF(SUM($I$55:ITD55)&lt;=$G$58,1,0)</f>
        <v>1</v>
      </c>
      <c r="ITE56" s="299">
        <f>IF(SUM($I$55:ITE55)&lt;=$G$58,1,0)</f>
        <v>1</v>
      </c>
      <c r="ITF56" s="299">
        <f>IF(SUM($I$55:ITF55)&lt;=$G$58,1,0)</f>
        <v>1</v>
      </c>
      <c r="ITG56" s="299">
        <f>IF(SUM($I$55:ITG55)&lt;=$G$58,1,0)</f>
        <v>1</v>
      </c>
      <c r="ITH56" s="299">
        <f>IF(SUM($I$55:ITH55)&lt;=$G$58,1,0)</f>
        <v>1</v>
      </c>
      <c r="ITI56" s="299">
        <f>IF(SUM($I$55:ITI55)&lt;=$G$58,1,0)</f>
        <v>1</v>
      </c>
      <c r="ITJ56" s="299">
        <f>IF(SUM($I$55:ITJ55)&lt;=$G$58,1,0)</f>
        <v>1</v>
      </c>
      <c r="ITK56" s="299">
        <f>IF(SUM($I$55:ITK55)&lt;=$G$58,1,0)</f>
        <v>1</v>
      </c>
      <c r="ITL56" s="299">
        <f>IF(SUM($I$55:ITL55)&lt;=$G$58,1,0)</f>
        <v>1</v>
      </c>
      <c r="ITM56" s="299">
        <f>IF(SUM($I$55:ITM55)&lt;=$G$58,1,0)</f>
        <v>1</v>
      </c>
      <c r="ITN56" s="299">
        <f>IF(SUM($I$55:ITN55)&lt;=$G$58,1,0)</f>
        <v>1</v>
      </c>
      <c r="ITO56" s="299">
        <f>IF(SUM($I$55:ITO55)&lt;=$G$58,1,0)</f>
        <v>1</v>
      </c>
      <c r="ITP56" s="299">
        <f>IF(SUM($I$55:ITP55)&lt;=$G$58,1,0)</f>
        <v>1</v>
      </c>
      <c r="ITQ56" s="299">
        <f>IF(SUM($I$55:ITQ55)&lt;=$G$58,1,0)</f>
        <v>1</v>
      </c>
      <c r="ITR56" s="299">
        <f>IF(SUM($I$55:ITR55)&lt;=$G$58,1,0)</f>
        <v>1</v>
      </c>
      <c r="ITS56" s="299">
        <f>IF(SUM($I$55:ITS55)&lt;=$G$58,1,0)</f>
        <v>1</v>
      </c>
      <c r="ITT56" s="299">
        <f>IF(SUM($I$55:ITT55)&lt;=$G$58,1,0)</f>
        <v>1</v>
      </c>
      <c r="ITU56" s="299">
        <f>IF(SUM($I$55:ITU55)&lt;=$G$58,1,0)</f>
        <v>1</v>
      </c>
      <c r="ITV56" s="299">
        <f>IF(SUM($I$55:ITV55)&lt;=$G$58,1,0)</f>
        <v>1</v>
      </c>
      <c r="ITW56" s="299">
        <f>IF(SUM($I$55:ITW55)&lt;=$G$58,1,0)</f>
        <v>1</v>
      </c>
      <c r="ITX56" s="299">
        <f>IF(SUM($I$55:ITX55)&lt;=$G$58,1,0)</f>
        <v>1</v>
      </c>
      <c r="ITY56" s="299">
        <f>IF(SUM($I$55:ITY55)&lt;=$G$58,1,0)</f>
        <v>1</v>
      </c>
      <c r="ITZ56" s="299">
        <f>IF(SUM($I$55:ITZ55)&lt;=$G$58,1,0)</f>
        <v>1</v>
      </c>
      <c r="IUA56" s="299">
        <f>IF(SUM($I$55:IUA55)&lt;=$G$58,1,0)</f>
        <v>1</v>
      </c>
      <c r="IUB56" s="299">
        <f>IF(SUM($I$55:IUB55)&lt;=$G$58,1,0)</f>
        <v>1</v>
      </c>
      <c r="IUC56" s="299">
        <f>IF(SUM($I$55:IUC55)&lt;=$G$58,1,0)</f>
        <v>1</v>
      </c>
      <c r="IUD56" s="299">
        <f>IF(SUM($I$55:IUD55)&lt;=$G$58,1,0)</f>
        <v>1</v>
      </c>
      <c r="IUE56" s="299">
        <f>IF(SUM($I$55:IUE55)&lt;=$G$58,1,0)</f>
        <v>1</v>
      </c>
      <c r="IUF56" s="299">
        <f>IF(SUM($I$55:IUF55)&lt;=$G$58,1,0)</f>
        <v>1</v>
      </c>
      <c r="IUG56" s="299">
        <f>IF(SUM($I$55:IUG55)&lt;=$G$58,1,0)</f>
        <v>1</v>
      </c>
      <c r="IUH56" s="299">
        <f>IF(SUM($I$55:IUH55)&lt;=$G$58,1,0)</f>
        <v>1</v>
      </c>
      <c r="IUI56" s="299">
        <f>IF(SUM($I$55:IUI55)&lt;=$G$58,1,0)</f>
        <v>1</v>
      </c>
      <c r="IUJ56" s="299">
        <f>IF(SUM($I$55:IUJ55)&lt;=$G$58,1,0)</f>
        <v>1</v>
      </c>
      <c r="IUK56" s="299">
        <f>IF(SUM($I$55:IUK55)&lt;=$G$58,1,0)</f>
        <v>1</v>
      </c>
      <c r="IUL56" s="299">
        <f>IF(SUM($I$55:IUL55)&lt;=$G$58,1,0)</f>
        <v>1</v>
      </c>
      <c r="IUM56" s="299">
        <f>IF(SUM($I$55:IUM55)&lt;=$G$58,1,0)</f>
        <v>1</v>
      </c>
      <c r="IUN56" s="299">
        <f>IF(SUM($I$55:IUN55)&lt;=$G$58,1,0)</f>
        <v>1</v>
      </c>
      <c r="IUO56" s="299">
        <f>IF(SUM($I$55:IUO55)&lt;=$G$58,1,0)</f>
        <v>1</v>
      </c>
      <c r="IUP56" s="299">
        <f>IF(SUM($I$55:IUP55)&lt;=$G$58,1,0)</f>
        <v>1</v>
      </c>
      <c r="IUQ56" s="299">
        <f>IF(SUM($I$55:IUQ55)&lt;=$G$58,1,0)</f>
        <v>1</v>
      </c>
      <c r="IUR56" s="299">
        <f>IF(SUM($I$55:IUR55)&lt;=$G$58,1,0)</f>
        <v>1</v>
      </c>
      <c r="IUS56" s="299">
        <f>IF(SUM($I$55:IUS55)&lt;=$G$58,1,0)</f>
        <v>1</v>
      </c>
      <c r="IUT56" s="299">
        <f>IF(SUM($I$55:IUT55)&lt;=$G$58,1,0)</f>
        <v>1</v>
      </c>
      <c r="IUU56" s="299">
        <f>IF(SUM($I$55:IUU55)&lt;=$G$58,1,0)</f>
        <v>1</v>
      </c>
      <c r="IUV56" s="299">
        <f>IF(SUM($I$55:IUV55)&lt;=$G$58,1,0)</f>
        <v>1</v>
      </c>
      <c r="IUW56" s="299">
        <f>IF(SUM($I$55:IUW55)&lt;=$G$58,1,0)</f>
        <v>1</v>
      </c>
      <c r="IUX56" s="299">
        <f>IF(SUM($I$55:IUX55)&lt;=$G$58,1,0)</f>
        <v>1</v>
      </c>
      <c r="IUY56" s="299">
        <f>IF(SUM($I$55:IUY55)&lt;=$G$58,1,0)</f>
        <v>1</v>
      </c>
      <c r="IUZ56" s="299">
        <f>IF(SUM($I$55:IUZ55)&lt;=$G$58,1,0)</f>
        <v>1</v>
      </c>
      <c r="IVA56" s="299">
        <f>IF(SUM($I$55:IVA55)&lt;=$G$58,1,0)</f>
        <v>1</v>
      </c>
      <c r="IVB56" s="299">
        <f>IF(SUM($I$55:IVB55)&lt;=$G$58,1,0)</f>
        <v>1</v>
      </c>
      <c r="IVC56" s="299">
        <f>IF(SUM($I$55:IVC55)&lt;=$G$58,1,0)</f>
        <v>1</v>
      </c>
      <c r="IVD56" s="299">
        <f>IF(SUM($I$55:IVD55)&lt;=$G$58,1,0)</f>
        <v>1</v>
      </c>
      <c r="IVE56" s="299">
        <f>IF(SUM($I$55:IVE55)&lt;=$G$58,1,0)</f>
        <v>1</v>
      </c>
      <c r="IVF56" s="299">
        <f>IF(SUM($I$55:IVF55)&lt;=$G$58,1,0)</f>
        <v>1</v>
      </c>
      <c r="IVG56" s="299">
        <f>IF(SUM($I$55:IVG55)&lt;=$G$58,1,0)</f>
        <v>1</v>
      </c>
      <c r="IVH56" s="299">
        <f>IF(SUM($I$55:IVH55)&lt;=$G$58,1,0)</f>
        <v>1</v>
      </c>
      <c r="IVI56" s="299">
        <f>IF(SUM($I$55:IVI55)&lt;=$G$58,1,0)</f>
        <v>1</v>
      </c>
      <c r="IVJ56" s="299">
        <f>IF(SUM($I$55:IVJ55)&lt;=$G$58,1,0)</f>
        <v>1</v>
      </c>
      <c r="IVK56" s="299">
        <f>IF(SUM($I$55:IVK55)&lt;=$G$58,1,0)</f>
        <v>1</v>
      </c>
      <c r="IVL56" s="299">
        <f>IF(SUM($I$55:IVL55)&lt;=$G$58,1,0)</f>
        <v>1</v>
      </c>
      <c r="IVM56" s="299">
        <f>IF(SUM($I$55:IVM55)&lt;=$G$58,1,0)</f>
        <v>1</v>
      </c>
      <c r="IVN56" s="299">
        <f>IF(SUM($I$55:IVN55)&lt;=$G$58,1,0)</f>
        <v>1</v>
      </c>
      <c r="IVO56" s="299">
        <f>IF(SUM($I$55:IVO55)&lt;=$G$58,1,0)</f>
        <v>1</v>
      </c>
      <c r="IVP56" s="299">
        <f>IF(SUM($I$55:IVP55)&lt;=$G$58,1,0)</f>
        <v>1</v>
      </c>
      <c r="IVQ56" s="299">
        <f>IF(SUM($I$55:IVQ55)&lt;=$G$58,1,0)</f>
        <v>1</v>
      </c>
      <c r="IVR56" s="299">
        <f>IF(SUM($I$55:IVR55)&lt;=$G$58,1,0)</f>
        <v>1</v>
      </c>
      <c r="IVS56" s="299">
        <f>IF(SUM($I$55:IVS55)&lt;=$G$58,1,0)</f>
        <v>1</v>
      </c>
      <c r="IVT56" s="299">
        <f>IF(SUM($I$55:IVT55)&lt;=$G$58,1,0)</f>
        <v>1</v>
      </c>
      <c r="IVU56" s="299">
        <f>IF(SUM($I$55:IVU55)&lt;=$G$58,1,0)</f>
        <v>1</v>
      </c>
      <c r="IVV56" s="299">
        <f>IF(SUM($I$55:IVV55)&lt;=$G$58,1,0)</f>
        <v>1</v>
      </c>
      <c r="IVW56" s="299">
        <f>IF(SUM($I$55:IVW55)&lt;=$G$58,1,0)</f>
        <v>1</v>
      </c>
      <c r="IVX56" s="299">
        <f>IF(SUM($I$55:IVX55)&lt;=$G$58,1,0)</f>
        <v>1</v>
      </c>
      <c r="IVY56" s="299">
        <f>IF(SUM($I$55:IVY55)&lt;=$G$58,1,0)</f>
        <v>1</v>
      </c>
      <c r="IVZ56" s="299">
        <f>IF(SUM($I$55:IVZ55)&lt;=$G$58,1,0)</f>
        <v>1</v>
      </c>
      <c r="IWA56" s="299">
        <f>IF(SUM($I$55:IWA55)&lt;=$G$58,1,0)</f>
        <v>1</v>
      </c>
      <c r="IWB56" s="299">
        <f>IF(SUM($I$55:IWB55)&lt;=$G$58,1,0)</f>
        <v>1</v>
      </c>
      <c r="IWC56" s="299">
        <f>IF(SUM($I$55:IWC55)&lt;=$G$58,1,0)</f>
        <v>1</v>
      </c>
      <c r="IWD56" s="299">
        <f>IF(SUM($I$55:IWD55)&lt;=$G$58,1,0)</f>
        <v>1</v>
      </c>
      <c r="IWE56" s="299">
        <f>IF(SUM($I$55:IWE55)&lt;=$G$58,1,0)</f>
        <v>1</v>
      </c>
      <c r="IWF56" s="299">
        <f>IF(SUM($I$55:IWF55)&lt;=$G$58,1,0)</f>
        <v>1</v>
      </c>
      <c r="IWG56" s="299">
        <f>IF(SUM($I$55:IWG55)&lt;=$G$58,1,0)</f>
        <v>1</v>
      </c>
      <c r="IWH56" s="299">
        <f>IF(SUM($I$55:IWH55)&lt;=$G$58,1,0)</f>
        <v>1</v>
      </c>
      <c r="IWI56" s="299">
        <f>IF(SUM($I$55:IWI55)&lt;=$G$58,1,0)</f>
        <v>1</v>
      </c>
      <c r="IWJ56" s="299">
        <f>IF(SUM($I$55:IWJ55)&lt;=$G$58,1,0)</f>
        <v>1</v>
      </c>
      <c r="IWK56" s="299">
        <f>IF(SUM($I$55:IWK55)&lt;=$G$58,1,0)</f>
        <v>1</v>
      </c>
      <c r="IWL56" s="299">
        <f>IF(SUM($I$55:IWL55)&lt;=$G$58,1,0)</f>
        <v>1</v>
      </c>
      <c r="IWM56" s="299">
        <f>IF(SUM($I$55:IWM55)&lt;=$G$58,1,0)</f>
        <v>1</v>
      </c>
      <c r="IWN56" s="299">
        <f>IF(SUM($I$55:IWN55)&lt;=$G$58,1,0)</f>
        <v>1</v>
      </c>
      <c r="IWO56" s="299">
        <f>IF(SUM($I$55:IWO55)&lt;=$G$58,1,0)</f>
        <v>1</v>
      </c>
      <c r="IWP56" s="299">
        <f>IF(SUM($I$55:IWP55)&lt;=$G$58,1,0)</f>
        <v>1</v>
      </c>
      <c r="IWQ56" s="299">
        <f>IF(SUM($I$55:IWQ55)&lt;=$G$58,1,0)</f>
        <v>1</v>
      </c>
      <c r="IWR56" s="299">
        <f>IF(SUM($I$55:IWR55)&lt;=$G$58,1,0)</f>
        <v>1</v>
      </c>
      <c r="IWS56" s="299">
        <f>IF(SUM($I$55:IWS55)&lt;=$G$58,1,0)</f>
        <v>1</v>
      </c>
      <c r="IWT56" s="299">
        <f>IF(SUM($I$55:IWT55)&lt;=$G$58,1,0)</f>
        <v>1</v>
      </c>
      <c r="IWU56" s="299">
        <f>IF(SUM($I$55:IWU55)&lt;=$G$58,1,0)</f>
        <v>1</v>
      </c>
      <c r="IWV56" s="299">
        <f>IF(SUM($I$55:IWV55)&lt;=$G$58,1,0)</f>
        <v>1</v>
      </c>
      <c r="IWW56" s="299">
        <f>IF(SUM($I$55:IWW55)&lt;=$G$58,1,0)</f>
        <v>1</v>
      </c>
      <c r="IWX56" s="299">
        <f>IF(SUM($I$55:IWX55)&lt;=$G$58,1,0)</f>
        <v>1</v>
      </c>
      <c r="IWY56" s="299">
        <f>IF(SUM($I$55:IWY55)&lt;=$G$58,1,0)</f>
        <v>1</v>
      </c>
      <c r="IWZ56" s="299">
        <f>IF(SUM($I$55:IWZ55)&lt;=$G$58,1,0)</f>
        <v>1</v>
      </c>
      <c r="IXA56" s="299">
        <f>IF(SUM($I$55:IXA55)&lt;=$G$58,1,0)</f>
        <v>1</v>
      </c>
      <c r="IXB56" s="299">
        <f>IF(SUM($I$55:IXB55)&lt;=$G$58,1,0)</f>
        <v>1</v>
      </c>
      <c r="IXC56" s="299">
        <f>IF(SUM($I$55:IXC55)&lt;=$G$58,1,0)</f>
        <v>1</v>
      </c>
      <c r="IXD56" s="299">
        <f>IF(SUM($I$55:IXD55)&lt;=$G$58,1,0)</f>
        <v>1</v>
      </c>
      <c r="IXE56" s="299">
        <f>IF(SUM($I$55:IXE55)&lt;=$G$58,1,0)</f>
        <v>1</v>
      </c>
      <c r="IXF56" s="299">
        <f>IF(SUM($I$55:IXF55)&lt;=$G$58,1,0)</f>
        <v>1</v>
      </c>
      <c r="IXG56" s="299">
        <f>IF(SUM($I$55:IXG55)&lt;=$G$58,1,0)</f>
        <v>1</v>
      </c>
      <c r="IXH56" s="299">
        <f>IF(SUM($I$55:IXH55)&lt;=$G$58,1,0)</f>
        <v>1</v>
      </c>
      <c r="IXI56" s="299">
        <f>IF(SUM($I$55:IXI55)&lt;=$G$58,1,0)</f>
        <v>1</v>
      </c>
      <c r="IXJ56" s="299">
        <f>IF(SUM($I$55:IXJ55)&lt;=$G$58,1,0)</f>
        <v>1</v>
      </c>
      <c r="IXK56" s="299">
        <f>IF(SUM($I$55:IXK55)&lt;=$G$58,1,0)</f>
        <v>1</v>
      </c>
      <c r="IXL56" s="299">
        <f>IF(SUM($I$55:IXL55)&lt;=$G$58,1,0)</f>
        <v>1</v>
      </c>
      <c r="IXM56" s="299">
        <f>IF(SUM($I$55:IXM55)&lt;=$G$58,1,0)</f>
        <v>1</v>
      </c>
      <c r="IXN56" s="299">
        <f>IF(SUM($I$55:IXN55)&lt;=$G$58,1,0)</f>
        <v>1</v>
      </c>
      <c r="IXO56" s="299">
        <f>IF(SUM($I$55:IXO55)&lt;=$G$58,1,0)</f>
        <v>1</v>
      </c>
      <c r="IXP56" s="299">
        <f>IF(SUM($I$55:IXP55)&lt;=$G$58,1,0)</f>
        <v>1</v>
      </c>
      <c r="IXQ56" s="299">
        <f>IF(SUM($I$55:IXQ55)&lt;=$G$58,1,0)</f>
        <v>1</v>
      </c>
      <c r="IXR56" s="299">
        <f>IF(SUM($I$55:IXR55)&lt;=$G$58,1,0)</f>
        <v>1</v>
      </c>
      <c r="IXS56" s="299">
        <f>IF(SUM($I$55:IXS55)&lt;=$G$58,1,0)</f>
        <v>1</v>
      </c>
      <c r="IXT56" s="299">
        <f>IF(SUM($I$55:IXT55)&lt;=$G$58,1,0)</f>
        <v>1</v>
      </c>
      <c r="IXU56" s="299">
        <f>IF(SUM($I$55:IXU55)&lt;=$G$58,1,0)</f>
        <v>1</v>
      </c>
      <c r="IXV56" s="299">
        <f>IF(SUM($I$55:IXV55)&lt;=$G$58,1,0)</f>
        <v>1</v>
      </c>
      <c r="IXW56" s="299">
        <f>IF(SUM($I$55:IXW55)&lt;=$G$58,1,0)</f>
        <v>1</v>
      </c>
      <c r="IXX56" s="299">
        <f>IF(SUM($I$55:IXX55)&lt;=$G$58,1,0)</f>
        <v>1</v>
      </c>
      <c r="IXY56" s="299">
        <f>IF(SUM($I$55:IXY55)&lt;=$G$58,1,0)</f>
        <v>1</v>
      </c>
      <c r="IXZ56" s="299">
        <f>IF(SUM($I$55:IXZ55)&lt;=$G$58,1,0)</f>
        <v>1</v>
      </c>
      <c r="IYA56" s="299">
        <f>IF(SUM($I$55:IYA55)&lt;=$G$58,1,0)</f>
        <v>1</v>
      </c>
      <c r="IYB56" s="299">
        <f>IF(SUM($I$55:IYB55)&lt;=$G$58,1,0)</f>
        <v>1</v>
      </c>
      <c r="IYC56" s="299">
        <f>IF(SUM($I$55:IYC55)&lt;=$G$58,1,0)</f>
        <v>1</v>
      </c>
      <c r="IYD56" s="299">
        <f>IF(SUM($I$55:IYD55)&lt;=$G$58,1,0)</f>
        <v>1</v>
      </c>
      <c r="IYE56" s="299">
        <f>IF(SUM($I$55:IYE55)&lt;=$G$58,1,0)</f>
        <v>1</v>
      </c>
      <c r="IYF56" s="299">
        <f>IF(SUM($I$55:IYF55)&lt;=$G$58,1,0)</f>
        <v>1</v>
      </c>
      <c r="IYG56" s="299">
        <f>IF(SUM($I$55:IYG55)&lt;=$G$58,1,0)</f>
        <v>1</v>
      </c>
      <c r="IYH56" s="299">
        <f>IF(SUM($I$55:IYH55)&lt;=$G$58,1,0)</f>
        <v>1</v>
      </c>
      <c r="IYI56" s="299">
        <f>IF(SUM($I$55:IYI55)&lt;=$G$58,1,0)</f>
        <v>1</v>
      </c>
      <c r="IYJ56" s="299">
        <f>IF(SUM($I$55:IYJ55)&lt;=$G$58,1,0)</f>
        <v>1</v>
      </c>
      <c r="IYK56" s="299">
        <f>IF(SUM($I$55:IYK55)&lt;=$G$58,1,0)</f>
        <v>1</v>
      </c>
      <c r="IYL56" s="299">
        <f>IF(SUM($I$55:IYL55)&lt;=$G$58,1,0)</f>
        <v>1</v>
      </c>
      <c r="IYM56" s="299">
        <f>IF(SUM($I$55:IYM55)&lt;=$G$58,1,0)</f>
        <v>1</v>
      </c>
      <c r="IYN56" s="299">
        <f>IF(SUM($I$55:IYN55)&lt;=$G$58,1,0)</f>
        <v>1</v>
      </c>
      <c r="IYO56" s="299">
        <f>IF(SUM($I$55:IYO55)&lt;=$G$58,1,0)</f>
        <v>1</v>
      </c>
      <c r="IYP56" s="299">
        <f>IF(SUM($I$55:IYP55)&lt;=$G$58,1,0)</f>
        <v>1</v>
      </c>
      <c r="IYQ56" s="299">
        <f>IF(SUM($I$55:IYQ55)&lt;=$G$58,1,0)</f>
        <v>1</v>
      </c>
      <c r="IYR56" s="299">
        <f>IF(SUM($I$55:IYR55)&lt;=$G$58,1,0)</f>
        <v>1</v>
      </c>
      <c r="IYS56" s="299">
        <f>IF(SUM($I$55:IYS55)&lt;=$G$58,1,0)</f>
        <v>1</v>
      </c>
      <c r="IYT56" s="299">
        <f>IF(SUM($I$55:IYT55)&lt;=$G$58,1,0)</f>
        <v>1</v>
      </c>
      <c r="IYU56" s="299">
        <f>IF(SUM($I$55:IYU55)&lt;=$G$58,1,0)</f>
        <v>1</v>
      </c>
      <c r="IYV56" s="299">
        <f>IF(SUM($I$55:IYV55)&lt;=$G$58,1,0)</f>
        <v>1</v>
      </c>
      <c r="IYW56" s="299">
        <f>IF(SUM($I$55:IYW55)&lt;=$G$58,1,0)</f>
        <v>1</v>
      </c>
      <c r="IYX56" s="299">
        <f>IF(SUM($I$55:IYX55)&lt;=$G$58,1,0)</f>
        <v>1</v>
      </c>
      <c r="IYY56" s="299">
        <f>IF(SUM($I$55:IYY55)&lt;=$G$58,1,0)</f>
        <v>1</v>
      </c>
      <c r="IYZ56" s="299">
        <f>IF(SUM($I$55:IYZ55)&lt;=$G$58,1,0)</f>
        <v>1</v>
      </c>
      <c r="IZA56" s="299">
        <f>IF(SUM($I$55:IZA55)&lt;=$G$58,1,0)</f>
        <v>1</v>
      </c>
      <c r="IZB56" s="299">
        <f>IF(SUM($I$55:IZB55)&lt;=$G$58,1,0)</f>
        <v>1</v>
      </c>
      <c r="IZC56" s="299">
        <f>IF(SUM($I$55:IZC55)&lt;=$G$58,1,0)</f>
        <v>1</v>
      </c>
      <c r="IZD56" s="299">
        <f>IF(SUM($I$55:IZD55)&lt;=$G$58,1,0)</f>
        <v>1</v>
      </c>
      <c r="IZE56" s="299">
        <f>IF(SUM($I$55:IZE55)&lt;=$G$58,1,0)</f>
        <v>1</v>
      </c>
      <c r="IZF56" s="299">
        <f>IF(SUM($I$55:IZF55)&lt;=$G$58,1,0)</f>
        <v>1</v>
      </c>
      <c r="IZG56" s="299">
        <f>IF(SUM($I$55:IZG55)&lt;=$G$58,1,0)</f>
        <v>1</v>
      </c>
      <c r="IZH56" s="299">
        <f>IF(SUM($I$55:IZH55)&lt;=$G$58,1,0)</f>
        <v>1</v>
      </c>
      <c r="IZI56" s="299">
        <f>IF(SUM($I$55:IZI55)&lt;=$G$58,1,0)</f>
        <v>1</v>
      </c>
      <c r="IZJ56" s="299">
        <f>IF(SUM($I$55:IZJ55)&lt;=$G$58,1,0)</f>
        <v>1</v>
      </c>
      <c r="IZK56" s="299">
        <f>IF(SUM($I$55:IZK55)&lt;=$G$58,1,0)</f>
        <v>1</v>
      </c>
      <c r="IZL56" s="299">
        <f>IF(SUM($I$55:IZL55)&lt;=$G$58,1,0)</f>
        <v>1</v>
      </c>
      <c r="IZM56" s="299">
        <f>IF(SUM($I$55:IZM55)&lt;=$G$58,1,0)</f>
        <v>1</v>
      </c>
      <c r="IZN56" s="299">
        <f>IF(SUM($I$55:IZN55)&lt;=$G$58,1,0)</f>
        <v>1</v>
      </c>
      <c r="IZO56" s="299">
        <f>IF(SUM($I$55:IZO55)&lt;=$G$58,1,0)</f>
        <v>1</v>
      </c>
      <c r="IZP56" s="299">
        <f>IF(SUM($I$55:IZP55)&lt;=$G$58,1,0)</f>
        <v>1</v>
      </c>
      <c r="IZQ56" s="299">
        <f>IF(SUM($I$55:IZQ55)&lt;=$G$58,1,0)</f>
        <v>1</v>
      </c>
      <c r="IZR56" s="299">
        <f>IF(SUM($I$55:IZR55)&lt;=$G$58,1,0)</f>
        <v>1</v>
      </c>
      <c r="IZS56" s="299">
        <f>IF(SUM($I$55:IZS55)&lt;=$G$58,1,0)</f>
        <v>1</v>
      </c>
      <c r="IZT56" s="299">
        <f>IF(SUM($I$55:IZT55)&lt;=$G$58,1,0)</f>
        <v>1</v>
      </c>
      <c r="IZU56" s="299">
        <f>IF(SUM($I$55:IZU55)&lt;=$G$58,1,0)</f>
        <v>1</v>
      </c>
      <c r="IZV56" s="299">
        <f>IF(SUM($I$55:IZV55)&lt;=$G$58,1,0)</f>
        <v>1</v>
      </c>
      <c r="IZW56" s="299">
        <f>IF(SUM($I$55:IZW55)&lt;=$G$58,1,0)</f>
        <v>1</v>
      </c>
      <c r="IZX56" s="299">
        <f>IF(SUM($I$55:IZX55)&lt;=$G$58,1,0)</f>
        <v>1</v>
      </c>
      <c r="IZY56" s="299">
        <f>IF(SUM($I$55:IZY55)&lt;=$G$58,1,0)</f>
        <v>1</v>
      </c>
      <c r="IZZ56" s="299">
        <f>IF(SUM($I$55:IZZ55)&lt;=$G$58,1,0)</f>
        <v>1</v>
      </c>
      <c r="JAA56" s="299">
        <f>IF(SUM($I$55:JAA55)&lt;=$G$58,1,0)</f>
        <v>1</v>
      </c>
      <c r="JAB56" s="299">
        <f>IF(SUM($I$55:JAB55)&lt;=$G$58,1,0)</f>
        <v>1</v>
      </c>
      <c r="JAC56" s="299">
        <f>IF(SUM($I$55:JAC55)&lt;=$G$58,1,0)</f>
        <v>1</v>
      </c>
      <c r="JAD56" s="299">
        <f>IF(SUM($I$55:JAD55)&lt;=$G$58,1,0)</f>
        <v>1</v>
      </c>
      <c r="JAE56" s="299">
        <f>IF(SUM($I$55:JAE55)&lt;=$G$58,1,0)</f>
        <v>1</v>
      </c>
      <c r="JAF56" s="299">
        <f>IF(SUM($I$55:JAF55)&lt;=$G$58,1,0)</f>
        <v>1</v>
      </c>
      <c r="JAG56" s="299">
        <f>IF(SUM($I$55:JAG55)&lt;=$G$58,1,0)</f>
        <v>1</v>
      </c>
      <c r="JAH56" s="299">
        <f>IF(SUM($I$55:JAH55)&lt;=$G$58,1,0)</f>
        <v>1</v>
      </c>
      <c r="JAI56" s="299">
        <f>IF(SUM($I$55:JAI55)&lt;=$G$58,1,0)</f>
        <v>1</v>
      </c>
      <c r="JAJ56" s="299">
        <f>IF(SUM($I$55:JAJ55)&lt;=$G$58,1,0)</f>
        <v>1</v>
      </c>
      <c r="JAK56" s="299">
        <f>IF(SUM($I$55:JAK55)&lt;=$G$58,1,0)</f>
        <v>1</v>
      </c>
      <c r="JAL56" s="299">
        <f>IF(SUM($I$55:JAL55)&lt;=$G$58,1,0)</f>
        <v>1</v>
      </c>
      <c r="JAM56" s="299">
        <f>IF(SUM($I$55:JAM55)&lt;=$G$58,1,0)</f>
        <v>1</v>
      </c>
      <c r="JAN56" s="299">
        <f>IF(SUM($I$55:JAN55)&lt;=$G$58,1,0)</f>
        <v>1</v>
      </c>
      <c r="JAO56" s="299">
        <f>IF(SUM($I$55:JAO55)&lt;=$G$58,1,0)</f>
        <v>1</v>
      </c>
      <c r="JAP56" s="299">
        <f>IF(SUM($I$55:JAP55)&lt;=$G$58,1,0)</f>
        <v>1</v>
      </c>
      <c r="JAQ56" s="299">
        <f>IF(SUM($I$55:JAQ55)&lt;=$G$58,1,0)</f>
        <v>1</v>
      </c>
      <c r="JAR56" s="299">
        <f>IF(SUM($I$55:JAR55)&lt;=$G$58,1,0)</f>
        <v>1</v>
      </c>
      <c r="JAS56" s="299">
        <f>IF(SUM($I$55:JAS55)&lt;=$G$58,1,0)</f>
        <v>1</v>
      </c>
      <c r="JAT56" s="299">
        <f>IF(SUM($I$55:JAT55)&lt;=$G$58,1,0)</f>
        <v>1</v>
      </c>
      <c r="JAU56" s="299">
        <f>IF(SUM($I$55:JAU55)&lt;=$G$58,1,0)</f>
        <v>1</v>
      </c>
      <c r="JAV56" s="299">
        <f>IF(SUM($I$55:JAV55)&lt;=$G$58,1,0)</f>
        <v>1</v>
      </c>
      <c r="JAW56" s="299">
        <f>IF(SUM($I$55:JAW55)&lt;=$G$58,1,0)</f>
        <v>1</v>
      </c>
      <c r="JAX56" s="299">
        <f>IF(SUM($I$55:JAX55)&lt;=$G$58,1,0)</f>
        <v>1</v>
      </c>
      <c r="JAY56" s="299">
        <f>IF(SUM($I$55:JAY55)&lt;=$G$58,1,0)</f>
        <v>1</v>
      </c>
      <c r="JAZ56" s="299">
        <f>IF(SUM($I$55:JAZ55)&lt;=$G$58,1,0)</f>
        <v>1</v>
      </c>
      <c r="JBA56" s="299">
        <f>IF(SUM($I$55:JBA55)&lt;=$G$58,1,0)</f>
        <v>1</v>
      </c>
      <c r="JBB56" s="299">
        <f>IF(SUM($I$55:JBB55)&lt;=$G$58,1,0)</f>
        <v>1</v>
      </c>
      <c r="JBC56" s="299">
        <f>IF(SUM($I$55:JBC55)&lt;=$G$58,1,0)</f>
        <v>1</v>
      </c>
      <c r="JBD56" s="299">
        <f>IF(SUM($I$55:JBD55)&lt;=$G$58,1,0)</f>
        <v>1</v>
      </c>
      <c r="JBE56" s="299">
        <f>IF(SUM($I$55:JBE55)&lt;=$G$58,1,0)</f>
        <v>1</v>
      </c>
      <c r="JBF56" s="299">
        <f>IF(SUM($I$55:JBF55)&lt;=$G$58,1,0)</f>
        <v>1</v>
      </c>
      <c r="JBG56" s="299">
        <f>IF(SUM($I$55:JBG55)&lt;=$G$58,1,0)</f>
        <v>1</v>
      </c>
      <c r="JBH56" s="299">
        <f>IF(SUM($I$55:JBH55)&lt;=$G$58,1,0)</f>
        <v>1</v>
      </c>
      <c r="JBI56" s="299">
        <f>IF(SUM($I$55:JBI55)&lt;=$G$58,1,0)</f>
        <v>1</v>
      </c>
      <c r="JBJ56" s="299">
        <f>IF(SUM($I$55:JBJ55)&lt;=$G$58,1,0)</f>
        <v>1</v>
      </c>
      <c r="JBK56" s="299">
        <f>IF(SUM($I$55:JBK55)&lt;=$G$58,1,0)</f>
        <v>1</v>
      </c>
      <c r="JBL56" s="299">
        <f>IF(SUM($I$55:JBL55)&lt;=$G$58,1,0)</f>
        <v>1</v>
      </c>
      <c r="JBM56" s="299">
        <f>IF(SUM($I$55:JBM55)&lt;=$G$58,1,0)</f>
        <v>1</v>
      </c>
      <c r="JBN56" s="299">
        <f>IF(SUM($I$55:JBN55)&lt;=$G$58,1,0)</f>
        <v>1</v>
      </c>
      <c r="JBO56" s="299">
        <f>IF(SUM($I$55:JBO55)&lt;=$G$58,1,0)</f>
        <v>1</v>
      </c>
      <c r="JBP56" s="299">
        <f>IF(SUM($I$55:JBP55)&lt;=$G$58,1,0)</f>
        <v>1</v>
      </c>
      <c r="JBQ56" s="299">
        <f>IF(SUM($I$55:JBQ55)&lt;=$G$58,1,0)</f>
        <v>1</v>
      </c>
      <c r="JBR56" s="299">
        <f>IF(SUM($I$55:JBR55)&lt;=$G$58,1,0)</f>
        <v>1</v>
      </c>
      <c r="JBS56" s="299">
        <f>IF(SUM($I$55:JBS55)&lt;=$G$58,1,0)</f>
        <v>1</v>
      </c>
      <c r="JBT56" s="299">
        <f>IF(SUM($I$55:JBT55)&lt;=$G$58,1,0)</f>
        <v>1</v>
      </c>
      <c r="JBU56" s="299">
        <f>IF(SUM($I$55:JBU55)&lt;=$G$58,1,0)</f>
        <v>1</v>
      </c>
      <c r="JBV56" s="299">
        <f>IF(SUM($I$55:JBV55)&lt;=$G$58,1,0)</f>
        <v>1</v>
      </c>
      <c r="JBW56" s="299">
        <f>IF(SUM($I$55:JBW55)&lt;=$G$58,1,0)</f>
        <v>1</v>
      </c>
      <c r="JBX56" s="299">
        <f>IF(SUM($I$55:JBX55)&lt;=$G$58,1,0)</f>
        <v>1</v>
      </c>
      <c r="JBY56" s="299">
        <f>IF(SUM($I$55:JBY55)&lt;=$G$58,1,0)</f>
        <v>1</v>
      </c>
      <c r="JBZ56" s="299">
        <f>IF(SUM($I$55:JBZ55)&lt;=$G$58,1,0)</f>
        <v>1</v>
      </c>
      <c r="JCA56" s="299">
        <f>IF(SUM($I$55:JCA55)&lt;=$G$58,1,0)</f>
        <v>1</v>
      </c>
      <c r="JCB56" s="299">
        <f>IF(SUM($I$55:JCB55)&lt;=$G$58,1,0)</f>
        <v>1</v>
      </c>
      <c r="JCC56" s="299">
        <f>IF(SUM($I$55:JCC55)&lt;=$G$58,1,0)</f>
        <v>1</v>
      </c>
      <c r="JCD56" s="299">
        <f>IF(SUM($I$55:JCD55)&lt;=$G$58,1,0)</f>
        <v>1</v>
      </c>
      <c r="JCE56" s="299">
        <f>IF(SUM($I$55:JCE55)&lt;=$G$58,1,0)</f>
        <v>1</v>
      </c>
      <c r="JCF56" s="299">
        <f>IF(SUM($I$55:JCF55)&lt;=$G$58,1,0)</f>
        <v>1</v>
      </c>
      <c r="JCG56" s="299">
        <f>IF(SUM($I$55:JCG55)&lt;=$G$58,1,0)</f>
        <v>1</v>
      </c>
      <c r="JCH56" s="299">
        <f>IF(SUM($I$55:JCH55)&lt;=$G$58,1,0)</f>
        <v>1</v>
      </c>
      <c r="JCI56" s="299">
        <f>IF(SUM($I$55:JCI55)&lt;=$G$58,1,0)</f>
        <v>1</v>
      </c>
      <c r="JCJ56" s="299">
        <f>IF(SUM($I$55:JCJ55)&lt;=$G$58,1,0)</f>
        <v>1</v>
      </c>
      <c r="JCK56" s="299">
        <f>IF(SUM($I$55:JCK55)&lt;=$G$58,1,0)</f>
        <v>1</v>
      </c>
      <c r="JCL56" s="299">
        <f>IF(SUM($I$55:JCL55)&lt;=$G$58,1,0)</f>
        <v>1</v>
      </c>
      <c r="JCM56" s="299">
        <f>IF(SUM($I$55:JCM55)&lt;=$G$58,1,0)</f>
        <v>1</v>
      </c>
      <c r="JCN56" s="299">
        <f>IF(SUM($I$55:JCN55)&lt;=$G$58,1,0)</f>
        <v>1</v>
      </c>
      <c r="JCO56" s="299">
        <f>IF(SUM($I$55:JCO55)&lt;=$G$58,1,0)</f>
        <v>1</v>
      </c>
      <c r="JCP56" s="299">
        <f>IF(SUM($I$55:JCP55)&lt;=$G$58,1,0)</f>
        <v>1</v>
      </c>
      <c r="JCQ56" s="299">
        <f>IF(SUM($I$55:JCQ55)&lt;=$G$58,1,0)</f>
        <v>1</v>
      </c>
      <c r="JCR56" s="299">
        <f>IF(SUM($I$55:JCR55)&lt;=$G$58,1,0)</f>
        <v>1</v>
      </c>
      <c r="JCS56" s="299">
        <f>IF(SUM($I$55:JCS55)&lt;=$G$58,1,0)</f>
        <v>1</v>
      </c>
      <c r="JCT56" s="299">
        <f>IF(SUM($I$55:JCT55)&lt;=$G$58,1,0)</f>
        <v>1</v>
      </c>
      <c r="JCU56" s="299">
        <f>IF(SUM($I$55:JCU55)&lt;=$G$58,1,0)</f>
        <v>1</v>
      </c>
      <c r="JCV56" s="299">
        <f>IF(SUM($I$55:JCV55)&lt;=$G$58,1,0)</f>
        <v>1</v>
      </c>
      <c r="JCW56" s="299">
        <f>IF(SUM($I$55:JCW55)&lt;=$G$58,1,0)</f>
        <v>1</v>
      </c>
      <c r="JCX56" s="299">
        <f>IF(SUM($I$55:JCX55)&lt;=$G$58,1,0)</f>
        <v>1</v>
      </c>
      <c r="JCY56" s="299">
        <f>IF(SUM($I$55:JCY55)&lt;=$G$58,1,0)</f>
        <v>1</v>
      </c>
      <c r="JCZ56" s="299">
        <f>IF(SUM($I$55:JCZ55)&lt;=$G$58,1,0)</f>
        <v>1</v>
      </c>
      <c r="JDA56" s="299">
        <f>IF(SUM($I$55:JDA55)&lt;=$G$58,1,0)</f>
        <v>1</v>
      </c>
      <c r="JDB56" s="299">
        <f>IF(SUM($I$55:JDB55)&lt;=$G$58,1,0)</f>
        <v>1</v>
      </c>
      <c r="JDC56" s="299">
        <f>IF(SUM($I$55:JDC55)&lt;=$G$58,1,0)</f>
        <v>1</v>
      </c>
      <c r="JDD56" s="299">
        <f>IF(SUM($I$55:JDD55)&lt;=$G$58,1,0)</f>
        <v>1</v>
      </c>
      <c r="JDE56" s="299">
        <f>IF(SUM($I$55:JDE55)&lt;=$G$58,1,0)</f>
        <v>1</v>
      </c>
      <c r="JDF56" s="299">
        <f>IF(SUM($I$55:JDF55)&lt;=$G$58,1,0)</f>
        <v>1</v>
      </c>
      <c r="JDG56" s="299">
        <f>IF(SUM($I$55:JDG55)&lt;=$G$58,1,0)</f>
        <v>1</v>
      </c>
      <c r="JDH56" s="299">
        <f>IF(SUM($I$55:JDH55)&lt;=$G$58,1,0)</f>
        <v>1</v>
      </c>
      <c r="JDI56" s="299">
        <f>IF(SUM($I$55:JDI55)&lt;=$G$58,1,0)</f>
        <v>1</v>
      </c>
      <c r="JDJ56" s="299">
        <f>IF(SUM($I$55:JDJ55)&lt;=$G$58,1,0)</f>
        <v>1</v>
      </c>
      <c r="JDK56" s="299">
        <f>IF(SUM($I$55:JDK55)&lt;=$G$58,1,0)</f>
        <v>1</v>
      </c>
      <c r="JDL56" s="299">
        <f>IF(SUM($I$55:JDL55)&lt;=$G$58,1,0)</f>
        <v>1</v>
      </c>
      <c r="JDM56" s="299">
        <f>IF(SUM($I$55:JDM55)&lt;=$G$58,1,0)</f>
        <v>1</v>
      </c>
      <c r="JDN56" s="299">
        <f>IF(SUM($I$55:JDN55)&lt;=$G$58,1,0)</f>
        <v>1</v>
      </c>
      <c r="JDO56" s="299">
        <f>IF(SUM($I$55:JDO55)&lt;=$G$58,1,0)</f>
        <v>1</v>
      </c>
      <c r="JDP56" s="299">
        <f>IF(SUM($I$55:JDP55)&lt;=$G$58,1,0)</f>
        <v>1</v>
      </c>
      <c r="JDQ56" s="299">
        <f>IF(SUM($I$55:JDQ55)&lt;=$G$58,1,0)</f>
        <v>1</v>
      </c>
      <c r="JDR56" s="299">
        <f>IF(SUM($I$55:JDR55)&lt;=$G$58,1,0)</f>
        <v>1</v>
      </c>
      <c r="JDS56" s="299">
        <f>IF(SUM($I$55:JDS55)&lt;=$G$58,1,0)</f>
        <v>1</v>
      </c>
      <c r="JDT56" s="299">
        <f>IF(SUM($I$55:JDT55)&lt;=$G$58,1,0)</f>
        <v>1</v>
      </c>
      <c r="JDU56" s="299">
        <f>IF(SUM($I$55:JDU55)&lt;=$G$58,1,0)</f>
        <v>1</v>
      </c>
      <c r="JDV56" s="299">
        <f>IF(SUM($I$55:JDV55)&lt;=$G$58,1,0)</f>
        <v>1</v>
      </c>
      <c r="JDW56" s="299">
        <f>IF(SUM($I$55:JDW55)&lt;=$G$58,1,0)</f>
        <v>1</v>
      </c>
      <c r="JDX56" s="299">
        <f>IF(SUM($I$55:JDX55)&lt;=$G$58,1,0)</f>
        <v>1</v>
      </c>
      <c r="JDY56" s="299">
        <f>IF(SUM($I$55:JDY55)&lt;=$G$58,1,0)</f>
        <v>1</v>
      </c>
      <c r="JDZ56" s="299">
        <f>IF(SUM($I$55:JDZ55)&lt;=$G$58,1,0)</f>
        <v>1</v>
      </c>
      <c r="JEA56" s="299">
        <f>IF(SUM($I$55:JEA55)&lt;=$G$58,1,0)</f>
        <v>1</v>
      </c>
      <c r="JEB56" s="299">
        <f>IF(SUM($I$55:JEB55)&lt;=$G$58,1,0)</f>
        <v>1</v>
      </c>
      <c r="JEC56" s="299">
        <f>IF(SUM($I$55:JEC55)&lt;=$G$58,1,0)</f>
        <v>1</v>
      </c>
      <c r="JED56" s="299">
        <f>IF(SUM($I$55:JED55)&lt;=$G$58,1,0)</f>
        <v>1</v>
      </c>
      <c r="JEE56" s="299">
        <f>IF(SUM($I$55:JEE55)&lt;=$G$58,1,0)</f>
        <v>1</v>
      </c>
      <c r="JEF56" s="299">
        <f>IF(SUM($I$55:JEF55)&lt;=$G$58,1,0)</f>
        <v>1</v>
      </c>
      <c r="JEG56" s="299">
        <f>IF(SUM($I$55:JEG55)&lt;=$G$58,1,0)</f>
        <v>1</v>
      </c>
      <c r="JEH56" s="299">
        <f>IF(SUM($I$55:JEH55)&lt;=$G$58,1,0)</f>
        <v>1</v>
      </c>
      <c r="JEI56" s="299">
        <f>IF(SUM($I$55:JEI55)&lt;=$G$58,1,0)</f>
        <v>1</v>
      </c>
      <c r="JEJ56" s="299">
        <f>IF(SUM($I$55:JEJ55)&lt;=$G$58,1,0)</f>
        <v>1</v>
      </c>
      <c r="JEK56" s="299">
        <f>IF(SUM($I$55:JEK55)&lt;=$G$58,1,0)</f>
        <v>1</v>
      </c>
      <c r="JEL56" s="299">
        <f>IF(SUM($I$55:JEL55)&lt;=$G$58,1,0)</f>
        <v>1</v>
      </c>
      <c r="JEM56" s="299">
        <f>IF(SUM($I$55:JEM55)&lt;=$G$58,1,0)</f>
        <v>1</v>
      </c>
      <c r="JEN56" s="299">
        <f>IF(SUM($I$55:JEN55)&lt;=$G$58,1,0)</f>
        <v>1</v>
      </c>
      <c r="JEO56" s="299">
        <f>IF(SUM($I$55:JEO55)&lt;=$G$58,1,0)</f>
        <v>1</v>
      </c>
      <c r="JEP56" s="299">
        <f>IF(SUM($I$55:JEP55)&lt;=$G$58,1,0)</f>
        <v>1</v>
      </c>
      <c r="JEQ56" s="299">
        <f>IF(SUM($I$55:JEQ55)&lt;=$G$58,1,0)</f>
        <v>1</v>
      </c>
      <c r="JER56" s="299">
        <f>IF(SUM($I$55:JER55)&lt;=$G$58,1,0)</f>
        <v>1</v>
      </c>
      <c r="JES56" s="299">
        <f>IF(SUM($I$55:JES55)&lt;=$G$58,1,0)</f>
        <v>1</v>
      </c>
      <c r="JET56" s="299">
        <f>IF(SUM($I$55:JET55)&lt;=$G$58,1,0)</f>
        <v>1</v>
      </c>
      <c r="JEU56" s="299">
        <f>IF(SUM($I$55:JEU55)&lt;=$G$58,1,0)</f>
        <v>1</v>
      </c>
      <c r="JEV56" s="299">
        <f>IF(SUM($I$55:JEV55)&lt;=$G$58,1,0)</f>
        <v>1</v>
      </c>
      <c r="JEW56" s="299">
        <f>IF(SUM($I$55:JEW55)&lt;=$G$58,1,0)</f>
        <v>1</v>
      </c>
      <c r="JEX56" s="299">
        <f>IF(SUM($I$55:JEX55)&lt;=$G$58,1,0)</f>
        <v>1</v>
      </c>
      <c r="JEY56" s="299">
        <f>IF(SUM($I$55:JEY55)&lt;=$G$58,1,0)</f>
        <v>1</v>
      </c>
      <c r="JEZ56" s="299">
        <f>IF(SUM($I$55:JEZ55)&lt;=$G$58,1,0)</f>
        <v>1</v>
      </c>
      <c r="JFA56" s="299">
        <f>IF(SUM($I$55:JFA55)&lt;=$G$58,1,0)</f>
        <v>1</v>
      </c>
      <c r="JFB56" s="299">
        <f>IF(SUM($I$55:JFB55)&lt;=$G$58,1,0)</f>
        <v>1</v>
      </c>
      <c r="JFC56" s="299">
        <f>IF(SUM($I$55:JFC55)&lt;=$G$58,1,0)</f>
        <v>1</v>
      </c>
      <c r="JFD56" s="299">
        <f>IF(SUM($I$55:JFD55)&lt;=$G$58,1,0)</f>
        <v>1</v>
      </c>
      <c r="JFE56" s="299">
        <f>IF(SUM($I$55:JFE55)&lt;=$G$58,1,0)</f>
        <v>1</v>
      </c>
      <c r="JFF56" s="299">
        <f>IF(SUM($I$55:JFF55)&lt;=$G$58,1,0)</f>
        <v>1</v>
      </c>
      <c r="JFG56" s="299">
        <f>IF(SUM($I$55:JFG55)&lt;=$G$58,1,0)</f>
        <v>1</v>
      </c>
      <c r="JFH56" s="299">
        <f>IF(SUM($I$55:JFH55)&lt;=$G$58,1,0)</f>
        <v>1</v>
      </c>
      <c r="JFI56" s="299">
        <f>IF(SUM($I$55:JFI55)&lt;=$G$58,1,0)</f>
        <v>1</v>
      </c>
      <c r="JFJ56" s="299">
        <f>IF(SUM($I$55:JFJ55)&lt;=$G$58,1,0)</f>
        <v>1</v>
      </c>
      <c r="JFK56" s="299">
        <f>IF(SUM($I$55:JFK55)&lt;=$G$58,1,0)</f>
        <v>1</v>
      </c>
      <c r="JFL56" s="299">
        <f>IF(SUM($I$55:JFL55)&lt;=$G$58,1,0)</f>
        <v>1</v>
      </c>
      <c r="JFM56" s="299">
        <f>IF(SUM($I$55:JFM55)&lt;=$G$58,1,0)</f>
        <v>1</v>
      </c>
      <c r="JFN56" s="299">
        <f>IF(SUM($I$55:JFN55)&lt;=$G$58,1,0)</f>
        <v>1</v>
      </c>
      <c r="JFO56" s="299">
        <f>IF(SUM($I$55:JFO55)&lt;=$G$58,1,0)</f>
        <v>1</v>
      </c>
      <c r="JFP56" s="299">
        <f>IF(SUM($I$55:JFP55)&lt;=$G$58,1,0)</f>
        <v>1</v>
      </c>
      <c r="JFQ56" s="299">
        <f>IF(SUM($I$55:JFQ55)&lt;=$G$58,1,0)</f>
        <v>1</v>
      </c>
      <c r="JFR56" s="299">
        <f>IF(SUM($I$55:JFR55)&lt;=$G$58,1,0)</f>
        <v>1</v>
      </c>
      <c r="JFS56" s="299">
        <f>IF(SUM($I$55:JFS55)&lt;=$G$58,1,0)</f>
        <v>1</v>
      </c>
      <c r="JFT56" s="299">
        <f>IF(SUM($I$55:JFT55)&lt;=$G$58,1,0)</f>
        <v>1</v>
      </c>
      <c r="JFU56" s="299">
        <f>IF(SUM($I$55:JFU55)&lt;=$G$58,1,0)</f>
        <v>1</v>
      </c>
      <c r="JFV56" s="299">
        <f>IF(SUM($I$55:JFV55)&lt;=$G$58,1,0)</f>
        <v>1</v>
      </c>
      <c r="JFW56" s="299">
        <f>IF(SUM($I$55:JFW55)&lt;=$G$58,1,0)</f>
        <v>1</v>
      </c>
      <c r="JFX56" s="299">
        <f>IF(SUM($I$55:JFX55)&lt;=$G$58,1,0)</f>
        <v>1</v>
      </c>
      <c r="JFY56" s="299">
        <f>IF(SUM($I$55:JFY55)&lt;=$G$58,1,0)</f>
        <v>1</v>
      </c>
      <c r="JFZ56" s="299">
        <f>IF(SUM($I$55:JFZ55)&lt;=$G$58,1,0)</f>
        <v>1</v>
      </c>
      <c r="JGA56" s="299">
        <f>IF(SUM($I$55:JGA55)&lt;=$G$58,1,0)</f>
        <v>1</v>
      </c>
      <c r="JGB56" s="299">
        <f>IF(SUM($I$55:JGB55)&lt;=$G$58,1,0)</f>
        <v>1</v>
      </c>
      <c r="JGC56" s="299">
        <f>IF(SUM($I$55:JGC55)&lt;=$G$58,1,0)</f>
        <v>1</v>
      </c>
      <c r="JGD56" s="299">
        <f>IF(SUM($I$55:JGD55)&lt;=$G$58,1,0)</f>
        <v>1</v>
      </c>
      <c r="JGE56" s="299">
        <f>IF(SUM($I$55:JGE55)&lt;=$G$58,1,0)</f>
        <v>1</v>
      </c>
      <c r="JGF56" s="299">
        <f>IF(SUM($I$55:JGF55)&lt;=$G$58,1,0)</f>
        <v>1</v>
      </c>
      <c r="JGG56" s="299">
        <f>IF(SUM($I$55:JGG55)&lt;=$G$58,1,0)</f>
        <v>1</v>
      </c>
      <c r="JGH56" s="299">
        <f>IF(SUM($I$55:JGH55)&lt;=$G$58,1,0)</f>
        <v>1</v>
      </c>
      <c r="JGI56" s="299">
        <f>IF(SUM($I$55:JGI55)&lt;=$G$58,1,0)</f>
        <v>1</v>
      </c>
      <c r="JGJ56" s="299">
        <f>IF(SUM($I$55:JGJ55)&lt;=$G$58,1,0)</f>
        <v>1</v>
      </c>
      <c r="JGK56" s="299">
        <f>IF(SUM($I$55:JGK55)&lt;=$G$58,1,0)</f>
        <v>1</v>
      </c>
      <c r="JGL56" s="299">
        <f>IF(SUM($I$55:JGL55)&lt;=$G$58,1,0)</f>
        <v>1</v>
      </c>
      <c r="JGM56" s="299">
        <f>IF(SUM($I$55:JGM55)&lt;=$G$58,1,0)</f>
        <v>1</v>
      </c>
      <c r="JGN56" s="299">
        <f>IF(SUM($I$55:JGN55)&lt;=$G$58,1,0)</f>
        <v>1</v>
      </c>
      <c r="JGO56" s="299">
        <f>IF(SUM($I$55:JGO55)&lt;=$G$58,1,0)</f>
        <v>1</v>
      </c>
      <c r="JGP56" s="299">
        <f>IF(SUM($I$55:JGP55)&lt;=$G$58,1,0)</f>
        <v>1</v>
      </c>
      <c r="JGQ56" s="299">
        <f>IF(SUM($I$55:JGQ55)&lt;=$G$58,1,0)</f>
        <v>1</v>
      </c>
      <c r="JGR56" s="299">
        <f>IF(SUM($I$55:JGR55)&lt;=$G$58,1,0)</f>
        <v>1</v>
      </c>
      <c r="JGS56" s="299">
        <f>IF(SUM($I$55:JGS55)&lt;=$G$58,1,0)</f>
        <v>1</v>
      </c>
      <c r="JGT56" s="299">
        <f>IF(SUM($I$55:JGT55)&lt;=$G$58,1,0)</f>
        <v>1</v>
      </c>
      <c r="JGU56" s="299">
        <f>IF(SUM($I$55:JGU55)&lt;=$G$58,1,0)</f>
        <v>1</v>
      </c>
      <c r="JGV56" s="299">
        <f>IF(SUM($I$55:JGV55)&lt;=$G$58,1,0)</f>
        <v>1</v>
      </c>
      <c r="JGW56" s="299">
        <f>IF(SUM($I$55:JGW55)&lt;=$G$58,1,0)</f>
        <v>1</v>
      </c>
      <c r="JGX56" s="299">
        <f>IF(SUM($I$55:JGX55)&lt;=$G$58,1,0)</f>
        <v>1</v>
      </c>
      <c r="JGY56" s="299">
        <f>IF(SUM($I$55:JGY55)&lt;=$G$58,1,0)</f>
        <v>1</v>
      </c>
      <c r="JGZ56" s="299">
        <f>IF(SUM($I$55:JGZ55)&lt;=$G$58,1,0)</f>
        <v>1</v>
      </c>
      <c r="JHA56" s="299">
        <f>IF(SUM($I$55:JHA55)&lt;=$G$58,1,0)</f>
        <v>1</v>
      </c>
      <c r="JHB56" s="299">
        <f>IF(SUM($I$55:JHB55)&lt;=$G$58,1,0)</f>
        <v>1</v>
      </c>
      <c r="JHC56" s="299">
        <f>IF(SUM($I$55:JHC55)&lt;=$G$58,1,0)</f>
        <v>1</v>
      </c>
      <c r="JHD56" s="299">
        <f>IF(SUM($I$55:JHD55)&lt;=$G$58,1,0)</f>
        <v>1</v>
      </c>
      <c r="JHE56" s="299">
        <f>IF(SUM($I$55:JHE55)&lt;=$G$58,1,0)</f>
        <v>1</v>
      </c>
      <c r="JHF56" s="299">
        <f>IF(SUM($I$55:JHF55)&lt;=$G$58,1,0)</f>
        <v>1</v>
      </c>
      <c r="JHG56" s="299">
        <f>IF(SUM($I$55:JHG55)&lt;=$G$58,1,0)</f>
        <v>1</v>
      </c>
      <c r="JHH56" s="299">
        <f>IF(SUM($I$55:JHH55)&lt;=$G$58,1,0)</f>
        <v>1</v>
      </c>
      <c r="JHI56" s="299">
        <f>IF(SUM($I$55:JHI55)&lt;=$G$58,1,0)</f>
        <v>1</v>
      </c>
      <c r="JHJ56" s="299">
        <f>IF(SUM($I$55:JHJ55)&lt;=$G$58,1,0)</f>
        <v>1</v>
      </c>
      <c r="JHK56" s="299">
        <f>IF(SUM($I$55:JHK55)&lt;=$G$58,1,0)</f>
        <v>1</v>
      </c>
      <c r="JHL56" s="299">
        <f>IF(SUM($I$55:JHL55)&lt;=$G$58,1,0)</f>
        <v>1</v>
      </c>
      <c r="JHM56" s="299">
        <f>IF(SUM($I$55:JHM55)&lt;=$G$58,1,0)</f>
        <v>1</v>
      </c>
      <c r="JHN56" s="299">
        <f>IF(SUM($I$55:JHN55)&lt;=$G$58,1,0)</f>
        <v>1</v>
      </c>
      <c r="JHO56" s="299">
        <f>IF(SUM($I$55:JHO55)&lt;=$G$58,1,0)</f>
        <v>1</v>
      </c>
      <c r="JHP56" s="299">
        <f>IF(SUM($I$55:JHP55)&lt;=$G$58,1,0)</f>
        <v>1</v>
      </c>
      <c r="JHQ56" s="299">
        <f>IF(SUM($I$55:JHQ55)&lt;=$G$58,1,0)</f>
        <v>1</v>
      </c>
      <c r="JHR56" s="299">
        <f>IF(SUM($I$55:JHR55)&lt;=$G$58,1,0)</f>
        <v>1</v>
      </c>
      <c r="JHS56" s="299">
        <f>IF(SUM($I$55:JHS55)&lt;=$G$58,1,0)</f>
        <v>1</v>
      </c>
      <c r="JHT56" s="299">
        <f>IF(SUM($I$55:JHT55)&lt;=$G$58,1,0)</f>
        <v>1</v>
      </c>
      <c r="JHU56" s="299">
        <f>IF(SUM($I$55:JHU55)&lt;=$G$58,1,0)</f>
        <v>1</v>
      </c>
      <c r="JHV56" s="299">
        <f>IF(SUM($I$55:JHV55)&lt;=$G$58,1,0)</f>
        <v>1</v>
      </c>
      <c r="JHW56" s="299">
        <f>IF(SUM($I$55:JHW55)&lt;=$G$58,1,0)</f>
        <v>1</v>
      </c>
      <c r="JHX56" s="299">
        <f>IF(SUM($I$55:JHX55)&lt;=$G$58,1,0)</f>
        <v>1</v>
      </c>
      <c r="JHY56" s="299">
        <f>IF(SUM($I$55:JHY55)&lt;=$G$58,1,0)</f>
        <v>1</v>
      </c>
      <c r="JHZ56" s="299">
        <f>IF(SUM($I$55:JHZ55)&lt;=$G$58,1,0)</f>
        <v>1</v>
      </c>
      <c r="JIA56" s="299">
        <f>IF(SUM($I$55:JIA55)&lt;=$G$58,1,0)</f>
        <v>1</v>
      </c>
      <c r="JIB56" s="299">
        <f>IF(SUM($I$55:JIB55)&lt;=$G$58,1,0)</f>
        <v>1</v>
      </c>
      <c r="JIC56" s="299">
        <f>IF(SUM($I$55:JIC55)&lt;=$G$58,1,0)</f>
        <v>1</v>
      </c>
      <c r="JID56" s="299">
        <f>IF(SUM($I$55:JID55)&lt;=$G$58,1,0)</f>
        <v>1</v>
      </c>
      <c r="JIE56" s="299">
        <f>IF(SUM($I$55:JIE55)&lt;=$G$58,1,0)</f>
        <v>1</v>
      </c>
      <c r="JIF56" s="299">
        <f>IF(SUM($I$55:JIF55)&lt;=$G$58,1,0)</f>
        <v>1</v>
      </c>
      <c r="JIG56" s="299">
        <f>IF(SUM($I$55:JIG55)&lt;=$G$58,1,0)</f>
        <v>1</v>
      </c>
      <c r="JIH56" s="299">
        <f>IF(SUM($I$55:JIH55)&lt;=$G$58,1,0)</f>
        <v>1</v>
      </c>
      <c r="JII56" s="299">
        <f>IF(SUM($I$55:JII55)&lt;=$G$58,1,0)</f>
        <v>1</v>
      </c>
      <c r="JIJ56" s="299">
        <f>IF(SUM($I$55:JIJ55)&lt;=$G$58,1,0)</f>
        <v>1</v>
      </c>
      <c r="JIK56" s="299">
        <f>IF(SUM($I$55:JIK55)&lt;=$G$58,1,0)</f>
        <v>1</v>
      </c>
      <c r="JIL56" s="299">
        <f>IF(SUM($I$55:JIL55)&lt;=$G$58,1,0)</f>
        <v>1</v>
      </c>
      <c r="JIM56" s="299">
        <f>IF(SUM($I$55:JIM55)&lt;=$G$58,1,0)</f>
        <v>1</v>
      </c>
      <c r="JIN56" s="299">
        <f>IF(SUM($I$55:JIN55)&lt;=$G$58,1,0)</f>
        <v>1</v>
      </c>
      <c r="JIO56" s="299">
        <f>IF(SUM($I$55:JIO55)&lt;=$G$58,1,0)</f>
        <v>1</v>
      </c>
      <c r="JIP56" s="299">
        <f>IF(SUM($I$55:JIP55)&lt;=$G$58,1,0)</f>
        <v>1</v>
      </c>
      <c r="JIQ56" s="299">
        <f>IF(SUM($I$55:JIQ55)&lt;=$G$58,1,0)</f>
        <v>1</v>
      </c>
      <c r="JIR56" s="299">
        <f>IF(SUM($I$55:JIR55)&lt;=$G$58,1,0)</f>
        <v>1</v>
      </c>
      <c r="JIS56" s="299">
        <f>IF(SUM($I$55:JIS55)&lt;=$G$58,1,0)</f>
        <v>1</v>
      </c>
      <c r="JIT56" s="299">
        <f>IF(SUM($I$55:JIT55)&lt;=$G$58,1,0)</f>
        <v>1</v>
      </c>
      <c r="JIU56" s="299">
        <f>IF(SUM($I$55:JIU55)&lt;=$G$58,1,0)</f>
        <v>1</v>
      </c>
      <c r="JIV56" s="299">
        <f>IF(SUM($I$55:JIV55)&lt;=$G$58,1,0)</f>
        <v>1</v>
      </c>
      <c r="JIW56" s="299">
        <f>IF(SUM($I$55:JIW55)&lt;=$G$58,1,0)</f>
        <v>1</v>
      </c>
      <c r="JIX56" s="299">
        <f>IF(SUM($I$55:JIX55)&lt;=$G$58,1,0)</f>
        <v>1</v>
      </c>
      <c r="JIY56" s="299">
        <f>IF(SUM($I$55:JIY55)&lt;=$G$58,1,0)</f>
        <v>1</v>
      </c>
      <c r="JIZ56" s="299">
        <f>IF(SUM($I$55:JIZ55)&lt;=$G$58,1,0)</f>
        <v>1</v>
      </c>
      <c r="JJA56" s="299">
        <f>IF(SUM($I$55:JJA55)&lt;=$G$58,1,0)</f>
        <v>1</v>
      </c>
      <c r="JJB56" s="299">
        <f>IF(SUM($I$55:JJB55)&lt;=$G$58,1,0)</f>
        <v>1</v>
      </c>
      <c r="JJC56" s="299">
        <f>IF(SUM($I$55:JJC55)&lt;=$G$58,1,0)</f>
        <v>1</v>
      </c>
      <c r="JJD56" s="299">
        <f>IF(SUM($I$55:JJD55)&lt;=$G$58,1,0)</f>
        <v>1</v>
      </c>
      <c r="JJE56" s="299">
        <f>IF(SUM($I$55:JJE55)&lt;=$G$58,1,0)</f>
        <v>1</v>
      </c>
      <c r="JJF56" s="299">
        <f>IF(SUM($I$55:JJF55)&lt;=$G$58,1,0)</f>
        <v>1</v>
      </c>
      <c r="JJG56" s="299">
        <f>IF(SUM($I$55:JJG55)&lt;=$G$58,1,0)</f>
        <v>1</v>
      </c>
      <c r="JJH56" s="299">
        <f>IF(SUM($I$55:JJH55)&lt;=$G$58,1,0)</f>
        <v>1</v>
      </c>
      <c r="JJI56" s="299">
        <f>IF(SUM($I$55:JJI55)&lt;=$G$58,1,0)</f>
        <v>1</v>
      </c>
      <c r="JJJ56" s="299">
        <f>IF(SUM($I$55:JJJ55)&lt;=$G$58,1,0)</f>
        <v>1</v>
      </c>
      <c r="JJK56" s="299">
        <f>IF(SUM($I$55:JJK55)&lt;=$G$58,1,0)</f>
        <v>1</v>
      </c>
      <c r="JJL56" s="299">
        <f>IF(SUM($I$55:JJL55)&lt;=$G$58,1,0)</f>
        <v>1</v>
      </c>
      <c r="JJM56" s="299">
        <f>IF(SUM($I$55:JJM55)&lt;=$G$58,1,0)</f>
        <v>1</v>
      </c>
      <c r="JJN56" s="299">
        <f>IF(SUM($I$55:JJN55)&lt;=$G$58,1,0)</f>
        <v>1</v>
      </c>
      <c r="JJO56" s="299">
        <f>IF(SUM($I$55:JJO55)&lt;=$G$58,1,0)</f>
        <v>1</v>
      </c>
      <c r="JJP56" s="299">
        <f>IF(SUM($I$55:JJP55)&lt;=$G$58,1,0)</f>
        <v>1</v>
      </c>
      <c r="JJQ56" s="299">
        <f>IF(SUM($I$55:JJQ55)&lt;=$G$58,1,0)</f>
        <v>1</v>
      </c>
      <c r="JJR56" s="299">
        <f>IF(SUM($I$55:JJR55)&lt;=$G$58,1,0)</f>
        <v>1</v>
      </c>
      <c r="JJS56" s="299">
        <f>IF(SUM($I$55:JJS55)&lt;=$G$58,1,0)</f>
        <v>1</v>
      </c>
      <c r="JJT56" s="299">
        <f>IF(SUM($I$55:JJT55)&lt;=$G$58,1,0)</f>
        <v>1</v>
      </c>
      <c r="JJU56" s="299">
        <f>IF(SUM($I$55:JJU55)&lt;=$G$58,1,0)</f>
        <v>1</v>
      </c>
      <c r="JJV56" s="299">
        <f>IF(SUM($I$55:JJV55)&lt;=$G$58,1,0)</f>
        <v>1</v>
      </c>
      <c r="JJW56" s="299">
        <f>IF(SUM($I$55:JJW55)&lt;=$G$58,1,0)</f>
        <v>1</v>
      </c>
      <c r="JJX56" s="299">
        <f>IF(SUM($I$55:JJX55)&lt;=$G$58,1,0)</f>
        <v>1</v>
      </c>
      <c r="JJY56" s="299">
        <f>IF(SUM($I$55:JJY55)&lt;=$G$58,1,0)</f>
        <v>1</v>
      </c>
      <c r="JJZ56" s="299">
        <f>IF(SUM($I$55:JJZ55)&lt;=$G$58,1,0)</f>
        <v>1</v>
      </c>
      <c r="JKA56" s="299">
        <f>IF(SUM($I$55:JKA55)&lt;=$G$58,1,0)</f>
        <v>1</v>
      </c>
      <c r="JKB56" s="299">
        <f>IF(SUM($I$55:JKB55)&lt;=$G$58,1,0)</f>
        <v>1</v>
      </c>
      <c r="JKC56" s="299">
        <f>IF(SUM($I$55:JKC55)&lt;=$G$58,1,0)</f>
        <v>1</v>
      </c>
      <c r="JKD56" s="299">
        <f>IF(SUM($I$55:JKD55)&lt;=$G$58,1,0)</f>
        <v>1</v>
      </c>
      <c r="JKE56" s="299">
        <f>IF(SUM($I$55:JKE55)&lt;=$G$58,1,0)</f>
        <v>1</v>
      </c>
      <c r="JKF56" s="299">
        <f>IF(SUM($I$55:JKF55)&lt;=$G$58,1,0)</f>
        <v>1</v>
      </c>
      <c r="JKG56" s="299">
        <f>IF(SUM($I$55:JKG55)&lt;=$G$58,1,0)</f>
        <v>1</v>
      </c>
      <c r="JKH56" s="299">
        <f>IF(SUM($I$55:JKH55)&lt;=$G$58,1,0)</f>
        <v>1</v>
      </c>
      <c r="JKI56" s="299">
        <f>IF(SUM($I$55:JKI55)&lt;=$G$58,1,0)</f>
        <v>1</v>
      </c>
      <c r="JKJ56" s="299">
        <f>IF(SUM($I$55:JKJ55)&lt;=$G$58,1,0)</f>
        <v>1</v>
      </c>
      <c r="JKK56" s="299">
        <f>IF(SUM($I$55:JKK55)&lt;=$G$58,1,0)</f>
        <v>1</v>
      </c>
      <c r="JKL56" s="299">
        <f>IF(SUM($I$55:JKL55)&lt;=$G$58,1,0)</f>
        <v>1</v>
      </c>
      <c r="JKM56" s="299">
        <f>IF(SUM($I$55:JKM55)&lt;=$G$58,1,0)</f>
        <v>1</v>
      </c>
      <c r="JKN56" s="299">
        <f>IF(SUM($I$55:JKN55)&lt;=$G$58,1,0)</f>
        <v>1</v>
      </c>
      <c r="JKO56" s="299">
        <f>IF(SUM($I$55:JKO55)&lt;=$G$58,1,0)</f>
        <v>1</v>
      </c>
      <c r="JKP56" s="299">
        <f>IF(SUM($I$55:JKP55)&lt;=$G$58,1,0)</f>
        <v>1</v>
      </c>
      <c r="JKQ56" s="299">
        <f>IF(SUM($I$55:JKQ55)&lt;=$G$58,1,0)</f>
        <v>1</v>
      </c>
      <c r="JKR56" s="299">
        <f>IF(SUM($I$55:JKR55)&lt;=$G$58,1,0)</f>
        <v>1</v>
      </c>
      <c r="JKS56" s="299">
        <f>IF(SUM($I$55:JKS55)&lt;=$G$58,1,0)</f>
        <v>1</v>
      </c>
      <c r="JKT56" s="299">
        <f>IF(SUM($I$55:JKT55)&lt;=$G$58,1,0)</f>
        <v>1</v>
      </c>
      <c r="JKU56" s="299">
        <f>IF(SUM($I$55:JKU55)&lt;=$G$58,1,0)</f>
        <v>1</v>
      </c>
      <c r="JKV56" s="299">
        <f>IF(SUM($I$55:JKV55)&lt;=$G$58,1,0)</f>
        <v>1</v>
      </c>
      <c r="JKW56" s="299">
        <f>IF(SUM($I$55:JKW55)&lt;=$G$58,1,0)</f>
        <v>1</v>
      </c>
      <c r="JKX56" s="299">
        <f>IF(SUM($I$55:JKX55)&lt;=$G$58,1,0)</f>
        <v>1</v>
      </c>
      <c r="JKY56" s="299">
        <f>IF(SUM($I$55:JKY55)&lt;=$G$58,1,0)</f>
        <v>1</v>
      </c>
      <c r="JKZ56" s="299">
        <f>IF(SUM($I$55:JKZ55)&lt;=$G$58,1,0)</f>
        <v>1</v>
      </c>
      <c r="JLA56" s="299">
        <f>IF(SUM($I$55:JLA55)&lt;=$G$58,1,0)</f>
        <v>1</v>
      </c>
      <c r="JLB56" s="299">
        <f>IF(SUM($I$55:JLB55)&lt;=$G$58,1,0)</f>
        <v>1</v>
      </c>
      <c r="JLC56" s="299">
        <f>IF(SUM($I$55:JLC55)&lt;=$G$58,1,0)</f>
        <v>1</v>
      </c>
      <c r="JLD56" s="299">
        <f>IF(SUM($I$55:JLD55)&lt;=$G$58,1,0)</f>
        <v>1</v>
      </c>
      <c r="JLE56" s="299">
        <f>IF(SUM($I$55:JLE55)&lt;=$G$58,1,0)</f>
        <v>1</v>
      </c>
      <c r="JLF56" s="299">
        <f>IF(SUM($I$55:JLF55)&lt;=$G$58,1,0)</f>
        <v>1</v>
      </c>
      <c r="JLG56" s="299">
        <f>IF(SUM($I$55:JLG55)&lt;=$G$58,1,0)</f>
        <v>1</v>
      </c>
      <c r="JLH56" s="299">
        <f>IF(SUM($I$55:JLH55)&lt;=$G$58,1,0)</f>
        <v>1</v>
      </c>
      <c r="JLI56" s="299">
        <f>IF(SUM($I$55:JLI55)&lt;=$G$58,1,0)</f>
        <v>1</v>
      </c>
      <c r="JLJ56" s="299">
        <f>IF(SUM($I$55:JLJ55)&lt;=$G$58,1,0)</f>
        <v>1</v>
      </c>
      <c r="JLK56" s="299">
        <f>IF(SUM($I$55:JLK55)&lt;=$G$58,1,0)</f>
        <v>1</v>
      </c>
      <c r="JLL56" s="299">
        <f>IF(SUM($I$55:JLL55)&lt;=$G$58,1,0)</f>
        <v>1</v>
      </c>
      <c r="JLM56" s="299">
        <f>IF(SUM($I$55:JLM55)&lt;=$G$58,1,0)</f>
        <v>1</v>
      </c>
      <c r="JLN56" s="299">
        <f>IF(SUM($I$55:JLN55)&lt;=$G$58,1,0)</f>
        <v>1</v>
      </c>
      <c r="JLO56" s="299">
        <f>IF(SUM($I$55:JLO55)&lt;=$G$58,1,0)</f>
        <v>1</v>
      </c>
      <c r="JLP56" s="299">
        <f>IF(SUM($I$55:JLP55)&lt;=$G$58,1,0)</f>
        <v>1</v>
      </c>
      <c r="JLQ56" s="299">
        <f>IF(SUM($I$55:JLQ55)&lt;=$G$58,1,0)</f>
        <v>1</v>
      </c>
      <c r="JLR56" s="299">
        <f>IF(SUM($I$55:JLR55)&lt;=$G$58,1,0)</f>
        <v>1</v>
      </c>
      <c r="JLS56" s="299">
        <f>IF(SUM($I$55:JLS55)&lt;=$G$58,1,0)</f>
        <v>1</v>
      </c>
      <c r="JLT56" s="299">
        <f>IF(SUM($I$55:JLT55)&lt;=$G$58,1,0)</f>
        <v>1</v>
      </c>
      <c r="JLU56" s="299">
        <f>IF(SUM($I$55:JLU55)&lt;=$G$58,1,0)</f>
        <v>1</v>
      </c>
      <c r="JLV56" s="299">
        <f>IF(SUM($I$55:JLV55)&lt;=$G$58,1,0)</f>
        <v>1</v>
      </c>
      <c r="JLW56" s="299">
        <f>IF(SUM($I$55:JLW55)&lt;=$G$58,1,0)</f>
        <v>1</v>
      </c>
      <c r="JLX56" s="299">
        <f>IF(SUM($I$55:JLX55)&lt;=$G$58,1,0)</f>
        <v>1</v>
      </c>
      <c r="JLY56" s="299">
        <f>IF(SUM($I$55:JLY55)&lt;=$G$58,1,0)</f>
        <v>1</v>
      </c>
      <c r="JLZ56" s="299">
        <f>IF(SUM($I$55:JLZ55)&lt;=$G$58,1,0)</f>
        <v>1</v>
      </c>
      <c r="JMA56" s="299">
        <f>IF(SUM($I$55:JMA55)&lt;=$G$58,1,0)</f>
        <v>1</v>
      </c>
      <c r="JMB56" s="299">
        <f>IF(SUM($I$55:JMB55)&lt;=$G$58,1,0)</f>
        <v>1</v>
      </c>
      <c r="JMC56" s="299">
        <f>IF(SUM($I$55:JMC55)&lt;=$G$58,1,0)</f>
        <v>1</v>
      </c>
      <c r="JMD56" s="299">
        <f>IF(SUM($I$55:JMD55)&lt;=$G$58,1,0)</f>
        <v>1</v>
      </c>
      <c r="JME56" s="299">
        <f>IF(SUM($I$55:JME55)&lt;=$G$58,1,0)</f>
        <v>1</v>
      </c>
      <c r="JMF56" s="299">
        <f>IF(SUM($I$55:JMF55)&lt;=$G$58,1,0)</f>
        <v>1</v>
      </c>
      <c r="JMG56" s="299">
        <f>IF(SUM($I$55:JMG55)&lt;=$G$58,1,0)</f>
        <v>1</v>
      </c>
      <c r="JMH56" s="299">
        <f>IF(SUM($I$55:JMH55)&lt;=$G$58,1,0)</f>
        <v>1</v>
      </c>
      <c r="JMI56" s="299">
        <f>IF(SUM($I$55:JMI55)&lt;=$G$58,1,0)</f>
        <v>1</v>
      </c>
      <c r="JMJ56" s="299">
        <f>IF(SUM($I$55:JMJ55)&lt;=$G$58,1,0)</f>
        <v>1</v>
      </c>
      <c r="JMK56" s="299">
        <f>IF(SUM($I$55:JMK55)&lt;=$G$58,1,0)</f>
        <v>1</v>
      </c>
      <c r="JML56" s="299">
        <f>IF(SUM($I$55:JML55)&lt;=$G$58,1,0)</f>
        <v>1</v>
      </c>
      <c r="JMM56" s="299">
        <f>IF(SUM($I$55:JMM55)&lt;=$G$58,1,0)</f>
        <v>1</v>
      </c>
      <c r="JMN56" s="299">
        <f>IF(SUM($I$55:JMN55)&lt;=$G$58,1,0)</f>
        <v>1</v>
      </c>
      <c r="JMO56" s="299">
        <f>IF(SUM($I$55:JMO55)&lt;=$G$58,1,0)</f>
        <v>1</v>
      </c>
      <c r="JMP56" s="299">
        <f>IF(SUM($I$55:JMP55)&lt;=$G$58,1,0)</f>
        <v>1</v>
      </c>
      <c r="JMQ56" s="299">
        <f>IF(SUM($I$55:JMQ55)&lt;=$G$58,1,0)</f>
        <v>1</v>
      </c>
      <c r="JMR56" s="299">
        <f>IF(SUM($I$55:JMR55)&lt;=$G$58,1,0)</f>
        <v>1</v>
      </c>
      <c r="JMS56" s="299">
        <f>IF(SUM($I$55:JMS55)&lt;=$G$58,1,0)</f>
        <v>1</v>
      </c>
      <c r="JMT56" s="299">
        <f>IF(SUM($I$55:JMT55)&lt;=$G$58,1,0)</f>
        <v>1</v>
      </c>
      <c r="JMU56" s="299">
        <f>IF(SUM($I$55:JMU55)&lt;=$G$58,1,0)</f>
        <v>1</v>
      </c>
      <c r="JMV56" s="299">
        <f>IF(SUM($I$55:JMV55)&lt;=$G$58,1,0)</f>
        <v>1</v>
      </c>
      <c r="JMW56" s="299">
        <f>IF(SUM($I$55:JMW55)&lt;=$G$58,1,0)</f>
        <v>1</v>
      </c>
      <c r="JMX56" s="299">
        <f>IF(SUM($I$55:JMX55)&lt;=$G$58,1,0)</f>
        <v>1</v>
      </c>
      <c r="JMY56" s="299">
        <f>IF(SUM($I$55:JMY55)&lt;=$G$58,1,0)</f>
        <v>1</v>
      </c>
      <c r="JMZ56" s="299">
        <f>IF(SUM($I$55:JMZ55)&lt;=$G$58,1,0)</f>
        <v>1</v>
      </c>
      <c r="JNA56" s="299">
        <f>IF(SUM($I$55:JNA55)&lt;=$G$58,1,0)</f>
        <v>1</v>
      </c>
      <c r="JNB56" s="299">
        <f>IF(SUM($I$55:JNB55)&lt;=$G$58,1,0)</f>
        <v>1</v>
      </c>
      <c r="JNC56" s="299">
        <f>IF(SUM($I$55:JNC55)&lt;=$G$58,1,0)</f>
        <v>1</v>
      </c>
      <c r="JND56" s="299">
        <f>IF(SUM($I$55:JND55)&lt;=$G$58,1,0)</f>
        <v>1</v>
      </c>
      <c r="JNE56" s="299">
        <f>IF(SUM($I$55:JNE55)&lt;=$G$58,1,0)</f>
        <v>1</v>
      </c>
      <c r="JNF56" s="299">
        <f>IF(SUM($I$55:JNF55)&lt;=$G$58,1,0)</f>
        <v>1</v>
      </c>
      <c r="JNG56" s="299">
        <f>IF(SUM($I$55:JNG55)&lt;=$G$58,1,0)</f>
        <v>1</v>
      </c>
      <c r="JNH56" s="299">
        <f>IF(SUM($I$55:JNH55)&lt;=$G$58,1,0)</f>
        <v>1</v>
      </c>
      <c r="JNI56" s="299">
        <f>IF(SUM($I$55:JNI55)&lt;=$G$58,1,0)</f>
        <v>1</v>
      </c>
      <c r="JNJ56" s="299">
        <f>IF(SUM($I$55:JNJ55)&lt;=$G$58,1,0)</f>
        <v>1</v>
      </c>
      <c r="JNK56" s="299">
        <f>IF(SUM($I$55:JNK55)&lt;=$G$58,1,0)</f>
        <v>1</v>
      </c>
      <c r="JNL56" s="299">
        <f>IF(SUM($I$55:JNL55)&lt;=$G$58,1,0)</f>
        <v>1</v>
      </c>
      <c r="JNM56" s="299">
        <f>IF(SUM($I$55:JNM55)&lt;=$G$58,1,0)</f>
        <v>1</v>
      </c>
      <c r="JNN56" s="299">
        <f>IF(SUM($I$55:JNN55)&lt;=$G$58,1,0)</f>
        <v>1</v>
      </c>
      <c r="JNO56" s="299">
        <f>IF(SUM($I$55:JNO55)&lt;=$G$58,1,0)</f>
        <v>1</v>
      </c>
      <c r="JNP56" s="299">
        <f>IF(SUM($I$55:JNP55)&lt;=$G$58,1,0)</f>
        <v>1</v>
      </c>
      <c r="JNQ56" s="299">
        <f>IF(SUM($I$55:JNQ55)&lt;=$G$58,1,0)</f>
        <v>1</v>
      </c>
      <c r="JNR56" s="299">
        <f>IF(SUM($I$55:JNR55)&lt;=$G$58,1,0)</f>
        <v>1</v>
      </c>
      <c r="JNS56" s="299">
        <f>IF(SUM($I$55:JNS55)&lt;=$G$58,1,0)</f>
        <v>1</v>
      </c>
      <c r="JNT56" s="299">
        <f>IF(SUM($I$55:JNT55)&lt;=$G$58,1,0)</f>
        <v>1</v>
      </c>
      <c r="JNU56" s="299">
        <f>IF(SUM($I$55:JNU55)&lt;=$G$58,1,0)</f>
        <v>1</v>
      </c>
      <c r="JNV56" s="299">
        <f>IF(SUM($I$55:JNV55)&lt;=$G$58,1,0)</f>
        <v>1</v>
      </c>
      <c r="JNW56" s="299">
        <f>IF(SUM($I$55:JNW55)&lt;=$G$58,1,0)</f>
        <v>1</v>
      </c>
      <c r="JNX56" s="299">
        <f>IF(SUM($I$55:JNX55)&lt;=$G$58,1,0)</f>
        <v>1</v>
      </c>
      <c r="JNY56" s="299">
        <f>IF(SUM($I$55:JNY55)&lt;=$G$58,1,0)</f>
        <v>1</v>
      </c>
      <c r="JNZ56" s="299">
        <f>IF(SUM($I$55:JNZ55)&lt;=$G$58,1,0)</f>
        <v>1</v>
      </c>
      <c r="JOA56" s="299">
        <f>IF(SUM($I$55:JOA55)&lt;=$G$58,1,0)</f>
        <v>1</v>
      </c>
      <c r="JOB56" s="299">
        <f>IF(SUM($I$55:JOB55)&lt;=$G$58,1,0)</f>
        <v>1</v>
      </c>
      <c r="JOC56" s="299">
        <f>IF(SUM($I$55:JOC55)&lt;=$G$58,1,0)</f>
        <v>1</v>
      </c>
      <c r="JOD56" s="299">
        <f>IF(SUM($I$55:JOD55)&lt;=$G$58,1,0)</f>
        <v>1</v>
      </c>
      <c r="JOE56" s="299">
        <f>IF(SUM($I$55:JOE55)&lt;=$G$58,1,0)</f>
        <v>1</v>
      </c>
      <c r="JOF56" s="299">
        <f>IF(SUM($I$55:JOF55)&lt;=$G$58,1,0)</f>
        <v>1</v>
      </c>
      <c r="JOG56" s="299">
        <f>IF(SUM($I$55:JOG55)&lt;=$G$58,1,0)</f>
        <v>1</v>
      </c>
      <c r="JOH56" s="299">
        <f>IF(SUM($I$55:JOH55)&lt;=$G$58,1,0)</f>
        <v>1</v>
      </c>
      <c r="JOI56" s="299">
        <f>IF(SUM($I$55:JOI55)&lt;=$G$58,1,0)</f>
        <v>1</v>
      </c>
      <c r="JOJ56" s="299">
        <f>IF(SUM($I$55:JOJ55)&lt;=$G$58,1,0)</f>
        <v>1</v>
      </c>
      <c r="JOK56" s="299">
        <f>IF(SUM($I$55:JOK55)&lt;=$G$58,1,0)</f>
        <v>1</v>
      </c>
      <c r="JOL56" s="299">
        <f>IF(SUM($I$55:JOL55)&lt;=$G$58,1,0)</f>
        <v>1</v>
      </c>
      <c r="JOM56" s="299">
        <f>IF(SUM($I$55:JOM55)&lt;=$G$58,1,0)</f>
        <v>1</v>
      </c>
      <c r="JON56" s="299">
        <f>IF(SUM($I$55:JON55)&lt;=$G$58,1,0)</f>
        <v>1</v>
      </c>
      <c r="JOO56" s="299">
        <f>IF(SUM($I$55:JOO55)&lt;=$G$58,1,0)</f>
        <v>1</v>
      </c>
      <c r="JOP56" s="299">
        <f>IF(SUM($I$55:JOP55)&lt;=$G$58,1,0)</f>
        <v>1</v>
      </c>
      <c r="JOQ56" s="299">
        <f>IF(SUM($I$55:JOQ55)&lt;=$G$58,1,0)</f>
        <v>1</v>
      </c>
      <c r="JOR56" s="299">
        <f>IF(SUM($I$55:JOR55)&lt;=$G$58,1,0)</f>
        <v>1</v>
      </c>
      <c r="JOS56" s="299">
        <f>IF(SUM($I$55:JOS55)&lt;=$G$58,1,0)</f>
        <v>1</v>
      </c>
      <c r="JOT56" s="299">
        <f>IF(SUM($I$55:JOT55)&lt;=$G$58,1,0)</f>
        <v>1</v>
      </c>
      <c r="JOU56" s="299">
        <f>IF(SUM($I$55:JOU55)&lt;=$G$58,1,0)</f>
        <v>1</v>
      </c>
      <c r="JOV56" s="299">
        <f>IF(SUM($I$55:JOV55)&lt;=$G$58,1,0)</f>
        <v>1</v>
      </c>
      <c r="JOW56" s="299">
        <f>IF(SUM($I$55:JOW55)&lt;=$G$58,1,0)</f>
        <v>1</v>
      </c>
      <c r="JOX56" s="299">
        <f>IF(SUM($I$55:JOX55)&lt;=$G$58,1,0)</f>
        <v>1</v>
      </c>
      <c r="JOY56" s="299">
        <f>IF(SUM($I$55:JOY55)&lt;=$G$58,1,0)</f>
        <v>1</v>
      </c>
      <c r="JOZ56" s="299">
        <f>IF(SUM($I$55:JOZ55)&lt;=$G$58,1,0)</f>
        <v>1</v>
      </c>
      <c r="JPA56" s="299">
        <f>IF(SUM($I$55:JPA55)&lt;=$G$58,1,0)</f>
        <v>1</v>
      </c>
      <c r="JPB56" s="299">
        <f>IF(SUM($I$55:JPB55)&lt;=$G$58,1,0)</f>
        <v>1</v>
      </c>
      <c r="JPC56" s="299">
        <f>IF(SUM($I$55:JPC55)&lt;=$G$58,1,0)</f>
        <v>1</v>
      </c>
      <c r="JPD56" s="299">
        <f>IF(SUM($I$55:JPD55)&lt;=$G$58,1,0)</f>
        <v>1</v>
      </c>
      <c r="JPE56" s="299">
        <f>IF(SUM($I$55:JPE55)&lt;=$G$58,1,0)</f>
        <v>1</v>
      </c>
      <c r="JPF56" s="299">
        <f>IF(SUM($I$55:JPF55)&lt;=$G$58,1,0)</f>
        <v>1</v>
      </c>
      <c r="JPG56" s="299">
        <f>IF(SUM($I$55:JPG55)&lt;=$G$58,1,0)</f>
        <v>1</v>
      </c>
      <c r="JPH56" s="299">
        <f>IF(SUM($I$55:JPH55)&lt;=$G$58,1,0)</f>
        <v>1</v>
      </c>
      <c r="JPI56" s="299">
        <f>IF(SUM($I$55:JPI55)&lt;=$G$58,1,0)</f>
        <v>1</v>
      </c>
      <c r="JPJ56" s="299">
        <f>IF(SUM($I$55:JPJ55)&lt;=$G$58,1,0)</f>
        <v>1</v>
      </c>
      <c r="JPK56" s="299">
        <f>IF(SUM($I$55:JPK55)&lt;=$G$58,1,0)</f>
        <v>1</v>
      </c>
      <c r="JPL56" s="299">
        <f>IF(SUM($I$55:JPL55)&lt;=$G$58,1,0)</f>
        <v>1</v>
      </c>
      <c r="JPM56" s="299">
        <f>IF(SUM($I$55:JPM55)&lt;=$G$58,1,0)</f>
        <v>1</v>
      </c>
      <c r="JPN56" s="299">
        <f>IF(SUM($I$55:JPN55)&lt;=$G$58,1,0)</f>
        <v>1</v>
      </c>
      <c r="JPO56" s="299">
        <f>IF(SUM($I$55:JPO55)&lt;=$G$58,1,0)</f>
        <v>1</v>
      </c>
      <c r="JPP56" s="299">
        <f>IF(SUM($I$55:JPP55)&lt;=$G$58,1,0)</f>
        <v>1</v>
      </c>
      <c r="JPQ56" s="299">
        <f>IF(SUM($I$55:JPQ55)&lt;=$G$58,1,0)</f>
        <v>1</v>
      </c>
      <c r="JPR56" s="299">
        <f>IF(SUM($I$55:JPR55)&lt;=$G$58,1,0)</f>
        <v>1</v>
      </c>
      <c r="JPS56" s="299">
        <f>IF(SUM($I$55:JPS55)&lt;=$G$58,1,0)</f>
        <v>1</v>
      </c>
      <c r="JPT56" s="299">
        <f>IF(SUM($I$55:JPT55)&lt;=$G$58,1,0)</f>
        <v>1</v>
      </c>
      <c r="JPU56" s="299">
        <f>IF(SUM($I$55:JPU55)&lt;=$G$58,1,0)</f>
        <v>1</v>
      </c>
      <c r="JPV56" s="299">
        <f>IF(SUM($I$55:JPV55)&lt;=$G$58,1,0)</f>
        <v>1</v>
      </c>
      <c r="JPW56" s="299">
        <f>IF(SUM($I$55:JPW55)&lt;=$G$58,1,0)</f>
        <v>1</v>
      </c>
      <c r="JPX56" s="299">
        <f>IF(SUM($I$55:JPX55)&lt;=$G$58,1,0)</f>
        <v>1</v>
      </c>
      <c r="JPY56" s="299">
        <f>IF(SUM($I$55:JPY55)&lt;=$G$58,1,0)</f>
        <v>1</v>
      </c>
      <c r="JPZ56" s="299">
        <f>IF(SUM($I$55:JPZ55)&lt;=$G$58,1,0)</f>
        <v>1</v>
      </c>
      <c r="JQA56" s="299">
        <f>IF(SUM($I$55:JQA55)&lt;=$G$58,1,0)</f>
        <v>1</v>
      </c>
      <c r="JQB56" s="299">
        <f>IF(SUM($I$55:JQB55)&lt;=$G$58,1,0)</f>
        <v>1</v>
      </c>
      <c r="JQC56" s="299">
        <f>IF(SUM($I$55:JQC55)&lt;=$G$58,1,0)</f>
        <v>1</v>
      </c>
      <c r="JQD56" s="299">
        <f>IF(SUM($I$55:JQD55)&lt;=$G$58,1,0)</f>
        <v>1</v>
      </c>
      <c r="JQE56" s="299">
        <f>IF(SUM($I$55:JQE55)&lt;=$G$58,1,0)</f>
        <v>1</v>
      </c>
      <c r="JQF56" s="299">
        <f>IF(SUM($I$55:JQF55)&lt;=$G$58,1,0)</f>
        <v>1</v>
      </c>
      <c r="JQG56" s="299">
        <f>IF(SUM($I$55:JQG55)&lt;=$G$58,1,0)</f>
        <v>1</v>
      </c>
      <c r="JQH56" s="299">
        <f>IF(SUM($I$55:JQH55)&lt;=$G$58,1,0)</f>
        <v>1</v>
      </c>
      <c r="JQI56" s="299">
        <f>IF(SUM($I$55:JQI55)&lt;=$G$58,1,0)</f>
        <v>1</v>
      </c>
      <c r="JQJ56" s="299">
        <f>IF(SUM($I$55:JQJ55)&lt;=$G$58,1,0)</f>
        <v>1</v>
      </c>
      <c r="JQK56" s="299">
        <f>IF(SUM($I$55:JQK55)&lt;=$G$58,1,0)</f>
        <v>1</v>
      </c>
      <c r="JQL56" s="299">
        <f>IF(SUM($I$55:JQL55)&lt;=$G$58,1,0)</f>
        <v>1</v>
      </c>
      <c r="JQM56" s="299">
        <f>IF(SUM($I$55:JQM55)&lt;=$G$58,1,0)</f>
        <v>1</v>
      </c>
      <c r="JQN56" s="299">
        <f>IF(SUM($I$55:JQN55)&lt;=$G$58,1,0)</f>
        <v>1</v>
      </c>
      <c r="JQO56" s="299">
        <f>IF(SUM($I$55:JQO55)&lt;=$G$58,1,0)</f>
        <v>1</v>
      </c>
      <c r="JQP56" s="299">
        <f>IF(SUM($I$55:JQP55)&lt;=$G$58,1,0)</f>
        <v>1</v>
      </c>
      <c r="JQQ56" s="299">
        <f>IF(SUM($I$55:JQQ55)&lt;=$G$58,1,0)</f>
        <v>1</v>
      </c>
      <c r="JQR56" s="299">
        <f>IF(SUM($I$55:JQR55)&lt;=$G$58,1,0)</f>
        <v>1</v>
      </c>
      <c r="JQS56" s="299">
        <f>IF(SUM($I$55:JQS55)&lt;=$G$58,1,0)</f>
        <v>1</v>
      </c>
      <c r="JQT56" s="299">
        <f>IF(SUM($I$55:JQT55)&lt;=$G$58,1,0)</f>
        <v>1</v>
      </c>
      <c r="JQU56" s="299">
        <f>IF(SUM($I$55:JQU55)&lt;=$G$58,1,0)</f>
        <v>1</v>
      </c>
      <c r="JQV56" s="299">
        <f>IF(SUM($I$55:JQV55)&lt;=$G$58,1,0)</f>
        <v>1</v>
      </c>
      <c r="JQW56" s="299">
        <f>IF(SUM($I$55:JQW55)&lt;=$G$58,1,0)</f>
        <v>1</v>
      </c>
      <c r="JQX56" s="299">
        <f>IF(SUM($I$55:JQX55)&lt;=$G$58,1,0)</f>
        <v>1</v>
      </c>
      <c r="JQY56" s="299">
        <f>IF(SUM($I$55:JQY55)&lt;=$G$58,1,0)</f>
        <v>1</v>
      </c>
      <c r="JQZ56" s="299">
        <f>IF(SUM($I$55:JQZ55)&lt;=$G$58,1,0)</f>
        <v>1</v>
      </c>
      <c r="JRA56" s="299">
        <f>IF(SUM($I$55:JRA55)&lt;=$G$58,1,0)</f>
        <v>1</v>
      </c>
      <c r="JRB56" s="299">
        <f>IF(SUM($I$55:JRB55)&lt;=$G$58,1,0)</f>
        <v>1</v>
      </c>
      <c r="JRC56" s="299">
        <f>IF(SUM($I$55:JRC55)&lt;=$G$58,1,0)</f>
        <v>1</v>
      </c>
      <c r="JRD56" s="299">
        <f>IF(SUM($I$55:JRD55)&lt;=$G$58,1,0)</f>
        <v>1</v>
      </c>
      <c r="JRE56" s="299">
        <f>IF(SUM($I$55:JRE55)&lt;=$G$58,1,0)</f>
        <v>1</v>
      </c>
      <c r="JRF56" s="299">
        <f>IF(SUM($I$55:JRF55)&lt;=$G$58,1,0)</f>
        <v>1</v>
      </c>
      <c r="JRG56" s="299">
        <f>IF(SUM($I$55:JRG55)&lt;=$G$58,1,0)</f>
        <v>1</v>
      </c>
      <c r="JRH56" s="299">
        <f>IF(SUM($I$55:JRH55)&lt;=$G$58,1,0)</f>
        <v>1</v>
      </c>
      <c r="JRI56" s="299">
        <f>IF(SUM($I$55:JRI55)&lt;=$G$58,1,0)</f>
        <v>1</v>
      </c>
      <c r="JRJ56" s="299">
        <f>IF(SUM($I$55:JRJ55)&lt;=$G$58,1,0)</f>
        <v>1</v>
      </c>
      <c r="JRK56" s="299">
        <f>IF(SUM($I$55:JRK55)&lt;=$G$58,1,0)</f>
        <v>1</v>
      </c>
      <c r="JRL56" s="299">
        <f>IF(SUM($I$55:JRL55)&lt;=$G$58,1,0)</f>
        <v>1</v>
      </c>
      <c r="JRM56" s="299">
        <f>IF(SUM($I$55:JRM55)&lt;=$G$58,1,0)</f>
        <v>1</v>
      </c>
      <c r="JRN56" s="299">
        <f>IF(SUM($I$55:JRN55)&lt;=$G$58,1,0)</f>
        <v>1</v>
      </c>
      <c r="JRO56" s="299">
        <f>IF(SUM($I$55:JRO55)&lt;=$G$58,1,0)</f>
        <v>1</v>
      </c>
      <c r="JRP56" s="299">
        <f>IF(SUM($I$55:JRP55)&lt;=$G$58,1,0)</f>
        <v>1</v>
      </c>
      <c r="JRQ56" s="299">
        <f>IF(SUM($I$55:JRQ55)&lt;=$G$58,1,0)</f>
        <v>1</v>
      </c>
      <c r="JRR56" s="299">
        <f>IF(SUM($I$55:JRR55)&lt;=$G$58,1,0)</f>
        <v>1</v>
      </c>
      <c r="JRS56" s="299">
        <f>IF(SUM($I$55:JRS55)&lt;=$G$58,1,0)</f>
        <v>1</v>
      </c>
      <c r="JRT56" s="299">
        <f>IF(SUM($I$55:JRT55)&lt;=$G$58,1,0)</f>
        <v>1</v>
      </c>
      <c r="JRU56" s="299">
        <f>IF(SUM($I$55:JRU55)&lt;=$G$58,1,0)</f>
        <v>1</v>
      </c>
      <c r="JRV56" s="299">
        <f>IF(SUM($I$55:JRV55)&lt;=$G$58,1,0)</f>
        <v>1</v>
      </c>
      <c r="JRW56" s="299">
        <f>IF(SUM($I$55:JRW55)&lt;=$G$58,1,0)</f>
        <v>1</v>
      </c>
      <c r="JRX56" s="299">
        <f>IF(SUM($I$55:JRX55)&lt;=$G$58,1,0)</f>
        <v>1</v>
      </c>
      <c r="JRY56" s="299">
        <f>IF(SUM($I$55:JRY55)&lt;=$G$58,1,0)</f>
        <v>1</v>
      </c>
      <c r="JRZ56" s="299">
        <f>IF(SUM($I$55:JRZ55)&lt;=$G$58,1,0)</f>
        <v>1</v>
      </c>
      <c r="JSA56" s="299">
        <f>IF(SUM($I$55:JSA55)&lt;=$G$58,1,0)</f>
        <v>1</v>
      </c>
      <c r="JSB56" s="299">
        <f>IF(SUM($I$55:JSB55)&lt;=$G$58,1,0)</f>
        <v>1</v>
      </c>
      <c r="JSC56" s="299">
        <f>IF(SUM($I$55:JSC55)&lt;=$G$58,1,0)</f>
        <v>1</v>
      </c>
      <c r="JSD56" s="299">
        <f>IF(SUM($I$55:JSD55)&lt;=$G$58,1,0)</f>
        <v>1</v>
      </c>
      <c r="JSE56" s="299">
        <f>IF(SUM($I$55:JSE55)&lt;=$G$58,1,0)</f>
        <v>1</v>
      </c>
      <c r="JSF56" s="299">
        <f>IF(SUM($I$55:JSF55)&lt;=$G$58,1,0)</f>
        <v>1</v>
      </c>
      <c r="JSG56" s="299">
        <f>IF(SUM($I$55:JSG55)&lt;=$G$58,1,0)</f>
        <v>1</v>
      </c>
      <c r="JSH56" s="299">
        <f>IF(SUM($I$55:JSH55)&lt;=$G$58,1,0)</f>
        <v>1</v>
      </c>
      <c r="JSI56" s="299">
        <f>IF(SUM($I$55:JSI55)&lt;=$G$58,1,0)</f>
        <v>1</v>
      </c>
      <c r="JSJ56" s="299">
        <f>IF(SUM($I$55:JSJ55)&lt;=$G$58,1,0)</f>
        <v>1</v>
      </c>
      <c r="JSK56" s="299">
        <f>IF(SUM($I$55:JSK55)&lt;=$G$58,1,0)</f>
        <v>1</v>
      </c>
      <c r="JSL56" s="299">
        <f>IF(SUM($I$55:JSL55)&lt;=$G$58,1,0)</f>
        <v>1</v>
      </c>
      <c r="JSM56" s="299">
        <f>IF(SUM($I$55:JSM55)&lt;=$G$58,1,0)</f>
        <v>1</v>
      </c>
      <c r="JSN56" s="299">
        <f>IF(SUM($I$55:JSN55)&lt;=$G$58,1,0)</f>
        <v>1</v>
      </c>
      <c r="JSO56" s="299">
        <f>IF(SUM($I$55:JSO55)&lt;=$G$58,1,0)</f>
        <v>1</v>
      </c>
      <c r="JSP56" s="299">
        <f>IF(SUM($I$55:JSP55)&lt;=$G$58,1,0)</f>
        <v>1</v>
      </c>
      <c r="JSQ56" s="299">
        <f>IF(SUM($I$55:JSQ55)&lt;=$G$58,1,0)</f>
        <v>1</v>
      </c>
      <c r="JSR56" s="299">
        <f>IF(SUM($I$55:JSR55)&lt;=$G$58,1,0)</f>
        <v>1</v>
      </c>
      <c r="JSS56" s="299">
        <f>IF(SUM($I$55:JSS55)&lt;=$G$58,1,0)</f>
        <v>1</v>
      </c>
      <c r="JST56" s="299">
        <f>IF(SUM($I$55:JST55)&lt;=$G$58,1,0)</f>
        <v>1</v>
      </c>
      <c r="JSU56" s="299">
        <f>IF(SUM($I$55:JSU55)&lt;=$G$58,1,0)</f>
        <v>1</v>
      </c>
      <c r="JSV56" s="299">
        <f>IF(SUM($I$55:JSV55)&lt;=$G$58,1,0)</f>
        <v>1</v>
      </c>
      <c r="JSW56" s="299">
        <f>IF(SUM($I$55:JSW55)&lt;=$G$58,1,0)</f>
        <v>1</v>
      </c>
      <c r="JSX56" s="299">
        <f>IF(SUM($I$55:JSX55)&lt;=$G$58,1,0)</f>
        <v>1</v>
      </c>
      <c r="JSY56" s="299">
        <f>IF(SUM($I$55:JSY55)&lt;=$G$58,1,0)</f>
        <v>1</v>
      </c>
      <c r="JSZ56" s="299">
        <f>IF(SUM($I$55:JSZ55)&lt;=$G$58,1,0)</f>
        <v>1</v>
      </c>
      <c r="JTA56" s="299">
        <f>IF(SUM($I$55:JTA55)&lt;=$G$58,1,0)</f>
        <v>1</v>
      </c>
      <c r="JTB56" s="299">
        <f>IF(SUM($I$55:JTB55)&lt;=$G$58,1,0)</f>
        <v>1</v>
      </c>
      <c r="JTC56" s="299">
        <f>IF(SUM($I$55:JTC55)&lt;=$G$58,1,0)</f>
        <v>1</v>
      </c>
      <c r="JTD56" s="299">
        <f>IF(SUM($I$55:JTD55)&lt;=$G$58,1,0)</f>
        <v>1</v>
      </c>
      <c r="JTE56" s="299">
        <f>IF(SUM($I$55:JTE55)&lt;=$G$58,1,0)</f>
        <v>1</v>
      </c>
      <c r="JTF56" s="299">
        <f>IF(SUM($I$55:JTF55)&lt;=$G$58,1,0)</f>
        <v>1</v>
      </c>
      <c r="JTG56" s="299">
        <f>IF(SUM($I$55:JTG55)&lt;=$G$58,1,0)</f>
        <v>1</v>
      </c>
      <c r="JTH56" s="299">
        <f>IF(SUM($I$55:JTH55)&lt;=$G$58,1,0)</f>
        <v>1</v>
      </c>
      <c r="JTI56" s="299">
        <f>IF(SUM($I$55:JTI55)&lt;=$G$58,1,0)</f>
        <v>1</v>
      </c>
      <c r="JTJ56" s="299">
        <f>IF(SUM($I$55:JTJ55)&lt;=$G$58,1,0)</f>
        <v>1</v>
      </c>
      <c r="JTK56" s="299">
        <f>IF(SUM($I$55:JTK55)&lt;=$G$58,1,0)</f>
        <v>1</v>
      </c>
      <c r="JTL56" s="299">
        <f>IF(SUM($I$55:JTL55)&lt;=$G$58,1,0)</f>
        <v>1</v>
      </c>
      <c r="JTM56" s="299">
        <f>IF(SUM($I$55:JTM55)&lt;=$G$58,1,0)</f>
        <v>1</v>
      </c>
      <c r="JTN56" s="299">
        <f>IF(SUM($I$55:JTN55)&lt;=$G$58,1,0)</f>
        <v>1</v>
      </c>
      <c r="JTO56" s="299">
        <f>IF(SUM($I$55:JTO55)&lt;=$G$58,1,0)</f>
        <v>1</v>
      </c>
      <c r="JTP56" s="299">
        <f>IF(SUM($I$55:JTP55)&lt;=$G$58,1,0)</f>
        <v>1</v>
      </c>
      <c r="JTQ56" s="299">
        <f>IF(SUM($I$55:JTQ55)&lt;=$G$58,1,0)</f>
        <v>1</v>
      </c>
      <c r="JTR56" s="299">
        <f>IF(SUM($I$55:JTR55)&lt;=$G$58,1,0)</f>
        <v>1</v>
      </c>
      <c r="JTS56" s="299">
        <f>IF(SUM($I$55:JTS55)&lt;=$G$58,1,0)</f>
        <v>1</v>
      </c>
      <c r="JTT56" s="299">
        <f>IF(SUM($I$55:JTT55)&lt;=$G$58,1,0)</f>
        <v>1</v>
      </c>
      <c r="JTU56" s="299">
        <f>IF(SUM($I$55:JTU55)&lt;=$G$58,1,0)</f>
        <v>1</v>
      </c>
      <c r="JTV56" s="299">
        <f>IF(SUM($I$55:JTV55)&lt;=$G$58,1,0)</f>
        <v>1</v>
      </c>
      <c r="JTW56" s="299">
        <f>IF(SUM($I$55:JTW55)&lt;=$G$58,1,0)</f>
        <v>1</v>
      </c>
      <c r="JTX56" s="299">
        <f>IF(SUM($I$55:JTX55)&lt;=$G$58,1,0)</f>
        <v>1</v>
      </c>
      <c r="JTY56" s="299">
        <f>IF(SUM($I$55:JTY55)&lt;=$G$58,1,0)</f>
        <v>1</v>
      </c>
      <c r="JTZ56" s="299">
        <f>IF(SUM($I$55:JTZ55)&lt;=$G$58,1,0)</f>
        <v>1</v>
      </c>
      <c r="JUA56" s="299">
        <f>IF(SUM($I$55:JUA55)&lt;=$G$58,1,0)</f>
        <v>1</v>
      </c>
      <c r="JUB56" s="299">
        <f>IF(SUM($I$55:JUB55)&lt;=$G$58,1,0)</f>
        <v>1</v>
      </c>
      <c r="JUC56" s="299">
        <f>IF(SUM($I$55:JUC55)&lt;=$G$58,1,0)</f>
        <v>1</v>
      </c>
      <c r="JUD56" s="299">
        <f>IF(SUM($I$55:JUD55)&lt;=$G$58,1,0)</f>
        <v>1</v>
      </c>
      <c r="JUE56" s="299">
        <f>IF(SUM($I$55:JUE55)&lt;=$G$58,1,0)</f>
        <v>1</v>
      </c>
      <c r="JUF56" s="299">
        <f>IF(SUM($I$55:JUF55)&lt;=$G$58,1,0)</f>
        <v>1</v>
      </c>
      <c r="JUG56" s="299">
        <f>IF(SUM($I$55:JUG55)&lt;=$G$58,1,0)</f>
        <v>1</v>
      </c>
      <c r="JUH56" s="299">
        <f>IF(SUM($I$55:JUH55)&lt;=$G$58,1,0)</f>
        <v>1</v>
      </c>
      <c r="JUI56" s="299">
        <f>IF(SUM($I$55:JUI55)&lt;=$G$58,1,0)</f>
        <v>1</v>
      </c>
      <c r="JUJ56" s="299">
        <f>IF(SUM($I$55:JUJ55)&lt;=$G$58,1,0)</f>
        <v>1</v>
      </c>
      <c r="JUK56" s="299">
        <f>IF(SUM($I$55:JUK55)&lt;=$G$58,1,0)</f>
        <v>1</v>
      </c>
      <c r="JUL56" s="299">
        <f>IF(SUM($I$55:JUL55)&lt;=$G$58,1,0)</f>
        <v>1</v>
      </c>
      <c r="JUM56" s="299">
        <f>IF(SUM($I$55:JUM55)&lt;=$G$58,1,0)</f>
        <v>1</v>
      </c>
      <c r="JUN56" s="299">
        <f>IF(SUM($I$55:JUN55)&lt;=$G$58,1,0)</f>
        <v>1</v>
      </c>
      <c r="JUO56" s="299">
        <f>IF(SUM($I$55:JUO55)&lt;=$G$58,1,0)</f>
        <v>1</v>
      </c>
      <c r="JUP56" s="299">
        <f>IF(SUM($I$55:JUP55)&lt;=$G$58,1,0)</f>
        <v>1</v>
      </c>
      <c r="JUQ56" s="299">
        <f>IF(SUM($I$55:JUQ55)&lt;=$G$58,1,0)</f>
        <v>1</v>
      </c>
      <c r="JUR56" s="299">
        <f>IF(SUM($I$55:JUR55)&lt;=$G$58,1,0)</f>
        <v>1</v>
      </c>
      <c r="JUS56" s="299">
        <f>IF(SUM($I$55:JUS55)&lt;=$G$58,1,0)</f>
        <v>1</v>
      </c>
      <c r="JUT56" s="299">
        <f>IF(SUM($I$55:JUT55)&lt;=$G$58,1,0)</f>
        <v>1</v>
      </c>
      <c r="JUU56" s="299">
        <f>IF(SUM($I$55:JUU55)&lt;=$G$58,1,0)</f>
        <v>1</v>
      </c>
      <c r="JUV56" s="299">
        <f>IF(SUM($I$55:JUV55)&lt;=$G$58,1,0)</f>
        <v>1</v>
      </c>
      <c r="JUW56" s="299">
        <f>IF(SUM($I$55:JUW55)&lt;=$G$58,1,0)</f>
        <v>1</v>
      </c>
      <c r="JUX56" s="299">
        <f>IF(SUM($I$55:JUX55)&lt;=$G$58,1,0)</f>
        <v>1</v>
      </c>
      <c r="JUY56" s="299">
        <f>IF(SUM($I$55:JUY55)&lt;=$G$58,1,0)</f>
        <v>1</v>
      </c>
      <c r="JUZ56" s="299">
        <f>IF(SUM($I$55:JUZ55)&lt;=$G$58,1,0)</f>
        <v>1</v>
      </c>
      <c r="JVA56" s="299">
        <f>IF(SUM($I$55:JVA55)&lt;=$G$58,1,0)</f>
        <v>1</v>
      </c>
      <c r="JVB56" s="299">
        <f>IF(SUM($I$55:JVB55)&lt;=$G$58,1,0)</f>
        <v>1</v>
      </c>
      <c r="JVC56" s="299">
        <f>IF(SUM($I$55:JVC55)&lt;=$G$58,1,0)</f>
        <v>1</v>
      </c>
      <c r="JVD56" s="299">
        <f>IF(SUM($I$55:JVD55)&lt;=$G$58,1,0)</f>
        <v>1</v>
      </c>
      <c r="JVE56" s="299">
        <f>IF(SUM($I$55:JVE55)&lt;=$G$58,1,0)</f>
        <v>1</v>
      </c>
      <c r="JVF56" s="299">
        <f>IF(SUM($I$55:JVF55)&lt;=$G$58,1,0)</f>
        <v>1</v>
      </c>
      <c r="JVG56" s="299">
        <f>IF(SUM($I$55:JVG55)&lt;=$G$58,1,0)</f>
        <v>1</v>
      </c>
      <c r="JVH56" s="299">
        <f>IF(SUM($I$55:JVH55)&lt;=$G$58,1,0)</f>
        <v>1</v>
      </c>
      <c r="JVI56" s="299">
        <f>IF(SUM($I$55:JVI55)&lt;=$G$58,1,0)</f>
        <v>1</v>
      </c>
      <c r="JVJ56" s="299">
        <f>IF(SUM($I$55:JVJ55)&lt;=$G$58,1,0)</f>
        <v>1</v>
      </c>
      <c r="JVK56" s="299">
        <f>IF(SUM($I$55:JVK55)&lt;=$G$58,1,0)</f>
        <v>1</v>
      </c>
      <c r="JVL56" s="299">
        <f>IF(SUM($I$55:JVL55)&lt;=$G$58,1,0)</f>
        <v>1</v>
      </c>
      <c r="JVM56" s="299">
        <f>IF(SUM($I$55:JVM55)&lt;=$G$58,1,0)</f>
        <v>1</v>
      </c>
      <c r="JVN56" s="299">
        <f>IF(SUM($I$55:JVN55)&lt;=$G$58,1,0)</f>
        <v>1</v>
      </c>
      <c r="JVO56" s="299">
        <f>IF(SUM($I$55:JVO55)&lt;=$G$58,1,0)</f>
        <v>1</v>
      </c>
      <c r="JVP56" s="299">
        <f>IF(SUM($I$55:JVP55)&lt;=$G$58,1,0)</f>
        <v>1</v>
      </c>
      <c r="JVQ56" s="299">
        <f>IF(SUM($I$55:JVQ55)&lt;=$G$58,1,0)</f>
        <v>1</v>
      </c>
      <c r="JVR56" s="299">
        <f>IF(SUM($I$55:JVR55)&lt;=$G$58,1,0)</f>
        <v>1</v>
      </c>
      <c r="JVS56" s="299">
        <f>IF(SUM($I$55:JVS55)&lt;=$G$58,1,0)</f>
        <v>1</v>
      </c>
      <c r="JVT56" s="299">
        <f>IF(SUM($I$55:JVT55)&lt;=$G$58,1,0)</f>
        <v>1</v>
      </c>
      <c r="JVU56" s="299">
        <f>IF(SUM($I$55:JVU55)&lt;=$G$58,1,0)</f>
        <v>1</v>
      </c>
      <c r="JVV56" s="299">
        <f>IF(SUM($I$55:JVV55)&lt;=$G$58,1,0)</f>
        <v>1</v>
      </c>
      <c r="JVW56" s="299">
        <f>IF(SUM($I$55:JVW55)&lt;=$G$58,1,0)</f>
        <v>1</v>
      </c>
      <c r="JVX56" s="299">
        <f>IF(SUM($I$55:JVX55)&lt;=$G$58,1,0)</f>
        <v>1</v>
      </c>
      <c r="JVY56" s="299">
        <f>IF(SUM($I$55:JVY55)&lt;=$G$58,1,0)</f>
        <v>1</v>
      </c>
      <c r="JVZ56" s="299">
        <f>IF(SUM($I$55:JVZ55)&lt;=$G$58,1,0)</f>
        <v>1</v>
      </c>
      <c r="JWA56" s="299">
        <f>IF(SUM($I$55:JWA55)&lt;=$G$58,1,0)</f>
        <v>1</v>
      </c>
      <c r="JWB56" s="299">
        <f>IF(SUM($I$55:JWB55)&lt;=$G$58,1,0)</f>
        <v>1</v>
      </c>
      <c r="JWC56" s="299">
        <f>IF(SUM($I$55:JWC55)&lt;=$G$58,1,0)</f>
        <v>1</v>
      </c>
      <c r="JWD56" s="299">
        <f>IF(SUM($I$55:JWD55)&lt;=$G$58,1,0)</f>
        <v>1</v>
      </c>
      <c r="JWE56" s="299">
        <f>IF(SUM($I$55:JWE55)&lt;=$G$58,1,0)</f>
        <v>1</v>
      </c>
      <c r="JWF56" s="299">
        <f>IF(SUM($I$55:JWF55)&lt;=$G$58,1,0)</f>
        <v>1</v>
      </c>
      <c r="JWG56" s="299">
        <f>IF(SUM($I$55:JWG55)&lt;=$G$58,1,0)</f>
        <v>1</v>
      </c>
      <c r="JWH56" s="299">
        <f>IF(SUM($I$55:JWH55)&lt;=$G$58,1,0)</f>
        <v>1</v>
      </c>
      <c r="JWI56" s="299">
        <f>IF(SUM($I$55:JWI55)&lt;=$G$58,1,0)</f>
        <v>1</v>
      </c>
      <c r="JWJ56" s="299">
        <f>IF(SUM($I$55:JWJ55)&lt;=$G$58,1,0)</f>
        <v>1</v>
      </c>
      <c r="JWK56" s="299">
        <f>IF(SUM($I$55:JWK55)&lt;=$G$58,1,0)</f>
        <v>1</v>
      </c>
      <c r="JWL56" s="299">
        <f>IF(SUM($I$55:JWL55)&lt;=$G$58,1,0)</f>
        <v>1</v>
      </c>
      <c r="JWM56" s="299">
        <f>IF(SUM($I$55:JWM55)&lt;=$G$58,1,0)</f>
        <v>1</v>
      </c>
      <c r="JWN56" s="299">
        <f>IF(SUM($I$55:JWN55)&lt;=$G$58,1,0)</f>
        <v>1</v>
      </c>
      <c r="JWO56" s="299">
        <f>IF(SUM($I$55:JWO55)&lt;=$G$58,1,0)</f>
        <v>1</v>
      </c>
      <c r="JWP56" s="299">
        <f>IF(SUM($I$55:JWP55)&lt;=$G$58,1,0)</f>
        <v>1</v>
      </c>
      <c r="JWQ56" s="299">
        <f>IF(SUM($I$55:JWQ55)&lt;=$G$58,1,0)</f>
        <v>1</v>
      </c>
      <c r="JWR56" s="299">
        <f>IF(SUM($I$55:JWR55)&lt;=$G$58,1,0)</f>
        <v>1</v>
      </c>
      <c r="JWS56" s="299">
        <f>IF(SUM($I$55:JWS55)&lt;=$G$58,1,0)</f>
        <v>1</v>
      </c>
      <c r="JWT56" s="299">
        <f>IF(SUM($I$55:JWT55)&lt;=$G$58,1,0)</f>
        <v>1</v>
      </c>
      <c r="JWU56" s="299">
        <f>IF(SUM($I$55:JWU55)&lt;=$G$58,1,0)</f>
        <v>1</v>
      </c>
      <c r="JWV56" s="299">
        <f>IF(SUM($I$55:JWV55)&lt;=$G$58,1,0)</f>
        <v>1</v>
      </c>
      <c r="JWW56" s="299">
        <f>IF(SUM($I$55:JWW55)&lt;=$G$58,1,0)</f>
        <v>1</v>
      </c>
      <c r="JWX56" s="299">
        <f>IF(SUM($I$55:JWX55)&lt;=$G$58,1,0)</f>
        <v>1</v>
      </c>
      <c r="JWY56" s="299">
        <f>IF(SUM($I$55:JWY55)&lt;=$G$58,1,0)</f>
        <v>1</v>
      </c>
      <c r="JWZ56" s="299">
        <f>IF(SUM($I$55:JWZ55)&lt;=$G$58,1,0)</f>
        <v>1</v>
      </c>
      <c r="JXA56" s="299">
        <f>IF(SUM($I$55:JXA55)&lt;=$G$58,1,0)</f>
        <v>1</v>
      </c>
      <c r="JXB56" s="299">
        <f>IF(SUM($I$55:JXB55)&lt;=$G$58,1,0)</f>
        <v>1</v>
      </c>
      <c r="JXC56" s="299">
        <f>IF(SUM($I$55:JXC55)&lt;=$G$58,1,0)</f>
        <v>1</v>
      </c>
      <c r="JXD56" s="299">
        <f>IF(SUM($I$55:JXD55)&lt;=$G$58,1,0)</f>
        <v>1</v>
      </c>
      <c r="JXE56" s="299">
        <f>IF(SUM($I$55:JXE55)&lt;=$G$58,1,0)</f>
        <v>1</v>
      </c>
      <c r="JXF56" s="299">
        <f>IF(SUM($I$55:JXF55)&lt;=$G$58,1,0)</f>
        <v>1</v>
      </c>
      <c r="JXG56" s="299">
        <f>IF(SUM($I$55:JXG55)&lt;=$G$58,1,0)</f>
        <v>1</v>
      </c>
      <c r="JXH56" s="299">
        <f>IF(SUM($I$55:JXH55)&lt;=$G$58,1,0)</f>
        <v>1</v>
      </c>
      <c r="JXI56" s="299">
        <f>IF(SUM($I$55:JXI55)&lt;=$G$58,1,0)</f>
        <v>1</v>
      </c>
      <c r="JXJ56" s="299">
        <f>IF(SUM($I$55:JXJ55)&lt;=$G$58,1,0)</f>
        <v>1</v>
      </c>
      <c r="JXK56" s="299">
        <f>IF(SUM($I$55:JXK55)&lt;=$G$58,1,0)</f>
        <v>1</v>
      </c>
      <c r="JXL56" s="299">
        <f>IF(SUM($I$55:JXL55)&lt;=$G$58,1,0)</f>
        <v>1</v>
      </c>
      <c r="JXM56" s="299">
        <f>IF(SUM($I$55:JXM55)&lt;=$G$58,1,0)</f>
        <v>1</v>
      </c>
      <c r="JXN56" s="299">
        <f>IF(SUM($I$55:JXN55)&lt;=$G$58,1,0)</f>
        <v>1</v>
      </c>
      <c r="JXO56" s="299">
        <f>IF(SUM($I$55:JXO55)&lt;=$G$58,1,0)</f>
        <v>1</v>
      </c>
      <c r="JXP56" s="299">
        <f>IF(SUM($I$55:JXP55)&lt;=$G$58,1,0)</f>
        <v>1</v>
      </c>
      <c r="JXQ56" s="299">
        <f>IF(SUM($I$55:JXQ55)&lt;=$G$58,1,0)</f>
        <v>1</v>
      </c>
      <c r="JXR56" s="299">
        <f>IF(SUM($I$55:JXR55)&lt;=$G$58,1,0)</f>
        <v>1</v>
      </c>
      <c r="JXS56" s="299">
        <f>IF(SUM($I$55:JXS55)&lt;=$G$58,1,0)</f>
        <v>1</v>
      </c>
      <c r="JXT56" s="299">
        <f>IF(SUM($I$55:JXT55)&lt;=$G$58,1,0)</f>
        <v>1</v>
      </c>
      <c r="JXU56" s="299">
        <f>IF(SUM($I$55:JXU55)&lt;=$G$58,1,0)</f>
        <v>1</v>
      </c>
      <c r="JXV56" s="299">
        <f>IF(SUM($I$55:JXV55)&lt;=$G$58,1,0)</f>
        <v>1</v>
      </c>
      <c r="JXW56" s="299">
        <f>IF(SUM($I$55:JXW55)&lt;=$G$58,1,0)</f>
        <v>1</v>
      </c>
      <c r="JXX56" s="299">
        <f>IF(SUM($I$55:JXX55)&lt;=$G$58,1,0)</f>
        <v>1</v>
      </c>
      <c r="JXY56" s="299">
        <f>IF(SUM($I$55:JXY55)&lt;=$G$58,1,0)</f>
        <v>1</v>
      </c>
      <c r="JXZ56" s="299">
        <f>IF(SUM($I$55:JXZ55)&lt;=$G$58,1,0)</f>
        <v>1</v>
      </c>
      <c r="JYA56" s="299">
        <f>IF(SUM($I$55:JYA55)&lt;=$G$58,1,0)</f>
        <v>1</v>
      </c>
      <c r="JYB56" s="299">
        <f>IF(SUM($I$55:JYB55)&lt;=$G$58,1,0)</f>
        <v>1</v>
      </c>
      <c r="JYC56" s="299">
        <f>IF(SUM($I$55:JYC55)&lt;=$G$58,1,0)</f>
        <v>1</v>
      </c>
      <c r="JYD56" s="299">
        <f>IF(SUM($I$55:JYD55)&lt;=$G$58,1,0)</f>
        <v>1</v>
      </c>
      <c r="JYE56" s="299">
        <f>IF(SUM($I$55:JYE55)&lt;=$G$58,1,0)</f>
        <v>1</v>
      </c>
      <c r="JYF56" s="299">
        <f>IF(SUM($I$55:JYF55)&lt;=$G$58,1,0)</f>
        <v>1</v>
      </c>
      <c r="JYG56" s="299">
        <f>IF(SUM($I$55:JYG55)&lt;=$G$58,1,0)</f>
        <v>1</v>
      </c>
      <c r="JYH56" s="299">
        <f>IF(SUM($I$55:JYH55)&lt;=$G$58,1,0)</f>
        <v>1</v>
      </c>
      <c r="JYI56" s="299">
        <f>IF(SUM($I$55:JYI55)&lt;=$G$58,1,0)</f>
        <v>1</v>
      </c>
      <c r="JYJ56" s="299">
        <f>IF(SUM($I$55:JYJ55)&lt;=$G$58,1,0)</f>
        <v>1</v>
      </c>
      <c r="JYK56" s="299">
        <f>IF(SUM($I$55:JYK55)&lt;=$G$58,1,0)</f>
        <v>1</v>
      </c>
      <c r="JYL56" s="299">
        <f>IF(SUM($I$55:JYL55)&lt;=$G$58,1,0)</f>
        <v>1</v>
      </c>
      <c r="JYM56" s="299">
        <f>IF(SUM($I$55:JYM55)&lt;=$G$58,1,0)</f>
        <v>1</v>
      </c>
      <c r="JYN56" s="299">
        <f>IF(SUM($I$55:JYN55)&lt;=$G$58,1,0)</f>
        <v>1</v>
      </c>
      <c r="JYO56" s="299">
        <f>IF(SUM($I$55:JYO55)&lt;=$G$58,1,0)</f>
        <v>1</v>
      </c>
      <c r="JYP56" s="299">
        <f>IF(SUM($I$55:JYP55)&lt;=$G$58,1,0)</f>
        <v>1</v>
      </c>
      <c r="JYQ56" s="299">
        <f>IF(SUM($I$55:JYQ55)&lt;=$G$58,1,0)</f>
        <v>1</v>
      </c>
      <c r="JYR56" s="299">
        <f>IF(SUM($I$55:JYR55)&lt;=$G$58,1,0)</f>
        <v>1</v>
      </c>
      <c r="JYS56" s="299">
        <f>IF(SUM($I$55:JYS55)&lt;=$G$58,1,0)</f>
        <v>1</v>
      </c>
      <c r="JYT56" s="299">
        <f>IF(SUM($I$55:JYT55)&lt;=$G$58,1,0)</f>
        <v>1</v>
      </c>
      <c r="JYU56" s="299">
        <f>IF(SUM($I$55:JYU55)&lt;=$G$58,1,0)</f>
        <v>1</v>
      </c>
      <c r="JYV56" s="299">
        <f>IF(SUM($I$55:JYV55)&lt;=$G$58,1,0)</f>
        <v>1</v>
      </c>
      <c r="JYW56" s="299">
        <f>IF(SUM($I$55:JYW55)&lt;=$G$58,1,0)</f>
        <v>1</v>
      </c>
      <c r="JYX56" s="299">
        <f>IF(SUM($I$55:JYX55)&lt;=$G$58,1,0)</f>
        <v>1</v>
      </c>
      <c r="JYY56" s="299">
        <f>IF(SUM($I$55:JYY55)&lt;=$G$58,1,0)</f>
        <v>1</v>
      </c>
      <c r="JYZ56" s="299">
        <f>IF(SUM($I$55:JYZ55)&lt;=$G$58,1,0)</f>
        <v>1</v>
      </c>
      <c r="JZA56" s="299">
        <f>IF(SUM($I$55:JZA55)&lt;=$G$58,1,0)</f>
        <v>1</v>
      </c>
      <c r="JZB56" s="299">
        <f>IF(SUM($I$55:JZB55)&lt;=$G$58,1,0)</f>
        <v>1</v>
      </c>
      <c r="JZC56" s="299">
        <f>IF(SUM($I$55:JZC55)&lt;=$G$58,1,0)</f>
        <v>1</v>
      </c>
      <c r="JZD56" s="299">
        <f>IF(SUM($I$55:JZD55)&lt;=$G$58,1,0)</f>
        <v>1</v>
      </c>
      <c r="JZE56" s="299">
        <f>IF(SUM($I$55:JZE55)&lt;=$G$58,1,0)</f>
        <v>1</v>
      </c>
      <c r="JZF56" s="299">
        <f>IF(SUM($I$55:JZF55)&lt;=$G$58,1,0)</f>
        <v>1</v>
      </c>
      <c r="JZG56" s="299">
        <f>IF(SUM($I$55:JZG55)&lt;=$G$58,1,0)</f>
        <v>1</v>
      </c>
      <c r="JZH56" s="299">
        <f>IF(SUM($I$55:JZH55)&lt;=$G$58,1,0)</f>
        <v>1</v>
      </c>
      <c r="JZI56" s="299">
        <f>IF(SUM($I$55:JZI55)&lt;=$G$58,1,0)</f>
        <v>1</v>
      </c>
      <c r="JZJ56" s="299">
        <f>IF(SUM($I$55:JZJ55)&lt;=$G$58,1,0)</f>
        <v>1</v>
      </c>
      <c r="JZK56" s="299">
        <f>IF(SUM($I$55:JZK55)&lt;=$G$58,1,0)</f>
        <v>1</v>
      </c>
      <c r="JZL56" s="299">
        <f>IF(SUM($I$55:JZL55)&lt;=$G$58,1,0)</f>
        <v>1</v>
      </c>
      <c r="JZM56" s="299">
        <f>IF(SUM($I$55:JZM55)&lt;=$G$58,1,0)</f>
        <v>1</v>
      </c>
      <c r="JZN56" s="299">
        <f>IF(SUM($I$55:JZN55)&lt;=$G$58,1,0)</f>
        <v>1</v>
      </c>
      <c r="JZO56" s="299">
        <f>IF(SUM($I$55:JZO55)&lt;=$G$58,1,0)</f>
        <v>1</v>
      </c>
      <c r="JZP56" s="299">
        <f>IF(SUM($I$55:JZP55)&lt;=$G$58,1,0)</f>
        <v>1</v>
      </c>
      <c r="JZQ56" s="299">
        <f>IF(SUM($I$55:JZQ55)&lt;=$G$58,1,0)</f>
        <v>1</v>
      </c>
      <c r="JZR56" s="299">
        <f>IF(SUM($I$55:JZR55)&lt;=$G$58,1,0)</f>
        <v>1</v>
      </c>
      <c r="JZS56" s="299">
        <f>IF(SUM($I$55:JZS55)&lt;=$G$58,1,0)</f>
        <v>1</v>
      </c>
      <c r="JZT56" s="299">
        <f>IF(SUM($I$55:JZT55)&lt;=$G$58,1,0)</f>
        <v>1</v>
      </c>
      <c r="JZU56" s="299">
        <f>IF(SUM($I$55:JZU55)&lt;=$G$58,1,0)</f>
        <v>1</v>
      </c>
      <c r="JZV56" s="299">
        <f>IF(SUM($I$55:JZV55)&lt;=$G$58,1,0)</f>
        <v>1</v>
      </c>
      <c r="JZW56" s="299">
        <f>IF(SUM($I$55:JZW55)&lt;=$G$58,1,0)</f>
        <v>1</v>
      </c>
      <c r="JZX56" s="299">
        <f>IF(SUM($I$55:JZX55)&lt;=$G$58,1,0)</f>
        <v>1</v>
      </c>
      <c r="JZY56" s="299">
        <f>IF(SUM($I$55:JZY55)&lt;=$G$58,1,0)</f>
        <v>1</v>
      </c>
      <c r="JZZ56" s="299">
        <f>IF(SUM($I$55:JZZ55)&lt;=$G$58,1,0)</f>
        <v>1</v>
      </c>
      <c r="KAA56" s="299">
        <f>IF(SUM($I$55:KAA55)&lt;=$G$58,1,0)</f>
        <v>1</v>
      </c>
      <c r="KAB56" s="299">
        <f>IF(SUM($I$55:KAB55)&lt;=$G$58,1,0)</f>
        <v>1</v>
      </c>
      <c r="KAC56" s="299">
        <f>IF(SUM($I$55:KAC55)&lt;=$G$58,1,0)</f>
        <v>1</v>
      </c>
      <c r="KAD56" s="299">
        <f>IF(SUM($I$55:KAD55)&lt;=$G$58,1,0)</f>
        <v>1</v>
      </c>
      <c r="KAE56" s="299">
        <f>IF(SUM($I$55:KAE55)&lt;=$G$58,1,0)</f>
        <v>1</v>
      </c>
      <c r="KAF56" s="299">
        <f>IF(SUM($I$55:KAF55)&lt;=$G$58,1,0)</f>
        <v>1</v>
      </c>
      <c r="KAG56" s="299">
        <f>IF(SUM($I$55:KAG55)&lt;=$G$58,1,0)</f>
        <v>1</v>
      </c>
      <c r="KAH56" s="299">
        <f>IF(SUM($I$55:KAH55)&lt;=$G$58,1,0)</f>
        <v>1</v>
      </c>
      <c r="KAI56" s="299">
        <f>IF(SUM($I$55:KAI55)&lt;=$G$58,1,0)</f>
        <v>1</v>
      </c>
      <c r="KAJ56" s="299">
        <f>IF(SUM($I$55:KAJ55)&lt;=$G$58,1,0)</f>
        <v>1</v>
      </c>
      <c r="KAK56" s="299">
        <f>IF(SUM($I$55:KAK55)&lt;=$G$58,1,0)</f>
        <v>1</v>
      </c>
      <c r="KAL56" s="299">
        <f>IF(SUM($I$55:KAL55)&lt;=$G$58,1,0)</f>
        <v>1</v>
      </c>
      <c r="KAM56" s="299">
        <f>IF(SUM($I$55:KAM55)&lt;=$G$58,1,0)</f>
        <v>1</v>
      </c>
      <c r="KAN56" s="299">
        <f>IF(SUM($I$55:KAN55)&lt;=$G$58,1,0)</f>
        <v>1</v>
      </c>
      <c r="KAO56" s="299">
        <f>IF(SUM($I$55:KAO55)&lt;=$G$58,1,0)</f>
        <v>1</v>
      </c>
      <c r="KAP56" s="299">
        <f>IF(SUM($I$55:KAP55)&lt;=$G$58,1,0)</f>
        <v>1</v>
      </c>
      <c r="KAQ56" s="299">
        <f>IF(SUM($I$55:KAQ55)&lt;=$G$58,1,0)</f>
        <v>1</v>
      </c>
      <c r="KAR56" s="299">
        <f>IF(SUM($I$55:KAR55)&lt;=$G$58,1,0)</f>
        <v>1</v>
      </c>
      <c r="KAS56" s="299">
        <f>IF(SUM($I$55:KAS55)&lt;=$G$58,1,0)</f>
        <v>1</v>
      </c>
      <c r="KAT56" s="299">
        <f>IF(SUM($I$55:KAT55)&lt;=$G$58,1,0)</f>
        <v>1</v>
      </c>
      <c r="KAU56" s="299">
        <f>IF(SUM($I$55:KAU55)&lt;=$G$58,1,0)</f>
        <v>1</v>
      </c>
      <c r="KAV56" s="299">
        <f>IF(SUM($I$55:KAV55)&lt;=$G$58,1,0)</f>
        <v>1</v>
      </c>
      <c r="KAW56" s="299">
        <f>IF(SUM($I$55:KAW55)&lt;=$G$58,1,0)</f>
        <v>1</v>
      </c>
      <c r="KAX56" s="299">
        <f>IF(SUM($I$55:KAX55)&lt;=$G$58,1,0)</f>
        <v>1</v>
      </c>
      <c r="KAY56" s="299">
        <f>IF(SUM($I$55:KAY55)&lt;=$G$58,1,0)</f>
        <v>1</v>
      </c>
      <c r="KAZ56" s="299">
        <f>IF(SUM($I$55:KAZ55)&lt;=$G$58,1,0)</f>
        <v>1</v>
      </c>
      <c r="KBA56" s="299">
        <f>IF(SUM($I$55:KBA55)&lt;=$G$58,1,0)</f>
        <v>1</v>
      </c>
      <c r="KBB56" s="299">
        <f>IF(SUM($I$55:KBB55)&lt;=$G$58,1,0)</f>
        <v>1</v>
      </c>
      <c r="KBC56" s="299">
        <f>IF(SUM($I$55:KBC55)&lt;=$G$58,1,0)</f>
        <v>1</v>
      </c>
      <c r="KBD56" s="299">
        <f>IF(SUM($I$55:KBD55)&lt;=$G$58,1,0)</f>
        <v>1</v>
      </c>
      <c r="KBE56" s="299">
        <f>IF(SUM($I$55:KBE55)&lt;=$G$58,1,0)</f>
        <v>1</v>
      </c>
      <c r="KBF56" s="299">
        <f>IF(SUM($I$55:KBF55)&lt;=$G$58,1,0)</f>
        <v>1</v>
      </c>
      <c r="KBG56" s="299">
        <f>IF(SUM($I$55:KBG55)&lt;=$G$58,1,0)</f>
        <v>1</v>
      </c>
      <c r="KBH56" s="299">
        <f>IF(SUM($I$55:KBH55)&lt;=$G$58,1,0)</f>
        <v>1</v>
      </c>
      <c r="KBI56" s="299">
        <f>IF(SUM($I$55:KBI55)&lt;=$G$58,1,0)</f>
        <v>1</v>
      </c>
      <c r="KBJ56" s="299">
        <f>IF(SUM($I$55:KBJ55)&lt;=$G$58,1,0)</f>
        <v>1</v>
      </c>
      <c r="KBK56" s="299">
        <f>IF(SUM($I$55:KBK55)&lt;=$G$58,1,0)</f>
        <v>1</v>
      </c>
      <c r="KBL56" s="299">
        <f>IF(SUM($I$55:KBL55)&lt;=$G$58,1,0)</f>
        <v>1</v>
      </c>
      <c r="KBM56" s="299">
        <f>IF(SUM($I$55:KBM55)&lt;=$G$58,1,0)</f>
        <v>1</v>
      </c>
      <c r="KBN56" s="299">
        <f>IF(SUM($I$55:KBN55)&lt;=$G$58,1,0)</f>
        <v>1</v>
      </c>
      <c r="KBO56" s="299">
        <f>IF(SUM($I$55:KBO55)&lt;=$G$58,1,0)</f>
        <v>1</v>
      </c>
      <c r="KBP56" s="299">
        <f>IF(SUM($I$55:KBP55)&lt;=$G$58,1,0)</f>
        <v>1</v>
      </c>
      <c r="KBQ56" s="299">
        <f>IF(SUM($I$55:KBQ55)&lt;=$G$58,1,0)</f>
        <v>1</v>
      </c>
      <c r="KBR56" s="299">
        <f>IF(SUM($I$55:KBR55)&lt;=$G$58,1,0)</f>
        <v>1</v>
      </c>
      <c r="KBS56" s="299">
        <f>IF(SUM($I$55:KBS55)&lt;=$G$58,1,0)</f>
        <v>1</v>
      </c>
      <c r="KBT56" s="299">
        <f>IF(SUM($I$55:KBT55)&lt;=$G$58,1,0)</f>
        <v>1</v>
      </c>
      <c r="KBU56" s="299">
        <f>IF(SUM($I$55:KBU55)&lt;=$G$58,1,0)</f>
        <v>1</v>
      </c>
      <c r="KBV56" s="299">
        <f>IF(SUM($I$55:KBV55)&lt;=$G$58,1,0)</f>
        <v>1</v>
      </c>
      <c r="KBW56" s="299">
        <f>IF(SUM($I$55:KBW55)&lt;=$G$58,1,0)</f>
        <v>1</v>
      </c>
      <c r="KBX56" s="299">
        <f>IF(SUM($I$55:KBX55)&lt;=$G$58,1,0)</f>
        <v>1</v>
      </c>
      <c r="KBY56" s="299">
        <f>IF(SUM($I$55:KBY55)&lt;=$G$58,1,0)</f>
        <v>1</v>
      </c>
      <c r="KBZ56" s="299">
        <f>IF(SUM($I$55:KBZ55)&lt;=$G$58,1,0)</f>
        <v>1</v>
      </c>
      <c r="KCA56" s="299">
        <f>IF(SUM($I$55:KCA55)&lt;=$G$58,1,0)</f>
        <v>1</v>
      </c>
      <c r="KCB56" s="299">
        <f>IF(SUM($I$55:KCB55)&lt;=$G$58,1,0)</f>
        <v>1</v>
      </c>
      <c r="KCC56" s="299">
        <f>IF(SUM($I$55:KCC55)&lt;=$G$58,1,0)</f>
        <v>1</v>
      </c>
      <c r="KCD56" s="299">
        <f>IF(SUM($I$55:KCD55)&lt;=$G$58,1,0)</f>
        <v>1</v>
      </c>
      <c r="KCE56" s="299">
        <f>IF(SUM($I$55:KCE55)&lt;=$G$58,1,0)</f>
        <v>1</v>
      </c>
      <c r="KCF56" s="299">
        <f>IF(SUM($I$55:KCF55)&lt;=$G$58,1,0)</f>
        <v>1</v>
      </c>
      <c r="KCG56" s="299">
        <f>IF(SUM($I$55:KCG55)&lt;=$G$58,1,0)</f>
        <v>1</v>
      </c>
      <c r="KCH56" s="299">
        <f>IF(SUM($I$55:KCH55)&lt;=$G$58,1,0)</f>
        <v>1</v>
      </c>
      <c r="KCI56" s="299">
        <f>IF(SUM($I$55:KCI55)&lt;=$G$58,1,0)</f>
        <v>1</v>
      </c>
      <c r="KCJ56" s="299">
        <f>IF(SUM($I$55:KCJ55)&lt;=$G$58,1,0)</f>
        <v>1</v>
      </c>
      <c r="KCK56" s="299">
        <f>IF(SUM($I$55:KCK55)&lt;=$G$58,1,0)</f>
        <v>1</v>
      </c>
      <c r="KCL56" s="299">
        <f>IF(SUM($I$55:KCL55)&lt;=$G$58,1,0)</f>
        <v>1</v>
      </c>
      <c r="KCM56" s="299">
        <f>IF(SUM($I$55:KCM55)&lt;=$G$58,1,0)</f>
        <v>1</v>
      </c>
      <c r="KCN56" s="299">
        <f>IF(SUM($I$55:KCN55)&lt;=$G$58,1,0)</f>
        <v>1</v>
      </c>
      <c r="KCO56" s="299">
        <f>IF(SUM($I$55:KCO55)&lt;=$G$58,1,0)</f>
        <v>1</v>
      </c>
      <c r="KCP56" s="299">
        <f>IF(SUM($I$55:KCP55)&lt;=$G$58,1,0)</f>
        <v>1</v>
      </c>
      <c r="KCQ56" s="299">
        <f>IF(SUM($I$55:KCQ55)&lt;=$G$58,1,0)</f>
        <v>1</v>
      </c>
      <c r="KCR56" s="299">
        <f>IF(SUM($I$55:KCR55)&lt;=$G$58,1,0)</f>
        <v>1</v>
      </c>
      <c r="KCS56" s="299">
        <f>IF(SUM($I$55:KCS55)&lt;=$G$58,1,0)</f>
        <v>1</v>
      </c>
      <c r="KCT56" s="299">
        <f>IF(SUM($I$55:KCT55)&lt;=$G$58,1,0)</f>
        <v>1</v>
      </c>
      <c r="KCU56" s="299">
        <f>IF(SUM($I$55:KCU55)&lt;=$G$58,1,0)</f>
        <v>1</v>
      </c>
      <c r="KCV56" s="299">
        <f>IF(SUM($I$55:KCV55)&lt;=$G$58,1,0)</f>
        <v>1</v>
      </c>
      <c r="KCW56" s="299">
        <f>IF(SUM($I$55:KCW55)&lt;=$G$58,1,0)</f>
        <v>1</v>
      </c>
      <c r="KCX56" s="299">
        <f>IF(SUM($I$55:KCX55)&lt;=$G$58,1,0)</f>
        <v>1</v>
      </c>
      <c r="KCY56" s="299">
        <f>IF(SUM($I$55:KCY55)&lt;=$G$58,1,0)</f>
        <v>1</v>
      </c>
      <c r="KCZ56" s="299">
        <f>IF(SUM($I$55:KCZ55)&lt;=$G$58,1,0)</f>
        <v>1</v>
      </c>
      <c r="KDA56" s="299">
        <f>IF(SUM($I$55:KDA55)&lt;=$G$58,1,0)</f>
        <v>1</v>
      </c>
      <c r="KDB56" s="299">
        <f>IF(SUM($I$55:KDB55)&lt;=$G$58,1,0)</f>
        <v>1</v>
      </c>
      <c r="KDC56" s="299">
        <f>IF(SUM($I$55:KDC55)&lt;=$G$58,1,0)</f>
        <v>1</v>
      </c>
      <c r="KDD56" s="299">
        <f>IF(SUM($I$55:KDD55)&lt;=$G$58,1,0)</f>
        <v>1</v>
      </c>
      <c r="KDE56" s="299">
        <f>IF(SUM($I$55:KDE55)&lt;=$G$58,1,0)</f>
        <v>1</v>
      </c>
      <c r="KDF56" s="299">
        <f>IF(SUM($I$55:KDF55)&lt;=$G$58,1,0)</f>
        <v>1</v>
      </c>
      <c r="KDG56" s="299">
        <f>IF(SUM($I$55:KDG55)&lt;=$G$58,1,0)</f>
        <v>1</v>
      </c>
      <c r="KDH56" s="299">
        <f>IF(SUM($I$55:KDH55)&lt;=$G$58,1,0)</f>
        <v>1</v>
      </c>
      <c r="KDI56" s="299">
        <f>IF(SUM($I$55:KDI55)&lt;=$G$58,1,0)</f>
        <v>1</v>
      </c>
      <c r="KDJ56" s="299">
        <f>IF(SUM($I$55:KDJ55)&lt;=$G$58,1,0)</f>
        <v>1</v>
      </c>
      <c r="KDK56" s="299">
        <f>IF(SUM($I$55:KDK55)&lt;=$G$58,1,0)</f>
        <v>1</v>
      </c>
      <c r="KDL56" s="299">
        <f>IF(SUM($I$55:KDL55)&lt;=$G$58,1,0)</f>
        <v>1</v>
      </c>
      <c r="KDM56" s="299">
        <f>IF(SUM($I$55:KDM55)&lt;=$G$58,1,0)</f>
        <v>1</v>
      </c>
      <c r="KDN56" s="299">
        <f>IF(SUM($I$55:KDN55)&lt;=$G$58,1,0)</f>
        <v>1</v>
      </c>
      <c r="KDO56" s="299">
        <f>IF(SUM($I$55:KDO55)&lt;=$G$58,1,0)</f>
        <v>1</v>
      </c>
      <c r="KDP56" s="299">
        <f>IF(SUM($I$55:KDP55)&lt;=$G$58,1,0)</f>
        <v>1</v>
      </c>
      <c r="KDQ56" s="299">
        <f>IF(SUM($I$55:KDQ55)&lt;=$G$58,1,0)</f>
        <v>1</v>
      </c>
      <c r="KDR56" s="299">
        <f>IF(SUM($I$55:KDR55)&lt;=$G$58,1,0)</f>
        <v>1</v>
      </c>
      <c r="KDS56" s="299">
        <f>IF(SUM($I$55:KDS55)&lt;=$G$58,1,0)</f>
        <v>1</v>
      </c>
      <c r="KDT56" s="299">
        <f>IF(SUM($I$55:KDT55)&lt;=$G$58,1,0)</f>
        <v>1</v>
      </c>
      <c r="KDU56" s="299">
        <f>IF(SUM($I$55:KDU55)&lt;=$G$58,1,0)</f>
        <v>1</v>
      </c>
      <c r="KDV56" s="299">
        <f>IF(SUM($I$55:KDV55)&lt;=$G$58,1,0)</f>
        <v>1</v>
      </c>
      <c r="KDW56" s="299">
        <f>IF(SUM($I$55:KDW55)&lt;=$G$58,1,0)</f>
        <v>1</v>
      </c>
      <c r="KDX56" s="299">
        <f>IF(SUM($I$55:KDX55)&lt;=$G$58,1,0)</f>
        <v>1</v>
      </c>
      <c r="KDY56" s="299">
        <f>IF(SUM($I$55:KDY55)&lt;=$G$58,1,0)</f>
        <v>1</v>
      </c>
      <c r="KDZ56" s="299">
        <f>IF(SUM($I$55:KDZ55)&lt;=$G$58,1,0)</f>
        <v>1</v>
      </c>
      <c r="KEA56" s="299">
        <f>IF(SUM($I$55:KEA55)&lt;=$G$58,1,0)</f>
        <v>1</v>
      </c>
      <c r="KEB56" s="299">
        <f>IF(SUM($I$55:KEB55)&lt;=$G$58,1,0)</f>
        <v>1</v>
      </c>
      <c r="KEC56" s="299">
        <f>IF(SUM($I$55:KEC55)&lt;=$G$58,1,0)</f>
        <v>1</v>
      </c>
      <c r="KED56" s="299">
        <f>IF(SUM($I$55:KED55)&lt;=$G$58,1,0)</f>
        <v>1</v>
      </c>
      <c r="KEE56" s="299">
        <f>IF(SUM($I$55:KEE55)&lt;=$G$58,1,0)</f>
        <v>1</v>
      </c>
      <c r="KEF56" s="299">
        <f>IF(SUM($I$55:KEF55)&lt;=$G$58,1,0)</f>
        <v>1</v>
      </c>
      <c r="KEG56" s="299">
        <f>IF(SUM($I$55:KEG55)&lt;=$G$58,1,0)</f>
        <v>1</v>
      </c>
      <c r="KEH56" s="299">
        <f>IF(SUM($I$55:KEH55)&lt;=$G$58,1,0)</f>
        <v>1</v>
      </c>
      <c r="KEI56" s="299">
        <f>IF(SUM($I$55:KEI55)&lt;=$G$58,1,0)</f>
        <v>1</v>
      </c>
      <c r="KEJ56" s="299">
        <f>IF(SUM($I$55:KEJ55)&lt;=$G$58,1,0)</f>
        <v>1</v>
      </c>
      <c r="KEK56" s="299">
        <f>IF(SUM($I$55:KEK55)&lt;=$G$58,1,0)</f>
        <v>1</v>
      </c>
      <c r="KEL56" s="299">
        <f>IF(SUM($I$55:KEL55)&lt;=$G$58,1,0)</f>
        <v>1</v>
      </c>
      <c r="KEM56" s="299">
        <f>IF(SUM($I$55:KEM55)&lt;=$G$58,1,0)</f>
        <v>1</v>
      </c>
      <c r="KEN56" s="299">
        <f>IF(SUM($I$55:KEN55)&lt;=$G$58,1,0)</f>
        <v>1</v>
      </c>
      <c r="KEO56" s="299">
        <f>IF(SUM($I$55:KEO55)&lt;=$G$58,1,0)</f>
        <v>1</v>
      </c>
      <c r="KEP56" s="299">
        <f>IF(SUM($I$55:KEP55)&lt;=$G$58,1,0)</f>
        <v>1</v>
      </c>
      <c r="KEQ56" s="299">
        <f>IF(SUM($I$55:KEQ55)&lt;=$G$58,1,0)</f>
        <v>1</v>
      </c>
      <c r="KER56" s="299">
        <f>IF(SUM($I$55:KER55)&lt;=$G$58,1,0)</f>
        <v>1</v>
      </c>
      <c r="KES56" s="299">
        <f>IF(SUM($I$55:KES55)&lt;=$G$58,1,0)</f>
        <v>1</v>
      </c>
      <c r="KET56" s="299">
        <f>IF(SUM($I$55:KET55)&lt;=$G$58,1,0)</f>
        <v>1</v>
      </c>
      <c r="KEU56" s="299">
        <f>IF(SUM($I$55:KEU55)&lt;=$G$58,1,0)</f>
        <v>1</v>
      </c>
      <c r="KEV56" s="299">
        <f>IF(SUM($I$55:KEV55)&lt;=$G$58,1,0)</f>
        <v>1</v>
      </c>
      <c r="KEW56" s="299">
        <f>IF(SUM($I$55:KEW55)&lt;=$G$58,1,0)</f>
        <v>1</v>
      </c>
      <c r="KEX56" s="299">
        <f>IF(SUM($I$55:KEX55)&lt;=$G$58,1,0)</f>
        <v>1</v>
      </c>
      <c r="KEY56" s="299">
        <f>IF(SUM($I$55:KEY55)&lt;=$G$58,1,0)</f>
        <v>1</v>
      </c>
      <c r="KEZ56" s="299">
        <f>IF(SUM($I$55:KEZ55)&lt;=$G$58,1,0)</f>
        <v>1</v>
      </c>
      <c r="KFA56" s="299">
        <f>IF(SUM($I$55:KFA55)&lt;=$G$58,1,0)</f>
        <v>1</v>
      </c>
      <c r="KFB56" s="299">
        <f>IF(SUM($I$55:KFB55)&lt;=$G$58,1,0)</f>
        <v>1</v>
      </c>
      <c r="KFC56" s="299">
        <f>IF(SUM($I$55:KFC55)&lt;=$G$58,1,0)</f>
        <v>1</v>
      </c>
      <c r="KFD56" s="299">
        <f>IF(SUM($I$55:KFD55)&lt;=$G$58,1,0)</f>
        <v>1</v>
      </c>
      <c r="KFE56" s="299">
        <f>IF(SUM($I$55:KFE55)&lt;=$G$58,1,0)</f>
        <v>1</v>
      </c>
      <c r="KFF56" s="299">
        <f>IF(SUM($I$55:KFF55)&lt;=$G$58,1,0)</f>
        <v>1</v>
      </c>
      <c r="KFG56" s="299">
        <f>IF(SUM($I$55:KFG55)&lt;=$G$58,1,0)</f>
        <v>1</v>
      </c>
      <c r="KFH56" s="299">
        <f>IF(SUM($I$55:KFH55)&lt;=$G$58,1,0)</f>
        <v>1</v>
      </c>
      <c r="KFI56" s="299">
        <f>IF(SUM($I$55:KFI55)&lt;=$G$58,1,0)</f>
        <v>1</v>
      </c>
      <c r="KFJ56" s="299">
        <f>IF(SUM($I$55:KFJ55)&lt;=$G$58,1,0)</f>
        <v>1</v>
      </c>
      <c r="KFK56" s="299">
        <f>IF(SUM($I$55:KFK55)&lt;=$G$58,1,0)</f>
        <v>1</v>
      </c>
      <c r="KFL56" s="299">
        <f>IF(SUM($I$55:KFL55)&lt;=$G$58,1,0)</f>
        <v>1</v>
      </c>
      <c r="KFM56" s="299">
        <f>IF(SUM($I$55:KFM55)&lt;=$G$58,1,0)</f>
        <v>1</v>
      </c>
      <c r="KFN56" s="299">
        <f>IF(SUM($I$55:KFN55)&lt;=$G$58,1,0)</f>
        <v>1</v>
      </c>
      <c r="KFO56" s="299">
        <f>IF(SUM($I$55:KFO55)&lt;=$G$58,1,0)</f>
        <v>1</v>
      </c>
      <c r="KFP56" s="299">
        <f>IF(SUM($I$55:KFP55)&lt;=$G$58,1,0)</f>
        <v>1</v>
      </c>
      <c r="KFQ56" s="299">
        <f>IF(SUM($I$55:KFQ55)&lt;=$G$58,1,0)</f>
        <v>1</v>
      </c>
      <c r="KFR56" s="299">
        <f>IF(SUM($I$55:KFR55)&lt;=$G$58,1,0)</f>
        <v>1</v>
      </c>
      <c r="KFS56" s="299">
        <f>IF(SUM($I$55:KFS55)&lt;=$G$58,1,0)</f>
        <v>1</v>
      </c>
      <c r="KFT56" s="299">
        <f>IF(SUM($I$55:KFT55)&lt;=$G$58,1,0)</f>
        <v>1</v>
      </c>
      <c r="KFU56" s="299">
        <f>IF(SUM($I$55:KFU55)&lt;=$G$58,1,0)</f>
        <v>1</v>
      </c>
      <c r="KFV56" s="299">
        <f>IF(SUM($I$55:KFV55)&lt;=$G$58,1,0)</f>
        <v>1</v>
      </c>
      <c r="KFW56" s="299">
        <f>IF(SUM($I$55:KFW55)&lt;=$G$58,1,0)</f>
        <v>1</v>
      </c>
      <c r="KFX56" s="299">
        <f>IF(SUM($I$55:KFX55)&lt;=$G$58,1,0)</f>
        <v>1</v>
      </c>
      <c r="KFY56" s="299">
        <f>IF(SUM($I$55:KFY55)&lt;=$G$58,1,0)</f>
        <v>1</v>
      </c>
      <c r="KFZ56" s="299">
        <f>IF(SUM($I$55:KFZ55)&lt;=$G$58,1,0)</f>
        <v>1</v>
      </c>
      <c r="KGA56" s="299">
        <f>IF(SUM($I$55:KGA55)&lt;=$G$58,1,0)</f>
        <v>1</v>
      </c>
      <c r="KGB56" s="299">
        <f>IF(SUM($I$55:KGB55)&lt;=$G$58,1,0)</f>
        <v>1</v>
      </c>
      <c r="KGC56" s="299">
        <f>IF(SUM($I$55:KGC55)&lt;=$G$58,1,0)</f>
        <v>1</v>
      </c>
      <c r="KGD56" s="299">
        <f>IF(SUM($I$55:KGD55)&lt;=$G$58,1,0)</f>
        <v>1</v>
      </c>
      <c r="KGE56" s="299">
        <f>IF(SUM($I$55:KGE55)&lt;=$G$58,1,0)</f>
        <v>1</v>
      </c>
      <c r="KGF56" s="299">
        <f>IF(SUM($I$55:KGF55)&lt;=$G$58,1,0)</f>
        <v>1</v>
      </c>
      <c r="KGG56" s="299">
        <f>IF(SUM($I$55:KGG55)&lt;=$G$58,1,0)</f>
        <v>1</v>
      </c>
      <c r="KGH56" s="299">
        <f>IF(SUM($I$55:KGH55)&lt;=$G$58,1,0)</f>
        <v>1</v>
      </c>
      <c r="KGI56" s="299">
        <f>IF(SUM($I$55:KGI55)&lt;=$G$58,1,0)</f>
        <v>1</v>
      </c>
      <c r="KGJ56" s="299">
        <f>IF(SUM($I$55:KGJ55)&lt;=$G$58,1,0)</f>
        <v>1</v>
      </c>
      <c r="KGK56" s="299">
        <f>IF(SUM($I$55:KGK55)&lt;=$G$58,1,0)</f>
        <v>1</v>
      </c>
      <c r="KGL56" s="299">
        <f>IF(SUM($I$55:KGL55)&lt;=$G$58,1,0)</f>
        <v>1</v>
      </c>
      <c r="KGM56" s="299">
        <f>IF(SUM($I$55:KGM55)&lt;=$G$58,1,0)</f>
        <v>1</v>
      </c>
      <c r="KGN56" s="299">
        <f>IF(SUM($I$55:KGN55)&lt;=$G$58,1,0)</f>
        <v>1</v>
      </c>
      <c r="KGO56" s="299">
        <f>IF(SUM($I$55:KGO55)&lt;=$G$58,1,0)</f>
        <v>1</v>
      </c>
      <c r="KGP56" s="299">
        <f>IF(SUM($I$55:KGP55)&lt;=$G$58,1,0)</f>
        <v>1</v>
      </c>
      <c r="KGQ56" s="299">
        <f>IF(SUM($I$55:KGQ55)&lt;=$G$58,1,0)</f>
        <v>1</v>
      </c>
      <c r="KGR56" s="299">
        <f>IF(SUM($I$55:KGR55)&lt;=$G$58,1,0)</f>
        <v>1</v>
      </c>
      <c r="KGS56" s="299">
        <f>IF(SUM($I$55:KGS55)&lt;=$G$58,1,0)</f>
        <v>1</v>
      </c>
      <c r="KGT56" s="299">
        <f>IF(SUM($I$55:KGT55)&lt;=$G$58,1,0)</f>
        <v>1</v>
      </c>
      <c r="KGU56" s="299">
        <f>IF(SUM($I$55:KGU55)&lt;=$G$58,1,0)</f>
        <v>1</v>
      </c>
      <c r="KGV56" s="299">
        <f>IF(SUM($I$55:KGV55)&lt;=$G$58,1,0)</f>
        <v>1</v>
      </c>
      <c r="KGW56" s="299">
        <f>IF(SUM($I$55:KGW55)&lt;=$G$58,1,0)</f>
        <v>1</v>
      </c>
      <c r="KGX56" s="299">
        <f>IF(SUM($I$55:KGX55)&lt;=$G$58,1,0)</f>
        <v>1</v>
      </c>
      <c r="KGY56" s="299">
        <f>IF(SUM($I$55:KGY55)&lt;=$G$58,1,0)</f>
        <v>1</v>
      </c>
      <c r="KGZ56" s="299">
        <f>IF(SUM($I$55:KGZ55)&lt;=$G$58,1,0)</f>
        <v>1</v>
      </c>
      <c r="KHA56" s="299">
        <f>IF(SUM($I$55:KHA55)&lt;=$G$58,1,0)</f>
        <v>1</v>
      </c>
      <c r="KHB56" s="299">
        <f>IF(SUM($I$55:KHB55)&lt;=$G$58,1,0)</f>
        <v>1</v>
      </c>
      <c r="KHC56" s="299">
        <f>IF(SUM($I$55:KHC55)&lt;=$G$58,1,0)</f>
        <v>1</v>
      </c>
      <c r="KHD56" s="299">
        <f>IF(SUM($I$55:KHD55)&lt;=$G$58,1,0)</f>
        <v>1</v>
      </c>
      <c r="KHE56" s="299">
        <f>IF(SUM($I$55:KHE55)&lt;=$G$58,1,0)</f>
        <v>1</v>
      </c>
      <c r="KHF56" s="299">
        <f>IF(SUM($I$55:KHF55)&lt;=$G$58,1,0)</f>
        <v>1</v>
      </c>
      <c r="KHG56" s="299">
        <f>IF(SUM($I$55:KHG55)&lt;=$G$58,1,0)</f>
        <v>1</v>
      </c>
      <c r="KHH56" s="299">
        <f>IF(SUM($I$55:KHH55)&lt;=$G$58,1,0)</f>
        <v>1</v>
      </c>
      <c r="KHI56" s="299">
        <f>IF(SUM($I$55:KHI55)&lt;=$G$58,1,0)</f>
        <v>1</v>
      </c>
      <c r="KHJ56" s="299">
        <f>IF(SUM($I$55:KHJ55)&lt;=$G$58,1,0)</f>
        <v>1</v>
      </c>
      <c r="KHK56" s="299">
        <f>IF(SUM($I$55:KHK55)&lt;=$G$58,1,0)</f>
        <v>1</v>
      </c>
      <c r="KHL56" s="299">
        <f>IF(SUM($I$55:KHL55)&lt;=$G$58,1,0)</f>
        <v>1</v>
      </c>
      <c r="KHM56" s="299">
        <f>IF(SUM($I$55:KHM55)&lt;=$G$58,1,0)</f>
        <v>1</v>
      </c>
      <c r="KHN56" s="299">
        <f>IF(SUM($I$55:KHN55)&lt;=$G$58,1,0)</f>
        <v>1</v>
      </c>
      <c r="KHO56" s="299">
        <f>IF(SUM($I$55:KHO55)&lt;=$G$58,1,0)</f>
        <v>1</v>
      </c>
      <c r="KHP56" s="299">
        <f>IF(SUM($I$55:KHP55)&lt;=$G$58,1,0)</f>
        <v>1</v>
      </c>
      <c r="KHQ56" s="299">
        <f>IF(SUM($I$55:KHQ55)&lt;=$G$58,1,0)</f>
        <v>1</v>
      </c>
      <c r="KHR56" s="299">
        <f>IF(SUM($I$55:KHR55)&lt;=$G$58,1,0)</f>
        <v>1</v>
      </c>
      <c r="KHS56" s="299">
        <f>IF(SUM($I$55:KHS55)&lt;=$G$58,1,0)</f>
        <v>1</v>
      </c>
      <c r="KHT56" s="299">
        <f>IF(SUM($I$55:KHT55)&lt;=$G$58,1,0)</f>
        <v>1</v>
      </c>
      <c r="KHU56" s="299">
        <f>IF(SUM($I$55:KHU55)&lt;=$G$58,1,0)</f>
        <v>1</v>
      </c>
      <c r="KHV56" s="299">
        <f>IF(SUM($I$55:KHV55)&lt;=$G$58,1,0)</f>
        <v>1</v>
      </c>
      <c r="KHW56" s="299">
        <f>IF(SUM($I$55:KHW55)&lt;=$G$58,1,0)</f>
        <v>1</v>
      </c>
      <c r="KHX56" s="299">
        <f>IF(SUM($I$55:KHX55)&lt;=$G$58,1,0)</f>
        <v>1</v>
      </c>
      <c r="KHY56" s="299">
        <f>IF(SUM($I$55:KHY55)&lt;=$G$58,1,0)</f>
        <v>1</v>
      </c>
      <c r="KHZ56" s="299">
        <f>IF(SUM($I$55:KHZ55)&lt;=$G$58,1,0)</f>
        <v>1</v>
      </c>
      <c r="KIA56" s="299">
        <f>IF(SUM($I$55:KIA55)&lt;=$G$58,1,0)</f>
        <v>1</v>
      </c>
      <c r="KIB56" s="299">
        <f>IF(SUM($I$55:KIB55)&lt;=$G$58,1,0)</f>
        <v>1</v>
      </c>
      <c r="KIC56" s="299">
        <f>IF(SUM($I$55:KIC55)&lt;=$G$58,1,0)</f>
        <v>1</v>
      </c>
      <c r="KID56" s="299">
        <f>IF(SUM($I$55:KID55)&lt;=$G$58,1,0)</f>
        <v>1</v>
      </c>
      <c r="KIE56" s="299">
        <f>IF(SUM($I$55:KIE55)&lt;=$G$58,1,0)</f>
        <v>1</v>
      </c>
      <c r="KIF56" s="299">
        <f>IF(SUM($I$55:KIF55)&lt;=$G$58,1,0)</f>
        <v>1</v>
      </c>
      <c r="KIG56" s="299">
        <f>IF(SUM($I$55:KIG55)&lt;=$G$58,1,0)</f>
        <v>1</v>
      </c>
      <c r="KIH56" s="299">
        <f>IF(SUM($I$55:KIH55)&lt;=$G$58,1,0)</f>
        <v>1</v>
      </c>
      <c r="KII56" s="299">
        <f>IF(SUM($I$55:KII55)&lt;=$G$58,1,0)</f>
        <v>1</v>
      </c>
      <c r="KIJ56" s="299">
        <f>IF(SUM($I$55:KIJ55)&lt;=$G$58,1,0)</f>
        <v>1</v>
      </c>
      <c r="KIK56" s="299">
        <f>IF(SUM($I$55:KIK55)&lt;=$G$58,1,0)</f>
        <v>1</v>
      </c>
      <c r="KIL56" s="299">
        <f>IF(SUM($I$55:KIL55)&lt;=$G$58,1,0)</f>
        <v>1</v>
      </c>
      <c r="KIM56" s="299">
        <f>IF(SUM($I$55:KIM55)&lt;=$G$58,1,0)</f>
        <v>1</v>
      </c>
      <c r="KIN56" s="299">
        <f>IF(SUM($I$55:KIN55)&lt;=$G$58,1,0)</f>
        <v>1</v>
      </c>
      <c r="KIO56" s="299">
        <f>IF(SUM($I$55:KIO55)&lt;=$G$58,1,0)</f>
        <v>1</v>
      </c>
      <c r="KIP56" s="299">
        <f>IF(SUM($I$55:KIP55)&lt;=$G$58,1,0)</f>
        <v>1</v>
      </c>
      <c r="KIQ56" s="299">
        <f>IF(SUM($I$55:KIQ55)&lt;=$G$58,1,0)</f>
        <v>1</v>
      </c>
      <c r="KIR56" s="299">
        <f>IF(SUM($I$55:KIR55)&lt;=$G$58,1,0)</f>
        <v>1</v>
      </c>
      <c r="KIS56" s="299">
        <f>IF(SUM($I$55:KIS55)&lt;=$G$58,1,0)</f>
        <v>1</v>
      </c>
      <c r="KIT56" s="299">
        <f>IF(SUM($I$55:KIT55)&lt;=$G$58,1,0)</f>
        <v>1</v>
      </c>
      <c r="KIU56" s="299">
        <f>IF(SUM($I$55:KIU55)&lt;=$G$58,1,0)</f>
        <v>1</v>
      </c>
      <c r="KIV56" s="299">
        <f>IF(SUM($I$55:KIV55)&lt;=$G$58,1,0)</f>
        <v>1</v>
      </c>
      <c r="KIW56" s="299">
        <f>IF(SUM($I$55:KIW55)&lt;=$G$58,1,0)</f>
        <v>1</v>
      </c>
      <c r="KIX56" s="299">
        <f>IF(SUM($I$55:KIX55)&lt;=$G$58,1,0)</f>
        <v>1</v>
      </c>
      <c r="KIY56" s="299">
        <f>IF(SUM($I$55:KIY55)&lt;=$G$58,1,0)</f>
        <v>1</v>
      </c>
      <c r="KIZ56" s="299">
        <f>IF(SUM($I$55:KIZ55)&lt;=$G$58,1,0)</f>
        <v>1</v>
      </c>
      <c r="KJA56" s="299">
        <f>IF(SUM($I$55:KJA55)&lt;=$G$58,1,0)</f>
        <v>1</v>
      </c>
      <c r="KJB56" s="299">
        <f>IF(SUM($I$55:KJB55)&lt;=$G$58,1,0)</f>
        <v>1</v>
      </c>
      <c r="KJC56" s="299">
        <f>IF(SUM($I$55:KJC55)&lt;=$G$58,1,0)</f>
        <v>1</v>
      </c>
      <c r="KJD56" s="299">
        <f>IF(SUM($I$55:KJD55)&lt;=$G$58,1,0)</f>
        <v>1</v>
      </c>
      <c r="KJE56" s="299">
        <f>IF(SUM($I$55:KJE55)&lt;=$G$58,1,0)</f>
        <v>1</v>
      </c>
      <c r="KJF56" s="299">
        <f>IF(SUM($I$55:KJF55)&lt;=$G$58,1,0)</f>
        <v>1</v>
      </c>
      <c r="KJG56" s="299">
        <f>IF(SUM($I$55:KJG55)&lt;=$G$58,1,0)</f>
        <v>1</v>
      </c>
      <c r="KJH56" s="299">
        <f>IF(SUM($I$55:KJH55)&lt;=$G$58,1,0)</f>
        <v>1</v>
      </c>
      <c r="KJI56" s="299">
        <f>IF(SUM($I$55:KJI55)&lt;=$G$58,1,0)</f>
        <v>1</v>
      </c>
      <c r="KJJ56" s="299">
        <f>IF(SUM($I$55:KJJ55)&lt;=$G$58,1,0)</f>
        <v>1</v>
      </c>
      <c r="KJK56" s="299">
        <f>IF(SUM($I$55:KJK55)&lt;=$G$58,1,0)</f>
        <v>1</v>
      </c>
      <c r="KJL56" s="299">
        <f>IF(SUM($I$55:KJL55)&lt;=$G$58,1,0)</f>
        <v>1</v>
      </c>
      <c r="KJM56" s="299">
        <f>IF(SUM($I$55:KJM55)&lt;=$G$58,1,0)</f>
        <v>1</v>
      </c>
      <c r="KJN56" s="299">
        <f>IF(SUM($I$55:KJN55)&lt;=$G$58,1,0)</f>
        <v>1</v>
      </c>
      <c r="KJO56" s="299">
        <f>IF(SUM($I$55:KJO55)&lt;=$G$58,1,0)</f>
        <v>1</v>
      </c>
      <c r="KJP56" s="299">
        <f>IF(SUM($I$55:KJP55)&lt;=$G$58,1,0)</f>
        <v>1</v>
      </c>
      <c r="KJQ56" s="299">
        <f>IF(SUM($I$55:KJQ55)&lt;=$G$58,1,0)</f>
        <v>1</v>
      </c>
      <c r="KJR56" s="299">
        <f>IF(SUM($I$55:KJR55)&lt;=$G$58,1,0)</f>
        <v>1</v>
      </c>
      <c r="KJS56" s="299">
        <f>IF(SUM($I$55:KJS55)&lt;=$G$58,1,0)</f>
        <v>1</v>
      </c>
      <c r="KJT56" s="299">
        <f>IF(SUM($I$55:KJT55)&lt;=$G$58,1,0)</f>
        <v>1</v>
      </c>
      <c r="KJU56" s="299">
        <f>IF(SUM($I$55:KJU55)&lt;=$G$58,1,0)</f>
        <v>1</v>
      </c>
      <c r="KJV56" s="299">
        <f>IF(SUM($I$55:KJV55)&lt;=$G$58,1,0)</f>
        <v>1</v>
      </c>
      <c r="KJW56" s="299">
        <f>IF(SUM($I$55:KJW55)&lt;=$G$58,1,0)</f>
        <v>1</v>
      </c>
      <c r="KJX56" s="299">
        <f>IF(SUM($I$55:KJX55)&lt;=$G$58,1,0)</f>
        <v>1</v>
      </c>
      <c r="KJY56" s="299">
        <f>IF(SUM($I$55:KJY55)&lt;=$G$58,1,0)</f>
        <v>1</v>
      </c>
      <c r="KJZ56" s="299">
        <f>IF(SUM($I$55:KJZ55)&lt;=$G$58,1,0)</f>
        <v>1</v>
      </c>
      <c r="KKA56" s="299">
        <f>IF(SUM($I$55:KKA55)&lt;=$G$58,1,0)</f>
        <v>1</v>
      </c>
      <c r="KKB56" s="299">
        <f>IF(SUM($I$55:KKB55)&lt;=$G$58,1,0)</f>
        <v>1</v>
      </c>
      <c r="KKC56" s="299">
        <f>IF(SUM($I$55:KKC55)&lt;=$G$58,1,0)</f>
        <v>1</v>
      </c>
      <c r="KKD56" s="299">
        <f>IF(SUM($I$55:KKD55)&lt;=$G$58,1,0)</f>
        <v>1</v>
      </c>
      <c r="KKE56" s="299">
        <f>IF(SUM($I$55:KKE55)&lt;=$G$58,1,0)</f>
        <v>1</v>
      </c>
      <c r="KKF56" s="299">
        <f>IF(SUM($I$55:KKF55)&lt;=$G$58,1,0)</f>
        <v>1</v>
      </c>
      <c r="KKG56" s="299">
        <f>IF(SUM($I$55:KKG55)&lt;=$G$58,1,0)</f>
        <v>1</v>
      </c>
      <c r="KKH56" s="299">
        <f>IF(SUM($I$55:KKH55)&lt;=$G$58,1,0)</f>
        <v>1</v>
      </c>
      <c r="KKI56" s="299">
        <f>IF(SUM($I$55:KKI55)&lt;=$G$58,1,0)</f>
        <v>1</v>
      </c>
      <c r="KKJ56" s="299">
        <f>IF(SUM($I$55:KKJ55)&lt;=$G$58,1,0)</f>
        <v>1</v>
      </c>
      <c r="KKK56" s="299">
        <f>IF(SUM($I$55:KKK55)&lt;=$G$58,1,0)</f>
        <v>1</v>
      </c>
      <c r="KKL56" s="299">
        <f>IF(SUM($I$55:KKL55)&lt;=$G$58,1,0)</f>
        <v>1</v>
      </c>
      <c r="KKM56" s="299">
        <f>IF(SUM($I$55:KKM55)&lt;=$G$58,1,0)</f>
        <v>1</v>
      </c>
      <c r="KKN56" s="299">
        <f>IF(SUM($I$55:KKN55)&lt;=$G$58,1,0)</f>
        <v>1</v>
      </c>
      <c r="KKO56" s="299">
        <f>IF(SUM($I$55:KKO55)&lt;=$G$58,1,0)</f>
        <v>1</v>
      </c>
      <c r="KKP56" s="299">
        <f>IF(SUM($I$55:KKP55)&lt;=$G$58,1,0)</f>
        <v>1</v>
      </c>
      <c r="KKQ56" s="299">
        <f>IF(SUM($I$55:KKQ55)&lt;=$G$58,1,0)</f>
        <v>1</v>
      </c>
      <c r="KKR56" s="299">
        <f>IF(SUM($I$55:KKR55)&lt;=$G$58,1,0)</f>
        <v>1</v>
      </c>
      <c r="KKS56" s="299">
        <f>IF(SUM($I$55:KKS55)&lt;=$G$58,1,0)</f>
        <v>1</v>
      </c>
      <c r="KKT56" s="299">
        <f>IF(SUM($I$55:KKT55)&lt;=$G$58,1,0)</f>
        <v>1</v>
      </c>
      <c r="KKU56" s="299">
        <f>IF(SUM($I$55:KKU55)&lt;=$G$58,1,0)</f>
        <v>1</v>
      </c>
      <c r="KKV56" s="299">
        <f>IF(SUM($I$55:KKV55)&lt;=$G$58,1,0)</f>
        <v>1</v>
      </c>
      <c r="KKW56" s="299">
        <f>IF(SUM($I$55:KKW55)&lt;=$G$58,1,0)</f>
        <v>1</v>
      </c>
      <c r="KKX56" s="299">
        <f>IF(SUM($I$55:KKX55)&lt;=$G$58,1,0)</f>
        <v>1</v>
      </c>
      <c r="KKY56" s="299">
        <f>IF(SUM($I$55:KKY55)&lt;=$G$58,1,0)</f>
        <v>1</v>
      </c>
      <c r="KKZ56" s="299">
        <f>IF(SUM($I$55:KKZ55)&lt;=$G$58,1,0)</f>
        <v>1</v>
      </c>
      <c r="KLA56" s="299">
        <f>IF(SUM($I$55:KLA55)&lt;=$G$58,1,0)</f>
        <v>1</v>
      </c>
      <c r="KLB56" s="299">
        <f>IF(SUM($I$55:KLB55)&lt;=$G$58,1,0)</f>
        <v>1</v>
      </c>
      <c r="KLC56" s="299">
        <f>IF(SUM($I$55:KLC55)&lt;=$G$58,1,0)</f>
        <v>1</v>
      </c>
      <c r="KLD56" s="299">
        <f>IF(SUM($I$55:KLD55)&lt;=$G$58,1,0)</f>
        <v>1</v>
      </c>
      <c r="KLE56" s="299">
        <f>IF(SUM($I$55:KLE55)&lt;=$G$58,1,0)</f>
        <v>1</v>
      </c>
      <c r="KLF56" s="299">
        <f>IF(SUM($I$55:KLF55)&lt;=$G$58,1,0)</f>
        <v>1</v>
      </c>
      <c r="KLG56" s="299">
        <f>IF(SUM($I$55:KLG55)&lt;=$G$58,1,0)</f>
        <v>1</v>
      </c>
      <c r="KLH56" s="299">
        <f>IF(SUM($I$55:KLH55)&lt;=$G$58,1,0)</f>
        <v>1</v>
      </c>
      <c r="KLI56" s="299">
        <f>IF(SUM($I$55:KLI55)&lt;=$G$58,1,0)</f>
        <v>1</v>
      </c>
      <c r="KLJ56" s="299">
        <f>IF(SUM($I$55:KLJ55)&lt;=$G$58,1,0)</f>
        <v>1</v>
      </c>
      <c r="KLK56" s="299">
        <f>IF(SUM($I$55:KLK55)&lt;=$G$58,1,0)</f>
        <v>1</v>
      </c>
      <c r="KLL56" s="299">
        <f>IF(SUM($I$55:KLL55)&lt;=$G$58,1,0)</f>
        <v>1</v>
      </c>
      <c r="KLM56" s="299">
        <f>IF(SUM($I$55:KLM55)&lt;=$G$58,1,0)</f>
        <v>1</v>
      </c>
      <c r="KLN56" s="299">
        <f>IF(SUM($I$55:KLN55)&lt;=$G$58,1,0)</f>
        <v>1</v>
      </c>
      <c r="KLO56" s="299">
        <f>IF(SUM($I$55:KLO55)&lt;=$G$58,1,0)</f>
        <v>1</v>
      </c>
      <c r="KLP56" s="299">
        <f>IF(SUM($I$55:KLP55)&lt;=$G$58,1,0)</f>
        <v>1</v>
      </c>
      <c r="KLQ56" s="299">
        <f>IF(SUM($I$55:KLQ55)&lt;=$G$58,1,0)</f>
        <v>1</v>
      </c>
      <c r="KLR56" s="299">
        <f>IF(SUM($I$55:KLR55)&lt;=$G$58,1,0)</f>
        <v>1</v>
      </c>
      <c r="KLS56" s="299">
        <f>IF(SUM($I$55:KLS55)&lt;=$G$58,1,0)</f>
        <v>1</v>
      </c>
      <c r="KLT56" s="299">
        <f>IF(SUM($I$55:KLT55)&lt;=$G$58,1,0)</f>
        <v>1</v>
      </c>
      <c r="KLU56" s="299">
        <f>IF(SUM($I$55:KLU55)&lt;=$G$58,1,0)</f>
        <v>1</v>
      </c>
      <c r="KLV56" s="299">
        <f>IF(SUM($I$55:KLV55)&lt;=$G$58,1,0)</f>
        <v>1</v>
      </c>
      <c r="KLW56" s="299">
        <f>IF(SUM($I$55:KLW55)&lt;=$G$58,1,0)</f>
        <v>1</v>
      </c>
      <c r="KLX56" s="299">
        <f>IF(SUM($I$55:KLX55)&lt;=$G$58,1,0)</f>
        <v>1</v>
      </c>
      <c r="KLY56" s="299">
        <f>IF(SUM($I$55:KLY55)&lt;=$G$58,1,0)</f>
        <v>1</v>
      </c>
      <c r="KLZ56" s="299">
        <f>IF(SUM($I$55:KLZ55)&lt;=$G$58,1,0)</f>
        <v>1</v>
      </c>
      <c r="KMA56" s="299">
        <f>IF(SUM($I$55:KMA55)&lt;=$G$58,1,0)</f>
        <v>1</v>
      </c>
      <c r="KMB56" s="299">
        <f>IF(SUM($I$55:KMB55)&lt;=$G$58,1,0)</f>
        <v>1</v>
      </c>
      <c r="KMC56" s="299">
        <f>IF(SUM($I$55:KMC55)&lt;=$G$58,1,0)</f>
        <v>1</v>
      </c>
      <c r="KMD56" s="299">
        <f>IF(SUM($I$55:KMD55)&lt;=$G$58,1,0)</f>
        <v>1</v>
      </c>
      <c r="KME56" s="299">
        <f>IF(SUM($I$55:KME55)&lt;=$G$58,1,0)</f>
        <v>1</v>
      </c>
      <c r="KMF56" s="299">
        <f>IF(SUM($I$55:KMF55)&lt;=$G$58,1,0)</f>
        <v>1</v>
      </c>
      <c r="KMG56" s="299">
        <f>IF(SUM($I$55:KMG55)&lt;=$G$58,1,0)</f>
        <v>1</v>
      </c>
      <c r="KMH56" s="299">
        <f>IF(SUM($I$55:KMH55)&lt;=$G$58,1,0)</f>
        <v>1</v>
      </c>
      <c r="KMI56" s="299">
        <f>IF(SUM($I$55:KMI55)&lt;=$G$58,1,0)</f>
        <v>1</v>
      </c>
      <c r="KMJ56" s="299">
        <f>IF(SUM($I$55:KMJ55)&lt;=$G$58,1,0)</f>
        <v>1</v>
      </c>
      <c r="KMK56" s="299">
        <f>IF(SUM($I$55:KMK55)&lt;=$G$58,1,0)</f>
        <v>1</v>
      </c>
      <c r="KML56" s="299">
        <f>IF(SUM($I$55:KML55)&lt;=$G$58,1,0)</f>
        <v>1</v>
      </c>
      <c r="KMM56" s="299">
        <f>IF(SUM($I$55:KMM55)&lt;=$G$58,1,0)</f>
        <v>1</v>
      </c>
      <c r="KMN56" s="299">
        <f>IF(SUM($I$55:KMN55)&lt;=$G$58,1,0)</f>
        <v>1</v>
      </c>
      <c r="KMO56" s="299">
        <f>IF(SUM($I$55:KMO55)&lt;=$G$58,1,0)</f>
        <v>1</v>
      </c>
      <c r="KMP56" s="299">
        <f>IF(SUM($I$55:KMP55)&lt;=$G$58,1,0)</f>
        <v>1</v>
      </c>
      <c r="KMQ56" s="299">
        <f>IF(SUM($I$55:KMQ55)&lt;=$G$58,1,0)</f>
        <v>1</v>
      </c>
      <c r="KMR56" s="299">
        <f>IF(SUM($I$55:KMR55)&lt;=$G$58,1,0)</f>
        <v>1</v>
      </c>
      <c r="KMS56" s="299">
        <f>IF(SUM($I$55:KMS55)&lt;=$G$58,1,0)</f>
        <v>1</v>
      </c>
      <c r="KMT56" s="299">
        <f>IF(SUM($I$55:KMT55)&lt;=$G$58,1,0)</f>
        <v>1</v>
      </c>
      <c r="KMU56" s="299">
        <f>IF(SUM($I$55:KMU55)&lt;=$G$58,1,0)</f>
        <v>1</v>
      </c>
      <c r="KMV56" s="299">
        <f>IF(SUM($I$55:KMV55)&lt;=$G$58,1,0)</f>
        <v>1</v>
      </c>
      <c r="KMW56" s="299">
        <f>IF(SUM($I$55:KMW55)&lt;=$G$58,1,0)</f>
        <v>1</v>
      </c>
      <c r="KMX56" s="299">
        <f>IF(SUM($I$55:KMX55)&lt;=$G$58,1,0)</f>
        <v>1</v>
      </c>
      <c r="KMY56" s="299">
        <f>IF(SUM($I$55:KMY55)&lt;=$G$58,1,0)</f>
        <v>1</v>
      </c>
      <c r="KMZ56" s="299">
        <f>IF(SUM($I$55:KMZ55)&lt;=$G$58,1,0)</f>
        <v>1</v>
      </c>
      <c r="KNA56" s="299">
        <f>IF(SUM($I$55:KNA55)&lt;=$G$58,1,0)</f>
        <v>1</v>
      </c>
      <c r="KNB56" s="299">
        <f>IF(SUM($I$55:KNB55)&lt;=$G$58,1,0)</f>
        <v>1</v>
      </c>
      <c r="KNC56" s="299">
        <f>IF(SUM($I$55:KNC55)&lt;=$G$58,1,0)</f>
        <v>1</v>
      </c>
      <c r="KND56" s="299">
        <f>IF(SUM($I$55:KND55)&lt;=$G$58,1,0)</f>
        <v>1</v>
      </c>
      <c r="KNE56" s="299">
        <f>IF(SUM($I$55:KNE55)&lt;=$G$58,1,0)</f>
        <v>1</v>
      </c>
      <c r="KNF56" s="299">
        <f>IF(SUM($I$55:KNF55)&lt;=$G$58,1,0)</f>
        <v>1</v>
      </c>
      <c r="KNG56" s="299">
        <f>IF(SUM($I$55:KNG55)&lt;=$G$58,1,0)</f>
        <v>1</v>
      </c>
      <c r="KNH56" s="299">
        <f>IF(SUM($I$55:KNH55)&lt;=$G$58,1,0)</f>
        <v>1</v>
      </c>
      <c r="KNI56" s="299">
        <f>IF(SUM($I$55:KNI55)&lt;=$G$58,1,0)</f>
        <v>1</v>
      </c>
      <c r="KNJ56" s="299">
        <f>IF(SUM($I$55:KNJ55)&lt;=$G$58,1,0)</f>
        <v>1</v>
      </c>
      <c r="KNK56" s="299">
        <f>IF(SUM($I$55:KNK55)&lt;=$G$58,1,0)</f>
        <v>1</v>
      </c>
      <c r="KNL56" s="299">
        <f>IF(SUM($I$55:KNL55)&lt;=$G$58,1,0)</f>
        <v>1</v>
      </c>
      <c r="KNM56" s="299">
        <f>IF(SUM($I$55:KNM55)&lt;=$G$58,1,0)</f>
        <v>1</v>
      </c>
      <c r="KNN56" s="299">
        <f>IF(SUM($I$55:KNN55)&lt;=$G$58,1,0)</f>
        <v>1</v>
      </c>
      <c r="KNO56" s="299">
        <f>IF(SUM($I$55:KNO55)&lt;=$G$58,1,0)</f>
        <v>1</v>
      </c>
      <c r="KNP56" s="299">
        <f>IF(SUM($I$55:KNP55)&lt;=$G$58,1,0)</f>
        <v>1</v>
      </c>
      <c r="KNQ56" s="299">
        <f>IF(SUM($I$55:KNQ55)&lt;=$G$58,1,0)</f>
        <v>1</v>
      </c>
      <c r="KNR56" s="299">
        <f>IF(SUM($I$55:KNR55)&lt;=$G$58,1,0)</f>
        <v>1</v>
      </c>
      <c r="KNS56" s="299">
        <f>IF(SUM($I$55:KNS55)&lt;=$G$58,1,0)</f>
        <v>1</v>
      </c>
      <c r="KNT56" s="299">
        <f>IF(SUM($I$55:KNT55)&lt;=$G$58,1,0)</f>
        <v>1</v>
      </c>
      <c r="KNU56" s="299">
        <f>IF(SUM($I$55:KNU55)&lt;=$G$58,1,0)</f>
        <v>1</v>
      </c>
      <c r="KNV56" s="299">
        <f>IF(SUM($I$55:KNV55)&lt;=$G$58,1,0)</f>
        <v>1</v>
      </c>
      <c r="KNW56" s="299">
        <f>IF(SUM($I$55:KNW55)&lt;=$G$58,1,0)</f>
        <v>1</v>
      </c>
      <c r="KNX56" s="299">
        <f>IF(SUM($I$55:KNX55)&lt;=$G$58,1,0)</f>
        <v>1</v>
      </c>
      <c r="KNY56" s="299">
        <f>IF(SUM($I$55:KNY55)&lt;=$G$58,1,0)</f>
        <v>1</v>
      </c>
      <c r="KNZ56" s="299">
        <f>IF(SUM($I$55:KNZ55)&lt;=$G$58,1,0)</f>
        <v>1</v>
      </c>
      <c r="KOA56" s="299">
        <f>IF(SUM($I$55:KOA55)&lt;=$G$58,1,0)</f>
        <v>1</v>
      </c>
      <c r="KOB56" s="299">
        <f>IF(SUM($I$55:KOB55)&lt;=$G$58,1,0)</f>
        <v>1</v>
      </c>
      <c r="KOC56" s="299">
        <f>IF(SUM($I$55:KOC55)&lt;=$G$58,1,0)</f>
        <v>1</v>
      </c>
      <c r="KOD56" s="299">
        <f>IF(SUM($I$55:KOD55)&lt;=$G$58,1,0)</f>
        <v>1</v>
      </c>
      <c r="KOE56" s="299">
        <f>IF(SUM($I$55:KOE55)&lt;=$G$58,1,0)</f>
        <v>1</v>
      </c>
      <c r="KOF56" s="299">
        <f>IF(SUM($I$55:KOF55)&lt;=$G$58,1,0)</f>
        <v>1</v>
      </c>
      <c r="KOG56" s="299">
        <f>IF(SUM($I$55:KOG55)&lt;=$G$58,1,0)</f>
        <v>1</v>
      </c>
      <c r="KOH56" s="299">
        <f>IF(SUM($I$55:KOH55)&lt;=$G$58,1,0)</f>
        <v>1</v>
      </c>
      <c r="KOI56" s="299">
        <f>IF(SUM($I$55:KOI55)&lt;=$G$58,1,0)</f>
        <v>1</v>
      </c>
      <c r="KOJ56" s="299">
        <f>IF(SUM($I$55:KOJ55)&lt;=$G$58,1,0)</f>
        <v>1</v>
      </c>
      <c r="KOK56" s="299">
        <f>IF(SUM($I$55:KOK55)&lt;=$G$58,1,0)</f>
        <v>1</v>
      </c>
      <c r="KOL56" s="299">
        <f>IF(SUM($I$55:KOL55)&lt;=$G$58,1,0)</f>
        <v>1</v>
      </c>
      <c r="KOM56" s="299">
        <f>IF(SUM($I$55:KOM55)&lt;=$G$58,1,0)</f>
        <v>1</v>
      </c>
      <c r="KON56" s="299">
        <f>IF(SUM($I$55:KON55)&lt;=$G$58,1,0)</f>
        <v>1</v>
      </c>
      <c r="KOO56" s="299">
        <f>IF(SUM($I$55:KOO55)&lt;=$G$58,1,0)</f>
        <v>1</v>
      </c>
      <c r="KOP56" s="299">
        <f>IF(SUM($I$55:KOP55)&lt;=$G$58,1,0)</f>
        <v>1</v>
      </c>
      <c r="KOQ56" s="299">
        <f>IF(SUM($I$55:KOQ55)&lt;=$G$58,1,0)</f>
        <v>1</v>
      </c>
      <c r="KOR56" s="299">
        <f>IF(SUM($I$55:KOR55)&lt;=$G$58,1,0)</f>
        <v>1</v>
      </c>
      <c r="KOS56" s="299">
        <f>IF(SUM($I$55:KOS55)&lt;=$G$58,1,0)</f>
        <v>1</v>
      </c>
      <c r="KOT56" s="299">
        <f>IF(SUM($I$55:KOT55)&lt;=$G$58,1,0)</f>
        <v>1</v>
      </c>
      <c r="KOU56" s="299">
        <f>IF(SUM($I$55:KOU55)&lt;=$G$58,1,0)</f>
        <v>1</v>
      </c>
      <c r="KOV56" s="299">
        <f>IF(SUM($I$55:KOV55)&lt;=$G$58,1,0)</f>
        <v>1</v>
      </c>
      <c r="KOW56" s="299">
        <f>IF(SUM($I$55:KOW55)&lt;=$G$58,1,0)</f>
        <v>1</v>
      </c>
      <c r="KOX56" s="299">
        <f>IF(SUM($I$55:KOX55)&lt;=$G$58,1,0)</f>
        <v>1</v>
      </c>
      <c r="KOY56" s="299">
        <f>IF(SUM($I$55:KOY55)&lt;=$G$58,1,0)</f>
        <v>1</v>
      </c>
      <c r="KOZ56" s="299">
        <f>IF(SUM($I$55:KOZ55)&lt;=$G$58,1,0)</f>
        <v>1</v>
      </c>
      <c r="KPA56" s="299">
        <f>IF(SUM($I$55:KPA55)&lt;=$G$58,1,0)</f>
        <v>1</v>
      </c>
      <c r="KPB56" s="299">
        <f>IF(SUM($I$55:KPB55)&lt;=$G$58,1,0)</f>
        <v>1</v>
      </c>
      <c r="KPC56" s="299">
        <f>IF(SUM($I$55:KPC55)&lt;=$G$58,1,0)</f>
        <v>1</v>
      </c>
      <c r="KPD56" s="299">
        <f>IF(SUM($I$55:KPD55)&lt;=$G$58,1,0)</f>
        <v>1</v>
      </c>
      <c r="KPE56" s="299">
        <f>IF(SUM($I$55:KPE55)&lt;=$G$58,1,0)</f>
        <v>1</v>
      </c>
      <c r="KPF56" s="299">
        <f>IF(SUM($I$55:KPF55)&lt;=$G$58,1,0)</f>
        <v>1</v>
      </c>
      <c r="KPG56" s="299">
        <f>IF(SUM($I$55:KPG55)&lt;=$G$58,1,0)</f>
        <v>1</v>
      </c>
      <c r="KPH56" s="299">
        <f>IF(SUM($I$55:KPH55)&lt;=$G$58,1,0)</f>
        <v>1</v>
      </c>
      <c r="KPI56" s="299">
        <f>IF(SUM($I$55:KPI55)&lt;=$G$58,1,0)</f>
        <v>1</v>
      </c>
      <c r="KPJ56" s="299">
        <f>IF(SUM($I$55:KPJ55)&lt;=$G$58,1,0)</f>
        <v>1</v>
      </c>
      <c r="KPK56" s="299">
        <f>IF(SUM($I$55:KPK55)&lt;=$G$58,1,0)</f>
        <v>1</v>
      </c>
      <c r="KPL56" s="299">
        <f>IF(SUM($I$55:KPL55)&lt;=$G$58,1,0)</f>
        <v>1</v>
      </c>
      <c r="KPM56" s="299">
        <f>IF(SUM($I$55:KPM55)&lt;=$G$58,1,0)</f>
        <v>1</v>
      </c>
      <c r="KPN56" s="299">
        <f>IF(SUM($I$55:KPN55)&lt;=$G$58,1,0)</f>
        <v>1</v>
      </c>
      <c r="KPO56" s="299">
        <f>IF(SUM($I$55:KPO55)&lt;=$G$58,1,0)</f>
        <v>1</v>
      </c>
      <c r="KPP56" s="299">
        <f>IF(SUM($I$55:KPP55)&lt;=$G$58,1,0)</f>
        <v>1</v>
      </c>
      <c r="KPQ56" s="299">
        <f>IF(SUM($I$55:KPQ55)&lt;=$G$58,1,0)</f>
        <v>1</v>
      </c>
      <c r="KPR56" s="299">
        <f>IF(SUM($I$55:KPR55)&lt;=$G$58,1,0)</f>
        <v>1</v>
      </c>
      <c r="KPS56" s="299">
        <f>IF(SUM($I$55:KPS55)&lt;=$G$58,1,0)</f>
        <v>1</v>
      </c>
      <c r="KPT56" s="299">
        <f>IF(SUM($I$55:KPT55)&lt;=$G$58,1,0)</f>
        <v>1</v>
      </c>
      <c r="KPU56" s="299">
        <f>IF(SUM($I$55:KPU55)&lt;=$G$58,1,0)</f>
        <v>1</v>
      </c>
      <c r="KPV56" s="299">
        <f>IF(SUM($I$55:KPV55)&lt;=$G$58,1,0)</f>
        <v>1</v>
      </c>
      <c r="KPW56" s="299">
        <f>IF(SUM($I$55:KPW55)&lt;=$G$58,1,0)</f>
        <v>1</v>
      </c>
      <c r="KPX56" s="299">
        <f>IF(SUM($I$55:KPX55)&lt;=$G$58,1,0)</f>
        <v>1</v>
      </c>
      <c r="KPY56" s="299">
        <f>IF(SUM($I$55:KPY55)&lt;=$G$58,1,0)</f>
        <v>1</v>
      </c>
      <c r="KPZ56" s="299">
        <f>IF(SUM($I$55:KPZ55)&lt;=$G$58,1,0)</f>
        <v>1</v>
      </c>
      <c r="KQA56" s="299">
        <f>IF(SUM($I$55:KQA55)&lt;=$G$58,1,0)</f>
        <v>1</v>
      </c>
      <c r="KQB56" s="299">
        <f>IF(SUM($I$55:KQB55)&lt;=$G$58,1,0)</f>
        <v>1</v>
      </c>
      <c r="KQC56" s="299">
        <f>IF(SUM($I$55:KQC55)&lt;=$G$58,1,0)</f>
        <v>1</v>
      </c>
      <c r="KQD56" s="299">
        <f>IF(SUM($I$55:KQD55)&lt;=$G$58,1,0)</f>
        <v>1</v>
      </c>
      <c r="KQE56" s="299">
        <f>IF(SUM($I$55:KQE55)&lt;=$G$58,1,0)</f>
        <v>1</v>
      </c>
      <c r="KQF56" s="299">
        <f>IF(SUM($I$55:KQF55)&lt;=$G$58,1,0)</f>
        <v>1</v>
      </c>
      <c r="KQG56" s="299">
        <f>IF(SUM($I$55:KQG55)&lt;=$G$58,1,0)</f>
        <v>1</v>
      </c>
      <c r="KQH56" s="299">
        <f>IF(SUM($I$55:KQH55)&lt;=$G$58,1,0)</f>
        <v>1</v>
      </c>
      <c r="KQI56" s="299">
        <f>IF(SUM($I$55:KQI55)&lt;=$G$58,1,0)</f>
        <v>1</v>
      </c>
      <c r="KQJ56" s="299">
        <f>IF(SUM($I$55:KQJ55)&lt;=$G$58,1,0)</f>
        <v>1</v>
      </c>
      <c r="KQK56" s="299">
        <f>IF(SUM($I$55:KQK55)&lt;=$G$58,1,0)</f>
        <v>1</v>
      </c>
      <c r="KQL56" s="299">
        <f>IF(SUM($I$55:KQL55)&lt;=$G$58,1,0)</f>
        <v>1</v>
      </c>
      <c r="KQM56" s="299">
        <f>IF(SUM($I$55:KQM55)&lt;=$G$58,1,0)</f>
        <v>1</v>
      </c>
      <c r="KQN56" s="299">
        <f>IF(SUM($I$55:KQN55)&lt;=$G$58,1,0)</f>
        <v>1</v>
      </c>
      <c r="KQO56" s="299">
        <f>IF(SUM($I$55:KQO55)&lt;=$G$58,1,0)</f>
        <v>1</v>
      </c>
      <c r="KQP56" s="299">
        <f>IF(SUM($I$55:KQP55)&lt;=$G$58,1,0)</f>
        <v>1</v>
      </c>
      <c r="KQQ56" s="299">
        <f>IF(SUM($I$55:KQQ55)&lt;=$G$58,1,0)</f>
        <v>1</v>
      </c>
      <c r="KQR56" s="299">
        <f>IF(SUM($I$55:KQR55)&lt;=$G$58,1,0)</f>
        <v>1</v>
      </c>
      <c r="KQS56" s="299">
        <f>IF(SUM($I$55:KQS55)&lt;=$G$58,1,0)</f>
        <v>1</v>
      </c>
      <c r="KQT56" s="299">
        <f>IF(SUM($I$55:KQT55)&lt;=$G$58,1,0)</f>
        <v>1</v>
      </c>
      <c r="KQU56" s="299">
        <f>IF(SUM($I$55:KQU55)&lt;=$G$58,1,0)</f>
        <v>1</v>
      </c>
      <c r="KQV56" s="299">
        <f>IF(SUM($I$55:KQV55)&lt;=$G$58,1,0)</f>
        <v>1</v>
      </c>
      <c r="KQW56" s="299">
        <f>IF(SUM($I$55:KQW55)&lt;=$G$58,1,0)</f>
        <v>1</v>
      </c>
      <c r="KQX56" s="299">
        <f>IF(SUM($I$55:KQX55)&lt;=$G$58,1,0)</f>
        <v>1</v>
      </c>
      <c r="KQY56" s="299">
        <f>IF(SUM($I$55:KQY55)&lt;=$G$58,1,0)</f>
        <v>1</v>
      </c>
      <c r="KQZ56" s="299">
        <f>IF(SUM($I$55:KQZ55)&lt;=$G$58,1,0)</f>
        <v>1</v>
      </c>
      <c r="KRA56" s="299">
        <f>IF(SUM($I$55:KRA55)&lt;=$G$58,1,0)</f>
        <v>1</v>
      </c>
      <c r="KRB56" s="299">
        <f>IF(SUM($I$55:KRB55)&lt;=$G$58,1,0)</f>
        <v>1</v>
      </c>
      <c r="KRC56" s="299">
        <f>IF(SUM($I$55:KRC55)&lt;=$G$58,1,0)</f>
        <v>1</v>
      </c>
      <c r="KRD56" s="299">
        <f>IF(SUM($I$55:KRD55)&lt;=$G$58,1,0)</f>
        <v>1</v>
      </c>
      <c r="KRE56" s="299">
        <f>IF(SUM($I$55:KRE55)&lt;=$G$58,1,0)</f>
        <v>1</v>
      </c>
      <c r="KRF56" s="299">
        <f>IF(SUM($I$55:KRF55)&lt;=$G$58,1,0)</f>
        <v>1</v>
      </c>
      <c r="KRG56" s="299">
        <f>IF(SUM($I$55:KRG55)&lt;=$G$58,1,0)</f>
        <v>1</v>
      </c>
      <c r="KRH56" s="299">
        <f>IF(SUM($I$55:KRH55)&lt;=$G$58,1,0)</f>
        <v>1</v>
      </c>
      <c r="KRI56" s="299">
        <f>IF(SUM($I$55:KRI55)&lt;=$G$58,1,0)</f>
        <v>1</v>
      </c>
      <c r="KRJ56" s="299">
        <f>IF(SUM($I$55:KRJ55)&lt;=$G$58,1,0)</f>
        <v>1</v>
      </c>
      <c r="KRK56" s="299">
        <f>IF(SUM($I$55:KRK55)&lt;=$G$58,1,0)</f>
        <v>1</v>
      </c>
      <c r="KRL56" s="299">
        <f>IF(SUM($I$55:KRL55)&lt;=$G$58,1,0)</f>
        <v>1</v>
      </c>
      <c r="KRM56" s="299">
        <f>IF(SUM($I$55:KRM55)&lt;=$G$58,1,0)</f>
        <v>1</v>
      </c>
      <c r="KRN56" s="299">
        <f>IF(SUM($I$55:KRN55)&lt;=$G$58,1,0)</f>
        <v>1</v>
      </c>
      <c r="KRO56" s="299">
        <f>IF(SUM($I$55:KRO55)&lt;=$G$58,1,0)</f>
        <v>1</v>
      </c>
      <c r="KRP56" s="299">
        <f>IF(SUM($I$55:KRP55)&lt;=$G$58,1,0)</f>
        <v>1</v>
      </c>
      <c r="KRQ56" s="299">
        <f>IF(SUM($I$55:KRQ55)&lt;=$G$58,1,0)</f>
        <v>1</v>
      </c>
      <c r="KRR56" s="299">
        <f>IF(SUM($I$55:KRR55)&lt;=$G$58,1,0)</f>
        <v>1</v>
      </c>
      <c r="KRS56" s="299">
        <f>IF(SUM($I$55:KRS55)&lt;=$G$58,1,0)</f>
        <v>1</v>
      </c>
      <c r="KRT56" s="299">
        <f>IF(SUM($I$55:KRT55)&lt;=$G$58,1,0)</f>
        <v>1</v>
      </c>
      <c r="KRU56" s="299">
        <f>IF(SUM($I$55:KRU55)&lt;=$G$58,1,0)</f>
        <v>1</v>
      </c>
      <c r="KRV56" s="299">
        <f>IF(SUM($I$55:KRV55)&lt;=$G$58,1,0)</f>
        <v>1</v>
      </c>
      <c r="KRW56" s="299">
        <f>IF(SUM($I$55:KRW55)&lt;=$G$58,1,0)</f>
        <v>1</v>
      </c>
      <c r="KRX56" s="299">
        <f>IF(SUM($I$55:KRX55)&lt;=$G$58,1,0)</f>
        <v>1</v>
      </c>
      <c r="KRY56" s="299">
        <f>IF(SUM($I$55:KRY55)&lt;=$G$58,1,0)</f>
        <v>1</v>
      </c>
      <c r="KRZ56" s="299">
        <f>IF(SUM($I$55:KRZ55)&lt;=$G$58,1,0)</f>
        <v>1</v>
      </c>
      <c r="KSA56" s="299">
        <f>IF(SUM($I$55:KSA55)&lt;=$G$58,1,0)</f>
        <v>1</v>
      </c>
      <c r="KSB56" s="299">
        <f>IF(SUM($I$55:KSB55)&lt;=$G$58,1,0)</f>
        <v>1</v>
      </c>
      <c r="KSC56" s="299">
        <f>IF(SUM($I$55:KSC55)&lt;=$G$58,1,0)</f>
        <v>1</v>
      </c>
      <c r="KSD56" s="299">
        <f>IF(SUM($I$55:KSD55)&lt;=$G$58,1,0)</f>
        <v>1</v>
      </c>
      <c r="KSE56" s="299">
        <f>IF(SUM($I$55:KSE55)&lt;=$G$58,1,0)</f>
        <v>1</v>
      </c>
      <c r="KSF56" s="299">
        <f>IF(SUM($I$55:KSF55)&lt;=$G$58,1,0)</f>
        <v>1</v>
      </c>
      <c r="KSG56" s="299">
        <f>IF(SUM($I$55:KSG55)&lt;=$G$58,1,0)</f>
        <v>1</v>
      </c>
      <c r="KSH56" s="299">
        <f>IF(SUM($I$55:KSH55)&lt;=$G$58,1,0)</f>
        <v>1</v>
      </c>
      <c r="KSI56" s="299">
        <f>IF(SUM($I$55:KSI55)&lt;=$G$58,1,0)</f>
        <v>1</v>
      </c>
      <c r="KSJ56" s="299">
        <f>IF(SUM($I$55:KSJ55)&lt;=$G$58,1,0)</f>
        <v>1</v>
      </c>
      <c r="KSK56" s="299">
        <f>IF(SUM($I$55:KSK55)&lt;=$G$58,1,0)</f>
        <v>1</v>
      </c>
      <c r="KSL56" s="299">
        <f>IF(SUM($I$55:KSL55)&lt;=$G$58,1,0)</f>
        <v>1</v>
      </c>
      <c r="KSM56" s="299">
        <f>IF(SUM($I$55:KSM55)&lt;=$G$58,1,0)</f>
        <v>1</v>
      </c>
      <c r="KSN56" s="299">
        <f>IF(SUM($I$55:KSN55)&lt;=$G$58,1,0)</f>
        <v>1</v>
      </c>
      <c r="KSO56" s="299">
        <f>IF(SUM($I$55:KSO55)&lt;=$G$58,1,0)</f>
        <v>1</v>
      </c>
      <c r="KSP56" s="299">
        <f>IF(SUM($I$55:KSP55)&lt;=$G$58,1,0)</f>
        <v>1</v>
      </c>
      <c r="KSQ56" s="299">
        <f>IF(SUM($I$55:KSQ55)&lt;=$G$58,1,0)</f>
        <v>1</v>
      </c>
      <c r="KSR56" s="299">
        <f>IF(SUM($I$55:KSR55)&lt;=$G$58,1,0)</f>
        <v>1</v>
      </c>
      <c r="KSS56" s="299">
        <f>IF(SUM($I$55:KSS55)&lt;=$G$58,1,0)</f>
        <v>1</v>
      </c>
      <c r="KST56" s="299">
        <f>IF(SUM($I$55:KST55)&lt;=$G$58,1,0)</f>
        <v>1</v>
      </c>
      <c r="KSU56" s="299">
        <f>IF(SUM($I$55:KSU55)&lt;=$G$58,1,0)</f>
        <v>1</v>
      </c>
      <c r="KSV56" s="299">
        <f>IF(SUM($I$55:KSV55)&lt;=$G$58,1,0)</f>
        <v>1</v>
      </c>
      <c r="KSW56" s="299">
        <f>IF(SUM($I$55:KSW55)&lt;=$G$58,1,0)</f>
        <v>1</v>
      </c>
      <c r="KSX56" s="299">
        <f>IF(SUM($I$55:KSX55)&lt;=$G$58,1,0)</f>
        <v>1</v>
      </c>
      <c r="KSY56" s="299">
        <f>IF(SUM($I$55:KSY55)&lt;=$G$58,1,0)</f>
        <v>1</v>
      </c>
      <c r="KSZ56" s="299">
        <f>IF(SUM($I$55:KSZ55)&lt;=$G$58,1,0)</f>
        <v>1</v>
      </c>
      <c r="KTA56" s="299">
        <f>IF(SUM($I$55:KTA55)&lt;=$G$58,1,0)</f>
        <v>1</v>
      </c>
      <c r="KTB56" s="299">
        <f>IF(SUM($I$55:KTB55)&lt;=$G$58,1,0)</f>
        <v>1</v>
      </c>
      <c r="KTC56" s="299">
        <f>IF(SUM($I$55:KTC55)&lt;=$G$58,1,0)</f>
        <v>1</v>
      </c>
      <c r="KTD56" s="299">
        <f>IF(SUM($I$55:KTD55)&lt;=$G$58,1,0)</f>
        <v>1</v>
      </c>
      <c r="KTE56" s="299">
        <f>IF(SUM($I$55:KTE55)&lt;=$G$58,1,0)</f>
        <v>1</v>
      </c>
      <c r="KTF56" s="299">
        <f>IF(SUM($I$55:KTF55)&lt;=$G$58,1,0)</f>
        <v>1</v>
      </c>
      <c r="KTG56" s="299">
        <f>IF(SUM($I$55:KTG55)&lt;=$G$58,1,0)</f>
        <v>1</v>
      </c>
      <c r="KTH56" s="299">
        <f>IF(SUM($I$55:KTH55)&lt;=$G$58,1,0)</f>
        <v>1</v>
      </c>
      <c r="KTI56" s="299">
        <f>IF(SUM($I$55:KTI55)&lt;=$G$58,1,0)</f>
        <v>1</v>
      </c>
      <c r="KTJ56" s="299">
        <f>IF(SUM($I$55:KTJ55)&lt;=$G$58,1,0)</f>
        <v>1</v>
      </c>
      <c r="KTK56" s="299">
        <f>IF(SUM($I$55:KTK55)&lt;=$G$58,1,0)</f>
        <v>1</v>
      </c>
      <c r="KTL56" s="299">
        <f>IF(SUM($I$55:KTL55)&lt;=$G$58,1,0)</f>
        <v>1</v>
      </c>
      <c r="KTM56" s="299">
        <f>IF(SUM($I$55:KTM55)&lt;=$G$58,1,0)</f>
        <v>1</v>
      </c>
      <c r="KTN56" s="299">
        <f>IF(SUM($I$55:KTN55)&lt;=$G$58,1,0)</f>
        <v>1</v>
      </c>
      <c r="KTO56" s="299">
        <f>IF(SUM($I$55:KTO55)&lt;=$G$58,1,0)</f>
        <v>1</v>
      </c>
      <c r="KTP56" s="299">
        <f>IF(SUM($I$55:KTP55)&lt;=$G$58,1,0)</f>
        <v>1</v>
      </c>
      <c r="KTQ56" s="299">
        <f>IF(SUM($I$55:KTQ55)&lt;=$G$58,1,0)</f>
        <v>1</v>
      </c>
      <c r="KTR56" s="299">
        <f>IF(SUM($I$55:KTR55)&lt;=$G$58,1,0)</f>
        <v>1</v>
      </c>
      <c r="KTS56" s="299">
        <f>IF(SUM($I$55:KTS55)&lt;=$G$58,1,0)</f>
        <v>1</v>
      </c>
      <c r="KTT56" s="299">
        <f>IF(SUM($I$55:KTT55)&lt;=$G$58,1,0)</f>
        <v>1</v>
      </c>
      <c r="KTU56" s="299">
        <f>IF(SUM($I$55:KTU55)&lt;=$G$58,1,0)</f>
        <v>1</v>
      </c>
      <c r="KTV56" s="299">
        <f>IF(SUM($I$55:KTV55)&lt;=$G$58,1,0)</f>
        <v>1</v>
      </c>
      <c r="KTW56" s="299">
        <f>IF(SUM($I$55:KTW55)&lt;=$G$58,1,0)</f>
        <v>1</v>
      </c>
      <c r="KTX56" s="299">
        <f>IF(SUM($I$55:KTX55)&lt;=$G$58,1,0)</f>
        <v>1</v>
      </c>
      <c r="KTY56" s="299">
        <f>IF(SUM($I$55:KTY55)&lt;=$G$58,1,0)</f>
        <v>1</v>
      </c>
      <c r="KTZ56" s="299">
        <f>IF(SUM($I$55:KTZ55)&lt;=$G$58,1,0)</f>
        <v>1</v>
      </c>
      <c r="KUA56" s="299">
        <f>IF(SUM($I$55:KUA55)&lt;=$G$58,1,0)</f>
        <v>1</v>
      </c>
      <c r="KUB56" s="299">
        <f>IF(SUM($I$55:KUB55)&lt;=$G$58,1,0)</f>
        <v>1</v>
      </c>
      <c r="KUC56" s="299">
        <f>IF(SUM($I$55:KUC55)&lt;=$G$58,1,0)</f>
        <v>1</v>
      </c>
      <c r="KUD56" s="299">
        <f>IF(SUM($I$55:KUD55)&lt;=$G$58,1,0)</f>
        <v>1</v>
      </c>
      <c r="KUE56" s="299">
        <f>IF(SUM($I$55:KUE55)&lt;=$G$58,1,0)</f>
        <v>1</v>
      </c>
      <c r="KUF56" s="299">
        <f>IF(SUM($I$55:KUF55)&lt;=$G$58,1,0)</f>
        <v>1</v>
      </c>
      <c r="KUG56" s="299">
        <f>IF(SUM($I$55:KUG55)&lt;=$G$58,1,0)</f>
        <v>1</v>
      </c>
      <c r="KUH56" s="299">
        <f>IF(SUM($I$55:KUH55)&lt;=$G$58,1,0)</f>
        <v>1</v>
      </c>
      <c r="KUI56" s="299">
        <f>IF(SUM($I$55:KUI55)&lt;=$G$58,1,0)</f>
        <v>1</v>
      </c>
      <c r="KUJ56" s="299">
        <f>IF(SUM($I$55:KUJ55)&lt;=$G$58,1,0)</f>
        <v>1</v>
      </c>
      <c r="KUK56" s="299">
        <f>IF(SUM($I$55:KUK55)&lt;=$G$58,1,0)</f>
        <v>1</v>
      </c>
      <c r="KUL56" s="299">
        <f>IF(SUM($I$55:KUL55)&lt;=$G$58,1,0)</f>
        <v>1</v>
      </c>
      <c r="KUM56" s="299">
        <f>IF(SUM($I$55:KUM55)&lt;=$G$58,1,0)</f>
        <v>1</v>
      </c>
      <c r="KUN56" s="299">
        <f>IF(SUM($I$55:KUN55)&lt;=$G$58,1,0)</f>
        <v>1</v>
      </c>
      <c r="KUO56" s="299">
        <f>IF(SUM($I$55:KUO55)&lt;=$G$58,1,0)</f>
        <v>1</v>
      </c>
      <c r="KUP56" s="299">
        <f>IF(SUM($I$55:KUP55)&lt;=$G$58,1,0)</f>
        <v>1</v>
      </c>
      <c r="KUQ56" s="299">
        <f>IF(SUM($I$55:KUQ55)&lt;=$G$58,1,0)</f>
        <v>1</v>
      </c>
      <c r="KUR56" s="299">
        <f>IF(SUM($I$55:KUR55)&lt;=$G$58,1,0)</f>
        <v>1</v>
      </c>
      <c r="KUS56" s="299">
        <f>IF(SUM($I$55:KUS55)&lt;=$G$58,1,0)</f>
        <v>1</v>
      </c>
      <c r="KUT56" s="299">
        <f>IF(SUM($I$55:KUT55)&lt;=$G$58,1,0)</f>
        <v>1</v>
      </c>
      <c r="KUU56" s="299">
        <f>IF(SUM($I$55:KUU55)&lt;=$G$58,1,0)</f>
        <v>1</v>
      </c>
      <c r="KUV56" s="299">
        <f>IF(SUM($I$55:KUV55)&lt;=$G$58,1,0)</f>
        <v>1</v>
      </c>
      <c r="KUW56" s="299">
        <f>IF(SUM($I$55:KUW55)&lt;=$G$58,1,0)</f>
        <v>1</v>
      </c>
      <c r="KUX56" s="299">
        <f>IF(SUM($I$55:KUX55)&lt;=$G$58,1,0)</f>
        <v>1</v>
      </c>
      <c r="KUY56" s="299">
        <f>IF(SUM($I$55:KUY55)&lt;=$G$58,1,0)</f>
        <v>1</v>
      </c>
      <c r="KUZ56" s="299">
        <f>IF(SUM($I$55:KUZ55)&lt;=$G$58,1,0)</f>
        <v>1</v>
      </c>
      <c r="KVA56" s="299">
        <f>IF(SUM($I$55:KVA55)&lt;=$G$58,1,0)</f>
        <v>1</v>
      </c>
      <c r="KVB56" s="299">
        <f>IF(SUM($I$55:KVB55)&lt;=$G$58,1,0)</f>
        <v>1</v>
      </c>
      <c r="KVC56" s="299">
        <f>IF(SUM($I$55:KVC55)&lt;=$G$58,1,0)</f>
        <v>1</v>
      </c>
      <c r="KVD56" s="299">
        <f>IF(SUM($I$55:KVD55)&lt;=$G$58,1,0)</f>
        <v>1</v>
      </c>
      <c r="KVE56" s="299">
        <f>IF(SUM($I$55:KVE55)&lt;=$G$58,1,0)</f>
        <v>1</v>
      </c>
      <c r="KVF56" s="299">
        <f>IF(SUM($I$55:KVF55)&lt;=$G$58,1,0)</f>
        <v>1</v>
      </c>
      <c r="KVG56" s="299">
        <f>IF(SUM($I$55:KVG55)&lt;=$G$58,1,0)</f>
        <v>1</v>
      </c>
      <c r="KVH56" s="299">
        <f>IF(SUM($I$55:KVH55)&lt;=$G$58,1,0)</f>
        <v>1</v>
      </c>
      <c r="KVI56" s="299">
        <f>IF(SUM($I$55:KVI55)&lt;=$G$58,1,0)</f>
        <v>1</v>
      </c>
      <c r="KVJ56" s="299">
        <f>IF(SUM($I$55:KVJ55)&lt;=$G$58,1,0)</f>
        <v>1</v>
      </c>
      <c r="KVK56" s="299">
        <f>IF(SUM($I$55:KVK55)&lt;=$G$58,1,0)</f>
        <v>1</v>
      </c>
      <c r="KVL56" s="299">
        <f>IF(SUM($I$55:KVL55)&lt;=$G$58,1,0)</f>
        <v>1</v>
      </c>
      <c r="KVM56" s="299">
        <f>IF(SUM($I$55:KVM55)&lt;=$G$58,1,0)</f>
        <v>1</v>
      </c>
      <c r="KVN56" s="299">
        <f>IF(SUM($I$55:KVN55)&lt;=$G$58,1,0)</f>
        <v>1</v>
      </c>
      <c r="KVO56" s="299">
        <f>IF(SUM($I$55:KVO55)&lt;=$G$58,1,0)</f>
        <v>1</v>
      </c>
      <c r="KVP56" s="299">
        <f>IF(SUM($I$55:KVP55)&lt;=$G$58,1,0)</f>
        <v>1</v>
      </c>
      <c r="KVQ56" s="299">
        <f>IF(SUM($I$55:KVQ55)&lt;=$G$58,1,0)</f>
        <v>1</v>
      </c>
      <c r="KVR56" s="299">
        <f>IF(SUM($I$55:KVR55)&lt;=$G$58,1,0)</f>
        <v>1</v>
      </c>
      <c r="KVS56" s="299">
        <f>IF(SUM($I$55:KVS55)&lt;=$G$58,1,0)</f>
        <v>1</v>
      </c>
      <c r="KVT56" s="299">
        <f>IF(SUM($I$55:KVT55)&lt;=$G$58,1,0)</f>
        <v>1</v>
      </c>
      <c r="KVU56" s="299">
        <f>IF(SUM($I$55:KVU55)&lt;=$G$58,1,0)</f>
        <v>1</v>
      </c>
      <c r="KVV56" s="299">
        <f>IF(SUM($I$55:KVV55)&lt;=$G$58,1,0)</f>
        <v>1</v>
      </c>
      <c r="KVW56" s="299">
        <f>IF(SUM($I$55:KVW55)&lt;=$G$58,1,0)</f>
        <v>1</v>
      </c>
      <c r="KVX56" s="299">
        <f>IF(SUM($I$55:KVX55)&lt;=$G$58,1,0)</f>
        <v>1</v>
      </c>
      <c r="KVY56" s="299">
        <f>IF(SUM($I$55:KVY55)&lt;=$G$58,1,0)</f>
        <v>1</v>
      </c>
      <c r="KVZ56" s="299">
        <f>IF(SUM($I$55:KVZ55)&lt;=$G$58,1,0)</f>
        <v>1</v>
      </c>
      <c r="KWA56" s="299">
        <f>IF(SUM($I$55:KWA55)&lt;=$G$58,1,0)</f>
        <v>1</v>
      </c>
      <c r="KWB56" s="299">
        <f>IF(SUM($I$55:KWB55)&lt;=$G$58,1,0)</f>
        <v>1</v>
      </c>
      <c r="KWC56" s="299">
        <f>IF(SUM($I$55:KWC55)&lt;=$G$58,1,0)</f>
        <v>1</v>
      </c>
      <c r="KWD56" s="299">
        <f>IF(SUM($I$55:KWD55)&lt;=$G$58,1,0)</f>
        <v>1</v>
      </c>
      <c r="KWE56" s="299">
        <f>IF(SUM($I$55:KWE55)&lt;=$G$58,1,0)</f>
        <v>1</v>
      </c>
      <c r="KWF56" s="299">
        <f>IF(SUM($I$55:KWF55)&lt;=$G$58,1,0)</f>
        <v>1</v>
      </c>
      <c r="KWG56" s="299">
        <f>IF(SUM($I$55:KWG55)&lt;=$G$58,1,0)</f>
        <v>1</v>
      </c>
      <c r="KWH56" s="299">
        <f>IF(SUM($I$55:KWH55)&lt;=$G$58,1,0)</f>
        <v>1</v>
      </c>
      <c r="KWI56" s="299">
        <f>IF(SUM($I$55:KWI55)&lt;=$G$58,1,0)</f>
        <v>1</v>
      </c>
      <c r="KWJ56" s="299">
        <f>IF(SUM($I$55:KWJ55)&lt;=$G$58,1,0)</f>
        <v>1</v>
      </c>
      <c r="KWK56" s="299">
        <f>IF(SUM($I$55:KWK55)&lt;=$G$58,1,0)</f>
        <v>1</v>
      </c>
      <c r="KWL56" s="299">
        <f>IF(SUM($I$55:KWL55)&lt;=$G$58,1,0)</f>
        <v>1</v>
      </c>
      <c r="KWM56" s="299">
        <f>IF(SUM($I$55:KWM55)&lt;=$G$58,1,0)</f>
        <v>1</v>
      </c>
      <c r="KWN56" s="299">
        <f>IF(SUM($I$55:KWN55)&lt;=$G$58,1,0)</f>
        <v>1</v>
      </c>
      <c r="KWO56" s="299">
        <f>IF(SUM($I$55:KWO55)&lt;=$G$58,1,0)</f>
        <v>1</v>
      </c>
      <c r="KWP56" s="299">
        <f>IF(SUM($I$55:KWP55)&lt;=$G$58,1,0)</f>
        <v>1</v>
      </c>
      <c r="KWQ56" s="299">
        <f>IF(SUM($I$55:KWQ55)&lt;=$G$58,1,0)</f>
        <v>1</v>
      </c>
      <c r="KWR56" s="299">
        <f>IF(SUM($I$55:KWR55)&lt;=$G$58,1,0)</f>
        <v>1</v>
      </c>
      <c r="KWS56" s="299">
        <f>IF(SUM($I$55:KWS55)&lt;=$G$58,1,0)</f>
        <v>1</v>
      </c>
      <c r="KWT56" s="299">
        <f>IF(SUM($I$55:KWT55)&lt;=$G$58,1,0)</f>
        <v>1</v>
      </c>
      <c r="KWU56" s="299">
        <f>IF(SUM($I$55:KWU55)&lt;=$G$58,1,0)</f>
        <v>1</v>
      </c>
      <c r="KWV56" s="299">
        <f>IF(SUM($I$55:KWV55)&lt;=$G$58,1,0)</f>
        <v>1</v>
      </c>
      <c r="KWW56" s="299">
        <f>IF(SUM($I$55:KWW55)&lt;=$G$58,1,0)</f>
        <v>1</v>
      </c>
      <c r="KWX56" s="299">
        <f>IF(SUM($I$55:KWX55)&lt;=$G$58,1,0)</f>
        <v>1</v>
      </c>
      <c r="KWY56" s="299">
        <f>IF(SUM($I$55:KWY55)&lt;=$G$58,1,0)</f>
        <v>1</v>
      </c>
      <c r="KWZ56" s="299">
        <f>IF(SUM($I$55:KWZ55)&lt;=$G$58,1,0)</f>
        <v>1</v>
      </c>
      <c r="KXA56" s="299">
        <f>IF(SUM($I$55:KXA55)&lt;=$G$58,1,0)</f>
        <v>1</v>
      </c>
      <c r="KXB56" s="299">
        <f>IF(SUM($I$55:KXB55)&lt;=$G$58,1,0)</f>
        <v>1</v>
      </c>
      <c r="KXC56" s="299">
        <f>IF(SUM($I$55:KXC55)&lt;=$G$58,1,0)</f>
        <v>1</v>
      </c>
      <c r="KXD56" s="299">
        <f>IF(SUM($I$55:KXD55)&lt;=$G$58,1,0)</f>
        <v>1</v>
      </c>
      <c r="KXE56" s="299">
        <f>IF(SUM($I$55:KXE55)&lt;=$G$58,1,0)</f>
        <v>1</v>
      </c>
      <c r="KXF56" s="299">
        <f>IF(SUM($I$55:KXF55)&lt;=$G$58,1,0)</f>
        <v>1</v>
      </c>
      <c r="KXG56" s="299">
        <f>IF(SUM($I$55:KXG55)&lt;=$G$58,1,0)</f>
        <v>1</v>
      </c>
      <c r="KXH56" s="299">
        <f>IF(SUM($I$55:KXH55)&lt;=$G$58,1,0)</f>
        <v>1</v>
      </c>
      <c r="KXI56" s="299">
        <f>IF(SUM($I$55:KXI55)&lt;=$G$58,1,0)</f>
        <v>1</v>
      </c>
      <c r="KXJ56" s="299">
        <f>IF(SUM($I$55:KXJ55)&lt;=$G$58,1,0)</f>
        <v>1</v>
      </c>
      <c r="KXK56" s="299">
        <f>IF(SUM($I$55:KXK55)&lt;=$G$58,1,0)</f>
        <v>1</v>
      </c>
      <c r="KXL56" s="299">
        <f>IF(SUM($I$55:KXL55)&lt;=$G$58,1,0)</f>
        <v>1</v>
      </c>
      <c r="KXM56" s="299">
        <f>IF(SUM($I$55:KXM55)&lt;=$G$58,1,0)</f>
        <v>1</v>
      </c>
      <c r="KXN56" s="299">
        <f>IF(SUM($I$55:KXN55)&lt;=$G$58,1,0)</f>
        <v>1</v>
      </c>
      <c r="KXO56" s="299">
        <f>IF(SUM($I$55:KXO55)&lt;=$G$58,1,0)</f>
        <v>1</v>
      </c>
      <c r="KXP56" s="299">
        <f>IF(SUM($I$55:KXP55)&lt;=$G$58,1,0)</f>
        <v>1</v>
      </c>
      <c r="KXQ56" s="299">
        <f>IF(SUM($I$55:KXQ55)&lt;=$G$58,1,0)</f>
        <v>1</v>
      </c>
      <c r="KXR56" s="299">
        <f>IF(SUM($I$55:KXR55)&lt;=$G$58,1,0)</f>
        <v>1</v>
      </c>
      <c r="KXS56" s="299">
        <f>IF(SUM($I$55:KXS55)&lt;=$G$58,1,0)</f>
        <v>1</v>
      </c>
      <c r="KXT56" s="299">
        <f>IF(SUM($I$55:KXT55)&lt;=$G$58,1,0)</f>
        <v>1</v>
      </c>
      <c r="KXU56" s="299">
        <f>IF(SUM($I$55:KXU55)&lt;=$G$58,1,0)</f>
        <v>1</v>
      </c>
      <c r="KXV56" s="299">
        <f>IF(SUM($I$55:KXV55)&lt;=$G$58,1,0)</f>
        <v>1</v>
      </c>
      <c r="KXW56" s="299">
        <f>IF(SUM($I$55:KXW55)&lt;=$G$58,1,0)</f>
        <v>1</v>
      </c>
      <c r="KXX56" s="299">
        <f>IF(SUM($I$55:KXX55)&lt;=$G$58,1,0)</f>
        <v>1</v>
      </c>
      <c r="KXY56" s="299">
        <f>IF(SUM($I$55:KXY55)&lt;=$G$58,1,0)</f>
        <v>1</v>
      </c>
      <c r="KXZ56" s="299">
        <f>IF(SUM($I$55:KXZ55)&lt;=$G$58,1,0)</f>
        <v>1</v>
      </c>
      <c r="KYA56" s="299">
        <f>IF(SUM($I$55:KYA55)&lt;=$G$58,1,0)</f>
        <v>1</v>
      </c>
      <c r="KYB56" s="299">
        <f>IF(SUM($I$55:KYB55)&lt;=$G$58,1,0)</f>
        <v>1</v>
      </c>
      <c r="KYC56" s="299">
        <f>IF(SUM($I$55:KYC55)&lt;=$G$58,1,0)</f>
        <v>1</v>
      </c>
      <c r="KYD56" s="299">
        <f>IF(SUM($I$55:KYD55)&lt;=$G$58,1,0)</f>
        <v>1</v>
      </c>
      <c r="KYE56" s="299">
        <f>IF(SUM($I$55:KYE55)&lt;=$G$58,1,0)</f>
        <v>1</v>
      </c>
      <c r="KYF56" s="299">
        <f>IF(SUM($I$55:KYF55)&lt;=$G$58,1,0)</f>
        <v>1</v>
      </c>
      <c r="KYG56" s="299">
        <f>IF(SUM($I$55:KYG55)&lt;=$G$58,1,0)</f>
        <v>1</v>
      </c>
      <c r="KYH56" s="299">
        <f>IF(SUM($I$55:KYH55)&lt;=$G$58,1,0)</f>
        <v>1</v>
      </c>
      <c r="KYI56" s="299">
        <f>IF(SUM($I$55:KYI55)&lt;=$G$58,1,0)</f>
        <v>1</v>
      </c>
      <c r="KYJ56" s="299">
        <f>IF(SUM($I$55:KYJ55)&lt;=$G$58,1,0)</f>
        <v>1</v>
      </c>
      <c r="KYK56" s="299">
        <f>IF(SUM($I$55:KYK55)&lt;=$G$58,1,0)</f>
        <v>1</v>
      </c>
      <c r="KYL56" s="299">
        <f>IF(SUM($I$55:KYL55)&lt;=$G$58,1,0)</f>
        <v>1</v>
      </c>
      <c r="KYM56" s="299">
        <f>IF(SUM($I$55:KYM55)&lt;=$G$58,1,0)</f>
        <v>1</v>
      </c>
      <c r="KYN56" s="299">
        <f>IF(SUM($I$55:KYN55)&lt;=$G$58,1,0)</f>
        <v>1</v>
      </c>
      <c r="KYO56" s="299">
        <f>IF(SUM($I$55:KYO55)&lt;=$G$58,1,0)</f>
        <v>1</v>
      </c>
      <c r="KYP56" s="299">
        <f>IF(SUM($I$55:KYP55)&lt;=$G$58,1,0)</f>
        <v>1</v>
      </c>
      <c r="KYQ56" s="299">
        <f>IF(SUM($I$55:KYQ55)&lt;=$G$58,1,0)</f>
        <v>1</v>
      </c>
      <c r="KYR56" s="299">
        <f>IF(SUM($I$55:KYR55)&lt;=$G$58,1,0)</f>
        <v>1</v>
      </c>
      <c r="KYS56" s="299">
        <f>IF(SUM($I$55:KYS55)&lt;=$G$58,1,0)</f>
        <v>1</v>
      </c>
      <c r="KYT56" s="299">
        <f>IF(SUM($I$55:KYT55)&lt;=$G$58,1,0)</f>
        <v>1</v>
      </c>
      <c r="KYU56" s="299">
        <f>IF(SUM($I$55:KYU55)&lt;=$G$58,1,0)</f>
        <v>1</v>
      </c>
      <c r="KYV56" s="299">
        <f>IF(SUM($I$55:KYV55)&lt;=$G$58,1,0)</f>
        <v>1</v>
      </c>
      <c r="KYW56" s="299">
        <f>IF(SUM($I$55:KYW55)&lt;=$G$58,1,0)</f>
        <v>1</v>
      </c>
      <c r="KYX56" s="299">
        <f>IF(SUM($I$55:KYX55)&lt;=$G$58,1,0)</f>
        <v>1</v>
      </c>
      <c r="KYY56" s="299">
        <f>IF(SUM($I$55:KYY55)&lt;=$G$58,1,0)</f>
        <v>1</v>
      </c>
      <c r="KYZ56" s="299">
        <f>IF(SUM($I$55:KYZ55)&lt;=$G$58,1,0)</f>
        <v>1</v>
      </c>
      <c r="KZA56" s="299">
        <f>IF(SUM($I$55:KZA55)&lt;=$G$58,1,0)</f>
        <v>1</v>
      </c>
      <c r="KZB56" s="299">
        <f>IF(SUM($I$55:KZB55)&lt;=$G$58,1,0)</f>
        <v>1</v>
      </c>
      <c r="KZC56" s="299">
        <f>IF(SUM($I$55:KZC55)&lt;=$G$58,1,0)</f>
        <v>1</v>
      </c>
      <c r="KZD56" s="299">
        <f>IF(SUM($I$55:KZD55)&lt;=$G$58,1,0)</f>
        <v>1</v>
      </c>
      <c r="KZE56" s="299">
        <f>IF(SUM($I$55:KZE55)&lt;=$G$58,1,0)</f>
        <v>1</v>
      </c>
      <c r="KZF56" s="299">
        <f>IF(SUM($I$55:KZF55)&lt;=$G$58,1,0)</f>
        <v>1</v>
      </c>
      <c r="KZG56" s="299">
        <f>IF(SUM($I$55:KZG55)&lt;=$G$58,1,0)</f>
        <v>1</v>
      </c>
      <c r="KZH56" s="299">
        <f>IF(SUM($I$55:KZH55)&lt;=$G$58,1,0)</f>
        <v>1</v>
      </c>
      <c r="KZI56" s="299">
        <f>IF(SUM($I$55:KZI55)&lt;=$G$58,1,0)</f>
        <v>1</v>
      </c>
      <c r="KZJ56" s="299">
        <f>IF(SUM($I$55:KZJ55)&lt;=$G$58,1,0)</f>
        <v>1</v>
      </c>
      <c r="KZK56" s="299">
        <f>IF(SUM($I$55:KZK55)&lt;=$G$58,1,0)</f>
        <v>1</v>
      </c>
      <c r="KZL56" s="299">
        <f>IF(SUM($I$55:KZL55)&lt;=$G$58,1,0)</f>
        <v>1</v>
      </c>
      <c r="KZM56" s="299">
        <f>IF(SUM($I$55:KZM55)&lt;=$G$58,1,0)</f>
        <v>1</v>
      </c>
      <c r="KZN56" s="299">
        <f>IF(SUM($I$55:KZN55)&lt;=$G$58,1,0)</f>
        <v>1</v>
      </c>
      <c r="KZO56" s="299">
        <f>IF(SUM($I$55:KZO55)&lt;=$G$58,1,0)</f>
        <v>1</v>
      </c>
      <c r="KZP56" s="299">
        <f>IF(SUM($I$55:KZP55)&lt;=$G$58,1,0)</f>
        <v>1</v>
      </c>
      <c r="KZQ56" s="299">
        <f>IF(SUM($I$55:KZQ55)&lt;=$G$58,1,0)</f>
        <v>1</v>
      </c>
      <c r="KZR56" s="299">
        <f>IF(SUM($I$55:KZR55)&lt;=$G$58,1,0)</f>
        <v>1</v>
      </c>
      <c r="KZS56" s="299">
        <f>IF(SUM($I$55:KZS55)&lt;=$G$58,1,0)</f>
        <v>1</v>
      </c>
      <c r="KZT56" s="299">
        <f>IF(SUM($I$55:KZT55)&lt;=$G$58,1,0)</f>
        <v>1</v>
      </c>
      <c r="KZU56" s="299">
        <f>IF(SUM($I$55:KZU55)&lt;=$G$58,1,0)</f>
        <v>1</v>
      </c>
      <c r="KZV56" s="299">
        <f>IF(SUM($I$55:KZV55)&lt;=$G$58,1,0)</f>
        <v>1</v>
      </c>
      <c r="KZW56" s="299">
        <f>IF(SUM($I$55:KZW55)&lt;=$G$58,1,0)</f>
        <v>1</v>
      </c>
      <c r="KZX56" s="299">
        <f>IF(SUM($I$55:KZX55)&lt;=$G$58,1,0)</f>
        <v>1</v>
      </c>
      <c r="KZY56" s="299">
        <f>IF(SUM($I$55:KZY55)&lt;=$G$58,1,0)</f>
        <v>1</v>
      </c>
      <c r="KZZ56" s="299">
        <f>IF(SUM($I$55:KZZ55)&lt;=$G$58,1,0)</f>
        <v>1</v>
      </c>
      <c r="LAA56" s="299">
        <f>IF(SUM($I$55:LAA55)&lt;=$G$58,1,0)</f>
        <v>1</v>
      </c>
      <c r="LAB56" s="299">
        <f>IF(SUM($I$55:LAB55)&lt;=$G$58,1,0)</f>
        <v>1</v>
      </c>
      <c r="LAC56" s="299">
        <f>IF(SUM($I$55:LAC55)&lt;=$G$58,1,0)</f>
        <v>1</v>
      </c>
      <c r="LAD56" s="299">
        <f>IF(SUM($I$55:LAD55)&lt;=$G$58,1,0)</f>
        <v>1</v>
      </c>
      <c r="LAE56" s="299">
        <f>IF(SUM($I$55:LAE55)&lt;=$G$58,1,0)</f>
        <v>1</v>
      </c>
      <c r="LAF56" s="299">
        <f>IF(SUM($I$55:LAF55)&lt;=$G$58,1,0)</f>
        <v>1</v>
      </c>
      <c r="LAG56" s="299">
        <f>IF(SUM($I$55:LAG55)&lt;=$G$58,1,0)</f>
        <v>1</v>
      </c>
      <c r="LAH56" s="299">
        <f>IF(SUM($I$55:LAH55)&lt;=$G$58,1,0)</f>
        <v>1</v>
      </c>
      <c r="LAI56" s="299">
        <f>IF(SUM($I$55:LAI55)&lt;=$G$58,1,0)</f>
        <v>1</v>
      </c>
      <c r="LAJ56" s="299">
        <f>IF(SUM($I$55:LAJ55)&lt;=$G$58,1,0)</f>
        <v>1</v>
      </c>
      <c r="LAK56" s="299">
        <f>IF(SUM($I$55:LAK55)&lt;=$G$58,1,0)</f>
        <v>1</v>
      </c>
      <c r="LAL56" s="299">
        <f>IF(SUM($I$55:LAL55)&lt;=$G$58,1,0)</f>
        <v>1</v>
      </c>
      <c r="LAM56" s="299">
        <f>IF(SUM($I$55:LAM55)&lt;=$G$58,1,0)</f>
        <v>1</v>
      </c>
      <c r="LAN56" s="299">
        <f>IF(SUM($I$55:LAN55)&lt;=$G$58,1,0)</f>
        <v>1</v>
      </c>
      <c r="LAO56" s="299">
        <f>IF(SUM($I$55:LAO55)&lt;=$G$58,1,0)</f>
        <v>1</v>
      </c>
      <c r="LAP56" s="299">
        <f>IF(SUM($I$55:LAP55)&lt;=$G$58,1,0)</f>
        <v>1</v>
      </c>
      <c r="LAQ56" s="299">
        <f>IF(SUM($I$55:LAQ55)&lt;=$G$58,1,0)</f>
        <v>1</v>
      </c>
      <c r="LAR56" s="299">
        <f>IF(SUM($I$55:LAR55)&lt;=$G$58,1,0)</f>
        <v>1</v>
      </c>
      <c r="LAS56" s="299">
        <f>IF(SUM($I$55:LAS55)&lt;=$G$58,1,0)</f>
        <v>1</v>
      </c>
      <c r="LAT56" s="299">
        <f>IF(SUM($I$55:LAT55)&lt;=$G$58,1,0)</f>
        <v>1</v>
      </c>
      <c r="LAU56" s="299">
        <f>IF(SUM($I$55:LAU55)&lt;=$G$58,1,0)</f>
        <v>1</v>
      </c>
      <c r="LAV56" s="299">
        <f>IF(SUM($I$55:LAV55)&lt;=$G$58,1,0)</f>
        <v>1</v>
      </c>
      <c r="LAW56" s="299">
        <f>IF(SUM($I$55:LAW55)&lt;=$G$58,1,0)</f>
        <v>1</v>
      </c>
      <c r="LAX56" s="299">
        <f>IF(SUM($I$55:LAX55)&lt;=$G$58,1,0)</f>
        <v>1</v>
      </c>
      <c r="LAY56" s="299">
        <f>IF(SUM($I$55:LAY55)&lt;=$G$58,1,0)</f>
        <v>1</v>
      </c>
      <c r="LAZ56" s="299">
        <f>IF(SUM($I$55:LAZ55)&lt;=$G$58,1,0)</f>
        <v>1</v>
      </c>
      <c r="LBA56" s="299">
        <f>IF(SUM($I$55:LBA55)&lt;=$G$58,1,0)</f>
        <v>1</v>
      </c>
      <c r="LBB56" s="299">
        <f>IF(SUM($I$55:LBB55)&lt;=$G$58,1,0)</f>
        <v>1</v>
      </c>
      <c r="LBC56" s="299">
        <f>IF(SUM($I$55:LBC55)&lt;=$G$58,1,0)</f>
        <v>1</v>
      </c>
      <c r="LBD56" s="299">
        <f>IF(SUM($I$55:LBD55)&lt;=$G$58,1,0)</f>
        <v>1</v>
      </c>
      <c r="LBE56" s="299">
        <f>IF(SUM($I$55:LBE55)&lt;=$G$58,1,0)</f>
        <v>1</v>
      </c>
      <c r="LBF56" s="299">
        <f>IF(SUM($I$55:LBF55)&lt;=$G$58,1,0)</f>
        <v>1</v>
      </c>
      <c r="LBG56" s="299">
        <f>IF(SUM($I$55:LBG55)&lt;=$G$58,1,0)</f>
        <v>1</v>
      </c>
      <c r="LBH56" s="299">
        <f>IF(SUM($I$55:LBH55)&lt;=$G$58,1,0)</f>
        <v>1</v>
      </c>
      <c r="LBI56" s="299">
        <f>IF(SUM($I$55:LBI55)&lt;=$G$58,1,0)</f>
        <v>1</v>
      </c>
      <c r="LBJ56" s="299">
        <f>IF(SUM($I$55:LBJ55)&lt;=$G$58,1,0)</f>
        <v>1</v>
      </c>
      <c r="LBK56" s="299">
        <f>IF(SUM($I$55:LBK55)&lt;=$G$58,1,0)</f>
        <v>1</v>
      </c>
      <c r="LBL56" s="299">
        <f>IF(SUM($I$55:LBL55)&lt;=$G$58,1,0)</f>
        <v>1</v>
      </c>
      <c r="LBM56" s="299">
        <f>IF(SUM($I$55:LBM55)&lt;=$G$58,1,0)</f>
        <v>1</v>
      </c>
      <c r="LBN56" s="299">
        <f>IF(SUM($I$55:LBN55)&lt;=$G$58,1,0)</f>
        <v>1</v>
      </c>
      <c r="LBO56" s="299">
        <f>IF(SUM($I$55:LBO55)&lt;=$G$58,1,0)</f>
        <v>1</v>
      </c>
      <c r="LBP56" s="299">
        <f>IF(SUM($I$55:LBP55)&lt;=$G$58,1,0)</f>
        <v>1</v>
      </c>
      <c r="LBQ56" s="299">
        <f>IF(SUM($I$55:LBQ55)&lt;=$G$58,1,0)</f>
        <v>1</v>
      </c>
      <c r="LBR56" s="299">
        <f>IF(SUM($I$55:LBR55)&lt;=$G$58,1,0)</f>
        <v>1</v>
      </c>
      <c r="LBS56" s="299">
        <f>IF(SUM($I$55:LBS55)&lt;=$G$58,1,0)</f>
        <v>1</v>
      </c>
      <c r="LBT56" s="299">
        <f>IF(SUM($I$55:LBT55)&lt;=$G$58,1,0)</f>
        <v>1</v>
      </c>
      <c r="LBU56" s="299">
        <f>IF(SUM($I$55:LBU55)&lt;=$G$58,1,0)</f>
        <v>1</v>
      </c>
      <c r="LBV56" s="299">
        <f>IF(SUM($I$55:LBV55)&lt;=$G$58,1,0)</f>
        <v>1</v>
      </c>
      <c r="LBW56" s="299">
        <f>IF(SUM($I$55:LBW55)&lt;=$G$58,1,0)</f>
        <v>1</v>
      </c>
      <c r="LBX56" s="299">
        <f>IF(SUM($I$55:LBX55)&lt;=$G$58,1,0)</f>
        <v>1</v>
      </c>
      <c r="LBY56" s="299">
        <f>IF(SUM($I$55:LBY55)&lt;=$G$58,1,0)</f>
        <v>1</v>
      </c>
      <c r="LBZ56" s="299">
        <f>IF(SUM($I$55:LBZ55)&lt;=$G$58,1,0)</f>
        <v>1</v>
      </c>
      <c r="LCA56" s="299">
        <f>IF(SUM($I$55:LCA55)&lt;=$G$58,1,0)</f>
        <v>1</v>
      </c>
      <c r="LCB56" s="299">
        <f>IF(SUM($I$55:LCB55)&lt;=$G$58,1,0)</f>
        <v>1</v>
      </c>
      <c r="LCC56" s="299">
        <f>IF(SUM($I$55:LCC55)&lt;=$G$58,1,0)</f>
        <v>1</v>
      </c>
      <c r="LCD56" s="299">
        <f>IF(SUM($I$55:LCD55)&lt;=$G$58,1,0)</f>
        <v>1</v>
      </c>
      <c r="LCE56" s="299">
        <f>IF(SUM($I$55:LCE55)&lt;=$G$58,1,0)</f>
        <v>1</v>
      </c>
      <c r="LCF56" s="299">
        <f>IF(SUM($I$55:LCF55)&lt;=$G$58,1,0)</f>
        <v>1</v>
      </c>
      <c r="LCG56" s="299">
        <f>IF(SUM($I$55:LCG55)&lt;=$G$58,1,0)</f>
        <v>1</v>
      </c>
      <c r="LCH56" s="299">
        <f>IF(SUM($I$55:LCH55)&lt;=$G$58,1,0)</f>
        <v>1</v>
      </c>
      <c r="LCI56" s="299">
        <f>IF(SUM($I$55:LCI55)&lt;=$G$58,1,0)</f>
        <v>1</v>
      </c>
      <c r="LCJ56" s="299">
        <f>IF(SUM($I$55:LCJ55)&lt;=$G$58,1,0)</f>
        <v>1</v>
      </c>
      <c r="LCK56" s="299">
        <f>IF(SUM($I$55:LCK55)&lt;=$G$58,1,0)</f>
        <v>1</v>
      </c>
      <c r="LCL56" s="299">
        <f>IF(SUM($I$55:LCL55)&lt;=$G$58,1,0)</f>
        <v>1</v>
      </c>
      <c r="LCM56" s="299">
        <f>IF(SUM($I$55:LCM55)&lt;=$G$58,1,0)</f>
        <v>1</v>
      </c>
      <c r="LCN56" s="299">
        <f>IF(SUM($I$55:LCN55)&lt;=$G$58,1,0)</f>
        <v>1</v>
      </c>
      <c r="LCO56" s="299">
        <f>IF(SUM($I$55:LCO55)&lt;=$G$58,1,0)</f>
        <v>1</v>
      </c>
      <c r="LCP56" s="299">
        <f>IF(SUM($I$55:LCP55)&lt;=$G$58,1,0)</f>
        <v>1</v>
      </c>
      <c r="LCQ56" s="299">
        <f>IF(SUM($I$55:LCQ55)&lt;=$G$58,1,0)</f>
        <v>1</v>
      </c>
      <c r="LCR56" s="299">
        <f>IF(SUM($I$55:LCR55)&lt;=$G$58,1,0)</f>
        <v>1</v>
      </c>
      <c r="LCS56" s="299">
        <f>IF(SUM($I$55:LCS55)&lt;=$G$58,1,0)</f>
        <v>1</v>
      </c>
      <c r="LCT56" s="299">
        <f>IF(SUM($I$55:LCT55)&lt;=$G$58,1,0)</f>
        <v>1</v>
      </c>
      <c r="LCU56" s="299">
        <f>IF(SUM($I$55:LCU55)&lt;=$G$58,1,0)</f>
        <v>1</v>
      </c>
      <c r="LCV56" s="299">
        <f>IF(SUM($I$55:LCV55)&lt;=$G$58,1,0)</f>
        <v>1</v>
      </c>
      <c r="LCW56" s="299">
        <f>IF(SUM($I$55:LCW55)&lt;=$G$58,1,0)</f>
        <v>1</v>
      </c>
      <c r="LCX56" s="299">
        <f>IF(SUM($I$55:LCX55)&lt;=$G$58,1,0)</f>
        <v>1</v>
      </c>
      <c r="LCY56" s="299">
        <f>IF(SUM($I$55:LCY55)&lt;=$G$58,1,0)</f>
        <v>1</v>
      </c>
      <c r="LCZ56" s="299">
        <f>IF(SUM($I$55:LCZ55)&lt;=$G$58,1,0)</f>
        <v>1</v>
      </c>
      <c r="LDA56" s="299">
        <f>IF(SUM($I$55:LDA55)&lt;=$G$58,1,0)</f>
        <v>1</v>
      </c>
      <c r="LDB56" s="299">
        <f>IF(SUM($I$55:LDB55)&lt;=$G$58,1,0)</f>
        <v>1</v>
      </c>
      <c r="LDC56" s="299">
        <f>IF(SUM($I$55:LDC55)&lt;=$G$58,1,0)</f>
        <v>1</v>
      </c>
      <c r="LDD56" s="299">
        <f>IF(SUM($I$55:LDD55)&lt;=$G$58,1,0)</f>
        <v>1</v>
      </c>
      <c r="LDE56" s="299">
        <f>IF(SUM($I$55:LDE55)&lt;=$G$58,1,0)</f>
        <v>1</v>
      </c>
      <c r="LDF56" s="299">
        <f>IF(SUM($I$55:LDF55)&lt;=$G$58,1,0)</f>
        <v>1</v>
      </c>
      <c r="LDG56" s="299">
        <f>IF(SUM($I$55:LDG55)&lt;=$G$58,1,0)</f>
        <v>1</v>
      </c>
      <c r="LDH56" s="299">
        <f>IF(SUM($I$55:LDH55)&lt;=$G$58,1,0)</f>
        <v>1</v>
      </c>
      <c r="LDI56" s="299">
        <f>IF(SUM($I$55:LDI55)&lt;=$G$58,1,0)</f>
        <v>1</v>
      </c>
      <c r="LDJ56" s="299">
        <f>IF(SUM($I$55:LDJ55)&lt;=$G$58,1,0)</f>
        <v>1</v>
      </c>
      <c r="LDK56" s="299">
        <f>IF(SUM($I$55:LDK55)&lt;=$G$58,1,0)</f>
        <v>1</v>
      </c>
      <c r="LDL56" s="299">
        <f>IF(SUM($I$55:LDL55)&lt;=$G$58,1,0)</f>
        <v>1</v>
      </c>
      <c r="LDM56" s="299">
        <f>IF(SUM($I$55:LDM55)&lt;=$G$58,1,0)</f>
        <v>1</v>
      </c>
      <c r="LDN56" s="299">
        <f>IF(SUM($I$55:LDN55)&lt;=$G$58,1,0)</f>
        <v>1</v>
      </c>
      <c r="LDO56" s="299">
        <f>IF(SUM($I$55:LDO55)&lt;=$G$58,1,0)</f>
        <v>1</v>
      </c>
      <c r="LDP56" s="299">
        <f>IF(SUM($I$55:LDP55)&lt;=$G$58,1,0)</f>
        <v>1</v>
      </c>
      <c r="LDQ56" s="299">
        <f>IF(SUM($I$55:LDQ55)&lt;=$G$58,1,0)</f>
        <v>1</v>
      </c>
      <c r="LDR56" s="299">
        <f>IF(SUM($I$55:LDR55)&lt;=$G$58,1,0)</f>
        <v>1</v>
      </c>
      <c r="LDS56" s="299">
        <f>IF(SUM($I$55:LDS55)&lt;=$G$58,1,0)</f>
        <v>1</v>
      </c>
      <c r="LDT56" s="299">
        <f>IF(SUM($I$55:LDT55)&lt;=$G$58,1,0)</f>
        <v>1</v>
      </c>
      <c r="LDU56" s="299">
        <f>IF(SUM($I$55:LDU55)&lt;=$G$58,1,0)</f>
        <v>1</v>
      </c>
      <c r="LDV56" s="299">
        <f>IF(SUM($I$55:LDV55)&lt;=$G$58,1,0)</f>
        <v>1</v>
      </c>
      <c r="LDW56" s="299">
        <f>IF(SUM($I$55:LDW55)&lt;=$G$58,1,0)</f>
        <v>1</v>
      </c>
      <c r="LDX56" s="299">
        <f>IF(SUM($I$55:LDX55)&lt;=$G$58,1,0)</f>
        <v>1</v>
      </c>
      <c r="LDY56" s="299">
        <f>IF(SUM($I$55:LDY55)&lt;=$G$58,1,0)</f>
        <v>1</v>
      </c>
      <c r="LDZ56" s="299">
        <f>IF(SUM($I$55:LDZ55)&lt;=$G$58,1,0)</f>
        <v>1</v>
      </c>
      <c r="LEA56" s="299">
        <f>IF(SUM($I$55:LEA55)&lt;=$G$58,1,0)</f>
        <v>1</v>
      </c>
      <c r="LEB56" s="299">
        <f>IF(SUM($I$55:LEB55)&lt;=$G$58,1,0)</f>
        <v>1</v>
      </c>
      <c r="LEC56" s="299">
        <f>IF(SUM($I$55:LEC55)&lt;=$G$58,1,0)</f>
        <v>1</v>
      </c>
      <c r="LED56" s="299">
        <f>IF(SUM($I$55:LED55)&lt;=$G$58,1,0)</f>
        <v>1</v>
      </c>
      <c r="LEE56" s="299">
        <f>IF(SUM($I$55:LEE55)&lt;=$G$58,1,0)</f>
        <v>1</v>
      </c>
      <c r="LEF56" s="299">
        <f>IF(SUM($I$55:LEF55)&lt;=$G$58,1,0)</f>
        <v>1</v>
      </c>
      <c r="LEG56" s="299">
        <f>IF(SUM($I$55:LEG55)&lt;=$G$58,1,0)</f>
        <v>1</v>
      </c>
      <c r="LEH56" s="299">
        <f>IF(SUM($I$55:LEH55)&lt;=$G$58,1,0)</f>
        <v>1</v>
      </c>
      <c r="LEI56" s="299">
        <f>IF(SUM($I$55:LEI55)&lt;=$G$58,1,0)</f>
        <v>1</v>
      </c>
      <c r="LEJ56" s="299">
        <f>IF(SUM($I$55:LEJ55)&lt;=$G$58,1,0)</f>
        <v>1</v>
      </c>
      <c r="LEK56" s="299">
        <f>IF(SUM($I$55:LEK55)&lt;=$G$58,1,0)</f>
        <v>1</v>
      </c>
      <c r="LEL56" s="299">
        <f>IF(SUM($I$55:LEL55)&lt;=$G$58,1,0)</f>
        <v>1</v>
      </c>
      <c r="LEM56" s="299">
        <f>IF(SUM($I$55:LEM55)&lt;=$G$58,1,0)</f>
        <v>1</v>
      </c>
      <c r="LEN56" s="299">
        <f>IF(SUM($I$55:LEN55)&lt;=$G$58,1,0)</f>
        <v>1</v>
      </c>
      <c r="LEO56" s="299">
        <f>IF(SUM($I$55:LEO55)&lt;=$G$58,1,0)</f>
        <v>1</v>
      </c>
      <c r="LEP56" s="299">
        <f>IF(SUM($I$55:LEP55)&lt;=$G$58,1,0)</f>
        <v>1</v>
      </c>
      <c r="LEQ56" s="299">
        <f>IF(SUM($I$55:LEQ55)&lt;=$G$58,1,0)</f>
        <v>1</v>
      </c>
      <c r="LER56" s="299">
        <f>IF(SUM($I$55:LER55)&lt;=$G$58,1,0)</f>
        <v>1</v>
      </c>
      <c r="LES56" s="299">
        <f>IF(SUM($I$55:LES55)&lt;=$G$58,1,0)</f>
        <v>1</v>
      </c>
      <c r="LET56" s="299">
        <f>IF(SUM($I$55:LET55)&lt;=$G$58,1,0)</f>
        <v>1</v>
      </c>
      <c r="LEU56" s="299">
        <f>IF(SUM($I$55:LEU55)&lt;=$G$58,1,0)</f>
        <v>1</v>
      </c>
      <c r="LEV56" s="299">
        <f>IF(SUM($I$55:LEV55)&lt;=$G$58,1,0)</f>
        <v>1</v>
      </c>
      <c r="LEW56" s="299">
        <f>IF(SUM($I$55:LEW55)&lt;=$G$58,1,0)</f>
        <v>1</v>
      </c>
      <c r="LEX56" s="299">
        <f>IF(SUM($I$55:LEX55)&lt;=$G$58,1,0)</f>
        <v>1</v>
      </c>
      <c r="LEY56" s="299">
        <f>IF(SUM($I$55:LEY55)&lt;=$G$58,1,0)</f>
        <v>1</v>
      </c>
      <c r="LEZ56" s="299">
        <f>IF(SUM($I$55:LEZ55)&lt;=$G$58,1,0)</f>
        <v>1</v>
      </c>
      <c r="LFA56" s="299">
        <f>IF(SUM($I$55:LFA55)&lt;=$G$58,1,0)</f>
        <v>1</v>
      </c>
      <c r="LFB56" s="299">
        <f>IF(SUM($I$55:LFB55)&lt;=$G$58,1,0)</f>
        <v>1</v>
      </c>
      <c r="LFC56" s="299">
        <f>IF(SUM($I$55:LFC55)&lt;=$G$58,1,0)</f>
        <v>1</v>
      </c>
      <c r="LFD56" s="299">
        <f>IF(SUM($I$55:LFD55)&lt;=$G$58,1,0)</f>
        <v>1</v>
      </c>
      <c r="LFE56" s="299">
        <f>IF(SUM($I$55:LFE55)&lt;=$G$58,1,0)</f>
        <v>1</v>
      </c>
      <c r="LFF56" s="299">
        <f>IF(SUM($I$55:LFF55)&lt;=$G$58,1,0)</f>
        <v>1</v>
      </c>
      <c r="LFG56" s="299">
        <f>IF(SUM($I$55:LFG55)&lt;=$G$58,1,0)</f>
        <v>1</v>
      </c>
      <c r="LFH56" s="299">
        <f>IF(SUM($I$55:LFH55)&lt;=$G$58,1,0)</f>
        <v>1</v>
      </c>
      <c r="LFI56" s="299">
        <f>IF(SUM($I$55:LFI55)&lt;=$G$58,1,0)</f>
        <v>1</v>
      </c>
      <c r="LFJ56" s="299">
        <f>IF(SUM($I$55:LFJ55)&lt;=$G$58,1,0)</f>
        <v>1</v>
      </c>
      <c r="LFK56" s="299">
        <f>IF(SUM($I$55:LFK55)&lt;=$G$58,1,0)</f>
        <v>1</v>
      </c>
      <c r="LFL56" s="299">
        <f>IF(SUM($I$55:LFL55)&lt;=$G$58,1,0)</f>
        <v>1</v>
      </c>
      <c r="LFM56" s="299">
        <f>IF(SUM($I$55:LFM55)&lt;=$G$58,1,0)</f>
        <v>1</v>
      </c>
      <c r="LFN56" s="299">
        <f>IF(SUM($I$55:LFN55)&lt;=$G$58,1,0)</f>
        <v>1</v>
      </c>
      <c r="LFO56" s="299">
        <f>IF(SUM($I$55:LFO55)&lt;=$G$58,1,0)</f>
        <v>1</v>
      </c>
      <c r="LFP56" s="299">
        <f>IF(SUM($I$55:LFP55)&lt;=$G$58,1,0)</f>
        <v>1</v>
      </c>
      <c r="LFQ56" s="299">
        <f>IF(SUM($I$55:LFQ55)&lt;=$G$58,1,0)</f>
        <v>1</v>
      </c>
      <c r="LFR56" s="299">
        <f>IF(SUM($I$55:LFR55)&lt;=$G$58,1,0)</f>
        <v>1</v>
      </c>
      <c r="LFS56" s="299">
        <f>IF(SUM($I$55:LFS55)&lt;=$G$58,1,0)</f>
        <v>1</v>
      </c>
      <c r="LFT56" s="299">
        <f>IF(SUM($I$55:LFT55)&lt;=$G$58,1,0)</f>
        <v>1</v>
      </c>
      <c r="LFU56" s="299">
        <f>IF(SUM($I$55:LFU55)&lt;=$G$58,1,0)</f>
        <v>1</v>
      </c>
      <c r="LFV56" s="299">
        <f>IF(SUM($I$55:LFV55)&lt;=$G$58,1,0)</f>
        <v>1</v>
      </c>
      <c r="LFW56" s="299">
        <f>IF(SUM($I$55:LFW55)&lt;=$G$58,1,0)</f>
        <v>1</v>
      </c>
      <c r="LFX56" s="299">
        <f>IF(SUM($I$55:LFX55)&lt;=$G$58,1,0)</f>
        <v>1</v>
      </c>
      <c r="LFY56" s="299">
        <f>IF(SUM($I$55:LFY55)&lt;=$G$58,1,0)</f>
        <v>1</v>
      </c>
      <c r="LFZ56" s="299">
        <f>IF(SUM($I$55:LFZ55)&lt;=$G$58,1,0)</f>
        <v>1</v>
      </c>
      <c r="LGA56" s="299">
        <f>IF(SUM($I$55:LGA55)&lt;=$G$58,1,0)</f>
        <v>1</v>
      </c>
      <c r="LGB56" s="299">
        <f>IF(SUM($I$55:LGB55)&lt;=$G$58,1,0)</f>
        <v>1</v>
      </c>
      <c r="LGC56" s="299">
        <f>IF(SUM($I$55:LGC55)&lt;=$G$58,1,0)</f>
        <v>1</v>
      </c>
      <c r="LGD56" s="299">
        <f>IF(SUM($I$55:LGD55)&lt;=$G$58,1,0)</f>
        <v>1</v>
      </c>
      <c r="LGE56" s="299">
        <f>IF(SUM($I$55:LGE55)&lt;=$G$58,1,0)</f>
        <v>1</v>
      </c>
      <c r="LGF56" s="299">
        <f>IF(SUM($I$55:LGF55)&lt;=$G$58,1,0)</f>
        <v>1</v>
      </c>
      <c r="LGG56" s="299">
        <f>IF(SUM($I$55:LGG55)&lt;=$G$58,1,0)</f>
        <v>1</v>
      </c>
      <c r="LGH56" s="299">
        <f>IF(SUM($I$55:LGH55)&lt;=$G$58,1,0)</f>
        <v>1</v>
      </c>
      <c r="LGI56" s="299">
        <f>IF(SUM($I$55:LGI55)&lt;=$G$58,1,0)</f>
        <v>1</v>
      </c>
      <c r="LGJ56" s="299">
        <f>IF(SUM($I$55:LGJ55)&lt;=$G$58,1,0)</f>
        <v>1</v>
      </c>
      <c r="LGK56" s="299">
        <f>IF(SUM($I$55:LGK55)&lt;=$G$58,1,0)</f>
        <v>1</v>
      </c>
      <c r="LGL56" s="299">
        <f>IF(SUM($I$55:LGL55)&lt;=$G$58,1,0)</f>
        <v>1</v>
      </c>
      <c r="LGM56" s="299">
        <f>IF(SUM($I$55:LGM55)&lt;=$G$58,1,0)</f>
        <v>1</v>
      </c>
      <c r="LGN56" s="299">
        <f>IF(SUM($I$55:LGN55)&lt;=$G$58,1,0)</f>
        <v>1</v>
      </c>
      <c r="LGO56" s="299">
        <f>IF(SUM($I$55:LGO55)&lt;=$G$58,1,0)</f>
        <v>1</v>
      </c>
      <c r="LGP56" s="299">
        <f>IF(SUM($I$55:LGP55)&lt;=$G$58,1,0)</f>
        <v>1</v>
      </c>
      <c r="LGQ56" s="299">
        <f>IF(SUM($I$55:LGQ55)&lt;=$G$58,1,0)</f>
        <v>1</v>
      </c>
      <c r="LGR56" s="299">
        <f>IF(SUM($I$55:LGR55)&lt;=$G$58,1,0)</f>
        <v>1</v>
      </c>
      <c r="LGS56" s="299">
        <f>IF(SUM($I$55:LGS55)&lt;=$G$58,1,0)</f>
        <v>1</v>
      </c>
      <c r="LGT56" s="299">
        <f>IF(SUM($I$55:LGT55)&lt;=$G$58,1,0)</f>
        <v>1</v>
      </c>
      <c r="LGU56" s="299">
        <f>IF(SUM($I$55:LGU55)&lt;=$G$58,1,0)</f>
        <v>1</v>
      </c>
      <c r="LGV56" s="299">
        <f>IF(SUM($I$55:LGV55)&lt;=$G$58,1,0)</f>
        <v>1</v>
      </c>
      <c r="LGW56" s="299">
        <f>IF(SUM($I$55:LGW55)&lt;=$G$58,1,0)</f>
        <v>1</v>
      </c>
      <c r="LGX56" s="299">
        <f>IF(SUM($I$55:LGX55)&lt;=$G$58,1,0)</f>
        <v>1</v>
      </c>
      <c r="LGY56" s="299">
        <f>IF(SUM($I$55:LGY55)&lt;=$G$58,1,0)</f>
        <v>1</v>
      </c>
      <c r="LGZ56" s="299">
        <f>IF(SUM($I$55:LGZ55)&lt;=$G$58,1,0)</f>
        <v>1</v>
      </c>
      <c r="LHA56" s="299">
        <f>IF(SUM($I$55:LHA55)&lt;=$G$58,1,0)</f>
        <v>1</v>
      </c>
      <c r="LHB56" s="299">
        <f>IF(SUM($I$55:LHB55)&lt;=$G$58,1,0)</f>
        <v>1</v>
      </c>
      <c r="LHC56" s="299">
        <f>IF(SUM($I$55:LHC55)&lt;=$G$58,1,0)</f>
        <v>1</v>
      </c>
      <c r="LHD56" s="299">
        <f>IF(SUM($I$55:LHD55)&lt;=$G$58,1,0)</f>
        <v>1</v>
      </c>
      <c r="LHE56" s="299">
        <f>IF(SUM($I$55:LHE55)&lt;=$G$58,1,0)</f>
        <v>1</v>
      </c>
      <c r="LHF56" s="299">
        <f>IF(SUM($I$55:LHF55)&lt;=$G$58,1,0)</f>
        <v>1</v>
      </c>
      <c r="LHG56" s="299">
        <f>IF(SUM($I$55:LHG55)&lt;=$G$58,1,0)</f>
        <v>1</v>
      </c>
      <c r="LHH56" s="299">
        <f>IF(SUM($I$55:LHH55)&lt;=$G$58,1,0)</f>
        <v>1</v>
      </c>
      <c r="LHI56" s="299">
        <f>IF(SUM($I$55:LHI55)&lt;=$G$58,1,0)</f>
        <v>1</v>
      </c>
      <c r="LHJ56" s="299">
        <f>IF(SUM($I$55:LHJ55)&lt;=$G$58,1,0)</f>
        <v>1</v>
      </c>
      <c r="LHK56" s="299">
        <f>IF(SUM($I$55:LHK55)&lt;=$G$58,1,0)</f>
        <v>1</v>
      </c>
      <c r="LHL56" s="299">
        <f>IF(SUM($I$55:LHL55)&lt;=$G$58,1,0)</f>
        <v>1</v>
      </c>
      <c r="LHM56" s="299">
        <f>IF(SUM($I$55:LHM55)&lt;=$G$58,1,0)</f>
        <v>1</v>
      </c>
      <c r="LHN56" s="299">
        <f>IF(SUM($I$55:LHN55)&lt;=$G$58,1,0)</f>
        <v>1</v>
      </c>
      <c r="LHO56" s="299">
        <f>IF(SUM($I$55:LHO55)&lt;=$G$58,1,0)</f>
        <v>1</v>
      </c>
      <c r="LHP56" s="299">
        <f>IF(SUM($I$55:LHP55)&lt;=$G$58,1,0)</f>
        <v>1</v>
      </c>
      <c r="LHQ56" s="299">
        <f>IF(SUM($I$55:LHQ55)&lt;=$G$58,1,0)</f>
        <v>1</v>
      </c>
      <c r="LHR56" s="299">
        <f>IF(SUM($I$55:LHR55)&lt;=$G$58,1,0)</f>
        <v>1</v>
      </c>
      <c r="LHS56" s="299">
        <f>IF(SUM($I$55:LHS55)&lt;=$G$58,1,0)</f>
        <v>1</v>
      </c>
      <c r="LHT56" s="299">
        <f>IF(SUM($I$55:LHT55)&lt;=$G$58,1,0)</f>
        <v>1</v>
      </c>
      <c r="LHU56" s="299">
        <f>IF(SUM($I$55:LHU55)&lt;=$G$58,1,0)</f>
        <v>1</v>
      </c>
      <c r="LHV56" s="299">
        <f>IF(SUM($I$55:LHV55)&lt;=$G$58,1,0)</f>
        <v>1</v>
      </c>
      <c r="LHW56" s="299">
        <f>IF(SUM($I$55:LHW55)&lt;=$G$58,1,0)</f>
        <v>1</v>
      </c>
      <c r="LHX56" s="299">
        <f>IF(SUM($I$55:LHX55)&lt;=$G$58,1,0)</f>
        <v>1</v>
      </c>
      <c r="LHY56" s="299">
        <f>IF(SUM($I$55:LHY55)&lt;=$G$58,1,0)</f>
        <v>1</v>
      </c>
      <c r="LHZ56" s="299">
        <f>IF(SUM($I$55:LHZ55)&lt;=$G$58,1,0)</f>
        <v>1</v>
      </c>
      <c r="LIA56" s="299">
        <f>IF(SUM($I$55:LIA55)&lt;=$G$58,1,0)</f>
        <v>1</v>
      </c>
      <c r="LIB56" s="299">
        <f>IF(SUM($I$55:LIB55)&lt;=$G$58,1,0)</f>
        <v>1</v>
      </c>
      <c r="LIC56" s="299">
        <f>IF(SUM($I$55:LIC55)&lt;=$G$58,1,0)</f>
        <v>1</v>
      </c>
      <c r="LID56" s="299">
        <f>IF(SUM($I$55:LID55)&lt;=$G$58,1,0)</f>
        <v>1</v>
      </c>
      <c r="LIE56" s="299">
        <f>IF(SUM($I$55:LIE55)&lt;=$G$58,1,0)</f>
        <v>1</v>
      </c>
      <c r="LIF56" s="299">
        <f>IF(SUM($I$55:LIF55)&lt;=$G$58,1,0)</f>
        <v>1</v>
      </c>
      <c r="LIG56" s="299">
        <f>IF(SUM($I$55:LIG55)&lt;=$G$58,1,0)</f>
        <v>1</v>
      </c>
      <c r="LIH56" s="299">
        <f>IF(SUM($I$55:LIH55)&lt;=$G$58,1,0)</f>
        <v>1</v>
      </c>
      <c r="LII56" s="299">
        <f>IF(SUM($I$55:LII55)&lt;=$G$58,1,0)</f>
        <v>1</v>
      </c>
      <c r="LIJ56" s="299">
        <f>IF(SUM($I$55:LIJ55)&lt;=$G$58,1,0)</f>
        <v>1</v>
      </c>
      <c r="LIK56" s="299">
        <f>IF(SUM($I$55:LIK55)&lt;=$G$58,1,0)</f>
        <v>1</v>
      </c>
      <c r="LIL56" s="299">
        <f>IF(SUM($I$55:LIL55)&lt;=$G$58,1,0)</f>
        <v>1</v>
      </c>
      <c r="LIM56" s="299">
        <f>IF(SUM($I$55:LIM55)&lt;=$G$58,1,0)</f>
        <v>1</v>
      </c>
      <c r="LIN56" s="299">
        <f>IF(SUM($I$55:LIN55)&lt;=$G$58,1,0)</f>
        <v>1</v>
      </c>
      <c r="LIO56" s="299">
        <f>IF(SUM($I$55:LIO55)&lt;=$G$58,1,0)</f>
        <v>1</v>
      </c>
      <c r="LIP56" s="299">
        <f>IF(SUM($I$55:LIP55)&lt;=$G$58,1,0)</f>
        <v>1</v>
      </c>
      <c r="LIQ56" s="299">
        <f>IF(SUM($I$55:LIQ55)&lt;=$G$58,1,0)</f>
        <v>1</v>
      </c>
      <c r="LIR56" s="299">
        <f>IF(SUM($I$55:LIR55)&lt;=$G$58,1,0)</f>
        <v>1</v>
      </c>
      <c r="LIS56" s="299">
        <f>IF(SUM($I$55:LIS55)&lt;=$G$58,1,0)</f>
        <v>1</v>
      </c>
      <c r="LIT56" s="299">
        <f>IF(SUM($I$55:LIT55)&lt;=$G$58,1,0)</f>
        <v>1</v>
      </c>
      <c r="LIU56" s="299">
        <f>IF(SUM($I$55:LIU55)&lt;=$G$58,1,0)</f>
        <v>1</v>
      </c>
      <c r="LIV56" s="299">
        <f>IF(SUM($I$55:LIV55)&lt;=$G$58,1,0)</f>
        <v>1</v>
      </c>
      <c r="LIW56" s="299">
        <f>IF(SUM($I$55:LIW55)&lt;=$G$58,1,0)</f>
        <v>1</v>
      </c>
      <c r="LIX56" s="299">
        <f>IF(SUM($I$55:LIX55)&lt;=$G$58,1,0)</f>
        <v>1</v>
      </c>
      <c r="LIY56" s="299">
        <f>IF(SUM($I$55:LIY55)&lt;=$G$58,1,0)</f>
        <v>1</v>
      </c>
      <c r="LIZ56" s="299">
        <f>IF(SUM($I$55:LIZ55)&lt;=$G$58,1,0)</f>
        <v>1</v>
      </c>
      <c r="LJA56" s="299">
        <f>IF(SUM($I$55:LJA55)&lt;=$G$58,1,0)</f>
        <v>1</v>
      </c>
      <c r="LJB56" s="299">
        <f>IF(SUM($I$55:LJB55)&lt;=$G$58,1,0)</f>
        <v>1</v>
      </c>
      <c r="LJC56" s="299">
        <f>IF(SUM($I$55:LJC55)&lt;=$G$58,1,0)</f>
        <v>1</v>
      </c>
      <c r="LJD56" s="299">
        <f>IF(SUM($I$55:LJD55)&lt;=$G$58,1,0)</f>
        <v>1</v>
      </c>
      <c r="LJE56" s="299">
        <f>IF(SUM($I$55:LJE55)&lt;=$G$58,1,0)</f>
        <v>1</v>
      </c>
      <c r="LJF56" s="299">
        <f>IF(SUM($I$55:LJF55)&lt;=$G$58,1,0)</f>
        <v>1</v>
      </c>
      <c r="LJG56" s="299">
        <f>IF(SUM($I$55:LJG55)&lt;=$G$58,1,0)</f>
        <v>1</v>
      </c>
      <c r="LJH56" s="299">
        <f>IF(SUM($I$55:LJH55)&lt;=$G$58,1,0)</f>
        <v>1</v>
      </c>
      <c r="LJI56" s="299">
        <f>IF(SUM($I$55:LJI55)&lt;=$G$58,1,0)</f>
        <v>1</v>
      </c>
      <c r="LJJ56" s="299">
        <f>IF(SUM($I$55:LJJ55)&lt;=$G$58,1,0)</f>
        <v>1</v>
      </c>
      <c r="LJK56" s="299">
        <f>IF(SUM($I$55:LJK55)&lt;=$G$58,1,0)</f>
        <v>1</v>
      </c>
      <c r="LJL56" s="299">
        <f>IF(SUM($I$55:LJL55)&lt;=$G$58,1,0)</f>
        <v>1</v>
      </c>
      <c r="LJM56" s="299">
        <f>IF(SUM($I$55:LJM55)&lt;=$G$58,1,0)</f>
        <v>1</v>
      </c>
      <c r="LJN56" s="299">
        <f>IF(SUM($I$55:LJN55)&lt;=$G$58,1,0)</f>
        <v>1</v>
      </c>
      <c r="LJO56" s="299">
        <f>IF(SUM($I$55:LJO55)&lt;=$G$58,1,0)</f>
        <v>1</v>
      </c>
      <c r="LJP56" s="299">
        <f>IF(SUM($I$55:LJP55)&lt;=$G$58,1,0)</f>
        <v>1</v>
      </c>
      <c r="LJQ56" s="299">
        <f>IF(SUM($I$55:LJQ55)&lt;=$G$58,1,0)</f>
        <v>1</v>
      </c>
      <c r="LJR56" s="299">
        <f>IF(SUM($I$55:LJR55)&lt;=$G$58,1,0)</f>
        <v>1</v>
      </c>
      <c r="LJS56" s="299">
        <f>IF(SUM($I$55:LJS55)&lt;=$G$58,1,0)</f>
        <v>1</v>
      </c>
      <c r="LJT56" s="299">
        <f>IF(SUM($I$55:LJT55)&lt;=$G$58,1,0)</f>
        <v>1</v>
      </c>
      <c r="LJU56" s="299">
        <f>IF(SUM($I$55:LJU55)&lt;=$G$58,1,0)</f>
        <v>1</v>
      </c>
      <c r="LJV56" s="299">
        <f>IF(SUM($I$55:LJV55)&lt;=$G$58,1,0)</f>
        <v>1</v>
      </c>
      <c r="LJW56" s="299">
        <f>IF(SUM($I$55:LJW55)&lt;=$G$58,1,0)</f>
        <v>1</v>
      </c>
      <c r="LJX56" s="299">
        <f>IF(SUM($I$55:LJX55)&lt;=$G$58,1,0)</f>
        <v>1</v>
      </c>
      <c r="LJY56" s="299">
        <f>IF(SUM($I$55:LJY55)&lt;=$G$58,1,0)</f>
        <v>1</v>
      </c>
      <c r="LJZ56" s="299">
        <f>IF(SUM($I$55:LJZ55)&lt;=$G$58,1,0)</f>
        <v>1</v>
      </c>
      <c r="LKA56" s="299">
        <f>IF(SUM($I$55:LKA55)&lt;=$G$58,1,0)</f>
        <v>1</v>
      </c>
      <c r="LKB56" s="299">
        <f>IF(SUM($I$55:LKB55)&lt;=$G$58,1,0)</f>
        <v>1</v>
      </c>
      <c r="LKC56" s="299">
        <f>IF(SUM($I$55:LKC55)&lt;=$G$58,1,0)</f>
        <v>1</v>
      </c>
      <c r="LKD56" s="299">
        <f>IF(SUM($I$55:LKD55)&lt;=$G$58,1,0)</f>
        <v>1</v>
      </c>
      <c r="LKE56" s="299">
        <f>IF(SUM($I$55:LKE55)&lt;=$G$58,1,0)</f>
        <v>1</v>
      </c>
      <c r="LKF56" s="299">
        <f>IF(SUM($I$55:LKF55)&lt;=$G$58,1,0)</f>
        <v>1</v>
      </c>
      <c r="LKG56" s="299">
        <f>IF(SUM($I$55:LKG55)&lt;=$G$58,1,0)</f>
        <v>1</v>
      </c>
      <c r="LKH56" s="299">
        <f>IF(SUM($I$55:LKH55)&lt;=$G$58,1,0)</f>
        <v>1</v>
      </c>
      <c r="LKI56" s="299">
        <f>IF(SUM($I$55:LKI55)&lt;=$G$58,1,0)</f>
        <v>1</v>
      </c>
      <c r="LKJ56" s="299">
        <f>IF(SUM($I$55:LKJ55)&lt;=$G$58,1,0)</f>
        <v>1</v>
      </c>
      <c r="LKK56" s="299">
        <f>IF(SUM($I$55:LKK55)&lt;=$G$58,1,0)</f>
        <v>1</v>
      </c>
      <c r="LKL56" s="299">
        <f>IF(SUM($I$55:LKL55)&lt;=$G$58,1,0)</f>
        <v>1</v>
      </c>
      <c r="LKM56" s="299">
        <f>IF(SUM($I$55:LKM55)&lt;=$G$58,1,0)</f>
        <v>1</v>
      </c>
      <c r="LKN56" s="299">
        <f>IF(SUM($I$55:LKN55)&lt;=$G$58,1,0)</f>
        <v>1</v>
      </c>
      <c r="LKO56" s="299">
        <f>IF(SUM($I$55:LKO55)&lt;=$G$58,1,0)</f>
        <v>1</v>
      </c>
      <c r="LKP56" s="299">
        <f>IF(SUM($I$55:LKP55)&lt;=$G$58,1,0)</f>
        <v>1</v>
      </c>
      <c r="LKQ56" s="299">
        <f>IF(SUM($I$55:LKQ55)&lt;=$G$58,1,0)</f>
        <v>1</v>
      </c>
      <c r="LKR56" s="299">
        <f>IF(SUM($I$55:LKR55)&lt;=$G$58,1,0)</f>
        <v>1</v>
      </c>
      <c r="LKS56" s="299">
        <f>IF(SUM($I$55:LKS55)&lt;=$G$58,1,0)</f>
        <v>1</v>
      </c>
      <c r="LKT56" s="299">
        <f>IF(SUM($I$55:LKT55)&lt;=$G$58,1,0)</f>
        <v>1</v>
      </c>
      <c r="LKU56" s="299">
        <f>IF(SUM($I$55:LKU55)&lt;=$G$58,1,0)</f>
        <v>1</v>
      </c>
      <c r="LKV56" s="299">
        <f>IF(SUM($I$55:LKV55)&lt;=$G$58,1,0)</f>
        <v>1</v>
      </c>
      <c r="LKW56" s="299">
        <f>IF(SUM($I$55:LKW55)&lt;=$G$58,1,0)</f>
        <v>1</v>
      </c>
      <c r="LKX56" s="299">
        <f>IF(SUM($I$55:LKX55)&lt;=$G$58,1,0)</f>
        <v>1</v>
      </c>
      <c r="LKY56" s="299">
        <f>IF(SUM($I$55:LKY55)&lt;=$G$58,1,0)</f>
        <v>1</v>
      </c>
      <c r="LKZ56" s="299">
        <f>IF(SUM($I$55:LKZ55)&lt;=$G$58,1,0)</f>
        <v>1</v>
      </c>
      <c r="LLA56" s="299">
        <f>IF(SUM($I$55:LLA55)&lt;=$G$58,1,0)</f>
        <v>1</v>
      </c>
      <c r="LLB56" s="299">
        <f>IF(SUM($I$55:LLB55)&lt;=$G$58,1,0)</f>
        <v>1</v>
      </c>
      <c r="LLC56" s="299">
        <f>IF(SUM($I$55:LLC55)&lt;=$G$58,1,0)</f>
        <v>1</v>
      </c>
      <c r="LLD56" s="299">
        <f>IF(SUM($I$55:LLD55)&lt;=$G$58,1,0)</f>
        <v>1</v>
      </c>
      <c r="LLE56" s="299">
        <f>IF(SUM($I$55:LLE55)&lt;=$G$58,1,0)</f>
        <v>1</v>
      </c>
      <c r="LLF56" s="299">
        <f>IF(SUM($I$55:LLF55)&lt;=$G$58,1,0)</f>
        <v>1</v>
      </c>
      <c r="LLG56" s="299">
        <f>IF(SUM($I$55:LLG55)&lt;=$G$58,1,0)</f>
        <v>1</v>
      </c>
      <c r="LLH56" s="299">
        <f>IF(SUM($I$55:LLH55)&lt;=$G$58,1,0)</f>
        <v>1</v>
      </c>
      <c r="LLI56" s="299">
        <f>IF(SUM($I$55:LLI55)&lt;=$G$58,1,0)</f>
        <v>1</v>
      </c>
      <c r="LLJ56" s="299">
        <f>IF(SUM($I$55:LLJ55)&lt;=$G$58,1,0)</f>
        <v>1</v>
      </c>
      <c r="LLK56" s="299">
        <f>IF(SUM($I$55:LLK55)&lt;=$G$58,1,0)</f>
        <v>1</v>
      </c>
      <c r="LLL56" s="299">
        <f>IF(SUM($I$55:LLL55)&lt;=$G$58,1,0)</f>
        <v>1</v>
      </c>
      <c r="LLM56" s="299">
        <f>IF(SUM($I$55:LLM55)&lt;=$G$58,1,0)</f>
        <v>1</v>
      </c>
      <c r="LLN56" s="299">
        <f>IF(SUM($I$55:LLN55)&lt;=$G$58,1,0)</f>
        <v>1</v>
      </c>
      <c r="LLO56" s="299">
        <f>IF(SUM($I$55:LLO55)&lt;=$G$58,1,0)</f>
        <v>1</v>
      </c>
      <c r="LLP56" s="299">
        <f>IF(SUM($I$55:LLP55)&lt;=$G$58,1,0)</f>
        <v>1</v>
      </c>
      <c r="LLQ56" s="299">
        <f>IF(SUM($I$55:LLQ55)&lt;=$G$58,1,0)</f>
        <v>1</v>
      </c>
      <c r="LLR56" s="299">
        <f>IF(SUM($I$55:LLR55)&lt;=$G$58,1,0)</f>
        <v>1</v>
      </c>
      <c r="LLS56" s="299">
        <f>IF(SUM($I$55:LLS55)&lt;=$G$58,1,0)</f>
        <v>1</v>
      </c>
      <c r="LLT56" s="299">
        <f>IF(SUM($I$55:LLT55)&lt;=$G$58,1,0)</f>
        <v>1</v>
      </c>
      <c r="LLU56" s="299">
        <f>IF(SUM($I$55:LLU55)&lt;=$G$58,1,0)</f>
        <v>1</v>
      </c>
      <c r="LLV56" s="299">
        <f>IF(SUM($I$55:LLV55)&lt;=$G$58,1,0)</f>
        <v>1</v>
      </c>
      <c r="LLW56" s="299">
        <f>IF(SUM($I$55:LLW55)&lt;=$G$58,1,0)</f>
        <v>1</v>
      </c>
      <c r="LLX56" s="299">
        <f>IF(SUM($I$55:LLX55)&lt;=$G$58,1,0)</f>
        <v>1</v>
      </c>
      <c r="LLY56" s="299">
        <f>IF(SUM($I$55:LLY55)&lt;=$G$58,1,0)</f>
        <v>1</v>
      </c>
      <c r="LLZ56" s="299">
        <f>IF(SUM($I$55:LLZ55)&lt;=$G$58,1,0)</f>
        <v>1</v>
      </c>
      <c r="LMA56" s="299">
        <f>IF(SUM($I$55:LMA55)&lt;=$G$58,1,0)</f>
        <v>1</v>
      </c>
      <c r="LMB56" s="299">
        <f>IF(SUM($I$55:LMB55)&lt;=$G$58,1,0)</f>
        <v>1</v>
      </c>
      <c r="LMC56" s="299">
        <f>IF(SUM($I$55:LMC55)&lt;=$G$58,1,0)</f>
        <v>1</v>
      </c>
      <c r="LMD56" s="299">
        <f>IF(SUM($I$55:LMD55)&lt;=$G$58,1,0)</f>
        <v>1</v>
      </c>
      <c r="LME56" s="299">
        <f>IF(SUM($I$55:LME55)&lt;=$G$58,1,0)</f>
        <v>1</v>
      </c>
      <c r="LMF56" s="299">
        <f>IF(SUM($I$55:LMF55)&lt;=$G$58,1,0)</f>
        <v>1</v>
      </c>
      <c r="LMG56" s="299">
        <f>IF(SUM($I$55:LMG55)&lt;=$G$58,1,0)</f>
        <v>1</v>
      </c>
      <c r="LMH56" s="299">
        <f>IF(SUM($I$55:LMH55)&lt;=$G$58,1,0)</f>
        <v>1</v>
      </c>
      <c r="LMI56" s="299">
        <f>IF(SUM($I$55:LMI55)&lt;=$G$58,1,0)</f>
        <v>1</v>
      </c>
      <c r="LMJ56" s="299">
        <f>IF(SUM($I$55:LMJ55)&lt;=$G$58,1,0)</f>
        <v>1</v>
      </c>
      <c r="LMK56" s="299">
        <f>IF(SUM($I$55:LMK55)&lt;=$G$58,1,0)</f>
        <v>1</v>
      </c>
      <c r="LML56" s="299">
        <f>IF(SUM($I$55:LML55)&lt;=$G$58,1,0)</f>
        <v>1</v>
      </c>
      <c r="LMM56" s="299">
        <f>IF(SUM($I$55:LMM55)&lt;=$G$58,1,0)</f>
        <v>1</v>
      </c>
      <c r="LMN56" s="299">
        <f>IF(SUM($I$55:LMN55)&lt;=$G$58,1,0)</f>
        <v>1</v>
      </c>
      <c r="LMO56" s="299">
        <f>IF(SUM($I$55:LMO55)&lt;=$G$58,1,0)</f>
        <v>1</v>
      </c>
      <c r="LMP56" s="299">
        <f>IF(SUM($I$55:LMP55)&lt;=$G$58,1,0)</f>
        <v>1</v>
      </c>
      <c r="LMQ56" s="299">
        <f>IF(SUM($I$55:LMQ55)&lt;=$G$58,1,0)</f>
        <v>1</v>
      </c>
      <c r="LMR56" s="299">
        <f>IF(SUM($I$55:LMR55)&lt;=$G$58,1,0)</f>
        <v>1</v>
      </c>
      <c r="LMS56" s="299">
        <f>IF(SUM($I$55:LMS55)&lt;=$G$58,1,0)</f>
        <v>1</v>
      </c>
      <c r="LMT56" s="299">
        <f>IF(SUM($I$55:LMT55)&lt;=$G$58,1,0)</f>
        <v>1</v>
      </c>
      <c r="LMU56" s="299">
        <f>IF(SUM($I$55:LMU55)&lt;=$G$58,1,0)</f>
        <v>1</v>
      </c>
      <c r="LMV56" s="299">
        <f>IF(SUM($I$55:LMV55)&lt;=$G$58,1,0)</f>
        <v>1</v>
      </c>
      <c r="LMW56" s="299">
        <f>IF(SUM($I$55:LMW55)&lt;=$G$58,1,0)</f>
        <v>1</v>
      </c>
      <c r="LMX56" s="299">
        <f>IF(SUM($I$55:LMX55)&lt;=$G$58,1,0)</f>
        <v>1</v>
      </c>
      <c r="LMY56" s="299">
        <f>IF(SUM($I$55:LMY55)&lt;=$G$58,1,0)</f>
        <v>1</v>
      </c>
      <c r="LMZ56" s="299">
        <f>IF(SUM($I$55:LMZ55)&lt;=$G$58,1,0)</f>
        <v>1</v>
      </c>
      <c r="LNA56" s="299">
        <f>IF(SUM($I$55:LNA55)&lt;=$G$58,1,0)</f>
        <v>1</v>
      </c>
      <c r="LNB56" s="299">
        <f>IF(SUM($I$55:LNB55)&lt;=$G$58,1,0)</f>
        <v>1</v>
      </c>
      <c r="LNC56" s="299">
        <f>IF(SUM($I$55:LNC55)&lt;=$G$58,1,0)</f>
        <v>1</v>
      </c>
      <c r="LND56" s="299">
        <f>IF(SUM($I$55:LND55)&lt;=$G$58,1,0)</f>
        <v>1</v>
      </c>
      <c r="LNE56" s="299">
        <f>IF(SUM($I$55:LNE55)&lt;=$G$58,1,0)</f>
        <v>1</v>
      </c>
      <c r="LNF56" s="299">
        <f>IF(SUM($I$55:LNF55)&lt;=$G$58,1,0)</f>
        <v>1</v>
      </c>
      <c r="LNG56" s="299">
        <f>IF(SUM($I$55:LNG55)&lt;=$G$58,1,0)</f>
        <v>1</v>
      </c>
      <c r="LNH56" s="299">
        <f>IF(SUM($I$55:LNH55)&lt;=$G$58,1,0)</f>
        <v>1</v>
      </c>
      <c r="LNI56" s="299">
        <f>IF(SUM($I$55:LNI55)&lt;=$G$58,1,0)</f>
        <v>1</v>
      </c>
      <c r="LNJ56" s="299">
        <f>IF(SUM($I$55:LNJ55)&lt;=$G$58,1,0)</f>
        <v>1</v>
      </c>
      <c r="LNK56" s="299">
        <f>IF(SUM($I$55:LNK55)&lt;=$G$58,1,0)</f>
        <v>1</v>
      </c>
      <c r="LNL56" s="299">
        <f>IF(SUM($I$55:LNL55)&lt;=$G$58,1,0)</f>
        <v>1</v>
      </c>
      <c r="LNM56" s="299">
        <f>IF(SUM($I$55:LNM55)&lt;=$G$58,1,0)</f>
        <v>1</v>
      </c>
      <c r="LNN56" s="299">
        <f>IF(SUM($I$55:LNN55)&lt;=$G$58,1,0)</f>
        <v>1</v>
      </c>
      <c r="LNO56" s="299">
        <f>IF(SUM($I$55:LNO55)&lt;=$G$58,1,0)</f>
        <v>1</v>
      </c>
      <c r="LNP56" s="299">
        <f>IF(SUM($I$55:LNP55)&lt;=$G$58,1,0)</f>
        <v>1</v>
      </c>
      <c r="LNQ56" s="299">
        <f>IF(SUM($I$55:LNQ55)&lt;=$G$58,1,0)</f>
        <v>1</v>
      </c>
      <c r="LNR56" s="299">
        <f>IF(SUM($I$55:LNR55)&lt;=$G$58,1,0)</f>
        <v>1</v>
      </c>
      <c r="LNS56" s="299">
        <f>IF(SUM($I$55:LNS55)&lt;=$G$58,1,0)</f>
        <v>1</v>
      </c>
      <c r="LNT56" s="299">
        <f>IF(SUM($I$55:LNT55)&lt;=$G$58,1,0)</f>
        <v>1</v>
      </c>
      <c r="LNU56" s="299">
        <f>IF(SUM($I$55:LNU55)&lt;=$G$58,1,0)</f>
        <v>1</v>
      </c>
      <c r="LNV56" s="299">
        <f>IF(SUM($I$55:LNV55)&lt;=$G$58,1,0)</f>
        <v>1</v>
      </c>
      <c r="LNW56" s="299">
        <f>IF(SUM($I$55:LNW55)&lt;=$G$58,1,0)</f>
        <v>1</v>
      </c>
      <c r="LNX56" s="299">
        <f>IF(SUM($I$55:LNX55)&lt;=$G$58,1,0)</f>
        <v>1</v>
      </c>
      <c r="LNY56" s="299">
        <f>IF(SUM($I$55:LNY55)&lt;=$G$58,1,0)</f>
        <v>1</v>
      </c>
      <c r="LNZ56" s="299">
        <f>IF(SUM($I$55:LNZ55)&lt;=$G$58,1,0)</f>
        <v>1</v>
      </c>
      <c r="LOA56" s="299">
        <f>IF(SUM($I$55:LOA55)&lt;=$G$58,1,0)</f>
        <v>1</v>
      </c>
      <c r="LOB56" s="299">
        <f>IF(SUM($I$55:LOB55)&lt;=$G$58,1,0)</f>
        <v>1</v>
      </c>
      <c r="LOC56" s="299">
        <f>IF(SUM($I$55:LOC55)&lt;=$G$58,1,0)</f>
        <v>1</v>
      </c>
      <c r="LOD56" s="299">
        <f>IF(SUM($I$55:LOD55)&lt;=$G$58,1,0)</f>
        <v>1</v>
      </c>
      <c r="LOE56" s="299">
        <f>IF(SUM($I$55:LOE55)&lt;=$G$58,1,0)</f>
        <v>1</v>
      </c>
      <c r="LOF56" s="299">
        <f>IF(SUM($I$55:LOF55)&lt;=$G$58,1,0)</f>
        <v>1</v>
      </c>
      <c r="LOG56" s="299">
        <f>IF(SUM($I$55:LOG55)&lt;=$G$58,1,0)</f>
        <v>1</v>
      </c>
      <c r="LOH56" s="299">
        <f>IF(SUM($I$55:LOH55)&lt;=$G$58,1,0)</f>
        <v>1</v>
      </c>
      <c r="LOI56" s="299">
        <f>IF(SUM($I$55:LOI55)&lt;=$G$58,1,0)</f>
        <v>1</v>
      </c>
      <c r="LOJ56" s="299">
        <f>IF(SUM($I$55:LOJ55)&lt;=$G$58,1,0)</f>
        <v>1</v>
      </c>
      <c r="LOK56" s="299">
        <f>IF(SUM($I$55:LOK55)&lt;=$G$58,1,0)</f>
        <v>1</v>
      </c>
      <c r="LOL56" s="299">
        <f>IF(SUM($I$55:LOL55)&lt;=$G$58,1,0)</f>
        <v>1</v>
      </c>
      <c r="LOM56" s="299">
        <f>IF(SUM($I$55:LOM55)&lt;=$G$58,1,0)</f>
        <v>1</v>
      </c>
      <c r="LON56" s="299">
        <f>IF(SUM($I$55:LON55)&lt;=$G$58,1,0)</f>
        <v>1</v>
      </c>
      <c r="LOO56" s="299">
        <f>IF(SUM($I$55:LOO55)&lt;=$G$58,1,0)</f>
        <v>1</v>
      </c>
      <c r="LOP56" s="299">
        <f>IF(SUM($I$55:LOP55)&lt;=$G$58,1,0)</f>
        <v>1</v>
      </c>
      <c r="LOQ56" s="299">
        <f>IF(SUM($I$55:LOQ55)&lt;=$G$58,1,0)</f>
        <v>1</v>
      </c>
      <c r="LOR56" s="299">
        <f>IF(SUM($I$55:LOR55)&lt;=$G$58,1,0)</f>
        <v>1</v>
      </c>
      <c r="LOS56" s="299">
        <f>IF(SUM($I$55:LOS55)&lt;=$G$58,1,0)</f>
        <v>1</v>
      </c>
      <c r="LOT56" s="299">
        <f>IF(SUM($I$55:LOT55)&lt;=$G$58,1,0)</f>
        <v>1</v>
      </c>
      <c r="LOU56" s="299">
        <f>IF(SUM($I$55:LOU55)&lt;=$G$58,1,0)</f>
        <v>1</v>
      </c>
      <c r="LOV56" s="299">
        <f>IF(SUM($I$55:LOV55)&lt;=$G$58,1,0)</f>
        <v>1</v>
      </c>
      <c r="LOW56" s="299">
        <f>IF(SUM($I$55:LOW55)&lt;=$G$58,1,0)</f>
        <v>1</v>
      </c>
      <c r="LOX56" s="299">
        <f>IF(SUM($I$55:LOX55)&lt;=$G$58,1,0)</f>
        <v>1</v>
      </c>
      <c r="LOY56" s="299">
        <f>IF(SUM($I$55:LOY55)&lt;=$G$58,1,0)</f>
        <v>1</v>
      </c>
      <c r="LOZ56" s="299">
        <f>IF(SUM($I$55:LOZ55)&lt;=$G$58,1,0)</f>
        <v>1</v>
      </c>
      <c r="LPA56" s="299">
        <f>IF(SUM($I$55:LPA55)&lt;=$G$58,1,0)</f>
        <v>1</v>
      </c>
      <c r="LPB56" s="299">
        <f>IF(SUM($I$55:LPB55)&lt;=$G$58,1,0)</f>
        <v>1</v>
      </c>
      <c r="LPC56" s="299">
        <f>IF(SUM($I$55:LPC55)&lt;=$G$58,1,0)</f>
        <v>1</v>
      </c>
      <c r="LPD56" s="299">
        <f>IF(SUM($I$55:LPD55)&lt;=$G$58,1,0)</f>
        <v>1</v>
      </c>
      <c r="LPE56" s="299">
        <f>IF(SUM($I$55:LPE55)&lt;=$G$58,1,0)</f>
        <v>1</v>
      </c>
      <c r="LPF56" s="299">
        <f>IF(SUM($I$55:LPF55)&lt;=$G$58,1,0)</f>
        <v>1</v>
      </c>
      <c r="LPG56" s="299">
        <f>IF(SUM($I$55:LPG55)&lt;=$G$58,1,0)</f>
        <v>1</v>
      </c>
      <c r="LPH56" s="299">
        <f>IF(SUM($I$55:LPH55)&lt;=$G$58,1,0)</f>
        <v>1</v>
      </c>
      <c r="LPI56" s="299">
        <f>IF(SUM($I$55:LPI55)&lt;=$G$58,1,0)</f>
        <v>1</v>
      </c>
      <c r="LPJ56" s="299">
        <f>IF(SUM($I$55:LPJ55)&lt;=$G$58,1,0)</f>
        <v>1</v>
      </c>
      <c r="LPK56" s="299">
        <f>IF(SUM($I$55:LPK55)&lt;=$G$58,1,0)</f>
        <v>1</v>
      </c>
      <c r="LPL56" s="299">
        <f>IF(SUM($I$55:LPL55)&lt;=$G$58,1,0)</f>
        <v>1</v>
      </c>
      <c r="LPM56" s="299">
        <f>IF(SUM($I$55:LPM55)&lt;=$G$58,1,0)</f>
        <v>1</v>
      </c>
      <c r="LPN56" s="299">
        <f>IF(SUM($I$55:LPN55)&lt;=$G$58,1,0)</f>
        <v>1</v>
      </c>
      <c r="LPO56" s="299">
        <f>IF(SUM($I$55:LPO55)&lt;=$G$58,1,0)</f>
        <v>1</v>
      </c>
      <c r="LPP56" s="299">
        <f>IF(SUM($I$55:LPP55)&lt;=$G$58,1,0)</f>
        <v>1</v>
      </c>
      <c r="LPQ56" s="299">
        <f>IF(SUM($I$55:LPQ55)&lt;=$G$58,1,0)</f>
        <v>1</v>
      </c>
      <c r="LPR56" s="299">
        <f>IF(SUM($I$55:LPR55)&lt;=$G$58,1,0)</f>
        <v>1</v>
      </c>
      <c r="LPS56" s="299">
        <f>IF(SUM($I$55:LPS55)&lt;=$G$58,1,0)</f>
        <v>1</v>
      </c>
      <c r="LPT56" s="299">
        <f>IF(SUM($I$55:LPT55)&lt;=$G$58,1,0)</f>
        <v>1</v>
      </c>
      <c r="LPU56" s="299">
        <f>IF(SUM($I$55:LPU55)&lt;=$G$58,1,0)</f>
        <v>1</v>
      </c>
      <c r="LPV56" s="299">
        <f>IF(SUM($I$55:LPV55)&lt;=$G$58,1,0)</f>
        <v>1</v>
      </c>
      <c r="LPW56" s="299">
        <f>IF(SUM($I$55:LPW55)&lt;=$G$58,1,0)</f>
        <v>1</v>
      </c>
      <c r="LPX56" s="299">
        <f>IF(SUM($I$55:LPX55)&lt;=$G$58,1,0)</f>
        <v>1</v>
      </c>
      <c r="LPY56" s="299">
        <f>IF(SUM($I$55:LPY55)&lt;=$G$58,1,0)</f>
        <v>1</v>
      </c>
      <c r="LPZ56" s="299">
        <f>IF(SUM($I$55:LPZ55)&lt;=$G$58,1,0)</f>
        <v>1</v>
      </c>
      <c r="LQA56" s="299">
        <f>IF(SUM($I$55:LQA55)&lt;=$G$58,1,0)</f>
        <v>1</v>
      </c>
      <c r="LQB56" s="299">
        <f>IF(SUM($I$55:LQB55)&lt;=$G$58,1,0)</f>
        <v>1</v>
      </c>
      <c r="LQC56" s="299">
        <f>IF(SUM($I$55:LQC55)&lt;=$G$58,1,0)</f>
        <v>1</v>
      </c>
      <c r="LQD56" s="299">
        <f>IF(SUM($I$55:LQD55)&lt;=$G$58,1,0)</f>
        <v>1</v>
      </c>
      <c r="LQE56" s="299">
        <f>IF(SUM($I$55:LQE55)&lt;=$G$58,1,0)</f>
        <v>1</v>
      </c>
      <c r="LQF56" s="299">
        <f>IF(SUM($I$55:LQF55)&lt;=$G$58,1,0)</f>
        <v>1</v>
      </c>
      <c r="LQG56" s="299">
        <f>IF(SUM($I$55:LQG55)&lt;=$G$58,1,0)</f>
        <v>1</v>
      </c>
      <c r="LQH56" s="299">
        <f>IF(SUM($I$55:LQH55)&lt;=$G$58,1,0)</f>
        <v>1</v>
      </c>
      <c r="LQI56" s="299">
        <f>IF(SUM($I$55:LQI55)&lt;=$G$58,1,0)</f>
        <v>1</v>
      </c>
      <c r="LQJ56" s="299">
        <f>IF(SUM($I$55:LQJ55)&lt;=$G$58,1,0)</f>
        <v>1</v>
      </c>
      <c r="LQK56" s="299">
        <f>IF(SUM($I$55:LQK55)&lt;=$G$58,1,0)</f>
        <v>1</v>
      </c>
      <c r="LQL56" s="299">
        <f>IF(SUM($I$55:LQL55)&lt;=$G$58,1,0)</f>
        <v>1</v>
      </c>
      <c r="LQM56" s="299">
        <f>IF(SUM($I$55:LQM55)&lt;=$G$58,1,0)</f>
        <v>1</v>
      </c>
      <c r="LQN56" s="299">
        <f>IF(SUM($I$55:LQN55)&lt;=$G$58,1,0)</f>
        <v>1</v>
      </c>
      <c r="LQO56" s="299">
        <f>IF(SUM($I$55:LQO55)&lt;=$G$58,1,0)</f>
        <v>1</v>
      </c>
      <c r="LQP56" s="299">
        <f>IF(SUM($I$55:LQP55)&lt;=$G$58,1,0)</f>
        <v>1</v>
      </c>
      <c r="LQQ56" s="299">
        <f>IF(SUM($I$55:LQQ55)&lt;=$G$58,1,0)</f>
        <v>1</v>
      </c>
      <c r="LQR56" s="299">
        <f>IF(SUM($I$55:LQR55)&lt;=$G$58,1,0)</f>
        <v>1</v>
      </c>
      <c r="LQS56" s="299">
        <f>IF(SUM($I$55:LQS55)&lt;=$G$58,1,0)</f>
        <v>1</v>
      </c>
      <c r="LQT56" s="299">
        <f>IF(SUM($I$55:LQT55)&lt;=$G$58,1,0)</f>
        <v>1</v>
      </c>
      <c r="LQU56" s="299">
        <f>IF(SUM($I$55:LQU55)&lt;=$G$58,1,0)</f>
        <v>1</v>
      </c>
      <c r="LQV56" s="299">
        <f>IF(SUM($I$55:LQV55)&lt;=$G$58,1,0)</f>
        <v>1</v>
      </c>
      <c r="LQW56" s="299">
        <f>IF(SUM($I$55:LQW55)&lt;=$G$58,1,0)</f>
        <v>1</v>
      </c>
      <c r="LQX56" s="299">
        <f>IF(SUM($I$55:LQX55)&lt;=$G$58,1,0)</f>
        <v>1</v>
      </c>
      <c r="LQY56" s="299">
        <f>IF(SUM($I$55:LQY55)&lt;=$G$58,1,0)</f>
        <v>1</v>
      </c>
      <c r="LQZ56" s="299">
        <f>IF(SUM($I$55:LQZ55)&lt;=$G$58,1,0)</f>
        <v>1</v>
      </c>
      <c r="LRA56" s="299">
        <f>IF(SUM($I$55:LRA55)&lt;=$G$58,1,0)</f>
        <v>1</v>
      </c>
      <c r="LRB56" s="299">
        <f>IF(SUM($I$55:LRB55)&lt;=$G$58,1,0)</f>
        <v>1</v>
      </c>
      <c r="LRC56" s="299">
        <f>IF(SUM($I$55:LRC55)&lt;=$G$58,1,0)</f>
        <v>1</v>
      </c>
      <c r="LRD56" s="299">
        <f>IF(SUM($I$55:LRD55)&lt;=$G$58,1,0)</f>
        <v>1</v>
      </c>
      <c r="LRE56" s="299">
        <f>IF(SUM($I$55:LRE55)&lt;=$G$58,1,0)</f>
        <v>1</v>
      </c>
      <c r="LRF56" s="299">
        <f>IF(SUM($I$55:LRF55)&lt;=$G$58,1,0)</f>
        <v>1</v>
      </c>
      <c r="LRG56" s="299">
        <f>IF(SUM($I$55:LRG55)&lt;=$G$58,1,0)</f>
        <v>1</v>
      </c>
      <c r="LRH56" s="299">
        <f>IF(SUM($I$55:LRH55)&lt;=$G$58,1,0)</f>
        <v>1</v>
      </c>
      <c r="LRI56" s="299">
        <f>IF(SUM($I$55:LRI55)&lt;=$G$58,1,0)</f>
        <v>1</v>
      </c>
      <c r="LRJ56" s="299">
        <f>IF(SUM($I$55:LRJ55)&lt;=$G$58,1,0)</f>
        <v>1</v>
      </c>
      <c r="LRK56" s="299">
        <f>IF(SUM($I$55:LRK55)&lt;=$G$58,1,0)</f>
        <v>1</v>
      </c>
      <c r="LRL56" s="299">
        <f>IF(SUM($I$55:LRL55)&lt;=$G$58,1,0)</f>
        <v>1</v>
      </c>
      <c r="LRM56" s="299">
        <f>IF(SUM($I$55:LRM55)&lt;=$G$58,1,0)</f>
        <v>1</v>
      </c>
      <c r="LRN56" s="299">
        <f>IF(SUM($I$55:LRN55)&lt;=$G$58,1,0)</f>
        <v>1</v>
      </c>
      <c r="LRO56" s="299">
        <f>IF(SUM($I$55:LRO55)&lt;=$G$58,1,0)</f>
        <v>1</v>
      </c>
      <c r="LRP56" s="299">
        <f>IF(SUM($I$55:LRP55)&lt;=$G$58,1,0)</f>
        <v>1</v>
      </c>
      <c r="LRQ56" s="299">
        <f>IF(SUM($I$55:LRQ55)&lt;=$G$58,1,0)</f>
        <v>1</v>
      </c>
      <c r="LRR56" s="299">
        <f>IF(SUM($I$55:LRR55)&lt;=$G$58,1,0)</f>
        <v>1</v>
      </c>
      <c r="LRS56" s="299">
        <f>IF(SUM($I$55:LRS55)&lt;=$G$58,1,0)</f>
        <v>1</v>
      </c>
      <c r="LRT56" s="299">
        <f>IF(SUM($I$55:LRT55)&lt;=$G$58,1,0)</f>
        <v>1</v>
      </c>
      <c r="LRU56" s="299">
        <f>IF(SUM($I$55:LRU55)&lt;=$G$58,1,0)</f>
        <v>1</v>
      </c>
      <c r="LRV56" s="299">
        <f>IF(SUM($I$55:LRV55)&lt;=$G$58,1,0)</f>
        <v>1</v>
      </c>
      <c r="LRW56" s="299">
        <f>IF(SUM($I$55:LRW55)&lt;=$G$58,1,0)</f>
        <v>1</v>
      </c>
      <c r="LRX56" s="299">
        <f>IF(SUM($I$55:LRX55)&lt;=$G$58,1,0)</f>
        <v>1</v>
      </c>
      <c r="LRY56" s="299">
        <f>IF(SUM($I$55:LRY55)&lt;=$G$58,1,0)</f>
        <v>1</v>
      </c>
      <c r="LRZ56" s="299">
        <f>IF(SUM($I$55:LRZ55)&lt;=$G$58,1,0)</f>
        <v>1</v>
      </c>
      <c r="LSA56" s="299">
        <f>IF(SUM($I$55:LSA55)&lt;=$G$58,1,0)</f>
        <v>1</v>
      </c>
      <c r="LSB56" s="299">
        <f>IF(SUM($I$55:LSB55)&lt;=$G$58,1,0)</f>
        <v>1</v>
      </c>
      <c r="LSC56" s="299">
        <f>IF(SUM($I$55:LSC55)&lt;=$G$58,1,0)</f>
        <v>1</v>
      </c>
      <c r="LSD56" s="299">
        <f>IF(SUM($I$55:LSD55)&lt;=$G$58,1,0)</f>
        <v>1</v>
      </c>
      <c r="LSE56" s="299">
        <f>IF(SUM($I$55:LSE55)&lt;=$G$58,1,0)</f>
        <v>1</v>
      </c>
      <c r="LSF56" s="299">
        <f>IF(SUM($I$55:LSF55)&lt;=$G$58,1,0)</f>
        <v>1</v>
      </c>
      <c r="LSG56" s="299">
        <f>IF(SUM($I$55:LSG55)&lt;=$G$58,1,0)</f>
        <v>1</v>
      </c>
      <c r="LSH56" s="299">
        <f>IF(SUM($I$55:LSH55)&lt;=$G$58,1,0)</f>
        <v>1</v>
      </c>
      <c r="LSI56" s="299">
        <f>IF(SUM($I$55:LSI55)&lt;=$G$58,1,0)</f>
        <v>1</v>
      </c>
      <c r="LSJ56" s="299">
        <f>IF(SUM($I$55:LSJ55)&lt;=$G$58,1,0)</f>
        <v>1</v>
      </c>
      <c r="LSK56" s="299">
        <f>IF(SUM($I$55:LSK55)&lt;=$G$58,1,0)</f>
        <v>1</v>
      </c>
      <c r="LSL56" s="299">
        <f>IF(SUM($I$55:LSL55)&lt;=$G$58,1,0)</f>
        <v>1</v>
      </c>
      <c r="LSM56" s="299">
        <f>IF(SUM($I$55:LSM55)&lt;=$G$58,1,0)</f>
        <v>1</v>
      </c>
      <c r="LSN56" s="299">
        <f>IF(SUM($I$55:LSN55)&lt;=$G$58,1,0)</f>
        <v>1</v>
      </c>
      <c r="LSO56" s="299">
        <f>IF(SUM($I$55:LSO55)&lt;=$G$58,1,0)</f>
        <v>1</v>
      </c>
      <c r="LSP56" s="299">
        <f>IF(SUM($I$55:LSP55)&lt;=$G$58,1,0)</f>
        <v>1</v>
      </c>
      <c r="LSQ56" s="299">
        <f>IF(SUM($I$55:LSQ55)&lt;=$G$58,1,0)</f>
        <v>1</v>
      </c>
      <c r="LSR56" s="299">
        <f>IF(SUM($I$55:LSR55)&lt;=$G$58,1,0)</f>
        <v>1</v>
      </c>
      <c r="LSS56" s="299">
        <f>IF(SUM($I$55:LSS55)&lt;=$G$58,1,0)</f>
        <v>1</v>
      </c>
      <c r="LST56" s="299">
        <f>IF(SUM($I$55:LST55)&lt;=$G$58,1,0)</f>
        <v>1</v>
      </c>
      <c r="LSU56" s="299">
        <f>IF(SUM($I$55:LSU55)&lt;=$G$58,1,0)</f>
        <v>1</v>
      </c>
      <c r="LSV56" s="299">
        <f>IF(SUM($I$55:LSV55)&lt;=$G$58,1,0)</f>
        <v>1</v>
      </c>
      <c r="LSW56" s="299">
        <f>IF(SUM($I$55:LSW55)&lt;=$G$58,1,0)</f>
        <v>1</v>
      </c>
      <c r="LSX56" s="299">
        <f>IF(SUM($I$55:LSX55)&lt;=$G$58,1,0)</f>
        <v>1</v>
      </c>
      <c r="LSY56" s="299">
        <f>IF(SUM($I$55:LSY55)&lt;=$G$58,1,0)</f>
        <v>1</v>
      </c>
      <c r="LSZ56" s="299">
        <f>IF(SUM($I$55:LSZ55)&lt;=$G$58,1,0)</f>
        <v>1</v>
      </c>
      <c r="LTA56" s="299">
        <f>IF(SUM($I$55:LTA55)&lt;=$G$58,1,0)</f>
        <v>1</v>
      </c>
      <c r="LTB56" s="299">
        <f>IF(SUM($I$55:LTB55)&lt;=$G$58,1,0)</f>
        <v>1</v>
      </c>
      <c r="LTC56" s="299">
        <f>IF(SUM($I$55:LTC55)&lt;=$G$58,1,0)</f>
        <v>1</v>
      </c>
      <c r="LTD56" s="299">
        <f>IF(SUM($I$55:LTD55)&lt;=$G$58,1,0)</f>
        <v>1</v>
      </c>
      <c r="LTE56" s="299">
        <f>IF(SUM($I$55:LTE55)&lt;=$G$58,1,0)</f>
        <v>1</v>
      </c>
      <c r="LTF56" s="299">
        <f>IF(SUM($I$55:LTF55)&lt;=$G$58,1,0)</f>
        <v>1</v>
      </c>
      <c r="LTG56" s="299">
        <f>IF(SUM($I$55:LTG55)&lt;=$G$58,1,0)</f>
        <v>1</v>
      </c>
      <c r="LTH56" s="299">
        <f>IF(SUM($I$55:LTH55)&lt;=$G$58,1,0)</f>
        <v>1</v>
      </c>
      <c r="LTI56" s="299">
        <f>IF(SUM($I$55:LTI55)&lt;=$G$58,1,0)</f>
        <v>1</v>
      </c>
      <c r="LTJ56" s="299">
        <f>IF(SUM($I$55:LTJ55)&lt;=$G$58,1,0)</f>
        <v>1</v>
      </c>
      <c r="LTK56" s="299">
        <f>IF(SUM($I$55:LTK55)&lt;=$G$58,1,0)</f>
        <v>1</v>
      </c>
      <c r="LTL56" s="299">
        <f>IF(SUM($I$55:LTL55)&lt;=$G$58,1,0)</f>
        <v>1</v>
      </c>
      <c r="LTM56" s="299">
        <f>IF(SUM($I$55:LTM55)&lt;=$G$58,1,0)</f>
        <v>1</v>
      </c>
      <c r="LTN56" s="299">
        <f>IF(SUM($I$55:LTN55)&lt;=$G$58,1,0)</f>
        <v>1</v>
      </c>
      <c r="LTO56" s="299">
        <f>IF(SUM($I$55:LTO55)&lt;=$G$58,1,0)</f>
        <v>1</v>
      </c>
      <c r="LTP56" s="299">
        <f>IF(SUM($I$55:LTP55)&lt;=$G$58,1,0)</f>
        <v>1</v>
      </c>
      <c r="LTQ56" s="299">
        <f>IF(SUM($I$55:LTQ55)&lt;=$G$58,1,0)</f>
        <v>1</v>
      </c>
      <c r="LTR56" s="299">
        <f>IF(SUM($I$55:LTR55)&lt;=$G$58,1,0)</f>
        <v>1</v>
      </c>
      <c r="LTS56" s="299">
        <f>IF(SUM($I$55:LTS55)&lt;=$G$58,1,0)</f>
        <v>1</v>
      </c>
      <c r="LTT56" s="299">
        <f>IF(SUM($I$55:LTT55)&lt;=$G$58,1,0)</f>
        <v>1</v>
      </c>
      <c r="LTU56" s="299">
        <f>IF(SUM($I$55:LTU55)&lt;=$G$58,1,0)</f>
        <v>1</v>
      </c>
      <c r="LTV56" s="299">
        <f>IF(SUM($I$55:LTV55)&lt;=$G$58,1,0)</f>
        <v>1</v>
      </c>
      <c r="LTW56" s="299">
        <f>IF(SUM($I$55:LTW55)&lt;=$G$58,1,0)</f>
        <v>1</v>
      </c>
      <c r="LTX56" s="299">
        <f>IF(SUM($I$55:LTX55)&lt;=$G$58,1,0)</f>
        <v>1</v>
      </c>
      <c r="LTY56" s="299">
        <f>IF(SUM($I$55:LTY55)&lt;=$G$58,1,0)</f>
        <v>1</v>
      </c>
      <c r="LTZ56" s="299">
        <f>IF(SUM($I$55:LTZ55)&lt;=$G$58,1,0)</f>
        <v>1</v>
      </c>
      <c r="LUA56" s="299">
        <f>IF(SUM($I$55:LUA55)&lt;=$G$58,1,0)</f>
        <v>1</v>
      </c>
      <c r="LUB56" s="299">
        <f>IF(SUM($I$55:LUB55)&lt;=$G$58,1,0)</f>
        <v>1</v>
      </c>
      <c r="LUC56" s="299">
        <f>IF(SUM($I$55:LUC55)&lt;=$G$58,1,0)</f>
        <v>1</v>
      </c>
      <c r="LUD56" s="299">
        <f>IF(SUM($I$55:LUD55)&lt;=$G$58,1,0)</f>
        <v>1</v>
      </c>
      <c r="LUE56" s="299">
        <f>IF(SUM($I$55:LUE55)&lt;=$G$58,1,0)</f>
        <v>1</v>
      </c>
      <c r="LUF56" s="299">
        <f>IF(SUM($I$55:LUF55)&lt;=$G$58,1,0)</f>
        <v>1</v>
      </c>
      <c r="LUG56" s="299">
        <f>IF(SUM($I$55:LUG55)&lt;=$G$58,1,0)</f>
        <v>1</v>
      </c>
      <c r="LUH56" s="299">
        <f>IF(SUM($I$55:LUH55)&lt;=$G$58,1,0)</f>
        <v>1</v>
      </c>
      <c r="LUI56" s="299">
        <f>IF(SUM($I$55:LUI55)&lt;=$G$58,1,0)</f>
        <v>1</v>
      </c>
      <c r="LUJ56" s="299">
        <f>IF(SUM($I$55:LUJ55)&lt;=$G$58,1,0)</f>
        <v>1</v>
      </c>
      <c r="LUK56" s="299">
        <f>IF(SUM($I$55:LUK55)&lt;=$G$58,1,0)</f>
        <v>1</v>
      </c>
      <c r="LUL56" s="299">
        <f>IF(SUM($I$55:LUL55)&lt;=$G$58,1,0)</f>
        <v>1</v>
      </c>
      <c r="LUM56" s="299">
        <f>IF(SUM($I$55:LUM55)&lt;=$G$58,1,0)</f>
        <v>1</v>
      </c>
      <c r="LUN56" s="299">
        <f>IF(SUM($I$55:LUN55)&lt;=$G$58,1,0)</f>
        <v>1</v>
      </c>
      <c r="LUO56" s="299">
        <f>IF(SUM($I$55:LUO55)&lt;=$G$58,1,0)</f>
        <v>1</v>
      </c>
      <c r="LUP56" s="299">
        <f>IF(SUM($I$55:LUP55)&lt;=$G$58,1,0)</f>
        <v>1</v>
      </c>
      <c r="LUQ56" s="299">
        <f>IF(SUM($I$55:LUQ55)&lt;=$G$58,1,0)</f>
        <v>1</v>
      </c>
      <c r="LUR56" s="299">
        <f>IF(SUM($I$55:LUR55)&lt;=$G$58,1,0)</f>
        <v>1</v>
      </c>
      <c r="LUS56" s="299">
        <f>IF(SUM($I$55:LUS55)&lt;=$G$58,1,0)</f>
        <v>1</v>
      </c>
      <c r="LUT56" s="299">
        <f>IF(SUM($I$55:LUT55)&lt;=$G$58,1,0)</f>
        <v>1</v>
      </c>
      <c r="LUU56" s="299">
        <f>IF(SUM($I$55:LUU55)&lt;=$G$58,1,0)</f>
        <v>1</v>
      </c>
      <c r="LUV56" s="299">
        <f>IF(SUM($I$55:LUV55)&lt;=$G$58,1,0)</f>
        <v>1</v>
      </c>
      <c r="LUW56" s="299">
        <f>IF(SUM($I$55:LUW55)&lt;=$G$58,1,0)</f>
        <v>1</v>
      </c>
      <c r="LUX56" s="299">
        <f>IF(SUM($I$55:LUX55)&lt;=$G$58,1,0)</f>
        <v>1</v>
      </c>
      <c r="LUY56" s="299">
        <f>IF(SUM($I$55:LUY55)&lt;=$G$58,1,0)</f>
        <v>1</v>
      </c>
      <c r="LUZ56" s="299">
        <f>IF(SUM($I$55:LUZ55)&lt;=$G$58,1,0)</f>
        <v>1</v>
      </c>
      <c r="LVA56" s="299">
        <f>IF(SUM($I$55:LVA55)&lt;=$G$58,1,0)</f>
        <v>1</v>
      </c>
      <c r="LVB56" s="299">
        <f>IF(SUM($I$55:LVB55)&lt;=$G$58,1,0)</f>
        <v>1</v>
      </c>
      <c r="LVC56" s="299">
        <f>IF(SUM($I$55:LVC55)&lt;=$G$58,1,0)</f>
        <v>1</v>
      </c>
      <c r="LVD56" s="299">
        <f>IF(SUM($I$55:LVD55)&lt;=$G$58,1,0)</f>
        <v>1</v>
      </c>
      <c r="LVE56" s="299">
        <f>IF(SUM($I$55:LVE55)&lt;=$G$58,1,0)</f>
        <v>1</v>
      </c>
      <c r="LVF56" s="299">
        <f>IF(SUM($I$55:LVF55)&lt;=$G$58,1,0)</f>
        <v>1</v>
      </c>
      <c r="LVG56" s="299">
        <f>IF(SUM($I$55:LVG55)&lt;=$G$58,1,0)</f>
        <v>1</v>
      </c>
      <c r="LVH56" s="299">
        <f>IF(SUM($I$55:LVH55)&lt;=$G$58,1,0)</f>
        <v>1</v>
      </c>
      <c r="LVI56" s="299">
        <f>IF(SUM($I$55:LVI55)&lt;=$G$58,1,0)</f>
        <v>1</v>
      </c>
      <c r="LVJ56" s="299">
        <f>IF(SUM($I$55:LVJ55)&lt;=$G$58,1,0)</f>
        <v>1</v>
      </c>
      <c r="LVK56" s="299">
        <f>IF(SUM($I$55:LVK55)&lt;=$G$58,1,0)</f>
        <v>1</v>
      </c>
      <c r="LVL56" s="299">
        <f>IF(SUM($I$55:LVL55)&lt;=$G$58,1,0)</f>
        <v>1</v>
      </c>
      <c r="LVM56" s="299">
        <f>IF(SUM($I$55:LVM55)&lt;=$G$58,1,0)</f>
        <v>1</v>
      </c>
      <c r="LVN56" s="299">
        <f>IF(SUM($I$55:LVN55)&lt;=$G$58,1,0)</f>
        <v>1</v>
      </c>
      <c r="LVO56" s="299">
        <f>IF(SUM($I$55:LVO55)&lt;=$G$58,1,0)</f>
        <v>1</v>
      </c>
      <c r="LVP56" s="299">
        <f>IF(SUM($I$55:LVP55)&lt;=$G$58,1,0)</f>
        <v>1</v>
      </c>
      <c r="LVQ56" s="299">
        <f>IF(SUM($I$55:LVQ55)&lt;=$G$58,1,0)</f>
        <v>1</v>
      </c>
      <c r="LVR56" s="299">
        <f>IF(SUM($I$55:LVR55)&lt;=$G$58,1,0)</f>
        <v>1</v>
      </c>
      <c r="LVS56" s="299">
        <f>IF(SUM($I$55:LVS55)&lt;=$G$58,1,0)</f>
        <v>1</v>
      </c>
      <c r="LVT56" s="299">
        <f>IF(SUM($I$55:LVT55)&lt;=$G$58,1,0)</f>
        <v>1</v>
      </c>
      <c r="LVU56" s="299">
        <f>IF(SUM($I$55:LVU55)&lt;=$G$58,1,0)</f>
        <v>1</v>
      </c>
      <c r="LVV56" s="299">
        <f>IF(SUM($I$55:LVV55)&lt;=$G$58,1,0)</f>
        <v>1</v>
      </c>
      <c r="LVW56" s="299">
        <f>IF(SUM($I$55:LVW55)&lt;=$G$58,1,0)</f>
        <v>1</v>
      </c>
      <c r="LVX56" s="299">
        <f>IF(SUM($I$55:LVX55)&lt;=$G$58,1,0)</f>
        <v>1</v>
      </c>
      <c r="LVY56" s="299">
        <f>IF(SUM($I$55:LVY55)&lt;=$G$58,1,0)</f>
        <v>1</v>
      </c>
      <c r="LVZ56" s="299">
        <f>IF(SUM($I$55:LVZ55)&lt;=$G$58,1,0)</f>
        <v>1</v>
      </c>
      <c r="LWA56" s="299">
        <f>IF(SUM($I$55:LWA55)&lt;=$G$58,1,0)</f>
        <v>1</v>
      </c>
      <c r="LWB56" s="299">
        <f>IF(SUM($I$55:LWB55)&lt;=$G$58,1,0)</f>
        <v>1</v>
      </c>
      <c r="LWC56" s="299">
        <f>IF(SUM($I$55:LWC55)&lt;=$G$58,1,0)</f>
        <v>1</v>
      </c>
      <c r="LWD56" s="299">
        <f>IF(SUM($I$55:LWD55)&lt;=$G$58,1,0)</f>
        <v>1</v>
      </c>
      <c r="LWE56" s="299">
        <f>IF(SUM($I$55:LWE55)&lt;=$G$58,1,0)</f>
        <v>1</v>
      </c>
      <c r="LWF56" s="299">
        <f>IF(SUM($I$55:LWF55)&lt;=$G$58,1,0)</f>
        <v>1</v>
      </c>
      <c r="LWG56" s="299">
        <f>IF(SUM($I$55:LWG55)&lt;=$G$58,1,0)</f>
        <v>1</v>
      </c>
      <c r="LWH56" s="299">
        <f>IF(SUM($I$55:LWH55)&lt;=$G$58,1,0)</f>
        <v>1</v>
      </c>
      <c r="LWI56" s="299">
        <f>IF(SUM($I$55:LWI55)&lt;=$G$58,1,0)</f>
        <v>1</v>
      </c>
      <c r="LWJ56" s="299">
        <f>IF(SUM($I$55:LWJ55)&lt;=$G$58,1,0)</f>
        <v>1</v>
      </c>
      <c r="LWK56" s="299">
        <f>IF(SUM($I$55:LWK55)&lt;=$G$58,1,0)</f>
        <v>1</v>
      </c>
      <c r="LWL56" s="299">
        <f>IF(SUM($I$55:LWL55)&lt;=$G$58,1,0)</f>
        <v>1</v>
      </c>
      <c r="LWM56" s="299">
        <f>IF(SUM($I$55:LWM55)&lt;=$G$58,1,0)</f>
        <v>1</v>
      </c>
      <c r="LWN56" s="299">
        <f>IF(SUM($I$55:LWN55)&lt;=$G$58,1,0)</f>
        <v>1</v>
      </c>
      <c r="LWO56" s="299">
        <f>IF(SUM($I$55:LWO55)&lt;=$G$58,1,0)</f>
        <v>1</v>
      </c>
      <c r="LWP56" s="299">
        <f>IF(SUM($I$55:LWP55)&lt;=$G$58,1,0)</f>
        <v>1</v>
      </c>
      <c r="LWQ56" s="299">
        <f>IF(SUM($I$55:LWQ55)&lt;=$G$58,1,0)</f>
        <v>1</v>
      </c>
      <c r="LWR56" s="299">
        <f>IF(SUM($I$55:LWR55)&lt;=$G$58,1,0)</f>
        <v>1</v>
      </c>
      <c r="LWS56" s="299">
        <f>IF(SUM($I$55:LWS55)&lt;=$G$58,1,0)</f>
        <v>1</v>
      </c>
      <c r="LWT56" s="299">
        <f>IF(SUM($I$55:LWT55)&lt;=$G$58,1,0)</f>
        <v>1</v>
      </c>
      <c r="LWU56" s="299">
        <f>IF(SUM($I$55:LWU55)&lt;=$G$58,1,0)</f>
        <v>1</v>
      </c>
      <c r="LWV56" s="299">
        <f>IF(SUM($I$55:LWV55)&lt;=$G$58,1,0)</f>
        <v>1</v>
      </c>
      <c r="LWW56" s="299">
        <f>IF(SUM($I$55:LWW55)&lt;=$G$58,1,0)</f>
        <v>1</v>
      </c>
      <c r="LWX56" s="299">
        <f>IF(SUM($I$55:LWX55)&lt;=$G$58,1,0)</f>
        <v>1</v>
      </c>
      <c r="LWY56" s="299">
        <f>IF(SUM($I$55:LWY55)&lt;=$G$58,1,0)</f>
        <v>1</v>
      </c>
      <c r="LWZ56" s="299">
        <f>IF(SUM($I$55:LWZ55)&lt;=$G$58,1,0)</f>
        <v>1</v>
      </c>
      <c r="LXA56" s="299">
        <f>IF(SUM($I$55:LXA55)&lt;=$G$58,1,0)</f>
        <v>1</v>
      </c>
      <c r="LXB56" s="299">
        <f>IF(SUM($I$55:LXB55)&lt;=$G$58,1,0)</f>
        <v>1</v>
      </c>
      <c r="LXC56" s="299">
        <f>IF(SUM($I$55:LXC55)&lt;=$G$58,1,0)</f>
        <v>1</v>
      </c>
      <c r="LXD56" s="299">
        <f>IF(SUM($I$55:LXD55)&lt;=$G$58,1,0)</f>
        <v>1</v>
      </c>
      <c r="LXE56" s="299">
        <f>IF(SUM($I$55:LXE55)&lt;=$G$58,1,0)</f>
        <v>1</v>
      </c>
      <c r="LXF56" s="299">
        <f>IF(SUM($I$55:LXF55)&lt;=$G$58,1,0)</f>
        <v>1</v>
      </c>
      <c r="LXG56" s="299">
        <f>IF(SUM($I$55:LXG55)&lt;=$G$58,1,0)</f>
        <v>1</v>
      </c>
      <c r="LXH56" s="299">
        <f>IF(SUM($I$55:LXH55)&lt;=$G$58,1,0)</f>
        <v>1</v>
      </c>
      <c r="LXI56" s="299">
        <f>IF(SUM($I$55:LXI55)&lt;=$G$58,1,0)</f>
        <v>1</v>
      </c>
      <c r="LXJ56" s="299">
        <f>IF(SUM($I$55:LXJ55)&lt;=$G$58,1,0)</f>
        <v>1</v>
      </c>
      <c r="LXK56" s="299">
        <f>IF(SUM($I$55:LXK55)&lt;=$G$58,1,0)</f>
        <v>1</v>
      </c>
      <c r="LXL56" s="299">
        <f>IF(SUM($I$55:LXL55)&lt;=$G$58,1,0)</f>
        <v>1</v>
      </c>
      <c r="LXM56" s="299">
        <f>IF(SUM($I$55:LXM55)&lt;=$G$58,1,0)</f>
        <v>1</v>
      </c>
      <c r="LXN56" s="299">
        <f>IF(SUM($I$55:LXN55)&lt;=$G$58,1,0)</f>
        <v>1</v>
      </c>
      <c r="LXO56" s="299">
        <f>IF(SUM($I$55:LXO55)&lt;=$G$58,1,0)</f>
        <v>1</v>
      </c>
      <c r="LXP56" s="299">
        <f>IF(SUM($I$55:LXP55)&lt;=$G$58,1,0)</f>
        <v>1</v>
      </c>
      <c r="LXQ56" s="299">
        <f>IF(SUM($I$55:LXQ55)&lt;=$G$58,1,0)</f>
        <v>1</v>
      </c>
      <c r="LXR56" s="299">
        <f>IF(SUM($I$55:LXR55)&lt;=$G$58,1,0)</f>
        <v>1</v>
      </c>
      <c r="LXS56" s="299">
        <f>IF(SUM($I$55:LXS55)&lt;=$G$58,1,0)</f>
        <v>1</v>
      </c>
      <c r="LXT56" s="299">
        <f>IF(SUM($I$55:LXT55)&lt;=$G$58,1,0)</f>
        <v>1</v>
      </c>
      <c r="LXU56" s="299">
        <f>IF(SUM($I$55:LXU55)&lt;=$G$58,1,0)</f>
        <v>1</v>
      </c>
      <c r="LXV56" s="299">
        <f>IF(SUM($I$55:LXV55)&lt;=$G$58,1,0)</f>
        <v>1</v>
      </c>
      <c r="LXW56" s="299">
        <f>IF(SUM($I$55:LXW55)&lt;=$G$58,1,0)</f>
        <v>1</v>
      </c>
      <c r="LXX56" s="299">
        <f>IF(SUM($I$55:LXX55)&lt;=$G$58,1,0)</f>
        <v>1</v>
      </c>
      <c r="LXY56" s="299">
        <f>IF(SUM($I$55:LXY55)&lt;=$G$58,1,0)</f>
        <v>1</v>
      </c>
      <c r="LXZ56" s="299">
        <f>IF(SUM($I$55:LXZ55)&lt;=$G$58,1,0)</f>
        <v>1</v>
      </c>
      <c r="LYA56" s="299">
        <f>IF(SUM($I$55:LYA55)&lt;=$G$58,1,0)</f>
        <v>1</v>
      </c>
      <c r="LYB56" s="299">
        <f>IF(SUM($I$55:LYB55)&lt;=$G$58,1,0)</f>
        <v>1</v>
      </c>
      <c r="LYC56" s="299">
        <f>IF(SUM($I$55:LYC55)&lt;=$G$58,1,0)</f>
        <v>1</v>
      </c>
      <c r="LYD56" s="299">
        <f>IF(SUM($I$55:LYD55)&lt;=$G$58,1,0)</f>
        <v>1</v>
      </c>
      <c r="LYE56" s="299">
        <f>IF(SUM($I$55:LYE55)&lt;=$G$58,1,0)</f>
        <v>1</v>
      </c>
      <c r="LYF56" s="299">
        <f>IF(SUM($I$55:LYF55)&lt;=$G$58,1,0)</f>
        <v>1</v>
      </c>
      <c r="LYG56" s="299">
        <f>IF(SUM($I$55:LYG55)&lt;=$G$58,1,0)</f>
        <v>1</v>
      </c>
      <c r="LYH56" s="299">
        <f>IF(SUM($I$55:LYH55)&lt;=$G$58,1,0)</f>
        <v>1</v>
      </c>
      <c r="LYI56" s="299">
        <f>IF(SUM($I$55:LYI55)&lt;=$G$58,1,0)</f>
        <v>1</v>
      </c>
      <c r="LYJ56" s="299">
        <f>IF(SUM($I$55:LYJ55)&lt;=$G$58,1,0)</f>
        <v>1</v>
      </c>
      <c r="LYK56" s="299">
        <f>IF(SUM($I$55:LYK55)&lt;=$G$58,1,0)</f>
        <v>1</v>
      </c>
      <c r="LYL56" s="299">
        <f>IF(SUM($I$55:LYL55)&lt;=$G$58,1,0)</f>
        <v>1</v>
      </c>
      <c r="LYM56" s="299">
        <f>IF(SUM($I$55:LYM55)&lt;=$G$58,1,0)</f>
        <v>1</v>
      </c>
      <c r="LYN56" s="299">
        <f>IF(SUM($I$55:LYN55)&lt;=$G$58,1,0)</f>
        <v>1</v>
      </c>
      <c r="LYO56" s="299">
        <f>IF(SUM($I$55:LYO55)&lt;=$G$58,1,0)</f>
        <v>1</v>
      </c>
      <c r="LYP56" s="299">
        <f>IF(SUM($I$55:LYP55)&lt;=$G$58,1,0)</f>
        <v>1</v>
      </c>
      <c r="LYQ56" s="299">
        <f>IF(SUM($I$55:LYQ55)&lt;=$G$58,1,0)</f>
        <v>1</v>
      </c>
      <c r="LYR56" s="299">
        <f>IF(SUM($I$55:LYR55)&lt;=$G$58,1,0)</f>
        <v>1</v>
      </c>
      <c r="LYS56" s="299">
        <f>IF(SUM($I$55:LYS55)&lt;=$G$58,1,0)</f>
        <v>1</v>
      </c>
      <c r="LYT56" s="299">
        <f>IF(SUM($I$55:LYT55)&lt;=$G$58,1,0)</f>
        <v>1</v>
      </c>
      <c r="LYU56" s="299">
        <f>IF(SUM($I$55:LYU55)&lt;=$G$58,1,0)</f>
        <v>1</v>
      </c>
      <c r="LYV56" s="299">
        <f>IF(SUM($I$55:LYV55)&lt;=$G$58,1,0)</f>
        <v>1</v>
      </c>
      <c r="LYW56" s="299">
        <f>IF(SUM($I$55:LYW55)&lt;=$G$58,1,0)</f>
        <v>1</v>
      </c>
      <c r="LYX56" s="299">
        <f>IF(SUM($I$55:LYX55)&lt;=$G$58,1,0)</f>
        <v>1</v>
      </c>
      <c r="LYY56" s="299">
        <f>IF(SUM($I$55:LYY55)&lt;=$G$58,1,0)</f>
        <v>1</v>
      </c>
      <c r="LYZ56" s="299">
        <f>IF(SUM($I$55:LYZ55)&lt;=$G$58,1,0)</f>
        <v>1</v>
      </c>
      <c r="LZA56" s="299">
        <f>IF(SUM($I$55:LZA55)&lt;=$G$58,1,0)</f>
        <v>1</v>
      </c>
      <c r="LZB56" s="299">
        <f>IF(SUM($I$55:LZB55)&lt;=$G$58,1,0)</f>
        <v>1</v>
      </c>
      <c r="LZC56" s="299">
        <f>IF(SUM($I$55:LZC55)&lt;=$G$58,1,0)</f>
        <v>1</v>
      </c>
      <c r="LZD56" s="299">
        <f>IF(SUM($I$55:LZD55)&lt;=$G$58,1,0)</f>
        <v>1</v>
      </c>
      <c r="LZE56" s="299">
        <f>IF(SUM($I$55:LZE55)&lt;=$G$58,1,0)</f>
        <v>1</v>
      </c>
      <c r="LZF56" s="299">
        <f>IF(SUM($I$55:LZF55)&lt;=$G$58,1,0)</f>
        <v>1</v>
      </c>
      <c r="LZG56" s="299">
        <f>IF(SUM($I$55:LZG55)&lt;=$G$58,1,0)</f>
        <v>1</v>
      </c>
      <c r="LZH56" s="299">
        <f>IF(SUM($I$55:LZH55)&lt;=$G$58,1,0)</f>
        <v>1</v>
      </c>
      <c r="LZI56" s="299">
        <f>IF(SUM($I$55:LZI55)&lt;=$G$58,1,0)</f>
        <v>1</v>
      </c>
      <c r="LZJ56" s="299">
        <f>IF(SUM($I$55:LZJ55)&lt;=$G$58,1,0)</f>
        <v>1</v>
      </c>
      <c r="LZK56" s="299">
        <f>IF(SUM($I$55:LZK55)&lt;=$G$58,1,0)</f>
        <v>1</v>
      </c>
      <c r="LZL56" s="299">
        <f>IF(SUM($I$55:LZL55)&lt;=$G$58,1,0)</f>
        <v>1</v>
      </c>
      <c r="LZM56" s="299">
        <f>IF(SUM($I$55:LZM55)&lt;=$G$58,1,0)</f>
        <v>1</v>
      </c>
      <c r="LZN56" s="299">
        <f>IF(SUM($I$55:LZN55)&lt;=$G$58,1,0)</f>
        <v>1</v>
      </c>
      <c r="LZO56" s="299">
        <f>IF(SUM($I$55:LZO55)&lt;=$G$58,1,0)</f>
        <v>1</v>
      </c>
      <c r="LZP56" s="299">
        <f>IF(SUM($I$55:LZP55)&lt;=$G$58,1,0)</f>
        <v>1</v>
      </c>
      <c r="LZQ56" s="299">
        <f>IF(SUM($I$55:LZQ55)&lt;=$G$58,1,0)</f>
        <v>1</v>
      </c>
      <c r="LZR56" s="299">
        <f>IF(SUM($I$55:LZR55)&lt;=$G$58,1,0)</f>
        <v>1</v>
      </c>
      <c r="LZS56" s="299">
        <f>IF(SUM($I$55:LZS55)&lt;=$G$58,1,0)</f>
        <v>1</v>
      </c>
      <c r="LZT56" s="299">
        <f>IF(SUM($I$55:LZT55)&lt;=$G$58,1,0)</f>
        <v>1</v>
      </c>
      <c r="LZU56" s="299">
        <f>IF(SUM($I$55:LZU55)&lt;=$G$58,1,0)</f>
        <v>1</v>
      </c>
      <c r="LZV56" s="299">
        <f>IF(SUM($I$55:LZV55)&lt;=$G$58,1,0)</f>
        <v>1</v>
      </c>
      <c r="LZW56" s="299">
        <f>IF(SUM($I$55:LZW55)&lt;=$G$58,1,0)</f>
        <v>1</v>
      </c>
      <c r="LZX56" s="299">
        <f>IF(SUM($I$55:LZX55)&lt;=$G$58,1,0)</f>
        <v>1</v>
      </c>
      <c r="LZY56" s="299">
        <f>IF(SUM($I$55:LZY55)&lt;=$G$58,1,0)</f>
        <v>1</v>
      </c>
      <c r="LZZ56" s="299">
        <f>IF(SUM($I$55:LZZ55)&lt;=$G$58,1,0)</f>
        <v>1</v>
      </c>
      <c r="MAA56" s="299">
        <f>IF(SUM($I$55:MAA55)&lt;=$G$58,1,0)</f>
        <v>1</v>
      </c>
      <c r="MAB56" s="299">
        <f>IF(SUM($I$55:MAB55)&lt;=$G$58,1,0)</f>
        <v>1</v>
      </c>
      <c r="MAC56" s="299">
        <f>IF(SUM($I$55:MAC55)&lt;=$G$58,1,0)</f>
        <v>1</v>
      </c>
      <c r="MAD56" s="299">
        <f>IF(SUM($I$55:MAD55)&lt;=$G$58,1,0)</f>
        <v>1</v>
      </c>
      <c r="MAE56" s="299">
        <f>IF(SUM($I$55:MAE55)&lt;=$G$58,1,0)</f>
        <v>1</v>
      </c>
      <c r="MAF56" s="299">
        <f>IF(SUM($I$55:MAF55)&lt;=$G$58,1,0)</f>
        <v>1</v>
      </c>
      <c r="MAG56" s="299">
        <f>IF(SUM($I$55:MAG55)&lt;=$G$58,1,0)</f>
        <v>1</v>
      </c>
      <c r="MAH56" s="299">
        <f>IF(SUM($I$55:MAH55)&lt;=$G$58,1,0)</f>
        <v>1</v>
      </c>
      <c r="MAI56" s="299">
        <f>IF(SUM($I$55:MAI55)&lt;=$G$58,1,0)</f>
        <v>1</v>
      </c>
      <c r="MAJ56" s="299">
        <f>IF(SUM($I$55:MAJ55)&lt;=$G$58,1,0)</f>
        <v>1</v>
      </c>
      <c r="MAK56" s="299">
        <f>IF(SUM($I$55:MAK55)&lt;=$G$58,1,0)</f>
        <v>1</v>
      </c>
      <c r="MAL56" s="299">
        <f>IF(SUM($I$55:MAL55)&lt;=$G$58,1,0)</f>
        <v>1</v>
      </c>
      <c r="MAM56" s="299">
        <f>IF(SUM($I$55:MAM55)&lt;=$G$58,1,0)</f>
        <v>1</v>
      </c>
      <c r="MAN56" s="299">
        <f>IF(SUM($I$55:MAN55)&lt;=$G$58,1,0)</f>
        <v>1</v>
      </c>
      <c r="MAO56" s="299">
        <f>IF(SUM($I$55:MAO55)&lt;=$G$58,1,0)</f>
        <v>1</v>
      </c>
      <c r="MAP56" s="299">
        <f>IF(SUM($I$55:MAP55)&lt;=$G$58,1,0)</f>
        <v>1</v>
      </c>
      <c r="MAQ56" s="299">
        <f>IF(SUM($I$55:MAQ55)&lt;=$G$58,1,0)</f>
        <v>1</v>
      </c>
      <c r="MAR56" s="299">
        <f>IF(SUM($I$55:MAR55)&lt;=$G$58,1,0)</f>
        <v>1</v>
      </c>
      <c r="MAS56" s="299">
        <f>IF(SUM($I$55:MAS55)&lt;=$G$58,1,0)</f>
        <v>1</v>
      </c>
      <c r="MAT56" s="299">
        <f>IF(SUM($I$55:MAT55)&lt;=$G$58,1,0)</f>
        <v>1</v>
      </c>
      <c r="MAU56" s="299">
        <f>IF(SUM($I$55:MAU55)&lt;=$G$58,1,0)</f>
        <v>1</v>
      </c>
      <c r="MAV56" s="299">
        <f>IF(SUM($I$55:MAV55)&lt;=$G$58,1,0)</f>
        <v>1</v>
      </c>
      <c r="MAW56" s="299">
        <f>IF(SUM($I$55:MAW55)&lt;=$G$58,1,0)</f>
        <v>1</v>
      </c>
      <c r="MAX56" s="299">
        <f>IF(SUM($I$55:MAX55)&lt;=$G$58,1,0)</f>
        <v>1</v>
      </c>
      <c r="MAY56" s="299">
        <f>IF(SUM($I$55:MAY55)&lt;=$G$58,1,0)</f>
        <v>1</v>
      </c>
      <c r="MAZ56" s="299">
        <f>IF(SUM($I$55:MAZ55)&lt;=$G$58,1,0)</f>
        <v>1</v>
      </c>
      <c r="MBA56" s="299">
        <f>IF(SUM($I$55:MBA55)&lt;=$G$58,1,0)</f>
        <v>1</v>
      </c>
      <c r="MBB56" s="299">
        <f>IF(SUM($I$55:MBB55)&lt;=$G$58,1,0)</f>
        <v>1</v>
      </c>
      <c r="MBC56" s="299">
        <f>IF(SUM($I$55:MBC55)&lt;=$G$58,1,0)</f>
        <v>1</v>
      </c>
      <c r="MBD56" s="299">
        <f>IF(SUM($I$55:MBD55)&lt;=$G$58,1,0)</f>
        <v>1</v>
      </c>
      <c r="MBE56" s="299">
        <f>IF(SUM($I$55:MBE55)&lt;=$G$58,1,0)</f>
        <v>1</v>
      </c>
      <c r="MBF56" s="299">
        <f>IF(SUM($I$55:MBF55)&lt;=$G$58,1,0)</f>
        <v>1</v>
      </c>
      <c r="MBG56" s="299">
        <f>IF(SUM($I$55:MBG55)&lt;=$G$58,1,0)</f>
        <v>1</v>
      </c>
      <c r="MBH56" s="299">
        <f>IF(SUM($I$55:MBH55)&lt;=$G$58,1,0)</f>
        <v>1</v>
      </c>
      <c r="MBI56" s="299">
        <f>IF(SUM($I$55:MBI55)&lt;=$G$58,1,0)</f>
        <v>1</v>
      </c>
      <c r="MBJ56" s="299">
        <f>IF(SUM($I$55:MBJ55)&lt;=$G$58,1,0)</f>
        <v>1</v>
      </c>
      <c r="MBK56" s="299">
        <f>IF(SUM($I$55:MBK55)&lt;=$G$58,1,0)</f>
        <v>1</v>
      </c>
      <c r="MBL56" s="299">
        <f>IF(SUM($I$55:MBL55)&lt;=$G$58,1,0)</f>
        <v>1</v>
      </c>
      <c r="MBM56" s="299">
        <f>IF(SUM($I$55:MBM55)&lt;=$G$58,1,0)</f>
        <v>1</v>
      </c>
      <c r="MBN56" s="299">
        <f>IF(SUM($I$55:MBN55)&lt;=$G$58,1,0)</f>
        <v>1</v>
      </c>
      <c r="MBO56" s="299">
        <f>IF(SUM($I$55:MBO55)&lt;=$G$58,1,0)</f>
        <v>1</v>
      </c>
      <c r="MBP56" s="299">
        <f>IF(SUM($I$55:MBP55)&lt;=$G$58,1,0)</f>
        <v>1</v>
      </c>
      <c r="MBQ56" s="299">
        <f>IF(SUM($I$55:MBQ55)&lt;=$G$58,1,0)</f>
        <v>1</v>
      </c>
      <c r="MBR56" s="299">
        <f>IF(SUM($I$55:MBR55)&lt;=$G$58,1,0)</f>
        <v>1</v>
      </c>
      <c r="MBS56" s="299">
        <f>IF(SUM($I$55:MBS55)&lt;=$G$58,1,0)</f>
        <v>1</v>
      </c>
      <c r="MBT56" s="299">
        <f>IF(SUM($I$55:MBT55)&lt;=$G$58,1,0)</f>
        <v>1</v>
      </c>
      <c r="MBU56" s="299">
        <f>IF(SUM($I$55:MBU55)&lt;=$G$58,1,0)</f>
        <v>1</v>
      </c>
      <c r="MBV56" s="299">
        <f>IF(SUM($I$55:MBV55)&lt;=$G$58,1,0)</f>
        <v>1</v>
      </c>
      <c r="MBW56" s="299">
        <f>IF(SUM($I$55:MBW55)&lt;=$G$58,1,0)</f>
        <v>1</v>
      </c>
      <c r="MBX56" s="299">
        <f>IF(SUM($I$55:MBX55)&lt;=$G$58,1,0)</f>
        <v>1</v>
      </c>
      <c r="MBY56" s="299">
        <f>IF(SUM($I$55:MBY55)&lt;=$G$58,1,0)</f>
        <v>1</v>
      </c>
      <c r="MBZ56" s="299">
        <f>IF(SUM($I$55:MBZ55)&lt;=$G$58,1,0)</f>
        <v>1</v>
      </c>
      <c r="MCA56" s="299">
        <f>IF(SUM($I$55:MCA55)&lt;=$G$58,1,0)</f>
        <v>1</v>
      </c>
      <c r="MCB56" s="299">
        <f>IF(SUM($I$55:MCB55)&lt;=$G$58,1,0)</f>
        <v>1</v>
      </c>
      <c r="MCC56" s="299">
        <f>IF(SUM($I$55:MCC55)&lt;=$G$58,1,0)</f>
        <v>1</v>
      </c>
      <c r="MCD56" s="299">
        <f>IF(SUM($I$55:MCD55)&lt;=$G$58,1,0)</f>
        <v>1</v>
      </c>
      <c r="MCE56" s="299">
        <f>IF(SUM($I$55:MCE55)&lt;=$G$58,1,0)</f>
        <v>1</v>
      </c>
      <c r="MCF56" s="299">
        <f>IF(SUM($I$55:MCF55)&lt;=$G$58,1,0)</f>
        <v>1</v>
      </c>
      <c r="MCG56" s="299">
        <f>IF(SUM($I$55:MCG55)&lt;=$G$58,1,0)</f>
        <v>1</v>
      </c>
      <c r="MCH56" s="299">
        <f>IF(SUM($I$55:MCH55)&lt;=$G$58,1,0)</f>
        <v>1</v>
      </c>
      <c r="MCI56" s="299">
        <f>IF(SUM($I$55:MCI55)&lt;=$G$58,1,0)</f>
        <v>1</v>
      </c>
      <c r="MCJ56" s="299">
        <f>IF(SUM($I$55:MCJ55)&lt;=$G$58,1,0)</f>
        <v>1</v>
      </c>
      <c r="MCK56" s="299">
        <f>IF(SUM($I$55:MCK55)&lt;=$G$58,1,0)</f>
        <v>1</v>
      </c>
      <c r="MCL56" s="299">
        <f>IF(SUM($I$55:MCL55)&lt;=$G$58,1,0)</f>
        <v>1</v>
      </c>
      <c r="MCM56" s="299">
        <f>IF(SUM($I$55:MCM55)&lt;=$G$58,1,0)</f>
        <v>1</v>
      </c>
      <c r="MCN56" s="299">
        <f>IF(SUM($I$55:MCN55)&lt;=$G$58,1,0)</f>
        <v>1</v>
      </c>
      <c r="MCO56" s="299">
        <f>IF(SUM($I$55:MCO55)&lt;=$G$58,1,0)</f>
        <v>1</v>
      </c>
      <c r="MCP56" s="299">
        <f>IF(SUM($I$55:MCP55)&lt;=$G$58,1,0)</f>
        <v>1</v>
      </c>
      <c r="MCQ56" s="299">
        <f>IF(SUM($I$55:MCQ55)&lt;=$G$58,1,0)</f>
        <v>1</v>
      </c>
      <c r="MCR56" s="299">
        <f>IF(SUM($I$55:MCR55)&lt;=$G$58,1,0)</f>
        <v>1</v>
      </c>
      <c r="MCS56" s="299">
        <f>IF(SUM($I$55:MCS55)&lt;=$G$58,1,0)</f>
        <v>1</v>
      </c>
      <c r="MCT56" s="299">
        <f>IF(SUM($I$55:MCT55)&lt;=$G$58,1,0)</f>
        <v>1</v>
      </c>
      <c r="MCU56" s="299">
        <f>IF(SUM($I$55:MCU55)&lt;=$G$58,1,0)</f>
        <v>1</v>
      </c>
      <c r="MCV56" s="299">
        <f>IF(SUM($I$55:MCV55)&lt;=$G$58,1,0)</f>
        <v>1</v>
      </c>
      <c r="MCW56" s="299">
        <f>IF(SUM($I$55:MCW55)&lt;=$G$58,1,0)</f>
        <v>1</v>
      </c>
      <c r="MCX56" s="299">
        <f>IF(SUM($I$55:MCX55)&lt;=$G$58,1,0)</f>
        <v>1</v>
      </c>
      <c r="MCY56" s="299">
        <f>IF(SUM($I$55:MCY55)&lt;=$G$58,1,0)</f>
        <v>1</v>
      </c>
      <c r="MCZ56" s="299">
        <f>IF(SUM($I$55:MCZ55)&lt;=$G$58,1,0)</f>
        <v>1</v>
      </c>
      <c r="MDA56" s="299">
        <f>IF(SUM($I$55:MDA55)&lt;=$G$58,1,0)</f>
        <v>1</v>
      </c>
      <c r="MDB56" s="299">
        <f>IF(SUM($I$55:MDB55)&lt;=$G$58,1,0)</f>
        <v>1</v>
      </c>
      <c r="MDC56" s="299">
        <f>IF(SUM($I$55:MDC55)&lt;=$G$58,1,0)</f>
        <v>1</v>
      </c>
      <c r="MDD56" s="299">
        <f>IF(SUM($I$55:MDD55)&lt;=$G$58,1,0)</f>
        <v>1</v>
      </c>
      <c r="MDE56" s="299">
        <f>IF(SUM($I$55:MDE55)&lt;=$G$58,1,0)</f>
        <v>1</v>
      </c>
      <c r="MDF56" s="299">
        <f>IF(SUM($I$55:MDF55)&lt;=$G$58,1,0)</f>
        <v>1</v>
      </c>
      <c r="MDG56" s="299">
        <f>IF(SUM($I$55:MDG55)&lt;=$G$58,1,0)</f>
        <v>1</v>
      </c>
      <c r="MDH56" s="299">
        <f>IF(SUM($I$55:MDH55)&lt;=$G$58,1,0)</f>
        <v>1</v>
      </c>
      <c r="MDI56" s="299">
        <f>IF(SUM($I$55:MDI55)&lt;=$G$58,1,0)</f>
        <v>1</v>
      </c>
      <c r="MDJ56" s="299">
        <f>IF(SUM($I$55:MDJ55)&lt;=$G$58,1,0)</f>
        <v>1</v>
      </c>
      <c r="MDK56" s="299">
        <f>IF(SUM($I$55:MDK55)&lt;=$G$58,1,0)</f>
        <v>1</v>
      </c>
      <c r="MDL56" s="299">
        <f>IF(SUM($I$55:MDL55)&lt;=$G$58,1,0)</f>
        <v>1</v>
      </c>
      <c r="MDM56" s="299">
        <f>IF(SUM($I$55:MDM55)&lt;=$G$58,1,0)</f>
        <v>1</v>
      </c>
      <c r="MDN56" s="299">
        <f>IF(SUM($I$55:MDN55)&lt;=$G$58,1,0)</f>
        <v>1</v>
      </c>
      <c r="MDO56" s="299">
        <f>IF(SUM($I$55:MDO55)&lt;=$G$58,1,0)</f>
        <v>1</v>
      </c>
      <c r="MDP56" s="299">
        <f>IF(SUM($I$55:MDP55)&lt;=$G$58,1,0)</f>
        <v>1</v>
      </c>
      <c r="MDQ56" s="299">
        <f>IF(SUM($I$55:MDQ55)&lt;=$G$58,1,0)</f>
        <v>1</v>
      </c>
      <c r="MDR56" s="299">
        <f>IF(SUM($I$55:MDR55)&lt;=$G$58,1,0)</f>
        <v>1</v>
      </c>
      <c r="MDS56" s="299">
        <f>IF(SUM($I$55:MDS55)&lt;=$G$58,1,0)</f>
        <v>1</v>
      </c>
      <c r="MDT56" s="299">
        <f>IF(SUM($I$55:MDT55)&lt;=$G$58,1,0)</f>
        <v>1</v>
      </c>
      <c r="MDU56" s="299">
        <f>IF(SUM($I$55:MDU55)&lt;=$G$58,1,0)</f>
        <v>1</v>
      </c>
      <c r="MDV56" s="299">
        <f>IF(SUM($I$55:MDV55)&lt;=$G$58,1,0)</f>
        <v>1</v>
      </c>
      <c r="MDW56" s="299">
        <f>IF(SUM($I$55:MDW55)&lt;=$G$58,1,0)</f>
        <v>1</v>
      </c>
      <c r="MDX56" s="299">
        <f>IF(SUM($I$55:MDX55)&lt;=$G$58,1,0)</f>
        <v>1</v>
      </c>
      <c r="MDY56" s="299">
        <f>IF(SUM($I$55:MDY55)&lt;=$G$58,1,0)</f>
        <v>1</v>
      </c>
      <c r="MDZ56" s="299">
        <f>IF(SUM($I$55:MDZ55)&lt;=$G$58,1,0)</f>
        <v>1</v>
      </c>
      <c r="MEA56" s="299">
        <f>IF(SUM($I$55:MEA55)&lt;=$G$58,1,0)</f>
        <v>1</v>
      </c>
      <c r="MEB56" s="299">
        <f>IF(SUM($I$55:MEB55)&lt;=$G$58,1,0)</f>
        <v>1</v>
      </c>
      <c r="MEC56" s="299">
        <f>IF(SUM($I$55:MEC55)&lt;=$G$58,1,0)</f>
        <v>1</v>
      </c>
      <c r="MED56" s="299">
        <f>IF(SUM($I$55:MED55)&lt;=$G$58,1,0)</f>
        <v>1</v>
      </c>
      <c r="MEE56" s="299">
        <f>IF(SUM($I$55:MEE55)&lt;=$G$58,1,0)</f>
        <v>1</v>
      </c>
      <c r="MEF56" s="299">
        <f>IF(SUM($I$55:MEF55)&lt;=$G$58,1,0)</f>
        <v>1</v>
      </c>
      <c r="MEG56" s="299">
        <f>IF(SUM($I$55:MEG55)&lt;=$G$58,1,0)</f>
        <v>1</v>
      </c>
      <c r="MEH56" s="299">
        <f>IF(SUM($I$55:MEH55)&lt;=$G$58,1,0)</f>
        <v>1</v>
      </c>
      <c r="MEI56" s="299">
        <f>IF(SUM($I$55:MEI55)&lt;=$G$58,1,0)</f>
        <v>1</v>
      </c>
      <c r="MEJ56" s="299">
        <f>IF(SUM($I$55:MEJ55)&lt;=$G$58,1,0)</f>
        <v>1</v>
      </c>
      <c r="MEK56" s="299">
        <f>IF(SUM($I$55:MEK55)&lt;=$G$58,1,0)</f>
        <v>1</v>
      </c>
      <c r="MEL56" s="299">
        <f>IF(SUM($I$55:MEL55)&lt;=$G$58,1,0)</f>
        <v>1</v>
      </c>
      <c r="MEM56" s="299">
        <f>IF(SUM($I$55:MEM55)&lt;=$G$58,1,0)</f>
        <v>1</v>
      </c>
      <c r="MEN56" s="299">
        <f>IF(SUM($I$55:MEN55)&lt;=$G$58,1,0)</f>
        <v>1</v>
      </c>
      <c r="MEO56" s="299">
        <f>IF(SUM($I$55:MEO55)&lt;=$G$58,1,0)</f>
        <v>1</v>
      </c>
      <c r="MEP56" s="299">
        <f>IF(SUM($I$55:MEP55)&lt;=$G$58,1,0)</f>
        <v>1</v>
      </c>
      <c r="MEQ56" s="299">
        <f>IF(SUM($I$55:MEQ55)&lt;=$G$58,1,0)</f>
        <v>1</v>
      </c>
      <c r="MER56" s="299">
        <f>IF(SUM($I$55:MER55)&lt;=$G$58,1,0)</f>
        <v>1</v>
      </c>
      <c r="MES56" s="299">
        <f>IF(SUM($I$55:MES55)&lt;=$G$58,1,0)</f>
        <v>1</v>
      </c>
      <c r="MET56" s="299">
        <f>IF(SUM($I$55:MET55)&lt;=$G$58,1,0)</f>
        <v>1</v>
      </c>
      <c r="MEU56" s="299">
        <f>IF(SUM($I$55:MEU55)&lt;=$G$58,1,0)</f>
        <v>1</v>
      </c>
      <c r="MEV56" s="299">
        <f>IF(SUM($I$55:MEV55)&lt;=$G$58,1,0)</f>
        <v>1</v>
      </c>
      <c r="MEW56" s="299">
        <f>IF(SUM($I$55:MEW55)&lt;=$G$58,1,0)</f>
        <v>1</v>
      </c>
      <c r="MEX56" s="299">
        <f>IF(SUM($I$55:MEX55)&lt;=$G$58,1,0)</f>
        <v>1</v>
      </c>
      <c r="MEY56" s="299">
        <f>IF(SUM($I$55:MEY55)&lt;=$G$58,1,0)</f>
        <v>1</v>
      </c>
      <c r="MEZ56" s="299">
        <f>IF(SUM($I$55:MEZ55)&lt;=$G$58,1,0)</f>
        <v>1</v>
      </c>
      <c r="MFA56" s="299">
        <f>IF(SUM($I$55:MFA55)&lt;=$G$58,1,0)</f>
        <v>1</v>
      </c>
      <c r="MFB56" s="299">
        <f>IF(SUM($I$55:MFB55)&lt;=$G$58,1,0)</f>
        <v>1</v>
      </c>
      <c r="MFC56" s="299">
        <f>IF(SUM($I$55:MFC55)&lt;=$G$58,1,0)</f>
        <v>1</v>
      </c>
      <c r="MFD56" s="299">
        <f>IF(SUM($I$55:MFD55)&lt;=$G$58,1,0)</f>
        <v>1</v>
      </c>
      <c r="MFE56" s="299">
        <f>IF(SUM($I$55:MFE55)&lt;=$G$58,1,0)</f>
        <v>1</v>
      </c>
      <c r="MFF56" s="299">
        <f>IF(SUM($I$55:MFF55)&lt;=$G$58,1,0)</f>
        <v>1</v>
      </c>
      <c r="MFG56" s="299">
        <f>IF(SUM($I$55:MFG55)&lt;=$G$58,1,0)</f>
        <v>1</v>
      </c>
      <c r="MFH56" s="299">
        <f>IF(SUM($I$55:MFH55)&lt;=$G$58,1,0)</f>
        <v>1</v>
      </c>
      <c r="MFI56" s="299">
        <f>IF(SUM($I$55:MFI55)&lt;=$G$58,1,0)</f>
        <v>1</v>
      </c>
      <c r="MFJ56" s="299">
        <f>IF(SUM($I$55:MFJ55)&lt;=$G$58,1,0)</f>
        <v>1</v>
      </c>
      <c r="MFK56" s="299">
        <f>IF(SUM($I$55:MFK55)&lt;=$G$58,1,0)</f>
        <v>1</v>
      </c>
      <c r="MFL56" s="299">
        <f>IF(SUM($I$55:MFL55)&lt;=$G$58,1,0)</f>
        <v>1</v>
      </c>
      <c r="MFM56" s="299">
        <f>IF(SUM($I$55:MFM55)&lt;=$G$58,1,0)</f>
        <v>1</v>
      </c>
      <c r="MFN56" s="299">
        <f>IF(SUM($I$55:MFN55)&lt;=$G$58,1,0)</f>
        <v>1</v>
      </c>
      <c r="MFO56" s="299">
        <f>IF(SUM($I$55:MFO55)&lt;=$G$58,1,0)</f>
        <v>1</v>
      </c>
      <c r="MFP56" s="299">
        <f>IF(SUM($I$55:MFP55)&lt;=$G$58,1,0)</f>
        <v>1</v>
      </c>
      <c r="MFQ56" s="299">
        <f>IF(SUM($I$55:MFQ55)&lt;=$G$58,1,0)</f>
        <v>1</v>
      </c>
      <c r="MFR56" s="299">
        <f>IF(SUM($I$55:MFR55)&lt;=$G$58,1,0)</f>
        <v>1</v>
      </c>
      <c r="MFS56" s="299">
        <f>IF(SUM($I$55:MFS55)&lt;=$G$58,1,0)</f>
        <v>1</v>
      </c>
      <c r="MFT56" s="299">
        <f>IF(SUM($I$55:MFT55)&lt;=$G$58,1,0)</f>
        <v>1</v>
      </c>
      <c r="MFU56" s="299">
        <f>IF(SUM($I$55:MFU55)&lt;=$G$58,1,0)</f>
        <v>1</v>
      </c>
      <c r="MFV56" s="299">
        <f>IF(SUM($I$55:MFV55)&lt;=$G$58,1,0)</f>
        <v>1</v>
      </c>
      <c r="MFW56" s="299">
        <f>IF(SUM($I$55:MFW55)&lt;=$G$58,1,0)</f>
        <v>1</v>
      </c>
      <c r="MFX56" s="299">
        <f>IF(SUM($I$55:MFX55)&lt;=$G$58,1,0)</f>
        <v>1</v>
      </c>
      <c r="MFY56" s="299">
        <f>IF(SUM($I$55:MFY55)&lt;=$G$58,1,0)</f>
        <v>1</v>
      </c>
      <c r="MFZ56" s="299">
        <f>IF(SUM($I$55:MFZ55)&lt;=$G$58,1,0)</f>
        <v>1</v>
      </c>
      <c r="MGA56" s="299">
        <f>IF(SUM($I$55:MGA55)&lt;=$G$58,1,0)</f>
        <v>1</v>
      </c>
      <c r="MGB56" s="299">
        <f>IF(SUM($I$55:MGB55)&lt;=$G$58,1,0)</f>
        <v>1</v>
      </c>
      <c r="MGC56" s="299">
        <f>IF(SUM($I$55:MGC55)&lt;=$G$58,1,0)</f>
        <v>1</v>
      </c>
      <c r="MGD56" s="299">
        <f>IF(SUM($I$55:MGD55)&lt;=$G$58,1,0)</f>
        <v>1</v>
      </c>
      <c r="MGE56" s="299">
        <f>IF(SUM($I$55:MGE55)&lt;=$G$58,1,0)</f>
        <v>1</v>
      </c>
      <c r="MGF56" s="299">
        <f>IF(SUM($I$55:MGF55)&lt;=$G$58,1,0)</f>
        <v>1</v>
      </c>
      <c r="MGG56" s="299">
        <f>IF(SUM($I$55:MGG55)&lt;=$G$58,1,0)</f>
        <v>1</v>
      </c>
      <c r="MGH56" s="299">
        <f>IF(SUM($I$55:MGH55)&lt;=$G$58,1,0)</f>
        <v>1</v>
      </c>
      <c r="MGI56" s="299">
        <f>IF(SUM($I$55:MGI55)&lt;=$G$58,1,0)</f>
        <v>1</v>
      </c>
      <c r="MGJ56" s="299">
        <f>IF(SUM($I$55:MGJ55)&lt;=$G$58,1,0)</f>
        <v>1</v>
      </c>
      <c r="MGK56" s="299">
        <f>IF(SUM($I$55:MGK55)&lt;=$G$58,1,0)</f>
        <v>1</v>
      </c>
      <c r="MGL56" s="299">
        <f>IF(SUM($I$55:MGL55)&lt;=$G$58,1,0)</f>
        <v>1</v>
      </c>
      <c r="MGM56" s="299">
        <f>IF(SUM($I$55:MGM55)&lt;=$G$58,1,0)</f>
        <v>1</v>
      </c>
      <c r="MGN56" s="299">
        <f>IF(SUM($I$55:MGN55)&lt;=$G$58,1,0)</f>
        <v>1</v>
      </c>
      <c r="MGO56" s="299">
        <f>IF(SUM($I$55:MGO55)&lt;=$G$58,1,0)</f>
        <v>1</v>
      </c>
      <c r="MGP56" s="299">
        <f>IF(SUM($I$55:MGP55)&lt;=$G$58,1,0)</f>
        <v>1</v>
      </c>
      <c r="MGQ56" s="299">
        <f>IF(SUM($I$55:MGQ55)&lt;=$G$58,1,0)</f>
        <v>1</v>
      </c>
      <c r="MGR56" s="299">
        <f>IF(SUM($I$55:MGR55)&lt;=$G$58,1,0)</f>
        <v>1</v>
      </c>
      <c r="MGS56" s="299">
        <f>IF(SUM($I$55:MGS55)&lt;=$G$58,1,0)</f>
        <v>1</v>
      </c>
      <c r="MGT56" s="299">
        <f>IF(SUM($I$55:MGT55)&lt;=$G$58,1,0)</f>
        <v>1</v>
      </c>
      <c r="MGU56" s="299">
        <f>IF(SUM($I$55:MGU55)&lt;=$G$58,1,0)</f>
        <v>1</v>
      </c>
      <c r="MGV56" s="299">
        <f>IF(SUM($I$55:MGV55)&lt;=$G$58,1,0)</f>
        <v>1</v>
      </c>
      <c r="MGW56" s="299">
        <f>IF(SUM($I$55:MGW55)&lt;=$G$58,1,0)</f>
        <v>1</v>
      </c>
      <c r="MGX56" s="299">
        <f>IF(SUM($I$55:MGX55)&lt;=$G$58,1,0)</f>
        <v>1</v>
      </c>
      <c r="MGY56" s="299">
        <f>IF(SUM($I$55:MGY55)&lt;=$G$58,1,0)</f>
        <v>1</v>
      </c>
      <c r="MGZ56" s="299">
        <f>IF(SUM($I$55:MGZ55)&lt;=$G$58,1,0)</f>
        <v>1</v>
      </c>
      <c r="MHA56" s="299">
        <f>IF(SUM($I$55:MHA55)&lt;=$G$58,1,0)</f>
        <v>1</v>
      </c>
      <c r="MHB56" s="299">
        <f>IF(SUM($I$55:MHB55)&lt;=$G$58,1,0)</f>
        <v>1</v>
      </c>
      <c r="MHC56" s="299">
        <f>IF(SUM($I$55:MHC55)&lt;=$G$58,1,0)</f>
        <v>1</v>
      </c>
      <c r="MHD56" s="299">
        <f>IF(SUM($I$55:MHD55)&lt;=$G$58,1,0)</f>
        <v>1</v>
      </c>
      <c r="MHE56" s="299">
        <f>IF(SUM($I$55:MHE55)&lt;=$G$58,1,0)</f>
        <v>1</v>
      </c>
      <c r="MHF56" s="299">
        <f>IF(SUM($I$55:MHF55)&lt;=$G$58,1,0)</f>
        <v>1</v>
      </c>
      <c r="MHG56" s="299">
        <f>IF(SUM($I$55:MHG55)&lt;=$G$58,1,0)</f>
        <v>1</v>
      </c>
      <c r="MHH56" s="299">
        <f>IF(SUM($I$55:MHH55)&lt;=$G$58,1,0)</f>
        <v>1</v>
      </c>
      <c r="MHI56" s="299">
        <f>IF(SUM($I$55:MHI55)&lt;=$G$58,1,0)</f>
        <v>1</v>
      </c>
      <c r="MHJ56" s="299">
        <f>IF(SUM($I$55:MHJ55)&lt;=$G$58,1,0)</f>
        <v>1</v>
      </c>
      <c r="MHK56" s="299">
        <f>IF(SUM($I$55:MHK55)&lt;=$G$58,1,0)</f>
        <v>1</v>
      </c>
      <c r="MHL56" s="299">
        <f>IF(SUM($I$55:MHL55)&lt;=$G$58,1,0)</f>
        <v>1</v>
      </c>
      <c r="MHM56" s="299">
        <f>IF(SUM($I$55:MHM55)&lt;=$G$58,1,0)</f>
        <v>1</v>
      </c>
      <c r="MHN56" s="299">
        <f>IF(SUM($I$55:MHN55)&lt;=$G$58,1,0)</f>
        <v>1</v>
      </c>
      <c r="MHO56" s="299">
        <f>IF(SUM($I$55:MHO55)&lt;=$G$58,1,0)</f>
        <v>1</v>
      </c>
      <c r="MHP56" s="299">
        <f>IF(SUM($I$55:MHP55)&lt;=$G$58,1,0)</f>
        <v>1</v>
      </c>
      <c r="MHQ56" s="299">
        <f>IF(SUM($I$55:MHQ55)&lt;=$G$58,1,0)</f>
        <v>1</v>
      </c>
      <c r="MHR56" s="299">
        <f>IF(SUM($I$55:MHR55)&lt;=$G$58,1,0)</f>
        <v>1</v>
      </c>
      <c r="MHS56" s="299">
        <f>IF(SUM($I$55:MHS55)&lt;=$G$58,1,0)</f>
        <v>1</v>
      </c>
      <c r="MHT56" s="299">
        <f>IF(SUM($I$55:MHT55)&lt;=$G$58,1,0)</f>
        <v>1</v>
      </c>
      <c r="MHU56" s="299">
        <f>IF(SUM($I$55:MHU55)&lt;=$G$58,1,0)</f>
        <v>1</v>
      </c>
      <c r="MHV56" s="299">
        <f>IF(SUM($I$55:MHV55)&lt;=$G$58,1,0)</f>
        <v>1</v>
      </c>
      <c r="MHW56" s="299">
        <f>IF(SUM($I$55:MHW55)&lt;=$G$58,1,0)</f>
        <v>1</v>
      </c>
      <c r="MHX56" s="299">
        <f>IF(SUM($I$55:MHX55)&lt;=$G$58,1,0)</f>
        <v>1</v>
      </c>
      <c r="MHY56" s="299">
        <f>IF(SUM($I$55:MHY55)&lt;=$G$58,1,0)</f>
        <v>1</v>
      </c>
      <c r="MHZ56" s="299">
        <f>IF(SUM($I$55:MHZ55)&lt;=$G$58,1,0)</f>
        <v>1</v>
      </c>
      <c r="MIA56" s="299">
        <f>IF(SUM($I$55:MIA55)&lt;=$G$58,1,0)</f>
        <v>1</v>
      </c>
      <c r="MIB56" s="299">
        <f>IF(SUM($I$55:MIB55)&lt;=$G$58,1,0)</f>
        <v>1</v>
      </c>
      <c r="MIC56" s="299">
        <f>IF(SUM($I$55:MIC55)&lt;=$G$58,1,0)</f>
        <v>1</v>
      </c>
      <c r="MID56" s="299">
        <f>IF(SUM($I$55:MID55)&lt;=$G$58,1,0)</f>
        <v>1</v>
      </c>
      <c r="MIE56" s="299">
        <f>IF(SUM($I$55:MIE55)&lt;=$G$58,1,0)</f>
        <v>1</v>
      </c>
      <c r="MIF56" s="299">
        <f>IF(SUM($I$55:MIF55)&lt;=$G$58,1,0)</f>
        <v>1</v>
      </c>
      <c r="MIG56" s="299">
        <f>IF(SUM($I$55:MIG55)&lt;=$G$58,1,0)</f>
        <v>1</v>
      </c>
      <c r="MIH56" s="299">
        <f>IF(SUM($I$55:MIH55)&lt;=$G$58,1,0)</f>
        <v>1</v>
      </c>
      <c r="MII56" s="299">
        <f>IF(SUM($I$55:MII55)&lt;=$G$58,1,0)</f>
        <v>1</v>
      </c>
      <c r="MIJ56" s="299">
        <f>IF(SUM($I$55:MIJ55)&lt;=$G$58,1,0)</f>
        <v>1</v>
      </c>
      <c r="MIK56" s="299">
        <f>IF(SUM($I$55:MIK55)&lt;=$G$58,1,0)</f>
        <v>1</v>
      </c>
      <c r="MIL56" s="299">
        <f>IF(SUM($I$55:MIL55)&lt;=$G$58,1,0)</f>
        <v>1</v>
      </c>
      <c r="MIM56" s="299">
        <f>IF(SUM($I$55:MIM55)&lt;=$G$58,1,0)</f>
        <v>1</v>
      </c>
      <c r="MIN56" s="299">
        <f>IF(SUM($I$55:MIN55)&lt;=$G$58,1,0)</f>
        <v>1</v>
      </c>
      <c r="MIO56" s="299">
        <f>IF(SUM($I$55:MIO55)&lt;=$G$58,1,0)</f>
        <v>1</v>
      </c>
      <c r="MIP56" s="299">
        <f>IF(SUM($I$55:MIP55)&lt;=$G$58,1,0)</f>
        <v>1</v>
      </c>
      <c r="MIQ56" s="299">
        <f>IF(SUM($I$55:MIQ55)&lt;=$G$58,1,0)</f>
        <v>1</v>
      </c>
      <c r="MIR56" s="299">
        <f>IF(SUM($I$55:MIR55)&lt;=$G$58,1,0)</f>
        <v>1</v>
      </c>
      <c r="MIS56" s="299">
        <f>IF(SUM($I$55:MIS55)&lt;=$G$58,1,0)</f>
        <v>1</v>
      </c>
      <c r="MIT56" s="299">
        <f>IF(SUM($I$55:MIT55)&lt;=$G$58,1,0)</f>
        <v>1</v>
      </c>
      <c r="MIU56" s="299">
        <f>IF(SUM($I$55:MIU55)&lt;=$G$58,1,0)</f>
        <v>1</v>
      </c>
      <c r="MIV56" s="299">
        <f>IF(SUM($I$55:MIV55)&lt;=$G$58,1,0)</f>
        <v>1</v>
      </c>
      <c r="MIW56" s="299">
        <f>IF(SUM($I$55:MIW55)&lt;=$G$58,1,0)</f>
        <v>1</v>
      </c>
      <c r="MIX56" s="299">
        <f>IF(SUM($I$55:MIX55)&lt;=$G$58,1,0)</f>
        <v>1</v>
      </c>
      <c r="MIY56" s="299">
        <f>IF(SUM($I$55:MIY55)&lt;=$G$58,1,0)</f>
        <v>1</v>
      </c>
      <c r="MIZ56" s="299">
        <f>IF(SUM($I$55:MIZ55)&lt;=$G$58,1,0)</f>
        <v>1</v>
      </c>
      <c r="MJA56" s="299">
        <f>IF(SUM($I$55:MJA55)&lt;=$G$58,1,0)</f>
        <v>1</v>
      </c>
      <c r="MJB56" s="299">
        <f>IF(SUM($I$55:MJB55)&lt;=$G$58,1,0)</f>
        <v>1</v>
      </c>
      <c r="MJC56" s="299">
        <f>IF(SUM($I$55:MJC55)&lt;=$G$58,1,0)</f>
        <v>1</v>
      </c>
      <c r="MJD56" s="299">
        <f>IF(SUM($I$55:MJD55)&lt;=$G$58,1,0)</f>
        <v>1</v>
      </c>
      <c r="MJE56" s="299">
        <f>IF(SUM($I$55:MJE55)&lt;=$G$58,1,0)</f>
        <v>1</v>
      </c>
      <c r="MJF56" s="299">
        <f>IF(SUM($I$55:MJF55)&lt;=$G$58,1,0)</f>
        <v>1</v>
      </c>
      <c r="MJG56" s="299">
        <f>IF(SUM($I$55:MJG55)&lt;=$G$58,1,0)</f>
        <v>1</v>
      </c>
      <c r="MJH56" s="299">
        <f>IF(SUM($I$55:MJH55)&lt;=$G$58,1,0)</f>
        <v>1</v>
      </c>
      <c r="MJI56" s="299">
        <f>IF(SUM($I$55:MJI55)&lt;=$G$58,1,0)</f>
        <v>1</v>
      </c>
      <c r="MJJ56" s="299">
        <f>IF(SUM($I$55:MJJ55)&lt;=$G$58,1,0)</f>
        <v>1</v>
      </c>
      <c r="MJK56" s="299">
        <f>IF(SUM($I$55:MJK55)&lt;=$G$58,1,0)</f>
        <v>1</v>
      </c>
      <c r="MJL56" s="299">
        <f>IF(SUM($I$55:MJL55)&lt;=$G$58,1,0)</f>
        <v>1</v>
      </c>
      <c r="MJM56" s="299">
        <f>IF(SUM($I$55:MJM55)&lt;=$G$58,1,0)</f>
        <v>1</v>
      </c>
      <c r="MJN56" s="299">
        <f>IF(SUM($I$55:MJN55)&lt;=$G$58,1,0)</f>
        <v>1</v>
      </c>
      <c r="MJO56" s="299">
        <f>IF(SUM($I$55:MJO55)&lt;=$G$58,1,0)</f>
        <v>1</v>
      </c>
      <c r="MJP56" s="299">
        <f>IF(SUM($I$55:MJP55)&lt;=$G$58,1,0)</f>
        <v>1</v>
      </c>
      <c r="MJQ56" s="299">
        <f>IF(SUM($I$55:MJQ55)&lt;=$G$58,1,0)</f>
        <v>1</v>
      </c>
      <c r="MJR56" s="299">
        <f>IF(SUM($I$55:MJR55)&lt;=$G$58,1,0)</f>
        <v>1</v>
      </c>
      <c r="MJS56" s="299">
        <f>IF(SUM($I$55:MJS55)&lt;=$G$58,1,0)</f>
        <v>1</v>
      </c>
      <c r="MJT56" s="299">
        <f>IF(SUM($I$55:MJT55)&lt;=$G$58,1,0)</f>
        <v>1</v>
      </c>
      <c r="MJU56" s="299">
        <f>IF(SUM($I$55:MJU55)&lt;=$G$58,1,0)</f>
        <v>1</v>
      </c>
      <c r="MJV56" s="299">
        <f>IF(SUM($I$55:MJV55)&lt;=$G$58,1,0)</f>
        <v>1</v>
      </c>
      <c r="MJW56" s="299">
        <f>IF(SUM($I$55:MJW55)&lt;=$G$58,1,0)</f>
        <v>1</v>
      </c>
      <c r="MJX56" s="299">
        <f>IF(SUM($I$55:MJX55)&lt;=$G$58,1,0)</f>
        <v>1</v>
      </c>
      <c r="MJY56" s="299">
        <f>IF(SUM($I$55:MJY55)&lt;=$G$58,1,0)</f>
        <v>1</v>
      </c>
      <c r="MJZ56" s="299">
        <f>IF(SUM($I$55:MJZ55)&lt;=$G$58,1,0)</f>
        <v>1</v>
      </c>
      <c r="MKA56" s="299">
        <f>IF(SUM($I$55:MKA55)&lt;=$G$58,1,0)</f>
        <v>1</v>
      </c>
      <c r="MKB56" s="299">
        <f>IF(SUM($I$55:MKB55)&lt;=$G$58,1,0)</f>
        <v>1</v>
      </c>
      <c r="MKC56" s="299">
        <f>IF(SUM($I$55:MKC55)&lt;=$G$58,1,0)</f>
        <v>1</v>
      </c>
      <c r="MKD56" s="299">
        <f>IF(SUM($I$55:MKD55)&lt;=$G$58,1,0)</f>
        <v>1</v>
      </c>
      <c r="MKE56" s="299">
        <f>IF(SUM($I$55:MKE55)&lt;=$G$58,1,0)</f>
        <v>1</v>
      </c>
      <c r="MKF56" s="299">
        <f>IF(SUM($I$55:MKF55)&lt;=$G$58,1,0)</f>
        <v>1</v>
      </c>
      <c r="MKG56" s="299">
        <f>IF(SUM($I$55:MKG55)&lt;=$G$58,1,0)</f>
        <v>1</v>
      </c>
      <c r="MKH56" s="299">
        <f>IF(SUM($I$55:MKH55)&lt;=$G$58,1,0)</f>
        <v>1</v>
      </c>
      <c r="MKI56" s="299">
        <f>IF(SUM($I$55:MKI55)&lt;=$G$58,1,0)</f>
        <v>1</v>
      </c>
      <c r="MKJ56" s="299">
        <f>IF(SUM($I$55:MKJ55)&lt;=$G$58,1,0)</f>
        <v>1</v>
      </c>
      <c r="MKK56" s="299">
        <f>IF(SUM($I$55:MKK55)&lt;=$G$58,1,0)</f>
        <v>1</v>
      </c>
      <c r="MKL56" s="299">
        <f>IF(SUM($I$55:MKL55)&lt;=$G$58,1,0)</f>
        <v>1</v>
      </c>
      <c r="MKM56" s="299">
        <f>IF(SUM($I$55:MKM55)&lt;=$G$58,1,0)</f>
        <v>1</v>
      </c>
      <c r="MKN56" s="299">
        <f>IF(SUM($I$55:MKN55)&lt;=$G$58,1,0)</f>
        <v>1</v>
      </c>
      <c r="MKO56" s="299">
        <f>IF(SUM($I$55:MKO55)&lt;=$G$58,1,0)</f>
        <v>1</v>
      </c>
      <c r="MKP56" s="299">
        <f>IF(SUM($I$55:MKP55)&lt;=$G$58,1,0)</f>
        <v>1</v>
      </c>
      <c r="MKQ56" s="299">
        <f>IF(SUM($I$55:MKQ55)&lt;=$G$58,1,0)</f>
        <v>1</v>
      </c>
      <c r="MKR56" s="299">
        <f>IF(SUM($I$55:MKR55)&lt;=$G$58,1,0)</f>
        <v>1</v>
      </c>
      <c r="MKS56" s="299">
        <f>IF(SUM($I$55:MKS55)&lt;=$G$58,1,0)</f>
        <v>1</v>
      </c>
      <c r="MKT56" s="299">
        <f>IF(SUM($I$55:MKT55)&lt;=$G$58,1,0)</f>
        <v>1</v>
      </c>
      <c r="MKU56" s="299">
        <f>IF(SUM($I$55:MKU55)&lt;=$G$58,1,0)</f>
        <v>1</v>
      </c>
      <c r="MKV56" s="299">
        <f>IF(SUM($I$55:MKV55)&lt;=$G$58,1,0)</f>
        <v>1</v>
      </c>
      <c r="MKW56" s="299">
        <f>IF(SUM($I$55:MKW55)&lt;=$G$58,1,0)</f>
        <v>1</v>
      </c>
      <c r="MKX56" s="299">
        <f>IF(SUM($I$55:MKX55)&lt;=$G$58,1,0)</f>
        <v>1</v>
      </c>
      <c r="MKY56" s="299">
        <f>IF(SUM($I$55:MKY55)&lt;=$G$58,1,0)</f>
        <v>1</v>
      </c>
      <c r="MKZ56" s="299">
        <f>IF(SUM($I$55:MKZ55)&lt;=$G$58,1,0)</f>
        <v>1</v>
      </c>
      <c r="MLA56" s="299">
        <f>IF(SUM($I$55:MLA55)&lt;=$G$58,1,0)</f>
        <v>1</v>
      </c>
      <c r="MLB56" s="299">
        <f>IF(SUM($I$55:MLB55)&lt;=$G$58,1,0)</f>
        <v>1</v>
      </c>
      <c r="MLC56" s="299">
        <f>IF(SUM($I$55:MLC55)&lt;=$G$58,1,0)</f>
        <v>1</v>
      </c>
      <c r="MLD56" s="299">
        <f>IF(SUM($I$55:MLD55)&lt;=$G$58,1,0)</f>
        <v>1</v>
      </c>
      <c r="MLE56" s="299">
        <f>IF(SUM($I$55:MLE55)&lt;=$G$58,1,0)</f>
        <v>1</v>
      </c>
      <c r="MLF56" s="299">
        <f>IF(SUM($I$55:MLF55)&lt;=$G$58,1,0)</f>
        <v>1</v>
      </c>
      <c r="MLG56" s="299">
        <f>IF(SUM($I$55:MLG55)&lt;=$G$58,1,0)</f>
        <v>1</v>
      </c>
      <c r="MLH56" s="299">
        <f>IF(SUM($I$55:MLH55)&lt;=$G$58,1,0)</f>
        <v>1</v>
      </c>
      <c r="MLI56" s="299">
        <f>IF(SUM($I$55:MLI55)&lt;=$G$58,1,0)</f>
        <v>1</v>
      </c>
      <c r="MLJ56" s="299">
        <f>IF(SUM($I$55:MLJ55)&lt;=$G$58,1,0)</f>
        <v>1</v>
      </c>
      <c r="MLK56" s="299">
        <f>IF(SUM($I$55:MLK55)&lt;=$G$58,1,0)</f>
        <v>1</v>
      </c>
      <c r="MLL56" s="299">
        <f>IF(SUM($I$55:MLL55)&lt;=$G$58,1,0)</f>
        <v>1</v>
      </c>
      <c r="MLM56" s="299">
        <f>IF(SUM($I$55:MLM55)&lt;=$G$58,1,0)</f>
        <v>1</v>
      </c>
      <c r="MLN56" s="299">
        <f>IF(SUM($I$55:MLN55)&lt;=$G$58,1,0)</f>
        <v>1</v>
      </c>
      <c r="MLO56" s="299">
        <f>IF(SUM($I$55:MLO55)&lt;=$G$58,1,0)</f>
        <v>1</v>
      </c>
      <c r="MLP56" s="299">
        <f>IF(SUM($I$55:MLP55)&lt;=$G$58,1,0)</f>
        <v>1</v>
      </c>
      <c r="MLQ56" s="299">
        <f>IF(SUM($I$55:MLQ55)&lt;=$G$58,1,0)</f>
        <v>1</v>
      </c>
      <c r="MLR56" s="299">
        <f>IF(SUM($I$55:MLR55)&lt;=$G$58,1,0)</f>
        <v>1</v>
      </c>
      <c r="MLS56" s="299">
        <f>IF(SUM($I$55:MLS55)&lt;=$G$58,1,0)</f>
        <v>1</v>
      </c>
      <c r="MLT56" s="299">
        <f>IF(SUM($I$55:MLT55)&lt;=$G$58,1,0)</f>
        <v>1</v>
      </c>
      <c r="MLU56" s="299">
        <f>IF(SUM($I$55:MLU55)&lt;=$G$58,1,0)</f>
        <v>1</v>
      </c>
      <c r="MLV56" s="299">
        <f>IF(SUM($I$55:MLV55)&lt;=$G$58,1,0)</f>
        <v>1</v>
      </c>
      <c r="MLW56" s="299">
        <f>IF(SUM($I$55:MLW55)&lt;=$G$58,1,0)</f>
        <v>1</v>
      </c>
      <c r="MLX56" s="299">
        <f>IF(SUM($I$55:MLX55)&lt;=$G$58,1,0)</f>
        <v>1</v>
      </c>
      <c r="MLY56" s="299">
        <f>IF(SUM($I$55:MLY55)&lt;=$G$58,1,0)</f>
        <v>1</v>
      </c>
      <c r="MLZ56" s="299">
        <f>IF(SUM($I$55:MLZ55)&lt;=$G$58,1,0)</f>
        <v>1</v>
      </c>
      <c r="MMA56" s="299">
        <f>IF(SUM($I$55:MMA55)&lt;=$G$58,1,0)</f>
        <v>1</v>
      </c>
      <c r="MMB56" s="299">
        <f>IF(SUM($I$55:MMB55)&lt;=$G$58,1,0)</f>
        <v>1</v>
      </c>
      <c r="MMC56" s="299">
        <f>IF(SUM($I$55:MMC55)&lt;=$G$58,1,0)</f>
        <v>1</v>
      </c>
      <c r="MMD56" s="299">
        <f>IF(SUM($I$55:MMD55)&lt;=$G$58,1,0)</f>
        <v>1</v>
      </c>
      <c r="MME56" s="299">
        <f>IF(SUM($I$55:MME55)&lt;=$G$58,1,0)</f>
        <v>1</v>
      </c>
      <c r="MMF56" s="299">
        <f>IF(SUM($I$55:MMF55)&lt;=$G$58,1,0)</f>
        <v>1</v>
      </c>
      <c r="MMG56" s="299">
        <f>IF(SUM($I$55:MMG55)&lt;=$G$58,1,0)</f>
        <v>1</v>
      </c>
      <c r="MMH56" s="299">
        <f>IF(SUM($I$55:MMH55)&lt;=$G$58,1,0)</f>
        <v>1</v>
      </c>
      <c r="MMI56" s="299">
        <f>IF(SUM($I$55:MMI55)&lt;=$G$58,1,0)</f>
        <v>1</v>
      </c>
      <c r="MMJ56" s="299">
        <f>IF(SUM($I$55:MMJ55)&lt;=$G$58,1,0)</f>
        <v>1</v>
      </c>
      <c r="MMK56" s="299">
        <f>IF(SUM($I$55:MMK55)&lt;=$G$58,1,0)</f>
        <v>1</v>
      </c>
      <c r="MML56" s="299">
        <f>IF(SUM($I$55:MML55)&lt;=$G$58,1,0)</f>
        <v>1</v>
      </c>
      <c r="MMM56" s="299">
        <f>IF(SUM($I$55:MMM55)&lt;=$G$58,1,0)</f>
        <v>1</v>
      </c>
      <c r="MMN56" s="299">
        <f>IF(SUM($I$55:MMN55)&lt;=$G$58,1,0)</f>
        <v>1</v>
      </c>
      <c r="MMO56" s="299">
        <f>IF(SUM($I$55:MMO55)&lt;=$G$58,1,0)</f>
        <v>1</v>
      </c>
      <c r="MMP56" s="299">
        <f>IF(SUM($I$55:MMP55)&lt;=$G$58,1,0)</f>
        <v>1</v>
      </c>
      <c r="MMQ56" s="299">
        <f>IF(SUM($I$55:MMQ55)&lt;=$G$58,1,0)</f>
        <v>1</v>
      </c>
      <c r="MMR56" s="299">
        <f>IF(SUM($I$55:MMR55)&lt;=$G$58,1,0)</f>
        <v>1</v>
      </c>
      <c r="MMS56" s="299">
        <f>IF(SUM($I$55:MMS55)&lt;=$G$58,1,0)</f>
        <v>1</v>
      </c>
      <c r="MMT56" s="299">
        <f>IF(SUM($I$55:MMT55)&lt;=$G$58,1,0)</f>
        <v>1</v>
      </c>
      <c r="MMU56" s="299">
        <f>IF(SUM($I$55:MMU55)&lt;=$G$58,1,0)</f>
        <v>1</v>
      </c>
      <c r="MMV56" s="299">
        <f>IF(SUM($I$55:MMV55)&lt;=$G$58,1,0)</f>
        <v>1</v>
      </c>
      <c r="MMW56" s="299">
        <f>IF(SUM($I$55:MMW55)&lt;=$G$58,1,0)</f>
        <v>1</v>
      </c>
      <c r="MMX56" s="299">
        <f>IF(SUM($I$55:MMX55)&lt;=$G$58,1,0)</f>
        <v>1</v>
      </c>
      <c r="MMY56" s="299">
        <f>IF(SUM($I$55:MMY55)&lt;=$G$58,1,0)</f>
        <v>1</v>
      </c>
      <c r="MMZ56" s="299">
        <f>IF(SUM($I$55:MMZ55)&lt;=$G$58,1,0)</f>
        <v>1</v>
      </c>
      <c r="MNA56" s="299">
        <f>IF(SUM($I$55:MNA55)&lt;=$G$58,1,0)</f>
        <v>1</v>
      </c>
      <c r="MNB56" s="299">
        <f>IF(SUM($I$55:MNB55)&lt;=$G$58,1,0)</f>
        <v>1</v>
      </c>
      <c r="MNC56" s="299">
        <f>IF(SUM($I$55:MNC55)&lt;=$G$58,1,0)</f>
        <v>1</v>
      </c>
      <c r="MND56" s="299">
        <f>IF(SUM($I$55:MND55)&lt;=$G$58,1,0)</f>
        <v>1</v>
      </c>
      <c r="MNE56" s="299">
        <f>IF(SUM($I$55:MNE55)&lt;=$G$58,1,0)</f>
        <v>1</v>
      </c>
      <c r="MNF56" s="299">
        <f>IF(SUM($I$55:MNF55)&lt;=$G$58,1,0)</f>
        <v>1</v>
      </c>
      <c r="MNG56" s="299">
        <f>IF(SUM($I$55:MNG55)&lt;=$G$58,1,0)</f>
        <v>1</v>
      </c>
      <c r="MNH56" s="299">
        <f>IF(SUM($I$55:MNH55)&lt;=$G$58,1,0)</f>
        <v>1</v>
      </c>
      <c r="MNI56" s="299">
        <f>IF(SUM($I$55:MNI55)&lt;=$G$58,1,0)</f>
        <v>1</v>
      </c>
      <c r="MNJ56" s="299">
        <f>IF(SUM($I$55:MNJ55)&lt;=$G$58,1,0)</f>
        <v>1</v>
      </c>
      <c r="MNK56" s="299">
        <f>IF(SUM($I$55:MNK55)&lt;=$G$58,1,0)</f>
        <v>1</v>
      </c>
      <c r="MNL56" s="299">
        <f>IF(SUM($I$55:MNL55)&lt;=$G$58,1,0)</f>
        <v>1</v>
      </c>
      <c r="MNM56" s="299">
        <f>IF(SUM($I$55:MNM55)&lt;=$G$58,1,0)</f>
        <v>1</v>
      </c>
      <c r="MNN56" s="299">
        <f>IF(SUM($I$55:MNN55)&lt;=$G$58,1,0)</f>
        <v>1</v>
      </c>
      <c r="MNO56" s="299">
        <f>IF(SUM($I$55:MNO55)&lt;=$G$58,1,0)</f>
        <v>1</v>
      </c>
      <c r="MNP56" s="299">
        <f>IF(SUM($I$55:MNP55)&lt;=$G$58,1,0)</f>
        <v>1</v>
      </c>
      <c r="MNQ56" s="299">
        <f>IF(SUM($I$55:MNQ55)&lt;=$G$58,1,0)</f>
        <v>1</v>
      </c>
      <c r="MNR56" s="299">
        <f>IF(SUM($I$55:MNR55)&lt;=$G$58,1,0)</f>
        <v>1</v>
      </c>
      <c r="MNS56" s="299">
        <f>IF(SUM($I$55:MNS55)&lt;=$G$58,1,0)</f>
        <v>1</v>
      </c>
      <c r="MNT56" s="299">
        <f>IF(SUM($I$55:MNT55)&lt;=$G$58,1,0)</f>
        <v>1</v>
      </c>
      <c r="MNU56" s="299">
        <f>IF(SUM($I$55:MNU55)&lt;=$G$58,1,0)</f>
        <v>1</v>
      </c>
      <c r="MNV56" s="299">
        <f>IF(SUM($I$55:MNV55)&lt;=$G$58,1,0)</f>
        <v>1</v>
      </c>
      <c r="MNW56" s="299">
        <f>IF(SUM($I$55:MNW55)&lt;=$G$58,1,0)</f>
        <v>1</v>
      </c>
      <c r="MNX56" s="299">
        <f>IF(SUM($I$55:MNX55)&lt;=$G$58,1,0)</f>
        <v>1</v>
      </c>
      <c r="MNY56" s="299">
        <f>IF(SUM($I$55:MNY55)&lt;=$G$58,1,0)</f>
        <v>1</v>
      </c>
      <c r="MNZ56" s="299">
        <f>IF(SUM($I$55:MNZ55)&lt;=$G$58,1,0)</f>
        <v>1</v>
      </c>
      <c r="MOA56" s="299">
        <f>IF(SUM($I$55:MOA55)&lt;=$G$58,1,0)</f>
        <v>1</v>
      </c>
      <c r="MOB56" s="299">
        <f>IF(SUM($I$55:MOB55)&lt;=$G$58,1,0)</f>
        <v>1</v>
      </c>
      <c r="MOC56" s="299">
        <f>IF(SUM($I$55:MOC55)&lt;=$G$58,1,0)</f>
        <v>1</v>
      </c>
      <c r="MOD56" s="299">
        <f>IF(SUM($I$55:MOD55)&lt;=$G$58,1,0)</f>
        <v>1</v>
      </c>
      <c r="MOE56" s="299">
        <f>IF(SUM($I$55:MOE55)&lt;=$G$58,1,0)</f>
        <v>1</v>
      </c>
      <c r="MOF56" s="299">
        <f>IF(SUM($I$55:MOF55)&lt;=$G$58,1,0)</f>
        <v>1</v>
      </c>
      <c r="MOG56" s="299">
        <f>IF(SUM($I$55:MOG55)&lt;=$G$58,1,0)</f>
        <v>1</v>
      </c>
      <c r="MOH56" s="299">
        <f>IF(SUM($I$55:MOH55)&lt;=$G$58,1,0)</f>
        <v>1</v>
      </c>
      <c r="MOI56" s="299">
        <f>IF(SUM($I$55:MOI55)&lt;=$G$58,1,0)</f>
        <v>1</v>
      </c>
      <c r="MOJ56" s="299">
        <f>IF(SUM($I$55:MOJ55)&lt;=$G$58,1,0)</f>
        <v>1</v>
      </c>
      <c r="MOK56" s="299">
        <f>IF(SUM($I$55:MOK55)&lt;=$G$58,1,0)</f>
        <v>1</v>
      </c>
      <c r="MOL56" s="299">
        <f>IF(SUM($I$55:MOL55)&lt;=$G$58,1,0)</f>
        <v>1</v>
      </c>
      <c r="MOM56" s="299">
        <f>IF(SUM($I$55:MOM55)&lt;=$G$58,1,0)</f>
        <v>1</v>
      </c>
      <c r="MON56" s="299">
        <f>IF(SUM($I$55:MON55)&lt;=$G$58,1,0)</f>
        <v>1</v>
      </c>
      <c r="MOO56" s="299">
        <f>IF(SUM($I$55:MOO55)&lt;=$G$58,1,0)</f>
        <v>1</v>
      </c>
      <c r="MOP56" s="299">
        <f>IF(SUM($I$55:MOP55)&lt;=$G$58,1,0)</f>
        <v>1</v>
      </c>
      <c r="MOQ56" s="299">
        <f>IF(SUM($I$55:MOQ55)&lt;=$G$58,1,0)</f>
        <v>1</v>
      </c>
      <c r="MOR56" s="299">
        <f>IF(SUM($I$55:MOR55)&lt;=$G$58,1,0)</f>
        <v>1</v>
      </c>
      <c r="MOS56" s="299">
        <f>IF(SUM($I$55:MOS55)&lt;=$G$58,1,0)</f>
        <v>1</v>
      </c>
      <c r="MOT56" s="299">
        <f>IF(SUM($I$55:MOT55)&lt;=$G$58,1,0)</f>
        <v>1</v>
      </c>
      <c r="MOU56" s="299">
        <f>IF(SUM($I$55:MOU55)&lt;=$G$58,1,0)</f>
        <v>1</v>
      </c>
      <c r="MOV56" s="299">
        <f>IF(SUM($I$55:MOV55)&lt;=$G$58,1,0)</f>
        <v>1</v>
      </c>
      <c r="MOW56" s="299">
        <f>IF(SUM($I$55:MOW55)&lt;=$G$58,1,0)</f>
        <v>1</v>
      </c>
      <c r="MOX56" s="299">
        <f>IF(SUM($I$55:MOX55)&lt;=$G$58,1,0)</f>
        <v>1</v>
      </c>
      <c r="MOY56" s="299">
        <f>IF(SUM($I$55:MOY55)&lt;=$G$58,1,0)</f>
        <v>1</v>
      </c>
      <c r="MOZ56" s="299">
        <f>IF(SUM($I$55:MOZ55)&lt;=$G$58,1,0)</f>
        <v>1</v>
      </c>
      <c r="MPA56" s="299">
        <f>IF(SUM($I$55:MPA55)&lt;=$G$58,1,0)</f>
        <v>1</v>
      </c>
      <c r="MPB56" s="299">
        <f>IF(SUM($I$55:MPB55)&lt;=$G$58,1,0)</f>
        <v>1</v>
      </c>
      <c r="MPC56" s="299">
        <f>IF(SUM($I$55:MPC55)&lt;=$G$58,1,0)</f>
        <v>1</v>
      </c>
      <c r="MPD56" s="299">
        <f>IF(SUM($I$55:MPD55)&lt;=$G$58,1,0)</f>
        <v>1</v>
      </c>
      <c r="MPE56" s="299">
        <f>IF(SUM($I$55:MPE55)&lt;=$G$58,1,0)</f>
        <v>1</v>
      </c>
      <c r="MPF56" s="299">
        <f>IF(SUM($I$55:MPF55)&lt;=$G$58,1,0)</f>
        <v>1</v>
      </c>
      <c r="MPG56" s="299">
        <f>IF(SUM($I$55:MPG55)&lt;=$G$58,1,0)</f>
        <v>1</v>
      </c>
      <c r="MPH56" s="299">
        <f>IF(SUM($I$55:MPH55)&lt;=$G$58,1,0)</f>
        <v>1</v>
      </c>
      <c r="MPI56" s="299">
        <f>IF(SUM($I$55:MPI55)&lt;=$G$58,1,0)</f>
        <v>1</v>
      </c>
      <c r="MPJ56" s="299">
        <f>IF(SUM($I$55:MPJ55)&lt;=$G$58,1,0)</f>
        <v>1</v>
      </c>
      <c r="MPK56" s="299">
        <f>IF(SUM($I$55:MPK55)&lt;=$G$58,1,0)</f>
        <v>1</v>
      </c>
      <c r="MPL56" s="299">
        <f>IF(SUM($I$55:MPL55)&lt;=$G$58,1,0)</f>
        <v>1</v>
      </c>
      <c r="MPM56" s="299">
        <f>IF(SUM($I$55:MPM55)&lt;=$G$58,1,0)</f>
        <v>1</v>
      </c>
      <c r="MPN56" s="299">
        <f>IF(SUM($I$55:MPN55)&lt;=$G$58,1,0)</f>
        <v>1</v>
      </c>
      <c r="MPO56" s="299">
        <f>IF(SUM($I$55:MPO55)&lt;=$G$58,1,0)</f>
        <v>1</v>
      </c>
      <c r="MPP56" s="299">
        <f>IF(SUM($I$55:MPP55)&lt;=$G$58,1,0)</f>
        <v>1</v>
      </c>
      <c r="MPQ56" s="299">
        <f>IF(SUM($I$55:MPQ55)&lt;=$G$58,1,0)</f>
        <v>1</v>
      </c>
      <c r="MPR56" s="299">
        <f>IF(SUM($I$55:MPR55)&lt;=$G$58,1,0)</f>
        <v>1</v>
      </c>
      <c r="MPS56" s="299">
        <f>IF(SUM($I$55:MPS55)&lt;=$G$58,1,0)</f>
        <v>1</v>
      </c>
      <c r="MPT56" s="299">
        <f>IF(SUM($I$55:MPT55)&lt;=$G$58,1,0)</f>
        <v>1</v>
      </c>
      <c r="MPU56" s="299">
        <f>IF(SUM($I$55:MPU55)&lt;=$G$58,1,0)</f>
        <v>1</v>
      </c>
      <c r="MPV56" s="299">
        <f>IF(SUM($I$55:MPV55)&lt;=$G$58,1,0)</f>
        <v>1</v>
      </c>
      <c r="MPW56" s="299">
        <f>IF(SUM($I$55:MPW55)&lt;=$G$58,1,0)</f>
        <v>1</v>
      </c>
      <c r="MPX56" s="299">
        <f>IF(SUM($I$55:MPX55)&lt;=$G$58,1,0)</f>
        <v>1</v>
      </c>
      <c r="MPY56" s="299">
        <f>IF(SUM($I$55:MPY55)&lt;=$G$58,1,0)</f>
        <v>1</v>
      </c>
      <c r="MPZ56" s="299">
        <f>IF(SUM($I$55:MPZ55)&lt;=$G$58,1,0)</f>
        <v>1</v>
      </c>
      <c r="MQA56" s="299">
        <f>IF(SUM($I$55:MQA55)&lt;=$G$58,1,0)</f>
        <v>1</v>
      </c>
      <c r="MQB56" s="299">
        <f>IF(SUM($I$55:MQB55)&lt;=$G$58,1,0)</f>
        <v>1</v>
      </c>
      <c r="MQC56" s="299">
        <f>IF(SUM($I$55:MQC55)&lt;=$G$58,1,0)</f>
        <v>1</v>
      </c>
      <c r="MQD56" s="299">
        <f>IF(SUM($I$55:MQD55)&lt;=$G$58,1,0)</f>
        <v>1</v>
      </c>
      <c r="MQE56" s="299">
        <f>IF(SUM($I$55:MQE55)&lt;=$G$58,1,0)</f>
        <v>1</v>
      </c>
      <c r="MQF56" s="299">
        <f>IF(SUM($I$55:MQF55)&lt;=$G$58,1,0)</f>
        <v>1</v>
      </c>
      <c r="MQG56" s="299">
        <f>IF(SUM($I$55:MQG55)&lt;=$G$58,1,0)</f>
        <v>1</v>
      </c>
      <c r="MQH56" s="299">
        <f>IF(SUM($I$55:MQH55)&lt;=$G$58,1,0)</f>
        <v>1</v>
      </c>
      <c r="MQI56" s="299">
        <f>IF(SUM($I$55:MQI55)&lt;=$G$58,1,0)</f>
        <v>1</v>
      </c>
      <c r="MQJ56" s="299">
        <f>IF(SUM($I$55:MQJ55)&lt;=$G$58,1,0)</f>
        <v>1</v>
      </c>
      <c r="MQK56" s="299">
        <f>IF(SUM($I$55:MQK55)&lt;=$G$58,1,0)</f>
        <v>1</v>
      </c>
      <c r="MQL56" s="299">
        <f>IF(SUM($I$55:MQL55)&lt;=$G$58,1,0)</f>
        <v>1</v>
      </c>
      <c r="MQM56" s="299">
        <f>IF(SUM($I$55:MQM55)&lt;=$G$58,1,0)</f>
        <v>1</v>
      </c>
      <c r="MQN56" s="299">
        <f>IF(SUM($I$55:MQN55)&lt;=$G$58,1,0)</f>
        <v>1</v>
      </c>
      <c r="MQO56" s="299">
        <f>IF(SUM($I$55:MQO55)&lt;=$G$58,1,0)</f>
        <v>1</v>
      </c>
      <c r="MQP56" s="299">
        <f>IF(SUM($I$55:MQP55)&lt;=$G$58,1,0)</f>
        <v>1</v>
      </c>
      <c r="MQQ56" s="299">
        <f>IF(SUM($I$55:MQQ55)&lt;=$G$58,1,0)</f>
        <v>1</v>
      </c>
      <c r="MQR56" s="299">
        <f>IF(SUM($I$55:MQR55)&lt;=$G$58,1,0)</f>
        <v>1</v>
      </c>
      <c r="MQS56" s="299">
        <f>IF(SUM($I$55:MQS55)&lt;=$G$58,1,0)</f>
        <v>1</v>
      </c>
      <c r="MQT56" s="299">
        <f>IF(SUM($I$55:MQT55)&lt;=$G$58,1,0)</f>
        <v>1</v>
      </c>
      <c r="MQU56" s="299">
        <f>IF(SUM($I$55:MQU55)&lt;=$G$58,1,0)</f>
        <v>1</v>
      </c>
      <c r="MQV56" s="299">
        <f>IF(SUM($I$55:MQV55)&lt;=$G$58,1,0)</f>
        <v>1</v>
      </c>
      <c r="MQW56" s="299">
        <f>IF(SUM($I$55:MQW55)&lt;=$G$58,1,0)</f>
        <v>1</v>
      </c>
      <c r="MQX56" s="299">
        <f>IF(SUM($I$55:MQX55)&lt;=$G$58,1,0)</f>
        <v>1</v>
      </c>
      <c r="MQY56" s="299">
        <f>IF(SUM($I$55:MQY55)&lt;=$G$58,1,0)</f>
        <v>1</v>
      </c>
      <c r="MQZ56" s="299">
        <f>IF(SUM($I$55:MQZ55)&lt;=$G$58,1,0)</f>
        <v>1</v>
      </c>
      <c r="MRA56" s="299">
        <f>IF(SUM($I$55:MRA55)&lt;=$G$58,1,0)</f>
        <v>1</v>
      </c>
      <c r="MRB56" s="299">
        <f>IF(SUM($I$55:MRB55)&lt;=$G$58,1,0)</f>
        <v>1</v>
      </c>
      <c r="MRC56" s="299">
        <f>IF(SUM($I$55:MRC55)&lt;=$G$58,1,0)</f>
        <v>1</v>
      </c>
      <c r="MRD56" s="299">
        <f>IF(SUM($I$55:MRD55)&lt;=$G$58,1,0)</f>
        <v>1</v>
      </c>
      <c r="MRE56" s="299">
        <f>IF(SUM($I$55:MRE55)&lt;=$G$58,1,0)</f>
        <v>1</v>
      </c>
      <c r="MRF56" s="299">
        <f>IF(SUM($I$55:MRF55)&lt;=$G$58,1,0)</f>
        <v>1</v>
      </c>
      <c r="MRG56" s="299">
        <f>IF(SUM($I$55:MRG55)&lt;=$G$58,1,0)</f>
        <v>1</v>
      </c>
      <c r="MRH56" s="299">
        <f>IF(SUM($I$55:MRH55)&lt;=$G$58,1,0)</f>
        <v>1</v>
      </c>
      <c r="MRI56" s="299">
        <f>IF(SUM($I$55:MRI55)&lt;=$G$58,1,0)</f>
        <v>1</v>
      </c>
      <c r="MRJ56" s="299">
        <f>IF(SUM($I$55:MRJ55)&lt;=$G$58,1,0)</f>
        <v>1</v>
      </c>
      <c r="MRK56" s="299">
        <f>IF(SUM($I$55:MRK55)&lt;=$G$58,1,0)</f>
        <v>1</v>
      </c>
      <c r="MRL56" s="299">
        <f>IF(SUM($I$55:MRL55)&lt;=$G$58,1,0)</f>
        <v>1</v>
      </c>
      <c r="MRM56" s="299">
        <f>IF(SUM($I$55:MRM55)&lt;=$G$58,1,0)</f>
        <v>1</v>
      </c>
      <c r="MRN56" s="299">
        <f>IF(SUM($I$55:MRN55)&lt;=$G$58,1,0)</f>
        <v>1</v>
      </c>
      <c r="MRO56" s="299">
        <f>IF(SUM($I$55:MRO55)&lt;=$G$58,1,0)</f>
        <v>1</v>
      </c>
      <c r="MRP56" s="299">
        <f>IF(SUM($I$55:MRP55)&lt;=$G$58,1,0)</f>
        <v>1</v>
      </c>
      <c r="MRQ56" s="299">
        <f>IF(SUM($I$55:MRQ55)&lt;=$G$58,1,0)</f>
        <v>1</v>
      </c>
      <c r="MRR56" s="299">
        <f>IF(SUM($I$55:MRR55)&lt;=$G$58,1,0)</f>
        <v>1</v>
      </c>
      <c r="MRS56" s="299">
        <f>IF(SUM($I$55:MRS55)&lt;=$G$58,1,0)</f>
        <v>1</v>
      </c>
      <c r="MRT56" s="299">
        <f>IF(SUM($I$55:MRT55)&lt;=$G$58,1,0)</f>
        <v>1</v>
      </c>
      <c r="MRU56" s="299">
        <f>IF(SUM($I$55:MRU55)&lt;=$G$58,1,0)</f>
        <v>1</v>
      </c>
      <c r="MRV56" s="299">
        <f>IF(SUM($I$55:MRV55)&lt;=$G$58,1,0)</f>
        <v>1</v>
      </c>
      <c r="MRW56" s="299">
        <f>IF(SUM($I$55:MRW55)&lt;=$G$58,1,0)</f>
        <v>1</v>
      </c>
      <c r="MRX56" s="299">
        <f>IF(SUM($I$55:MRX55)&lt;=$G$58,1,0)</f>
        <v>1</v>
      </c>
      <c r="MRY56" s="299">
        <f>IF(SUM($I$55:MRY55)&lt;=$G$58,1,0)</f>
        <v>1</v>
      </c>
      <c r="MRZ56" s="299">
        <f>IF(SUM($I$55:MRZ55)&lt;=$G$58,1,0)</f>
        <v>1</v>
      </c>
      <c r="MSA56" s="299">
        <f>IF(SUM($I$55:MSA55)&lt;=$G$58,1,0)</f>
        <v>1</v>
      </c>
      <c r="MSB56" s="299">
        <f>IF(SUM($I$55:MSB55)&lt;=$G$58,1,0)</f>
        <v>1</v>
      </c>
      <c r="MSC56" s="299">
        <f>IF(SUM($I$55:MSC55)&lt;=$G$58,1,0)</f>
        <v>1</v>
      </c>
      <c r="MSD56" s="299">
        <f>IF(SUM($I$55:MSD55)&lt;=$G$58,1,0)</f>
        <v>1</v>
      </c>
      <c r="MSE56" s="299">
        <f>IF(SUM($I$55:MSE55)&lt;=$G$58,1,0)</f>
        <v>1</v>
      </c>
      <c r="MSF56" s="299">
        <f>IF(SUM($I$55:MSF55)&lt;=$G$58,1,0)</f>
        <v>1</v>
      </c>
      <c r="MSG56" s="299">
        <f>IF(SUM($I$55:MSG55)&lt;=$G$58,1,0)</f>
        <v>1</v>
      </c>
      <c r="MSH56" s="299">
        <f>IF(SUM($I$55:MSH55)&lt;=$G$58,1,0)</f>
        <v>1</v>
      </c>
      <c r="MSI56" s="299">
        <f>IF(SUM($I$55:MSI55)&lt;=$G$58,1,0)</f>
        <v>1</v>
      </c>
      <c r="MSJ56" s="299">
        <f>IF(SUM($I$55:MSJ55)&lt;=$G$58,1,0)</f>
        <v>1</v>
      </c>
      <c r="MSK56" s="299">
        <f>IF(SUM($I$55:MSK55)&lt;=$G$58,1,0)</f>
        <v>1</v>
      </c>
      <c r="MSL56" s="299">
        <f>IF(SUM($I$55:MSL55)&lt;=$G$58,1,0)</f>
        <v>1</v>
      </c>
      <c r="MSM56" s="299">
        <f>IF(SUM($I$55:MSM55)&lt;=$G$58,1,0)</f>
        <v>1</v>
      </c>
      <c r="MSN56" s="299">
        <f>IF(SUM($I$55:MSN55)&lt;=$G$58,1,0)</f>
        <v>1</v>
      </c>
      <c r="MSO56" s="299">
        <f>IF(SUM($I$55:MSO55)&lt;=$G$58,1,0)</f>
        <v>1</v>
      </c>
      <c r="MSP56" s="299">
        <f>IF(SUM($I$55:MSP55)&lt;=$G$58,1,0)</f>
        <v>1</v>
      </c>
      <c r="MSQ56" s="299">
        <f>IF(SUM($I$55:MSQ55)&lt;=$G$58,1,0)</f>
        <v>1</v>
      </c>
      <c r="MSR56" s="299">
        <f>IF(SUM($I$55:MSR55)&lt;=$G$58,1,0)</f>
        <v>1</v>
      </c>
      <c r="MSS56" s="299">
        <f>IF(SUM($I$55:MSS55)&lt;=$G$58,1,0)</f>
        <v>1</v>
      </c>
      <c r="MST56" s="299">
        <f>IF(SUM($I$55:MST55)&lt;=$G$58,1,0)</f>
        <v>1</v>
      </c>
      <c r="MSU56" s="299">
        <f>IF(SUM($I$55:MSU55)&lt;=$G$58,1,0)</f>
        <v>1</v>
      </c>
      <c r="MSV56" s="299">
        <f>IF(SUM($I$55:MSV55)&lt;=$G$58,1,0)</f>
        <v>1</v>
      </c>
      <c r="MSW56" s="299">
        <f>IF(SUM($I$55:MSW55)&lt;=$G$58,1,0)</f>
        <v>1</v>
      </c>
      <c r="MSX56" s="299">
        <f>IF(SUM($I$55:MSX55)&lt;=$G$58,1,0)</f>
        <v>1</v>
      </c>
      <c r="MSY56" s="299">
        <f>IF(SUM($I$55:MSY55)&lt;=$G$58,1,0)</f>
        <v>1</v>
      </c>
      <c r="MSZ56" s="299">
        <f>IF(SUM($I$55:MSZ55)&lt;=$G$58,1,0)</f>
        <v>1</v>
      </c>
      <c r="MTA56" s="299">
        <f>IF(SUM($I$55:MTA55)&lt;=$G$58,1,0)</f>
        <v>1</v>
      </c>
      <c r="MTB56" s="299">
        <f>IF(SUM($I$55:MTB55)&lt;=$G$58,1,0)</f>
        <v>1</v>
      </c>
      <c r="MTC56" s="299">
        <f>IF(SUM($I$55:MTC55)&lt;=$G$58,1,0)</f>
        <v>1</v>
      </c>
      <c r="MTD56" s="299">
        <f>IF(SUM($I$55:MTD55)&lt;=$G$58,1,0)</f>
        <v>1</v>
      </c>
      <c r="MTE56" s="299">
        <f>IF(SUM($I$55:MTE55)&lt;=$G$58,1,0)</f>
        <v>1</v>
      </c>
      <c r="MTF56" s="299">
        <f>IF(SUM($I$55:MTF55)&lt;=$G$58,1,0)</f>
        <v>1</v>
      </c>
      <c r="MTG56" s="299">
        <f>IF(SUM($I$55:MTG55)&lt;=$G$58,1,0)</f>
        <v>1</v>
      </c>
      <c r="MTH56" s="299">
        <f>IF(SUM($I$55:MTH55)&lt;=$G$58,1,0)</f>
        <v>1</v>
      </c>
      <c r="MTI56" s="299">
        <f>IF(SUM($I$55:MTI55)&lt;=$G$58,1,0)</f>
        <v>1</v>
      </c>
      <c r="MTJ56" s="299">
        <f>IF(SUM($I$55:MTJ55)&lt;=$G$58,1,0)</f>
        <v>1</v>
      </c>
      <c r="MTK56" s="299">
        <f>IF(SUM($I$55:MTK55)&lt;=$G$58,1,0)</f>
        <v>1</v>
      </c>
      <c r="MTL56" s="299">
        <f>IF(SUM($I$55:MTL55)&lt;=$G$58,1,0)</f>
        <v>1</v>
      </c>
      <c r="MTM56" s="299">
        <f>IF(SUM($I$55:MTM55)&lt;=$G$58,1,0)</f>
        <v>1</v>
      </c>
      <c r="MTN56" s="299">
        <f>IF(SUM($I$55:MTN55)&lt;=$G$58,1,0)</f>
        <v>1</v>
      </c>
      <c r="MTO56" s="299">
        <f>IF(SUM($I$55:MTO55)&lt;=$G$58,1,0)</f>
        <v>1</v>
      </c>
      <c r="MTP56" s="299">
        <f>IF(SUM($I$55:MTP55)&lt;=$G$58,1,0)</f>
        <v>1</v>
      </c>
      <c r="MTQ56" s="299">
        <f>IF(SUM($I$55:MTQ55)&lt;=$G$58,1,0)</f>
        <v>1</v>
      </c>
      <c r="MTR56" s="299">
        <f>IF(SUM($I$55:MTR55)&lt;=$G$58,1,0)</f>
        <v>1</v>
      </c>
      <c r="MTS56" s="299">
        <f>IF(SUM($I$55:MTS55)&lt;=$G$58,1,0)</f>
        <v>1</v>
      </c>
      <c r="MTT56" s="299">
        <f>IF(SUM($I$55:MTT55)&lt;=$G$58,1,0)</f>
        <v>1</v>
      </c>
      <c r="MTU56" s="299">
        <f>IF(SUM($I$55:MTU55)&lt;=$G$58,1,0)</f>
        <v>1</v>
      </c>
      <c r="MTV56" s="299">
        <f>IF(SUM($I$55:MTV55)&lt;=$G$58,1,0)</f>
        <v>1</v>
      </c>
      <c r="MTW56" s="299">
        <f>IF(SUM($I$55:MTW55)&lt;=$G$58,1,0)</f>
        <v>1</v>
      </c>
      <c r="MTX56" s="299">
        <f>IF(SUM($I$55:MTX55)&lt;=$G$58,1,0)</f>
        <v>1</v>
      </c>
      <c r="MTY56" s="299">
        <f>IF(SUM($I$55:MTY55)&lt;=$G$58,1,0)</f>
        <v>1</v>
      </c>
      <c r="MTZ56" s="299">
        <f>IF(SUM($I$55:MTZ55)&lt;=$G$58,1,0)</f>
        <v>1</v>
      </c>
      <c r="MUA56" s="299">
        <f>IF(SUM($I$55:MUA55)&lt;=$G$58,1,0)</f>
        <v>1</v>
      </c>
      <c r="MUB56" s="299">
        <f>IF(SUM($I$55:MUB55)&lt;=$G$58,1,0)</f>
        <v>1</v>
      </c>
      <c r="MUC56" s="299">
        <f>IF(SUM($I$55:MUC55)&lt;=$G$58,1,0)</f>
        <v>1</v>
      </c>
      <c r="MUD56" s="299">
        <f>IF(SUM($I$55:MUD55)&lt;=$G$58,1,0)</f>
        <v>1</v>
      </c>
      <c r="MUE56" s="299">
        <f>IF(SUM($I$55:MUE55)&lt;=$G$58,1,0)</f>
        <v>1</v>
      </c>
      <c r="MUF56" s="299">
        <f>IF(SUM($I$55:MUF55)&lt;=$G$58,1,0)</f>
        <v>1</v>
      </c>
      <c r="MUG56" s="299">
        <f>IF(SUM($I$55:MUG55)&lt;=$G$58,1,0)</f>
        <v>1</v>
      </c>
      <c r="MUH56" s="299">
        <f>IF(SUM($I$55:MUH55)&lt;=$G$58,1,0)</f>
        <v>1</v>
      </c>
      <c r="MUI56" s="299">
        <f>IF(SUM($I$55:MUI55)&lt;=$G$58,1,0)</f>
        <v>1</v>
      </c>
      <c r="MUJ56" s="299">
        <f>IF(SUM($I$55:MUJ55)&lt;=$G$58,1,0)</f>
        <v>1</v>
      </c>
      <c r="MUK56" s="299">
        <f>IF(SUM($I$55:MUK55)&lt;=$G$58,1,0)</f>
        <v>1</v>
      </c>
      <c r="MUL56" s="299">
        <f>IF(SUM($I$55:MUL55)&lt;=$G$58,1,0)</f>
        <v>1</v>
      </c>
      <c r="MUM56" s="299">
        <f>IF(SUM($I$55:MUM55)&lt;=$G$58,1,0)</f>
        <v>1</v>
      </c>
      <c r="MUN56" s="299">
        <f>IF(SUM($I$55:MUN55)&lt;=$G$58,1,0)</f>
        <v>1</v>
      </c>
      <c r="MUO56" s="299">
        <f>IF(SUM($I$55:MUO55)&lt;=$G$58,1,0)</f>
        <v>1</v>
      </c>
      <c r="MUP56" s="299">
        <f>IF(SUM($I$55:MUP55)&lt;=$G$58,1,0)</f>
        <v>1</v>
      </c>
      <c r="MUQ56" s="299">
        <f>IF(SUM($I$55:MUQ55)&lt;=$G$58,1,0)</f>
        <v>1</v>
      </c>
      <c r="MUR56" s="299">
        <f>IF(SUM($I$55:MUR55)&lt;=$G$58,1,0)</f>
        <v>1</v>
      </c>
      <c r="MUS56" s="299">
        <f>IF(SUM($I$55:MUS55)&lt;=$G$58,1,0)</f>
        <v>1</v>
      </c>
      <c r="MUT56" s="299">
        <f>IF(SUM($I$55:MUT55)&lt;=$G$58,1,0)</f>
        <v>1</v>
      </c>
      <c r="MUU56" s="299">
        <f>IF(SUM($I$55:MUU55)&lt;=$G$58,1,0)</f>
        <v>1</v>
      </c>
      <c r="MUV56" s="299">
        <f>IF(SUM($I$55:MUV55)&lt;=$G$58,1,0)</f>
        <v>1</v>
      </c>
      <c r="MUW56" s="299">
        <f>IF(SUM($I$55:MUW55)&lt;=$G$58,1,0)</f>
        <v>1</v>
      </c>
      <c r="MUX56" s="299">
        <f>IF(SUM($I$55:MUX55)&lt;=$G$58,1,0)</f>
        <v>1</v>
      </c>
      <c r="MUY56" s="299">
        <f>IF(SUM($I$55:MUY55)&lt;=$G$58,1,0)</f>
        <v>1</v>
      </c>
      <c r="MUZ56" s="299">
        <f>IF(SUM($I$55:MUZ55)&lt;=$G$58,1,0)</f>
        <v>1</v>
      </c>
      <c r="MVA56" s="299">
        <f>IF(SUM($I$55:MVA55)&lt;=$G$58,1,0)</f>
        <v>1</v>
      </c>
      <c r="MVB56" s="299">
        <f>IF(SUM($I$55:MVB55)&lt;=$G$58,1,0)</f>
        <v>1</v>
      </c>
      <c r="MVC56" s="299">
        <f>IF(SUM($I$55:MVC55)&lt;=$G$58,1,0)</f>
        <v>1</v>
      </c>
      <c r="MVD56" s="299">
        <f>IF(SUM($I$55:MVD55)&lt;=$G$58,1,0)</f>
        <v>1</v>
      </c>
      <c r="MVE56" s="299">
        <f>IF(SUM($I$55:MVE55)&lt;=$G$58,1,0)</f>
        <v>1</v>
      </c>
      <c r="MVF56" s="299">
        <f>IF(SUM($I$55:MVF55)&lt;=$G$58,1,0)</f>
        <v>1</v>
      </c>
      <c r="MVG56" s="299">
        <f>IF(SUM($I$55:MVG55)&lt;=$G$58,1,0)</f>
        <v>1</v>
      </c>
      <c r="MVH56" s="299">
        <f>IF(SUM($I$55:MVH55)&lt;=$G$58,1,0)</f>
        <v>1</v>
      </c>
      <c r="MVI56" s="299">
        <f>IF(SUM($I$55:MVI55)&lt;=$G$58,1,0)</f>
        <v>1</v>
      </c>
      <c r="MVJ56" s="299">
        <f>IF(SUM($I$55:MVJ55)&lt;=$G$58,1,0)</f>
        <v>1</v>
      </c>
      <c r="MVK56" s="299">
        <f>IF(SUM($I$55:MVK55)&lt;=$G$58,1,0)</f>
        <v>1</v>
      </c>
      <c r="MVL56" s="299">
        <f>IF(SUM($I$55:MVL55)&lt;=$G$58,1,0)</f>
        <v>1</v>
      </c>
      <c r="MVM56" s="299">
        <f>IF(SUM($I$55:MVM55)&lt;=$G$58,1,0)</f>
        <v>1</v>
      </c>
      <c r="MVN56" s="299">
        <f>IF(SUM($I$55:MVN55)&lt;=$G$58,1,0)</f>
        <v>1</v>
      </c>
      <c r="MVO56" s="299">
        <f>IF(SUM($I$55:MVO55)&lt;=$G$58,1,0)</f>
        <v>1</v>
      </c>
      <c r="MVP56" s="299">
        <f>IF(SUM($I$55:MVP55)&lt;=$G$58,1,0)</f>
        <v>1</v>
      </c>
      <c r="MVQ56" s="299">
        <f>IF(SUM($I$55:MVQ55)&lt;=$G$58,1,0)</f>
        <v>1</v>
      </c>
      <c r="MVR56" s="299">
        <f>IF(SUM($I$55:MVR55)&lt;=$G$58,1,0)</f>
        <v>1</v>
      </c>
      <c r="MVS56" s="299">
        <f>IF(SUM($I$55:MVS55)&lt;=$G$58,1,0)</f>
        <v>1</v>
      </c>
      <c r="MVT56" s="299">
        <f>IF(SUM($I$55:MVT55)&lt;=$G$58,1,0)</f>
        <v>1</v>
      </c>
      <c r="MVU56" s="299">
        <f>IF(SUM($I$55:MVU55)&lt;=$G$58,1,0)</f>
        <v>1</v>
      </c>
      <c r="MVV56" s="299">
        <f>IF(SUM($I$55:MVV55)&lt;=$G$58,1,0)</f>
        <v>1</v>
      </c>
      <c r="MVW56" s="299">
        <f>IF(SUM($I$55:MVW55)&lt;=$G$58,1,0)</f>
        <v>1</v>
      </c>
      <c r="MVX56" s="299">
        <f>IF(SUM($I$55:MVX55)&lt;=$G$58,1,0)</f>
        <v>1</v>
      </c>
      <c r="MVY56" s="299">
        <f>IF(SUM($I$55:MVY55)&lt;=$G$58,1,0)</f>
        <v>1</v>
      </c>
      <c r="MVZ56" s="299">
        <f>IF(SUM($I$55:MVZ55)&lt;=$G$58,1,0)</f>
        <v>1</v>
      </c>
      <c r="MWA56" s="299">
        <f>IF(SUM($I$55:MWA55)&lt;=$G$58,1,0)</f>
        <v>1</v>
      </c>
      <c r="MWB56" s="299">
        <f>IF(SUM($I$55:MWB55)&lt;=$G$58,1,0)</f>
        <v>1</v>
      </c>
      <c r="MWC56" s="299">
        <f>IF(SUM($I$55:MWC55)&lt;=$G$58,1,0)</f>
        <v>1</v>
      </c>
      <c r="MWD56" s="299">
        <f>IF(SUM($I$55:MWD55)&lt;=$G$58,1,0)</f>
        <v>1</v>
      </c>
      <c r="MWE56" s="299">
        <f>IF(SUM($I$55:MWE55)&lt;=$G$58,1,0)</f>
        <v>1</v>
      </c>
      <c r="MWF56" s="299">
        <f>IF(SUM($I$55:MWF55)&lt;=$G$58,1,0)</f>
        <v>1</v>
      </c>
      <c r="MWG56" s="299">
        <f>IF(SUM($I$55:MWG55)&lt;=$G$58,1,0)</f>
        <v>1</v>
      </c>
      <c r="MWH56" s="299">
        <f>IF(SUM($I$55:MWH55)&lt;=$G$58,1,0)</f>
        <v>1</v>
      </c>
      <c r="MWI56" s="299">
        <f>IF(SUM($I$55:MWI55)&lt;=$G$58,1,0)</f>
        <v>1</v>
      </c>
      <c r="MWJ56" s="299">
        <f>IF(SUM($I$55:MWJ55)&lt;=$G$58,1,0)</f>
        <v>1</v>
      </c>
      <c r="MWK56" s="299">
        <f>IF(SUM($I$55:MWK55)&lt;=$G$58,1,0)</f>
        <v>1</v>
      </c>
      <c r="MWL56" s="299">
        <f>IF(SUM($I$55:MWL55)&lt;=$G$58,1,0)</f>
        <v>1</v>
      </c>
      <c r="MWM56" s="299">
        <f>IF(SUM($I$55:MWM55)&lt;=$G$58,1,0)</f>
        <v>1</v>
      </c>
      <c r="MWN56" s="299">
        <f>IF(SUM($I$55:MWN55)&lt;=$G$58,1,0)</f>
        <v>1</v>
      </c>
      <c r="MWO56" s="299">
        <f>IF(SUM($I$55:MWO55)&lt;=$G$58,1,0)</f>
        <v>1</v>
      </c>
      <c r="MWP56" s="299">
        <f>IF(SUM($I$55:MWP55)&lt;=$G$58,1,0)</f>
        <v>1</v>
      </c>
      <c r="MWQ56" s="299">
        <f>IF(SUM($I$55:MWQ55)&lt;=$G$58,1,0)</f>
        <v>1</v>
      </c>
      <c r="MWR56" s="299">
        <f>IF(SUM($I$55:MWR55)&lt;=$G$58,1,0)</f>
        <v>1</v>
      </c>
      <c r="MWS56" s="299">
        <f>IF(SUM($I$55:MWS55)&lt;=$G$58,1,0)</f>
        <v>1</v>
      </c>
      <c r="MWT56" s="299">
        <f>IF(SUM($I$55:MWT55)&lt;=$G$58,1,0)</f>
        <v>1</v>
      </c>
      <c r="MWU56" s="299">
        <f>IF(SUM($I$55:MWU55)&lt;=$G$58,1,0)</f>
        <v>1</v>
      </c>
      <c r="MWV56" s="299">
        <f>IF(SUM($I$55:MWV55)&lt;=$G$58,1,0)</f>
        <v>1</v>
      </c>
      <c r="MWW56" s="299">
        <f>IF(SUM($I$55:MWW55)&lt;=$G$58,1,0)</f>
        <v>1</v>
      </c>
      <c r="MWX56" s="299">
        <f>IF(SUM($I$55:MWX55)&lt;=$G$58,1,0)</f>
        <v>1</v>
      </c>
      <c r="MWY56" s="299">
        <f>IF(SUM($I$55:MWY55)&lt;=$G$58,1,0)</f>
        <v>1</v>
      </c>
      <c r="MWZ56" s="299">
        <f>IF(SUM($I$55:MWZ55)&lt;=$G$58,1,0)</f>
        <v>1</v>
      </c>
      <c r="MXA56" s="299">
        <f>IF(SUM($I$55:MXA55)&lt;=$G$58,1,0)</f>
        <v>1</v>
      </c>
      <c r="MXB56" s="299">
        <f>IF(SUM($I$55:MXB55)&lt;=$G$58,1,0)</f>
        <v>1</v>
      </c>
      <c r="MXC56" s="299">
        <f>IF(SUM($I$55:MXC55)&lt;=$G$58,1,0)</f>
        <v>1</v>
      </c>
      <c r="MXD56" s="299">
        <f>IF(SUM($I$55:MXD55)&lt;=$G$58,1,0)</f>
        <v>1</v>
      </c>
      <c r="MXE56" s="299">
        <f>IF(SUM($I$55:MXE55)&lt;=$G$58,1,0)</f>
        <v>1</v>
      </c>
      <c r="MXF56" s="299">
        <f>IF(SUM($I$55:MXF55)&lt;=$G$58,1,0)</f>
        <v>1</v>
      </c>
      <c r="MXG56" s="299">
        <f>IF(SUM($I$55:MXG55)&lt;=$G$58,1,0)</f>
        <v>1</v>
      </c>
      <c r="MXH56" s="299">
        <f>IF(SUM($I$55:MXH55)&lt;=$G$58,1,0)</f>
        <v>1</v>
      </c>
      <c r="MXI56" s="299">
        <f>IF(SUM($I$55:MXI55)&lt;=$G$58,1,0)</f>
        <v>1</v>
      </c>
      <c r="MXJ56" s="299">
        <f>IF(SUM($I$55:MXJ55)&lt;=$G$58,1,0)</f>
        <v>1</v>
      </c>
      <c r="MXK56" s="299">
        <f>IF(SUM($I$55:MXK55)&lt;=$G$58,1,0)</f>
        <v>1</v>
      </c>
      <c r="MXL56" s="299">
        <f>IF(SUM($I$55:MXL55)&lt;=$G$58,1,0)</f>
        <v>1</v>
      </c>
      <c r="MXM56" s="299">
        <f>IF(SUM($I$55:MXM55)&lt;=$G$58,1,0)</f>
        <v>1</v>
      </c>
      <c r="MXN56" s="299">
        <f>IF(SUM($I$55:MXN55)&lt;=$G$58,1,0)</f>
        <v>1</v>
      </c>
      <c r="MXO56" s="299">
        <f>IF(SUM($I$55:MXO55)&lt;=$G$58,1,0)</f>
        <v>1</v>
      </c>
      <c r="MXP56" s="299">
        <f>IF(SUM($I$55:MXP55)&lt;=$G$58,1,0)</f>
        <v>1</v>
      </c>
      <c r="MXQ56" s="299">
        <f>IF(SUM($I$55:MXQ55)&lt;=$G$58,1,0)</f>
        <v>1</v>
      </c>
      <c r="MXR56" s="299">
        <f>IF(SUM($I$55:MXR55)&lt;=$G$58,1,0)</f>
        <v>1</v>
      </c>
      <c r="MXS56" s="299">
        <f>IF(SUM($I$55:MXS55)&lt;=$G$58,1,0)</f>
        <v>1</v>
      </c>
      <c r="MXT56" s="299">
        <f>IF(SUM($I$55:MXT55)&lt;=$G$58,1,0)</f>
        <v>1</v>
      </c>
      <c r="MXU56" s="299">
        <f>IF(SUM($I$55:MXU55)&lt;=$G$58,1,0)</f>
        <v>1</v>
      </c>
      <c r="MXV56" s="299">
        <f>IF(SUM($I$55:MXV55)&lt;=$G$58,1,0)</f>
        <v>1</v>
      </c>
      <c r="MXW56" s="299">
        <f>IF(SUM($I$55:MXW55)&lt;=$G$58,1,0)</f>
        <v>1</v>
      </c>
      <c r="MXX56" s="299">
        <f>IF(SUM($I$55:MXX55)&lt;=$G$58,1,0)</f>
        <v>1</v>
      </c>
      <c r="MXY56" s="299">
        <f>IF(SUM($I$55:MXY55)&lt;=$G$58,1,0)</f>
        <v>1</v>
      </c>
      <c r="MXZ56" s="299">
        <f>IF(SUM($I$55:MXZ55)&lt;=$G$58,1,0)</f>
        <v>1</v>
      </c>
      <c r="MYA56" s="299">
        <f>IF(SUM($I$55:MYA55)&lt;=$G$58,1,0)</f>
        <v>1</v>
      </c>
      <c r="MYB56" s="299">
        <f>IF(SUM($I$55:MYB55)&lt;=$G$58,1,0)</f>
        <v>1</v>
      </c>
      <c r="MYC56" s="299">
        <f>IF(SUM($I$55:MYC55)&lt;=$G$58,1,0)</f>
        <v>1</v>
      </c>
      <c r="MYD56" s="299">
        <f>IF(SUM($I$55:MYD55)&lt;=$G$58,1,0)</f>
        <v>1</v>
      </c>
      <c r="MYE56" s="299">
        <f>IF(SUM($I$55:MYE55)&lt;=$G$58,1,0)</f>
        <v>1</v>
      </c>
      <c r="MYF56" s="299">
        <f>IF(SUM($I$55:MYF55)&lt;=$G$58,1,0)</f>
        <v>1</v>
      </c>
      <c r="MYG56" s="299">
        <f>IF(SUM($I$55:MYG55)&lt;=$G$58,1,0)</f>
        <v>1</v>
      </c>
      <c r="MYH56" s="299">
        <f>IF(SUM($I$55:MYH55)&lt;=$G$58,1,0)</f>
        <v>1</v>
      </c>
      <c r="MYI56" s="299">
        <f>IF(SUM($I$55:MYI55)&lt;=$G$58,1,0)</f>
        <v>1</v>
      </c>
      <c r="MYJ56" s="299">
        <f>IF(SUM($I$55:MYJ55)&lt;=$G$58,1,0)</f>
        <v>1</v>
      </c>
      <c r="MYK56" s="299">
        <f>IF(SUM($I$55:MYK55)&lt;=$G$58,1,0)</f>
        <v>1</v>
      </c>
      <c r="MYL56" s="299">
        <f>IF(SUM($I$55:MYL55)&lt;=$G$58,1,0)</f>
        <v>1</v>
      </c>
      <c r="MYM56" s="299">
        <f>IF(SUM($I$55:MYM55)&lt;=$G$58,1,0)</f>
        <v>1</v>
      </c>
      <c r="MYN56" s="299">
        <f>IF(SUM($I$55:MYN55)&lt;=$G$58,1,0)</f>
        <v>1</v>
      </c>
      <c r="MYO56" s="299">
        <f>IF(SUM($I$55:MYO55)&lt;=$G$58,1,0)</f>
        <v>1</v>
      </c>
      <c r="MYP56" s="299">
        <f>IF(SUM($I$55:MYP55)&lt;=$G$58,1,0)</f>
        <v>1</v>
      </c>
      <c r="MYQ56" s="299">
        <f>IF(SUM($I$55:MYQ55)&lt;=$G$58,1,0)</f>
        <v>1</v>
      </c>
      <c r="MYR56" s="299">
        <f>IF(SUM($I$55:MYR55)&lt;=$G$58,1,0)</f>
        <v>1</v>
      </c>
      <c r="MYS56" s="299">
        <f>IF(SUM($I$55:MYS55)&lt;=$G$58,1,0)</f>
        <v>1</v>
      </c>
      <c r="MYT56" s="299">
        <f>IF(SUM($I$55:MYT55)&lt;=$G$58,1,0)</f>
        <v>1</v>
      </c>
      <c r="MYU56" s="299">
        <f>IF(SUM($I$55:MYU55)&lt;=$G$58,1,0)</f>
        <v>1</v>
      </c>
      <c r="MYV56" s="299">
        <f>IF(SUM($I$55:MYV55)&lt;=$G$58,1,0)</f>
        <v>1</v>
      </c>
      <c r="MYW56" s="299">
        <f>IF(SUM($I$55:MYW55)&lt;=$G$58,1,0)</f>
        <v>1</v>
      </c>
      <c r="MYX56" s="299">
        <f>IF(SUM($I$55:MYX55)&lt;=$G$58,1,0)</f>
        <v>1</v>
      </c>
      <c r="MYY56" s="299">
        <f>IF(SUM($I$55:MYY55)&lt;=$G$58,1,0)</f>
        <v>1</v>
      </c>
      <c r="MYZ56" s="299">
        <f>IF(SUM($I$55:MYZ55)&lt;=$G$58,1,0)</f>
        <v>1</v>
      </c>
      <c r="MZA56" s="299">
        <f>IF(SUM($I$55:MZA55)&lt;=$G$58,1,0)</f>
        <v>1</v>
      </c>
      <c r="MZB56" s="299">
        <f>IF(SUM($I$55:MZB55)&lt;=$G$58,1,0)</f>
        <v>1</v>
      </c>
      <c r="MZC56" s="299">
        <f>IF(SUM($I$55:MZC55)&lt;=$G$58,1,0)</f>
        <v>1</v>
      </c>
      <c r="MZD56" s="299">
        <f>IF(SUM($I$55:MZD55)&lt;=$G$58,1,0)</f>
        <v>1</v>
      </c>
      <c r="MZE56" s="299">
        <f>IF(SUM($I$55:MZE55)&lt;=$G$58,1,0)</f>
        <v>1</v>
      </c>
      <c r="MZF56" s="299">
        <f>IF(SUM($I$55:MZF55)&lt;=$G$58,1,0)</f>
        <v>1</v>
      </c>
      <c r="MZG56" s="299">
        <f>IF(SUM($I$55:MZG55)&lt;=$G$58,1,0)</f>
        <v>1</v>
      </c>
      <c r="MZH56" s="299">
        <f>IF(SUM($I$55:MZH55)&lt;=$G$58,1,0)</f>
        <v>1</v>
      </c>
      <c r="MZI56" s="299">
        <f>IF(SUM($I$55:MZI55)&lt;=$G$58,1,0)</f>
        <v>1</v>
      </c>
      <c r="MZJ56" s="299">
        <f>IF(SUM($I$55:MZJ55)&lt;=$G$58,1,0)</f>
        <v>1</v>
      </c>
      <c r="MZK56" s="299">
        <f>IF(SUM($I$55:MZK55)&lt;=$G$58,1,0)</f>
        <v>1</v>
      </c>
      <c r="MZL56" s="299">
        <f>IF(SUM($I$55:MZL55)&lt;=$G$58,1,0)</f>
        <v>1</v>
      </c>
      <c r="MZM56" s="299">
        <f>IF(SUM($I$55:MZM55)&lt;=$G$58,1,0)</f>
        <v>1</v>
      </c>
      <c r="MZN56" s="299">
        <f>IF(SUM($I$55:MZN55)&lt;=$G$58,1,0)</f>
        <v>1</v>
      </c>
      <c r="MZO56" s="299">
        <f>IF(SUM($I$55:MZO55)&lt;=$G$58,1,0)</f>
        <v>1</v>
      </c>
      <c r="MZP56" s="299">
        <f>IF(SUM($I$55:MZP55)&lt;=$G$58,1,0)</f>
        <v>1</v>
      </c>
      <c r="MZQ56" s="299">
        <f>IF(SUM($I$55:MZQ55)&lt;=$G$58,1,0)</f>
        <v>1</v>
      </c>
      <c r="MZR56" s="299">
        <f>IF(SUM($I$55:MZR55)&lt;=$G$58,1,0)</f>
        <v>1</v>
      </c>
      <c r="MZS56" s="299">
        <f>IF(SUM($I$55:MZS55)&lt;=$G$58,1,0)</f>
        <v>1</v>
      </c>
      <c r="MZT56" s="299">
        <f>IF(SUM($I$55:MZT55)&lt;=$G$58,1,0)</f>
        <v>1</v>
      </c>
      <c r="MZU56" s="299">
        <f>IF(SUM($I$55:MZU55)&lt;=$G$58,1,0)</f>
        <v>1</v>
      </c>
      <c r="MZV56" s="299">
        <f>IF(SUM($I$55:MZV55)&lt;=$G$58,1,0)</f>
        <v>1</v>
      </c>
      <c r="MZW56" s="299">
        <f>IF(SUM($I$55:MZW55)&lt;=$G$58,1,0)</f>
        <v>1</v>
      </c>
      <c r="MZX56" s="299">
        <f>IF(SUM($I$55:MZX55)&lt;=$G$58,1,0)</f>
        <v>1</v>
      </c>
      <c r="MZY56" s="299">
        <f>IF(SUM($I$55:MZY55)&lt;=$G$58,1,0)</f>
        <v>1</v>
      </c>
      <c r="MZZ56" s="299">
        <f>IF(SUM($I$55:MZZ55)&lt;=$G$58,1,0)</f>
        <v>1</v>
      </c>
      <c r="NAA56" s="299">
        <f>IF(SUM($I$55:NAA55)&lt;=$G$58,1,0)</f>
        <v>1</v>
      </c>
      <c r="NAB56" s="299">
        <f>IF(SUM($I$55:NAB55)&lt;=$G$58,1,0)</f>
        <v>1</v>
      </c>
      <c r="NAC56" s="299">
        <f>IF(SUM($I$55:NAC55)&lt;=$G$58,1,0)</f>
        <v>1</v>
      </c>
      <c r="NAD56" s="299">
        <f>IF(SUM($I$55:NAD55)&lt;=$G$58,1,0)</f>
        <v>1</v>
      </c>
      <c r="NAE56" s="299">
        <f>IF(SUM($I$55:NAE55)&lt;=$G$58,1,0)</f>
        <v>1</v>
      </c>
      <c r="NAF56" s="299">
        <f>IF(SUM($I$55:NAF55)&lt;=$G$58,1,0)</f>
        <v>1</v>
      </c>
      <c r="NAG56" s="299">
        <f>IF(SUM($I$55:NAG55)&lt;=$G$58,1,0)</f>
        <v>1</v>
      </c>
      <c r="NAH56" s="299">
        <f>IF(SUM($I$55:NAH55)&lt;=$G$58,1,0)</f>
        <v>1</v>
      </c>
      <c r="NAI56" s="299">
        <f>IF(SUM($I$55:NAI55)&lt;=$G$58,1,0)</f>
        <v>1</v>
      </c>
      <c r="NAJ56" s="299">
        <f>IF(SUM($I$55:NAJ55)&lt;=$G$58,1,0)</f>
        <v>1</v>
      </c>
      <c r="NAK56" s="299">
        <f>IF(SUM($I$55:NAK55)&lt;=$G$58,1,0)</f>
        <v>1</v>
      </c>
      <c r="NAL56" s="299">
        <f>IF(SUM($I$55:NAL55)&lt;=$G$58,1,0)</f>
        <v>1</v>
      </c>
      <c r="NAM56" s="299">
        <f>IF(SUM($I$55:NAM55)&lt;=$G$58,1,0)</f>
        <v>1</v>
      </c>
      <c r="NAN56" s="299">
        <f>IF(SUM($I$55:NAN55)&lt;=$G$58,1,0)</f>
        <v>1</v>
      </c>
      <c r="NAO56" s="299">
        <f>IF(SUM($I$55:NAO55)&lt;=$G$58,1,0)</f>
        <v>1</v>
      </c>
      <c r="NAP56" s="299">
        <f>IF(SUM($I$55:NAP55)&lt;=$G$58,1,0)</f>
        <v>1</v>
      </c>
      <c r="NAQ56" s="299">
        <f>IF(SUM($I$55:NAQ55)&lt;=$G$58,1,0)</f>
        <v>1</v>
      </c>
      <c r="NAR56" s="299">
        <f>IF(SUM($I$55:NAR55)&lt;=$G$58,1,0)</f>
        <v>1</v>
      </c>
      <c r="NAS56" s="299">
        <f>IF(SUM($I$55:NAS55)&lt;=$G$58,1,0)</f>
        <v>1</v>
      </c>
      <c r="NAT56" s="299">
        <f>IF(SUM($I$55:NAT55)&lt;=$G$58,1,0)</f>
        <v>1</v>
      </c>
      <c r="NAU56" s="299">
        <f>IF(SUM($I$55:NAU55)&lt;=$G$58,1,0)</f>
        <v>1</v>
      </c>
      <c r="NAV56" s="299">
        <f>IF(SUM($I$55:NAV55)&lt;=$G$58,1,0)</f>
        <v>1</v>
      </c>
      <c r="NAW56" s="299">
        <f>IF(SUM($I$55:NAW55)&lt;=$G$58,1,0)</f>
        <v>1</v>
      </c>
      <c r="NAX56" s="299">
        <f>IF(SUM($I$55:NAX55)&lt;=$G$58,1,0)</f>
        <v>1</v>
      </c>
      <c r="NAY56" s="299">
        <f>IF(SUM($I$55:NAY55)&lt;=$G$58,1,0)</f>
        <v>1</v>
      </c>
      <c r="NAZ56" s="299">
        <f>IF(SUM($I$55:NAZ55)&lt;=$G$58,1,0)</f>
        <v>1</v>
      </c>
      <c r="NBA56" s="299">
        <f>IF(SUM($I$55:NBA55)&lt;=$G$58,1,0)</f>
        <v>1</v>
      </c>
      <c r="NBB56" s="299">
        <f>IF(SUM($I$55:NBB55)&lt;=$G$58,1,0)</f>
        <v>1</v>
      </c>
      <c r="NBC56" s="299">
        <f>IF(SUM($I$55:NBC55)&lt;=$G$58,1,0)</f>
        <v>1</v>
      </c>
      <c r="NBD56" s="299">
        <f>IF(SUM($I$55:NBD55)&lt;=$G$58,1,0)</f>
        <v>1</v>
      </c>
      <c r="NBE56" s="299">
        <f>IF(SUM($I$55:NBE55)&lt;=$G$58,1,0)</f>
        <v>1</v>
      </c>
      <c r="NBF56" s="299">
        <f>IF(SUM($I$55:NBF55)&lt;=$G$58,1,0)</f>
        <v>1</v>
      </c>
      <c r="NBG56" s="299">
        <f>IF(SUM($I$55:NBG55)&lt;=$G$58,1,0)</f>
        <v>1</v>
      </c>
      <c r="NBH56" s="299">
        <f>IF(SUM($I$55:NBH55)&lt;=$G$58,1,0)</f>
        <v>1</v>
      </c>
      <c r="NBI56" s="299">
        <f>IF(SUM($I$55:NBI55)&lt;=$G$58,1,0)</f>
        <v>1</v>
      </c>
      <c r="NBJ56" s="299">
        <f>IF(SUM($I$55:NBJ55)&lt;=$G$58,1,0)</f>
        <v>1</v>
      </c>
      <c r="NBK56" s="299">
        <f>IF(SUM($I$55:NBK55)&lt;=$G$58,1,0)</f>
        <v>1</v>
      </c>
      <c r="NBL56" s="299">
        <f>IF(SUM($I$55:NBL55)&lt;=$G$58,1,0)</f>
        <v>1</v>
      </c>
      <c r="NBM56" s="299">
        <f>IF(SUM($I$55:NBM55)&lt;=$G$58,1,0)</f>
        <v>1</v>
      </c>
      <c r="NBN56" s="299">
        <f>IF(SUM($I$55:NBN55)&lt;=$G$58,1,0)</f>
        <v>1</v>
      </c>
      <c r="NBO56" s="299">
        <f>IF(SUM($I$55:NBO55)&lt;=$G$58,1,0)</f>
        <v>1</v>
      </c>
      <c r="NBP56" s="299">
        <f>IF(SUM($I$55:NBP55)&lt;=$G$58,1,0)</f>
        <v>1</v>
      </c>
      <c r="NBQ56" s="299">
        <f>IF(SUM($I$55:NBQ55)&lt;=$G$58,1,0)</f>
        <v>1</v>
      </c>
      <c r="NBR56" s="299">
        <f>IF(SUM($I$55:NBR55)&lt;=$G$58,1,0)</f>
        <v>1</v>
      </c>
      <c r="NBS56" s="299">
        <f>IF(SUM($I$55:NBS55)&lt;=$G$58,1,0)</f>
        <v>1</v>
      </c>
      <c r="NBT56" s="299">
        <f>IF(SUM($I$55:NBT55)&lt;=$G$58,1,0)</f>
        <v>1</v>
      </c>
      <c r="NBU56" s="299">
        <f>IF(SUM($I$55:NBU55)&lt;=$G$58,1,0)</f>
        <v>1</v>
      </c>
      <c r="NBV56" s="299">
        <f>IF(SUM($I$55:NBV55)&lt;=$G$58,1,0)</f>
        <v>1</v>
      </c>
      <c r="NBW56" s="299">
        <f>IF(SUM($I$55:NBW55)&lt;=$G$58,1,0)</f>
        <v>1</v>
      </c>
      <c r="NBX56" s="299">
        <f>IF(SUM($I$55:NBX55)&lt;=$G$58,1,0)</f>
        <v>1</v>
      </c>
      <c r="NBY56" s="299">
        <f>IF(SUM($I$55:NBY55)&lt;=$G$58,1,0)</f>
        <v>1</v>
      </c>
      <c r="NBZ56" s="299">
        <f>IF(SUM($I$55:NBZ55)&lt;=$G$58,1,0)</f>
        <v>1</v>
      </c>
      <c r="NCA56" s="299">
        <f>IF(SUM($I$55:NCA55)&lt;=$G$58,1,0)</f>
        <v>1</v>
      </c>
      <c r="NCB56" s="299">
        <f>IF(SUM($I$55:NCB55)&lt;=$G$58,1,0)</f>
        <v>1</v>
      </c>
      <c r="NCC56" s="299">
        <f>IF(SUM($I$55:NCC55)&lt;=$G$58,1,0)</f>
        <v>1</v>
      </c>
      <c r="NCD56" s="299">
        <f>IF(SUM($I$55:NCD55)&lt;=$G$58,1,0)</f>
        <v>1</v>
      </c>
      <c r="NCE56" s="299">
        <f>IF(SUM($I$55:NCE55)&lt;=$G$58,1,0)</f>
        <v>1</v>
      </c>
      <c r="NCF56" s="299">
        <f>IF(SUM($I$55:NCF55)&lt;=$G$58,1,0)</f>
        <v>1</v>
      </c>
      <c r="NCG56" s="299">
        <f>IF(SUM($I$55:NCG55)&lt;=$G$58,1,0)</f>
        <v>1</v>
      </c>
      <c r="NCH56" s="299">
        <f>IF(SUM($I$55:NCH55)&lt;=$G$58,1,0)</f>
        <v>1</v>
      </c>
      <c r="NCI56" s="299">
        <f>IF(SUM($I$55:NCI55)&lt;=$G$58,1,0)</f>
        <v>1</v>
      </c>
      <c r="NCJ56" s="299">
        <f>IF(SUM($I$55:NCJ55)&lt;=$G$58,1,0)</f>
        <v>1</v>
      </c>
      <c r="NCK56" s="299">
        <f>IF(SUM($I$55:NCK55)&lt;=$G$58,1,0)</f>
        <v>1</v>
      </c>
      <c r="NCL56" s="299">
        <f>IF(SUM($I$55:NCL55)&lt;=$G$58,1,0)</f>
        <v>1</v>
      </c>
      <c r="NCM56" s="299">
        <f>IF(SUM($I$55:NCM55)&lt;=$G$58,1,0)</f>
        <v>1</v>
      </c>
      <c r="NCN56" s="299">
        <f>IF(SUM($I$55:NCN55)&lt;=$G$58,1,0)</f>
        <v>1</v>
      </c>
      <c r="NCO56" s="299">
        <f>IF(SUM($I$55:NCO55)&lt;=$G$58,1,0)</f>
        <v>1</v>
      </c>
      <c r="NCP56" s="299">
        <f>IF(SUM($I$55:NCP55)&lt;=$G$58,1,0)</f>
        <v>1</v>
      </c>
      <c r="NCQ56" s="299">
        <f>IF(SUM($I$55:NCQ55)&lt;=$G$58,1,0)</f>
        <v>1</v>
      </c>
      <c r="NCR56" s="299">
        <f>IF(SUM($I$55:NCR55)&lt;=$G$58,1,0)</f>
        <v>1</v>
      </c>
      <c r="NCS56" s="299">
        <f>IF(SUM($I$55:NCS55)&lt;=$G$58,1,0)</f>
        <v>1</v>
      </c>
      <c r="NCT56" s="299">
        <f>IF(SUM($I$55:NCT55)&lt;=$G$58,1,0)</f>
        <v>1</v>
      </c>
      <c r="NCU56" s="299">
        <f>IF(SUM($I$55:NCU55)&lt;=$G$58,1,0)</f>
        <v>1</v>
      </c>
      <c r="NCV56" s="299">
        <f>IF(SUM($I$55:NCV55)&lt;=$G$58,1,0)</f>
        <v>1</v>
      </c>
      <c r="NCW56" s="299">
        <f>IF(SUM($I$55:NCW55)&lt;=$G$58,1,0)</f>
        <v>1</v>
      </c>
      <c r="NCX56" s="299">
        <f>IF(SUM($I$55:NCX55)&lt;=$G$58,1,0)</f>
        <v>1</v>
      </c>
      <c r="NCY56" s="299">
        <f>IF(SUM($I$55:NCY55)&lt;=$G$58,1,0)</f>
        <v>1</v>
      </c>
      <c r="NCZ56" s="299">
        <f>IF(SUM($I$55:NCZ55)&lt;=$G$58,1,0)</f>
        <v>1</v>
      </c>
      <c r="NDA56" s="299">
        <f>IF(SUM($I$55:NDA55)&lt;=$G$58,1,0)</f>
        <v>1</v>
      </c>
      <c r="NDB56" s="299">
        <f>IF(SUM($I$55:NDB55)&lt;=$G$58,1,0)</f>
        <v>1</v>
      </c>
      <c r="NDC56" s="299">
        <f>IF(SUM($I$55:NDC55)&lt;=$G$58,1,0)</f>
        <v>1</v>
      </c>
      <c r="NDD56" s="299">
        <f>IF(SUM($I$55:NDD55)&lt;=$G$58,1,0)</f>
        <v>1</v>
      </c>
      <c r="NDE56" s="299">
        <f>IF(SUM($I$55:NDE55)&lt;=$G$58,1,0)</f>
        <v>1</v>
      </c>
      <c r="NDF56" s="299">
        <f>IF(SUM($I$55:NDF55)&lt;=$G$58,1,0)</f>
        <v>1</v>
      </c>
      <c r="NDG56" s="299">
        <f>IF(SUM($I$55:NDG55)&lt;=$G$58,1,0)</f>
        <v>1</v>
      </c>
      <c r="NDH56" s="299">
        <f>IF(SUM($I$55:NDH55)&lt;=$G$58,1,0)</f>
        <v>1</v>
      </c>
      <c r="NDI56" s="299">
        <f>IF(SUM($I$55:NDI55)&lt;=$G$58,1,0)</f>
        <v>1</v>
      </c>
      <c r="NDJ56" s="299">
        <f>IF(SUM($I$55:NDJ55)&lt;=$G$58,1,0)</f>
        <v>1</v>
      </c>
      <c r="NDK56" s="299">
        <f>IF(SUM($I$55:NDK55)&lt;=$G$58,1,0)</f>
        <v>1</v>
      </c>
      <c r="NDL56" s="299">
        <f>IF(SUM($I$55:NDL55)&lt;=$G$58,1,0)</f>
        <v>1</v>
      </c>
      <c r="NDM56" s="299">
        <f>IF(SUM($I$55:NDM55)&lt;=$G$58,1,0)</f>
        <v>1</v>
      </c>
      <c r="NDN56" s="299">
        <f>IF(SUM($I$55:NDN55)&lt;=$G$58,1,0)</f>
        <v>1</v>
      </c>
      <c r="NDO56" s="299">
        <f>IF(SUM($I$55:NDO55)&lt;=$G$58,1,0)</f>
        <v>1</v>
      </c>
      <c r="NDP56" s="299">
        <f>IF(SUM($I$55:NDP55)&lt;=$G$58,1,0)</f>
        <v>1</v>
      </c>
      <c r="NDQ56" s="299">
        <f>IF(SUM($I$55:NDQ55)&lt;=$G$58,1,0)</f>
        <v>1</v>
      </c>
      <c r="NDR56" s="299">
        <f>IF(SUM($I$55:NDR55)&lt;=$G$58,1,0)</f>
        <v>1</v>
      </c>
      <c r="NDS56" s="299">
        <f>IF(SUM($I$55:NDS55)&lt;=$G$58,1,0)</f>
        <v>1</v>
      </c>
      <c r="NDT56" s="299">
        <f>IF(SUM($I$55:NDT55)&lt;=$G$58,1,0)</f>
        <v>1</v>
      </c>
      <c r="NDU56" s="299">
        <f>IF(SUM($I$55:NDU55)&lt;=$G$58,1,0)</f>
        <v>1</v>
      </c>
      <c r="NDV56" s="299">
        <f>IF(SUM($I$55:NDV55)&lt;=$G$58,1,0)</f>
        <v>1</v>
      </c>
      <c r="NDW56" s="299">
        <f>IF(SUM($I$55:NDW55)&lt;=$G$58,1,0)</f>
        <v>1</v>
      </c>
      <c r="NDX56" s="299">
        <f>IF(SUM($I$55:NDX55)&lt;=$G$58,1,0)</f>
        <v>1</v>
      </c>
      <c r="NDY56" s="299">
        <f>IF(SUM($I$55:NDY55)&lt;=$G$58,1,0)</f>
        <v>1</v>
      </c>
      <c r="NDZ56" s="299">
        <f>IF(SUM($I$55:NDZ55)&lt;=$G$58,1,0)</f>
        <v>1</v>
      </c>
      <c r="NEA56" s="299">
        <f>IF(SUM($I$55:NEA55)&lt;=$G$58,1,0)</f>
        <v>1</v>
      </c>
      <c r="NEB56" s="299">
        <f>IF(SUM($I$55:NEB55)&lt;=$G$58,1,0)</f>
        <v>1</v>
      </c>
      <c r="NEC56" s="299">
        <f>IF(SUM($I$55:NEC55)&lt;=$G$58,1,0)</f>
        <v>1</v>
      </c>
      <c r="NED56" s="299">
        <f>IF(SUM($I$55:NED55)&lt;=$G$58,1,0)</f>
        <v>1</v>
      </c>
      <c r="NEE56" s="299">
        <f>IF(SUM($I$55:NEE55)&lt;=$G$58,1,0)</f>
        <v>1</v>
      </c>
      <c r="NEF56" s="299">
        <f>IF(SUM($I$55:NEF55)&lt;=$G$58,1,0)</f>
        <v>1</v>
      </c>
      <c r="NEG56" s="299">
        <f>IF(SUM($I$55:NEG55)&lt;=$G$58,1,0)</f>
        <v>1</v>
      </c>
      <c r="NEH56" s="299">
        <f>IF(SUM($I$55:NEH55)&lt;=$G$58,1,0)</f>
        <v>1</v>
      </c>
      <c r="NEI56" s="299">
        <f>IF(SUM($I$55:NEI55)&lt;=$G$58,1,0)</f>
        <v>1</v>
      </c>
      <c r="NEJ56" s="299">
        <f>IF(SUM($I$55:NEJ55)&lt;=$G$58,1,0)</f>
        <v>1</v>
      </c>
      <c r="NEK56" s="299">
        <f>IF(SUM($I$55:NEK55)&lt;=$G$58,1,0)</f>
        <v>1</v>
      </c>
      <c r="NEL56" s="299">
        <f>IF(SUM($I$55:NEL55)&lt;=$G$58,1,0)</f>
        <v>1</v>
      </c>
      <c r="NEM56" s="299">
        <f>IF(SUM($I$55:NEM55)&lt;=$G$58,1,0)</f>
        <v>1</v>
      </c>
      <c r="NEN56" s="299">
        <f>IF(SUM($I$55:NEN55)&lt;=$G$58,1,0)</f>
        <v>1</v>
      </c>
      <c r="NEO56" s="299">
        <f>IF(SUM($I$55:NEO55)&lt;=$G$58,1,0)</f>
        <v>1</v>
      </c>
      <c r="NEP56" s="299">
        <f>IF(SUM($I$55:NEP55)&lt;=$G$58,1,0)</f>
        <v>1</v>
      </c>
      <c r="NEQ56" s="299">
        <f>IF(SUM($I$55:NEQ55)&lt;=$G$58,1,0)</f>
        <v>1</v>
      </c>
      <c r="NER56" s="299">
        <f>IF(SUM($I$55:NER55)&lt;=$G$58,1,0)</f>
        <v>1</v>
      </c>
      <c r="NES56" s="299">
        <f>IF(SUM($I$55:NES55)&lt;=$G$58,1,0)</f>
        <v>1</v>
      </c>
      <c r="NET56" s="299">
        <f>IF(SUM($I$55:NET55)&lt;=$G$58,1,0)</f>
        <v>1</v>
      </c>
      <c r="NEU56" s="299">
        <f>IF(SUM($I$55:NEU55)&lt;=$G$58,1,0)</f>
        <v>1</v>
      </c>
      <c r="NEV56" s="299">
        <f>IF(SUM($I$55:NEV55)&lt;=$G$58,1,0)</f>
        <v>1</v>
      </c>
      <c r="NEW56" s="299">
        <f>IF(SUM($I$55:NEW55)&lt;=$G$58,1,0)</f>
        <v>1</v>
      </c>
      <c r="NEX56" s="299">
        <f>IF(SUM($I$55:NEX55)&lt;=$G$58,1,0)</f>
        <v>1</v>
      </c>
      <c r="NEY56" s="299">
        <f>IF(SUM($I$55:NEY55)&lt;=$G$58,1,0)</f>
        <v>1</v>
      </c>
      <c r="NEZ56" s="299">
        <f>IF(SUM($I$55:NEZ55)&lt;=$G$58,1,0)</f>
        <v>1</v>
      </c>
      <c r="NFA56" s="299">
        <f>IF(SUM($I$55:NFA55)&lt;=$G$58,1,0)</f>
        <v>1</v>
      </c>
      <c r="NFB56" s="299">
        <f>IF(SUM($I$55:NFB55)&lt;=$G$58,1,0)</f>
        <v>1</v>
      </c>
      <c r="NFC56" s="299">
        <f>IF(SUM($I$55:NFC55)&lt;=$G$58,1,0)</f>
        <v>1</v>
      </c>
      <c r="NFD56" s="299">
        <f>IF(SUM($I$55:NFD55)&lt;=$G$58,1,0)</f>
        <v>1</v>
      </c>
      <c r="NFE56" s="299">
        <f>IF(SUM($I$55:NFE55)&lt;=$G$58,1,0)</f>
        <v>1</v>
      </c>
      <c r="NFF56" s="299">
        <f>IF(SUM($I$55:NFF55)&lt;=$G$58,1,0)</f>
        <v>1</v>
      </c>
      <c r="NFG56" s="299">
        <f>IF(SUM($I$55:NFG55)&lt;=$G$58,1,0)</f>
        <v>1</v>
      </c>
      <c r="NFH56" s="299">
        <f>IF(SUM($I$55:NFH55)&lt;=$G$58,1,0)</f>
        <v>1</v>
      </c>
      <c r="NFI56" s="299">
        <f>IF(SUM($I$55:NFI55)&lt;=$G$58,1,0)</f>
        <v>1</v>
      </c>
      <c r="NFJ56" s="299">
        <f>IF(SUM($I$55:NFJ55)&lt;=$G$58,1,0)</f>
        <v>1</v>
      </c>
      <c r="NFK56" s="299">
        <f>IF(SUM($I$55:NFK55)&lt;=$G$58,1,0)</f>
        <v>1</v>
      </c>
      <c r="NFL56" s="299">
        <f>IF(SUM($I$55:NFL55)&lt;=$G$58,1,0)</f>
        <v>1</v>
      </c>
      <c r="NFM56" s="299">
        <f>IF(SUM($I$55:NFM55)&lt;=$G$58,1,0)</f>
        <v>1</v>
      </c>
      <c r="NFN56" s="299">
        <f>IF(SUM($I$55:NFN55)&lt;=$G$58,1,0)</f>
        <v>1</v>
      </c>
      <c r="NFO56" s="299">
        <f>IF(SUM($I$55:NFO55)&lt;=$G$58,1,0)</f>
        <v>1</v>
      </c>
      <c r="NFP56" s="299">
        <f>IF(SUM($I$55:NFP55)&lt;=$G$58,1,0)</f>
        <v>1</v>
      </c>
      <c r="NFQ56" s="299">
        <f>IF(SUM($I$55:NFQ55)&lt;=$G$58,1,0)</f>
        <v>1</v>
      </c>
      <c r="NFR56" s="299">
        <f>IF(SUM($I$55:NFR55)&lt;=$G$58,1,0)</f>
        <v>1</v>
      </c>
      <c r="NFS56" s="299">
        <f>IF(SUM($I$55:NFS55)&lt;=$G$58,1,0)</f>
        <v>1</v>
      </c>
      <c r="NFT56" s="299">
        <f>IF(SUM($I$55:NFT55)&lt;=$G$58,1,0)</f>
        <v>1</v>
      </c>
      <c r="NFU56" s="299">
        <f>IF(SUM($I$55:NFU55)&lt;=$G$58,1,0)</f>
        <v>1</v>
      </c>
      <c r="NFV56" s="299">
        <f>IF(SUM($I$55:NFV55)&lt;=$G$58,1,0)</f>
        <v>1</v>
      </c>
      <c r="NFW56" s="299">
        <f>IF(SUM($I$55:NFW55)&lt;=$G$58,1,0)</f>
        <v>1</v>
      </c>
      <c r="NFX56" s="299">
        <f>IF(SUM($I$55:NFX55)&lt;=$G$58,1,0)</f>
        <v>1</v>
      </c>
      <c r="NFY56" s="299">
        <f>IF(SUM($I$55:NFY55)&lt;=$G$58,1,0)</f>
        <v>1</v>
      </c>
      <c r="NFZ56" s="299">
        <f>IF(SUM($I$55:NFZ55)&lt;=$G$58,1,0)</f>
        <v>1</v>
      </c>
      <c r="NGA56" s="299">
        <f>IF(SUM($I$55:NGA55)&lt;=$G$58,1,0)</f>
        <v>1</v>
      </c>
      <c r="NGB56" s="299">
        <f>IF(SUM($I$55:NGB55)&lt;=$G$58,1,0)</f>
        <v>1</v>
      </c>
      <c r="NGC56" s="299">
        <f>IF(SUM($I$55:NGC55)&lt;=$G$58,1,0)</f>
        <v>1</v>
      </c>
      <c r="NGD56" s="299">
        <f>IF(SUM($I$55:NGD55)&lt;=$G$58,1,0)</f>
        <v>1</v>
      </c>
      <c r="NGE56" s="299">
        <f>IF(SUM($I$55:NGE55)&lt;=$G$58,1,0)</f>
        <v>1</v>
      </c>
      <c r="NGF56" s="299">
        <f>IF(SUM($I$55:NGF55)&lt;=$G$58,1,0)</f>
        <v>1</v>
      </c>
      <c r="NGG56" s="299">
        <f>IF(SUM($I$55:NGG55)&lt;=$G$58,1,0)</f>
        <v>1</v>
      </c>
      <c r="NGH56" s="299">
        <f>IF(SUM($I$55:NGH55)&lt;=$G$58,1,0)</f>
        <v>1</v>
      </c>
      <c r="NGI56" s="299">
        <f>IF(SUM($I$55:NGI55)&lt;=$G$58,1,0)</f>
        <v>1</v>
      </c>
      <c r="NGJ56" s="299">
        <f>IF(SUM($I$55:NGJ55)&lt;=$G$58,1,0)</f>
        <v>1</v>
      </c>
      <c r="NGK56" s="299">
        <f>IF(SUM($I$55:NGK55)&lt;=$G$58,1,0)</f>
        <v>1</v>
      </c>
      <c r="NGL56" s="299">
        <f>IF(SUM($I$55:NGL55)&lt;=$G$58,1,0)</f>
        <v>1</v>
      </c>
      <c r="NGM56" s="299">
        <f>IF(SUM($I$55:NGM55)&lt;=$G$58,1,0)</f>
        <v>1</v>
      </c>
      <c r="NGN56" s="299">
        <f>IF(SUM($I$55:NGN55)&lt;=$G$58,1,0)</f>
        <v>1</v>
      </c>
      <c r="NGO56" s="299">
        <f>IF(SUM($I$55:NGO55)&lt;=$G$58,1,0)</f>
        <v>1</v>
      </c>
      <c r="NGP56" s="299">
        <f>IF(SUM($I$55:NGP55)&lt;=$G$58,1,0)</f>
        <v>1</v>
      </c>
      <c r="NGQ56" s="299">
        <f>IF(SUM($I$55:NGQ55)&lt;=$G$58,1,0)</f>
        <v>1</v>
      </c>
      <c r="NGR56" s="299">
        <f>IF(SUM($I$55:NGR55)&lt;=$G$58,1,0)</f>
        <v>1</v>
      </c>
      <c r="NGS56" s="299">
        <f>IF(SUM($I$55:NGS55)&lt;=$G$58,1,0)</f>
        <v>1</v>
      </c>
      <c r="NGT56" s="299">
        <f>IF(SUM($I$55:NGT55)&lt;=$G$58,1,0)</f>
        <v>1</v>
      </c>
      <c r="NGU56" s="299">
        <f>IF(SUM($I$55:NGU55)&lt;=$G$58,1,0)</f>
        <v>1</v>
      </c>
      <c r="NGV56" s="299">
        <f>IF(SUM($I$55:NGV55)&lt;=$G$58,1,0)</f>
        <v>1</v>
      </c>
      <c r="NGW56" s="299">
        <f>IF(SUM($I$55:NGW55)&lt;=$G$58,1,0)</f>
        <v>1</v>
      </c>
      <c r="NGX56" s="299">
        <f>IF(SUM($I$55:NGX55)&lt;=$G$58,1,0)</f>
        <v>1</v>
      </c>
      <c r="NGY56" s="299">
        <f>IF(SUM($I$55:NGY55)&lt;=$G$58,1,0)</f>
        <v>1</v>
      </c>
      <c r="NGZ56" s="299">
        <f>IF(SUM($I$55:NGZ55)&lt;=$G$58,1,0)</f>
        <v>1</v>
      </c>
      <c r="NHA56" s="299">
        <f>IF(SUM($I$55:NHA55)&lt;=$G$58,1,0)</f>
        <v>1</v>
      </c>
      <c r="NHB56" s="299">
        <f>IF(SUM($I$55:NHB55)&lt;=$G$58,1,0)</f>
        <v>1</v>
      </c>
      <c r="NHC56" s="299">
        <f>IF(SUM($I$55:NHC55)&lt;=$G$58,1,0)</f>
        <v>1</v>
      </c>
      <c r="NHD56" s="299">
        <f>IF(SUM($I$55:NHD55)&lt;=$G$58,1,0)</f>
        <v>1</v>
      </c>
      <c r="NHE56" s="299">
        <f>IF(SUM($I$55:NHE55)&lt;=$G$58,1,0)</f>
        <v>1</v>
      </c>
      <c r="NHF56" s="299">
        <f>IF(SUM($I$55:NHF55)&lt;=$G$58,1,0)</f>
        <v>1</v>
      </c>
      <c r="NHG56" s="299">
        <f>IF(SUM($I$55:NHG55)&lt;=$G$58,1,0)</f>
        <v>1</v>
      </c>
      <c r="NHH56" s="299">
        <f>IF(SUM($I$55:NHH55)&lt;=$G$58,1,0)</f>
        <v>1</v>
      </c>
      <c r="NHI56" s="299">
        <f>IF(SUM($I$55:NHI55)&lt;=$G$58,1,0)</f>
        <v>1</v>
      </c>
      <c r="NHJ56" s="299">
        <f>IF(SUM($I$55:NHJ55)&lt;=$G$58,1,0)</f>
        <v>1</v>
      </c>
      <c r="NHK56" s="299">
        <f>IF(SUM($I$55:NHK55)&lt;=$G$58,1,0)</f>
        <v>1</v>
      </c>
      <c r="NHL56" s="299">
        <f>IF(SUM($I$55:NHL55)&lt;=$G$58,1,0)</f>
        <v>1</v>
      </c>
      <c r="NHM56" s="299">
        <f>IF(SUM($I$55:NHM55)&lt;=$G$58,1,0)</f>
        <v>1</v>
      </c>
      <c r="NHN56" s="299">
        <f>IF(SUM($I$55:NHN55)&lt;=$G$58,1,0)</f>
        <v>1</v>
      </c>
      <c r="NHO56" s="299">
        <f>IF(SUM($I$55:NHO55)&lt;=$G$58,1,0)</f>
        <v>1</v>
      </c>
      <c r="NHP56" s="299">
        <f>IF(SUM($I$55:NHP55)&lt;=$G$58,1,0)</f>
        <v>1</v>
      </c>
      <c r="NHQ56" s="299">
        <f>IF(SUM($I$55:NHQ55)&lt;=$G$58,1,0)</f>
        <v>1</v>
      </c>
      <c r="NHR56" s="299">
        <f>IF(SUM($I$55:NHR55)&lt;=$G$58,1,0)</f>
        <v>1</v>
      </c>
      <c r="NHS56" s="299">
        <f>IF(SUM($I$55:NHS55)&lt;=$G$58,1,0)</f>
        <v>1</v>
      </c>
      <c r="NHT56" s="299">
        <f>IF(SUM($I$55:NHT55)&lt;=$G$58,1,0)</f>
        <v>1</v>
      </c>
      <c r="NHU56" s="299">
        <f>IF(SUM($I$55:NHU55)&lt;=$G$58,1,0)</f>
        <v>1</v>
      </c>
      <c r="NHV56" s="299">
        <f>IF(SUM($I$55:NHV55)&lt;=$G$58,1,0)</f>
        <v>1</v>
      </c>
      <c r="NHW56" s="299">
        <f>IF(SUM($I$55:NHW55)&lt;=$G$58,1,0)</f>
        <v>1</v>
      </c>
      <c r="NHX56" s="299">
        <f>IF(SUM($I$55:NHX55)&lt;=$G$58,1,0)</f>
        <v>1</v>
      </c>
      <c r="NHY56" s="299">
        <f>IF(SUM($I$55:NHY55)&lt;=$G$58,1,0)</f>
        <v>1</v>
      </c>
      <c r="NHZ56" s="299">
        <f>IF(SUM($I$55:NHZ55)&lt;=$G$58,1,0)</f>
        <v>1</v>
      </c>
      <c r="NIA56" s="299">
        <f>IF(SUM($I$55:NIA55)&lt;=$G$58,1,0)</f>
        <v>1</v>
      </c>
      <c r="NIB56" s="299">
        <f>IF(SUM($I$55:NIB55)&lt;=$G$58,1,0)</f>
        <v>1</v>
      </c>
      <c r="NIC56" s="299">
        <f>IF(SUM($I$55:NIC55)&lt;=$G$58,1,0)</f>
        <v>1</v>
      </c>
      <c r="NID56" s="299">
        <f>IF(SUM($I$55:NID55)&lt;=$G$58,1,0)</f>
        <v>1</v>
      </c>
      <c r="NIE56" s="299">
        <f>IF(SUM($I$55:NIE55)&lt;=$G$58,1,0)</f>
        <v>1</v>
      </c>
      <c r="NIF56" s="299">
        <f>IF(SUM($I$55:NIF55)&lt;=$G$58,1,0)</f>
        <v>1</v>
      </c>
      <c r="NIG56" s="299">
        <f>IF(SUM($I$55:NIG55)&lt;=$G$58,1,0)</f>
        <v>1</v>
      </c>
      <c r="NIH56" s="299">
        <f>IF(SUM($I$55:NIH55)&lt;=$G$58,1,0)</f>
        <v>1</v>
      </c>
      <c r="NII56" s="299">
        <f>IF(SUM($I$55:NII55)&lt;=$G$58,1,0)</f>
        <v>1</v>
      </c>
      <c r="NIJ56" s="299">
        <f>IF(SUM($I$55:NIJ55)&lt;=$G$58,1,0)</f>
        <v>1</v>
      </c>
      <c r="NIK56" s="299">
        <f>IF(SUM($I$55:NIK55)&lt;=$G$58,1,0)</f>
        <v>1</v>
      </c>
      <c r="NIL56" s="299">
        <f>IF(SUM($I$55:NIL55)&lt;=$G$58,1,0)</f>
        <v>1</v>
      </c>
      <c r="NIM56" s="299">
        <f>IF(SUM($I$55:NIM55)&lt;=$G$58,1,0)</f>
        <v>1</v>
      </c>
      <c r="NIN56" s="299">
        <f>IF(SUM($I$55:NIN55)&lt;=$G$58,1,0)</f>
        <v>1</v>
      </c>
      <c r="NIO56" s="299">
        <f>IF(SUM($I$55:NIO55)&lt;=$G$58,1,0)</f>
        <v>1</v>
      </c>
      <c r="NIP56" s="299">
        <f>IF(SUM($I$55:NIP55)&lt;=$G$58,1,0)</f>
        <v>1</v>
      </c>
      <c r="NIQ56" s="299">
        <f>IF(SUM($I$55:NIQ55)&lt;=$G$58,1,0)</f>
        <v>1</v>
      </c>
      <c r="NIR56" s="299">
        <f>IF(SUM($I$55:NIR55)&lt;=$G$58,1,0)</f>
        <v>1</v>
      </c>
      <c r="NIS56" s="299">
        <f>IF(SUM($I$55:NIS55)&lt;=$G$58,1,0)</f>
        <v>1</v>
      </c>
      <c r="NIT56" s="299">
        <f>IF(SUM($I$55:NIT55)&lt;=$G$58,1,0)</f>
        <v>1</v>
      </c>
      <c r="NIU56" s="299">
        <f>IF(SUM($I$55:NIU55)&lt;=$G$58,1,0)</f>
        <v>1</v>
      </c>
      <c r="NIV56" s="299">
        <f>IF(SUM($I$55:NIV55)&lt;=$G$58,1,0)</f>
        <v>1</v>
      </c>
      <c r="NIW56" s="299">
        <f>IF(SUM($I$55:NIW55)&lt;=$G$58,1,0)</f>
        <v>1</v>
      </c>
      <c r="NIX56" s="299">
        <f>IF(SUM($I$55:NIX55)&lt;=$G$58,1,0)</f>
        <v>1</v>
      </c>
      <c r="NIY56" s="299">
        <f>IF(SUM($I$55:NIY55)&lt;=$G$58,1,0)</f>
        <v>1</v>
      </c>
      <c r="NIZ56" s="299">
        <f>IF(SUM($I$55:NIZ55)&lt;=$G$58,1,0)</f>
        <v>1</v>
      </c>
      <c r="NJA56" s="299">
        <f>IF(SUM($I$55:NJA55)&lt;=$G$58,1,0)</f>
        <v>1</v>
      </c>
      <c r="NJB56" s="299">
        <f>IF(SUM($I$55:NJB55)&lt;=$G$58,1,0)</f>
        <v>1</v>
      </c>
      <c r="NJC56" s="299">
        <f>IF(SUM($I$55:NJC55)&lt;=$G$58,1,0)</f>
        <v>1</v>
      </c>
      <c r="NJD56" s="299">
        <f>IF(SUM($I$55:NJD55)&lt;=$G$58,1,0)</f>
        <v>1</v>
      </c>
      <c r="NJE56" s="299">
        <f>IF(SUM($I$55:NJE55)&lt;=$G$58,1,0)</f>
        <v>1</v>
      </c>
      <c r="NJF56" s="299">
        <f>IF(SUM($I$55:NJF55)&lt;=$G$58,1,0)</f>
        <v>1</v>
      </c>
      <c r="NJG56" s="299">
        <f>IF(SUM($I$55:NJG55)&lt;=$G$58,1,0)</f>
        <v>1</v>
      </c>
      <c r="NJH56" s="299">
        <f>IF(SUM($I$55:NJH55)&lt;=$G$58,1,0)</f>
        <v>1</v>
      </c>
      <c r="NJI56" s="299">
        <f>IF(SUM($I$55:NJI55)&lt;=$G$58,1,0)</f>
        <v>1</v>
      </c>
      <c r="NJJ56" s="299">
        <f>IF(SUM($I$55:NJJ55)&lt;=$G$58,1,0)</f>
        <v>1</v>
      </c>
      <c r="NJK56" s="299">
        <f>IF(SUM($I$55:NJK55)&lt;=$G$58,1,0)</f>
        <v>1</v>
      </c>
      <c r="NJL56" s="299">
        <f>IF(SUM($I$55:NJL55)&lt;=$G$58,1,0)</f>
        <v>1</v>
      </c>
      <c r="NJM56" s="299">
        <f>IF(SUM($I$55:NJM55)&lt;=$G$58,1,0)</f>
        <v>1</v>
      </c>
      <c r="NJN56" s="299">
        <f>IF(SUM($I$55:NJN55)&lt;=$G$58,1,0)</f>
        <v>1</v>
      </c>
      <c r="NJO56" s="299">
        <f>IF(SUM($I$55:NJO55)&lt;=$G$58,1,0)</f>
        <v>1</v>
      </c>
      <c r="NJP56" s="299">
        <f>IF(SUM($I$55:NJP55)&lt;=$G$58,1,0)</f>
        <v>1</v>
      </c>
      <c r="NJQ56" s="299">
        <f>IF(SUM($I$55:NJQ55)&lt;=$G$58,1,0)</f>
        <v>1</v>
      </c>
      <c r="NJR56" s="299">
        <f>IF(SUM($I$55:NJR55)&lt;=$G$58,1,0)</f>
        <v>1</v>
      </c>
      <c r="NJS56" s="299">
        <f>IF(SUM($I$55:NJS55)&lt;=$G$58,1,0)</f>
        <v>1</v>
      </c>
      <c r="NJT56" s="299">
        <f>IF(SUM($I$55:NJT55)&lt;=$G$58,1,0)</f>
        <v>1</v>
      </c>
      <c r="NJU56" s="299">
        <f>IF(SUM($I$55:NJU55)&lt;=$G$58,1,0)</f>
        <v>1</v>
      </c>
      <c r="NJV56" s="299">
        <f>IF(SUM($I$55:NJV55)&lt;=$G$58,1,0)</f>
        <v>1</v>
      </c>
      <c r="NJW56" s="299">
        <f>IF(SUM($I$55:NJW55)&lt;=$G$58,1,0)</f>
        <v>1</v>
      </c>
      <c r="NJX56" s="299">
        <f>IF(SUM($I$55:NJX55)&lt;=$G$58,1,0)</f>
        <v>1</v>
      </c>
      <c r="NJY56" s="299">
        <f>IF(SUM($I$55:NJY55)&lt;=$G$58,1,0)</f>
        <v>1</v>
      </c>
      <c r="NJZ56" s="299">
        <f>IF(SUM($I$55:NJZ55)&lt;=$G$58,1,0)</f>
        <v>1</v>
      </c>
      <c r="NKA56" s="299">
        <f>IF(SUM($I$55:NKA55)&lt;=$G$58,1,0)</f>
        <v>1</v>
      </c>
      <c r="NKB56" s="299">
        <f>IF(SUM($I$55:NKB55)&lt;=$G$58,1,0)</f>
        <v>1</v>
      </c>
      <c r="NKC56" s="299">
        <f>IF(SUM($I$55:NKC55)&lt;=$G$58,1,0)</f>
        <v>1</v>
      </c>
      <c r="NKD56" s="299">
        <f>IF(SUM($I$55:NKD55)&lt;=$G$58,1,0)</f>
        <v>1</v>
      </c>
      <c r="NKE56" s="299">
        <f>IF(SUM($I$55:NKE55)&lt;=$G$58,1,0)</f>
        <v>1</v>
      </c>
      <c r="NKF56" s="299">
        <f>IF(SUM($I$55:NKF55)&lt;=$G$58,1,0)</f>
        <v>1</v>
      </c>
      <c r="NKG56" s="299">
        <f>IF(SUM($I$55:NKG55)&lt;=$G$58,1,0)</f>
        <v>1</v>
      </c>
      <c r="NKH56" s="299">
        <f>IF(SUM($I$55:NKH55)&lt;=$G$58,1,0)</f>
        <v>1</v>
      </c>
      <c r="NKI56" s="299">
        <f>IF(SUM($I$55:NKI55)&lt;=$G$58,1,0)</f>
        <v>1</v>
      </c>
      <c r="NKJ56" s="299">
        <f>IF(SUM($I$55:NKJ55)&lt;=$G$58,1,0)</f>
        <v>1</v>
      </c>
      <c r="NKK56" s="299">
        <f>IF(SUM($I$55:NKK55)&lt;=$G$58,1,0)</f>
        <v>1</v>
      </c>
      <c r="NKL56" s="299">
        <f>IF(SUM($I$55:NKL55)&lt;=$G$58,1,0)</f>
        <v>1</v>
      </c>
      <c r="NKM56" s="299">
        <f>IF(SUM($I$55:NKM55)&lt;=$G$58,1,0)</f>
        <v>1</v>
      </c>
      <c r="NKN56" s="299">
        <f>IF(SUM($I$55:NKN55)&lt;=$G$58,1,0)</f>
        <v>1</v>
      </c>
      <c r="NKO56" s="299">
        <f>IF(SUM($I$55:NKO55)&lt;=$G$58,1,0)</f>
        <v>1</v>
      </c>
      <c r="NKP56" s="299">
        <f>IF(SUM($I$55:NKP55)&lt;=$G$58,1,0)</f>
        <v>1</v>
      </c>
      <c r="NKQ56" s="299">
        <f>IF(SUM($I$55:NKQ55)&lt;=$G$58,1,0)</f>
        <v>1</v>
      </c>
      <c r="NKR56" s="299">
        <f>IF(SUM($I$55:NKR55)&lt;=$G$58,1,0)</f>
        <v>1</v>
      </c>
      <c r="NKS56" s="299">
        <f>IF(SUM($I$55:NKS55)&lt;=$G$58,1,0)</f>
        <v>1</v>
      </c>
      <c r="NKT56" s="299">
        <f>IF(SUM($I$55:NKT55)&lt;=$G$58,1,0)</f>
        <v>1</v>
      </c>
      <c r="NKU56" s="299">
        <f>IF(SUM($I$55:NKU55)&lt;=$G$58,1,0)</f>
        <v>1</v>
      </c>
      <c r="NKV56" s="299">
        <f>IF(SUM($I$55:NKV55)&lt;=$G$58,1,0)</f>
        <v>1</v>
      </c>
      <c r="NKW56" s="299">
        <f>IF(SUM($I$55:NKW55)&lt;=$G$58,1,0)</f>
        <v>1</v>
      </c>
      <c r="NKX56" s="299">
        <f>IF(SUM($I$55:NKX55)&lt;=$G$58,1,0)</f>
        <v>1</v>
      </c>
      <c r="NKY56" s="299">
        <f>IF(SUM($I$55:NKY55)&lt;=$G$58,1,0)</f>
        <v>1</v>
      </c>
      <c r="NKZ56" s="299">
        <f>IF(SUM($I$55:NKZ55)&lt;=$G$58,1,0)</f>
        <v>1</v>
      </c>
      <c r="NLA56" s="299">
        <f>IF(SUM($I$55:NLA55)&lt;=$G$58,1,0)</f>
        <v>1</v>
      </c>
      <c r="NLB56" s="299">
        <f>IF(SUM($I$55:NLB55)&lt;=$G$58,1,0)</f>
        <v>1</v>
      </c>
      <c r="NLC56" s="299">
        <f>IF(SUM($I$55:NLC55)&lt;=$G$58,1,0)</f>
        <v>1</v>
      </c>
      <c r="NLD56" s="299">
        <f>IF(SUM($I$55:NLD55)&lt;=$G$58,1,0)</f>
        <v>1</v>
      </c>
      <c r="NLE56" s="299">
        <f>IF(SUM($I$55:NLE55)&lt;=$G$58,1,0)</f>
        <v>1</v>
      </c>
      <c r="NLF56" s="299">
        <f>IF(SUM($I$55:NLF55)&lt;=$G$58,1,0)</f>
        <v>1</v>
      </c>
      <c r="NLG56" s="299">
        <f>IF(SUM($I$55:NLG55)&lt;=$G$58,1,0)</f>
        <v>1</v>
      </c>
      <c r="NLH56" s="299">
        <f>IF(SUM($I$55:NLH55)&lt;=$G$58,1,0)</f>
        <v>1</v>
      </c>
      <c r="NLI56" s="299">
        <f>IF(SUM($I$55:NLI55)&lt;=$G$58,1,0)</f>
        <v>1</v>
      </c>
      <c r="NLJ56" s="299">
        <f>IF(SUM($I$55:NLJ55)&lt;=$G$58,1,0)</f>
        <v>1</v>
      </c>
      <c r="NLK56" s="299">
        <f>IF(SUM($I$55:NLK55)&lt;=$G$58,1,0)</f>
        <v>1</v>
      </c>
      <c r="NLL56" s="299">
        <f>IF(SUM($I$55:NLL55)&lt;=$G$58,1,0)</f>
        <v>1</v>
      </c>
      <c r="NLM56" s="299">
        <f>IF(SUM($I$55:NLM55)&lt;=$G$58,1,0)</f>
        <v>1</v>
      </c>
      <c r="NLN56" s="299">
        <f>IF(SUM($I$55:NLN55)&lt;=$G$58,1,0)</f>
        <v>1</v>
      </c>
      <c r="NLO56" s="299">
        <f>IF(SUM($I$55:NLO55)&lt;=$G$58,1,0)</f>
        <v>1</v>
      </c>
      <c r="NLP56" s="299">
        <f>IF(SUM($I$55:NLP55)&lt;=$G$58,1,0)</f>
        <v>1</v>
      </c>
      <c r="NLQ56" s="299">
        <f>IF(SUM($I$55:NLQ55)&lt;=$G$58,1,0)</f>
        <v>1</v>
      </c>
      <c r="NLR56" s="299">
        <f>IF(SUM($I$55:NLR55)&lt;=$G$58,1,0)</f>
        <v>1</v>
      </c>
      <c r="NLS56" s="299">
        <f>IF(SUM($I$55:NLS55)&lt;=$G$58,1,0)</f>
        <v>1</v>
      </c>
      <c r="NLT56" s="299">
        <f>IF(SUM($I$55:NLT55)&lt;=$G$58,1,0)</f>
        <v>1</v>
      </c>
      <c r="NLU56" s="299">
        <f>IF(SUM($I$55:NLU55)&lt;=$G$58,1,0)</f>
        <v>1</v>
      </c>
      <c r="NLV56" s="299">
        <f>IF(SUM($I$55:NLV55)&lt;=$G$58,1,0)</f>
        <v>1</v>
      </c>
      <c r="NLW56" s="299">
        <f>IF(SUM($I$55:NLW55)&lt;=$G$58,1,0)</f>
        <v>1</v>
      </c>
      <c r="NLX56" s="299">
        <f>IF(SUM($I$55:NLX55)&lt;=$G$58,1,0)</f>
        <v>1</v>
      </c>
      <c r="NLY56" s="299">
        <f>IF(SUM($I$55:NLY55)&lt;=$G$58,1,0)</f>
        <v>1</v>
      </c>
      <c r="NLZ56" s="299">
        <f>IF(SUM($I$55:NLZ55)&lt;=$G$58,1,0)</f>
        <v>1</v>
      </c>
      <c r="NMA56" s="299">
        <f>IF(SUM($I$55:NMA55)&lt;=$G$58,1,0)</f>
        <v>1</v>
      </c>
      <c r="NMB56" s="299">
        <f>IF(SUM($I$55:NMB55)&lt;=$G$58,1,0)</f>
        <v>1</v>
      </c>
      <c r="NMC56" s="299">
        <f>IF(SUM($I$55:NMC55)&lt;=$G$58,1,0)</f>
        <v>1</v>
      </c>
      <c r="NMD56" s="299">
        <f>IF(SUM($I$55:NMD55)&lt;=$G$58,1,0)</f>
        <v>1</v>
      </c>
      <c r="NME56" s="299">
        <f>IF(SUM($I$55:NME55)&lt;=$G$58,1,0)</f>
        <v>1</v>
      </c>
      <c r="NMF56" s="299">
        <f>IF(SUM($I$55:NMF55)&lt;=$G$58,1,0)</f>
        <v>1</v>
      </c>
      <c r="NMG56" s="299">
        <f>IF(SUM($I$55:NMG55)&lt;=$G$58,1,0)</f>
        <v>1</v>
      </c>
      <c r="NMH56" s="299">
        <f>IF(SUM($I$55:NMH55)&lt;=$G$58,1,0)</f>
        <v>1</v>
      </c>
      <c r="NMI56" s="299">
        <f>IF(SUM($I$55:NMI55)&lt;=$G$58,1,0)</f>
        <v>1</v>
      </c>
      <c r="NMJ56" s="299">
        <f>IF(SUM($I$55:NMJ55)&lt;=$G$58,1,0)</f>
        <v>1</v>
      </c>
      <c r="NMK56" s="299">
        <f>IF(SUM($I$55:NMK55)&lt;=$G$58,1,0)</f>
        <v>1</v>
      </c>
      <c r="NML56" s="299">
        <f>IF(SUM($I$55:NML55)&lt;=$G$58,1,0)</f>
        <v>1</v>
      </c>
      <c r="NMM56" s="299">
        <f>IF(SUM($I$55:NMM55)&lt;=$G$58,1,0)</f>
        <v>1</v>
      </c>
      <c r="NMN56" s="299">
        <f>IF(SUM($I$55:NMN55)&lt;=$G$58,1,0)</f>
        <v>1</v>
      </c>
      <c r="NMO56" s="299">
        <f>IF(SUM($I$55:NMO55)&lt;=$G$58,1,0)</f>
        <v>1</v>
      </c>
      <c r="NMP56" s="299">
        <f>IF(SUM($I$55:NMP55)&lt;=$G$58,1,0)</f>
        <v>1</v>
      </c>
      <c r="NMQ56" s="299">
        <f>IF(SUM($I$55:NMQ55)&lt;=$G$58,1,0)</f>
        <v>1</v>
      </c>
      <c r="NMR56" s="299">
        <f>IF(SUM($I$55:NMR55)&lt;=$G$58,1,0)</f>
        <v>1</v>
      </c>
      <c r="NMS56" s="299">
        <f>IF(SUM($I$55:NMS55)&lt;=$G$58,1,0)</f>
        <v>1</v>
      </c>
      <c r="NMT56" s="299">
        <f>IF(SUM($I$55:NMT55)&lt;=$G$58,1,0)</f>
        <v>1</v>
      </c>
      <c r="NMU56" s="299">
        <f>IF(SUM($I$55:NMU55)&lt;=$G$58,1,0)</f>
        <v>1</v>
      </c>
      <c r="NMV56" s="299">
        <f>IF(SUM($I$55:NMV55)&lt;=$G$58,1,0)</f>
        <v>1</v>
      </c>
      <c r="NMW56" s="299">
        <f>IF(SUM($I$55:NMW55)&lt;=$G$58,1,0)</f>
        <v>1</v>
      </c>
      <c r="NMX56" s="299">
        <f>IF(SUM($I$55:NMX55)&lt;=$G$58,1,0)</f>
        <v>1</v>
      </c>
      <c r="NMY56" s="299">
        <f>IF(SUM($I$55:NMY55)&lt;=$G$58,1,0)</f>
        <v>1</v>
      </c>
      <c r="NMZ56" s="299">
        <f>IF(SUM($I$55:NMZ55)&lt;=$G$58,1,0)</f>
        <v>1</v>
      </c>
      <c r="NNA56" s="299">
        <f>IF(SUM($I$55:NNA55)&lt;=$G$58,1,0)</f>
        <v>1</v>
      </c>
      <c r="NNB56" s="299">
        <f>IF(SUM($I$55:NNB55)&lt;=$G$58,1,0)</f>
        <v>1</v>
      </c>
      <c r="NNC56" s="299">
        <f>IF(SUM($I$55:NNC55)&lt;=$G$58,1,0)</f>
        <v>1</v>
      </c>
      <c r="NND56" s="299">
        <f>IF(SUM($I$55:NND55)&lt;=$G$58,1,0)</f>
        <v>1</v>
      </c>
      <c r="NNE56" s="299">
        <f>IF(SUM($I$55:NNE55)&lt;=$G$58,1,0)</f>
        <v>1</v>
      </c>
      <c r="NNF56" s="299">
        <f>IF(SUM($I$55:NNF55)&lt;=$G$58,1,0)</f>
        <v>1</v>
      </c>
      <c r="NNG56" s="299">
        <f>IF(SUM($I$55:NNG55)&lt;=$G$58,1,0)</f>
        <v>1</v>
      </c>
      <c r="NNH56" s="299">
        <f>IF(SUM($I$55:NNH55)&lt;=$G$58,1,0)</f>
        <v>1</v>
      </c>
      <c r="NNI56" s="299">
        <f>IF(SUM($I$55:NNI55)&lt;=$G$58,1,0)</f>
        <v>1</v>
      </c>
      <c r="NNJ56" s="299">
        <f>IF(SUM($I$55:NNJ55)&lt;=$G$58,1,0)</f>
        <v>1</v>
      </c>
      <c r="NNK56" s="299">
        <f>IF(SUM($I$55:NNK55)&lt;=$G$58,1,0)</f>
        <v>1</v>
      </c>
      <c r="NNL56" s="299">
        <f>IF(SUM($I$55:NNL55)&lt;=$G$58,1,0)</f>
        <v>1</v>
      </c>
      <c r="NNM56" s="299">
        <f>IF(SUM($I$55:NNM55)&lt;=$G$58,1,0)</f>
        <v>1</v>
      </c>
      <c r="NNN56" s="299">
        <f>IF(SUM($I$55:NNN55)&lt;=$G$58,1,0)</f>
        <v>1</v>
      </c>
      <c r="NNO56" s="299">
        <f>IF(SUM($I$55:NNO55)&lt;=$G$58,1,0)</f>
        <v>1</v>
      </c>
      <c r="NNP56" s="299">
        <f>IF(SUM($I$55:NNP55)&lt;=$G$58,1,0)</f>
        <v>1</v>
      </c>
      <c r="NNQ56" s="299">
        <f>IF(SUM($I$55:NNQ55)&lt;=$G$58,1,0)</f>
        <v>1</v>
      </c>
      <c r="NNR56" s="299">
        <f>IF(SUM($I$55:NNR55)&lt;=$G$58,1,0)</f>
        <v>1</v>
      </c>
      <c r="NNS56" s="299">
        <f>IF(SUM($I$55:NNS55)&lt;=$G$58,1,0)</f>
        <v>1</v>
      </c>
      <c r="NNT56" s="299">
        <f>IF(SUM($I$55:NNT55)&lt;=$G$58,1,0)</f>
        <v>1</v>
      </c>
      <c r="NNU56" s="299">
        <f>IF(SUM($I$55:NNU55)&lt;=$G$58,1,0)</f>
        <v>1</v>
      </c>
      <c r="NNV56" s="299">
        <f>IF(SUM($I$55:NNV55)&lt;=$G$58,1,0)</f>
        <v>1</v>
      </c>
      <c r="NNW56" s="299">
        <f>IF(SUM($I$55:NNW55)&lt;=$G$58,1,0)</f>
        <v>1</v>
      </c>
      <c r="NNX56" s="299">
        <f>IF(SUM($I$55:NNX55)&lt;=$G$58,1,0)</f>
        <v>1</v>
      </c>
      <c r="NNY56" s="299">
        <f>IF(SUM($I$55:NNY55)&lt;=$G$58,1,0)</f>
        <v>1</v>
      </c>
      <c r="NNZ56" s="299">
        <f>IF(SUM($I$55:NNZ55)&lt;=$G$58,1,0)</f>
        <v>1</v>
      </c>
      <c r="NOA56" s="299">
        <f>IF(SUM($I$55:NOA55)&lt;=$G$58,1,0)</f>
        <v>1</v>
      </c>
      <c r="NOB56" s="299">
        <f>IF(SUM($I$55:NOB55)&lt;=$G$58,1,0)</f>
        <v>1</v>
      </c>
      <c r="NOC56" s="299">
        <f>IF(SUM($I$55:NOC55)&lt;=$G$58,1,0)</f>
        <v>1</v>
      </c>
      <c r="NOD56" s="299">
        <f>IF(SUM($I$55:NOD55)&lt;=$G$58,1,0)</f>
        <v>1</v>
      </c>
      <c r="NOE56" s="299">
        <f>IF(SUM($I$55:NOE55)&lt;=$G$58,1,0)</f>
        <v>1</v>
      </c>
      <c r="NOF56" s="299">
        <f>IF(SUM($I$55:NOF55)&lt;=$G$58,1,0)</f>
        <v>1</v>
      </c>
      <c r="NOG56" s="299">
        <f>IF(SUM($I$55:NOG55)&lt;=$G$58,1,0)</f>
        <v>1</v>
      </c>
      <c r="NOH56" s="299">
        <f>IF(SUM($I$55:NOH55)&lt;=$G$58,1,0)</f>
        <v>1</v>
      </c>
      <c r="NOI56" s="299">
        <f>IF(SUM($I$55:NOI55)&lt;=$G$58,1,0)</f>
        <v>1</v>
      </c>
      <c r="NOJ56" s="299">
        <f>IF(SUM($I$55:NOJ55)&lt;=$G$58,1,0)</f>
        <v>1</v>
      </c>
      <c r="NOK56" s="299">
        <f>IF(SUM($I$55:NOK55)&lt;=$G$58,1,0)</f>
        <v>1</v>
      </c>
      <c r="NOL56" s="299">
        <f>IF(SUM($I$55:NOL55)&lt;=$G$58,1,0)</f>
        <v>1</v>
      </c>
      <c r="NOM56" s="299">
        <f>IF(SUM($I$55:NOM55)&lt;=$G$58,1,0)</f>
        <v>1</v>
      </c>
      <c r="NON56" s="299">
        <f>IF(SUM($I$55:NON55)&lt;=$G$58,1,0)</f>
        <v>1</v>
      </c>
      <c r="NOO56" s="299">
        <f>IF(SUM($I$55:NOO55)&lt;=$G$58,1,0)</f>
        <v>1</v>
      </c>
      <c r="NOP56" s="299">
        <f>IF(SUM($I$55:NOP55)&lt;=$G$58,1,0)</f>
        <v>1</v>
      </c>
      <c r="NOQ56" s="299">
        <f>IF(SUM($I$55:NOQ55)&lt;=$G$58,1,0)</f>
        <v>1</v>
      </c>
      <c r="NOR56" s="299">
        <f>IF(SUM($I$55:NOR55)&lt;=$G$58,1,0)</f>
        <v>1</v>
      </c>
      <c r="NOS56" s="299">
        <f>IF(SUM($I$55:NOS55)&lt;=$G$58,1,0)</f>
        <v>1</v>
      </c>
      <c r="NOT56" s="299">
        <f>IF(SUM($I$55:NOT55)&lt;=$G$58,1,0)</f>
        <v>1</v>
      </c>
      <c r="NOU56" s="299">
        <f>IF(SUM($I$55:NOU55)&lt;=$G$58,1,0)</f>
        <v>1</v>
      </c>
      <c r="NOV56" s="299">
        <f>IF(SUM($I$55:NOV55)&lt;=$G$58,1,0)</f>
        <v>1</v>
      </c>
      <c r="NOW56" s="299">
        <f>IF(SUM($I$55:NOW55)&lt;=$G$58,1,0)</f>
        <v>1</v>
      </c>
      <c r="NOX56" s="299">
        <f>IF(SUM($I$55:NOX55)&lt;=$G$58,1,0)</f>
        <v>1</v>
      </c>
      <c r="NOY56" s="299">
        <f>IF(SUM($I$55:NOY55)&lt;=$G$58,1,0)</f>
        <v>1</v>
      </c>
      <c r="NOZ56" s="299">
        <f>IF(SUM($I$55:NOZ55)&lt;=$G$58,1,0)</f>
        <v>1</v>
      </c>
      <c r="NPA56" s="299">
        <f>IF(SUM($I$55:NPA55)&lt;=$G$58,1,0)</f>
        <v>1</v>
      </c>
      <c r="NPB56" s="299">
        <f>IF(SUM($I$55:NPB55)&lt;=$G$58,1,0)</f>
        <v>1</v>
      </c>
      <c r="NPC56" s="299">
        <f>IF(SUM($I$55:NPC55)&lt;=$G$58,1,0)</f>
        <v>1</v>
      </c>
      <c r="NPD56" s="299">
        <f>IF(SUM($I$55:NPD55)&lt;=$G$58,1,0)</f>
        <v>1</v>
      </c>
      <c r="NPE56" s="299">
        <f>IF(SUM($I$55:NPE55)&lt;=$G$58,1,0)</f>
        <v>1</v>
      </c>
      <c r="NPF56" s="299">
        <f>IF(SUM($I$55:NPF55)&lt;=$G$58,1,0)</f>
        <v>1</v>
      </c>
      <c r="NPG56" s="299">
        <f>IF(SUM($I$55:NPG55)&lt;=$G$58,1,0)</f>
        <v>1</v>
      </c>
      <c r="NPH56" s="299">
        <f>IF(SUM($I$55:NPH55)&lt;=$G$58,1,0)</f>
        <v>1</v>
      </c>
      <c r="NPI56" s="299">
        <f>IF(SUM($I$55:NPI55)&lt;=$G$58,1,0)</f>
        <v>1</v>
      </c>
      <c r="NPJ56" s="299">
        <f>IF(SUM($I$55:NPJ55)&lt;=$G$58,1,0)</f>
        <v>1</v>
      </c>
      <c r="NPK56" s="299">
        <f>IF(SUM($I$55:NPK55)&lt;=$G$58,1,0)</f>
        <v>1</v>
      </c>
      <c r="NPL56" s="299">
        <f>IF(SUM($I$55:NPL55)&lt;=$G$58,1,0)</f>
        <v>1</v>
      </c>
      <c r="NPM56" s="299">
        <f>IF(SUM($I$55:NPM55)&lt;=$G$58,1,0)</f>
        <v>1</v>
      </c>
      <c r="NPN56" s="299">
        <f>IF(SUM($I$55:NPN55)&lt;=$G$58,1,0)</f>
        <v>1</v>
      </c>
      <c r="NPO56" s="299">
        <f>IF(SUM($I$55:NPO55)&lt;=$G$58,1,0)</f>
        <v>1</v>
      </c>
      <c r="NPP56" s="299">
        <f>IF(SUM($I$55:NPP55)&lt;=$G$58,1,0)</f>
        <v>1</v>
      </c>
      <c r="NPQ56" s="299">
        <f>IF(SUM($I$55:NPQ55)&lt;=$G$58,1,0)</f>
        <v>1</v>
      </c>
      <c r="NPR56" s="299">
        <f>IF(SUM($I$55:NPR55)&lt;=$G$58,1,0)</f>
        <v>1</v>
      </c>
      <c r="NPS56" s="299">
        <f>IF(SUM($I$55:NPS55)&lt;=$G$58,1,0)</f>
        <v>1</v>
      </c>
      <c r="NPT56" s="299">
        <f>IF(SUM($I$55:NPT55)&lt;=$G$58,1,0)</f>
        <v>1</v>
      </c>
      <c r="NPU56" s="299">
        <f>IF(SUM($I$55:NPU55)&lt;=$G$58,1,0)</f>
        <v>1</v>
      </c>
      <c r="NPV56" s="299">
        <f>IF(SUM($I$55:NPV55)&lt;=$G$58,1,0)</f>
        <v>1</v>
      </c>
      <c r="NPW56" s="299">
        <f>IF(SUM($I$55:NPW55)&lt;=$G$58,1,0)</f>
        <v>1</v>
      </c>
      <c r="NPX56" s="299">
        <f>IF(SUM($I$55:NPX55)&lt;=$G$58,1,0)</f>
        <v>1</v>
      </c>
      <c r="NPY56" s="299">
        <f>IF(SUM($I$55:NPY55)&lt;=$G$58,1,0)</f>
        <v>1</v>
      </c>
      <c r="NPZ56" s="299">
        <f>IF(SUM($I$55:NPZ55)&lt;=$G$58,1,0)</f>
        <v>1</v>
      </c>
      <c r="NQA56" s="299">
        <f>IF(SUM($I$55:NQA55)&lt;=$G$58,1,0)</f>
        <v>1</v>
      </c>
      <c r="NQB56" s="299">
        <f>IF(SUM($I$55:NQB55)&lt;=$G$58,1,0)</f>
        <v>1</v>
      </c>
      <c r="NQC56" s="299">
        <f>IF(SUM($I$55:NQC55)&lt;=$G$58,1,0)</f>
        <v>1</v>
      </c>
      <c r="NQD56" s="299">
        <f>IF(SUM($I$55:NQD55)&lt;=$G$58,1,0)</f>
        <v>1</v>
      </c>
      <c r="NQE56" s="299">
        <f>IF(SUM($I$55:NQE55)&lt;=$G$58,1,0)</f>
        <v>1</v>
      </c>
      <c r="NQF56" s="299">
        <f>IF(SUM($I$55:NQF55)&lt;=$G$58,1,0)</f>
        <v>1</v>
      </c>
      <c r="NQG56" s="299">
        <f>IF(SUM($I$55:NQG55)&lt;=$G$58,1,0)</f>
        <v>1</v>
      </c>
      <c r="NQH56" s="299">
        <f>IF(SUM($I$55:NQH55)&lt;=$G$58,1,0)</f>
        <v>1</v>
      </c>
      <c r="NQI56" s="299">
        <f>IF(SUM($I$55:NQI55)&lt;=$G$58,1,0)</f>
        <v>1</v>
      </c>
      <c r="NQJ56" s="299">
        <f>IF(SUM($I$55:NQJ55)&lt;=$G$58,1,0)</f>
        <v>1</v>
      </c>
      <c r="NQK56" s="299">
        <f>IF(SUM($I$55:NQK55)&lt;=$G$58,1,0)</f>
        <v>1</v>
      </c>
      <c r="NQL56" s="299">
        <f>IF(SUM($I$55:NQL55)&lt;=$G$58,1,0)</f>
        <v>1</v>
      </c>
      <c r="NQM56" s="299">
        <f>IF(SUM($I$55:NQM55)&lt;=$G$58,1,0)</f>
        <v>1</v>
      </c>
      <c r="NQN56" s="299">
        <f>IF(SUM($I$55:NQN55)&lt;=$G$58,1,0)</f>
        <v>1</v>
      </c>
      <c r="NQO56" s="299">
        <f>IF(SUM($I$55:NQO55)&lt;=$G$58,1,0)</f>
        <v>1</v>
      </c>
      <c r="NQP56" s="299">
        <f>IF(SUM($I$55:NQP55)&lt;=$G$58,1,0)</f>
        <v>1</v>
      </c>
      <c r="NQQ56" s="299">
        <f>IF(SUM($I$55:NQQ55)&lt;=$G$58,1,0)</f>
        <v>1</v>
      </c>
      <c r="NQR56" s="299">
        <f>IF(SUM($I$55:NQR55)&lt;=$G$58,1,0)</f>
        <v>1</v>
      </c>
      <c r="NQS56" s="299">
        <f>IF(SUM($I$55:NQS55)&lt;=$G$58,1,0)</f>
        <v>1</v>
      </c>
      <c r="NQT56" s="299">
        <f>IF(SUM($I$55:NQT55)&lt;=$G$58,1,0)</f>
        <v>1</v>
      </c>
      <c r="NQU56" s="299">
        <f>IF(SUM($I$55:NQU55)&lt;=$G$58,1,0)</f>
        <v>1</v>
      </c>
      <c r="NQV56" s="299">
        <f>IF(SUM($I$55:NQV55)&lt;=$G$58,1,0)</f>
        <v>1</v>
      </c>
      <c r="NQW56" s="299">
        <f>IF(SUM($I$55:NQW55)&lt;=$G$58,1,0)</f>
        <v>1</v>
      </c>
      <c r="NQX56" s="299">
        <f>IF(SUM($I$55:NQX55)&lt;=$G$58,1,0)</f>
        <v>1</v>
      </c>
      <c r="NQY56" s="299">
        <f>IF(SUM($I$55:NQY55)&lt;=$G$58,1,0)</f>
        <v>1</v>
      </c>
      <c r="NQZ56" s="299">
        <f>IF(SUM($I$55:NQZ55)&lt;=$G$58,1,0)</f>
        <v>1</v>
      </c>
      <c r="NRA56" s="299">
        <f>IF(SUM($I$55:NRA55)&lt;=$G$58,1,0)</f>
        <v>1</v>
      </c>
      <c r="NRB56" s="299">
        <f>IF(SUM($I$55:NRB55)&lt;=$G$58,1,0)</f>
        <v>1</v>
      </c>
      <c r="NRC56" s="299">
        <f>IF(SUM($I$55:NRC55)&lt;=$G$58,1,0)</f>
        <v>1</v>
      </c>
      <c r="NRD56" s="299">
        <f>IF(SUM($I$55:NRD55)&lt;=$G$58,1,0)</f>
        <v>1</v>
      </c>
      <c r="NRE56" s="299">
        <f>IF(SUM($I$55:NRE55)&lt;=$G$58,1,0)</f>
        <v>1</v>
      </c>
      <c r="NRF56" s="299">
        <f>IF(SUM($I$55:NRF55)&lt;=$G$58,1,0)</f>
        <v>1</v>
      </c>
      <c r="NRG56" s="299">
        <f>IF(SUM($I$55:NRG55)&lt;=$G$58,1,0)</f>
        <v>1</v>
      </c>
      <c r="NRH56" s="299">
        <f>IF(SUM($I$55:NRH55)&lt;=$G$58,1,0)</f>
        <v>1</v>
      </c>
      <c r="NRI56" s="299">
        <f>IF(SUM($I$55:NRI55)&lt;=$G$58,1,0)</f>
        <v>1</v>
      </c>
      <c r="NRJ56" s="299">
        <f>IF(SUM($I$55:NRJ55)&lt;=$G$58,1,0)</f>
        <v>1</v>
      </c>
      <c r="NRK56" s="299">
        <f>IF(SUM($I$55:NRK55)&lt;=$G$58,1,0)</f>
        <v>1</v>
      </c>
      <c r="NRL56" s="299">
        <f>IF(SUM($I$55:NRL55)&lt;=$G$58,1,0)</f>
        <v>1</v>
      </c>
      <c r="NRM56" s="299">
        <f>IF(SUM($I$55:NRM55)&lt;=$G$58,1,0)</f>
        <v>1</v>
      </c>
      <c r="NRN56" s="299">
        <f>IF(SUM($I$55:NRN55)&lt;=$G$58,1,0)</f>
        <v>1</v>
      </c>
      <c r="NRO56" s="299">
        <f>IF(SUM($I$55:NRO55)&lt;=$G$58,1,0)</f>
        <v>1</v>
      </c>
      <c r="NRP56" s="299">
        <f>IF(SUM($I$55:NRP55)&lt;=$G$58,1,0)</f>
        <v>1</v>
      </c>
      <c r="NRQ56" s="299">
        <f>IF(SUM($I$55:NRQ55)&lt;=$G$58,1,0)</f>
        <v>1</v>
      </c>
      <c r="NRR56" s="299">
        <f>IF(SUM($I$55:NRR55)&lt;=$G$58,1,0)</f>
        <v>1</v>
      </c>
      <c r="NRS56" s="299">
        <f>IF(SUM($I$55:NRS55)&lt;=$G$58,1,0)</f>
        <v>1</v>
      </c>
      <c r="NRT56" s="299">
        <f>IF(SUM($I$55:NRT55)&lt;=$G$58,1,0)</f>
        <v>1</v>
      </c>
      <c r="NRU56" s="299">
        <f>IF(SUM($I$55:NRU55)&lt;=$G$58,1,0)</f>
        <v>1</v>
      </c>
      <c r="NRV56" s="299">
        <f>IF(SUM($I$55:NRV55)&lt;=$G$58,1,0)</f>
        <v>1</v>
      </c>
      <c r="NRW56" s="299">
        <f>IF(SUM($I$55:NRW55)&lt;=$G$58,1,0)</f>
        <v>1</v>
      </c>
      <c r="NRX56" s="299">
        <f>IF(SUM($I$55:NRX55)&lt;=$G$58,1,0)</f>
        <v>1</v>
      </c>
      <c r="NRY56" s="299">
        <f>IF(SUM($I$55:NRY55)&lt;=$G$58,1,0)</f>
        <v>1</v>
      </c>
      <c r="NRZ56" s="299">
        <f>IF(SUM($I$55:NRZ55)&lt;=$G$58,1,0)</f>
        <v>1</v>
      </c>
      <c r="NSA56" s="299">
        <f>IF(SUM($I$55:NSA55)&lt;=$G$58,1,0)</f>
        <v>1</v>
      </c>
      <c r="NSB56" s="299">
        <f>IF(SUM($I$55:NSB55)&lt;=$G$58,1,0)</f>
        <v>1</v>
      </c>
      <c r="NSC56" s="299">
        <f>IF(SUM($I$55:NSC55)&lt;=$G$58,1,0)</f>
        <v>1</v>
      </c>
      <c r="NSD56" s="299">
        <f>IF(SUM($I$55:NSD55)&lt;=$G$58,1,0)</f>
        <v>1</v>
      </c>
      <c r="NSE56" s="299">
        <f>IF(SUM($I$55:NSE55)&lt;=$G$58,1,0)</f>
        <v>1</v>
      </c>
      <c r="NSF56" s="299">
        <f>IF(SUM($I$55:NSF55)&lt;=$G$58,1,0)</f>
        <v>1</v>
      </c>
      <c r="NSG56" s="299">
        <f>IF(SUM($I$55:NSG55)&lt;=$G$58,1,0)</f>
        <v>1</v>
      </c>
      <c r="NSH56" s="299">
        <f>IF(SUM($I$55:NSH55)&lt;=$G$58,1,0)</f>
        <v>1</v>
      </c>
      <c r="NSI56" s="299">
        <f>IF(SUM($I$55:NSI55)&lt;=$G$58,1,0)</f>
        <v>1</v>
      </c>
      <c r="NSJ56" s="299">
        <f>IF(SUM($I$55:NSJ55)&lt;=$G$58,1,0)</f>
        <v>1</v>
      </c>
      <c r="NSK56" s="299">
        <f>IF(SUM($I$55:NSK55)&lt;=$G$58,1,0)</f>
        <v>1</v>
      </c>
      <c r="NSL56" s="299">
        <f>IF(SUM($I$55:NSL55)&lt;=$G$58,1,0)</f>
        <v>1</v>
      </c>
      <c r="NSM56" s="299">
        <f>IF(SUM($I$55:NSM55)&lt;=$G$58,1,0)</f>
        <v>1</v>
      </c>
      <c r="NSN56" s="299">
        <f>IF(SUM($I$55:NSN55)&lt;=$G$58,1,0)</f>
        <v>1</v>
      </c>
      <c r="NSO56" s="299">
        <f>IF(SUM($I$55:NSO55)&lt;=$G$58,1,0)</f>
        <v>1</v>
      </c>
      <c r="NSP56" s="299">
        <f>IF(SUM($I$55:NSP55)&lt;=$G$58,1,0)</f>
        <v>1</v>
      </c>
      <c r="NSQ56" s="299">
        <f>IF(SUM($I$55:NSQ55)&lt;=$G$58,1,0)</f>
        <v>1</v>
      </c>
      <c r="NSR56" s="299">
        <f>IF(SUM($I$55:NSR55)&lt;=$G$58,1,0)</f>
        <v>1</v>
      </c>
      <c r="NSS56" s="299">
        <f>IF(SUM($I$55:NSS55)&lt;=$G$58,1,0)</f>
        <v>1</v>
      </c>
      <c r="NST56" s="299">
        <f>IF(SUM($I$55:NST55)&lt;=$G$58,1,0)</f>
        <v>1</v>
      </c>
      <c r="NSU56" s="299">
        <f>IF(SUM($I$55:NSU55)&lt;=$G$58,1,0)</f>
        <v>1</v>
      </c>
      <c r="NSV56" s="299">
        <f>IF(SUM($I$55:NSV55)&lt;=$G$58,1,0)</f>
        <v>1</v>
      </c>
      <c r="NSW56" s="299">
        <f>IF(SUM($I$55:NSW55)&lt;=$G$58,1,0)</f>
        <v>1</v>
      </c>
      <c r="NSX56" s="299">
        <f>IF(SUM($I$55:NSX55)&lt;=$G$58,1,0)</f>
        <v>1</v>
      </c>
      <c r="NSY56" s="299">
        <f>IF(SUM($I$55:NSY55)&lt;=$G$58,1,0)</f>
        <v>1</v>
      </c>
      <c r="NSZ56" s="299">
        <f>IF(SUM($I$55:NSZ55)&lt;=$G$58,1,0)</f>
        <v>1</v>
      </c>
      <c r="NTA56" s="299">
        <f>IF(SUM($I$55:NTA55)&lt;=$G$58,1,0)</f>
        <v>1</v>
      </c>
      <c r="NTB56" s="299">
        <f>IF(SUM($I$55:NTB55)&lt;=$G$58,1,0)</f>
        <v>1</v>
      </c>
      <c r="NTC56" s="299">
        <f>IF(SUM($I$55:NTC55)&lt;=$G$58,1,0)</f>
        <v>1</v>
      </c>
      <c r="NTD56" s="299">
        <f>IF(SUM($I$55:NTD55)&lt;=$G$58,1,0)</f>
        <v>1</v>
      </c>
      <c r="NTE56" s="299">
        <f>IF(SUM($I$55:NTE55)&lt;=$G$58,1,0)</f>
        <v>1</v>
      </c>
      <c r="NTF56" s="299">
        <f>IF(SUM($I$55:NTF55)&lt;=$G$58,1,0)</f>
        <v>1</v>
      </c>
      <c r="NTG56" s="299">
        <f>IF(SUM($I$55:NTG55)&lt;=$G$58,1,0)</f>
        <v>1</v>
      </c>
      <c r="NTH56" s="299">
        <f>IF(SUM($I$55:NTH55)&lt;=$G$58,1,0)</f>
        <v>1</v>
      </c>
      <c r="NTI56" s="299">
        <f>IF(SUM($I$55:NTI55)&lt;=$G$58,1,0)</f>
        <v>1</v>
      </c>
      <c r="NTJ56" s="299">
        <f>IF(SUM($I$55:NTJ55)&lt;=$G$58,1,0)</f>
        <v>1</v>
      </c>
      <c r="NTK56" s="299">
        <f>IF(SUM($I$55:NTK55)&lt;=$G$58,1,0)</f>
        <v>1</v>
      </c>
      <c r="NTL56" s="299">
        <f>IF(SUM($I$55:NTL55)&lt;=$G$58,1,0)</f>
        <v>1</v>
      </c>
      <c r="NTM56" s="299">
        <f>IF(SUM($I$55:NTM55)&lt;=$G$58,1,0)</f>
        <v>1</v>
      </c>
      <c r="NTN56" s="299">
        <f>IF(SUM($I$55:NTN55)&lt;=$G$58,1,0)</f>
        <v>1</v>
      </c>
      <c r="NTO56" s="299">
        <f>IF(SUM($I$55:NTO55)&lt;=$G$58,1,0)</f>
        <v>1</v>
      </c>
      <c r="NTP56" s="299">
        <f>IF(SUM($I$55:NTP55)&lt;=$G$58,1,0)</f>
        <v>1</v>
      </c>
      <c r="NTQ56" s="299">
        <f>IF(SUM($I$55:NTQ55)&lt;=$G$58,1,0)</f>
        <v>1</v>
      </c>
      <c r="NTR56" s="299">
        <f>IF(SUM($I$55:NTR55)&lt;=$G$58,1,0)</f>
        <v>1</v>
      </c>
      <c r="NTS56" s="299">
        <f>IF(SUM($I$55:NTS55)&lt;=$G$58,1,0)</f>
        <v>1</v>
      </c>
      <c r="NTT56" s="299">
        <f>IF(SUM($I$55:NTT55)&lt;=$G$58,1,0)</f>
        <v>1</v>
      </c>
      <c r="NTU56" s="299">
        <f>IF(SUM($I$55:NTU55)&lt;=$G$58,1,0)</f>
        <v>1</v>
      </c>
      <c r="NTV56" s="299">
        <f>IF(SUM($I$55:NTV55)&lt;=$G$58,1,0)</f>
        <v>1</v>
      </c>
      <c r="NTW56" s="299">
        <f>IF(SUM($I$55:NTW55)&lt;=$G$58,1,0)</f>
        <v>1</v>
      </c>
      <c r="NTX56" s="299">
        <f>IF(SUM($I$55:NTX55)&lt;=$G$58,1,0)</f>
        <v>1</v>
      </c>
      <c r="NTY56" s="299">
        <f>IF(SUM($I$55:NTY55)&lt;=$G$58,1,0)</f>
        <v>1</v>
      </c>
      <c r="NTZ56" s="299">
        <f>IF(SUM($I$55:NTZ55)&lt;=$G$58,1,0)</f>
        <v>1</v>
      </c>
      <c r="NUA56" s="299">
        <f>IF(SUM($I$55:NUA55)&lt;=$G$58,1,0)</f>
        <v>1</v>
      </c>
      <c r="NUB56" s="299">
        <f>IF(SUM($I$55:NUB55)&lt;=$G$58,1,0)</f>
        <v>1</v>
      </c>
      <c r="NUC56" s="299">
        <f>IF(SUM($I$55:NUC55)&lt;=$G$58,1,0)</f>
        <v>1</v>
      </c>
      <c r="NUD56" s="299">
        <f>IF(SUM($I$55:NUD55)&lt;=$G$58,1,0)</f>
        <v>1</v>
      </c>
      <c r="NUE56" s="299">
        <f>IF(SUM($I$55:NUE55)&lt;=$G$58,1,0)</f>
        <v>1</v>
      </c>
      <c r="NUF56" s="299">
        <f>IF(SUM($I$55:NUF55)&lt;=$G$58,1,0)</f>
        <v>1</v>
      </c>
      <c r="NUG56" s="299">
        <f>IF(SUM($I$55:NUG55)&lt;=$G$58,1,0)</f>
        <v>1</v>
      </c>
      <c r="NUH56" s="299">
        <f>IF(SUM($I$55:NUH55)&lt;=$G$58,1,0)</f>
        <v>1</v>
      </c>
      <c r="NUI56" s="299">
        <f>IF(SUM($I$55:NUI55)&lt;=$G$58,1,0)</f>
        <v>1</v>
      </c>
      <c r="NUJ56" s="299">
        <f>IF(SUM($I$55:NUJ55)&lt;=$G$58,1,0)</f>
        <v>1</v>
      </c>
      <c r="NUK56" s="299">
        <f>IF(SUM($I$55:NUK55)&lt;=$G$58,1,0)</f>
        <v>1</v>
      </c>
      <c r="NUL56" s="299">
        <f>IF(SUM($I$55:NUL55)&lt;=$G$58,1,0)</f>
        <v>1</v>
      </c>
      <c r="NUM56" s="299">
        <f>IF(SUM($I$55:NUM55)&lt;=$G$58,1,0)</f>
        <v>1</v>
      </c>
      <c r="NUN56" s="299">
        <f>IF(SUM($I$55:NUN55)&lt;=$G$58,1,0)</f>
        <v>1</v>
      </c>
      <c r="NUO56" s="299">
        <f>IF(SUM($I$55:NUO55)&lt;=$G$58,1,0)</f>
        <v>1</v>
      </c>
      <c r="NUP56" s="299">
        <f>IF(SUM($I$55:NUP55)&lt;=$G$58,1,0)</f>
        <v>1</v>
      </c>
      <c r="NUQ56" s="299">
        <f>IF(SUM($I$55:NUQ55)&lt;=$G$58,1,0)</f>
        <v>1</v>
      </c>
      <c r="NUR56" s="299">
        <f>IF(SUM($I$55:NUR55)&lt;=$G$58,1,0)</f>
        <v>1</v>
      </c>
      <c r="NUS56" s="299">
        <f>IF(SUM($I$55:NUS55)&lt;=$G$58,1,0)</f>
        <v>1</v>
      </c>
      <c r="NUT56" s="299">
        <f>IF(SUM($I$55:NUT55)&lt;=$G$58,1,0)</f>
        <v>1</v>
      </c>
      <c r="NUU56" s="299">
        <f>IF(SUM($I$55:NUU55)&lt;=$G$58,1,0)</f>
        <v>1</v>
      </c>
      <c r="NUV56" s="299">
        <f>IF(SUM($I$55:NUV55)&lt;=$G$58,1,0)</f>
        <v>1</v>
      </c>
      <c r="NUW56" s="299">
        <f>IF(SUM($I$55:NUW55)&lt;=$G$58,1,0)</f>
        <v>1</v>
      </c>
      <c r="NUX56" s="299">
        <f>IF(SUM($I$55:NUX55)&lt;=$G$58,1,0)</f>
        <v>1</v>
      </c>
      <c r="NUY56" s="299">
        <f>IF(SUM($I$55:NUY55)&lt;=$G$58,1,0)</f>
        <v>1</v>
      </c>
      <c r="NUZ56" s="299">
        <f>IF(SUM($I$55:NUZ55)&lt;=$G$58,1,0)</f>
        <v>1</v>
      </c>
      <c r="NVA56" s="299">
        <f>IF(SUM($I$55:NVA55)&lt;=$G$58,1,0)</f>
        <v>1</v>
      </c>
      <c r="NVB56" s="299">
        <f>IF(SUM($I$55:NVB55)&lt;=$G$58,1,0)</f>
        <v>1</v>
      </c>
      <c r="NVC56" s="299">
        <f>IF(SUM($I$55:NVC55)&lt;=$G$58,1,0)</f>
        <v>1</v>
      </c>
      <c r="NVD56" s="299">
        <f>IF(SUM($I$55:NVD55)&lt;=$G$58,1,0)</f>
        <v>1</v>
      </c>
      <c r="NVE56" s="299">
        <f>IF(SUM($I$55:NVE55)&lt;=$G$58,1,0)</f>
        <v>1</v>
      </c>
      <c r="NVF56" s="299">
        <f>IF(SUM($I$55:NVF55)&lt;=$G$58,1,0)</f>
        <v>1</v>
      </c>
      <c r="NVG56" s="299">
        <f>IF(SUM($I$55:NVG55)&lt;=$G$58,1,0)</f>
        <v>1</v>
      </c>
      <c r="NVH56" s="299">
        <f>IF(SUM($I$55:NVH55)&lt;=$G$58,1,0)</f>
        <v>1</v>
      </c>
      <c r="NVI56" s="299">
        <f>IF(SUM($I$55:NVI55)&lt;=$G$58,1,0)</f>
        <v>1</v>
      </c>
      <c r="NVJ56" s="299">
        <f>IF(SUM($I$55:NVJ55)&lt;=$G$58,1,0)</f>
        <v>1</v>
      </c>
      <c r="NVK56" s="299">
        <f>IF(SUM($I$55:NVK55)&lt;=$G$58,1,0)</f>
        <v>1</v>
      </c>
      <c r="NVL56" s="299">
        <f>IF(SUM($I$55:NVL55)&lt;=$G$58,1,0)</f>
        <v>1</v>
      </c>
      <c r="NVM56" s="299">
        <f>IF(SUM($I$55:NVM55)&lt;=$G$58,1,0)</f>
        <v>1</v>
      </c>
      <c r="NVN56" s="299">
        <f>IF(SUM($I$55:NVN55)&lt;=$G$58,1,0)</f>
        <v>1</v>
      </c>
      <c r="NVO56" s="299">
        <f>IF(SUM($I$55:NVO55)&lt;=$G$58,1,0)</f>
        <v>1</v>
      </c>
      <c r="NVP56" s="299">
        <f>IF(SUM($I$55:NVP55)&lt;=$G$58,1,0)</f>
        <v>1</v>
      </c>
      <c r="NVQ56" s="299">
        <f>IF(SUM($I$55:NVQ55)&lt;=$G$58,1,0)</f>
        <v>1</v>
      </c>
      <c r="NVR56" s="299">
        <f>IF(SUM($I$55:NVR55)&lt;=$G$58,1,0)</f>
        <v>1</v>
      </c>
      <c r="NVS56" s="299">
        <f>IF(SUM($I$55:NVS55)&lt;=$G$58,1,0)</f>
        <v>1</v>
      </c>
      <c r="NVT56" s="299">
        <f>IF(SUM($I$55:NVT55)&lt;=$G$58,1,0)</f>
        <v>1</v>
      </c>
      <c r="NVU56" s="299">
        <f>IF(SUM($I$55:NVU55)&lt;=$G$58,1,0)</f>
        <v>1</v>
      </c>
      <c r="NVV56" s="299">
        <f>IF(SUM($I$55:NVV55)&lt;=$G$58,1,0)</f>
        <v>1</v>
      </c>
      <c r="NVW56" s="299">
        <f>IF(SUM($I$55:NVW55)&lt;=$G$58,1,0)</f>
        <v>1</v>
      </c>
      <c r="NVX56" s="299">
        <f>IF(SUM($I$55:NVX55)&lt;=$G$58,1,0)</f>
        <v>1</v>
      </c>
      <c r="NVY56" s="299">
        <f>IF(SUM($I$55:NVY55)&lt;=$G$58,1,0)</f>
        <v>1</v>
      </c>
      <c r="NVZ56" s="299">
        <f>IF(SUM($I$55:NVZ55)&lt;=$G$58,1,0)</f>
        <v>1</v>
      </c>
      <c r="NWA56" s="299">
        <f>IF(SUM($I$55:NWA55)&lt;=$G$58,1,0)</f>
        <v>1</v>
      </c>
      <c r="NWB56" s="299">
        <f>IF(SUM($I$55:NWB55)&lt;=$G$58,1,0)</f>
        <v>1</v>
      </c>
      <c r="NWC56" s="299">
        <f>IF(SUM($I$55:NWC55)&lt;=$G$58,1,0)</f>
        <v>1</v>
      </c>
      <c r="NWD56" s="299">
        <f>IF(SUM($I$55:NWD55)&lt;=$G$58,1,0)</f>
        <v>1</v>
      </c>
      <c r="NWE56" s="299">
        <f>IF(SUM($I$55:NWE55)&lt;=$G$58,1,0)</f>
        <v>1</v>
      </c>
      <c r="NWF56" s="299">
        <f>IF(SUM($I$55:NWF55)&lt;=$G$58,1,0)</f>
        <v>1</v>
      </c>
      <c r="NWG56" s="299">
        <f>IF(SUM($I$55:NWG55)&lt;=$G$58,1,0)</f>
        <v>1</v>
      </c>
      <c r="NWH56" s="299">
        <f>IF(SUM($I$55:NWH55)&lt;=$G$58,1,0)</f>
        <v>1</v>
      </c>
      <c r="NWI56" s="299">
        <f>IF(SUM($I$55:NWI55)&lt;=$G$58,1,0)</f>
        <v>1</v>
      </c>
      <c r="NWJ56" s="299">
        <f>IF(SUM($I$55:NWJ55)&lt;=$G$58,1,0)</f>
        <v>1</v>
      </c>
      <c r="NWK56" s="299">
        <f>IF(SUM($I$55:NWK55)&lt;=$G$58,1,0)</f>
        <v>1</v>
      </c>
      <c r="NWL56" s="299">
        <f>IF(SUM($I$55:NWL55)&lt;=$G$58,1,0)</f>
        <v>1</v>
      </c>
      <c r="NWM56" s="299">
        <f>IF(SUM($I$55:NWM55)&lt;=$G$58,1,0)</f>
        <v>1</v>
      </c>
      <c r="NWN56" s="299">
        <f>IF(SUM($I$55:NWN55)&lt;=$G$58,1,0)</f>
        <v>1</v>
      </c>
      <c r="NWO56" s="299">
        <f>IF(SUM($I$55:NWO55)&lt;=$G$58,1,0)</f>
        <v>1</v>
      </c>
      <c r="NWP56" s="299">
        <f>IF(SUM($I$55:NWP55)&lt;=$G$58,1,0)</f>
        <v>1</v>
      </c>
      <c r="NWQ56" s="299">
        <f>IF(SUM($I$55:NWQ55)&lt;=$G$58,1,0)</f>
        <v>1</v>
      </c>
      <c r="NWR56" s="299">
        <f>IF(SUM($I$55:NWR55)&lt;=$G$58,1,0)</f>
        <v>1</v>
      </c>
      <c r="NWS56" s="299">
        <f>IF(SUM($I$55:NWS55)&lt;=$G$58,1,0)</f>
        <v>1</v>
      </c>
      <c r="NWT56" s="299">
        <f>IF(SUM($I$55:NWT55)&lt;=$G$58,1,0)</f>
        <v>1</v>
      </c>
      <c r="NWU56" s="299">
        <f>IF(SUM($I$55:NWU55)&lt;=$G$58,1,0)</f>
        <v>1</v>
      </c>
      <c r="NWV56" s="299">
        <f>IF(SUM($I$55:NWV55)&lt;=$G$58,1,0)</f>
        <v>1</v>
      </c>
      <c r="NWW56" s="299">
        <f>IF(SUM($I$55:NWW55)&lt;=$G$58,1,0)</f>
        <v>1</v>
      </c>
      <c r="NWX56" s="299">
        <f>IF(SUM($I$55:NWX55)&lt;=$G$58,1,0)</f>
        <v>1</v>
      </c>
      <c r="NWY56" s="299">
        <f>IF(SUM($I$55:NWY55)&lt;=$G$58,1,0)</f>
        <v>1</v>
      </c>
      <c r="NWZ56" s="299">
        <f>IF(SUM($I$55:NWZ55)&lt;=$G$58,1,0)</f>
        <v>1</v>
      </c>
      <c r="NXA56" s="299">
        <f>IF(SUM($I$55:NXA55)&lt;=$G$58,1,0)</f>
        <v>1</v>
      </c>
      <c r="NXB56" s="299">
        <f>IF(SUM($I$55:NXB55)&lt;=$G$58,1,0)</f>
        <v>1</v>
      </c>
      <c r="NXC56" s="299">
        <f>IF(SUM($I$55:NXC55)&lt;=$G$58,1,0)</f>
        <v>1</v>
      </c>
      <c r="NXD56" s="299">
        <f>IF(SUM($I$55:NXD55)&lt;=$G$58,1,0)</f>
        <v>1</v>
      </c>
      <c r="NXE56" s="299">
        <f>IF(SUM($I$55:NXE55)&lt;=$G$58,1,0)</f>
        <v>1</v>
      </c>
      <c r="NXF56" s="299">
        <f>IF(SUM($I$55:NXF55)&lt;=$G$58,1,0)</f>
        <v>1</v>
      </c>
      <c r="NXG56" s="299">
        <f>IF(SUM($I$55:NXG55)&lt;=$G$58,1,0)</f>
        <v>1</v>
      </c>
      <c r="NXH56" s="299">
        <f>IF(SUM($I$55:NXH55)&lt;=$G$58,1,0)</f>
        <v>1</v>
      </c>
      <c r="NXI56" s="299">
        <f>IF(SUM($I$55:NXI55)&lt;=$G$58,1,0)</f>
        <v>1</v>
      </c>
      <c r="NXJ56" s="299">
        <f>IF(SUM($I$55:NXJ55)&lt;=$G$58,1,0)</f>
        <v>1</v>
      </c>
      <c r="NXK56" s="299">
        <f>IF(SUM($I$55:NXK55)&lt;=$G$58,1,0)</f>
        <v>1</v>
      </c>
      <c r="NXL56" s="299">
        <f>IF(SUM($I$55:NXL55)&lt;=$G$58,1,0)</f>
        <v>1</v>
      </c>
      <c r="NXM56" s="299">
        <f>IF(SUM($I$55:NXM55)&lt;=$G$58,1,0)</f>
        <v>1</v>
      </c>
      <c r="NXN56" s="299">
        <f>IF(SUM($I$55:NXN55)&lt;=$G$58,1,0)</f>
        <v>1</v>
      </c>
      <c r="NXO56" s="299">
        <f>IF(SUM($I$55:NXO55)&lt;=$G$58,1,0)</f>
        <v>1</v>
      </c>
      <c r="NXP56" s="299">
        <f>IF(SUM($I$55:NXP55)&lt;=$G$58,1,0)</f>
        <v>1</v>
      </c>
      <c r="NXQ56" s="299">
        <f>IF(SUM($I$55:NXQ55)&lt;=$G$58,1,0)</f>
        <v>1</v>
      </c>
      <c r="NXR56" s="299">
        <f>IF(SUM($I$55:NXR55)&lt;=$G$58,1,0)</f>
        <v>1</v>
      </c>
      <c r="NXS56" s="299">
        <f>IF(SUM($I$55:NXS55)&lt;=$G$58,1,0)</f>
        <v>1</v>
      </c>
      <c r="NXT56" s="299">
        <f>IF(SUM($I$55:NXT55)&lt;=$G$58,1,0)</f>
        <v>1</v>
      </c>
      <c r="NXU56" s="299">
        <f>IF(SUM($I$55:NXU55)&lt;=$G$58,1,0)</f>
        <v>1</v>
      </c>
      <c r="NXV56" s="299">
        <f>IF(SUM($I$55:NXV55)&lt;=$G$58,1,0)</f>
        <v>1</v>
      </c>
      <c r="NXW56" s="299">
        <f>IF(SUM($I$55:NXW55)&lt;=$G$58,1,0)</f>
        <v>1</v>
      </c>
      <c r="NXX56" s="299">
        <f>IF(SUM($I$55:NXX55)&lt;=$G$58,1,0)</f>
        <v>1</v>
      </c>
      <c r="NXY56" s="299">
        <f>IF(SUM($I$55:NXY55)&lt;=$G$58,1,0)</f>
        <v>1</v>
      </c>
      <c r="NXZ56" s="299">
        <f>IF(SUM($I$55:NXZ55)&lt;=$G$58,1,0)</f>
        <v>1</v>
      </c>
      <c r="NYA56" s="299">
        <f>IF(SUM($I$55:NYA55)&lt;=$G$58,1,0)</f>
        <v>1</v>
      </c>
      <c r="NYB56" s="299">
        <f>IF(SUM($I$55:NYB55)&lt;=$G$58,1,0)</f>
        <v>1</v>
      </c>
      <c r="NYC56" s="299">
        <f>IF(SUM($I$55:NYC55)&lt;=$G$58,1,0)</f>
        <v>1</v>
      </c>
      <c r="NYD56" s="299">
        <f>IF(SUM($I$55:NYD55)&lt;=$G$58,1,0)</f>
        <v>1</v>
      </c>
      <c r="NYE56" s="299">
        <f>IF(SUM($I$55:NYE55)&lt;=$G$58,1,0)</f>
        <v>1</v>
      </c>
      <c r="NYF56" s="299">
        <f>IF(SUM($I$55:NYF55)&lt;=$G$58,1,0)</f>
        <v>1</v>
      </c>
      <c r="NYG56" s="299">
        <f>IF(SUM($I$55:NYG55)&lt;=$G$58,1,0)</f>
        <v>1</v>
      </c>
      <c r="NYH56" s="299">
        <f>IF(SUM($I$55:NYH55)&lt;=$G$58,1,0)</f>
        <v>1</v>
      </c>
      <c r="NYI56" s="299">
        <f>IF(SUM($I$55:NYI55)&lt;=$G$58,1,0)</f>
        <v>1</v>
      </c>
      <c r="NYJ56" s="299">
        <f>IF(SUM($I$55:NYJ55)&lt;=$G$58,1,0)</f>
        <v>1</v>
      </c>
      <c r="NYK56" s="299">
        <f>IF(SUM($I$55:NYK55)&lt;=$G$58,1,0)</f>
        <v>1</v>
      </c>
      <c r="NYL56" s="299">
        <f>IF(SUM($I$55:NYL55)&lt;=$G$58,1,0)</f>
        <v>1</v>
      </c>
      <c r="NYM56" s="299">
        <f>IF(SUM($I$55:NYM55)&lt;=$G$58,1,0)</f>
        <v>1</v>
      </c>
      <c r="NYN56" s="299">
        <f>IF(SUM($I$55:NYN55)&lt;=$G$58,1,0)</f>
        <v>1</v>
      </c>
      <c r="NYO56" s="299">
        <f>IF(SUM($I$55:NYO55)&lt;=$G$58,1,0)</f>
        <v>1</v>
      </c>
      <c r="NYP56" s="299">
        <f>IF(SUM($I$55:NYP55)&lt;=$G$58,1,0)</f>
        <v>1</v>
      </c>
      <c r="NYQ56" s="299">
        <f>IF(SUM($I$55:NYQ55)&lt;=$G$58,1,0)</f>
        <v>1</v>
      </c>
      <c r="NYR56" s="299">
        <f>IF(SUM($I$55:NYR55)&lt;=$G$58,1,0)</f>
        <v>1</v>
      </c>
      <c r="NYS56" s="299">
        <f>IF(SUM($I$55:NYS55)&lt;=$G$58,1,0)</f>
        <v>1</v>
      </c>
      <c r="NYT56" s="299">
        <f>IF(SUM($I$55:NYT55)&lt;=$G$58,1,0)</f>
        <v>1</v>
      </c>
      <c r="NYU56" s="299">
        <f>IF(SUM($I$55:NYU55)&lt;=$G$58,1,0)</f>
        <v>1</v>
      </c>
      <c r="NYV56" s="299">
        <f>IF(SUM($I$55:NYV55)&lt;=$G$58,1,0)</f>
        <v>1</v>
      </c>
      <c r="NYW56" s="299">
        <f>IF(SUM($I$55:NYW55)&lt;=$G$58,1,0)</f>
        <v>1</v>
      </c>
      <c r="NYX56" s="299">
        <f>IF(SUM($I$55:NYX55)&lt;=$G$58,1,0)</f>
        <v>1</v>
      </c>
      <c r="NYY56" s="299">
        <f>IF(SUM($I$55:NYY55)&lt;=$G$58,1,0)</f>
        <v>1</v>
      </c>
      <c r="NYZ56" s="299">
        <f>IF(SUM($I$55:NYZ55)&lt;=$G$58,1,0)</f>
        <v>1</v>
      </c>
      <c r="NZA56" s="299">
        <f>IF(SUM($I$55:NZA55)&lt;=$G$58,1,0)</f>
        <v>1</v>
      </c>
      <c r="NZB56" s="299">
        <f>IF(SUM($I$55:NZB55)&lt;=$G$58,1,0)</f>
        <v>1</v>
      </c>
      <c r="NZC56" s="299">
        <f>IF(SUM($I$55:NZC55)&lt;=$G$58,1,0)</f>
        <v>1</v>
      </c>
      <c r="NZD56" s="299">
        <f>IF(SUM($I$55:NZD55)&lt;=$G$58,1,0)</f>
        <v>1</v>
      </c>
      <c r="NZE56" s="299">
        <f>IF(SUM($I$55:NZE55)&lt;=$G$58,1,0)</f>
        <v>1</v>
      </c>
      <c r="NZF56" s="299">
        <f>IF(SUM($I$55:NZF55)&lt;=$G$58,1,0)</f>
        <v>1</v>
      </c>
      <c r="NZG56" s="299">
        <f>IF(SUM($I$55:NZG55)&lt;=$G$58,1,0)</f>
        <v>1</v>
      </c>
      <c r="NZH56" s="299">
        <f>IF(SUM($I$55:NZH55)&lt;=$G$58,1,0)</f>
        <v>1</v>
      </c>
      <c r="NZI56" s="299">
        <f>IF(SUM($I$55:NZI55)&lt;=$G$58,1,0)</f>
        <v>1</v>
      </c>
      <c r="NZJ56" s="299">
        <f>IF(SUM($I$55:NZJ55)&lt;=$G$58,1,0)</f>
        <v>1</v>
      </c>
      <c r="NZK56" s="299">
        <f>IF(SUM($I$55:NZK55)&lt;=$G$58,1,0)</f>
        <v>1</v>
      </c>
      <c r="NZL56" s="299">
        <f>IF(SUM($I$55:NZL55)&lt;=$G$58,1,0)</f>
        <v>1</v>
      </c>
      <c r="NZM56" s="299">
        <f>IF(SUM($I$55:NZM55)&lt;=$G$58,1,0)</f>
        <v>1</v>
      </c>
      <c r="NZN56" s="299">
        <f>IF(SUM($I$55:NZN55)&lt;=$G$58,1,0)</f>
        <v>1</v>
      </c>
      <c r="NZO56" s="299">
        <f>IF(SUM($I$55:NZO55)&lt;=$G$58,1,0)</f>
        <v>1</v>
      </c>
      <c r="NZP56" s="299">
        <f>IF(SUM($I$55:NZP55)&lt;=$G$58,1,0)</f>
        <v>1</v>
      </c>
      <c r="NZQ56" s="299">
        <f>IF(SUM($I$55:NZQ55)&lt;=$G$58,1,0)</f>
        <v>1</v>
      </c>
      <c r="NZR56" s="299">
        <f>IF(SUM($I$55:NZR55)&lt;=$G$58,1,0)</f>
        <v>1</v>
      </c>
      <c r="NZS56" s="299">
        <f>IF(SUM($I$55:NZS55)&lt;=$G$58,1,0)</f>
        <v>1</v>
      </c>
      <c r="NZT56" s="299">
        <f>IF(SUM($I$55:NZT55)&lt;=$G$58,1,0)</f>
        <v>1</v>
      </c>
      <c r="NZU56" s="299">
        <f>IF(SUM($I$55:NZU55)&lt;=$G$58,1,0)</f>
        <v>1</v>
      </c>
      <c r="NZV56" s="299">
        <f>IF(SUM($I$55:NZV55)&lt;=$G$58,1,0)</f>
        <v>1</v>
      </c>
      <c r="NZW56" s="299">
        <f>IF(SUM($I$55:NZW55)&lt;=$G$58,1,0)</f>
        <v>1</v>
      </c>
      <c r="NZX56" s="299">
        <f>IF(SUM($I$55:NZX55)&lt;=$G$58,1,0)</f>
        <v>1</v>
      </c>
      <c r="NZY56" s="299">
        <f>IF(SUM($I$55:NZY55)&lt;=$G$58,1,0)</f>
        <v>1</v>
      </c>
      <c r="NZZ56" s="299">
        <f>IF(SUM($I$55:NZZ55)&lt;=$G$58,1,0)</f>
        <v>1</v>
      </c>
      <c r="OAA56" s="299">
        <f>IF(SUM($I$55:OAA55)&lt;=$G$58,1,0)</f>
        <v>1</v>
      </c>
      <c r="OAB56" s="299">
        <f>IF(SUM($I$55:OAB55)&lt;=$G$58,1,0)</f>
        <v>1</v>
      </c>
      <c r="OAC56" s="299">
        <f>IF(SUM($I$55:OAC55)&lt;=$G$58,1,0)</f>
        <v>1</v>
      </c>
      <c r="OAD56" s="299">
        <f>IF(SUM($I$55:OAD55)&lt;=$G$58,1,0)</f>
        <v>1</v>
      </c>
      <c r="OAE56" s="299">
        <f>IF(SUM($I$55:OAE55)&lt;=$G$58,1,0)</f>
        <v>1</v>
      </c>
      <c r="OAF56" s="299">
        <f>IF(SUM($I$55:OAF55)&lt;=$G$58,1,0)</f>
        <v>1</v>
      </c>
      <c r="OAG56" s="299">
        <f>IF(SUM($I$55:OAG55)&lt;=$G$58,1,0)</f>
        <v>1</v>
      </c>
      <c r="OAH56" s="299">
        <f>IF(SUM($I$55:OAH55)&lt;=$G$58,1,0)</f>
        <v>1</v>
      </c>
      <c r="OAI56" s="299">
        <f>IF(SUM($I$55:OAI55)&lt;=$G$58,1,0)</f>
        <v>1</v>
      </c>
      <c r="OAJ56" s="299">
        <f>IF(SUM($I$55:OAJ55)&lt;=$G$58,1,0)</f>
        <v>1</v>
      </c>
      <c r="OAK56" s="299">
        <f>IF(SUM($I$55:OAK55)&lt;=$G$58,1,0)</f>
        <v>1</v>
      </c>
      <c r="OAL56" s="299">
        <f>IF(SUM($I$55:OAL55)&lt;=$G$58,1,0)</f>
        <v>1</v>
      </c>
      <c r="OAM56" s="299">
        <f>IF(SUM($I$55:OAM55)&lt;=$G$58,1,0)</f>
        <v>1</v>
      </c>
      <c r="OAN56" s="299">
        <f>IF(SUM($I$55:OAN55)&lt;=$G$58,1,0)</f>
        <v>1</v>
      </c>
      <c r="OAO56" s="299">
        <f>IF(SUM($I$55:OAO55)&lt;=$G$58,1,0)</f>
        <v>1</v>
      </c>
      <c r="OAP56" s="299">
        <f>IF(SUM($I$55:OAP55)&lt;=$G$58,1,0)</f>
        <v>1</v>
      </c>
      <c r="OAQ56" s="299">
        <f>IF(SUM($I$55:OAQ55)&lt;=$G$58,1,0)</f>
        <v>1</v>
      </c>
      <c r="OAR56" s="299">
        <f>IF(SUM($I$55:OAR55)&lt;=$G$58,1,0)</f>
        <v>1</v>
      </c>
      <c r="OAS56" s="299">
        <f>IF(SUM($I$55:OAS55)&lt;=$G$58,1,0)</f>
        <v>1</v>
      </c>
      <c r="OAT56" s="299">
        <f>IF(SUM($I$55:OAT55)&lt;=$G$58,1,0)</f>
        <v>1</v>
      </c>
      <c r="OAU56" s="299">
        <f>IF(SUM($I$55:OAU55)&lt;=$G$58,1,0)</f>
        <v>1</v>
      </c>
      <c r="OAV56" s="299">
        <f>IF(SUM($I$55:OAV55)&lt;=$G$58,1,0)</f>
        <v>1</v>
      </c>
      <c r="OAW56" s="299">
        <f>IF(SUM($I$55:OAW55)&lt;=$G$58,1,0)</f>
        <v>1</v>
      </c>
      <c r="OAX56" s="299">
        <f>IF(SUM($I$55:OAX55)&lt;=$G$58,1,0)</f>
        <v>1</v>
      </c>
      <c r="OAY56" s="299">
        <f>IF(SUM($I$55:OAY55)&lt;=$G$58,1,0)</f>
        <v>1</v>
      </c>
      <c r="OAZ56" s="299">
        <f>IF(SUM($I$55:OAZ55)&lt;=$G$58,1,0)</f>
        <v>1</v>
      </c>
      <c r="OBA56" s="299">
        <f>IF(SUM($I$55:OBA55)&lt;=$G$58,1,0)</f>
        <v>1</v>
      </c>
      <c r="OBB56" s="299">
        <f>IF(SUM($I$55:OBB55)&lt;=$G$58,1,0)</f>
        <v>1</v>
      </c>
      <c r="OBC56" s="299">
        <f>IF(SUM($I$55:OBC55)&lt;=$G$58,1,0)</f>
        <v>1</v>
      </c>
      <c r="OBD56" s="299">
        <f>IF(SUM($I$55:OBD55)&lt;=$G$58,1,0)</f>
        <v>1</v>
      </c>
      <c r="OBE56" s="299">
        <f>IF(SUM($I$55:OBE55)&lt;=$G$58,1,0)</f>
        <v>1</v>
      </c>
      <c r="OBF56" s="299">
        <f>IF(SUM($I$55:OBF55)&lt;=$G$58,1,0)</f>
        <v>1</v>
      </c>
      <c r="OBG56" s="299">
        <f>IF(SUM($I$55:OBG55)&lt;=$G$58,1,0)</f>
        <v>1</v>
      </c>
      <c r="OBH56" s="299">
        <f>IF(SUM($I$55:OBH55)&lt;=$G$58,1,0)</f>
        <v>1</v>
      </c>
      <c r="OBI56" s="299">
        <f>IF(SUM($I$55:OBI55)&lt;=$G$58,1,0)</f>
        <v>1</v>
      </c>
      <c r="OBJ56" s="299">
        <f>IF(SUM($I$55:OBJ55)&lt;=$G$58,1,0)</f>
        <v>1</v>
      </c>
      <c r="OBK56" s="299">
        <f>IF(SUM($I$55:OBK55)&lt;=$G$58,1,0)</f>
        <v>1</v>
      </c>
      <c r="OBL56" s="299">
        <f>IF(SUM($I$55:OBL55)&lt;=$G$58,1,0)</f>
        <v>1</v>
      </c>
      <c r="OBM56" s="299">
        <f>IF(SUM($I$55:OBM55)&lt;=$G$58,1,0)</f>
        <v>1</v>
      </c>
      <c r="OBN56" s="299">
        <f>IF(SUM($I$55:OBN55)&lt;=$G$58,1,0)</f>
        <v>1</v>
      </c>
      <c r="OBO56" s="299">
        <f>IF(SUM($I$55:OBO55)&lt;=$G$58,1,0)</f>
        <v>1</v>
      </c>
      <c r="OBP56" s="299">
        <f>IF(SUM($I$55:OBP55)&lt;=$G$58,1,0)</f>
        <v>1</v>
      </c>
      <c r="OBQ56" s="299">
        <f>IF(SUM($I$55:OBQ55)&lt;=$G$58,1,0)</f>
        <v>1</v>
      </c>
      <c r="OBR56" s="299">
        <f>IF(SUM($I$55:OBR55)&lt;=$G$58,1,0)</f>
        <v>1</v>
      </c>
      <c r="OBS56" s="299">
        <f>IF(SUM($I$55:OBS55)&lt;=$G$58,1,0)</f>
        <v>1</v>
      </c>
      <c r="OBT56" s="299">
        <f>IF(SUM($I$55:OBT55)&lt;=$G$58,1,0)</f>
        <v>1</v>
      </c>
      <c r="OBU56" s="299">
        <f>IF(SUM($I$55:OBU55)&lt;=$G$58,1,0)</f>
        <v>1</v>
      </c>
      <c r="OBV56" s="299">
        <f>IF(SUM($I$55:OBV55)&lt;=$G$58,1,0)</f>
        <v>1</v>
      </c>
      <c r="OBW56" s="299">
        <f>IF(SUM($I$55:OBW55)&lt;=$G$58,1,0)</f>
        <v>1</v>
      </c>
      <c r="OBX56" s="299">
        <f>IF(SUM($I$55:OBX55)&lt;=$G$58,1,0)</f>
        <v>1</v>
      </c>
      <c r="OBY56" s="299">
        <f>IF(SUM($I$55:OBY55)&lt;=$G$58,1,0)</f>
        <v>1</v>
      </c>
      <c r="OBZ56" s="299">
        <f>IF(SUM($I$55:OBZ55)&lt;=$G$58,1,0)</f>
        <v>1</v>
      </c>
      <c r="OCA56" s="299">
        <f>IF(SUM($I$55:OCA55)&lt;=$G$58,1,0)</f>
        <v>1</v>
      </c>
      <c r="OCB56" s="299">
        <f>IF(SUM($I$55:OCB55)&lt;=$G$58,1,0)</f>
        <v>1</v>
      </c>
      <c r="OCC56" s="299">
        <f>IF(SUM($I$55:OCC55)&lt;=$G$58,1,0)</f>
        <v>1</v>
      </c>
      <c r="OCD56" s="299">
        <f>IF(SUM($I$55:OCD55)&lt;=$G$58,1,0)</f>
        <v>1</v>
      </c>
      <c r="OCE56" s="299">
        <f>IF(SUM($I$55:OCE55)&lt;=$G$58,1,0)</f>
        <v>1</v>
      </c>
      <c r="OCF56" s="299">
        <f>IF(SUM($I$55:OCF55)&lt;=$G$58,1,0)</f>
        <v>1</v>
      </c>
      <c r="OCG56" s="299">
        <f>IF(SUM($I$55:OCG55)&lt;=$G$58,1,0)</f>
        <v>1</v>
      </c>
      <c r="OCH56" s="299">
        <f>IF(SUM($I$55:OCH55)&lt;=$G$58,1,0)</f>
        <v>1</v>
      </c>
      <c r="OCI56" s="299">
        <f>IF(SUM($I$55:OCI55)&lt;=$G$58,1,0)</f>
        <v>1</v>
      </c>
      <c r="OCJ56" s="299">
        <f>IF(SUM($I$55:OCJ55)&lt;=$G$58,1,0)</f>
        <v>1</v>
      </c>
      <c r="OCK56" s="299">
        <f>IF(SUM($I$55:OCK55)&lt;=$G$58,1,0)</f>
        <v>1</v>
      </c>
      <c r="OCL56" s="299">
        <f>IF(SUM($I$55:OCL55)&lt;=$G$58,1,0)</f>
        <v>1</v>
      </c>
      <c r="OCM56" s="299">
        <f>IF(SUM($I$55:OCM55)&lt;=$G$58,1,0)</f>
        <v>1</v>
      </c>
      <c r="OCN56" s="299">
        <f>IF(SUM($I$55:OCN55)&lt;=$G$58,1,0)</f>
        <v>1</v>
      </c>
      <c r="OCO56" s="299">
        <f>IF(SUM($I$55:OCO55)&lt;=$G$58,1,0)</f>
        <v>1</v>
      </c>
      <c r="OCP56" s="299">
        <f>IF(SUM($I$55:OCP55)&lt;=$G$58,1,0)</f>
        <v>1</v>
      </c>
      <c r="OCQ56" s="299">
        <f>IF(SUM($I$55:OCQ55)&lt;=$G$58,1,0)</f>
        <v>1</v>
      </c>
      <c r="OCR56" s="299">
        <f>IF(SUM($I$55:OCR55)&lt;=$G$58,1,0)</f>
        <v>1</v>
      </c>
      <c r="OCS56" s="299">
        <f>IF(SUM($I$55:OCS55)&lt;=$G$58,1,0)</f>
        <v>1</v>
      </c>
      <c r="OCT56" s="299">
        <f>IF(SUM($I$55:OCT55)&lt;=$G$58,1,0)</f>
        <v>1</v>
      </c>
      <c r="OCU56" s="299">
        <f>IF(SUM($I$55:OCU55)&lt;=$G$58,1,0)</f>
        <v>1</v>
      </c>
      <c r="OCV56" s="299">
        <f>IF(SUM($I$55:OCV55)&lt;=$G$58,1,0)</f>
        <v>1</v>
      </c>
      <c r="OCW56" s="299">
        <f>IF(SUM($I$55:OCW55)&lt;=$G$58,1,0)</f>
        <v>1</v>
      </c>
      <c r="OCX56" s="299">
        <f>IF(SUM($I$55:OCX55)&lt;=$G$58,1,0)</f>
        <v>1</v>
      </c>
      <c r="OCY56" s="299">
        <f>IF(SUM($I$55:OCY55)&lt;=$G$58,1,0)</f>
        <v>1</v>
      </c>
      <c r="OCZ56" s="299">
        <f>IF(SUM($I$55:OCZ55)&lt;=$G$58,1,0)</f>
        <v>1</v>
      </c>
      <c r="ODA56" s="299">
        <f>IF(SUM($I$55:ODA55)&lt;=$G$58,1,0)</f>
        <v>1</v>
      </c>
      <c r="ODB56" s="299">
        <f>IF(SUM($I$55:ODB55)&lt;=$G$58,1,0)</f>
        <v>1</v>
      </c>
      <c r="ODC56" s="299">
        <f>IF(SUM($I$55:ODC55)&lt;=$G$58,1,0)</f>
        <v>1</v>
      </c>
      <c r="ODD56" s="299">
        <f>IF(SUM($I$55:ODD55)&lt;=$G$58,1,0)</f>
        <v>1</v>
      </c>
      <c r="ODE56" s="299">
        <f>IF(SUM($I$55:ODE55)&lt;=$G$58,1,0)</f>
        <v>1</v>
      </c>
      <c r="ODF56" s="299">
        <f>IF(SUM($I$55:ODF55)&lt;=$G$58,1,0)</f>
        <v>1</v>
      </c>
      <c r="ODG56" s="299">
        <f>IF(SUM($I$55:ODG55)&lt;=$G$58,1,0)</f>
        <v>1</v>
      </c>
      <c r="ODH56" s="299">
        <f>IF(SUM($I$55:ODH55)&lt;=$G$58,1,0)</f>
        <v>1</v>
      </c>
      <c r="ODI56" s="299">
        <f>IF(SUM($I$55:ODI55)&lt;=$G$58,1,0)</f>
        <v>1</v>
      </c>
      <c r="ODJ56" s="299">
        <f>IF(SUM($I$55:ODJ55)&lt;=$G$58,1,0)</f>
        <v>1</v>
      </c>
      <c r="ODK56" s="299">
        <f>IF(SUM($I$55:ODK55)&lt;=$G$58,1,0)</f>
        <v>1</v>
      </c>
      <c r="ODL56" s="299">
        <f>IF(SUM($I$55:ODL55)&lt;=$G$58,1,0)</f>
        <v>1</v>
      </c>
      <c r="ODM56" s="299">
        <f>IF(SUM($I$55:ODM55)&lt;=$G$58,1,0)</f>
        <v>1</v>
      </c>
      <c r="ODN56" s="299">
        <f>IF(SUM($I$55:ODN55)&lt;=$G$58,1,0)</f>
        <v>1</v>
      </c>
      <c r="ODO56" s="299">
        <f>IF(SUM($I$55:ODO55)&lt;=$G$58,1,0)</f>
        <v>1</v>
      </c>
      <c r="ODP56" s="299">
        <f>IF(SUM($I$55:ODP55)&lt;=$G$58,1,0)</f>
        <v>1</v>
      </c>
      <c r="ODQ56" s="299">
        <f>IF(SUM($I$55:ODQ55)&lt;=$G$58,1,0)</f>
        <v>1</v>
      </c>
      <c r="ODR56" s="299">
        <f>IF(SUM($I$55:ODR55)&lt;=$G$58,1,0)</f>
        <v>1</v>
      </c>
      <c r="ODS56" s="299">
        <f>IF(SUM($I$55:ODS55)&lt;=$G$58,1,0)</f>
        <v>1</v>
      </c>
      <c r="ODT56" s="299">
        <f>IF(SUM($I$55:ODT55)&lt;=$G$58,1,0)</f>
        <v>1</v>
      </c>
      <c r="ODU56" s="299">
        <f>IF(SUM($I$55:ODU55)&lt;=$G$58,1,0)</f>
        <v>1</v>
      </c>
      <c r="ODV56" s="299">
        <f>IF(SUM($I$55:ODV55)&lt;=$G$58,1,0)</f>
        <v>1</v>
      </c>
      <c r="ODW56" s="299">
        <f>IF(SUM($I$55:ODW55)&lt;=$G$58,1,0)</f>
        <v>1</v>
      </c>
      <c r="ODX56" s="299">
        <f>IF(SUM($I$55:ODX55)&lt;=$G$58,1,0)</f>
        <v>1</v>
      </c>
      <c r="ODY56" s="299">
        <f>IF(SUM($I$55:ODY55)&lt;=$G$58,1,0)</f>
        <v>1</v>
      </c>
      <c r="ODZ56" s="299">
        <f>IF(SUM($I$55:ODZ55)&lt;=$G$58,1,0)</f>
        <v>1</v>
      </c>
      <c r="OEA56" s="299">
        <f>IF(SUM($I$55:OEA55)&lt;=$G$58,1,0)</f>
        <v>1</v>
      </c>
      <c r="OEB56" s="299">
        <f>IF(SUM($I$55:OEB55)&lt;=$G$58,1,0)</f>
        <v>1</v>
      </c>
      <c r="OEC56" s="299">
        <f>IF(SUM($I$55:OEC55)&lt;=$G$58,1,0)</f>
        <v>1</v>
      </c>
      <c r="OED56" s="299">
        <f>IF(SUM($I$55:OED55)&lt;=$G$58,1,0)</f>
        <v>1</v>
      </c>
      <c r="OEE56" s="299">
        <f>IF(SUM($I$55:OEE55)&lt;=$G$58,1,0)</f>
        <v>1</v>
      </c>
      <c r="OEF56" s="299">
        <f>IF(SUM($I$55:OEF55)&lt;=$G$58,1,0)</f>
        <v>1</v>
      </c>
      <c r="OEG56" s="299">
        <f>IF(SUM($I$55:OEG55)&lt;=$G$58,1,0)</f>
        <v>1</v>
      </c>
      <c r="OEH56" s="299">
        <f>IF(SUM($I$55:OEH55)&lt;=$G$58,1,0)</f>
        <v>1</v>
      </c>
      <c r="OEI56" s="299">
        <f>IF(SUM($I$55:OEI55)&lt;=$G$58,1,0)</f>
        <v>1</v>
      </c>
      <c r="OEJ56" s="299">
        <f>IF(SUM($I$55:OEJ55)&lt;=$G$58,1,0)</f>
        <v>1</v>
      </c>
      <c r="OEK56" s="299">
        <f>IF(SUM($I$55:OEK55)&lt;=$G$58,1,0)</f>
        <v>1</v>
      </c>
      <c r="OEL56" s="299">
        <f>IF(SUM($I$55:OEL55)&lt;=$G$58,1,0)</f>
        <v>1</v>
      </c>
      <c r="OEM56" s="299">
        <f>IF(SUM($I$55:OEM55)&lt;=$G$58,1,0)</f>
        <v>1</v>
      </c>
      <c r="OEN56" s="299">
        <f>IF(SUM($I$55:OEN55)&lt;=$G$58,1,0)</f>
        <v>1</v>
      </c>
      <c r="OEO56" s="299">
        <f>IF(SUM($I$55:OEO55)&lt;=$G$58,1,0)</f>
        <v>1</v>
      </c>
      <c r="OEP56" s="299">
        <f>IF(SUM($I$55:OEP55)&lt;=$G$58,1,0)</f>
        <v>1</v>
      </c>
      <c r="OEQ56" s="299">
        <f>IF(SUM($I$55:OEQ55)&lt;=$G$58,1,0)</f>
        <v>1</v>
      </c>
      <c r="OER56" s="299">
        <f>IF(SUM($I$55:OER55)&lt;=$G$58,1,0)</f>
        <v>1</v>
      </c>
      <c r="OES56" s="299">
        <f>IF(SUM($I$55:OES55)&lt;=$G$58,1,0)</f>
        <v>1</v>
      </c>
      <c r="OET56" s="299">
        <f>IF(SUM($I$55:OET55)&lt;=$G$58,1,0)</f>
        <v>1</v>
      </c>
      <c r="OEU56" s="299">
        <f>IF(SUM($I$55:OEU55)&lt;=$G$58,1,0)</f>
        <v>1</v>
      </c>
      <c r="OEV56" s="299">
        <f>IF(SUM($I$55:OEV55)&lt;=$G$58,1,0)</f>
        <v>1</v>
      </c>
      <c r="OEW56" s="299">
        <f>IF(SUM($I$55:OEW55)&lt;=$G$58,1,0)</f>
        <v>1</v>
      </c>
      <c r="OEX56" s="299">
        <f>IF(SUM($I$55:OEX55)&lt;=$G$58,1,0)</f>
        <v>1</v>
      </c>
      <c r="OEY56" s="299">
        <f>IF(SUM($I$55:OEY55)&lt;=$G$58,1,0)</f>
        <v>1</v>
      </c>
      <c r="OEZ56" s="299">
        <f>IF(SUM($I$55:OEZ55)&lt;=$G$58,1,0)</f>
        <v>1</v>
      </c>
      <c r="OFA56" s="299">
        <f>IF(SUM($I$55:OFA55)&lt;=$G$58,1,0)</f>
        <v>1</v>
      </c>
      <c r="OFB56" s="299">
        <f>IF(SUM($I$55:OFB55)&lt;=$G$58,1,0)</f>
        <v>1</v>
      </c>
      <c r="OFC56" s="299">
        <f>IF(SUM($I$55:OFC55)&lt;=$G$58,1,0)</f>
        <v>1</v>
      </c>
      <c r="OFD56" s="299">
        <f>IF(SUM($I$55:OFD55)&lt;=$G$58,1,0)</f>
        <v>1</v>
      </c>
      <c r="OFE56" s="299">
        <f>IF(SUM($I$55:OFE55)&lt;=$G$58,1,0)</f>
        <v>1</v>
      </c>
      <c r="OFF56" s="299">
        <f>IF(SUM($I$55:OFF55)&lt;=$G$58,1,0)</f>
        <v>1</v>
      </c>
      <c r="OFG56" s="299">
        <f>IF(SUM($I$55:OFG55)&lt;=$G$58,1,0)</f>
        <v>1</v>
      </c>
      <c r="OFH56" s="299">
        <f>IF(SUM($I$55:OFH55)&lt;=$G$58,1,0)</f>
        <v>1</v>
      </c>
      <c r="OFI56" s="299">
        <f>IF(SUM($I$55:OFI55)&lt;=$G$58,1,0)</f>
        <v>1</v>
      </c>
      <c r="OFJ56" s="299">
        <f>IF(SUM($I$55:OFJ55)&lt;=$G$58,1,0)</f>
        <v>1</v>
      </c>
      <c r="OFK56" s="299">
        <f>IF(SUM($I$55:OFK55)&lt;=$G$58,1,0)</f>
        <v>1</v>
      </c>
      <c r="OFL56" s="299">
        <f>IF(SUM($I$55:OFL55)&lt;=$G$58,1,0)</f>
        <v>1</v>
      </c>
      <c r="OFM56" s="299">
        <f>IF(SUM($I$55:OFM55)&lt;=$G$58,1,0)</f>
        <v>1</v>
      </c>
      <c r="OFN56" s="299">
        <f>IF(SUM($I$55:OFN55)&lt;=$G$58,1,0)</f>
        <v>1</v>
      </c>
      <c r="OFO56" s="299">
        <f>IF(SUM($I$55:OFO55)&lt;=$G$58,1,0)</f>
        <v>1</v>
      </c>
      <c r="OFP56" s="299">
        <f>IF(SUM($I$55:OFP55)&lt;=$G$58,1,0)</f>
        <v>1</v>
      </c>
      <c r="OFQ56" s="299">
        <f>IF(SUM($I$55:OFQ55)&lt;=$G$58,1,0)</f>
        <v>1</v>
      </c>
      <c r="OFR56" s="299">
        <f>IF(SUM($I$55:OFR55)&lt;=$G$58,1,0)</f>
        <v>1</v>
      </c>
      <c r="OFS56" s="299">
        <f>IF(SUM($I$55:OFS55)&lt;=$G$58,1,0)</f>
        <v>1</v>
      </c>
      <c r="OFT56" s="299">
        <f>IF(SUM($I$55:OFT55)&lt;=$G$58,1,0)</f>
        <v>1</v>
      </c>
      <c r="OFU56" s="299">
        <f>IF(SUM($I$55:OFU55)&lt;=$G$58,1,0)</f>
        <v>1</v>
      </c>
      <c r="OFV56" s="299">
        <f>IF(SUM($I$55:OFV55)&lt;=$G$58,1,0)</f>
        <v>1</v>
      </c>
      <c r="OFW56" s="299">
        <f>IF(SUM($I$55:OFW55)&lt;=$G$58,1,0)</f>
        <v>1</v>
      </c>
      <c r="OFX56" s="299">
        <f>IF(SUM($I$55:OFX55)&lt;=$G$58,1,0)</f>
        <v>1</v>
      </c>
      <c r="OFY56" s="299">
        <f>IF(SUM($I$55:OFY55)&lt;=$G$58,1,0)</f>
        <v>1</v>
      </c>
      <c r="OFZ56" s="299">
        <f>IF(SUM($I$55:OFZ55)&lt;=$G$58,1,0)</f>
        <v>1</v>
      </c>
      <c r="OGA56" s="299">
        <f>IF(SUM($I$55:OGA55)&lt;=$G$58,1,0)</f>
        <v>1</v>
      </c>
      <c r="OGB56" s="299">
        <f>IF(SUM($I$55:OGB55)&lt;=$G$58,1,0)</f>
        <v>1</v>
      </c>
      <c r="OGC56" s="299">
        <f>IF(SUM($I$55:OGC55)&lt;=$G$58,1,0)</f>
        <v>1</v>
      </c>
      <c r="OGD56" s="299">
        <f>IF(SUM($I$55:OGD55)&lt;=$G$58,1,0)</f>
        <v>1</v>
      </c>
      <c r="OGE56" s="299">
        <f>IF(SUM($I$55:OGE55)&lt;=$G$58,1,0)</f>
        <v>1</v>
      </c>
      <c r="OGF56" s="299">
        <f>IF(SUM($I$55:OGF55)&lt;=$G$58,1,0)</f>
        <v>1</v>
      </c>
      <c r="OGG56" s="299">
        <f>IF(SUM($I$55:OGG55)&lt;=$G$58,1,0)</f>
        <v>1</v>
      </c>
      <c r="OGH56" s="299">
        <f>IF(SUM($I$55:OGH55)&lt;=$G$58,1,0)</f>
        <v>1</v>
      </c>
      <c r="OGI56" s="299">
        <f>IF(SUM($I$55:OGI55)&lt;=$G$58,1,0)</f>
        <v>1</v>
      </c>
      <c r="OGJ56" s="299">
        <f>IF(SUM($I$55:OGJ55)&lt;=$G$58,1,0)</f>
        <v>1</v>
      </c>
      <c r="OGK56" s="299">
        <f>IF(SUM($I$55:OGK55)&lt;=$G$58,1,0)</f>
        <v>1</v>
      </c>
      <c r="OGL56" s="299">
        <f>IF(SUM($I$55:OGL55)&lt;=$G$58,1,0)</f>
        <v>1</v>
      </c>
      <c r="OGM56" s="299">
        <f>IF(SUM($I$55:OGM55)&lt;=$G$58,1,0)</f>
        <v>1</v>
      </c>
      <c r="OGN56" s="299">
        <f>IF(SUM($I$55:OGN55)&lt;=$G$58,1,0)</f>
        <v>1</v>
      </c>
      <c r="OGO56" s="299">
        <f>IF(SUM($I$55:OGO55)&lt;=$G$58,1,0)</f>
        <v>1</v>
      </c>
      <c r="OGP56" s="299">
        <f>IF(SUM($I$55:OGP55)&lt;=$G$58,1,0)</f>
        <v>1</v>
      </c>
      <c r="OGQ56" s="299">
        <f>IF(SUM($I$55:OGQ55)&lt;=$G$58,1,0)</f>
        <v>1</v>
      </c>
      <c r="OGR56" s="299">
        <f>IF(SUM($I$55:OGR55)&lt;=$G$58,1,0)</f>
        <v>1</v>
      </c>
      <c r="OGS56" s="299">
        <f>IF(SUM($I$55:OGS55)&lt;=$G$58,1,0)</f>
        <v>1</v>
      </c>
      <c r="OGT56" s="299">
        <f>IF(SUM($I$55:OGT55)&lt;=$G$58,1,0)</f>
        <v>1</v>
      </c>
      <c r="OGU56" s="299">
        <f>IF(SUM($I$55:OGU55)&lt;=$G$58,1,0)</f>
        <v>1</v>
      </c>
      <c r="OGV56" s="299">
        <f>IF(SUM($I$55:OGV55)&lt;=$G$58,1,0)</f>
        <v>1</v>
      </c>
      <c r="OGW56" s="299">
        <f>IF(SUM($I$55:OGW55)&lt;=$G$58,1,0)</f>
        <v>1</v>
      </c>
      <c r="OGX56" s="299">
        <f>IF(SUM($I$55:OGX55)&lt;=$G$58,1,0)</f>
        <v>1</v>
      </c>
      <c r="OGY56" s="299">
        <f>IF(SUM($I$55:OGY55)&lt;=$G$58,1,0)</f>
        <v>1</v>
      </c>
      <c r="OGZ56" s="299">
        <f>IF(SUM($I$55:OGZ55)&lt;=$G$58,1,0)</f>
        <v>1</v>
      </c>
      <c r="OHA56" s="299">
        <f>IF(SUM($I$55:OHA55)&lt;=$G$58,1,0)</f>
        <v>1</v>
      </c>
      <c r="OHB56" s="299">
        <f>IF(SUM($I$55:OHB55)&lt;=$G$58,1,0)</f>
        <v>1</v>
      </c>
      <c r="OHC56" s="299">
        <f>IF(SUM($I$55:OHC55)&lt;=$G$58,1,0)</f>
        <v>1</v>
      </c>
      <c r="OHD56" s="299">
        <f>IF(SUM($I$55:OHD55)&lt;=$G$58,1,0)</f>
        <v>1</v>
      </c>
      <c r="OHE56" s="299">
        <f>IF(SUM($I$55:OHE55)&lt;=$G$58,1,0)</f>
        <v>1</v>
      </c>
      <c r="OHF56" s="299">
        <f>IF(SUM($I$55:OHF55)&lt;=$G$58,1,0)</f>
        <v>1</v>
      </c>
      <c r="OHG56" s="299">
        <f>IF(SUM($I$55:OHG55)&lt;=$G$58,1,0)</f>
        <v>1</v>
      </c>
      <c r="OHH56" s="299">
        <f>IF(SUM($I$55:OHH55)&lt;=$G$58,1,0)</f>
        <v>1</v>
      </c>
      <c r="OHI56" s="299">
        <f>IF(SUM($I$55:OHI55)&lt;=$G$58,1,0)</f>
        <v>1</v>
      </c>
      <c r="OHJ56" s="299">
        <f>IF(SUM($I$55:OHJ55)&lt;=$G$58,1,0)</f>
        <v>1</v>
      </c>
      <c r="OHK56" s="299">
        <f>IF(SUM($I$55:OHK55)&lt;=$G$58,1,0)</f>
        <v>1</v>
      </c>
      <c r="OHL56" s="299">
        <f>IF(SUM($I$55:OHL55)&lt;=$G$58,1,0)</f>
        <v>1</v>
      </c>
      <c r="OHM56" s="299">
        <f>IF(SUM($I$55:OHM55)&lt;=$G$58,1,0)</f>
        <v>1</v>
      </c>
      <c r="OHN56" s="299">
        <f>IF(SUM($I$55:OHN55)&lt;=$G$58,1,0)</f>
        <v>1</v>
      </c>
      <c r="OHO56" s="299">
        <f>IF(SUM($I$55:OHO55)&lt;=$G$58,1,0)</f>
        <v>1</v>
      </c>
      <c r="OHP56" s="299">
        <f>IF(SUM($I$55:OHP55)&lt;=$G$58,1,0)</f>
        <v>1</v>
      </c>
      <c r="OHQ56" s="299">
        <f>IF(SUM($I$55:OHQ55)&lt;=$G$58,1,0)</f>
        <v>1</v>
      </c>
      <c r="OHR56" s="299">
        <f>IF(SUM($I$55:OHR55)&lt;=$G$58,1,0)</f>
        <v>1</v>
      </c>
      <c r="OHS56" s="299">
        <f>IF(SUM($I$55:OHS55)&lt;=$G$58,1,0)</f>
        <v>1</v>
      </c>
      <c r="OHT56" s="299">
        <f>IF(SUM($I$55:OHT55)&lt;=$G$58,1,0)</f>
        <v>1</v>
      </c>
      <c r="OHU56" s="299">
        <f>IF(SUM($I$55:OHU55)&lt;=$G$58,1,0)</f>
        <v>1</v>
      </c>
      <c r="OHV56" s="299">
        <f>IF(SUM($I$55:OHV55)&lt;=$G$58,1,0)</f>
        <v>1</v>
      </c>
      <c r="OHW56" s="299">
        <f>IF(SUM($I$55:OHW55)&lt;=$G$58,1,0)</f>
        <v>1</v>
      </c>
      <c r="OHX56" s="299">
        <f>IF(SUM($I$55:OHX55)&lt;=$G$58,1,0)</f>
        <v>1</v>
      </c>
      <c r="OHY56" s="299">
        <f>IF(SUM($I$55:OHY55)&lt;=$G$58,1,0)</f>
        <v>1</v>
      </c>
      <c r="OHZ56" s="299">
        <f>IF(SUM($I$55:OHZ55)&lt;=$G$58,1,0)</f>
        <v>1</v>
      </c>
      <c r="OIA56" s="299">
        <f>IF(SUM($I$55:OIA55)&lt;=$G$58,1,0)</f>
        <v>1</v>
      </c>
      <c r="OIB56" s="299">
        <f>IF(SUM($I$55:OIB55)&lt;=$G$58,1,0)</f>
        <v>1</v>
      </c>
      <c r="OIC56" s="299">
        <f>IF(SUM($I$55:OIC55)&lt;=$G$58,1,0)</f>
        <v>1</v>
      </c>
      <c r="OID56" s="299">
        <f>IF(SUM($I$55:OID55)&lt;=$G$58,1,0)</f>
        <v>1</v>
      </c>
      <c r="OIE56" s="299">
        <f>IF(SUM($I$55:OIE55)&lt;=$G$58,1,0)</f>
        <v>1</v>
      </c>
      <c r="OIF56" s="299">
        <f>IF(SUM($I$55:OIF55)&lt;=$G$58,1,0)</f>
        <v>1</v>
      </c>
      <c r="OIG56" s="299">
        <f>IF(SUM($I$55:OIG55)&lt;=$G$58,1,0)</f>
        <v>1</v>
      </c>
      <c r="OIH56" s="299">
        <f>IF(SUM($I$55:OIH55)&lt;=$G$58,1,0)</f>
        <v>1</v>
      </c>
      <c r="OII56" s="299">
        <f>IF(SUM($I$55:OII55)&lt;=$G$58,1,0)</f>
        <v>1</v>
      </c>
      <c r="OIJ56" s="299">
        <f>IF(SUM($I$55:OIJ55)&lt;=$G$58,1,0)</f>
        <v>1</v>
      </c>
      <c r="OIK56" s="299">
        <f>IF(SUM($I$55:OIK55)&lt;=$G$58,1,0)</f>
        <v>1</v>
      </c>
      <c r="OIL56" s="299">
        <f>IF(SUM($I$55:OIL55)&lt;=$G$58,1,0)</f>
        <v>1</v>
      </c>
      <c r="OIM56" s="299">
        <f>IF(SUM($I$55:OIM55)&lt;=$G$58,1,0)</f>
        <v>1</v>
      </c>
      <c r="OIN56" s="299">
        <f>IF(SUM($I$55:OIN55)&lt;=$G$58,1,0)</f>
        <v>1</v>
      </c>
      <c r="OIO56" s="299">
        <f>IF(SUM($I$55:OIO55)&lt;=$G$58,1,0)</f>
        <v>1</v>
      </c>
      <c r="OIP56" s="299">
        <f>IF(SUM($I$55:OIP55)&lt;=$G$58,1,0)</f>
        <v>1</v>
      </c>
      <c r="OIQ56" s="299">
        <f>IF(SUM($I$55:OIQ55)&lt;=$G$58,1,0)</f>
        <v>1</v>
      </c>
      <c r="OIR56" s="299">
        <f>IF(SUM($I$55:OIR55)&lt;=$G$58,1,0)</f>
        <v>1</v>
      </c>
      <c r="OIS56" s="299">
        <f>IF(SUM($I$55:OIS55)&lt;=$G$58,1,0)</f>
        <v>1</v>
      </c>
      <c r="OIT56" s="299">
        <f>IF(SUM($I$55:OIT55)&lt;=$G$58,1,0)</f>
        <v>1</v>
      </c>
      <c r="OIU56" s="299">
        <f>IF(SUM($I$55:OIU55)&lt;=$G$58,1,0)</f>
        <v>1</v>
      </c>
      <c r="OIV56" s="299">
        <f>IF(SUM($I$55:OIV55)&lt;=$G$58,1,0)</f>
        <v>1</v>
      </c>
      <c r="OIW56" s="299">
        <f>IF(SUM($I$55:OIW55)&lt;=$G$58,1,0)</f>
        <v>1</v>
      </c>
      <c r="OIX56" s="299">
        <f>IF(SUM($I$55:OIX55)&lt;=$G$58,1,0)</f>
        <v>1</v>
      </c>
      <c r="OIY56" s="299">
        <f>IF(SUM($I$55:OIY55)&lt;=$G$58,1,0)</f>
        <v>1</v>
      </c>
      <c r="OIZ56" s="299">
        <f>IF(SUM($I$55:OIZ55)&lt;=$G$58,1,0)</f>
        <v>1</v>
      </c>
      <c r="OJA56" s="299">
        <f>IF(SUM($I$55:OJA55)&lt;=$G$58,1,0)</f>
        <v>1</v>
      </c>
      <c r="OJB56" s="299">
        <f>IF(SUM($I$55:OJB55)&lt;=$G$58,1,0)</f>
        <v>1</v>
      </c>
      <c r="OJC56" s="299">
        <f>IF(SUM($I$55:OJC55)&lt;=$G$58,1,0)</f>
        <v>1</v>
      </c>
      <c r="OJD56" s="299">
        <f>IF(SUM($I$55:OJD55)&lt;=$G$58,1,0)</f>
        <v>1</v>
      </c>
      <c r="OJE56" s="299">
        <f>IF(SUM($I$55:OJE55)&lt;=$G$58,1,0)</f>
        <v>1</v>
      </c>
      <c r="OJF56" s="299">
        <f>IF(SUM($I$55:OJF55)&lt;=$G$58,1,0)</f>
        <v>1</v>
      </c>
      <c r="OJG56" s="299">
        <f>IF(SUM($I$55:OJG55)&lt;=$G$58,1,0)</f>
        <v>1</v>
      </c>
      <c r="OJH56" s="299">
        <f>IF(SUM($I$55:OJH55)&lt;=$G$58,1,0)</f>
        <v>1</v>
      </c>
      <c r="OJI56" s="299">
        <f>IF(SUM($I$55:OJI55)&lt;=$G$58,1,0)</f>
        <v>1</v>
      </c>
      <c r="OJJ56" s="299">
        <f>IF(SUM($I$55:OJJ55)&lt;=$G$58,1,0)</f>
        <v>1</v>
      </c>
      <c r="OJK56" s="299">
        <f>IF(SUM($I$55:OJK55)&lt;=$G$58,1,0)</f>
        <v>1</v>
      </c>
      <c r="OJL56" s="299">
        <f>IF(SUM($I$55:OJL55)&lt;=$G$58,1,0)</f>
        <v>1</v>
      </c>
      <c r="OJM56" s="299">
        <f>IF(SUM($I$55:OJM55)&lt;=$G$58,1,0)</f>
        <v>1</v>
      </c>
      <c r="OJN56" s="299">
        <f>IF(SUM($I$55:OJN55)&lt;=$G$58,1,0)</f>
        <v>1</v>
      </c>
      <c r="OJO56" s="299">
        <f>IF(SUM($I$55:OJO55)&lt;=$G$58,1,0)</f>
        <v>1</v>
      </c>
      <c r="OJP56" s="299">
        <f>IF(SUM($I$55:OJP55)&lt;=$G$58,1,0)</f>
        <v>1</v>
      </c>
      <c r="OJQ56" s="299">
        <f>IF(SUM($I$55:OJQ55)&lt;=$G$58,1,0)</f>
        <v>1</v>
      </c>
      <c r="OJR56" s="299">
        <f>IF(SUM($I$55:OJR55)&lt;=$G$58,1,0)</f>
        <v>1</v>
      </c>
      <c r="OJS56" s="299">
        <f>IF(SUM($I$55:OJS55)&lt;=$G$58,1,0)</f>
        <v>1</v>
      </c>
      <c r="OJT56" s="299">
        <f>IF(SUM($I$55:OJT55)&lt;=$G$58,1,0)</f>
        <v>1</v>
      </c>
      <c r="OJU56" s="299">
        <f>IF(SUM($I$55:OJU55)&lt;=$G$58,1,0)</f>
        <v>1</v>
      </c>
      <c r="OJV56" s="299">
        <f>IF(SUM($I$55:OJV55)&lt;=$G$58,1,0)</f>
        <v>1</v>
      </c>
      <c r="OJW56" s="299">
        <f>IF(SUM($I$55:OJW55)&lt;=$G$58,1,0)</f>
        <v>1</v>
      </c>
      <c r="OJX56" s="299">
        <f>IF(SUM($I$55:OJX55)&lt;=$G$58,1,0)</f>
        <v>1</v>
      </c>
      <c r="OJY56" s="299">
        <f>IF(SUM($I$55:OJY55)&lt;=$G$58,1,0)</f>
        <v>1</v>
      </c>
      <c r="OJZ56" s="299">
        <f>IF(SUM($I$55:OJZ55)&lt;=$G$58,1,0)</f>
        <v>1</v>
      </c>
      <c r="OKA56" s="299">
        <f>IF(SUM($I$55:OKA55)&lt;=$G$58,1,0)</f>
        <v>1</v>
      </c>
      <c r="OKB56" s="299">
        <f>IF(SUM($I$55:OKB55)&lt;=$G$58,1,0)</f>
        <v>1</v>
      </c>
      <c r="OKC56" s="299">
        <f>IF(SUM($I$55:OKC55)&lt;=$G$58,1,0)</f>
        <v>1</v>
      </c>
      <c r="OKD56" s="299">
        <f>IF(SUM($I$55:OKD55)&lt;=$G$58,1,0)</f>
        <v>1</v>
      </c>
      <c r="OKE56" s="299">
        <f>IF(SUM($I$55:OKE55)&lt;=$G$58,1,0)</f>
        <v>1</v>
      </c>
      <c r="OKF56" s="299">
        <f>IF(SUM($I$55:OKF55)&lt;=$G$58,1,0)</f>
        <v>1</v>
      </c>
      <c r="OKG56" s="299">
        <f>IF(SUM($I$55:OKG55)&lt;=$G$58,1,0)</f>
        <v>1</v>
      </c>
      <c r="OKH56" s="299">
        <f>IF(SUM($I$55:OKH55)&lt;=$G$58,1,0)</f>
        <v>1</v>
      </c>
      <c r="OKI56" s="299">
        <f>IF(SUM($I$55:OKI55)&lt;=$G$58,1,0)</f>
        <v>1</v>
      </c>
      <c r="OKJ56" s="299">
        <f>IF(SUM($I$55:OKJ55)&lt;=$G$58,1,0)</f>
        <v>1</v>
      </c>
      <c r="OKK56" s="299">
        <f>IF(SUM($I$55:OKK55)&lt;=$G$58,1,0)</f>
        <v>1</v>
      </c>
      <c r="OKL56" s="299">
        <f>IF(SUM($I$55:OKL55)&lt;=$G$58,1,0)</f>
        <v>1</v>
      </c>
      <c r="OKM56" s="299">
        <f>IF(SUM($I$55:OKM55)&lt;=$G$58,1,0)</f>
        <v>1</v>
      </c>
      <c r="OKN56" s="299">
        <f>IF(SUM($I$55:OKN55)&lt;=$G$58,1,0)</f>
        <v>1</v>
      </c>
      <c r="OKO56" s="299">
        <f>IF(SUM($I$55:OKO55)&lt;=$G$58,1,0)</f>
        <v>1</v>
      </c>
      <c r="OKP56" s="299">
        <f>IF(SUM($I$55:OKP55)&lt;=$G$58,1,0)</f>
        <v>1</v>
      </c>
      <c r="OKQ56" s="299">
        <f>IF(SUM($I$55:OKQ55)&lt;=$G$58,1,0)</f>
        <v>1</v>
      </c>
      <c r="OKR56" s="299">
        <f>IF(SUM($I$55:OKR55)&lt;=$G$58,1,0)</f>
        <v>1</v>
      </c>
      <c r="OKS56" s="299">
        <f>IF(SUM($I$55:OKS55)&lt;=$G$58,1,0)</f>
        <v>1</v>
      </c>
      <c r="OKT56" s="299">
        <f>IF(SUM($I$55:OKT55)&lt;=$G$58,1,0)</f>
        <v>1</v>
      </c>
      <c r="OKU56" s="299">
        <f>IF(SUM($I$55:OKU55)&lt;=$G$58,1,0)</f>
        <v>1</v>
      </c>
      <c r="OKV56" s="299">
        <f>IF(SUM($I$55:OKV55)&lt;=$G$58,1,0)</f>
        <v>1</v>
      </c>
      <c r="OKW56" s="299">
        <f>IF(SUM($I$55:OKW55)&lt;=$G$58,1,0)</f>
        <v>1</v>
      </c>
      <c r="OKX56" s="299">
        <f>IF(SUM($I$55:OKX55)&lt;=$G$58,1,0)</f>
        <v>1</v>
      </c>
      <c r="OKY56" s="299">
        <f>IF(SUM($I$55:OKY55)&lt;=$G$58,1,0)</f>
        <v>1</v>
      </c>
      <c r="OKZ56" s="299">
        <f>IF(SUM($I$55:OKZ55)&lt;=$G$58,1,0)</f>
        <v>1</v>
      </c>
      <c r="OLA56" s="299">
        <f>IF(SUM($I$55:OLA55)&lt;=$G$58,1,0)</f>
        <v>1</v>
      </c>
      <c r="OLB56" s="299">
        <f>IF(SUM($I$55:OLB55)&lt;=$G$58,1,0)</f>
        <v>1</v>
      </c>
      <c r="OLC56" s="299">
        <f>IF(SUM($I$55:OLC55)&lt;=$G$58,1,0)</f>
        <v>1</v>
      </c>
      <c r="OLD56" s="299">
        <f>IF(SUM($I$55:OLD55)&lt;=$G$58,1,0)</f>
        <v>1</v>
      </c>
      <c r="OLE56" s="299">
        <f>IF(SUM($I$55:OLE55)&lt;=$G$58,1,0)</f>
        <v>1</v>
      </c>
      <c r="OLF56" s="299">
        <f>IF(SUM($I$55:OLF55)&lt;=$G$58,1,0)</f>
        <v>1</v>
      </c>
      <c r="OLG56" s="299">
        <f>IF(SUM($I$55:OLG55)&lt;=$G$58,1,0)</f>
        <v>1</v>
      </c>
      <c r="OLH56" s="299">
        <f>IF(SUM($I$55:OLH55)&lt;=$G$58,1,0)</f>
        <v>1</v>
      </c>
      <c r="OLI56" s="299">
        <f>IF(SUM($I$55:OLI55)&lt;=$G$58,1,0)</f>
        <v>1</v>
      </c>
      <c r="OLJ56" s="299">
        <f>IF(SUM($I$55:OLJ55)&lt;=$G$58,1,0)</f>
        <v>1</v>
      </c>
      <c r="OLK56" s="299">
        <f>IF(SUM($I$55:OLK55)&lt;=$G$58,1,0)</f>
        <v>1</v>
      </c>
      <c r="OLL56" s="299">
        <f>IF(SUM($I$55:OLL55)&lt;=$G$58,1,0)</f>
        <v>1</v>
      </c>
      <c r="OLM56" s="299">
        <f>IF(SUM($I$55:OLM55)&lt;=$G$58,1,0)</f>
        <v>1</v>
      </c>
      <c r="OLN56" s="299">
        <f>IF(SUM($I$55:OLN55)&lt;=$G$58,1,0)</f>
        <v>1</v>
      </c>
      <c r="OLO56" s="299">
        <f>IF(SUM($I$55:OLO55)&lt;=$G$58,1,0)</f>
        <v>1</v>
      </c>
      <c r="OLP56" s="299">
        <f>IF(SUM($I$55:OLP55)&lt;=$G$58,1,0)</f>
        <v>1</v>
      </c>
      <c r="OLQ56" s="299">
        <f>IF(SUM($I$55:OLQ55)&lt;=$G$58,1,0)</f>
        <v>1</v>
      </c>
      <c r="OLR56" s="299">
        <f>IF(SUM($I$55:OLR55)&lt;=$G$58,1,0)</f>
        <v>1</v>
      </c>
      <c r="OLS56" s="299">
        <f>IF(SUM($I$55:OLS55)&lt;=$G$58,1,0)</f>
        <v>1</v>
      </c>
      <c r="OLT56" s="299">
        <f>IF(SUM($I$55:OLT55)&lt;=$G$58,1,0)</f>
        <v>1</v>
      </c>
      <c r="OLU56" s="299">
        <f>IF(SUM($I$55:OLU55)&lt;=$G$58,1,0)</f>
        <v>1</v>
      </c>
      <c r="OLV56" s="299">
        <f>IF(SUM($I$55:OLV55)&lt;=$G$58,1,0)</f>
        <v>1</v>
      </c>
      <c r="OLW56" s="299">
        <f>IF(SUM($I$55:OLW55)&lt;=$G$58,1,0)</f>
        <v>1</v>
      </c>
      <c r="OLX56" s="299">
        <f>IF(SUM($I$55:OLX55)&lt;=$G$58,1,0)</f>
        <v>1</v>
      </c>
      <c r="OLY56" s="299">
        <f>IF(SUM($I$55:OLY55)&lt;=$G$58,1,0)</f>
        <v>1</v>
      </c>
      <c r="OLZ56" s="299">
        <f>IF(SUM($I$55:OLZ55)&lt;=$G$58,1,0)</f>
        <v>1</v>
      </c>
      <c r="OMA56" s="299">
        <f>IF(SUM($I$55:OMA55)&lt;=$G$58,1,0)</f>
        <v>1</v>
      </c>
      <c r="OMB56" s="299">
        <f>IF(SUM($I$55:OMB55)&lt;=$G$58,1,0)</f>
        <v>1</v>
      </c>
      <c r="OMC56" s="299">
        <f>IF(SUM($I$55:OMC55)&lt;=$G$58,1,0)</f>
        <v>1</v>
      </c>
      <c r="OMD56" s="299">
        <f>IF(SUM($I$55:OMD55)&lt;=$G$58,1,0)</f>
        <v>1</v>
      </c>
      <c r="OME56" s="299">
        <f>IF(SUM($I$55:OME55)&lt;=$G$58,1,0)</f>
        <v>1</v>
      </c>
      <c r="OMF56" s="299">
        <f>IF(SUM($I$55:OMF55)&lt;=$G$58,1,0)</f>
        <v>1</v>
      </c>
      <c r="OMG56" s="299">
        <f>IF(SUM($I$55:OMG55)&lt;=$G$58,1,0)</f>
        <v>1</v>
      </c>
      <c r="OMH56" s="299">
        <f>IF(SUM($I$55:OMH55)&lt;=$G$58,1,0)</f>
        <v>1</v>
      </c>
      <c r="OMI56" s="299">
        <f>IF(SUM($I$55:OMI55)&lt;=$G$58,1,0)</f>
        <v>1</v>
      </c>
      <c r="OMJ56" s="299">
        <f>IF(SUM($I$55:OMJ55)&lt;=$G$58,1,0)</f>
        <v>1</v>
      </c>
      <c r="OMK56" s="299">
        <f>IF(SUM($I$55:OMK55)&lt;=$G$58,1,0)</f>
        <v>1</v>
      </c>
      <c r="OML56" s="299">
        <f>IF(SUM($I$55:OML55)&lt;=$G$58,1,0)</f>
        <v>1</v>
      </c>
      <c r="OMM56" s="299">
        <f>IF(SUM($I$55:OMM55)&lt;=$G$58,1,0)</f>
        <v>1</v>
      </c>
      <c r="OMN56" s="299">
        <f>IF(SUM($I$55:OMN55)&lt;=$G$58,1,0)</f>
        <v>1</v>
      </c>
      <c r="OMO56" s="299">
        <f>IF(SUM($I$55:OMO55)&lt;=$G$58,1,0)</f>
        <v>1</v>
      </c>
      <c r="OMP56" s="299">
        <f>IF(SUM($I$55:OMP55)&lt;=$G$58,1,0)</f>
        <v>1</v>
      </c>
      <c r="OMQ56" s="299">
        <f>IF(SUM($I$55:OMQ55)&lt;=$G$58,1,0)</f>
        <v>1</v>
      </c>
      <c r="OMR56" s="299">
        <f>IF(SUM($I$55:OMR55)&lt;=$G$58,1,0)</f>
        <v>1</v>
      </c>
      <c r="OMS56" s="299">
        <f>IF(SUM($I$55:OMS55)&lt;=$G$58,1,0)</f>
        <v>1</v>
      </c>
      <c r="OMT56" s="299">
        <f>IF(SUM($I$55:OMT55)&lt;=$G$58,1,0)</f>
        <v>1</v>
      </c>
      <c r="OMU56" s="299">
        <f>IF(SUM($I$55:OMU55)&lt;=$G$58,1,0)</f>
        <v>1</v>
      </c>
      <c r="OMV56" s="299">
        <f>IF(SUM($I$55:OMV55)&lt;=$G$58,1,0)</f>
        <v>1</v>
      </c>
      <c r="OMW56" s="299">
        <f>IF(SUM($I$55:OMW55)&lt;=$G$58,1,0)</f>
        <v>1</v>
      </c>
      <c r="OMX56" s="299">
        <f>IF(SUM($I$55:OMX55)&lt;=$G$58,1,0)</f>
        <v>1</v>
      </c>
      <c r="OMY56" s="299">
        <f>IF(SUM($I$55:OMY55)&lt;=$G$58,1,0)</f>
        <v>1</v>
      </c>
      <c r="OMZ56" s="299">
        <f>IF(SUM($I$55:OMZ55)&lt;=$G$58,1,0)</f>
        <v>1</v>
      </c>
      <c r="ONA56" s="299">
        <f>IF(SUM($I$55:ONA55)&lt;=$G$58,1,0)</f>
        <v>1</v>
      </c>
      <c r="ONB56" s="299">
        <f>IF(SUM($I$55:ONB55)&lt;=$G$58,1,0)</f>
        <v>1</v>
      </c>
      <c r="ONC56" s="299">
        <f>IF(SUM($I$55:ONC55)&lt;=$G$58,1,0)</f>
        <v>1</v>
      </c>
      <c r="OND56" s="299">
        <f>IF(SUM($I$55:OND55)&lt;=$G$58,1,0)</f>
        <v>1</v>
      </c>
      <c r="ONE56" s="299">
        <f>IF(SUM($I$55:ONE55)&lt;=$G$58,1,0)</f>
        <v>1</v>
      </c>
      <c r="ONF56" s="299">
        <f>IF(SUM($I$55:ONF55)&lt;=$G$58,1,0)</f>
        <v>1</v>
      </c>
      <c r="ONG56" s="299">
        <f>IF(SUM($I$55:ONG55)&lt;=$G$58,1,0)</f>
        <v>1</v>
      </c>
      <c r="ONH56" s="299">
        <f>IF(SUM($I$55:ONH55)&lt;=$G$58,1,0)</f>
        <v>1</v>
      </c>
      <c r="ONI56" s="299">
        <f>IF(SUM($I$55:ONI55)&lt;=$G$58,1,0)</f>
        <v>1</v>
      </c>
      <c r="ONJ56" s="299">
        <f>IF(SUM($I$55:ONJ55)&lt;=$G$58,1,0)</f>
        <v>1</v>
      </c>
      <c r="ONK56" s="299">
        <f>IF(SUM($I$55:ONK55)&lt;=$G$58,1,0)</f>
        <v>1</v>
      </c>
      <c r="ONL56" s="299">
        <f>IF(SUM($I$55:ONL55)&lt;=$G$58,1,0)</f>
        <v>1</v>
      </c>
      <c r="ONM56" s="299">
        <f>IF(SUM($I$55:ONM55)&lt;=$G$58,1,0)</f>
        <v>1</v>
      </c>
      <c r="ONN56" s="299">
        <f>IF(SUM($I$55:ONN55)&lt;=$G$58,1,0)</f>
        <v>1</v>
      </c>
      <c r="ONO56" s="299">
        <f>IF(SUM($I$55:ONO55)&lt;=$G$58,1,0)</f>
        <v>1</v>
      </c>
      <c r="ONP56" s="299">
        <f>IF(SUM($I$55:ONP55)&lt;=$G$58,1,0)</f>
        <v>1</v>
      </c>
      <c r="ONQ56" s="299">
        <f>IF(SUM($I$55:ONQ55)&lt;=$G$58,1,0)</f>
        <v>1</v>
      </c>
      <c r="ONR56" s="299">
        <f>IF(SUM($I$55:ONR55)&lt;=$G$58,1,0)</f>
        <v>1</v>
      </c>
      <c r="ONS56" s="299">
        <f>IF(SUM($I$55:ONS55)&lt;=$G$58,1,0)</f>
        <v>1</v>
      </c>
      <c r="ONT56" s="299">
        <f>IF(SUM($I$55:ONT55)&lt;=$G$58,1,0)</f>
        <v>1</v>
      </c>
      <c r="ONU56" s="299">
        <f>IF(SUM($I$55:ONU55)&lt;=$G$58,1,0)</f>
        <v>1</v>
      </c>
      <c r="ONV56" s="299">
        <f>IF(SUM($I$55:ONV55)&lt;=$G$58,1,0)</f>
        <v>1</v>
      </c>
      <c r="ONW56" s="299">
        <f>IF(SUM($I$55:ONW55)&lt;=$G$58,1,0)</f>
        <v>1</v>
      </c>
      <c r="ONX56" s="299">
        <f>IF(SUM($I$55:ONX55)&lt;=$G$58,1,0)</f>
        <v>1</v>
      </c>
      <c r="ONY56" s="299">
        <f>IF(SUM($I$55:ONY55)&lt;=$G$58,1,0)</f>
        <v>1</v>
      </c>
      <c r="ONZ56" s="299">
        <f>IF(SUM($I$55:ONZ55)&lt;=$G$58,1,0)</f>
        <v>1</v>
      </c>
      <c r="OOA56" s="299">
        <f>IF(SUM($I$55:OOA55)&lt;=$G$58,1,0)</f>
        <v>1</v>
      </c>
      <c r="OOB56" s="299">
        <f>IF(SUM($I$55:OOB55)&lt;=$G$58,1,0)</f>
        <v>1</v>
      </c>
      <c r="OOC56" s="299">
        <f>IF(SUM($I$55:OOC55)&lt;=$G$58,1,0)</f>
        <v>1</v>
      </c>
      <c r="OOD56" s="299">
        <f>IF(SUM($I$55:OOD55)&lt;=$G$58,1,0)</f>
        <v>1</v>
      </c>
      <c r="OOE56" s="299">
        <f>IF(SUM($I$55:OOE55)&lt;=$G$58,1,0)</f>
        <v>1</v>
      </c>
      <c r="OOF56" s="299">
        <f>IF(SUM($I$55:OOF55)&lt;=$G$58,1,0)</f>
        <v>1</v>
      </c>
      <c r="OOG56" s="299">
        <f>IF(SUM($I$55:OOG55)&lt;=$G$58,1,0)</f>
        <v>1</v>
      </c>
      <c r="OOH56" s="299">
        <f>IF(SUM($I$55:OOH55)&lt;=$G$58,1,0)</f>
        <v>1</v>
      </c>
      <c r="OOI56" s="299">
        <f>IF(SUM($I$55:OOI55)&lt;=$G$58,1,0)</f>
        <v>1</v>
      </c>
      <c r="OOJ56" s="299">
        <f>IF(SUM($I$55:OOJ55)&lt;=$G$58,1,0)</f>
        <v>1</v>
      </c>
      <c r="OOK56" s="299">
        <f>IF(SUM($I$55:OOK55)&lt;=$G$58,1,0)</f>
        <v>1</v>
      </c>
      <c r="OOL56" s="299">
        <f>IF(SUM($I$55:OOL55)&lt;=$G$58,1,0)</f>
        <v>1</v>
      </c>
      <c r="OOM56" s="299">
        <f>IF(SUM($I$55:OOM55)&lt;=$G$58,1,0)</f>
        <v>1</v>
      </c>
      <c r="OON56" s="299">
        <f>IF(SUM($I$55:OON55)&lt;=$G$58,1,0)</f>
        <v>1</v>
      </c>
      <c r="OOO56" s="299">
        <f>IF(SUM($I$55:OOO55)&lt;=$G$58,1,0)</f>
        <v>1</v>
      </c>
      <c r="OOP56" s="299">
        <f>IF(SUM($I$55:OOP55)&lt;=$G$58,1,0)</f>
        <v>1</v>
      </c>
      <c r="OOQ56" s="299">
        <f>IF(SUM($I$55:OOQ55)&lt;=$G$58,1,0)</f>
        <v>1</v>
      </c>
      <c r="OOR56" s="299">
        <f>IF(SUM($I$55:OOR55)&lt;=$G$58,1,0)</f>
        <v>1</v>
      </c>
      <c r="OOS56" s="299">
        <f>IF(SUM($I$55:OOS55)&lt;=$G$58,1,0)</f>
        <v>1</v>
      </c>
      <c r="OOT56" s="299">
        <f>IF(SUM($I$55:OOT55)&lt;=$G$58,1,0)</f>
        <v>1</v>
      </c>
      <c r="OOU56" s="299">
        <f>IF(SUM($I$55:OOU55)&lt;=$G$58,1,0)</f>
        <v>1</v>
      </c>
      <c r="OOV56" s="299">
        <f>IF(SUM($I$55:OOV55)&lt;=$G$58,1,0)</f>
        <v>1</v>
      </c>
      <c r="OOW56" s="299">
        <f>IF(SUM($I$55:OOW55)&lt;=$G$58,1,0)</f>
        <v>1</v>
      </c>
      <c r="OOX56" s="299">
        <f>IF(SUM($I$55:OOX55)&lt;=$G$58,1,0)</f>
        <v>1</v>
      </c>
      <c r="OOY56" s="299">
        <f>IF(SUM($I$55:OOY55)&lt;=$G$58,1,0)</f>
        <v>1</v>
      </c>
      <c r="OOZ56" s="299">
        <f>IF(SUM($I$55:OOZ55)&lt;=$G$58,1,0)</f>
        <v>1</v>
      </c>
      <c r="OPA56" s="299">
        <f>IF(SUM($I$55:OPA55)&lt;=$G$58,1,0)</f>
        <v>1</v>
      </c>
      <c r="OPB56" s="299">
        <f>IF(SUM($I$55:OPB55)&lt;=$G$58,1,0)</f>
        <v>1</v>
      </c>
      <c r="OPC56" s="299">
        <f>IF(SUM($I$55:OPC55)&lt;=$G$58,1,0)</f>
        <v>1</v>
      </c>
      <c r="OPD56" s="299">
        <f>IF(SUM($I$55:OPD55)&lt;=$G$58,1,0)</f>
        <v>1</v>
      </c>
      <c r="OPE56" s="299">
        <f>IF(SUM($I$55:OPE55)&lt;=$G$58,1,0)</f>
        <v>1</v>
      </c>
      <c r="OPF56" s="299">
        <f>IF(SUM($I$55:OPF55)&lt;=$G$58,1,0)</f>
        <v>1</v>
      </c>
      <c r="OPG56" s="299">
        <f>IF(SUM($I$55:OPG55)&lt;=$G$58,1,0)</f>
        <v>1</v>
      </c>
      <c r="OPH56" s="299">
        <f>IF(SUM($I$55:OPH55)&lt;=$G$58,1,0)</f>
        <v>1</v>
      </c>
      <c r="OPI56" s="299">
        <f>IF(SUM($I$55:OPI55)&lt;=$G$58,1,0)</f>
        <v>1</v>
      </c>
      <c r="OPJ56" s="299">
        <f>IF(SUM($I$55:OPJ55)&lt;=$G$58,1,0)</f>
        <v>1</v>
      </c>
      <c r="OPK56" s="299">
        <f>IF(SUM($I$55:OPK55)&lt;=$G$58,1,0)</f>
        <v>1</v>
      </c>
      <c r="OPL56" s="299">
        <f>IF(SUM($I$55:OPL55)&lt;=$G$58,1,0)</f>
        <v>1</v>
      </c>
      <c r="OPM56" s="299">
        <f>IF(SUM($I$55:OPM55)&lt;=$G$58,1,0)</f>
        <v>1</v>
      </c>
      <c r="OPN56" s="299">
        <f>IF(SUM($I$55:OPN55)&lt;=$G$58,1,0)</f>
        <v>1</v>
      </c>
      <c r="OPO56" s="299">
        <f>IF(SUM($I$55:OPO55)&lt;=$G$58,1,0)</f>
        <v>1</v>
      </c>
      <c r="OPP56" s="299">
        <f>IF(SUM($I$55:OPP55)&lt;=$G$58,1,0)</f>
        <v>1</v>
      </c>
      <c r="OPQ56" s="299">
        <f>IF(SUM($I$55:OPQ55)&lt;=$G$58,1,0)</f>
        <v>1</v>
      </c>
      <c r="OPR56" s="299">
        <f>IF(SUM($I$55:OPR55)&lt;=$G$58,1,0)</f>
        <v>1</v>
      </c>
      <c r="OPS56" s="299">
        <f>IF(SUM($I$55:OPS55)&lt;=$G$58,1,0)</f>
        <v>1</v>
      </c>
      <c r="OPT56" s="299">
        <f>IF(SUM($I$55:OPT55)&lt;=$G$58,1,0)</f>
        <v>1</v>
      </c>
      <c r="OPU56" s="299">
        <f>IF(SUM($I$55:OPU55)&lt;=$G$58,1,0)</f>
        <v>1</v>
      </c>
      <c r="OPV56" s="299">
        <f>IF(SUM($I$55:OPV55)&lt;=$G$58,1,0)</f>
        <v>1</v>
      </c>
      <c r="OPW56" s="299">
        <f>IF(SUM($I$55:OPW55)&lt;=$G$58,1,0)</f>
        <v>1</v>
      </c>
      <c r="OPX56" s="299">
        <f>IF(SUM($I$55:OPX55)&lt;=$G$58,1,0)</f>
        <v>1</v>
      </c>
      <c r="OPY56" s="299">
        <f>IF(SUM($I$55:OPY55)&lt;=$G$58,1,0)</f>
        <v>1</v>
      </c>
      <c r="OPZ56" s="299">
        <f>IF(SUM($I$55:OPZ55)&lt;=$G$58,1,0)</f>
        <v>1</v>
      </c>
      <c r="OQA56" s="299">
        <f>IF(SUM($I$55:OQA55)&lt;=$G$58,1,0)</f>
        <v>1</v>
      </c>
      <c r="OQB56" s="299">
        <f>IF(SUM($I$55:OQB55)&lt;=$G$58,1,0)</f>
        <v>1</v>
      </c>
      <c r="OQC56" s="299">
        <f>IF(SUM($I$55:OQC55)&lt;=$G$58,1,0)</f>
        <v>1</v>
      </c>
      <c r="OQD56" s="299">
        <f>IF(SUM($I$55:OQD55)&lt;=$G$58,1,0)</f>
        <v>1</v>
      </c>
      <c r="OQE56" s="299">
        <f>IF(SUM($I$55:OQE55)&lt;=$G$58,1,0)</f>
        <v>1</v>
      </c>
      <c r="OQF56" s="299">
        <f>IF(SUM($I$55:OQF55)&lt;=$G$58,1,0)</f>
        <v>1</v>
      </c>
      <c r="OQG56" s="299">
        <f>IF(SUM($I$55:OQG55)&lt;=$G$58,1,0)</f>
        <v>1</v>
      </c>
      <c r="OQH56" s="299">
        <f>IF(SUM($I$55:OQH55)&lt;=$G$58,1,0)</f>
        <v>1</v>
      </c>
      <c r="OQI56" s="299">
        <f>IF(SUM($I$55:OQI55)&lt;=$G$58,1,0)</f>
        <v>1</v>
      </c>
      <c r="OQJ56" s="299">
        <f>IF(SUM($I$55:OQJ55)&lt;=$G$58,1,0)</f>
        <v>1</v>
      </c>
      <c r="OQK56" s="299">
        <f>IF(SUM($I$55:OQK55)&lt;=$G$58,1,0)</f>
        <v>1</v>
      </c>
      <c r="OQL56" s="299">
        <f>IF(SUM($I$55:OQL55)&lt;=$G$58,1,0)</f>
        <v>1</v>
      </c>
      <c r="OQM56" s="299">
        <f>IF(SUM($I$55:OQM55)&lt;=$G$58,1,0)</f>
        <v>1</v>
      </c>
      <c r="OQN56" s="299">
        <f>IF(SUM($I$55:OQN55)&lt;=$G$58,1,0)</f>
        <v>1</v>
      </c>
      <c r="OQO56" s="299">
        <f>IF(SUM($I$55:OQO55)&lt;=$G$58,1,0)</f>
        <v>1</v>
      </c>
      <c r="OQP56" s="299">
        <f>IF(SUM($I$55:OQP55)&lt;=$G$58,1,0)</f>
        <v>1</v>
      </c>
      <c r="OQQ56" s="299">
        <f>IF(SUM($I$55:OQQ55)&lt;=$G$58,1,0)</f>
        <v>1</v>
      </c>
      <c r="OQR56" s="299">
        <f>IF(SUM($I$55:OQR55)&lt;=$G$58,1,0)</f>
        <v>1</v>
      </c>
      <c r="OQS56" s="299">
        <f>IF(SUM($I$55:OQS55)&lt;=$G$58,1,0)</f>
        <v>1</v>
      </c>
      <c r="OQT56" s="299">
        <f>IF(SUM($I$55:OQT55)&lt;=$G$58,1,0)</f>
        <v>1</v>
      </c>
      <c r="OQU56" s="299">
        <f>IF(SUM($I$55:OQU55)&lt;=$G$58,1,0)</f>
        <v>1</v>
      </c>
      <c r="OQV56" s="299">
        <f>IF(SUM($I$55:OQV55)&lt;=$G$58,1,0)</f>
        <v>1</v>
      </c>
      <c r="OQW56" s="299">
        <f>IF(SUM($I$55:OQW55)&lt;=$G$58,1,0)</f>
        <v>1</v>
      </c>
      <c r="OQX56" s="299">
        <f>IF(SUM($I$55:OQX55)&lt;=$G$58,1,0)</f>
        <v>1</v>
      </c>
      <c r="OQY56" s="299">
        <f>IF(SUM($I$55:OQY55)&lt;=$G$58,1,0)</f>
        <v>1</v>
      </c>
      <c r="OQZ56" s="299">
        <f>IF(SUM($I$55:OQZ55)&lt;=$G$58,1,0)</f>
        <v>1</v>
      </c>
      <c r="ORA56" s="299">
        <f>IF(SUM($I$55:ORA55)&lt;=$G$58,1,0)</f>
        <v>1</v>
      </c>
      <c r="ORB56" s="299">
        <f>IF(SUM($I$55:ORB55)&lt;=$G$58,1,0)</f>
        <v>1</v>
      </c>
      <c r="ORC56" s="299">
        <f>IF(SUM($I$55:ORC55)&lt;=$G$58,1,0)</f>
        <v>1</v>
      </c>
      <c r="ORD56" s="299">
        <f>IF(SUM($I$55:ORD55)&lt;=$G$58,1,0)</f>
        <v>1</v>
      </c>
      <c r="ORE56" s="299">
        <f>IF(SUM($I$55:ORE55)&lt;=$G$58,1,0)</f>
        <v>1</v>
      </c>
      <c r="ORF56" s="299">
        <f>IF(SUM($I$55:ORF55)&lt;=$G$58,1,0)</f>
        <v>1</v>
      </c>
      <c r="ORG56" s="299">
        <f>IF(SUM($I$55:ORG55)&lt;=$G$58,1,0)</f>
        <v>1</v>
      </c>
      <c r="ORH56" s="299">
        <f>IF(SUM($I$55:ORH55)&lt;=$G$58,1,0)</f>
        <v>1</v>
      </c>
      <c r="ORI56" s="299">
        <f>IF(SUM($I$55:ORI55)&lt;=$G$58,1,0)</f>
        <v>1</v>
      </c>
      <c r="ORJ56" s="299">
        <f>IF(SUM($I$55:ORJ55)&lt;=$G$58,1,0)</f>
        <v>1</v>
      </c>
      <c r="ORK56" s="299">
        <f>IF(SUM($I$55:ORK55)&lt;=$G$58,1,0)</f>
        <v>1</v>
      </c>
      <c r="ORL56" s="299">
        <f>IF(SUM($I$55:ORL55)&lt;=$G$58,1,0)</f>
        <v>1</v>
      </c>
      <c r="ORM56" s="299">
        <f>IF(SUM($I$55:ORM55)&lt;=$G$58,1,0)</f>
        <v>1</v>
      </c>
      <c r="ORN56" s="299">
        <f>IF(SUM($I$55:ORN55)&lt;=$G$58,1,0)</f>
        <v>1</v>
      </c>
      <c r="ORO56" s="299">
        <f>IF(SUM($I$55:ORO55)&lt;=$G$58,1,0)</f>
        <v>1</v>
      </c>
      <c r="ORP56" s="299">
        <f>IF(SUM($I$55:ORP55)&lt;=$G$58,1,0)</f>
        <v>1</v>
      </c>
      <c r="ORQ56" s="299">
        <f>IF(SUM($I$55:ORQ55)&lt;=$G$58,1,0)</f>
        <v>1</v>
      </c>
      <c r="ORR56" s="299">
        <f>IF(SUM($I$55:ORR55)&lt;=$G$58,1,0)</f>
        <v>1</v>
      </c>
      <c r="ORS56" s="299">
        <f>IF(SUM($I$55:ORS55)&lt;=$G$58,1,0)</f>
        <v>1</v>
      </c>
      <c r="ORT56" s="299">
        <f>IF(SUM($I$55:ORT55)&lt;=$G$58,1,0)</f>
        <v>1</v>
      </c>
      <c r="ORU56" s="299">
        <f>IF(SUM($I$55:ORU55)&lt;=$G$58,1,0)</f>
        <v>1</v>
      </c>
      <c r="ORV56" s="299">
        <f>IF(SUM($I$55:ORV55)&lt;=$G$58,1,0)</f>
        <v>1</v>
      </c>
      <c r="ORW56" s="299">
        <f>IF(SUM($I$55:ORW55)&lt;=$G$58,1,0)</f>
        <v>1</v>
      </c>
      <c r="ORX56" s="299">
        <f>IF(SUM($I$55:ORX55)&lt;=$G$58,1,0)</f>
        <v>1</v>
      </c>
      <c r="ORY56" s="299">
        <f>IF(SUM($I$55:ORY55)&lt;=$G$58,1,0)</f>
        <v>1</v>
      </c>
      <c r="ORZ56" s="299">
        <f>IF(SUM($I$55:ORZ55)&lt;=$G$58,1,0)</f>
        <v>1</v>
      </c>
      <c r="OSA56" s="299">
        <f>IF(SUM($I$55:OSA55)&lt;=$G$58,1,0)</f>
        <v>1</v>
      </c>
      <c r="OSB56" s="299">
        <f>IF(SUM($I$55:OSB55)&lt;=$G$58,1,0)</f>
        <v>1</v>
      </c>
      <c r="OSC56" s="299">
        <f>IF(SUM($I$55:OSC55)&lt;=$G$58,1,0)</f>
        <v>1</v>
      </c>
      <c r="OSD56" s="299">
        <f>IF(SUM($I$55:OSD55)&lt;=$G$58,1,0)</f>
        <v>1</v>
      </c>
      <c r="OSE56" s="299">
        <f>IF(SUM($I$55:OSE55)&lt;=$G$58,1,0)</f>
        <v>1</v>
      </c>
      <c r="OSF56" s="299">
        <f>IF(SUM($I$55:OSF55)&lt;=$G$58,1,0)</f>
        <v>1</v>
      </c>
      <c r="OSG56" s="299">
        <f>IF(SUM($I$55:OSG55)&lt;=$G$58,1,0)</f>
        <v>1</v>
      </c>
      <c r="OSH56" s="299">
        <f>IF(SUM($I$55:OSH55)&lt;=$G$58,1,0)</f>
        <v>1</v>
      </c>
      <c r="OSI56" s="299">
        <f>IF(SUM($I$55:OSI55)&lt;=$G$58,1,0)</f>
        <v>1</v>
      </c>
      <c r="OSJ56" s="299">
        <f>IF(SUM($I$55:OSJ55)&lt;=$G$58,1,0)</f>
        <v>1</v>
      </c>
      <c r="OSK56" s="299">
        <f>IF(SUM($I$55:OSK55)&lt;=$G$58,1,0)</f>
        <v>1</v>
      </c>
      <c r="OSL56" s="299">
        <f>IF(SUM($I$55:OSL55)&lt;=$G$58,1,0)</f>
        <v>1</v>
      </c>
      <c r="OSM56" s="299">
        <f>IF(SUM($I$55:OSM55)&lt;=$G$58,1,0)</f>
        <v>1</v>
      </c>
      <c r="OSN56" s="299">
        <f>IF(SUM($I$55:OSN55)&lt;=$G$58,1,0)</f>
        <v>1</v>
      </c>
      <c r="OSO56" s="299">
        <f>IF(SUM($I$55:OSO55)&lt;=$G$58,1,0)</f>
        <v>1</v>
      </c>
      <c r="OSP56" s="299">
        <f>IF(SUM($I$55:OSP55)&lt;=$G$58,1,0)</f>
        <v>1</v>
      </c>
      <c r="OSQ56" s="299">
        <f>IF(SUM($I$55:OSQ55)&lt;=$G$58,1,0)</f>
        <v>1</v>
      </c>
      <c r="OSR56" s="299">
        <f>IF(SUM($I$55:OSR55)&lt;=$G$58,1,0)</f>
        <v>1</v>
      </c>
      <c r="OSS56" s="299">
        <f>IF(SUM($I$55:OSS55)&lt;=$G$58,1,0)</f>
        <v>1</v>
      </c>
      <c r="OST56" s="299">
        <f>IF(SUM($I$55:OST55)&lt;=$G$58,1,0)</f>
        <v>1</v>
      </c>
      <c r="OSU56" s="299">
        <f>IF(SUM($I$55:OSU55)&lt;=$G$58,1,0)</f>
        <v>1</v>
      </c>
      <c r="OSV56" s="299">
        <f>IF(SUM($I$55:OSV55)&lt;=$G$58,1,0)</f>
        <v>1</v>
      </c>
      <c r="OSW56" s="299">
        <f>IF(SUM($I$55:OSW55)&lt;=$G$58,1,0)</f>
        <v>1</v>
      </c>
      <c r="OSX56" s="299">
        <f>IF(SUM($I$55:OSX55)&lt;=$G$58,1,0)</f>
        <v>1</v>
      </c>
      <c r="OSY56" s="299">
        <f>IF(SUM($I$55:OSY55)&lt;=$G$58,1,0)</f>
        <v>1</v>
      </c>
      <c r="OSZ56" s="299">
        <f>IF(SUM($I$55:OSZ55)&lt;=$G$58,1,0)</f>
        <v>1</v>
      </c>
      <c r="OTA56" s="299">
        <f>IF(SUM($I$55:OTA55)&lt;=$G$58,1,0)</f>
        <v>1</v>
      </c>
      <c r="OTB56" s="299">
        <f>IF(SUM($I$55:OTB55)&lt;=$G$58,1,0)</f>
        <v>1</v>
      </c>
      <c r="OTC56" s="299">
        <f>IF(SUM($I$55:OTC55)&lt;=$G$58,1,0)</f>
        <v>1</v>
      </c>
      <c r="OTD56" s="299">
        <f>IF(SUM($I$55:OTD55)&lt;=$G$58,1,0)</f>
        <v>1</v>
      </c>
      <c r="OTE56" s="299">
        <f>IF(SUM($I$55:OTE55)&lt;=$G$58,1,0)</f>
        <v>1</v>
      </c>
      <c r="OTF56" s="299">
        <f>IF(SUM($I$55:OTF55)&lt;=$G$58,1,0)</f>
        <v>1</v>
      </c>
      <c r="OTG56" s="299">
        <f>IF(SUM($I$55:OTG55)&lt;=$G$58,1,0)</f>
        <v>1</v>
      </c>
      <c r="OTH56" s="299">
        <f>IF(SUM($I$55:OTH55)&lt;=$G$58,1,0)</f>
        <v>1</v>
      </c>
      <c r="OTI56" s="299">
        <f>IF(SUM($I$55:OTI55)&lt;=$G$58,1,0)</f>
        <v>1</v>
      </c>
      <c r="OTJ56" s="299">
        <f>IF(SUM($I$55:OTJ55)&lt;=$G$58,1,0)</f>
        <v>1</v>
      </c>
      <c r="OTK56" s="299">
        <f>IF(SUM($I$55:OTK55)&lt;=$G$58,1,0)</f>
        <v>1</v>
      </c>
      <c r="OTL56" s="299">
        <f>IF(SUM($I$55:OTL55)&lt;=$G$58,1,0)</f>
        <v>1</v>
      </c>
      <c r="OTM56" s="299">
        <f>IF(SUM($I$55:OTM55)&lt;=$G$58,1,0)</f>
        <v>1</v>
      </c>
      <c r="OTN56" s="299">
        <f>IF(SUM($I$55:OTN55)&lt;=$G$58,1,0)</f>
        <v>1</v>
      </c>
      <c r="OTO56" s="299">
        <f>IF(SUM($I$55:OTO55)&lt;=$G$58,1,0)</f>
        <v>1</v>
      </c>
      <c r="OTP56" s="299">
        <f>IF(SUM($I$55:OTP55)&lt;=$G$58,1,0)</f>
        <v>1</v>
      </c>
      <c r="OTQ56" s="299">
        <f>IF(SUM($I$55:OTQ55)&lt;=$G$58,1,0)</f>
        <v>1</v>
      </c>
      <c r="OTR56" s="299">
        <f>IF(SUM($I$55:OTR55)&lt;=$G$58,1,0)</f>
        <v>1</v>
      </c>
      <c r="OTS56" s="299">
        <f>IF(SUM($I$55:OTS55)&lt;=$G$58,1,0)</f>
        <v>1</v>
      </c>
      <c r="OTT56" s="299">
        <f>IF(SUM($I$55:OTT55)&lt;=$G$58,1,0)</f>
        <v>1</v>
      </c>
      <c r="OTU56" s="299">
        <f>IF(SUM($I$55:OTU55)&lt;=$G$58,1,0)</f>
        <v>1</v>
      </c>
      <c r="OTV56" s="299">
        <f>IF(SUM($I$55:OTV55)&lt;=$G$58,1,0)</f>
        <v>1</v>
      </c>
      <c r="OTW56" s="299">
        <f>IF(SUM($I$55:OTW55)&lt;=$G$58,1,0)</f>
        <v>1</v>
      </c>
      <c r="OTX56" s="299">
        <f>IF(SUM($I$55:OTX55)&lt;=$G$58,1,0)</f>
        <v>1</v>
      </c>
      <c r="OTY56" s="299">
        <f>IF(SUM($I$55:OTY55)&lt;=$G$58,1,0)</f>
        <v>1</v>
      </c>
      <c r="OTZ56" s="299">
        <f>IF(SUM($I$55:OTZ55)&lt;=$G$58,1,0)</f>
        <v>1</v>
      </c>
      <c r="OUA56" s="299">
        <f>IF(SUM($I$55:OUA55)&lt;=$G$58,1,0)</f>
        <v>1</v>
      </c>
      <c r="OUB56" s="299">
        <f>IF(SUM($I$55:OUB55)&lt;=$G$58,1,0)</f>
        <v>1</v>
      </c>
      <c r="OUC56" s="299">
        <f>IF(SUM($I$55:OUC55)&lt;=$G$58,1,0)</f>
        <v>1</v>
      </c>
      <c r="OUD56" s="299">
        <f>IF(SUM($I$55:OUD55)&lt;=$G$58,1,0)</f>
        <v>1</v>
      </c>
      <c r="OUE56" s="299">
        <f>IF(SUM($I$55:OUE55)&lt;=$G$58,1,0)</f>
        <v>1</v>
      </c>
      <c r="OUF56" s="299">
        <f>IF(SUM($I$55:OUF55)&lt;=$G$58,1,0)</f>
        <v>1</v>
      </c>
      <c r="OUG56" s="299">
        <f>IF(SUM($I$55:OUG55)&lt;=$G$58,1,0)</f>
        <v>1</v>
      </c>
      <c r="OUH56" s="299">
        <f>IF(SUM($I$55:OUH55)&lt;=$G$58,1,0)</f>
        <v>1</v>
      </c>
      <c r="OUI56" s="299">
        <f>IF(SUM($I$55:OUI55)&lt;=$G$58,1,0)</f>
        <v>1</v>
      </c>
      <c r="OUJ56" s="299">
        <f>IF(SUM($I$55:OUJ55)&lt;=$G$58,1,0)</f>
        <v>1</v>
      </c>
      <c r="OUK56" s="299">
        <f>IF(SUM($I$55:OUK55)&lt;=$G$58,1,0)</f>
        <v>1</v>
      </c>
      <c r="OUL56" s="299">
        <f>IF(SUM($I$55:OUL55)&lt;=$G$58,1,0)</f>
        <v>1</v>
      </c>
      <c r="OUM56" s="299">
        <f>IF(SUM($I$55:OUM55)&lt;=$G$58,1,0)</f>
        <v>1</v>
      </c>
      <c r="OUN56" s="299">
        <f>IF(SUM($I$55:OUN55)&lt;=$G$58,1,0)</f>
        <v>1</v>
      </c>
      <c r="OUO56" s="299">
        <f>IF(SUM($I$55:OUO55)&lt;=$G$58,1,0)</f>
        <v>1</v>
      </c>
      <c r="OUP56" s="299">
        <f>IF(SUM($I$55:OUP55)&lt;=$G$58,1,0)</f>
        <v>1</v>
      </c>
      <c r="OUQ56" s="299">
        <f>IF(SUM($I$55:OUQ55)&lt;=$G$58,1,0)</f>
        <v>1</v>
      </c>
      <c r="OUR56" s="299">
        <f>IF(SUM($I$55:OUR55)&lt;=$G$58,1,0)</f>
        <v>1</v>
      </c>
      <c r="OUS56" s="299">
        <f>IF(SUM($I$55:OUS55)&lt;=$G$58,1,0)</f>
        <v>1</v>
      </c>
      <c r="OUT56" s="299">
        <f>IF(SUM($I$55:OUT55)&lt;=$G$58,1,0)</f>
        <v>1</v>
      </c>
      <c r="OUU56" s="299">
        <f>IF(SUM($I$55:OUU55)&lt;=$G$58,1,0)</f>
        <v>1</v>
      </c>
      <c r="OUV56" s="299">
        <f>IF(SUM($I$55:OUV55)&lt;=$G$58,1,0)</f>
        <v>1</v>
      </c>
      <c r="OUW56" s="299">
        <f>IF(SUM($I$55:OUW55)&lt;=$G$58,1,0)</f>
        <v>1</v>
      </c>
      <c r="OUX56" s="299">
        <f>IF(SUM($I$55:OUX55)&lt;=$G$58,1,0)</f>
        <v>1</v>
      </c>
      <c r="OUY56" s="299">
        <f>IF(SUM($I$55:OUY55)&lt;=$G$58,1,0)</f>
        <v>1</v>
      </c>
      <c r="OUZ56" s="299">
        <f>IF(SUM($I$55:OUZ55)&lt;=$G$58,1,0)</f>
        <v>1</v>
      </c>
      <c r="OVA56" s="299">
        <f>IF(SUM($I$55:OVA55)&lt;=$G$58,1,0)</f>
        <v>1</v>
      </c>
      <c r="OVB56" s="299">
        <f>IF(SUM($I$55:OVB55)&lt;=$G$58,1,0)</f>
        <v>1</v>
      </c>
      <c r="OVC56" s="299">
        <f>IF(SUM($I$55:OVC55)&lt;=$G$58,1,0)</f>
        <v>1</v>
      </c>
      <c r="OVD56" s="299">
        <f>IF(SUM($I$55:OVD55)&lt;=$G$58,1,0)</f>
        <v>1</v>
      </c>
      <c r="OVE56" s="299">
        <f>IF(SUM($I$55:OVE55)&lt;=$G$58,1,0)</f>
        <v>1</v>
      </c>
      <c r="OVF56" s="299">
        <f>IF(SUM($I$55:OVF55)&lt;=$G$58,1,0)</f>
        <v>1</v>
      </c>
      <c r="OVG56" s="299">
        <f>IF(SUM($I$55:OVG55)&lt;=$G$58,1,0)</f>
        <v>1</v>
      </c>
      <c r="OVH56" s="299">
        <f>IF(SUM($I$55:OVH55)&lt;=$G$58,1,0)</f>
        <v>1</v>
      </c>
      <c r="OVI56" s="299">
        <f>IF(SUM($I$55:OVI55)&lt;=$G$58,1,0)</f>
        <v>1</v>
      </c>
      <c r="OVJ56" s="299">
        <f>IF(SUM($I$55:OVJ55)&lt;=$G$58,1,0)</f>
        <v>1</v>
      </c>
      <c r="OVK56" s="299">
        <f>IF(SUM($I$55:OVK55)&lt;=$G$58,1,0)</f>
        <v>1</v>
      </c>
      <c r="OVL56" s="299">
        <f>IF(SUM($I$55:OVL55)&lt;=$G$58,1,0)</f>
        <v>1</v>
      </c>
      <c r="OVM56" s="299">
        <f>IF(SUM($I$55:OVM55)&lt;=$G$58,1,0)</f>
        <v>1</v>
      </c>
      <c r="OVN56" s="299">
        <f>IF(SUM($I$55:OVN55)&lt;=$G$58,1,0)</f>
        <v>1</v>
      </c>
      <c r="OVO56" s="299">
        <f>IF(SUM($I$55:OVO55)&lt;=$G$58,1,0)</f>
        <v>1</v>
      </c>
      <c r="OVP56" s="299">
        <f>IF(SUM($I$55:OVP55)&lt;=$G$58,1,0)</f>
        <v>1</v>
      </c>
      <c r="OVQ56" s="299">
        <f>IF(SUM($I$55:OVQ55)&lt;=$G$58,1,0)</f>
        <v>1</v>
      </c>
      <c r="OVR56" s="299">
        <f>IF(SUM($I$55:OVR55)&lt;=$G$58,1,0)</f>
        <v>1</v>
      </c>
      <c r="OVS56" s="299">
        <f>IF(SUM($I$55:OVS55)&lt;=$G$58,1,0)</f>
        <v>1</v>
      </c>
      <c r="OVT56" s="299">
        <f>IF(SUM($I$55:OVT55)&lt;=$G$58,1,0)</f>
        <v>1</v>
      </c>
      <c r="OVU56" s="299">
        <f>IF(SUM($I$55:OVU55)&lt;=$G$58,1,0)</f>
        <v>1</v>
      </c>
      <c r="OVV56" s="299">
        <f>IF(SUM($I$55:OVV55)&lt;=$G$58,1,0)</f>
        <v>1</v>
      </c>
      <c r="OVW56" s="299">
        <f>IF(SUM($I$55:OVW55)&lt;=$G$58,1,0)</f>
        <v>1</v>
      </c>
      <c r="OVX56" s="299">
        <f>IF(SUM($I$55:OVX55)&lt;=$G$58,1,0)</f>
        <v>1</v>
      </c>
      <c r="OVY56" s="299">
        <f>IF(SUM($I$55:OVY55)&lt;=$G$58,1,0)</f>
        <v>1</v>
      </c>
      <c r="OVZ56" s="299">
        <f>IF(SUM($I$55:OVZ55)&lt;=$G$58,1,0)</f>
        <v>1</v>
      </c>
      <c r="OWA56" s="299">
        <f>IF(SUM($I$55:OWA55)&lt;=$G$58,1,0)</f>
        <v>1</v>
      </c>
      <c r="OWB56" s="299">
        <f>IF(SUM($I$55:OWB55)&lt;=$G$58,1,0)</f>
        <v>1</v>
      </c>
      <c r="OWC56" s="299">
        <f>IF(SUM($I$55:OWC55)&lt;=$G$58,1,0)</f>
        <v>1</v>
      </c>
      <c r="OWD56" s="299">
        <f>IF(SUM($I$55:OWD55)&lt;=$G$58,1,0)</f>
        <v>1</v>
      </c>
      <c r="OWE56" s="299">
        <f>IF(SUM($I$55:OWE55)&lt;=$G$58,1,0)</f>
        <v>1</v>
      </c>
      <c r="OWF56" s="299">
        <f>IF(SUM($I$55:OWF55)&lt;=$G$58,1,0)</f>
        <v>1</v>
      </c>
      <c r="OWG56" s="299">
        <f>IF(SUM($I$55:OWG55)&lt;=$G$58,1,0)</f>
        <v>1</v>
      </c>
      <c r="OWH56" s="299">
        <f>IF(SUM($I$55:OWH55)&lt;=$G$58,1,0)</f>
        <v>1</v>
      </c>
      <c r="OWI56" s="299">
        <f>IF(SUM($I$55:OWI55)&lt;=$G$58,1,0)</f>
        <v>1</v>
      </c>
      <c r="OWJ56" s="299">
        <f>IF(SUM($I$55:OWJ55)&lt;=$G$58,1,0)</f>
        <v>1</v>
      </c>
      <c r="OWK56" s="299">
        <f>IF(SUM($I$55:OWK55)&lt;=$G$58,1,0)</f>
        <v>1</v>
      </c>
      <c r="OWL56" s="299">
        <f>IF(SUM($I$55:OWL55)&lt;=$G$58,1,0)</f>
        <v>1</v>
      </c>
      <c r="OWM56" s="299">
        <f>IF(SUM($I$55:OWM55)&lt;=$G$58,1,0)</f>
        <v>1</v>
      </c>
      <c r="OWN56" s="299">
        <f>IF(SUM($I$55:OWN55)&lt;=$G$58,1,0)</f>
        <v>1</v>
      </c>
      <c r="OWO56" s="299">
        <f>IF(SUM($I$55:OWO55)&lt;=$G$58,1,0)</f>
        <v>1</v>
      </c>
      <c r="OWP56" s="299">
        <f>IF(SUM($I$55:OWP55)&lt;=$G$58,1,0)</f>
        <v>1</v>
      </c>
      <c r="OWQ56" s="299">
        <f>IF(SUM($I$55:OWQ55)&lt;=$G$58,1,0)</f>
        <v>1</v>
      </c>
      <c r="OWR56" s="299">
        <f>IF(SUM($I$55:OWR55)&lt;=$G$58,1,0)</f>
        <v>1</v>
      </c>
      <c r="OWS56" s="299">
        <f>IF(SUM($I$55:OWS55)&lt;=$G$58,1,0)</f>
        <v>1</v>
      </c>
      <c r="OWT56" s="299">
        <f>IF(SUM($I$55:OWT55)&lt;=$G$58,1,0)</f>
        <v>1</v>
      </c>
      <c r="OWU56" s="299">
        <f>IF(SUM($I$55:OWU55)&lt;=$G$58,1,0)</f>
        <v>1</v>
      </c>
      <c r="OWV56" s="299">
        <f>IF(SUM($I$55:OWV55)&lt;=$G$58,1,0)</f>
        <v>1</v>
      </c>
      <c r="OWW56" s="299">
        <f>IF(SUM($I$55:OWW55)&lt;=$G$58,1,0)</f>
        <v>1</v>
      </c>
      <c r="OWX56" s="299">
        <f>IF(SUM($I$55:OWX55)&lt;=$G$58,1,0)</f>
        <v>1</v>
      </c>
      <c r="OWY56" s="299">
        <f>IF(SUM($I$55:OWY55)&lt;=$G$58,1,0)</f>
        <v>1</v>
      </c>
      <c r="OWZ56" s="299">
        <f>IF(SUM($I$55:OWZ55)&lt;=$G$58,1,0)</f>
        <v>1</v>
      </c>
      <c r="OXA56" s="299">
        <f>IF(SUM($I$55:OXA55)&lt;=$G$58,1,0)</f>
        <v>1</v>
      </c>
      <c r="OXB56" s="299">
        <f>IF(SUM($I$55:OXB55)&lt;=$G$58,1,0)</f>
        <v>1</v>
      </c>
      <c r="OXC56" s="299">
        <f>IF(SUM($I$55:OXC55)&lt;=$G$58,1,0)</f>
        <v>1</v>
      </c>
      <c r="OXD56" s="299">
        <f>IF(SUM($I$55:OXD55)&lt;=$G$58,1,0)</f>
        <v>1</v>
      </c>
      <c r="OXE56" s="299">
        <f>IF(SUM($I$55:OXE55)&lt;=$G$58,1,0)</f>
        <v>1</v>
      </c>
      <c r="OXF56" s="299">
        <f>IF(SUM($I$55:OXF55)&lt;=$G$58,1,0)</f>
        <v>1</v>
      </c>
      <c r="OXG56" s="299">
        <f>IF(SUM($I$55:OXG55)&lt;=$G$58,1,0)</f>
        <v>1</v>
      </c>
      <c r="OXH56" s="299">
        <f>IF(SUM($I$55:OXH55)&lt;=$G$58,1,0)</f>
        <v>1</v>
      </c>
      <c r="OXI56" s="299">
        <f>IF(SUM($I$55:OXI55)&lt;=$G$58,1,0)</f>
        <v>1</v>
      </c>
      <c r="OXJ56" s="299">
        <f>IF(SUM($I$55:OXJ55)&lt;=$G$58,1,0)</f>
        <v>1</v>
      </c>
      <c r="OXK56" s="299">
        <f>IF(SUM($I$55:OXK55)&lt;=$G$58,1,0)</f>
        <v>1</v>
      </c>
      <c r="OXL56" s="299">
        <f>IF(SUM($I$55:OXL55)&lt;=$G$58,1,0)</f>
        <v>1</v>
      </c>
      <c r="OXM56" s="299">
        <f>IF(SUM($I$55:OXM55)&lt;=$G$58,1,0)</f>
        <v>1</v>
      </c>
      <c r="OXN56" s="299">
        <f>IF(SUM($I$55:OXN55)&lt;=$G$58,1,0)</f>
        <v>1</v>
      </c>
      <c r="OXO56" s="299">
        <f>IF(SUM($I$55:OXO55)&lt;=$G$58,1,0)</f>
        <v>1</v>
      </c>
      <c r="OXP56" s="299">
        <f>IF(SUM($I$55:OXP55)&lt;=$G$58,1,0)</f>
        <v>1</v>
      </c>
      <c r="OXQ56" s="299">
        <f>IF(SUM($I$55:OXQ55)&lt;=$G$58,1,0)</f>
        <v>1</v>
      </c>
      <c r="OXR56" s="299">
        <f>IF(SUM($I$55:OXR55)&lt;=$G$58,1,0)</f>
        <v>1</v>
      </c>
      <c r="OXS56" s="299">
        <f>IF(SUM($I$55:OXS55)&lt;=$G$58,1,0)</f>
        <v>1</v>
      </c>
      <c r="OXT56" s="299">
        <f>IF(SUM($I$55:OXT55)&lt;=$G$58,1,0)</f>
        <v>1</v>
      </c>
      <c r="OXU56" s="299">
        <f>IF(SUM($I$55:OXU55)&lt;=$G$58,1,0)</f>
        <v>1</v>
      </c>
      <c r="OXV56" s="299">
        <f>IF(SUM($I$55:OXV55)&lt;=$G$58,1,0)</f>
        <v>1</v>
      </c>
      <c r="OXW56" s="299">
        <f>IF(SUM($I$55:OXW55)&lt;=$G$58,1,0)</f>
        <v>1</v>
      </c>
      <c r="OXX56" s="299">
        <f>IF(SUM($I$55:OXX55)&lt;=$G$58,1,0)</f>
        <v>1</v>
      </c>
      <c r="OXY56" s="299">
        <f>IF(SUM($I$55:OXY55)&lt;=$G$58,1,0)</f>
        <v>1</v>
      </c>
      <c r="OXZ56" s="299">
        <f>IF(SUM($I$55:OXZ55)&lt;=$G$58,1,0)</f>
        <v>1</v>
      </c>
      <c r="OYA56" s="299">
        <f>IF(SUM($I$55:OYA55)&lt;=$G$58,1,0)</f>
        <v>1</v>
      </c>
      <c r="OYB56" s="299">
        <f>IF(SUM($I$55:OYB55)&lt;=$G$58,1,0)</f>
        <v>1</v>
      </c>
      <c r="OYC56" s="299">
        <f>IF(SUM($I$55:OYC55)&lt;=$G$58,1,0)</f>
        <v>1</v>
      </c>
      <c r="OYD56" s="299">
        <f>IF(SUM($I$55:OYD55)&lt;=$G$58,1,0)</f>
        <v>1</v>
      </c>
      <c r="OYE56" s="299">
        <f>IF(SUM($I$55:OYE55)&lt;=$G$58,1,0)</f>
        <v>1</v>
      </c>
      <c r="OYF56" s="299">
        <f>IF(SUM($I$55:OYF55)&lt;=$G$58,1,0)</f>
        <v>1</v>
      </c>
      <c r="OYG56" s="299">
        <f>IF(SUM($I$55:OYG55)&lt;=$G$58,1,0)</f>
        <v>1</v>
      </c>
      <c r="OYH56" s="299">
        <f>IF(SUM($I$55:OYH55)&lt;=$G$58,1,0)</f>
        <v>1</v>
      </c>
      <c r="OYI56" s="299">
        <f>IF(SUM($I$55:OYI55)&lt;=$G$58,1,0)</f>
        <v>1</v>
      </c>
      <c r="OYJ56" s="299">
        <f>IF(SUM($I$55:OYJ55)&lt;=$G$58,1,0)</f>
        <v>1</v>
      </c>
      <c r="OYK56" s="299">
        <f>IF(SUM($I$55:OYK55)&lt;=$G$58,1,0)</f>
        <v>1</v>
      </c>
      <c r="OYL56" s="299">
        <f>IF(SUM($I$55:OYL55)&lt;=$G$58,1,0)</f>
        <v>1</v>
      </c>
      <c r="OYM56" s="299">
        <f>IF(SUM($I$55:OYM55)&lt;=$G$58,1,0)</f>
        <v>1</v>
      </c>
      <c r="OYN56" s="299">
        <f>IF(SUM($I$55:OYN55)&lt;=$G$58,1,0)</f>
        <v>1</v>
      </c>
      <c r="OYO56" s="299">
        <f>IF(SUM($I$55:OYO55)&lt;=$G$58,1,0)</f>
        <v>1</v>
      </c>
      <c r="OYP56" s="299">
        <f>IF(SUM($I$55:OYP55)&lt;=$G$58,1,0)</f>
        <v>1</v>
      </c>
      <c r="OYQ56" s="299">
        <f>IF(SUM($I$55:OYQ55)&lt;=$G$58,1,0)</f>
        <v>1</v>
      </c>
      <c r="OYR56" s="299">
        <f>IF(SUM($I$55:OYR55)&lt;=$G$58,1,0)</f>
        <v>1</v>
      </c>
      <c r="OYS56" s="299">
        <f>IF(SUM($I$55:OYS55)&lt;=$G$58,1,0)</f>
        <v>1</v>
      </c>
      <c r="OYT56" s="299">
        <f>IF(SUM($I$55:OYT55)&lt;=$G$58,1,0)</f>
        <v>1</v>
      </c>
      <c r="OYU56" s="299">
        <f>IF(SUM($I$55:OYU55)&lt;=$G$58,1,0)</f>
        <v>1</v>
      </c>
      <c r="OYV56" s="299">
        <f>IF(SUM($I$55:OYV55)&lt;=$G$58,1,0)</f>
        <v>1</v>
      </c>
      <c r="OYW56" s="299">
        <f>IF(SUM($I$55:OYW55)&lt;=$G$58,1,0)</f>
        <v>1</v>
      </c>
      <c r="OYX56" s="299">
        <f>IF(SUM($I$55:OYX55)&lt;=$G$58,1,0)</f>
        <v>1</v>
      </c>
      <c r="OYY56" s="299">
        <f>IF(SUM($I$55:OYY55)&lt;=$G$58,1,0)</f>
        <v>1</v>
      </c>
      <c r="OYZ56" s="299">
        <f>IF(SUM($I$55:OYZ55)&lt;=$G$58,1,0)</f>
        <v>1</v>
      </c>
      <c r="OZA56" s="299">
        <f>IF(SUM($I$55:OZA55)&lt;=$G$58,1,0)</f>
        <v>1</v>
      </c>
      <c r="OZB56" s="299">
        <f>IF(SUM($I$55:OZB55)&lt;=$G$58,1,0)</f>
        <v>1</v>
      </c>
      <c r="OZC56" s="299">
        <f>IF(SUM($I$55:OZC55)&lt;=$G$58,1,0)</f>
        <v>1</v>
      </c>
      <c r="OZD56" s="299">
        <f>IF(SUM($I$55:OZD55)&lt;=$G$58,1,0)</f>
        <v>1</v>
      </c>
      <c r="OZE56" s="299">
        <f>IF(SUM($I$55:OZE55)&lt;=$G$58,1,0)</f>
        <v>1</v>
      </c>
      <c r="OZF56" s="299">
        <f>IF(SUM($I$55:OZF55)&lt;=$G$58,1,0)</f>
        <v>1</v>
      </c>
      <c r="OZG56" s="299">
        <f>IF(SUM($I$55:OZG55)&lt;=$G$58,1,0)</f>
        <v>1</v>
      </c>
      <c r="OZH56" s="299">
        <f>IF(SUM($I$55:OZH55)&lt;=$G$58,1,0)</f>
        <v>1</v>
      </c>
      <c r="OZI56" s="299">
        <f>IF(SUM($I$55:OZI55)&lt;=$G$58,1,0)</f>
        <v>1</v>
      </c>
      <c r="OZJ56" s="299">
        <f>IF(SUM($I$55:OZJ55)&lt;=$G$58,1,0)</f>
        <v>1</v>
      </c>
      <c r="OZK56" s="299">
        <f>IF(SUM($I$55:OZK55)&lt;=$G$58,1,0)</f>
        <v>1</v>
      </c>
      <c r="OZL56" s="299">
        <f>IF(SUM($I$55:OZL55)&lt;=$G$58,1,0)</f>
        <v>1</v>
      </c>
      <c r="OZM56" s="299">
        <f>IF(SUM($I$55:OZM55)&lt;=$G$58,1,0)</f>
        <v>1</v>
      </c>
      <c r="OZN56" s="299">
        <f>IF(SUM($I$55:OZN55)&lt;=$G$58,1,0)</f>
        <v>1</v>
      </c>
      <c r="OZO56" s="299">
        <f>IF(SUM($I$55:OZO55)&lt;=$G$58,1,0)</f>
        <v>1</v>
      </c>
      <c r="OZP56" s="299">
        <f>IF(SUM($I$55:OZP55)&lt;=$G$58,1,0)</f>
        <v>1</v>
      </c>
      <c r="OZQ56" s="299">
        <f>IF(SUM($I$55:OZQ55)&lt;=$G$58,1,0)</f>
        <v>1</v>
      </c>
      <c r="OZR56" s="299">
        <f>IF(SUM($I$55:OZR55)&lt;=$G$58,1,0)</f>
        <v>1</v>
      </c>
      <c r="OZS56" s="299">
        <f>IF(SUM($I$55:OZS55)&lt;=$G$58,1,0)</f>
        <v>1</v>
      </c>
      <c r="OZT56" s="299">
        <f>IF(SUM($I$55:OZT55)&lt;=$G$58,1,0)</f>
        <v>1</v>
      </c>
      <c r="OZU56" s="299">
        <f>IF(SUM($I$55:OZU55)&lt;=$G$58,1,0)</f>
        <v>1</v>
      </c>
      <c r="OZV56" s="299">
        <f>IF(SUM($I$55:OZV55)&lt;=$G$58,1,0)</f>
        <v>1</v>
      </c>
      <c r="OZW56" s="299">
        <f>IF(SUM($I$55:OZW55)&lt;=$G$58,1,0)</f>
        <v>1</v>
      </c>
      <c r="OZX56" s="299">
        <f>IF(SUM($I$55:OZX55)&lt;=$G$58,1,0)</f>
        <v>1</v>
      </c>
      <c r="OZY56" s="299">
        <f>IF(SUM($I$55:OZY55)&lt;=$G$58,1,0)</f>
        <v>1</v>
      </c>
      <c r="OZZ56" s="299">
        <f>IF(SUM($I$55:OZZ55)&lt;=$G$58,1,0)</f>
        <v>1</v>
      </c>
      <c r="PAA56" s="299">
        <f>IF(SUM($I$55:PAA55)&lt;=$G$58,1,0)</f>
        <v>1</v>
      </c>
      <c r="PAB56" s="299">
        <f>IF(SUM($I$55:PAB55)&lt;=$G$58,1,0)</f>
        <v>1</v>
      </c>
      <c r="PAC56" s="299">
        <f>IF(SUM($I$55:PAC55)&lt;=$G$58,1,0)</f>
        <v>1</v>
      </c>
      <c r="PAD56" s="299">
        <f>IF(SUM($I$55:PAD55)&lt;=$G$58,1,0)</f>
        <v>1</v>
      </c>
      <c r="PAE56" s="299">
        <f>IF(SUM($I$55:PAE55)&lt;=$G$58,1,0)</f>
        <v>1</v>
      </c>
      <c r="PAF56" s="299">
        <f>IF(SUM($I$55:PAF55)&lt;=$G$58,1,0)</f>
        <v>1</v>
      </c>
      <c r="PAG56" s="299">
        <f>IF(SUM($I$55:PAG55)&lt;=$G$58,1,0)</f>
        <v>1</v>
      </c>
      <c r="PAH56" s="299">
        <f>IF(SUM($I$55:PAH55)&lt;=$G$58,1,0)</f>
        <v>1</v>
      </c>
      <c r="PAI56" s="299">
        <f>IF(SUM($I$55:PAI55)&lt;=$G$58,1,0)</f>
        <v>1</v>
      </c>
      <c r="PAJ56" s="299">
        <f>IF(SUM($I$55:PAJ55)&lt;=$G$58,1,0)</f>
        <v>1</v>
      </c>
      <c r="PAK56" s="299">
        <f>IF(SUM($I$55:PAK55)&lt;=$G$58,1,0)</f>
        <v>1</v>
      </c>
      <c r="PAL56" s="299">
        <f>IF(SUM($I$55:PAL55)&lt;=$G$58,1,0)</f>
        <v>1</v>
      </c>
      <c r="PAM56" s="299">
        <f>IF(SUM($I$55:PAM55)&lt;=$G$58,1,0)</f>
        <v>1</v>
      </c>
      <c r="PAN56" s="299">
        <f>IF(SUM($I$55:PAN55)&lt;=$G$58,1,0)</f>
        <v>1</v>
      </c>
      <c r="PAO56" s="299">
        <f>IF(SUM($I$55:PAO55)&lt;=$G$58,1,0)</f>
        <v>1</v>
      </c>
      <c r="PAP56" s="299">
        <f>IF(SUM($I$55:PAP55)&lt;=$G$58,1,0)</f>
        <v>1</v>
      </c>
      <c r="PAQ56" s="299">
        <f>IF(SUM($I$55:PAQ55)&lt;=$G$58,1,0)</f>
        <v>1</v>
      </c>
      <c r="PAR56" s="299">
        <f>IF(SUM($I$55:PAR55)&lt;=$G$58,1,0)</f>
        <v>1</v>
      </c>
      <c r="PAS56" s="299">
        <f>IF(SUM($I$55:PAS55)&lt;=$G$58,1,0)</f>
        <v>1</v>
      </c>
      <c r="PAT56" s="299">
        <f>IF(SUM($I$55:PAT55)&lt;=$G$58,1,0)</f>
        <v>1</v>
      </c>
      <c r="PAU56" s="299">
        <f>IF(SUM($I$55:PAU55)&lt;=$G$58,1,0)</f>
        <v>1</v>
      </c>
      <c r="PAV56" s="299">
        <f>IF(SUM($I$55:PAV55)&lt;=$G$58,1,0)</f>
        <v>1</v>
      </c>
      <c r="PAW56" s="299">
        <f>IF(SUM($I$55:PAW55)&lt;=$G$58,1,0)</f>
        <v>1</v>
      </c>
      <c r="PAX56" s="299">
        <f>IF(SUM($I$55:PAX55)&lt;=$G$58,1,0)</f>
        <v>1</v>
      </c>
      <c r="PAY56" s="299">
        <f>IF(SUM($I$55:PAY55)&lt;=$G$58,1,0)</f>
        <v>1</v>
      </c>
      <c r="PAZ56" s="299">
        <f>IF(SUM($I$55:PAZ55)&lt;=$G$58,1,0)</f>
        <v>1</v>
      </c>
      <c r="PBA56" s="299">
        <f>IF(SUM($I$55:PBA55)&lt;=$G$58,1,0)</f>
        <v>1</v>
      </c>
      <c r="PBB56" s="299">
        <f>IF(SUM($I$55:PBB55)&lt;=$G$58,1,0)</f>
        <v>1</v>
      </c>
      <c r="PBC56" s="299">
        <f>IF(SUM($I$55:PBC55)&lt;=$G$58,1,0)</f>
        <v>1</v>
      </c>
      <c r="PBD56" s="299">
        <f>IF(SUM($I$55:PBD55)&lt;=$G$58,1,0)</f>
        <v>1</v>
      </c>
      <c r="PBE56" s="299">
        <f>IF(SUM($I$55:PBE55)&lt;=$G$58,1,0)</f>
        <v>1</v>
      </c>
      <c r="PBF56" s="299">
        <f>IF(SUM($I$55:PBF55)&lt;=$G$58,1,0)</f>
        <v>1</v>
      </c>
      <c r="PBG56" s="299">
        <f>IF(SUM($I$55:PBG55)&lt;=$G$58,1,0)</f>
        <v>1</v>
      </c>
      <c r="PBH56" s="299">
        <f>IF(SUM($I$55:PBH55)&lt;=$G$58,1,0)</f>
        <v>1</v>
      </c>
      <c r="PBI56" s="299">
        <f>IF(SUM($I$55:PBI55)&lt;=$G$58,1,0)</f>
        <v>1</v>
      </c>
      <c r="PBJ56" s="299">
        <f>IF(SUM($I$55:PBJ55)&lt;=$G$58,1,0)</f>
        <v>1</v>
      </c>
      <c r="PBK56" s="299">
        <f>IF(SUM($I$55:PBK55)&lt;=$G$58,1,0)</f>
        <v>1</v>
      </c>
      <c r="PBL56" s="299">
        <f>IF(SUM($I$55:PBL55)&lt;=$G$58,1,0)</f>
        <v>1</v>
      </c>
      <c r="PBM56" s="299">
        <f>IF(SUM($I$55:PBM55)&lt;=$G$58,1,0)</f>
        <v>1</v>
      </c>
      <c r="PBN56" s="299">
        <f>IF(SUM($I$55:PBN55)&lt;=$G$58,1,0)</f>
        <v>1</v>
      </c>
      <c r="PBO56" s="299">
        <f>IF(SUM($I$55:PBO55)&lt;=$G$58,1,0)</f>
        <v>1</v>
      </c>
      <c r="PBP56" s="299">
        <f>IF(SUM($I$55:PBP55)&lt;=$G$58,1,0)</f>
        <v>1</v>
      </c>
      <c r="PBQ56" s="299">
        <f>IF(SUM($I$55:PBQ55)&lt;=$G$58,1,0)</f>
        <v>1</v>
      </c>
      <c r="PBR56" s="299">
        <f>IF(SUM($I$55:PBR55)&lt;=$G$58,1,0)</f>
        <v>1</v>
      </c>
      <c r="PBS56" s="299">
        <f>IF(SUM($I$55:PBS55)&lt;=$G$58,1,0)</f>
        <v>1</v>
      </c>
      <c r="PBT56" s="299">
        <f>IF(SUM($I$55:PBT55)&lt;=$G$58,1,0)</f>
        <v>1</v>
      </c>
      <c r="PBU56" s="299">
        <f>IF(SUM($I$55:PBU55)&lt;=$G$58,1,0)</f>
        <v>1</v>
      </c>
      <c r="PBV56" s="299">
        <f>IF(SUM($I$55:PBV55)&lt;=$G$58,1,0)</f>
        <v>1</v>
      </c>
      <c r="PBW56" s="299">
        <f>IF(SUM($I$55:PBW55)&lt;=$G$58,1,0)</f>
        <v>1</v>
      </c>
      <c r="PBX56" s="299">
        <f>IF(SUM($I$55:PBX55)&lt;=$G$58,1,0)</f>
        <v>1</v>
      </c>
      <c r="PBY56" s="299">
        <f>IF(SUM($I$55:PBY55)&lt;=$G$58,1,0)</f>
        <v>1</v>
      </c>
      <c r="PBZ56" s="299">
        <f>IF(SUM($I$55:PBZ55)&lt;=$G$58,1,0)</f>
        <v>1</v>
      </c>
      <c r="PCA56" s="299">
        <f>IF(SUM($I$55:PCA55)&lt;=$G$58,1,0)</f>
        <v>1</v>
      </c>
      <c r="PCB56" s="299">
        <f>IF(SUM($I$55:PCB55)&lt;=$G$58,1,0)</f>
        <v>1</v>
      </c>
      <c r="PCC56" s="299">
        <f>IF(SUM($I$55:PCC55)&lt;=$G$58,1,0)</f>
        <v>1</v>
      </c>
      <c r="PCD56" s="299">
        <f>IF(SUM($I$55:PCD55)&lt;=$G$58,1,0)</f>
        <v>1</v>
      </c>
      <c r="PCE56" s="299">
        <f>IF(SUM($I$55:PCE55)&lt;=$G$58,1,0)</f>
        <v>1</v>
      </c>
      <c r="PCF56" s="299">
        <f>IF(SUM($I$55:PCF55)&lt;=$G$58,1,0)</f>
        <v>1</v>
      </c>
      <c r="PCG56" s="299">
        <f>IF(SUM($I$55:PCG55)&lt;=$G$58,1,0)</f>
        <v>1</v>
      </c>
      <c r="PCH56" s="299">
        <f>IF(SUM($I$55:PCH55)&lt;=$G$58,1,0)</f>
        <v>1</v>
      </c>
      <c r="PCI56" s="299">
        <f>IF(SUM($I$55:PCI55)&lt;=$G$58,1,0)</f>
        <v>1</v>
      </c>
      <c r="PCJ56" s="299">
        <f>IF(SUM($I$55:PCJ55)&lt;=$G$58,1,0)</f>
        <v>1</v>
      </c>
      <c r="PCK56" s="299">
        <f>IF(SUM($I$55:PCK55)&lt;=$G$58,1,0)</f>
        <v>1</v>
      </c>
      <c r="PCL56" s="299">
        <f>IF(SUM($I$55:PCL55)&lt;=$G$58,1,0)</f>
        <v>1</v>
      </c>
      <c r="PCM56" s="299">
        <f>IF(SUM($I$55:PCM55)&lt;=$G$58,1,0)</f>
        <v>1</v>
      </c>
      <c r="PCN56" s="299">
        <f>IF(SUM($I$55:PCN55)&lt;=$G$58,1,0)</f>
        <v>1</v>
      </c>
      <c r="PCO56" s="299">
        <f>IF(SUM($I$55:PCO55)&lt;=$G$58,1,0)</f>
        <v>1</v>
      </c>
      <c r="PCP56" s="299">
        <f>IF(SUM($I$55:PCP55)&lt;=$G$58,1,0)</f>
        <v>1</v>
      </c>
      <c r="PCQ56" s="299">
        <f>IF(SUM($I$55:PCQ55)&lt;=$G$58,1,0)</f>
        <v>1</v>
      </c>
      <c r="PCR56" s="299">
        <f>IF(SUM($I$55:PCR55)&lt;=$G$58,1,0)</f>
        <v>1</v>
      </c>
      <c r="PCS56" s="299">
        <f>IF(SUM($I$55:PCS55)&lt;=$G$58,1,0)</f>
        <v>1</v>
      </c>
      <c r="PCT56" s="299">
        <f>IF(SUM($I$55:PCT55)&lt;=$G$58,1,0)</f>
        <v>1</v>
      </c>
      <c r="PCU56" s="299">
        <f>IF(SUM($I$55:PCU55)&lt;=$G$58,1,0)</f>
        <v>1</v>
      </c>
      <c r="PCV56" s="299">
        <f>IF(SUM($I$55:PCV55)&lt;=$G$58,1,0)</f>
        <v>1</v>
      </c>
      <c r="PCW56" s="299">
        <f>IF(SUM($I$55:PCW55)&lt;=$G$58,1,0)</f>
        <v>1</v>
      </c>
      <c r="PCX56" s="299">
        <f>IF(SUM($I$55:PCX55)&lt;=$G$58,1,0)</f>
        <v>1</v>
      </c>
      <c r="PCY56" s="299">
        <f>IF(SUM($I$55:PCY55)&lt;=$G$58,1,0)</f>
        <v>1</v>
      </c>
      <c r="PCZ56" s="299">
        <f>IF(SUM($I$55:PCZ55)&lt;=$G$58,1,0)</f>
        <v>1</v>
      </c>
      <c r="PDA56" s="299">
        <f>IF(SUM($I$55:PDA55)&lt;=$G$58,1,0)</f>
        <v>1</v>
      </c>
      <c r="PDB56" s="299">
        <f>IF(SUM($I$55:PDB55)&lt;=$G$58,1,0)</f>
        <v>1</v>
      </c>
      <c r="PDC56" s="299">
        <f>IF(SUM($I$55:PDC55)&lt;=$G$58,1,0)</f>
        <v>1</v>
      </c>
      <c r="PDD56" s="299">
        <f>IF(SUM($I$55:PDD55)&lt;=$G$58,1,0)</f>
        <v>1</v>
      </c>
      <c r="PDE56" s="299">
        <f>IF(SUM($I$55:PDE55)&lt;=$G$58,1,0)</f>
        <v>1</v>
      </c>
      <c r="PDF56" s="299">
        <f>IF(SUM($I$55:PDF55)&lt;=$G$58,1,0)</f>
        <v>1</v>
      </c>
      <c r="PDG56" s="299">
        <f>IF(SUM($I$55:PDG55)&lt;=$G$58,1,0)</f>
        <v>1</v>
      </c>
      <c r="PDH56" s="299">
        <f>IF(SUM($I$55:PDH55)&lt;=$G$58,1,0)</f>
        <v>1</v>
      </c>
      <c r="PDI56" s="299">
        <f>IF(SUM($I$55:PDI55)&lt;=$G$58,1,0)</f>
        <v>1</v>
      </c>
      <c r="PDJ56" s="299">
        <f>IF(SUM($I$55:PDJ55)&lt;=$G$58,1,0)</f>
        <v>1</v>
      </c>
      <c r="PDK56" s="299">
        <f>IF(SUM($I$55:PDK55)&lt;=$G$58,1,0)</f>
        <v>1</v>
      </c>
      <c r="PDL56" s="299">
        <f>IF(SUM($I$55:PDL55)&lt;=$G$58,1,0)</f>
        <v>1</v>
      </c>
      <c r="PDM56" s="299">
        <f>IF(SUM($I$55:PDM55)&lt;=$G$58,1,0)</f>
        <v>1</v>
      </c>
      <c r="PDN56" s="299">
        <f>IF(SUM($I$55:PDN55)&lt;=$G$58,1,0)</f>
        <v>1</v>
      </c>
      <c r="PDO56" s="299">
        <f>IF(SUM($I$55:PDO55)&lt;=$G$58,1,0)</f>
        <v>1</v>
      </c>
      <c r="PDP56" s="299">
        <f>IF(SUM($I$55:PDP55)&lt;=$G$58,1,0)</f>
        <v>1</v>
      </c>
      <c r="PDQ56" s="299">
        <f>IF(SUM($I$55:PDQ55)&lt;=$G$58,1,0)</f>
        <v>1</v>
      </c>
      <c r="PDR56" s="299">
        <f>IF(SUM($I$55:PDR55)&lt;=$G$58,1,0)</f>
        <v>1</v>
      </c>
      <c r="PDS56" s="299">
        <f>IF(SUM($I$55:PDS55)&lt;=$G$58,1,0)</f>
        <v>1</v>
      </c>
      <c r="PDT56" s="299">
        <f>IF(SUM($I$55:PDT55)&lt;=$G$58,1,0)</f>
        <v>1</v>
      </c>
      <c r="PDU56" s="299">
        <f>IF(SUM($I$55:PDU55)&lt;=$G$58,1,0)</f>
        <v>1</v>
      </c>
      <c r="PDV56" s="299">
        <f>IF(SUM($I$55:PDV55)&lt;=$G$58,1,0)</f>
        <v>1</v>
      </c>
      <c r="PDW56" s="299">
        <f>IF(SUM($I$55:PDW55)&lt;=$G$58,1,0)</f>
        <v>1</v>
      </c>
      <c r="PDX56" s="299">
        <f>IF(SUM($I$55:PDX55)&lt;=$G$58,1,0)</f>
        <v>1</v>
      </c>
      <c r="PDY56" s="299">
        <f>IF(SUM($I$55:PDY55)&lt;=$G$58,1,0)</f>
        <v>1</v>
      </c>
      <c r="PDZ56" s="299">
        <f>IF(SUM($I$55:PDZ55)&lt;=$G$58,1,0)</f>
        <v>1</v>
      </c>
      <c r="PEA56" s="299">
        <f>IF(SUM($I$55:PEA55)&lt;=$G$58,1,0)</f>
        <v>1</v>
      </c>
      <c r="PEB56" s="299">
        <f>IF(SUM($I$55:PEB55)&lt;=$G$58,1,0)</f>
        <v>1</v>
      </c>
      <c r="PEC56" s="299">
        <f>IF(SUM($I$55:PEC55)&lt;=$G$58,1,0)</f>
        <v>1</v>
      </c>
      <c r="PED56" s="299">
        <f>IF(SUM($I$55:PED55)&lt;=$G$58,1,0)</f>
        <v>1</v>
      </c>
      <c r="PEE56" s="299">
        <f>IF(SUM($I$55:PEE55)&lt;=$G$58,1,0)</f>
        <v>1</v>
      </c>
      <c r="PEF56" s="299">
        <f>IF(SUM($I$55:PEF55)&lt;=$G$58,1,0)</f>
        <v>1</v>
      </c>
      <c r="PEG56" s="299">
        <f>IF(SUM($I$55:PEG55)&lt;=$G$58,1,0)</f>
        <v>1</v>
      </c>
      <c r="PEH56" s="299">
        <f>IF(SUM($I$55:PEH55)&lt;=$G$58,1,0)</f>
        <v>1</v>
      </c>
      <c r="PEI56" s="299">
        <f>IF(SUM($I$55:PEI55)&lt;=$G$58,1,0)</f>
        <v>1</v>
      </c>
      <c r="PEJ56" s="299">
        <f>IF(SUM($I$55:PEJ55)&lt;=$G$58,1,0)</f>
        <v>1</v>
      </c>
      <c r="PEK56" s="299">
        <f>IF(SUM($I$55:PEK55)&lt;=$G$58,1,0)</f>
        <v>1</v>
      </c>
      <c r="PEL56" s="299">
        <f>IF(SUM($I$55:PEL55)&lt;=$G$58,1,0)</f>
        <v>1</v>
      </c>
      <c r="PEM56" s="299">
        <f>IF(SUM($I$55:PEM55)&lt;=$G$58,1,0)</f>
        <v>1</v>
      </c>
      <c r="PEN56" s="299">
        <f>IF(SUM($I$55:PEN55)&lt;=$G$58,1,0)</f>
        <v>1</v>
      </c>
      <c r="PEO56" s="299">
        <f>IF(SUM($I$55:PEO55)&lt;=$G$58,1,0)</f>
        <v>1</v>
      </c>
      <c r="PEP56" s="299">
        <f>IF(SUM($I$55:PEP55)&lt;=$G$58,1,0)</f>
        <v>1</v>
      </c>
      <c r="PEQ56" s="299">
        <f>IF(SUM($I$55:PEQ55)&lt;=$G$58,1,0)</f>
        <v>1</v>
      </c>
      <c r="PER56" s="299">
        <f>IF(SUM($I$55:PER55)&lt;=$G$58,1,0)</f>
        <v>1</v>
      </c>
      <c r="PES56" s="299">
        <f>IF(SUM($I$55:PES55)&lt;=$G$58,1,0)</f>
        <v>1</v>
      </c>
      <c r="PET56" s="299">
        <f>IF(SUM($I$55:PET55)&lt;=$G$58,1,0)</f>
        <v>1</v>
      </c>
      <c r="PEU56" s="299">
        <f>IF(SUM($I$55:PEU55)&lt;=$G$58,1,0)</f>
        <v>1</v>
      </c>
      <c r="PEV56" s="299">
        <f>IF(SUM($I$55:PEV55)&lt;=$G$58,1,0)</f>
        <v>1</v>
      </c>
      <c r="PEW56" s="299">
        <f>IF(SUM($I$55:PEW55)&lt;=$G$58,1,0)</f>
        <v>1</v>
      </c>
      <c r="PEX56" s="299">
        <f>IF(SUM($I$55:PEX55)&lt;=$G$58,1,0)</f>
        <v>1</v>
      </c>
      <c r="PEY56" s="299">
        <f>IF(SUM($I$55:PEY55)&lt;=$G$58,1,0)</f>
        <v>1</v>
      </c>
      <c r="PEZ56" s="299">
        <f>IF(SUM($I$55:PEZ55)&lt;=$G$58,1,0)</f>
        <v>1</v>
      </c>
      <c r="PFA56" s="299">
        <f>IF(SUM($I$55:PFA55)&lt;=$G$58,1,0)</f>
        <v>1</v>
      </c>
      <c r="PFB56" s="299">
        <f>IF(SUM($I$55:PFB55)&lt;=$G$58,1,0)</f>
        <v>1</v>
      </c>
      <c r="PFC56" s="299">
        <f>IF(SUM($I$55:PFC55)&lt;=$G$58,1,0)</f>
        <v>1</v>
      </c>
      <c r="PFD56" s="299">
        <f>IF(SUM($I$55:PFD55)&lt;=$G$58,1,0)</f>
        <v>1</v>
      </c>
      <c r="PFE56" s="299">
        <f>IF(SUM($I$55:PFE55)&lt;=$G$58,1,0)</f>
        <v>1</v>
      </c>
      <c r="PFF56" s="299">
        <f>IF(SUM($I$55:PFF55)&lt;=$G$58,1,0)</f>
        <v>1</v>
      </c>
      <c r="PFG56" s="299">
        <f>IF(SUM($I$55:PFG55)&lt;=$G$58,1,0)</f>
        <v>1</v>
      </c>
      <c r="PFH56" s="299">
        <f>IF(SUM($I$55:PFH55)&lt;=$G$58,1,0)</f>
        <v>1</v>
      </c>
      <c r="PFI56" s="299">
        <f>IF(SUM($I$55:PFI55)&lt;=$G$58,1,0)</f>
        <v>1</v>
      </c>
      <c r="PFJ56" s="299">
        <f>IF(SUM($I$55:PFJ55)&lt;=$G$58,1,0)</f>
        <v>1</v>
      </c>
      <c r="PFK56" s="299">
        <f>IF(SUM($I$55:PFK55)&lt;=$G$58,1,0)</f>
        <v>1</v>
      </c>
      <c r="PFL56" s="299">
        <f>IF(SUM($I$55:PFL55)&lt;=$G$58,1,0)</f>
        <v>1</v>
      </c>
      <c r="PFM56" s="299">
        <f>IF(SUM($I$55:PFM55)&lt;=$G$58,1,0)</f>
        <v>1</v>
      </c>
      <c r="PFN56" s="299">
        <f>IF(SUM($I$55:PFN55)&lt;=$G$58,1,0)</f>
        <v>1</v>
      </c>
      <c r="PFO56" s="299">
        <f>IF(SUM($I$55:PFO55)&lt;=$G$58,1,0)</f>
        <v>1</v>
      </c>
      <c r="PFP56" s="299">
        <f>IF(SUM($I$55:PFP55)&lt;=$G$58,1,0)</f>
        <v>1</v>
      </c>
      <c r="PFQ56" s="299">
        <f>IF(SUM($I$55:PFQ55)&lt;=$G$58,1,0)</f>
        <v>1</v>
      </c>
      <c r="PFR56" s="299">
        <f>IF(SUM($I$55:PFR55)&lt;=$G$58,1,0)</f>
        <v>1</v>
      </c>
      <c r="PFS56" s="299">
        <f>IF(SUM($I$55:PFS55)&lt;=$G$58,1,0)</f>
        <v>1</v>
      </c>
      <c r="PFT56" s="299">
        <f>IF(SUM($I$55:PFT55)&lt;=$G$58,1,0)</f>
        <v>1</v>
      </c>
      <c r="PFU56" s="299">
        <f>IF(SUM($I$55:PFU55)&lt;=$G$58,1,0)</f>
        <v>1</v>
      </c>
      <c r="PFV56" s="299">
        <f>IF(SUM($I$55:PFV55)&lt;=$G$58,1,0)</f>
        <v>1</v>
      </c>
      <c r="PFW56" s="299">
        <f>IF(SUM($I$55:PFW55)&lt;=$G$58,1,0)</f>
        <v>1</v>
      </c>
      <c r="PFX56" s="299">
        <f>IF(SUM($I$55:PFX55)&lt;=$G$58,1,0)</f>
        <v>1</v>
      </c>
      <c r="PFY56" s="299">
        <f>IF(SUM($I$55:PFY55)&lt;=$G$58,1,0)</f>
        <v>1</v>
      </c>
      <c r="PFZ56" s="299">
        <f>IF(SUM($I$55:PFZ55)&lt;=$G$58,1,0)</f>
        <v>1</v>
      </c>
      <c r="PGA56" s="299">
        <f>IF(SUM($I$55:PGA55)&lt;=$G$58,1,0)</f>
        <v>1</v>
      </c>
      <c r="PGB56" s="299">
        <f>IF(SUM($I$55:PGB55)&lt;=$G$58,1,0)</f>
        <v>1</v>
      </c>
      <c r="PGC56" s="299">
        <f>IF(SUM($I$55:PGC55)&lt;=$G$58,1,0)</f>
        <v>1</v>
      </c>
      <c r="PGD56" s="299">
        <f>IF(SUM($I$55:PGD55)&lt;=$G$58,1,0)</f>
        <v>1</v>
      </c>
      <c r="PGE56" s="299">
        <f>IF(SUM($I$55:PGE55)&lt;=$G$58,1,0)</f>
        <v>1</v>
      </c>
      <c r="PGF56" s="299">
        <f>IF(SUM($I$55:PGF55)&lt;=$G$58,1,0)</f>
        <v>1</v>
      </c>
      <c r="PGG56" s="299">
        <f>IF(SUM($I$55:PGG55)&lt;=$G$58,1,0)</f>
        <v>1</v>
      </c>
      <c r="PGH56" s="299">
        <f>IF(SUM($I$55:PGH55)&lt;=$G$58,1,0)</f>
        <v>1</v>
      </c>
      <c r="PGI56" s="299">
        <f>IF(SUM($I$55:PGI55)&lt;=$G$58,1,0)</f>
        <v>1</v>
      </c>
      <c r="PGJ56" s="299">
        <f>IF(SUM($I$55:PGJ55)&lt;=$G$58,1,0)</f>
        <v>1</v>
      </c>
      <c r="PGK56" s="299">
        <f>IF(SUM($I$55:PGK55)&lt;=$G$58,1,0)</f>
        <v>1</v>
      </c>
      <c r="PGL56" s="299">
        <f>IF(SUM($I$55:PGL55)&lt;=$G$58,1,0)</f>
        <v>1</v>
      </c>
      <c r="PGM56" s="299">
        <f>IF(SUM($I$55:PGM55)&lt;=$G$58,1,0)</f>
        <v>1</v>
      </c>
      <c r="PGN56" s="299">
        <f>IF(SUM($I$55:PGN55)&lt;=$G$58,1,0)</f>
        <v>1</v>
      </c>
      <c r="PGO56" s="299">
        <f>IF(SUM($I$55:PGO55)&lt;=$G$58,1,0)</f>
        <v>1</v>
      </c>
      <c r="PGP56" s="299">
        <f>IF(SUM($I$55:PGP55)&lt;=$G$58,1,0)</f>
        <v>1</v>
      </c>
      <c r="PGQ56" s="299">
        <f>IF(SUM($I$55:PGQ55)&lt;=$G$58,1,0)</f>
        <v>1</v>
      </c>
      <c r="PGR56" s="299">
        <f>IF(SUM($I$55:PGR55)&lt;=$G$58,1,0)</f>
        <v>1</v>
      </c>
      <c r="PGS56" s="299">
        <f>IF(SUM($I$55:PGS55)&lt;=$G$58,1,0)</f>
        <v>1</v>
      </c>
      <c r="PGT56" s="299">
        <f>IF(SUM($I$55:PGT55)&lt;=$G$58,1,0)</f>
        <v>1</v>
      </c>
      <c r="PGU56" s="299">
        <f>IF(SUM($I$55:PGU55)&lt;=$G$58,1,0)</f>
        <v>1</v>
      </c>
      <c r="PGV56" s="299">
        <f>IF(SUM($I$55:PGV55)&lt;=$G$58,1,0)</f>
        <v>1</v>
      </c>
      <c r="PGW56" s="299">
        <f>IF(SUM($I$55:PGW55)&lt;=$G$58,1,0)</f>
        <v>1</v>
      </c>
      <c r="PGX56" s="299">
        <f>IF(SUM($I$55:PGX55)&lt;=$G$58,1,0)</f>
        <v>1</v>
      </c>
      <c r="PGY56" s="299">
        <f>IF(SUM($I$55:PGY55)&lt;=$G$58,1,0)</f>
        <v>1</v>
      </c>
      <c r="PGZ56" s="299">
        <f>IF(SUM($I$55:PGZ55)&lt;=$G$58,1,0)</f>
        <v>1</v>
      </c>
      <c r="PHA56" s="299">
        <f>IF(SUM($I$55:PHA55)&lt;=$G$58,1,0)</f>
        <v>1</v>
      </c>
      <c r="PHB56" s="299">
        <f>IF(SUM($I$55:PHB55)&lt;=$G$58,1,0)</f>
        <v>1</v>
      </c>
      <c r="PHC56" s="299">
        <f>IF(SUM($I$55:PHC55)&lt;=$G$58,1,0)</f>
        <v>1</v>
      </c>
      <c r="PHD56" s="299">
        <f>IF(SUM($I$55:PHD55)&lt;=$G$58,1,0)</f>
        <v>1</v>
      </c>
      <c r="PHE56" s="299">
        <f>IF(SUM($I$55:PHE55)&lt;=$G$58,1,0)</f>
        <v>1</v>
      </c>
      <c r="PHF56" s="299">
        <f>IF(SUM($I$55:PHF55)&lt;=$G$58,1,0)</f>
        <v>1</v>
      </c>
      <c r="PHG56" s="299">
        <f>IF(SUM($I$55:PHG55)&lt;=$G$58,1,0)</f>
        <v>1</v>
      </c>
      <c r="PHH56" s="299">
        <f>IF(SUM($I$55:PHH55)&lt;=$G$58,1,0)</f>
        <v>1</v>
      </c>
      <c r="PHI56" s="299">
        <f>IF(SUM($I$55:PHI55)&lt;=$G$58,1,0)</f>
        <v>1</v>
      </c>
      <c r="PHJ56" s="299">
        <f>IF(SUM($I$55:PHJ55)&lt;=$G$58,1,0)</f>
        <v>1</v>
      </c>
      <c r="PHK56" s="299">
        <f>IF(SUM($I$55:PHK55)&lt;=$G$58,1,0)</f>
        <v>1</v>
      </c>
      <c r="PHL56" s="299">
        <f>IF(SUM($I$55:PHL55)&lt;=$G$58,1,0)</f>
        <v>1</v>
      </c>
      <c r="PHM56" s="299">
        <f>IF(SUM($I$55:PHM55)&lt;=$G$58,1,0)</f>
        <v>1</v>
      </c>
      <c r="PHN56" s="299">
        <f>IF(SUM($I$55:PHN55)&lt;=$G$58,1,0)</f>
        <v>1</v>
      </c>
      <c r="PHO56" s="299">
        <f>IF(SUM($I$55:PHO55)&lt;=$G$58,1,0)</f>
        <v>1</v>
      </c>
      <c r="PHP56" s="299">
        <f>IF(SUM($I$55:PHP55)&lt;=$G$58,1,0)</f>
        <v>1</v>
      </c>
      <c r="PHQ56" s="299">
        <f>IF(SUM($I$55:PHQ55)&lt;=$G$58,1,0)</f>
        <v>1</v>
      </c>
      <c r="PHR56" s="299">
        <f>IF(SUM($I$55:PHR55)&lt;=$G$58,1,0)</f>
        <v>1</v>
      </c>
      <c r="PHS56" s="299">
        <f>IF(SUM($I$55:PHS55)&lt;=$G$58,1,0)</f>
        <v>1</v>
      </c>
      <c r="PHT56" s="299">
        <f>IF(SUM($I$55:PHT55)&lt;=$G$58,1,0)</f>
        <v>1</v>
      </c>
      <c r="PHU56" s="299">
        <f>IF(SUM($I$55:PHU55)&lt;=$G$58,1,0)</f>
        <v>1</v>
      </c>
      <c r="PHV56" s="299">
        <f>IF(SUM($I$55:PHV55)&lt;=$G$58,1,0)</f>
        <v>1</v>
      </c>
      <c r="PHW56" s="299">
        <f>IF(SUM($I$55:PHW55)&lt;=$G$58,1,0)</f>
        <v>1</v>
      </c>
      <c r="PHX56" s="299">
        <f>IF(SUM($I$55:PHX55)&lt;=$G$58,1,0)</f>
        <v>1</v>
      </c>
      <c r="PHY56" s="299">
        <f>IF(SUM($I$55:PHY55)&lt;=$G$58,1,0)</f>
        <v>1</v>
      </c>
      <c r="PHZ56" s="299">
        <f>IF(SUM($I$55:PHZ55)&lt;=$G$58,1,0)</f>
        <v>1</v>
      </c>
      <c r="PIA56" s="299">
        <f>IF(SUM($I$55:PIA55)&lt;=$G$58,1,0)</f>
        <v>1</v>
      </c>
      <c r="PIB56" s="299">
        <f>IF(SUM($I$55:PIB55)&lt;=$G$58,1,0)</f>
        <v>1</v>
      </c>
      <c r="PIC56" s="299">
        <f>IF(SUM($I$55:PIC55)&lt;=$G$58,1,0)</f>
        <v>1</v>
      </c>
      <c r="PID56" s="299">
        <f>IF(SUM($I$55:PID55)&lt;=$G$58,1,0)</f>
        <v>1</v>
      </c>
      <c r="PIE56" s="299">
        <f>IF(SUM($I$55:PIE55)&lt;=$G$58,1,0)</f>
        <v>1</v>
      </c>
      <c r="PIF56" s="299">
        <f>IF(SUM($I$55:PIF55)&lt;=$G$58,1,0)</f>
        <v>1</v>
      </c>
      <c r="PIG56" s="299">
        <f>IF(SUM($I$55:PIG55)&lt;=$G$58,1,0)</f>
        <v>1</v>
      </c>
      <c r="PIH56" s="299">
        <f>IF(SUM($I$55:PIH55)&lt;=$G$58,1,0)</f>
        <v>1</v>
      </c>
      <c r="PII56" s="299">
        <f>IF(SUM($I$55:PII55)&lt;=$G$58,1,0)</f>
        <v>1</v>
      </c>
      <c r="PIJ56" s="299">
        <f>IF(SUM($I$55:PIJ55)&lt;=$G$58,1,0)</f>
        <v>1</v>
      </c>
      <c r="PIK56" s="299">
        <f>IF(SUM($I$55:PIK55)&lt;=$G$58,1,0)</f>
        <v>1</v>
      </c>
      <c r="PIL56" s="299">
        <f>IF(SUM($I$55:PIL55)&lt;=$G$58,1,0)</f>
        <v>1</v>
      </c>
      <c r="PIM56" s="299">
        <f>IF(SUM($I$55:PIM55)&lt;=$G$58,1,0)</f>
        <v>1</v>
      </c>
      <c r="PIN56" s="299">
        <f>IF(SUM($I$55:PIN55)&lt;=$G$58,1,0)</f>
        <v>1</v>
      </c>
      <c r="PIO56" s="299">
        <f>IF(SUM($I$55:PIO55)&lt;=$G$58,1,0)</f>
        <v>1</v>
      </c>
      <c r="PIP56" s="299">
        <f>IF(SUM($I$55:PIP55)&lt;=$G$58,1,0)</f>
        <v>1</v>
      </c>
      <c r="PIQ56" s="299">
        <f>IF(SUM($I$55:PIQ55)&lt;=$G$58,1,0)</f>
        <v>1</v>
      </c>
      <c r="PIR56" s="299">
        <f>IF(SUM($I$55:PIR55)&lt;=$G$58,1,0)</f>
        <v>1</v>
      </c>
      <c r="PIS56" s="299">
        <f>IF(SUM($I$55:PIS55)&lt;=$G$58,1,0)</f>
        <v>1</v>
      </c>
      <c r="PIT56" s="299">
        <f>IF(SUM($I$55:PIT55)&lt;=$G$58,1,0)</f>
        <v>1</v>
      </c>
      <c r="PIU56" s="299">
        <f>IF(SUM($I$55:PIU55)&lt;=$G$58,1,0)</f>
        <v>1</v>
      </c>
      <c r="PIV56" s="299">
        <f>IF(SUM($I$55:PIV55)&lt;=$G$58,1,0)</f>
        <v>1</v>
      </c>
      <c r="PIW56" s="299">
        <f>IF(SUM($I$55:PIW55)&lt;=$G$58,1,0)</f>
        <v>1</v>
      </c>
      <c r="PIX56" s="299">
        <f>IF(SUM($I$55:PIX55)&lt;=$G$58,1,0)</f>
        <v>1</v>
      </c>
      <c r="PIY56" s="299">
        <f>IF(SUM($I$55:PIY55)&lt;=$G$58,1,0)</f>
        <v>1</v>
      </c>
      <c r="PIZ56" s="299">
        <f>IF(SUM($I$55:PIZ55)&lt;=$G$58,1,0)</f>
        <v>1</v>
      </c>
      <c r="PJA56" s="299">
        <f>IF(SUM($I$55:PJA55)&lt;=$G$58,1,0)</f>
        <v>1</v>
      </c>
      <c r="PJB56" s="299">
        <f>IF(SUM($I$55:PJB55)&lt;=$G$58,1,0)</f>
        <v>1</v>
      </c>
      <c r="PJC56" s="299">
        <f>IF(SUM($I$55:PJC55)&lt;=$G$58,1,0)</f>
        <v>1</v>
      </c>
      <c r="PJD56" s="299">
        <f>IF(SUM($I$55:PJD55)&lt;=$G$58,1,0)</f>
        <v>1</v>
      </c>
      <c r="PJE56" s="299">
        <f>IF(SUM($I$55:PJE55)&lt;=$G$58,1,0)</f>
        <v>1</v>
      </c>
      <c r="PJF56" s="299">
        <f>IF(SUM($I$55:PJF55)&lt;=$G$58,1,0)</f>
        <v>1</v>
      </c>
      <c r="PJG56" s="299">
        <f>IF(SUM($I$55:PJG55)&lt;=$G$58,1,0)</f>
        <v>1</v>
      </c>
      <c r="PJH56" s="299">
        <f>IF(SUM($I$55:PJH55)&lt;=$G$58,1,0)</f>
        <v>1</v>
      </c>
      <c r="PJI56" s="299">
        <f>IF(SUM($I$55:PJI55)&lt;=$G$58,1,0)</f>
        <v>1</v>
      </c>
      <c r="PJJ56" s="299">
        <f>IF(SUM($I$55:PJJ55)&lt;=$G$58,1,0)</f>
        <v>1</v>
      </c>
      <c r="PJK56" s="299">
        <f>IF(SUM($I$55:PJK55)&lt;=$G$58,1,0)</f>
        <v>1</v>
      </c>
      <c r="PJL56" s="299">
        <f>IF(SUM($I$55:PJL55)&lt;=$G$58,1,0)</f>
        <v>1</v>
      </c>
      <c r="PJM56" s="299">
        <f>IF(SUM($I$55:PJM55)&lt;=$G$58,1,0)</f>
        <v>1</v>
      </c>
      <c r="PJN56" s="299">
        <f>IF(SUM($I$55:PJN55)&lt;=$G$58,1,0)</f>
        <v>1</v>
      </c>
      <c r="PJO56" s="299">
        <f>IF(SUM($I$55:PJO55)&lt;=$G$58,1,0)</f>
        <v>1</v>
      </c>
      <c r="PJP56" s="299">
        <f>IF(SUM($I$55:PJP55)&lt;=$G$58,1,0)</f>
        <v>1</v>
      </c>
      <c r="PJQ56" s="299">
        <f>IF(SUM($I$55:PJQ55)&lt;=$G$58,1,0)</f>
        <v>1</v>
      </c>
      <c r="PJR56" s="299">
        <f>IF(SUM($I$55:PJR55)&lt;=$G$58,1,0)</f>
        <v>1</v>
      </c>
      <c r="PJS56" s="299">
        <f>IF(SUM($I$55:PJS55)&lt;=$G$58,1,0)</f>
        <v>1</v>
      </c>
      <c r="PJT56" s="299">
        <f>IF(SUM($I$55:PJT55)&lt;=$G$58,1,0)</f>
        <v>1</v>
      </c>
      <c r="PJU56" s="299">
        <f>IF(SUM($I$55:PJU55)&lt;=$G$58,1,0)</f>
        <v>1</v>
      </c>
      <c r="PJV56" s="299">
        <f>IF(SUM($I$55:PJV55)&lt;=$G$58,1,0)</f>
        <v>1</v>
      </c>
      <c r="PJW56" s="299">
        <f>IF(SUM($I$55:PJW55)&lt;=$G$58,1,0)</f>
        <v>1</v>
      </c>
      <c r="PJX56" s="299">
        <f>IF(SUM($I$55:PJX55)&lt;=$G$58,1,0)</f>
        <v>1</v>
      </c>
      <c r="PJY56" s="299">
        <f>IF(SUM($I$55:PJY55)&lt;=$G$58,1,0)</f>
        <v>1</v>
      </c>
      <c r="PJZ56" s="299">
        <f>IF(SUM($I$55:PJZ55)&lt;=$G$58,1,0)</f>
        <v>1</v>
      </c>
      <c r="PKA56" s="299">
        <f>IF(SUM($I$55:PKA55)&lt;=$G$58,1,0)</f>
        <v>1</v>
      </c>
      <c r="PKB56" s="299">
        <f>IF(SUM($I$55:PKB55)&lt;=$G$58,1,0)</f>
        <v>1</v>
      </c>
      <c r="PKC56" s="299">
        <f>IF(SUM($I$55:PKC55)&lt;=$G$58,1,0)</f>
        <v>1</v>
      </c>
      <c r="PKD56" s="299">
        <f>IF(SUM($I$55:PKD55)&lt;=$G$58,1,0)</f>
        <v>1</v>
      </c>
      <c r="PKE56" s="299">
        <f>IF(SUM($I$55:PKE55)&lt;=$G$58,1,0)</f>
        <v>1</v>
      </c>
      <c r="PKF56" s="299">
        <f>IF(SUM($I$55:PKF55)&lt;=$G$58,1,0)</f>
        <v>1</v>
      </c>
      <c r="PKG56" s="299">
        <f>IF(SUM($I$55:PKG55)&lt;=$G$58,1,0)</f>
        <v>1</v>
      </c>
      <c r="PKH56" s="299">
        <f>IF(SUM($I$55:PKH55)&lt;=$G$58,1,0)</f>
        <v>1</v>
      </c>
      <c r="PKI56" s="299">
        <f>IF(SUM($I$55:PKI55)&lt;=$G$58,1,0)</f>
        <v>1</v>
      </c>
      <c r="PKJ56" s="299">
        <f>IF(SUM($I$55:PKJ55)&lt;=$G$58,1,0)</f>
        <v>1</v>
      </c>
      <c r="PKK56" s="299">
        <f>IF(SUM($I$55:PKK55)&lt;=$G$58,1,0)</f>
        <v>1</v>
      </c>
      <c r="PKL56" s="299">
        <f>IF(SUM($I$55:PKL55)&lt;=$G$58,1,0)</f>
        <v>1</v>
      </c>
      <c r="PKM56" s="299">
        <f>IF(SUM($I$55:PKM55)&lt;=$G$58,1,0)</f>
        <v>1</v>
      </c>
      <c r="PKN56" s="299">
        <f>IF(SUM($I$55:PKN55)&lt;=$G$58,1,0)</f>
        <v>1</v>
      </c>
      <c r="PKO56" s="299">
        <f>IF(SUM($I$55:PKO55)&lt;=$G$58,1,0)</f>
        <v>1</v>
      </c>
      <c r="PKP56" s="299">
        <f>IF(SUM($I$55:PKP55)&lt;=$G$58,1,0)</f>
        <v>1</v>
      </c>
      <c r="PKQ56" s="299">
        <f>IF(SUM($I$55:PKQ55)&lt;=$G$58,1,0)</f>
        <v>1</v>
      </c>
      <c r="PKR56" s="299">
        <f>IF(SUM($I$55:PKR55)&lt;=$G$58,1,0)</f>
        <v>1</v>
      </c>
      <c r="PKS56" s="299">
        <f>IF(SUM($I$55:PKS55)&lt;=$G$58,1,0)</f>
        <v>1</v>
      </c>
      <c r="PKT56" s="299">
        <f>IF(SUM($I$55:PKT55)&lt;=$G$58,1,0)</f>
        <v>1</v>
      </c>
      <c r="PKU56" s="299">
        <f>IF(SUM($I$55:PKU55)&lt;=$G$58,1,0)</f>
        <v>1</v>
      </c>
      <c r="PKV56" s="299">
        <f>IF(SUM($I$55:PKV55)&lt;=$G$58,1,0)</f>
        <v>1</v>
      </c>
      <c r="PKW56" s="299">
        <f>IF(SUM($I$55:PKW55)&lt;=$G$58,1,0)</f>
        <v>1</v>
      </c>
      <c r="PKX56" s="299">
        <f>IF(SUM($I$55:PKX55)&lt;=$G$58,1,0)</f>
        <v>1</v>
      </c>
      <c r="PKY56" s="299">
        <f>IF(SUM($I$55:PKY55)&lt;=$G$58,1,0)</f>
        <v>1</v>
      </c>
      <c r="PKZ56" s="299">
        <f>IF(SUM($I$55:PKZ55)&lt;=$G$58,1,0)</f>
        <v>1</v>
      </c>
      <c r="PLA56" s="299">
        <f>IF(SUM($I$55:PLA55)&lt;=$G$58,1,0)</f>
        <v>1</v>
      </c>
      <c r="PLB56" s="299">
        <f>IF(SUM($I$55:PLB55)&lt;=$G$58,1,0)</f>
        <v>1</v>
      </c>
      <c r="PLC56" s="299">
        <f>IF(SUM($I$55:PLC55)&lt;=$G$58,1,0)</f>
        <v>1</v>
      </c>
      <c r="PLD56" s="299">
        <f>IF(SUM($I$55:PLD55)&lt;=$G$58,1,0)</f>
        <v>1</v>
      </c>
      <c r="PLE56" s="299">
        <f>IF(SUM($I$55:PLE55)&lt;=$G$58,1,0)</f>
        <v>1</v>
      </c>
      <c r="PLF56" s="299">
        <f>IF(SUM($I$55:PLF55)&lt;=$G$58,1,0)</f>
        <v>1</v>
      </c>
      <c r="PLG56" s="299">
        <f>IF(SUM($I$55:PLG55)&lt;=$G$58,1,0)</f>
        <v>1</v>
      </c>
      <c r="PLH56" s="299">
        <f>IF(SUM($I$55:PLH55)&lt;=$G$58,1,0)</f>
        <v>1</v>
      </c>
      <c r="PLI56" s="299">
        <f>IF(SUM($I$55:PLI55)&lt;=$G$58,1,0)</f>
        <v>1</v>
      </c>
      <c r="PLJ56" s="299">
        <f>IF(SUM($I$55:PLJ55)&lt;=$G$58,1,0)</f>
        <v>1</v>
      </c>
      <c r="PLK56" s="299">
        <f>IF(SUM($I$55:PLK55)&lt;=$G$58,1,0)</f>
        <v>1</v>
      </c>
      <c r="PLL56" s="299">
        <f>IF(SUM($I$55:PLL55)&lt;=$G$58,1,0)</f>
        <v>1</v>
      </c>
      <c r="PLM56" s="299">
        <f>IF(SUM($I$55:PLM55)&lt;=$G$58,1,0)</f>
        <v>1</v>
      </c>
      <c r="PLN56" s="299">
        <f>IF(SUM($I$55:PLN55)&lt;=$G$58,1,0)</f>
        <v>1</v>
      </c>
      <c r="PLO56" s="299">
        <f>IF(SUM($I$55:PLO55)&lt;=$G$58,1,0)</f>
        <v>1</v>
      </c>
      <c r="PLP56" s="299">
        <f>IF(SUM($I$55:PLP55)&lt;=$G$58,1,0)</f>
        <v>1</v>
      </c>
      <c r="PLQ56" s="299">
        <f>IF(SUM($I$55:PLQ55)&lt;=$G$58,1,0)</f>
        <v>1</v>
      </c>
      <c r="PLR56" s="299">
        <f>IF(SUM($I$55:PLR55)&lt;=$G$58,1,0)</f>
        <v>1</v>
      </c>
      <c r="PLS56" s="299">
        <f>IF(SUM($I$55:PLS55)&lt;=$G$58,1,0)</f>
        <v>1</v>
      </c>
      <c r="PLT56" s="299">
        <f>IF(SUM($I$55:PLT55)&lt;=$G$58,1,0)</f>
        <v>1</v>
      </c>
      <c r="PLU56" s="299">
        <f>IF(SUM($I$55:PLU55)&lt;=$G$58,1,0)</f>
        <v>1</v>
      </c>
      <c r="PLV56" s="299">
        <f>IF(SUM($I$55:PLV55)&lt;=$G$58,1,0)</f>
        <v>1</v>
      </c>
      <c r="PLW56" s="299">
        <f>IF(SUM($I$55:PLW55)&lt;=$G$58,1,0)</f>
        <v>1</v>
      </c>
      <c r="PLX56" s="299">
        <f>IF(SUM($I$55:PLX55)&lt;=$G$58,1,0)</f>
        <v>1</v>
      </c>
      <c r="PLY56" s="299">
        <f>IF(SUM($I$55:PLY55)&lt;=$G$58,1,0)</f>
        <v>1</v>
      </c>
      <c r="PLZ56" s="299">
        <f>IF(SUM($I$55:PLZ55)&lt;=$G$58,1,0)</f>
        <v>1</v>
      </c>
      <c r="PMA56" s="299">
        <f>IF(SUM($I$55:PMA55)&lt;=$G$58,1,0)</f>
        <v>1</v>
      </c>
      <c r="PMB56" s="299">
        <f>IF(SUM($I$55:PMB55)&lt;=$G$58,1,0)</f>
        <v>1</v>
      </c>
      <c r="PMC56" s="299">
        <f>IF(SUM($I$55:PMC55)&lt;=$G$58,1,0)</f>
        <v>1</v>
      </c>
      <c r="PMD56" s="299">
        <f>IF(SUM($I$55:PMD55)&lt;=$G$58,1,0)</f>
        <v>1</v>
      </c>
      <c r="PME56" s="299">
        <f>IF(SUM($I$55:PME55)&lt;=$G$58,1,0)</f>
        <v>1</v>
      </c>
      <c r="PMF56" s="299">
        <f>IF(SUM($I$55:PMF55)&lt;=$G$58,1,0)</f>
        <v>1</v>
      </c>
      <c r="PMG56" s="299">
        <f>IF(SUM($I$55:PMG55)&lt;=$G$58,1,0)</f>
        <v>1</v>
      </c>
      <c r="PMH56" s="299">
        <f>IF(SUM($I$55:PMH55)&lt;=$G$58,1,0)</f>
        <v>1</v>
      </c>
      <c r="PMI56" s="299">
        <f>IF(SUM($I$55:PMI55)&lt;=$G$58,1,0)</f>
        <v>1</v>
      </c>
      <c r="PMJ56" s="299">
        <f>IF(SUM($I$55:PMJ55)&lt;=$G$58,1,0)</f>
        <v>1</v>
      </c>
      <c r="PMK56" s="299">
        <f>IF(SUM($I$55:PMK55)&lt;=$G$58,1,0)</f>
        <v>1</v>
      </c>
      <c r="PML56" s="299">
        <f>IF(SUM($I$55:PML55)&lt;=$G$58,1,0)</f>
        <v>1</v>
      </c>
      <c r="PMM56" s="299">
        <f>IF(SUM($I$55:PMM55)&lt;=$G$58,1,0)</f>
        <v>1</v>
      </c>
      <c r="PMN56" s="299">
        <f>IF(SUM($I$55:PMN55)&lt;=$G$58,1,0)</f>
        <v>1</v>
      </c>
      <c r="PMO56" s="299">
        <f>IF(SUM($I$55:PMO55)&lt;=$G$58,1,0)</f>
        <v>1</v>
      </c>
      <c r="PMP56" s="299">
        <f>IF(SUM($I$55:PMP55)&lt;=$G$58,1,0)</f>
        <v>1</v>
      </c>
      <c r="PMQ56" s="299">
        <f>IF(SUM($I$55:PMQ55)&lt;=$G$58,1,0)</f>
        <v>1</v>
      </c>
      <c r="PMR56" s="299">
        <f>IF(SUM($I$55:PMR55)&lt;=$G$58,1,0)</f>
        <v>1</v>
      </c>
      <c r="PMS56" s="299">
        <f>IF(SUM($I$55:PMS55)&lt;=$G$58,1,0)</f>
        <v>1</v>
      </c>
      <c r="PMT56" s="299">
        <f>IF(SUM($I$55:PMT55)&lt;=$G$58,1,0)</f>
        <v>1</v>
      </c>
      <c r="PMU56" s="299">
        <f>IF(SUM($I$55:PMU55)&lt;=$G$58,1,0)</f>
        <v>1</v>
      </c>
      <c r="PMV56" s="299">
        <f>IF(SUM($I$55:PMV55)&lt;=$G$58,1,0)</f>
        <v>1</v>
      </c>
      <c r="PMW56" s="299">
        <f>IF(SUM($I$55:PMW55)&lt;=$G$58,1,0)</f>
        <v>1</v>
      </c>
      <c r="PMX56" s="299">
        <f>IF(SUM($I$55:PMX55)&lt;=$G$58,1,0)</f>
        <v>1</v>
      </c>
      <c r="PMY56" s="299">
        <f>IF(SUM($I$55:PMY55)&lt;=$G$58,1,0)</f>
        <v>1</v>
      </c>
      <c r="PMZ56" s="299">
        <f>IF(SUM($I$55:PMZ55)&lt;=$G$58,1,0)</f>
        <v>1</v>
      </c>
      <c r="PNA56" s="299">
        <f>IF(SUM($I$55:PNA55)&lt;=$G$58,1,0)</f>
        <v>1</v>
      </c>
      <c r="PNB56" s="299">
        <f>IF(SUM($I$55:PNB55)&lt;=$G$58,1,0)</f>
        <v>1</v>
      </c>
      <c r="PNC56" s="299">
        <f>IF(SUM($I$55:PNC55)&lt;=$G$58,1,0)</f>
        <v>1</v>
      </c>
      <c r="PND56" s="299">
        <f>IF(SUM($I$55:PND55)&lt;=$G$58,1,0)</f>
        <v>1</v>
      </c>
      <c r="PNE56" s="299">
        <f>IF(SUM($I$55:PNE55)&lt;=$G$58,1,0)</f>
        <v>1</v>
      </c>
      <c r="PNF56" s="299">
        <f>IF(SUM($I$55:PNF55)&lt;=$G$58,1,0)</f>
        <v>1</v>
      </c>
      <c r="PNG56" s="299">
        <f>IF(SUM($I$55:PNG55)&lt;=$G$58,1,0)</f>
        <v>1</v>
      </c>
      <c r="PNH56" s="299">
        <f>IF(SUM($I$55:PNH55)&lt;=$G$58,1,0)</f>
        <v>1</v>
      </c>
      <c r="PNI56" s="299">
        <f>IF(SUM($I$55:PNI55)&lt;=$G$58,1,0)</f>
        <v>1</v>
      </c>
      <c r="PNJ56" s="299">
        <f>IF(SUM($I$55:PNJ55)&lt;=$G$58,1,0)</f>
        <v>1</v>
      </c>
      <c r="PNK56" s="299">
        <f>IF(SUM($I$55:PNK55)&lt;=$G$58,1,0)</f>
        <v>1</v>
      </c>
      <c r="PNL56" s="299">
        <f>IF(SUM($I$55:PNL55)&lt;=$G$58,1,0)</f>
        <v>1</v>
      </c>
      <c r="PNM56" s="299">
        <f>IF(SUM($I$55:PNM55)&lt;=$G$58,1,0)</f>
        <v>1</v>
      </c>
      <c r="PNN56" s="299">
        <f>IF(SUM($I$55:PNN55)&lt;=$G$58,1,0)</f>
        <v>1</v>
      </c>
      <c r="PNO56" s="299">
        <f>IF(SUM($I$55:PNO55)&lt;=$G$58,1,0)</f>
        <v>1</v>
      </c>
      <c r="PNP56" s="299">
        <f>IF(SUM($I$55:PNP55)&lt;=$G$58,1,0)</f>
        <v>1</v>
      </c>
      <c r="PNQ56" s="299">
        <f>IF(SUM($I$55:PNQ55)&lt;=$G$58,1,0)</f>
        <v>1</v>
      </c>
      <c r="PNR56" s="299">
        <f>IF(SUM($I$55:PNR55)&lt;=$G$58,1,0)</f>
        <v>1</v>
      </c>
      <c r="PNS56" s="299">
        <f>IF(SUM($I$55:PNS55)&lt;=$G$58,1,0)</f>
        <v>1</v>
      </c>
      <c r="PNT56" s="299">
        <f>IF(SUM($I$55:PNT55)&lt;=$G$58,1,0)</f>
        <v>1</v>
      </c>
      <c r="PNU56" s="299">
        <f>IF(SUM($I$55:PNU55)&lt;=$G$58,1,0)</f>
        <v>1</v>
      </c>
      <c r="PNV56" s="299">
        <f>IF(SUM($I$55:PNV55)&lt;=$G$58,1,0)</f>
        <v>1</v>
      </c>
      <c r="PNW56" s="299">
        <f>IF(SUM($I$55:PNW55)&lt;=$G$58,1,0)</f>
        <v>1</v>
      </c>
      <c r="PNX56" s="299">
        <f>IF(SUM($I$55:PNX55)&lt;=$G$58,1,0)</f>
        <v>1</v>
      </c>
      <c r="PNY56" s="299">
        <f>IF(SUM($I$55:PNY55)&lt;=$G$58,1,0)</f>
        <v>1</v>
      </c>
      <c r="PNZ56" s="299">
        <f>IF(SUM($I$55:PNZ55)&lt;=$G$58,1,0)</f>
        <v>1</v>
      </c>
      <c r="POA56" s="299">
        <f>IF(SUM($I$55:POA55)&lt;=$G$58,1,0)</f>
        <v>1</v>
      </c>
      <c r="POB56" s="299">
        <f>IF(SUM($I$55:POB55)&lt;=$G$58,1,0)</f>
        <v>1</v>
      </c>
      <c r="POC56" s="299">
        <f>IF(SUM($I$55:POC55)&lt;=$G$58,1,0)</f>
        <v>1</v>
      </c>
      <c r="POD56" s="299">
        <f>IF(SUM($I$55:POD55)&lt;=$G$58,1,0)</f>
        <v>1</v>
      </c>
      <c r="POE56" s="299">
        <f>IF(SUM($I$55:POE55)&lt;=$G$58,1,0)</f>
        <v>1</v>
      </c>
      <c r="POF56" s="299">
        <f>IF(SUM($I$55:POF55)&lt;=$G$58,1,0)</f>
        <v>1</v>
      </c>
      <c r="POG56" s="299">
        <f>IF(SUM($I$55:POG55)&lt;=$G$58,1,0)</f>
        <v>1</v>
      </c>
      <c r="POH56" s="299">
        <f>IF(SUM($I$55:POH55)&lt;=$G$58,1,0)</f>
        <v>1</v>
      </c>
      <c r="POI56" s="299">
        <f>IF(SUM($I$55:POI55)&lt;=$G$58,1,0)</f>
        <v>1</v>
      </c>
      <c r="POJ56" s="299">
        <f>IF(SUM($I$55:POJ55)&lt;=$G$58,1,0)</f>
        <v>1</v>
      </c>
      <c r="POK56" s="299">
        <f>IF(SUM($I$55:POK55)&lt;=$G$58,1,0)</f>
        <v>1</v>
      </c>
      <c r="POL56" s="299">
        <f>IF(SUM($I$55:POL55)&lt;=$G$58,1,0)</f>
        <v>1</v>
      </c>
      <c r="POM56" s="299">
        <f>IF(SUM($I$55:POM55)&lt;=$G$58,1,0)</f>
        <v>1</v>
      </c>
      <c r="PON56" s="299">
        <f>IF(SUM($I$55:PON55)&lt;=$G$58,1,0)</f>
        <v>1</v>
      </c>
      <c r="POO56" s="299">
        <f>IF(SUM($I$55:POO55)&lt;=$G$58,1,0)</f>
        <v>1</v>
      </c>
      <c r="POP56" s="299">
        <f>IF(SUM($I$55:POP55)&lt;=$G$58,1,0)</f>
        <v>1</v>
      </c>
      <c r="POQ56" s="299">
        <f>IF(SUM($I$55:POQ55)&lt;=$G$58,1,0)</f>
        <v>1</v>
      </c>
      <c r="POR56" s="299">
        <f>IF(SUM($I$55:POR55)&lt;=$G$58,1,0)</f>
        <v>1</v>
      </c>
      <c r="POS56" s="299">
        <f>IF(SUM($I$55:POS55)&lt;=$G$58,1,0)</f>
        <v>1</v>
      </c>
      <c r="POT56" s="299">
        <f>IF(SUM($I$55:POT55)&lt;=$G$58,1,0)</f>
        <v>1</v>
      </c>
      <c r="POU56" s="299">
        <f>IF(SUM($I$55:POU55)&lt;=$G$58,1,0)</f>
        <v>1</v>
      </c>
      <c r="POV56" s="299">
        <f>IF(SUM($I$55:POV55)&lt;=$G$58,1,0)</f>
        <v>1</v>
      </c>
      <c r="POW56" s="299">
        <f>IF(SUM($I$55:POW55)&lt;=$G$58,1,0)</f>
        <v>1</v>
      </c>
      <c r="POX56" s="299">
        <f>IF(SUM($I$55:POX55)&lt;=$G$58,1,0)</f>
        <v>1</v>
      </c>
      <c r="POY56" s="299">
        <f>IF(SUM($I$55:POY55)&lt;=$G$58,1,0)</f>
        <v>1</v>
      </c>
      <c r="POZ56" s="299">
        <f>IF(SUM($I$55:POZ55)&lt;=$G$58,1,0)</f>
        <v>1</v>
      </c>
      <c r="PPA56" s="299">
        <f>IF(SUM($I$55:PPA55)&lt;=$G$58,1,0)</f>
        <v>1</v>
      </c>
      <c r="PPB56" s="299">
        <f>IF(SUM($I$55:PPB55)&lt;=$G$58,1,0)</f>
        <v>1</v>
      </c>
      <c r="PPC56" s="299">
        <f>IF(SUM($I$55:PPC55)&lt;=$G$58,1,0)</f>
        <v>1</v>
      </c>
      <c r="PPD56" s="299">
        <f>IF(SUM($I$55:PPD55)&lt;=$G$58,1,0)</f>
        <v>1</v>
      </c>
      <c r="PPE56" s="299">
        <f>IF(SUM($I$55:PPE55)&lt;=$G$58,1,0)</f>
        <v>1</v>
      </c>
      <c r="PPF56" s="299">
        <f>IF(SUM($I$55:PPF55)&lt;=$G$58,1,0)</f>
        <v>1</v>
      </c>
      <c r="PPG56" s="299">
        <f>IF(SUM($I$55:PPG55)&lt;=$G$58,1,0)</f>
        <v>1</v>
      </c>
      <c r="PPH56" s="299">
        <f>IF(SUM($I$55:PPH55)&lt;=$G$58,1,0)</f>
        <v>1</v>
      </c>
      <c r="PPI56" s="299">
        <f>IF(SUM($I$55:PPI55)&lt;=$G$58,1,0)</f>
        <v>1</v>
      </c>
      <c r="PPJ56" s="299">
        <f>IF(SUM($I$55:PPJ55)&lt;=$G$58,1,0)</f>
        <v>1</v>
      </c>
      <c r="PPK56" s="299">
        <f>IF(SUM($I$55:PPK55)&lt;=$G$58,1,0)</f>
        <v>1</v>
      </c>
      <c r="PPL56" s="299">
        <f>IF(SUM($I$55:PPL55)&lt;=$G$58,1,0)</f>
        <v>1</v>
      </c>
      <c r="PPM56" s="299">
        <f>IF(SUM($I$55:PPM55)&lt;=$G$58,1,0)</f>
        <v>1</v>
      </c>
      <c r="PPN56" s="299">
        <f>IF(SUM($I$55:PPN55)&lt;=$G$58,1,0)</f>
        <v>1</v>
      </c>
      <c r="PPO56" s="299">
        <f>IF(SUM($I$55:PPO55)&lt;=$G$58,1,0)</f>
        <v>1</v>
      </c>
      <c r="PPP56" s="299">
        <f>IF(SUM($I$55:PPP55)&lt;=$G$58,1,0)</f>
        <v>1</v>
      </c>
      <c r="PPQ56" s="299">
        <f>IF(SUM($I$55:PPQ55)&lt;=$G$58,1,0)</f>
        <v>1</v>
      </c>
      <c r="PPR56" s="299">
        <f>IF(SUM($I$55:PPR55)&lt;=$G$58,1,0)</f>
        <v>1</v>
      </c>
      <c r="PPS56" s="299">
        <f>IF(SUM($I$55:PPS55)&lt;=$G$58,1,0)</f>
        <v>1</v>
      </c>
      <c r="PPT56" s="299">
        <f>IF(SUM($I$55:PPT55)&lt;=$G$58,1,0)</f>
        <v>1</v>
      </c>
      <c r="PPU56" s="299">
        <f>IF(SUM($I$55:PPU55)&lt;=$G$58,1,0)</f>
        <v>1</v>
      </c>
      <c r="PPV56" s="299">
        <f>IF(SUM($I$55:PPV55)&lt;=$G$58,1,0)</f>
        <v>1</v>
      </c>
      <c r="PPW56" s="299">
        <f>IF(SUM($I$55:PPW55)&lt;=$G$58,1,0)</f>
        <v>1</v>
      </c>
      <c r="PPX56" s="299">
        <f>IF(SUM($I$55:PPX55)&lt;=$G$58,1,0)</f>
        <v>1</v>
      </c>
      <c r="PPY56" s="299">
        <f>IF(SUM($I$55:PPY55)&lt;=$G$58,1,0)</f>
        <v>1</v>
      </c>
      <c r="PPZ56" s="299">
        <f>IF(SUM($I$55:PPZ55)&lt;=$G$58,1,0)</f>
        <v>1</v>
      </c>
      <c r="PQA56" s="299">
        <f>IF(SUM($I$55:PQA55)&lt;=$G$58,1,0)</f>
        <v>1</v>
      </c>
      <c r="PQB56" s="299">
        <f>IF(SUM($I$55:PQB55)&lt;=$G$58,1,0)</f>
        <v>1</v>
      </c>
      <c r="PQC56" s="299">
        <f>IF(SUM($I$55:PQC55)&lt;=$G$58,1,0)</f>
        <v>1</v>
      </c>
      <c r="PQD56" s="299">
        <f>IF(SUM($I$55:PQD55)&lt;=$G$58,1,0)</f>
        <v>1</v>
      </c>
      <c r="PQE56" s="299">
        <f>IF(SUM($I$55:PQE55)&lt;=$G$58,1,0)</f>
        <v>1</v>
      </c>
      <c r="PQF56" s="299">
        <f>IF(SUM($I$55:PQF55)&lt;=$G$58,1,0)</f>
        <v>1</v>
      </c>
      <c r="PQG56" s="299">
        <f>IF(SUM($I$55:PQG55)&lt;=$G$58,1,0)</f>
        <v>1</v>
      </c>
      <c r="PQH56" s="299">
        <f>IF(SUM($I$55:PQH55)&lt;=$G$58,1,0)</f>
        <v>1</v>
      </c>
      <c r="PQI56" s="299">
        <f>IF(SUM($I$55:PQI55)&lt;=$G$58,1,0)</f>
        <v>1</v>
      </c>
      <c r="PQJ56" s="299">
        <f>IF(SUM($I$55:PQJ55)&lt;=$G$58,1,0)</f>
        <v>1</v>
      </c>
      <c r="PQK56" s="299">
        <f>IF(SUM($I$55:PQK55)&lt;=$G$58,1,0)</f>
        <v>1</v>
      </c>
      <c r="PQL56" s="299">
        <f>IF(SUM($I$55:PQL55)&lt;=$G$58,1,0)</f>
        <v>1</v>
      </c>
      <c r="PQM56" s="299">
        <f>IF(SUM($I$55:PQM55)&lt;=$G$58,1,0)</f>
        <v>1</v>
      </c>
      <c r="PQN56" s="299">
        <f>IF(SUM($I$55:PQN55)&lt;=$G$58,1,0)</f>
        <v>1</v>
      </c>
      <c r="PQO56" s="299">
        <f>IF(SUM($I$55:PQO55)&lt;=$G$58,1,0)</f>
        <v>1</v>
      </c>
      <c r="PQP56" s="299">
        <f>IF(SUM($I$55:PQP55)&lt;=$G$58,1,0)</f>
        <v>1</v>
      </c>
      <c r="PQQ56" s="299">
        <f>IF(SUM($I$55:PQQ55)&lt;=$G$58,1,0)</f>
        <v>1</v>
      </c>
      <c r="PQR56" s="299">
        <f>IF(SUM($I$55:PQR55)&lt;=$G$58,1,0)</f>
        <v>1</v>
      </c>
      <c r="PQS56" s="299">
        <f>IF(SUM($I$55:PQS55)&lt;=$G$58,1,0)</f>
        <v>1</v>
      </c>
      <c r="PQT56" s="299">
        <f>IF(SUM($I$55:PQT55)&lt;=$G$58,1,0)</f>
        <v>1</v>
      </c>
      <c r="PQU56" s="299">
        <f>IF(SUM($I$55:PQU55)&lt;=$G$58,1,0)</f>
        <v>1</v>
      </c>
      <c r="PQV56" s="299">
        <f>IF(SUM($I$55:PQV55)&lt;=$G$58,1,0)</f>
        <v>1</v>
      </c>
      <c r="PQW56" s="299">
        <f>IF(SUM($I$55:PQW55)&lt;=$G$58,1,0)</f>
        <v>1</v>
      </c>
      <c r="PQX56" s="299">
        <f>IF(SUM($I$55:PQX55)&lt;=$G$58,1,0)</f>
        <v>1</v>
      </c>
      <c r="PQY56" s="299">
        <f>IF(SUM($I$55:PQY55)&lt;=$G$58,1,0)</f>
        <v>1</v>
      </c>
      <c r="PQZ56" s="299">
        <f>IF(SUM($I$55:PQZ55)&lt;=$G$58,1,0)</f>
        <v>1</v>
      </c>
      <c r="PRA56" s="299">
        <f>IF(SUM($I$55:PRA55)&lt;=$G$58,1,0)</f>
        <v>1</v>
      </c>
      <c r="PRB56" s="299">
        <f>IF(SUM($I$55:PRB55)&lt;=$G$58,1,0)</f>
        <v>1</v>
      </c>
      <c r="PRC56" s="299">
        <f>IF(SUM($I$55:PRC55)&lt;=$G$58,1,0)</f>
        <v>1</v>
      </c>
      <c r="PRD56" s="299">
        <f>IF(SUM($I$55:PRD55)&lt;=$G$58,1,0)</f>
        <v>1</v>
      </c>
      <c r="PRE56" s="299">
        <f>IF(SUM($I$55:PRE55)&lt;=$G$58,1,0)</f>
        <v>1</v>
      </c>
      <c r="PRF56" s="299">
        <f>IF(SUM($I$55:PRF55)&lt;=$G$58,1,0)</f>
        <v>1</v>
      </c>
      <c r="PRG56" s="299">
        <f>IF(SUM($I$55:PRG55)&lt;=$G$58,1,0)</f>
        <v>1</v>
      </c>
      <c r="PRH56" s="299">
        <f>IF(SUM($I$55:PRH55)&lt;=$G$58,1,0)</f>
        <v>1</v>
      </c>
      <c r="PRI56" s="299">
        <f>IF(SUM($I$55:PRI55)&lt;=$G$58,1,0)</f>
        <v>1</v>
      </c>
      <c r="PRJ56" s="299">
        <f>IF(SUM($I$55:PRJ55)&lt;=$G$58,1,0)</f>
        <v>1</v>
      </c>
      <c r="PRK56" s="299">
        <f>IF(SUM($I$55:PRK55)&lt;=$G$58,1,0)</f>
        <v>1</v>
      </c>
      <c r="PRL56" s="299">
        <f>IF(SUM($I$55:PRL55)&lt;=$G$58,1,0)</f>
        <v>1</v>
      </c>
      <c r="PRM56" s="299">
        <f>IF(SUM($I$55:PRM55)&lt;=$G$58,1,0)</f>
        <v>1</v>
      </c>
      <c r="PRN56" s="299">
        <f>IF(SUM($I$55:PRN55)&lt;=$G$58,1,0)</f>
        <v>1</v>
      </c>
      <c r="PRO56" s="299">
        <f>IF(SUM($I$55:PRO55)&lt;=$G$58,1,0)</f>
        <v>1</v>
      </c>
      <c r="PRP56" s="299">
        <f>IF(SUM($I$55:PRP55)&lt;=$G$58,1,0)</f>
        <v>1</v>
      </c>
      <c r="PRQ56" s="299">
        <f>IF(SUM($I$55:PRQ55)&lt;=$G$58,1,0)</f>
        <v>1</v>
      </c>
      <c r="PRR56" s="299">
        <f>IF(SUM($I$55:PRR55)&lt;=$G$58,1,0)</f>
        <v>1</v>
      </c>
      <c r="PRS56" s="299">
        <f>IF(SUM($I$55:PRS55)&lt;=$G$58,1,0)</f>
        <v>1</v>
      </c>
      <c r="PRT56" s="299">
        <f>IF(SUM($I$55:PRT55)&lt;=$G$58,1,0)</f>
        <v>1</v>
      </c>
      <c r="PRU56" s="299">
        <f>IF(SUM($I$55:PRU55)&lt;=$G$58,1,0)</f>
        <v>1</v>
      </c>
      <c r="PRV56" s="299">
        <f>IF(SUM($I$55:PRV55)&lt;=$G$58,1,0)</f>
        <v>1</v>
      </c>
      <c r="PRW56" s="299">
        <f>IF(SUM($I$55:PRW55)&lt;=$G$58,1,0)</f>
        <v>1</v>
      </c>
      <c r="PRX56" s="299">
        <f>IF(SUM($I$55:PRX55)&lt;=$G$58,1,0)</f>
        <v>1</v>
      </c>
      <c r="PRY56" s="299">
        <f>IF(SUM($I$55:PRY55)&lt;=$G$58,1,0)</f>
        <v>1</v>
      </c>
      <c r="PRZ56" s="299">
        <f>IF(SUM($I$55:PRZ55)&lt;=$G$58,1,0)</f>
        <v>1</v>
      </c>
      <c r="PSA56" s="299">
        <f>IF(SUM($I$55:PSA55)&lt;=$G$58,1,0)</f>
        <v>1</v>
      </c>
      <c r="PSB56" s="299">
        <f>IF(SUM($I$55:PSB55)&lt;=$G$58,1,0)</f>
        <v>1</v>
      </c>
      <c r="PSC56" s="299">
        <f>IF(SUM($I$55:PSC55)&lt;=$G$58,1,0)</f>
        <v>1</v>
      </c>
      <c r="PSD56" s="299">
        <f>IF(SUM($I$55:PSD55)&lt;=$G$58,1,0)</f>
        <v>1</v>
      </c>
      <c r="PSE56" s="299">
        <f>IF(SUM($I$55:PSE55)&lt;=$G$58,1,0)</f>
        <v>1</v>
      </c>
      <c r="PSF56" s="299">
        <f>IF(SUM($I$55:PSF55)&lt;=$G$58,1,0)</f>
        <v>1</v>
      </c>
      <c r="PSG56" s="299">
        <f>IF(SUM($I$55:PSG55)&lt;=$G$58,1,0)</f>
        <v>1</v>
      </c>
      <c r="PSH56" s="299">
        <f>IF(SUM($I$55:PSH55)&lt;=$G$58,1,0)</f>
        <v>1</v>
      </c>
      <c r="PSI56" s="299">
        <f>IF(SUM($I$55:PSI55)&lt;=$G$58,1,0)</f>
        <v>1</v>
      </c>
      <c r="PSJ56" s="299">
        <f>IF(SUM($I$55:PSJ55)&lt;=$G$58,1,0)</f>
        <v>1</v>
      </c>
      <c r="PSK56" s="299">
        <f>IF(SUM($I$55:PSK55)&lt;=$G$58,1,0)</f>
        <v>1</v>
      </c>
      <c r="PSL56" s="299">
        <f>IF(SUM($I$55:PSL55)&lt;=$G$58,1,0)</f>
        <v>1</v>
      </c>
      <c r="PSM56" s="299">
        <f>IF(SUM($I$55:PSM55)&lt;=$G$58,1,0)</f>
        <v>1</v>
      </c>
      <c r="PSN56" s="299">
        <f>IF(SUM($I$55:PSN55)&lt;=$G$58,1,0)</f>
        <v>1</v>
      </c>
      <c r="PSO56" s="299">
        <f>IF(SUM($I$55:PSO55)&lt;=$G$58,1,0)</f>
        <v>1</v>
      </c>
      <c r="PSP56" s="299">
        <f>IF(SUM($I$55:PSP55)&lt;=$G$58,1,0)</f>
        <v>1</v>
      </c>
      <c r="PSQ56" s="299">
        <f>IF(SUM($I$55:PSQ55)&lt;=$G$58,1,0)</f>
        <v>1</v>
      </c>
      <c r="PSR56" s="299">
        <f>IF(SUM($I$55:PSR55)&lt;=$G$58,1,0)</f>
        <v>1</v>
      </c>
      <c r="PSS56" s="299">
        <f>IF(SUM($I$55:PSS55)&lt;=$G$58,1,0)</f>
        <v>1</v>
      </c>
      <c r="PST56" s="299">
        <f>IF(SUM($I$55:PST55)&lt;=$G$58,1,0)</f>
        <v>1</v>
      </c>
      <c r="PSU56" s="299">
        <f>IF(SUM($I$55:PSU55)&lt;=$G$58,1,0)</f>
        <v>1</v>
      </c>
      <c r="PSV56" s="299">
        <f>IF(SUM($I$55:PSV55)&lt;=$G$58,1,0)</f>
        <v>1</v>
      </c>
      <c r="PSW56" s="299">
        <f>IF(SUM($I$55:PSW55)&lt;=$G$58,1,0)</f>
        <v>1</v>
      </c>
      <c r="PSX56" s="299">
        <f>IF(SUM($I$55:PSX55)&lt;=$G$58,1,0)</f>
        <v>1</v>
      </c>
      <c r="PSY56" s="299">
        <f>IF(SUM($I$55:PSY55)&lt;=$G$58,1,0)</f>
        <v>1</v>
      </c>
      <c r="PSZ56" s="299">
        <f>IF(SUM($I$55:PSZ55)&lt;=$G$58,1,0)</f>
        <v>1</v>
      </c>
      <c r="PTA56" s="299">
        <f>IF(SUM($I$55:PTA55)&lt;=$G$58,1,0)</f>
        <v>1</v>
      </c>
      <c r="PTB56" s="299">
        <f>IF(SUM($I$55:PTB55)&lt;=$G$58,1,0)</f>
        <v>1</v>
      </c>
      <c r="PTC56" s="299">
        <f>IF(SUM($I$55:PTC55)&lt;=$G$58,1,0)</f>
        <v>1</v>
      </c>
      <c r="PTD56" s="299">
        <f>IF(SUM($I$55:PTD55)&lt;=$G$58,1,0)</f>
        <v>1</v>
      </c>
      <c r="PTE56" s="299">
        <f>IF(SUM($I$55:PTE55)&lt;=$G$58,1,0)</f>
        <v>1</v>
      </c>
      <c r="PTF56" s="299">
        <f>IF(SUM($I$55:PTF55)&lt;=$G$58,1,0)</f>
        <v>1</v>
      </c>
      <c r="PTG56" s="299">
        <f>IF(SUM($I$55:PTG55)&lt;=$G$58,1,0)</f>
        <v>1</v>
      </c>
      <c r="PTH56" s="299">
        <f>IF(SUM($I$55:PTH55)&lt;=$G$58,1,0)</f>
        <v>1</v>
      </c>
      <c r="PTI56" s="299">
        <f>IF(SUM($I$55:PTI55)&lt;=$G$58,1,0)</f>
        <v>1</v>
      </c>
      <c r="PTJ56" s="299">
        <f>IF(SUM($I$55:PTJ55)&lt;=$G$58,1,0)</f>
        <v>1</v>
      </c>
      <c r="PTK56" s="299">
        <f>IF(SUM($I$55:PTK55)&lt;=$G$58,1,0)</f>
        <v>1</v>
      </c>
      <c r="PTL56" s="299">
        <f>IF(SUM($I$55:PTL55)&lt;=$G$58,1,0)</f>
        <v>1</v>
      </c>
      <c r="PTM56" s="299">
        <f>IF(SUM($I$55:PTM55)&lt;=$G$58,1,0)</f>
        <v>1</v>
      </c>
      <c r="PTN56" s="299">
        <f>IF(SUM($I$55:PTN55)&lt;=$G$58,1,0)</f>
        <v>1</v>
      </c>
      <c r="PTO56" s="299">
        <f>IF(SUM($I$55:PTO55)&lt;=$G$58,1,0)</f>
        <v>1</v>
      </c>
      <c r="PTP56" s="299">
        <f>IF(SUM($I$55:PTP55)&lt;=$G$58,1,0)</f>
        <v>1</v>
      </c>
      <c r="PTQ56" s="299">
        <f>IF(SUM($I$55:PTQ55)&lt;=$G$58,1,0)</f>
        <v>1</v>
      </c>
      <c r="PTR56" s="299">
        <f>IF(SUM($I$55:PTR55)&lt;=$G$58,1,0)</f>
        <v>1</v>
      </c>
      <c r="PTS56" s="299">
        <f>IF(SUM($I$55:PTS55)&lt;=$G$58,1,0)</f>
        <v>1</v>
      </c>
      <c r="PTT56" s="299">
        <f>IF(SUM($I$55:PTT55)&lt;=$G$58,1,0)</f>
        <v>1</v>
      </c>
      <c r="PTU56" s="299">
        <f>IF(SUM($I$55:PTU55)&lt;=$G$58,1,0)</f>
        <v>1</v>
      </c>
      <c r="PTV56" s="299">
        <f>IF(SUM($I$55:PTV55)&lt;=$G$58,1,0)</f>
        <v>1</v>
      </c>
      <c r="PTW56" s="299">
        <f>IF(SUM($I$55:PTW55)&lt;=$G$58,1,0)</f>
        <v>1</v>
      </c>
      <c r="PTX56" s="299">
        <f>IF(SUM($I$55:PTX55)&lt;=$G$58,1,0)</f>
        <v>1</v>
      </c>
      <c r="PTY56" s="299">
        <f>IF(SUM($I$55:PTY55)&lt;=$G$58,1,0)</f>
        <v>1</v>
      </c>
      <c r="PTZ56" s="299">
        <f>IF(SUM($I$55:PTZ55)&lt;=$G$58,1,0)</f>
        <v>1</v>
      </c>
      <c r="PUA56" s="299">
        <f>IF(SUM($I$55:PUA55)&lt;=$G$58,1,0)</f>
        <v>1</v>
      </c>
      <c r="PUB56" s="299">
        <f>IF(SUM($I$55:PUB55)&lt;=$G$58,1,0)</f>
        <v>1</v>
      </c>
      <c r="PUC56" s="299">
        <f>IF(SUM($I$55:PUC55)&lt;=$G$58,1,0)</f>
        <v>1</v>
      </c>
      <c r="PUD56" s="299">
        <f>IF(SUM($I$55:PUD55)&lt;=$G$58,1,0)</f>
        <v>1</v>
      </c>
      <c r="PUE56" s="299">
        <f>IF(SUM($I$55:PUE55)&lt;=$G$58,1,0)</f>
        <v>1</v>
      </c>
      <c r="PUF56" s="299">
        <f>IF(SUM($I$55:PUF55)&lt;=$G$58,1,0)</f>
        <v>1</v>
      </c>
      <c r="PUG56" s="299">
        <f>IF(SUM($I$55:PUG55)&lt;=$G$58,1,0)</f>
        <v>1</v>
      </c>
      <c r="PUH56" s="299">
        <f>IF(SUM($I$55:PUH55)&lt;=$G$58,1,0)</f>
        <v>1</v>
      </c>
      <c r="PUI56" s="299">
        <f>IF(SUM($I$55:PUI55)&lt;=$G$58,1,0)</f>
        <v>1</v>
      </c>
      <c r="PUJ56" s="299">
        <f>IF(SUM($I$55:PUJ55)&lt;=$G$58,1,0)</f>
        <v>1</v>
      </c>
      <c r="PUK56" s="299">
        <f>IF(SUM($I$55:PUK55)&lt;=$G$58,1,0)</f>
        <v>1</v>
      </c>
      <c r="PUL56" s="299">
        <f>IF(SUM($I$55:PUL55)&lt;=$G$58,1,0)</f>
        <v>1</v>
      </c>
      <c r="PUM56" s="299">
        <f>IF(SUM($I$55:PUM55)&lt;=$G$58,1,0)</f>
        <v>1</v>
      </c>
      <c r="PUN56" s="299">
        <f>IF(SUM($I$55:PUN55)&lt;=$G$58,1,0)</f>
        <v>1</v>
      </c>
      <c r="PUO56" s="299">
        <f>IF(SUM($I$55:PUO55)&lt;=$G$58,1,0)</f>
        <v>1</v>
      </c>
      <c r="PUP56" s="299">
        <f>IF(SUM($I$55:PUP55)&lt;=$G$58,1,0)</f>
        <v>1</v>
      </c>
      <c r="PUQ56" s="299">
        <f>IF(SUM($I$55:PUQ55)&lt;=$G$58,1,0)</f>
        <v>1</v>
      </c>
      <c r="PUR56" s="299">
        <f>IF(SUM($I$55:PUR55)&lt;=$G$58,1,0)</f>
        <v>1</v>
      </c>
      <c r="PUS56" s="299">
        <f>IF(SUM($I$55:PUS55)&lt;=$G$58,1,0)</f>
        <v>1</v>
      </c>
      <c r="PUT56" s="299">
        <f>IF(SUM($I$55:PUT55)&lt;=$G$58,1,0)</f>
        <v>1</v>
      </c>
      <c r="PUU56" s="299">
        <f>IF(SUM($I$55:PUU55)&lt;=$G$58,1,0)</f>
        <v>1</v>
      </c>
      <c r="PUV56" s="299">
        <f>IF(SUM($I$55:PUV55)&lt;=$G$58,1,0)</f>
        <v>1</v>
      </c>
      <c r="PUW56" s="299">
        <f>IF(SUM($I$55:PUW55)&lt;=$G$58,1,0)</f>
        <v>1</v>
      </c>
      <c r="PUX56" s="299">
        <f>IF(SUM($I$55:PUX55)&lt;=$G$58,1,0)</f>
        <v>1</v>
      </c>
      <c r="PUY56" s="299">
        <f>IF(SUM($I$55:PUY55)&lt;=$G$58,1,0)</f>
        <v>1</v>
      </c>
      <c r="PUZ56" s="299">
        <f>IF(SUM($I$55:PUZ55)&lt;=$G$58,1,0)</f>
        <v>1</v>
      </c>
      <c r="PVA56" s="299">
        <f>IF(SUM($I$55:PVA55)&lt;=$G$58,1,0)</f>
        <v>1</v>
      </c>
      <c r="PVB56" s="299">
        <f>IF(SUM($I$55:PVB55)&lt;=$G$58,1,0)</f>
        <v>1</v>
      </c>
      <c r="PVC56" s="299">
        <f>IF(SUM($I$55:PVC55)&lt;=$G$58,1,0)</f>
        <v>1</v>
      </c>
      <c r="PVD56" s="299">
        <f>IF(SUM($I$55:PVD55)&lt;=$G$58,1,0)</f>
        <v>1</v>
      </c>
      <c r="PVE56" s="299">
        <f>IF(SUM($I$55:PVE55)&lt;=$G$58,1,0)</f>
        <v>1</v>
      </c>
      <c r="PVF56" s="299">
        <f>IF(SUM($I$55:PVF55)&lt;=$G$58,1,0)</f>
        <v>1</v>
      </c>
      <c r="PVG56" s="299">
        <f>IF(SUM($I$55:PVG55)&lt;=$G$58,1,0)</f>
        <v>1</v>
      </c>
      <c r="PVH56" s="299">
        <f>IF(SUM($I$55:PVH55)&lt;=$G$58,1,0)</f>
        <v>1</v>
      </c>
      <c r="PVI56" s="299">
        <f>IF(SUM($I$55:PVI55)&lt;=$G$58,1,0)</f>
        <v>1</v>
      </c>
      <c r="PVJ56" s="299">
        <f>IF(SUM($I$55:PVJ55)&lt;=$G$58,1,0)</f>
        <v>1</v>
      </c>
      <c r="PVK56" s="299">
        <f>IF(SUM($I$55:PVK55)&lt;=$G$58,1,0)</f>
        <v>1</v>
      </c>
      <c r="PVL56" s="299">
        <f>IF(SUM($I$55:PVL55)&lt;=$G$58,1,0)</f>
        <v>1</v>
      </c>
      <c r="PVM56" s="299">
        <f>IF(SUM($I$55:PVM55)&lt;=$G$58,1,0)</f>
        <v>1</v>
      </c>
      <c r="PVN56" s="299">
        <f>IF(SUM($I$55:PVN55)&lt;=$G$58,1,0)</f>
        <v>1</v>
      </c>
      <c r="PVO56" s="299">
        <f>IF(SUM($I$55:PVO55)&lt;=$G$58,1,0)</f>
        <v>1</v>
      </c>
      <c r="PVP56" s="299">
        <f>IF(SUM($I$55:PVP55)&lt;=$G$58,1,0)</f>
        <v>1</v>
      </c>
      <c r="PVQ56" s="299">
        <f>IF(SUM($I$55:PVQ55)&lt;=$G$58,1,0)</f>
        <v>1</v>
      </c>
      <c r="PVR56" s="299">
        <f>IF(SUM($I$55:PVR55)&lt;=$G$58,1,0)</f>
        <v>1</v>
      </c>
      <c r="PVS56" s="299">
        <f>IF(SUM($I$55:PVS55)&lt;=$G$58,1,0)</f>
        <v>1</v>
      </c>
      <c r="PVT56" s="299">
        <f>IF(SUM($I$55:PVT55)&lt;=$G$58,1,0)</f>
        <v>1</v>
      </c>
      <c r="PVU56" s="299">
        <f>IF(SUM($I$55:PVU55)&lt;=$G$58,1,0)</f>
        <v>1</v>
      </c>
      <c r="PVV56" s="299">
        <f>IF(SUM($I$55:PVV55)&lt;=$G$58,1,0)</f>
        <v>1</v>
      </c>
      <c r="PVW56" s="299">
        <f>IF(SUM($I$55:PVW55)&lt;=$G$58,1,0)</f>
        <v>1</v>
      </c>
      <c r="PVX56" s="299">
        <f>IF(SUM($I$55:PVX55)&lt;=$G$58,1,0)</f>
        <v>1</v>
      </c>
      <c r="PVY56" s="299">
        <f>IF(SUM($I$55:PVY55)&lt;=$G$58,1,0)</f>
        <v>1</v>
      </c>
      <c r="PVZ56" s="299">
        <f>IF(SUM($I$55:PVZ55)&lt;=$G$58,1,0)</f>
        <v>1</v>
      </c>
      <c r="PWA56" s="299">
        <f>IF(SUM($I$55:PWA55)&lt;=$G$58,1,0)</f>
        <v>1</v>
      </c>
      <c r="PWB56" s="299">
        <f>IF(SUM($I$55:PWB55)&lt;=$G$58,1,0)</f>
        <v>1</v>
      </c>
      <c r="PWC56" s="299">
        <f>IF(SUM($I$55:PWC55)&lt;=$G$58,1,0)</f>
        <v>1</v>
      </c>
      <c r="PWD56" s="299">
        <f>IF(SUM($I$55:PWD55)&lt;=$G$58,1,0)</f>
        <v>1</v>
      </c>
      <c r="PWE56" s="299">
        <f>IF(SUM($I$55:PWE55)&lt;=$G$58,1,0)</f>
        <v>1</v>
      </c>
      <c r="PWF56" s="299">
        <f>IF(SUM($I$55:PWF55)&lt;=$G$58,1,0)</f>
        <v>1</v>
      </c>
      <c r="PWG56" s="299">
        <f>IF(SUM($I$55:PWG55)&lt;=$G$58,1,0)</f>
        <v>1</v>
      </c>
      <c r="PWH56" s="299">
        <f>IF(SUM($I$55:PWH55)&lt;=$G$58,1,0)</f>
        <v>1</v>
      </c>
      <c r="PWI56" s="299">
        <f>IF(SUM($I$55:PWI55)&lt;=$G$58,1,0)</f>
        <v>1</v>
      </c>
      <c r="PWJ56" s="299">
        <f>IF(SUM($I$55:PWJ55)&lt;=$G$58,1,0)</f>
        <v>1</v>
      </c>
      <c r="PWK56" s="299">
        <f>IF(SUM($I$55:PWK55)&lt;=$G$58,1,0)</f>
        <v>1</v>
      </c>
      <c r="PWL56" s="299">
        <f>IF(SUM($I$55:PWL55)&lt;=$G$58,1,0)</f>
        <v>1</v>
      </c>
      <c r="PWM56" s="299">
        <f>IF(SUM($I$55:PWM55)&lt;=$G$58,1,0)</f>
        <v>1</v>
      </c>
      <c r="PWN56" s="299">
        <f>IF(SUM($I$55:PWN55)&lt;=$G$58,1,0)</f>
        <v>1</v>
      </c>
      <c r="PWO56" s="299">
        <f>IF(SUM($I$55:PWO55)&lt;=$G$58,1,0)</f>
        <v>1</v>
      </c>
      <c r="PWP56" s="299">
        <f>IF(SUM($I$55:PWP55)&lt;=$G$58,1,0)</f>
        <v>1</v>
      </c>
      <c r="PWQ56" s="299">
        <f>IF(SUM($I$55:PWQ55)&lt;=$G$58,1,0)</f>
        <v>1</v>
      </c>
      <c r="PWR56" s="299">
        <f>IF(SUM($I$55:PWR55)&lt;=$G$58,1,0)</f>
        <v>1</v>
      </c>
      <c r="PWS56" s="299">
        <f>IF(SUM($I$55:PWS55)&lt;=$G$58,1,0)</f>
        <v>1</v>
      </c>
      <c r="PWT56" s="299">
        <f>IF(SUM($I$55:PWT55)&lt;=$G$58,1,0)</f>
        <v>1</v>
      </c>
      <c r="PWU56" s="299">
        <f>IF(SUM($I$55:PWU55)&lt;=$G$58,1,0)</f>
        <v>1</v>
      </c>
      <c r="PWV56" s="299">
        <f>IF(SUM($I$55:PWV55)&lt;=$G$58,1,0)</f>
        <v>1</v>
      </c>
      <c r="PWW56" s="299">
        <f>IF(SUM($I$55:PWW55)&lt;=$G$58,1,0)</f>
        <v>1</v>
      </c>
      <c r="PWX56" s="299">
        <f>IF(SUM($I$55:PWX55)&lt;=$G$58,1,0)</f>
        <v>1</v>
      </c>
      <c r="PWY56" s="299">
        <f>IF(SUM($I$55:PWY55)&lt;=$G$58,1,0)</f>
        <v>1</v>
      </c>
      <c r="PWZ56" s="299">
        <f>IF(SUM($I$55:PWZ55)&lt;=$G$58,1,0)</f>
        <v>1</v>
      </c>
      <c r="PXA56" s="299">
        <f>IF(SUM($I$55:PXA55)&lt;=$G$58,1,0)</f>
        <v>1</v>
      </c>
      <c r="PXB56" s="299">
        <f>IF(SUM($I$55:PXB55)&lt;=$G$58,1,0)</f>
        <v>1</v>
      </c>
      <c r="PXC56" s="299">
        <f>IF(SUM($I$55:PXC55)&lt;=$G$58,1,0)</f>
        <v>1</v>
      </c>
      <c r="PXD56" s="299">
        <f>IF(SUM($I$55:PXD55)&lt;=$G$58,1,0)</f>
        <v>1</v>
      </c>
      <c r="PXE56" s="299">
        <f>IF(SUM($I$55:PXE55)&lt;=$G$58,1,0)</f>
        <v>1</v>
      </c>
      <c r="PXF56" s="299">
        <f>IF(SUM($I$55:PXF55)&lt;=$G$58,1,0)</f>
        <v>1</v>
      </c>
      <c r="PXG56" s="299">
        <f>IF(SUM($I$55:PXG55)&lt;=$G$58,1,0)</f>
        <v>1</v>
      </c>
      <c r="PXH56" s="299">
        <f>IF(SUM($I$55:PXH55)&lt;=$G$58,1,0)</f>
        <v>1</v>
      </c>
      <c r="PXI56" s="299">
        <f>IF(SUM($I$55:PXI55)&lt;=$G$58,1,0)</f>
        <v>1</v>
      </c>
      <c r="PXJ56" s="299">
        <f>IF(SUM($I$55:PXJ55)&lt;=$G$58,1,0)</f>
        <v>1</v>
      </c>
      <c r="PXK56" s="299">
        <f>IF(SUM($I$55:PXK55)&lt;=$G$58,1,0)</f>
        <v>1</v>
      </c>
      <c r="PXL56" s="299">
        <f>IF(SUM($I$55:PXL55)&lt;=$G$58,1,0)</f>
        <v>1</v>
      </c>
      <c r="PXM56" s="299">
        <f>IF(SUM($I$55:PXM55)&lt;=$G$58,1,0)</f>
        <v>1</v>
      </c>
      <c r="PXN56" s="299">
        <f>IF(SUM($I$55:PXN55)&lt;=$G$58,1,0)</f>
        <v>1</v>
      </c>
      <c r="PXO56" s="299">
        <f>IF(SUM($I$55:PXO55)&lt;=$G$58,1,0)</f>
        <v>1</v>
      </c>
      <c r="PXP56" s="299">
        <f>IF(SUM($I$55:PXP55)&lt;=$G$58,1,0)</f>
        <v>1</v>
      </c>
      <c r="PXQ56" s="299">
        <f>IF(SUM($I$55:PXQ55)&lt;=$G$58,1,0)</f>
        <v>1</v>
      </c>
      <c r="PXR56" s="299">
        <f>IF(SUM($I$55:PXR55)&lt;=$G$58,1,0)</f>
        <v>1</v>
      </c>
      <c r="PXS56" s="299">
        <f>IF(SUM($I$55:PXS55)&lt;=$G$58,1,0)</f>
        <v>1</v>
      </c>
      <c r="PXT56" s="299">
        <f>IF(SUM($I$55:PXT55)&lt;=$G$58,1,0)</f>
        <v>1</v>
      </c>
      <c r="PXU56" s="299">
        <f>IF(SUM($I$55:PXU55)&lt;=$G$58,1,0)</f>
        <v>1</v>
      </c>
      <c r="PXV56" s="299">
        <f>IF(SUM($I$55:PXV55)&lt;=$G$58,1,0)</f>
        <v>1</v>
      </c>
      <c r="PXW56" s="299">
        <f>IF(SUM($I$55:PXW55)&lt;=$G$58,1,0)</f>
        <v>1</v>
      </c>
      <c r="PXX56" s="299">
        <f>IF(SUM($I$55:PXX55)&lt;=$G$58,1,0)</f>
        <v>1</v>
      </c>
      <c r="PXY56" s="299">
        <f>IF(SUM($I$55:PXY55)&lt;=$G$58,1,0)</f>
        <v>1</v>
      </c>
      <c r="PXZ56" s="299">
        <f>IF(SUM($I$55:PXZ55)&lt;=$G$58,1,0)</f>
        <v>1</v>
      </c>
      <c r="PYA56" s="299">
        <f>IF(SUM($I$55:PYA55)&lt;=$G$58,1,0)</f>
        <v>1</v>
      </c>
      <c r="PYB56" s="299">
        <f>IF(SUM($I$55:PYB55)&lt;=$G$58,1,0)</f>
        <v>1</v>
      </c>
      <c r="PYC56" s="299">
        <f>IF(SUM($I$55:PYC55)&lt;=$G$58,1,0)</f>
        <v>1</v>
      </c>
      <c r="PYD56" s="299">
        <f>IF(SUM($I$55:PYD55)&lt;=$G$58,1,0)</f>
        <v>1</v>
      </c>
      <c r="PYE56" s="299">
        <f>IF(SUM($I$55:PYE55)&lt;=$G$58,1,0)</f>
        <v>1</v>
      </c>
      <c r="PYF56" s="299">
        <f>IF(SUM($I$55:PYF55)&lt;=$G$58,1,0)</f>
        <v>1</v>
      </c>
      <c r="PYG56" s="299">
        <f>IF(SUM($I$55:PYG55)&lt;=$G$58,1,0)</f>
        <v>1</v>
      </c>
      <c r="PYH56" s="299">
        <f>IF(SUM($I$55:PYH55)&lt;=$G$58,1,0)</f>
        <v>1</v>
      </c>
      <c r="PYI56" s="299">
        <f>IF(SUM($I$55:PYI55)&lt;=$G$58,1,0)</f>
        <v>1</v>
      </c>
      <c r="PYJ56" s="299">
        <f>IF(SUM($I$55:PYJ55)&lt;=$G$58,1,0)</f>
        <v>1</v>
      </c>
      <c r="PYK56" s="299">
        <f>IF(SUM($I$55:PYK55)&lt;=$G$58,1,0)</f>
        <v>1</v>
      </c>
      <c r="PYL56" s="299">
        <f>IF(SUM($I$55:PYL55)&lt;=$G$58,1,0)</f>
        <v>1</v>
      </c>
      <c r="PYM56" s="299">
        <f>IF(SUM($I$55:PYM55)&lt;=$G$58,1,0)</f>
        <v>1</v>
      </c>
      <c r="PYN56" s="299">
        <f>IF(SUM($I$55:PYN55)&lt;=$G$58,1,0)</f>
        <v>1</v>
      </c>
      <c r="PYO56" s="299">
        <f>IF(SUM($I$55:PYO55)&lt;=$G$58,1,0)</f>
        <v>1</v>
      </c>
      <c r="PYP56" s="299">
        <f>IF(SUM($I$55:PYP55)&lt;=$G$58,1,0)</f>
        <v>1</v>
      </c>
      <c r="PYQ56" s="299">
        <f>IF(SUM($I$55:PYQ55)&lt;=$G$58,1,0)</f>
        <v>1</v>
      </c>
      <c r="PYR56" s="299">
        <f>IF(SUM($I$55:PYR55)&lt;=$G$58,1,0)</f>
        <v>1</v>
      </c>
      <c r="PYS56" s="299">
        <f>IF(SUM($I$55:PYS55)&lt;=$G$58,1,0)</f>
        <v>1</v>
      </c>
      <c r="PYT56" s="299">
        <f>IF(SUM($I$55:PYT55)&lt;=$G$58,1,0)</f>
        <v>1</v>
      </c>
      <c r="PYU56" s="299">
        <f>IF(SUM($I$55:PYU55)&lt;=$G$58,1,0)</f>
        <v>1</v>
      </c>
      <c r="PYV56" s="299">
        <f>IF(SUM($I$55:PYV55)&lt;=$G$58,1,0)</f>
        <v>1</v>
      </c>
      <c r="PYW56" s="299">
        <f>IF(SUM($I$55:PYW55)&lt;=$G$58,1,0)</f>
        <v>1</v>
      </c>
      <c r="PYX56" s="299">
        <f>IF(SUM($I$55:PYX55)&lt;=$G$58,1,0)</f>
        <v>1</v>
      </c>
      <c r="PYY56" s="299">
        <f>IF(SUM($I$55:PYY55)&lt;=$G$58,1,0)</f>
        <v>1</v>
      </c>
      <c r="PYZ56" s="299">
        <f>IF(SUM($I$55:PYZ55)&lt;=$G$58,1,0)</f>
        <v>1</v>
      </c>
      <c r="PZA56" s="299">
        <f>IF(SUM($I$55:PZA55)&lt;=$G$58,1,0)</f>
        <v>1</v>
      </c>
      <c r="PZB56" s="299">
        <f>IF(SUM($I$55:PZB55)&lt;=$G$58,1,0)</f>
        <v>1</v>
      </c>
      <c r="PZC56" s="299">
        <f>IF(SUM($I$55:PZC55)&lt;=$G$58,1,0)</f>
        <v>1</v>
      </c>
      <c r="PZD56" s="299">
        <f>IF(SUM($I$55:PZD55)&lt;=$G$58,1,0)</f>
        <v>1</v>
      </c>
      <c r="PZE56" s="299">
        <f>IF(SUM($I$55:PZE55)&lt;=$G$58,1,0)</f>
        <v>1</v>
      </c>
      <c r="PZF56" s="299">
        <f>IF(SUM($I$55:PZF55)&lt;=$G$58,1,0)</f>
        <v>1</v>
      </c>
      <c r="PZG56" s="299">
        <f>IF(SUM($I$55:PZG55)&lt;=$G$58,1,0)</f>
        <v>1</v>
      </c>
      <c r="PZH56" s="299">
        <f>IF(SUM($I$55:PZH55)&lt;=$G$58,1,0)</f>
        <v>1</v>
      </c>
      <c r="PZI56" s="299">
        <f>IF(SUM($I$55:PZI55)&lt;=$G$58,1,0)</f>
        <v>1</v>
      </c>
      <c r="PZJ56" s="299">
        <f>IF(SUM($I$55:PZJ55)&lt;=$G$58,1,0)</f>
        <v>1</v>
      </c>
      <c r="PZK56" s="299">
        <f>IF(SUM($I$55:PZK55)&lt;=$G$58,1,0)</f>
        <v>1</v>
      </c>
      <c r="PZL56" s="299">
        <f>IF(SUM($I$55:PZL55)&lt;=$G$58,1,0)</f>
        <v>1</v>
      </c>
      <c r="PZM56" s="299">
        <f>IF(SUM($I$55:PZM55)&lt;=$G$58,1,0)</f>
        <v>1</v>
      </c>
      <c r="PZN56" s="299">
        <f>IF(SUM($I$55:PZN55)&lt;=$G$58,1,0)</f>
        <v>1</v>
      </c>
      <c r="PZO56" s="299">
        <f>IF(SUM($I$55:PZO55)&lt;=$G$58,1,0)</f>
        <v>1</v>
      </c>
      <c r="PZP56" s="299">
        <f>IF(SUM($I$55:PZP55)&lt;=$G$58,1,0)</f>
        <v>1</v>
      </c>
      <c r="PZQ56" s="299">
        <f>IF(SUM($I$55:PZQ55)&lt;=$G$58,1,0)</f>
        <v>1</v>
      </c>
      <c r="PZR56" s="299">
        <f>IF(SUM($I$55:PZR55)&lt;=$G$58,1,0)</f>
        <v>1</v>
      </c>
      <c r="PZS56" s="299">
        <f>IF(SUM($I$55:PZS55)&lt;=$G$58,1,0)</f>
        <v>1</v>
      </c>
      <c r="PZT56" s="299">
        <f>IF(SUM($I$55:PZT55)&lt;=$G$58,1,0)</f>
        <v>1</v>
      </c>
      <c r="PZU56" s="299">
        <f>IF(SUM($I$55:PZU55)&lt;=$G$58,1,0)</f>
        <v>1</v>
      </c>
      <c r="PZV56" s="299">
        <f>IF(SUM($I$55:PZV55)&lt;=$G$58,1,0)</f>
        <v>1</v>
      </c>
      <c r="PZW56" s="299">
        <f>IF(SUM($I$55:PZW55)&lt;=$G$58,1,0)</f>
        <v>1</v>
      </c>
      <c r="PZX56" s="299">
        <f>IF(SUM($I$55:PZX55)&lt;=$G$58,1,0)</f>
        <v>1</v>
      </c>
      <c r="PZY56" s="299">
        <f>IF(SUM($I$55:PZY55)&lt;=$G$58,1,0)</f>
        <v>1</v>
      </c>
      <c r="PZZ56" s="299">
        <f>IF(SUM($I$55:PZZ55)&lt;=$G$58,1,0)</f>
        <v>1</v>
      </c>
      <c r="QAA56" s="299">
        <f>IF(SUM($I$55:QAA55)&lt;=$G$58,1,0)</f>
        <v>1</v>
      </c>
      <c r="QAB56" s="299">
        <f>IF(SUM($I$55:QAB55)&lt;=$G$58,1,0)</f>
        <v>1</v>
      </c>
      <c r="QAC56" s="299">
        <f>IF(SUM($I$55:QAC55)&lt;=$G$58,1,0)</f>
        <v>1</v>
      </c>
      <c r="QAD56" s="299">
        <f>IF(SUM($I$55:QAD55)&lt;=$G$58,1,0)</f>
        <v>1</v>
      </c>
      <c r="QAE56" s="299">
        <f>IF(SUM($I$55:QAE55)&lt;=$G$58,1,0)</f>
        <v>1</v>
      </c>
      <c r="QAF56" s="299">
        <f>IF(SUM($I$55:QAF55)&lt;=$G$58,1,0)</f>
        <v>1</v>
      </c>
      <c r="QAG56" s="299">
        <f>IF(SUM($I$55:QAG55)&lt;=$G$58,1,0)</f>
        <v>1</v>
      </c>
      <c r="QAH56" s="299">
        <f>IF(SUM($I$55:QAH55)&lt;=$G$58,1,0)</f>
        <v>1</v>
      </c>
      <c r="QAI56" s="299">
        <f>IF(SUM($I$55:QAI55)&lt;=$G$58,1,0)</f>
        <v>1</v>
      </c>
      <c r="QAJ56" s="299">
        <f>IF(SUM($I$55:QAJ55)&lt;=$G$58,1,0)</f>
        <v>1</v>
      </c>
      <c r="QAK56" s="299">
        <f>IF(SUM($I$55:QAK55)&lt;=$G$58,1,0)</f>
        <v>1</v>
      </c>
      <c r="QAL56" s="299">
        <f>IF(SUM($I$55:QAL55)&lt;=$G$58,1,0)</f>
        <v>1</v>
      </c>
      <c r="QAM56" s="299">
        <f>IF(SUM($I$55:QAM55)&lt;=$G$58,1,0)</f>
        <v>1</v>
      </c>
      <c r="QAN56" s="299">
        <f>IF(SUM($I$55:QAN55)&lt;=$G$58,1,0)</f>
        <v>1</v>
      </c>
      <c r="QAO56" s="299">
        <f>IF(SUM($I$55:QAO55)&lt;=$G$58,1,0)</f>
        <v>1</v>
      </c>
      <c r="QAP56" s="299">
        <f>IF(SUM($I$55:QAP55)&lt;=$G$58,1,0)</f>
        <v>1</v>
      </c>
      <c r="QAQ56" s="299">
        <f>IF(SUM($I$55:QAQ55)&lt;=$G$58,1,0)</f>
        <v>1</v>
      </c>
      <c r="QAR56" s="299">
        <f>IF(SUM($I$55:QAR55)&lt;=$G$58,1,0)</f>
        <v>1</v>
      </c>
      <c r="QAS56" s="299">
        <f>IF(SUM($I$55:QAS55)&lt;=$G$58,1,0)</f>
        <v>1</v>
      </c>
      <c r="QAT56" s="299">
        <f>IF(SUM($I$55:QAT55)&lt;=$G$58,1,0)</f>
        <v>1</v>
      </c>
      <c r="QAU56" s="299">
        <f>IF(SUM($I$55:QAU55)&lt;=$G$58,1,0)</f>
        <v>1</v>
      </c>
      <c r="QAV56" s="299">
        <f>IF(SUM($I$55:QAV55)&lt;=$G$58,1,0)</f>
        <v>1</v>
      </c>
      <c r="QAW56" s="299">
        <f>IF(SUM($I$55:QAW55)&lt;=$G$58,1,0)</f>
        <v>1</v>
      </c>
      <c r="QAX56" s="299">
        <f>IF(SUM($I$55:QAX55)&lt;=$G$58,1,0)</f>
        <v>1</v>
      </c>
      <c r="QAY56" s="299">
        <f>IF(SUM($I$55:QAY55)&lt;=$G$58,1,0)</f>
        <v>1</v>
      </c>
      <c r="QAZ56" s="299">
        <f>IF(SUM($I$55:QAZ55)&lt;=$G$58,1,0)</f>
        <v>1</v>
      </c>
      <c r="QBA56" s="299">
        <f>IF(SUM($I$55:QBA55)&lt;=$G$58,1,0)</f>
        <v>1</v>
      </c>
      <c r="QBB56" s="299">
        <f>IF(SUM($I$55:QBB55)&lt;=$G$58,1,0)</f>
        <v>1</v>
      </c>
      <c r="QBC56" s="299">
        <f>IF(SUM($I$55:QBC55)&lt;=$G$58,1,0)</f>
        <v>1</v>
      </c>
      <c r="QBD56" s="299">
        <f>IF(SUM($I$55:QBD55)&lt;=$G$58,1,0)</f>
        <v>1</v>
      </c>
      <c r="QBE56" s="299">
        <f>IF(SUM($I$55:QBE55)&lt;=$G$58,1,0)</f>
        <v>1</v>
      </c>
      <c r="QBF56" s="299">
        <f>IF(SUM($I$55:QBF55)&lt;=$G$58,1,0)</f>
        <v>1</v>
      </c>
      <c r="QBG56" s="299">
        <f>IF(SUM($I$55:QBG55)&lt;=$G$58,1,0)</f>
        <v>1</v>
      </c>
      <c r="QBH56" s="299">
        <f>IF(SUM($I$55:QBH55)&lt;=$G$58,1,0)</f>
        <v>1</v>
      </c>
      <c r="QBI56" s="299">
        <f>IF(SUM($I$55:QBI55)&lt;=$G$58,1,0)</f>
        <v>1</v>
      </c>
      <c r="QBJ56" s="299">
        <f>IF(SUM($I$55:QBJ55)&lt;=$G$58,1,0)</f>
        <v>1</v>
      </c>
      <c r="QBK56" s="299">
        <f>IF(SUM($I$55:QBK55)&lt;=$G$58,1,0)</f>
        <v>1</v>
      </c>
      <c r="QBL56" s="299">
        <f>IF(SUM($I$55:QBL55)&lt;=$G$58,1,0)</f>
        <v>1</v>
      </c>
      <c r="QBM56" s="299">
        <f>IF(SUM($I$55:QBM55)&lt;=$G$58,1,0)</f>
        <v>1</v>
      </c>
      <c r="QBN56" s="299">
        <f>IF(SUM($I$55:QBN55)&lt;=$G$58,1,0)</f>
        <v>1</v>
      </c>
      <c r="QBO56" s="299">
        <f>IF(SUM($I$55:QBO55)&lt;=$G$58,1,0)</f>
        <v>1</v>
      </c>
      <c r="QBP56" s="299">
        <f>IF(SUM($I$55:QBP55)&lt;=$G$58,1,0)</f>
        <v>1</v>
      </c>
      <c r="QBQ56" s="299">
        <f>IF(SUM($I$55:QBQ55)&lt;=$G$58,1,0)</f>
        <v>1</v>
      </c>
      <c r="QBR56" s="299">
        <f>IF(SUM($I$55:QBR55)&lt;=$G$58,1,0)</f>
        <v>1</v>
      </c>
      <c r="QBS56" s="299">
        <f>IF(SUM($I$55:QBS55)&lt;=$G$58,1,0)</f>
        <v>1</v>
      </c>
      <c r="QBT56" s="299">
        <f>IF(SUM($I$55:QBT55)&lt;=$G$58,1,0)</f>
        <v>1</v>
      </c>
      <c r="QBU56" s="299">
        <f>IF(SUM($I$55:QBU55)&lt;=$G$58,1,0)</f>
        <v>1</v>
      </c>
      <c r="QBV56" s="299">
        <f>IF(SUM($I$55:QBV55)&lt;=$G$58,1,0)</f>
        <v>1</v>
      </c>
      <c r="QBW56" s="299">
        <f>IF(SUM($I$55:QBW55)&lt;=$G$58,1,0)</f>
        <v>1</v>
      </c>
      <c r="QBX56" s="299">
        <f>IF(SUM($I$55:QBX55)&lt;=$G$58,1,0)</f>
        <v>1</v>
      </c>
      <c r="QBY56" s="299">
        <f>IF(SUM($I$55:QBY55)&lt;=$G$58,1,0)</f>
        <v>1</v>
      </c>
      <c r="QBZ56" s="299">
        <f>IF(SUM($I$55:QBZ55)&lt;=$G$58,1,0)</f>
        <v>1</v>
      </c>
      <c r="QCA56" s="299">
        <f>IF(SUM($I$55:QCA55)&lt;=$G$58,1,0)</f>
        <v>1</v>
      </c>
      <c r="QCB56" s="299">
        <f>IF(SUM($I$55:QCB55)&lt;=$G$58,1,0)</f>
        <v>1</v>
      </c>
      <c r="QCC56" s="299">
        <f>IF(SUM($I$55:QCC55)&lt;=$G$58,1,0)</f>
        <v>1</v>
      </c>
      <c r="QCD56" s="299">
        <f>IF(SUM($I$55:QCD55)&lt;=$G$58,1,0)</f>
        <v>1</v>
      </c>
      <c r="QCE56" s="299">
        <f>IF(SUM($I$55:QCE55)&lt;=$G$58,1,0)</f>
        <v>1</v>
      </c>
      <c r="QCF56" s="299">
        <f>IF(SUM($I$55:QCF55)&lt;=$G$58,1,0)</f>
        <v>1</v>
      </c>
      <c r="QCG56" s="299">
        <f>IF(SUM($I$55:QCG55)&lt;=$G$58,1,0)</f>
        <v>1</v>
      </c>
      <c r="QCH56" s="299">
        <f>IF(SUM($I$55:QCH55)&lt;=$G$58,1,0)</f>
        <v>1</v>
      </c>
      <c r="QCI56" s="299">
        <f>IF(SUM($I$55:QCI55)&lt;=$G$58,1,0)</f>
        <v>1</v>
      </c>
      <c r="QCJ56" s="299">
        <f>IF(SUM($I$55:QCJ55)&lt;=$G$58,1,0)</f>
        <v>1</v>
      </c>
      <c r="QCK56" s="299">
        <f>IF(SUM($I$55:QCK55)&lt;=$G$58,1,0)</f>
        <v>1</v>
      </c>
      <c r="QCL56" s="299">
        <f>IF(SUM($I$55:QCL55)&lt;=$G$58,1,0)</f>
        <v>1</v>
      </c>
      <c r="QCM56" s="299">
        <f>IF(SUM($I$55:QCM55)&lt;=$G$58,1,0)</f>
        <v>1</v>
      </c>
      <c r="QCN56" s="299">
        <f>IF(SUM($I$55:QCN55)&lt;=$G$58,1,0)</f>
        <v>1</v>
      </c>
      <c r="QCO56" s="299">
        <f>IF(SUM($I$55:QCO55)&lt;=$G$58,1,0)</f>
        <v>1</v>
      </c>
      <c r="QCP56" s="299">
        <f>IF(SUM($I$55:QCP55)&lt;=$G$58,1,0)</f>
        <v>1</v>
      </c>
      <c r="QCQ56" s="299">
        <f>IF(SUM($I$55:QCQ55)&lt;=$G$58,1,0)</f>
        <v>1</v>
      </c>
      <c r="QCR56" s="299">
        <f>IF(SUM($I$55:QCR55)&lt;=$G$58,1,0)</f>
        <v>1</v>
      </c>
      <c r="QCS56" s="299">
        <f>IF(SUM($I$55:QCS55)&lt;=$G$58,1,0)</f>
        <v>1</v>
      </c>
      <c r="QCT56" s="299">
        <f>IF(SUM($I$55:QCT55)&lt;=$G$58,1,0)</f>
        <v>1</v>
      </c>
      <c r="QCU56" s="299">
        <f>IF(SUM($I$55:QCU55)&lt;=$G$58,1,0)</f>
        <v>1</v>
      </c>
      <c r="QCV56" s="299">
        <f>IF(SUM($I$55:QCV55)&lt;=$G$58,1,0)</f>
        <v>1</v>
      </c>
      <c r="QCW56" s="299">
        <f>IF(SUM($I$55:QCW55)&lt;=$G$58,1,0)</f>
        <v>1</v>
      </c>
      <c r="QCX56" s="299">
        <f>IF(SUM($I$55:QCX55)&lt;=$G$58,1,0)</f>
        <v>1</v>
      </c>
      <c r="QCY56" s="299">
        <f>IF(SUM($I$55:QCY55)&lt;=$G$58,1,0)</f>
        <v>1</v>
      </c>
      <c r="QCZ56" s="299">
        <f>IF(SUM($I$55:QCZ55)&lt;=$G$58,1,0)</f>
        <v>1</v>
      </c>
      <c r="QDA56" s="299">
        <f>IF(SUM($I$55:QDA55)&lt;=$G$58,1,0)</f>
        <v>1</v>
      </c>
      <c r="QDB56" s="299">
        <f>IF(SUM($I$55:QDB55)&lt;=$G$58,1,0)</f>
        <v>1</v>
      </c>
      <c r="QDC56" s="299">
        <f>IF(SUM($I$55:QDC55)&lt;=$G$58,1,0)</f>
        <v>1</v>
      </c>
      <c r="QDD56" s="299">
        <f>IF(SUM($I$55:QDD55)&lt;=$G$58,1,0)</f>
        <v>1</v>
      </c>
      <c r="QDE56" s="299">
        <f>IF(SUM($I$55:QDE55)&lt;=$G$58,1,0)</f>
        <v>1</v>
      </c>
      <c r="QDF56" s="299">
        <f>IF(SUM($I$55:QDF55)&lt;=$G$58,1,0)</f>
        <v>1</v>
      </c>
      <c r="QDG56" s="299">
        <f>IF(SUM($I$55:QDG55)&lt;=$G$58,1,0)</f>
        <v>1</v>
      </c>
      <c r="QDH56" s="299">
        <f>IF(SUM($I$55:QDH55)&lt;=$G$58,1,0)</f>
        <v>1</v>
      </c>
      <c r="QDI56" s="299">
        <f>IF(SUM($I$55:QDI55)&lt;=$G$58,1,0)</f>
        <v>1</v>
      </c>
      <c r="QDJ56" s="299">
        <f>IF(SUM($I$55:QDJ55)&lt;=$G$58,1,0)</f>
        <v>1</v>
      </c>
      <c r="QDK56" s="299">
        <f>IF(SUM($I$55:QDK55)&lt;=$G$58,1,0)</f>
        <v>1</v>
      </c>
      <c r="QDL56" s="299">
        <f>IF(SUM($I$55:QDL55)&lt;=$G$58,1,0)</f>
        <v>1</v>
      </c>
      <c r="QDM56" s="299">
        <f>IF(SUM($I$55:QDM55)&lt;=$G$58,1,0)</f>
        <v>1</v>
      </c>
      <c r="QDN56" s="299">
        <f>IF(SUM($I$55:QDN55)&lt;=$G$58,1,0)</f>
        <v>1</v>
      </c>
      <c r="QDO56" s="299">
        <f>IF(SUM($I$55:QDO55)&lt;=$G$58,1,0)</f>
        <v>1</v>
      </c>
      <c r="QDP56" s="299">
        <f>IF(SUM($I$55:QDP55)&lt;=$G$58,1,0)</f>
        <v>1</v>
      </c>
      <c r="QDQ56" s="299">
        <f>IF(SUM($I$55:QDQ55)&lt;=$G$58,1,0)</f>
        <v>1</v>
      </c>
      <c r="QDR56" s="299">
        <f>IF(SUM($I$55:QDR55)&lt;=$G$58,1,0)</f>
        <v>1</v>
      </c>
      <c r="QDS56" s="299">
        <f>IF(SUM($I$55:QDS55)&lt;=$G$58,1,0)</f>
        <v>1</v>
      </c>
      <c r="QDT56" s="299">
        <f>IF(SUM($I$55:QDT55)&lt;=$G$58,1,0)</f>
        <v>1</v>
      </c>
      <c r="QDU56" s="299">
        <f>IF(SUM($I$55:QDU55)&lt;=$G$58,1,0)</f>
        <v>1</v>
      </c>
      <c r="QDV56" s="299">
        <f>IF(SUM($I$55:QDV55)&lt;=$G$58,1,0)</f>
        <v>1</v>
      </c>
      <c r="QDW56" s="299">
        <f>IF(SUM($I$55:QDW55)&lt;=$G$58,1,0)</f>
        <v>1</v>
      </c>
      <c r="QDX56" s="299">
        <f>IF(SUM($I$55:QDX55)&lt;=$G$58,1,0)</f>
        <v>1</v>
      </c>
      <c r="QDY56" s="299">
        <f>IF(SUM($I$55:QDY55)&lt;=$G$58,1,0)</f>
        <v>1</v>
      </c>
      <c r="QDZ56" s="299">
        <f>IF(SUM($I$55:QDZ55)&lt;=$G$58,1,0)</f>
        <v>1</v>
      </c>
      <c r="QEA56" s="299">
        <f>IF(SUM($I$55:QEA55)&lt;=$G$58,1,0)</f>
        <v>1</v>
      </c>
      <c r="QEB56" s="299">
        <f>IF(SUM($I$55:QEB55)&lt;=$G$58,1,0)</f>
        <v>1</v>
      </c>
      <c r="QEC56" s="299">
        <f>IF(SUM($I$55:QEC55)&lt;=$G$58,1,0)</f>
        <v>1</v>
      </c>
      <c r="QED56" s="299">
        <f>IF(SUM($I$55:QED55)&lt;=$G$58,1,0)</f>
        <v>1</v>
      </c>
      <c r="QEE56" s="299">
        <f>IF(SUM($I$55:QEE55)&lt;=$G$58,1,0)</f>
        <v>1</v>
      </c>
      <c r="QEF56" s="299">
        <f>IF(SUM($I$55:QEF55)&lt;=$G$58,1,0)</f>
        <v>1</v>
      </c>
      <c r="QEG56" s="299">
        <f>IF(SUM($I$55:QEG55)&lt;=$G$58,1,0)</f>
        <v>1</v>
      </c>
      <c r="QEH56" s="299">
        <f>IF(SUM($I$55:QEH55)&lt;=$G$58,1,0)</f>
        <v>1</v>
      </c>
      <c r="QEI56" s="299">
        <f>IF(SUM($I$55:QEI55)&lt;=$G$58,1,0)</f>
        <v>1</v>
      </c>
      <c r="QEJ56" s="299">
        <f>IF(SUM($I$55:QEJ55)&lt;=$G$58,1,0)</f>
        <v>1</v>
      </c>
      <c r="QEK56" s="299">
        <f>IF(SUM($I$55:QEK55)&lt;=$G$58,1,0)</f>
        <v>1</v>
      </c>
      <c r="QEL56" s="299">
        <f>IF(SUM($I$55:QEL55)&lt;=$G$58,1,0)</f>
        <v>1</v>
      </c>
      <c r="QEM56" s="299">
        <f>IF(SUM($I$55:QEM55)&lt;=$G$58,1,0)</f>
        <v>1</v>
      </c>
      <c r="QEN56" s="299">
        <f>IF(SUM($I$55:QEN55)&lt;=$G$58,1,0)</f>
        <v>1</v>
      </c>
      <c r="QEO56" s="299">
        <f>IF(SUM($I$55:QEO55)&lt;=$G$58,1,0)</f>
        <v>1</v>
      </c>
      <c r="QEP56" s="299">
        <f>IF(SUM($I$55:QEP55)&lt;=$G$58,1,0)</f>
        <v>1</v>
      </c>
      <c r="QEQ56" s="299">
        <f>IF(SUM($I$55:QEQ55)&lt;=$G$58,1,0)</f>
        <v>1</v>
      </c>
      <c r="QER56" s="299">
        <f>IF(SUM($I$55:QER55)&lt;=$G$58,1,0)</f>
        <v>1</v>
      </c>
      <c r="QES56" s="299">
        <f>IF(SUM($I$55:QES55)&lt;=$G$58,1,0)</f>
        <v>1</v>
      </c>
      <c r="QET56" s="299">
        <f>IF(SUM($I$55:QET55)&lt;=$G$58,1,0)</f>
        <v>1</v>
      </c>
      <c r="QEU56" s="299">
        <f>IF(SUM($I$55:QEU55)&lt;=$G$58,1,0)</f>
        <v>1</v>
      </c>
      <c r="QEV56" s="299">
        <f>IF(SUM($I$55:QEV55)&lt;=$G$58,1,0)</f>
        <v>1</v>
      </c>
      <c r="QEW56" s="299">
        <f>IF(SUM($I$55:QEW55)&lt;=$G$58,1,0)</f>
        <v>1</v>
      </c>
      <c r="QEX56" s="299">
        <f>IF(SUM($I$55:QEX55)&lt;=$G$58,1,0)</f>
        <v>1</v>
      </c>
      <c r="QEY56" s="299">
        <f>IF(SUM($I$55:QEY55)&lt;=$G$58,1,0)</f>
        <v>1</v>
      </c>
      <c r="QEZ56" s="299">
        <f>IF(SUM($I$55:QEZ55)&lt;=$G$58,1,0)</f>
        <v>1</v>
      </c>
      <c r="QFA56" s="299">
        <f>IF(SUM($I$55:QFA55)&lt;=$G$58,1,0)</f>
        <v>1</v>
      </c>
      <c r="QFB56" s="299">
        <f>IF(SUM($I$55:QFB55)&lt;=$G$58,1,0)</f>
        <v>1</v>
      </c>
      <c r="QFC56" s="299">
        <f>IF(SUM($I$55:QFC55)&lt;=$G$58,1,0)</f>
        <v>1</v>
      </c>
      <c r="QFD56" s="299">
        <f>IF(SUM($I$55:QFD55)&lt;=$G$58,1,0)</f>
        <v>1</v>
      </c>
      <c r="QFE56" s="299">
        <f>IF(SUM($I$55:QFE55)&lt;=$G$58,1,0)</f>
        <v>1</v>
      </c>
      <c r="QFF56" s="299">
        <f>IF(SUM($I$55:QFF55)&lt;=$G$58,1,0)</f>
        <v>1</v>
      </c>
      <c r="QFG56" s="299">
        <f>IF(SUM($I$55:QFG55)&lt;=$G$58,1,0)</f>
        <v>1</v>
      </c>
      <c r="QFH56" s="299">
        <f>IF(SUM($I$55:QFH55)&lt;=$G$58,1,0)</f>
        <v>1</v>
      </c>
      <c r="QFI56" s="299">
        <f>IF(SUM($I$55:QFI55)&lt;=$G$58,1,0)</f>
        <v>1</v>
      </c>
      <c r="QFJ56" s="299">
        <f>IF(SUM($I$55:QFJ55)&lt;=$G$58,1,0)</f>
        <v>1</v>
      </c>
      <c r="QFK56" s="299">
        <f>IF(SUM($I$55:QFK55)&lt;=$G$58,1,0)</f>
        <v>1</v>
      </c>
      <c r="QFL56" s="299">
        <f>IF(SUM($I$55:QFL55)&lt;=$G$58,1,0)</f>
        <v>1</v>
      </c>
      <c r="QFM56" s="299">
        <f>IF(SUM($I$55:QFM55)&lt;=$G$58,1,0)</f>
        <v>1</v>
      </c>
      <c r="QFN56" s="299">
        <f>IF(SUM($I$55:QFN55)&lt;=$G$58,1,0)</f>
        <v>1</v>
      </c>
      <c r="QFO56" s="299">
        <f>IF(SUM($I$55:QFO55)&lt;=$G$58,1,0)</f>
        <v>1</v>
      </c>
      <c r="QFP56" s="299">
        <f>IF(SUM($I$55:QFP55)&lt;=$G$58,1,0)</f>
        <v>1</v>
      </c>
      <c r="QFQ56" s="299">
        <f>IF(SUM($I$55:QFQ55)&lt;=$G$58,1,0)</f>
        <v>1</v>
      </c>
      <c r="QFR56" s="299">
        <f>IF(SUM($I$55:QFR55)&lt;=$G$58,1,0)</f>
        <v>1</v>
      </c>
      <c r="QFS56" s="299">
        <f>IF(SUM($I$55:QFS55)&lt;=$G$58,1,0)</f>
        <v>1</v>
      </c>
      <c r="QFT56" s="299">
        <f>IF(SUM($I$55:QFT55)&lt;=$G$58,1,0)</f>
        <v>1</v>
      </c>
      <c r="QFU56" s="299">
        <f>IF(SUM($I$55:QFU55)&lt;=$G$58,1,0)</f>
        <v>1</v>
      </c>
      <c r="QFV56" s="299">
        <f>IF(SUM($I$55:QFV55)&lt;=$G$58,1,0)</f>
        <v>1</v>
      </c>
      <c r="QFW56" s="299">
        <f>IF(SUM($I$55:QFW55)&lt;=$G$58,1,0)</f>
        <v>1</v>
      </c>
      <c r="QFX56" s="299">
        <f>IF(SUM($I$55:QFX55)&lt;=$G$58,1,0)</f>
        <v>1</v>
      </c>
      <c r="QFY56" s="299">
        <f>IF(SUM($I$55:QFY55)&lt;=$G$58,1,0)</f>
        <v>1</v>
      </c>
      <c r="QFZ56" s="299">
        <f>IF(SUM($I$55:QFZ55)&lt;=$G$58,1,0)</f>
        <v>1</v>
      </c>
      <c r="QGA56" s="299">
        <f>IF(SUM($I$55:QGA55)&lt;=$G$58,1,0)</f>
        <v>1</v>
      </c>
      <c r="QGB56" s="299">
        <f>IF(SUM($I$55:QGB55)&lt;=$G$58,1,0)</f>
        <v>1</v>
      </c>
      <c r="QGC56" s="299">
        <f>IF(SUM($I$55:QGC55)&lt;=$G$58,1,0)</f>
        <v>1</v>
      </c>
      <c r="QGD56" s="299">
        <f>IF(SUM($I$55:QGD55)&lt;=$G$58,1,0)</f>
        <v>1</v>
      </c>
      <c r="QGE56" s="299">
        <f>IF(SUM($I$55:QGE55)&lt;=$G$58,1,0)</f>
        <v>1</v>
      </c>
      <c r="QGF56" s="299">
        <f>IF(SUM($I$55:QGF55)&lt;=$G$58,1,0)</f>
        <v>1</v>
      </c>
      <c r="QGG56" s="299">
        <f>IF(SUM($I$55:QGG55)&lt;=$G$58,1,0)</f>
        <v>1</v>
      </c>
      <c r="QGH56" s="299">
        <f>IF(SUM($I$55:QGH55)&lt;=$G$58,1,0)</f>
        <v>1</v>
      </c>
      <c r="QGI56" s="299">
        <f>IF(SUM($I$55:QGI55)&lt;=$G$58,1,0)</f>
        <v>1</v>
      </c>
      <c r="QGJ56" s="299">
        <f>IF(SUM($I$55:QGJ55)&lt;=$G$58,1,0)</f>
        <v>1</v>
      </c>
      <c r="QGK56" s="299">
        <f>IF(SUM($I$55:QGK55)&lt;=$G$58,1,0)</f>
        <v>1</v>
      </c>
      <c r="QGL56" s="299">
        <f>IF(SUM($I$55:QGL55)&lt;=$G$58,1,0)</f>
        <v>1</v>
      </c>
      <c r="QGM56" s="299">
        <f>IF(SUM($I$55:QGM55)&lt;=$G$58,1,0)</f>
        <v>1</v>
      </c>
      <c r="QGN56" s="299">
        <f>IF(SUM($I$55:QGN55)&lt;=$G$58,1,0)</f>
        <v>1</v>
      </c>
      <c r="QGO56" s="299">
        <f>IF(SUM($I$55:QGO55)&lt;=$G$58,1,0)</f>
        <v>1</v>
      </c>
      <c r="QGP56" s="299">
        <f>IF(SUM($I$55:QGP55)&lt;=$G$58,1,0)</f>
        <v>1</v>
      </c>
      <c r="QGQ56" s="299">
        <f>IF(SUM($I$55:QGQ55)&lt;=$G$58,1,0)</f>
        <v>1</v>
      </c>
      <c r="QGR56" s="299">
        <f>IF(SUM($I$55:QGR55)&lt;=$G$58,1,0)</f>
        <v>1</v>
      </c>
      <c r="QGS56" s="299">
        <f>IF(SUM($I$55:QGS55)&lt;=$G$58,1,0)</f>
        <v>1</v>
      </c>
      <c r="QGT56" s="299">
        <f>IF(SUM($I$55:QGT55)&lt;=$G$58,1,0)</f>
        <v>1</v>
      </c>
      <c r="QGU56" s="299">
        <f>IF(SUM($I$55:QGU55)&lt;=$G$58,1,0)</f>
        <v>1</v>
      </c>
      <c r="QGV56" s="299">
        <f>IF(SUM($I$55:QGV55)&lt;=$G$58,1,0)</f>
        <v>1</v>
      </c>
      <c r="QGW56" s="299">
        <f>IF(SUM($I$55:QGW55)&lt;=$G$58,1,0)</f>
        <v>1</v>
      </c>
      <c r="QGX56" s="299">
        <f>IF(SUM($I$55:QGX55)&lt;=$G$58,1,0)</f>
        <v>1</v>
      </c>
      <c r="QGY56" s="299">
        <f>IF(SUM($I$55:QGY55)&lt;=$G$58,1,0)</f>
        <v>1</v>
      </c>
      <c r="QGZ56" s="299">
        <f>IF(SUM($I$55:QGZ55)&lt;=$G$58,1,0)</f>
        <v>1</v>
      </c>
      <c r="QHA56" s="299">
        <f>IF(SUM($I$55:QHA55)&lt;=$G$58,1,0)</f>
        <v>1</v>
      </c>
      <c r="QHB56" s="299">
        <f>IF(SUM($I$55:QHB55)&lt;=$G$58,1,0)</f>
        <v>1</v>
      </c>
      <c r="QHC56" s="299">
        <f>IF(SUM($I$55:QHC55)&lt;=$G$58,1,0)</f>
        <v>1</v>
      </c>
      <c r="QHD56" s="299">
        <f>IF(SUM($I$55:QHD55)&lt;=$G$58,1,0)</f>
        <v>1</v>
      </c>
      <c r="QHE56" s="299">
        <f>IF(SUM($I$55:QHE55)&lt;=$G$58,1,0)</f>
        <v>1</v>
      </c>
      <c r="QHF56" s="299">
        <f>IF(SUM($I$55:QHF55)&lt;=$G$58,1,0)</f>
        <v>1</v>
      </c>
      <c r="QHG56" s="299">
        <f>IF(SUM($I$55:QHG55)&lt;=$G$58,1,0)</f>
        <v>1</v>
      </c>
      <c r="QHH56" s="299">
        <f>IF(SUM($I$55:QHH55)&lt;=$G$58,1,0)</f>
        <v>1</v>
      </c>
      <c r="QHI56" s="299">
        <f>IF(SUM($I$55:QHI55)&lt;=$G$58,1,0)</f>
        <v>1</v>
      </c>
      <c r="QHJ56" s="299">
        <f>IF(SUM($I$55:QHJ55)&lt;=$G$58,1,0)</f>
        <v>1</v>
      </c>
      <c r="QHK56" s="299">
        <f>IF(SUM($I$55:QHK55)&lt;=$G$58,1,0)</f>
        <v>1</v>
      </c>
      <c r="QHL56" s="299">
        <f>IF(SUM($I$55:QHL55)&lt;=$G$58,1,0)</f>
        <v>1</v>
      </c>
      <c r="QHM56" s="299">
        <f>IF(SUM($I$55:QHM55)&lt;=$G$58,1,0)</f>
        <v>1</v>
      </c>
      <c r="QHN56" s="299">
        <f>IF(SUM($I$55:QHN55)&lt;=$G$58,1,0)</f>
        <v>1</v>
      </c>
      <c r="QHO56" s="299">
        <f>IF(SUM($I$55:QHO55)&lt;=$G$58,1,0)</f>
        <v>1</v>
      </c>
      <c r="QHP56" s="299">
        <f>IF(SUM($I$55:QHP55)&lt;=$G$58,1,0)</f>
        <v>1</v>
      </c>
      <c r="QHQ56" s="299">
        <f>IF(SUM($I$55:QHQ55)&lt;=$G$58,1,0)</f>
        <v>1</v>
      </c>
      <c r="QHR56" s="299">
        <f>IF(SUM($I$55:QHR55)&lt;=$G$58,1,0)</f>
        <v>1</v>
      </c>
      <c r="QHS56" s="299">
        <f>IF(SUM($I$55:QHS55)&lt;=$G$58,1,0)</f>
        <v>1</v>
      </c>
      <c r="QHT56" s="299">
        <f>IF(SUM($I$55:QHT55)&lt;=$G$58,1,0)</f>
        <v>1</v>
      </c>
      <c r="QHU56" s="299">
        <f>IF(SUM($I$55:QHU55)&lt;=$G$58,1,0)</f>
        <v>1</v>
      </c>
      <c r="QHV56" s="299">
        <f>IF(SUM($I$55:QHV55)&lt;=$G$58,1,0)</f>
        <v>1</v>
      </c>
      <c r="QHW56" s="299">
        <f>IF(SUM($I$55:QHW55)&lt;=$G$58,1,0)</f>
        <v>1</v>
      </c>
      <c r="QHX56" s="299">
        <f>IF(SUM($I$55:QHX55)&lt;=$G$58,1,0)</f>
        <v>1</v>
      </c>
      <c r="QHY56" s="299">
        <f>IF(SUM($I$55:QHY55)&lt;=$G$58,1,0)</f>
        <v>1</v>
      </c>
      <c r="QHZ56" s="299">
        <f>IF(SUM($I$55:QHZ55)&lt;=$G$58,1,0)</f>
        <v>1</v>
      </c>
      <c r="QIA56" s="299">
        <f>IF(SUM($I$55:QIA55)&lt;=$G$58,1,0)</f>
        <v>1</v>
      </c>
      <c r="QIB56" s="299">
        <f>IF(SUM($I$55:QIB55)&lt;=$G$58,1,0)</f>
        <v>1</v>
      </c>
      <c r="QIC56" s="299">
        <f>IF(SUM($I$55:QIC55)&lt;=$G$58,1,0)</f>
        <v>1</v>
      </c>
      <c r="QID56" s="299">
        <f>IF(SUM($I$55:QID55)&lt;=$G$58,1,0)</f>
        <v>1</v>
      </c>
      <c r="QIE56" s="299">
        <f>IF(SUM($I$55:QIE55)&lt;=$G$58,1,0)</f>
        <v>1</v>
      </c>
      <c r="QIF56" s="299">
        <f>IF(SUM($I$55:QIF55)&lt;=$G$58,1,0)</f>
        <v>1</v>
      </c>
      <c r="QIG56" s="299">
        <f>IF(SUM($I$55:QIG55)&lt;=$G$58,1,0)</f>
        <v>1</v>
      </c>
      <c r="QIH56" s="299">
        <f>IF(SUM($I$55:QIH55)&lt;=$G$58,1,0)</f>
        <v>1</v>
      </c>
      <c r="QII56" s="299">
        <f>IF(SUM($I$55:QII55)&lt;=$G$58,1,0)</f>
        <v>1</v>
      </c>
      <c r="QIJ56" s="299">
        <f>IF(SUM($I$55:QIJ55)&lt;=$G$58,1,0)</f>
        <v>1</v>
      </c>
      <c r="QIK56" s="299">
        <f>IF(SUM($I$55:QIK55)&lt;=$G$58,1,0)</f>
        <v>1</v>
      </c>
      <c r="QIL56" s="299">
        <f>IF(SUM($I$55:QIL55)&lt;=$G$58,1,0)</f>
        <v>1</v>
      </c>
      <c r="QIM56" s="299">
        <f>IF(SUM($I$55:QIM55)&lt;=$G$58,1,0)</f>
        <v>1</v>
      </c>
      <c r="QIN56" s="299">
        <f>IF(SUM($I$55:QIN55)&lt;=$G$58,1,0)</f>
        <v>1</v>
      </c>
      <c r="QIO56" s="299">
        <f>IF(SUM($I$55:QIO55)&lt;=$G$58,1,0)</f>
        <v>1</v>
      </c>
      <c r="QIP56" s="299">
        <f>IF(SUM($I$55:QIP55)&lt;=$G$58,1,0)</f>
        <v>1</v>
      </c>
      <c r="QIQ56" s="299">
        <f>IF(SUM($I$55:QIQ55)&lt;=$G$58,1,0)</f>
        <v>1</v>
      </c>
      <c r="QIR56" s="299">
        <f>IF(SUM($I$55:QIR55)&lt;=$G$58,1,0)</f>
        <v>1</v>
      </c>
      <c r="QIS56" s="299">
        <f>IF(SUM($I$55:QIS55)&lt;=$G$58,1,0)</f>
        <v>1</v>
      </c>
      <c r="QIT56" s="299">
        <f>IF(SUM($I$55:QIT55)&lt;=$G$58,1,0)</f>
        <v>1</v>
      </c>
      <c r="QIU56" s="299">
        <f>IF(SUM($I$55:QIU55)&lt;=$G$58,1,0)</f>
        <v>1</v>
      </c>
      <c r="QIV56" s="299">
        <f>IF(SUM($I$55:QIV55)&lt;=$G$58,1,0)</f>
        <v>1</v>
      </c>
      <c r="QIW56" s="299">
        <f>IF(SUM($I$55:QIW55)&lt;=$G$58,1,0)</f>
        <v>1</v>
      </c>
      <c r="QIX56" s="299">
        <f>IF(SUM($I$55:QIX55)&lt;=$G$58,1,0)</f>
        <v>1</v>
      </c>
      <c r="QIY56" s="299">
        <f>IF(SUM($I$55:QIY55)&lt;=$G$58,1,0)</f>
        <v>1</v>
      </c>
      <c r="QIZ56" s="299">
        <f>IF(SUM($I$55:QIZ55)&lt;=$G$58,1,0)</f>
        <v>1</v>
      </c>
      <c r="QJA56" s="299">
        <f>IF(SUM($I$55:QJA55)&lt;=$G$58,1,0)</f>
        <v>1</v>
      </c>
      <c r="QJB56" s="299">
        <f>IF(SUM($I$55:QJB55)&lt;=$G$58,1,0)</f>
        <v>1</v>
      </c>
      <c r="QJC56" s="299">
        <f>IF(SUM($I$55:QJC55)&lt;=$G$58,1,0)</f>
        <v>1</v>
      </c>
      <c r="QJD56" s="299">
        <f>IF(SUM($I$55:QJD55)&lt;=$G$58,1,0)</f>
        <v>1</v>
      </c>
      <c r="QJE56" s="299">
        <f>IF(SUM($I$55:QJE55)&lt;=$G$58,1,0)</f>
        <v>1</v>
      </c>
      <c r="QJF56" s="299">
        <f>IF(SUM($I$55:QJF55)&lt;=$G$58,1,0)</f>
        <v>1</v>
      </c>
      <c r="QJG56" s="299">
        <f>IF(SUM($I$55:QJG55)&lt;=$G$58,1,0)</f>
        <v>1</v>
      </c>
      <c r="QJH56" s="299">
        <f>IF(SUM($I$55:QJH55)&lt;=$G$58,1,0)</f>
        <v>1</v>
      </c>
      <c r="QJI56" s="299">
        <f>IF(SUM($I$55:QJI55)&lt;=$G$58,1,0)</f>
        <v>1</v>
      </c>
      <c r="QJJ56" s="299">
        <f>IF(SUM($I$55:QJJ55)&lt;=$G$58,1,0)</f>
        <v>1</v>
      </c>
      <c r="QJK56" s="299">
        <f>IF(SUM($I$55:QJK55)&lt;=$G$58,1,0)</f>
        <v>1</v>
      </c>
      <c r="QJL56" s="299">
        <f>IF(SUM($I$55:QJL55)&lt;=$G$58,1,0)</f>
        <v>1</v>
      </c>
      <c r="QJM56" s="299">
        <f>IF(SUM($I$55:QJM55)&lt;=$G$58,1,0)</f>
        <v>1</v>
      </c>
      <c r="QJN56" s="299">
        <f>IF(SUM($I$55:QJN55)&lt;=$G$58,1,0)</f>
        <v>1</v>
      </c>
      <c r="QJO56" s="299">
        <f>IF(SUM($I$55:QJO55)&lt;=$G$58,1,0)</f>
        <v>1</v>
      </c>
      <c r="QJP56" s="299">
        <f>IF(SUM($I$55:QJP55)&lt;=$G$58,1,0)</f>
        <v>1</v>
      </c>
      <c r="QJQ56" s="299">
        <f>IF(SUM($I$55:QJQ55)&lt;=$G$58,1,0)</f>
        <v>1</v>
      </c>
      <c r="QJR56" s="299">
        <f>IF(SUM($I$55:QJR55)&lt;=$G$58,1,0)</f>
        <v>1</v>
      </c>
      <c r="QJS56" s="299">
        <f>IF(SUM($I$55:QJS55)&lt;=$G$58,1,0)</f>
        <v>1</v>
      </c>
      <c r="QJT56" s="299">
        <f>IF(SUM($I$55:QJT55)&lt;=$G$58,1,0)</f>
        <v>1</v>
      </c>
      <c r="QJU56" s="299">
        <f>IF(SUM($I$55:QJU55)&lt;=$G$58,1,0)</f>
        <v>1</v>
      </c>
      <c r="QJV56" s="299">
        <f>IF(SUM($I$55:QJV55)&lt;=$G$58,1,0)</f>
        <v>1</v>
      </c>
      <c r="QJW56" s="299">
        <f>IF(SUM($I$55:QJW55)&lt;=$G$58,1,0)</f>
        <v>1</v>
      </c>
      <c r="QJX56" s="299">
        <f>IF(SUM($I$55:QJX55)&lt;=$G$58,1,0)</f>
        <v>1</v>
      </c>
      <c r="QJY56" s="299">
        <f>IF(SUM($I$55:QJY55)&lt;=$G$58,1,0)</f>
        <v>1</v>
      </c>
      <c r="QJZ56" s="299">
        <f>IF(SUM($I$55:QJZ55)&lt;=$G$58,1,0)</f>
        <v>1</v>
      </c>
      <c r="QKA56" s="299">
        <f>IF(SUM($I$55:QKA55)&lt;=$G$58,1,0)</f>
        <v>1</v>
      </c>
      <c r="QKB56" s="299">
        <f>IF(SUM($I$55:QKB55)&lt;=$G$58,1,0)</f>
        <v>1</v>
      </c>
      <c r="QKC56" s="299">
        <f>IF(SUM($I$55:QKC55)&lt;=$G$58,1,0)</f>
        <v>1</v>
      </c>
      <c r="QKD56" s="299">
        <f>IF(SUM($I$55:QKD55)&lt;=$G$58,1,0)</f>
        <v>1</v>
      </c>
      <c r="QKE56" s="299">
        <f>IF(SUM($I$55:QKE55)&lt;=$G$58,1,0)</f>
        <v>1</v>
      </c>
      <c r="QKF56" s="299">
        <f>IF(SUM($I$55:QKF55)&lt;=$G$58,1,0)</f>
        <v>1</v>
      </c>
      <c r="QKG56" s="299">
        <f>IF(SUM($I$55:QKG55)&lt;=$G$58,1,0)</f>
        <v>1</v>
      </c>
      <c r="QKH56" s="299">
        <f>IF(SUM($I$55:QKH55)&lt;=$G$58,1,0)</f>
        <v>1</v>
      </c>
      <c r="QKI56" s="299">
        <f>IF(SUM($I$55:QKI55)&lt;=$G$58,1,0)</f>
        <v>1</v>
      </c>
      <c r="QKJ56" s="299">
        <f>IF(SUM($I$55:QKJ55)&lt;=$G$58,1,0)</f>
        <v>1</v>
      </c>
      <c r="QKK56" s="299">
        <f>IF(SUM($I$55:QKK55)&lt;=$G$58,1,0)</f>
        <v>1</v>
      </c>
      <c r="QKL56" s="299">
        <f>IF(SUM($I$55:QKL55)&lt;=$G$58,1,0)</f>
        <v>1</v>
      </c>
      <c r="QKM56" s="299">
        <f>IF(SUM($I$55:QKM55)&lt;=$G$58,1,0)</f>
        <v>1</v>
      </c>
      <c r="QKN56" s="299">
        <f>IF(SUM($I$55:QKN55)&lt;=$G$58,1,0)</f>
        <v>1</v>
      </c>
      <c r="QKO56" s="299">
        <f>IF(SUM($I$55:QKO55)&lt;=$G$58,1,0)</f>
        <v>1</v>
      </c>
      <c r="QKP56" s="299">
        <f>IF(SUM($I$55:QKP55)&lt;=$G$58,1,0)</f>
        <v>1</v>
      </c>
      <c r="QKQ56" s="299">
        <f>IF(SUM($I$55:QKQ55)&lt;=$G$58,1,0)</f>
        <v>1</v>
      </c>
      <c r="QKR56" s="299">
        <f>IF(SUM($I$55:QKR55)&lt;=$G$58,1,0)</f>
        <v>1</v>
      </c>
      <c r="QKS56" s="299">
        <f>IF(SUM($I$55:QKS55)&lt;=$G$58,1,0)</f>
        <v>1</v>
      </c>
      <c r="QKT56" s="299">
        <f>IF(SUM($I$55:QKT55)&lt;=$G$58,1,0)</f>
        <v>1</v>
      </c>
      <c r="QKU56" s="299">
        <f>IF(SUM($I$55:QKU55)&lt;=$G$58,1,0)</f>
        <v>1</v>
      </c>
      <c r="QKV56" s="299">
        <f>IF(SUM($I$55:QKV55)&lt;=$G$58,1,0)</f>
        <v>1</v>
      </c>
      <c r="QKW56" s="299">
        <f>IF(SUM($I$55:QKW55)&lt;=$G$58,1,0)</f>
        <v>1</v>
      </c>
      <c r="QKX56" s="299">
        <f>IF(SUM($I$55:QKX55)&lt;=$G$58,1,0)</f>
        <v>1</v>
      </c>
      <c r="QKY56" s="299">
        <f>IF(SUM($I$55:QKY55)&lt;=$G$58,1,0)</f>
        <v>1</v>
      </c>
      <c r="QKZ56" s="299">
        <f>IF(SUM($I$55:QKZ55)&lt;=$G$58,1,0)</f>
        <v>1</v>
      </c>
      <c r="QLA56" s="299">
        <f>IF(SUM($I$55:QLA55)&lt;=$G$58,1,0)</f>
        <v>1</v>
      </c>
      <c r="QLB56" s="299">
        <f>IF(SUM($I$55:QLB55)&lt;=$G$58,1,0)</f>
        <v>1</v>
      </c>
      <c r="QLC56" s="299">
        <f>IF(SUM($I$55:QLC55)&lt;=$G$58,1,0)</f>
        <v>1</v>
      </c>
      <c r="QLD56" s="299">
        <f>IF(SUM($I$55:QLD55)&lt;=$G$58,1,0)</f>
        <v>1</v>
      </c>
      <c r="QLE56" s="299">
        <f>IF(SUM($I$55:QLE55)&lt;=$G$58,1,0)</f>
        <v>1</v>
      </c>
      <c r="QLF56" s="299">
        <f>IF(SUM($I$55:QLF55)&lt;=$G$58,1,0)</f>
        <v>1</v>
      </c>
      <c r="QLG56" s="299">
        <f>IF(SUM($I$55:QLG55)&lt;=$G$58,1,0)</f>
        <v>1</v>
      </c>
      <c r="QLH56" s="299">
        <f>IF(SUM($I$55:QLH55)&lt;=$G$58,1,0)</f>
        <v>1</v>
      </c>
      <c r="QLI56" s="299">
        <f>IF(SUM($I$55:QLI55)&lt;=$G$58,1,0)</f>
        <v>1</v>
      </c>
      <c r="QLJ56" s="299">
        <f>IF(SUM($I$55:QLJ55)&lt;=$G$58,1,0)</f>
        <v>1</v>
      </c>
      <c r="QLK56" s="299">
        <f>IF(SUM($I$55:QLK55)&lt;=$G$58,1,0)</f>
        <v>1</v>
      </c>
      <c r="QLL56" s="299">
        <f>IF(SUM($I$55:QLL55)&lt;=$G$58,1,0)</f>
        <v>1</v>
      </c>
      <c r="QLM56" s="299">
        <f>IF(SUM($I$55:QLM55)&lt;=$G$58,1,0)</f>
        <v>1</v>
      </c>
      <c r="QLN56" s="299">
        <f>IF(SUM($I$55:QLN55)&lt;=$G$58,1,0)</f>
        <v>1</v>
      </c>
      <c r="QLO56" s="299">
        <f>IF(SUM($I$55:QLO55)&lt;=$G$58,1,0)</f>
        <v>1</v>
      </c>
      <c r="QLP56" s="299">
        <f>IF(SUM($I$55:QLP55)&lt;=$G$58,1,0)</f>
        <v>1</v>
      </c>
      <c r="QLQ56" s="299">
        <f>IF(SUM($I$55:QLQ55)&lt;=$G$58,1,0)</f>
        <v>1</v>
      </c>
      <c r="QLR56" s="299">
        <f>IF(SUM($I$55:QLR55)&lt;=$G$58,1,0)</f>
        <v>1</v>
      </c>
      <c r="QLS56" s="299">
        <f>IF(SUM($I$55:QLS55)&lt;=$G$58,1,0)</f>
        <v>1</v>
      </c>
      <c r="QLT56" s="299">
        <f>IF(SUM($I$55:QLT55)&lt;=$G$58,1,0)</f>
        <v>1</v>
      </c>
      <c r="QLU56" s="299">
        <f>IF(SUM($I$55:QLU55)&lt;=$G$58,1,0)</f>
        <v>1</v>
      </c>
      <c r="QLV56" s="299">
        <f>IF(SUM($I$55:QLV55)&lt;=$G$58,1,0)</f>
        <v>1</v>
      </c>
      <c r="QLW56" s="299">
        <f>IF(SUM($I$55:QLW55)&lt;=$G$58,1,0)</f>
        <v>1</v>
      </c>
      <c r="QLX56" s="299">
        <f>IF(SUM($I$55:QLX55)&lt;=$G$58,1,0)</f>
        <v>1</v>
      </c>
      <c r="QLY56" s="299">
        <f>IF(SUM($I$55:QLY55)&lt;=$G$58,1,0)</f>
        <v>1</v>
      </c>
      <c r="QLZ56" s="299">
        <f>IF(SUM($I$55:QLZ55)&lt;=$G$58,1,0)</f>
        <v>1</v>
      </c>
      <c r="QMA56" s="299">
        <f>IF(SUM($I$55:QMA55)&lt;=$G$58,1,0)</f>
        <v>1</v>
      </c>
      <c r="QMB56" s="299">
        <f>IF(SUM($I$55:QMB55)&lt;=$G$58,1,0)</f>
        <v>1</v>
      </c>
      <c r="QMC56" s="299">
        <f>IF(SUM($I$55:QMC55)&lt;=$G$58,1,0)</f>
        <v>1</v>
      </c>
      <c r="QMD56" s="299">
        <f>IF(SUM($I$55:QMD55)&lt;=$G$58,1,0)</f>
        <v>1</v>
      </c>
      <c r="QME56" s="299">
        <f>IF(SUM($I$55:QME55)&lt;=$G$58,1,0)</f>
        <v>1</v>
      </c>
      <c r="QMF56" s="299">
        <f>IF(SUM($I$55:QMF55)&lt;=$G$58,1,0)</f>
        <v>1</v>
      </c>
      <c r="QMG56" s="299">
        <f>IF(SUM($I$55:QMG55)&lt;=$G$58,1,0)</f>
        <v>1</v>
      </c>
      <c r="QMH56" s="299">
        <f>IF(SUM($I$55:QMH55)&lt;=$G$58,1,0)</f>
        <v>1</v>
      </c>
      <c r="QMI56" s="299">
        <f>IF(SUM($I$55:QMI55)&lt;=$G$58,1,0)</f>
        <v>1</v>
      </c>
      <c r="QMJ56" s="299">
        <f>IF(SUM($I$55:QMJ55)&lt;=$G$58,1,0)</f>
        <v>1</v>
      </c>
      <c r="QMK56" s="299">
        <f>IF(SUM($I$55:QMK55)&lt;=$G$58,1,0)</f>
        <v>1</v>
      </c>
      <c r="QML56" s="299">
        <f>IF(SUM($I$55:QML55)&lt;=$G$58,1,0)</f>
        <v>1</v>
      </c>
      <c r="QMM56" s="299">
        <f>IF(SUM($I$55:QMM55)&lt;=$G$58,1,0)</f>
        <v>1</v>
      </c>
      <c r="QMN56" s="299">
        <f>IF(SUM($I$55:QMN55)&lt;=$G$58,1,0)</f>
        <v>1</v>
      </c>
      <c r="QMO56" s="299">
        <f>IF(SUM($I$55:QMO55)&lt;=$G$58,1,0)</f>
        <v>1</v>
      </c>
      <c r="QMP56" s="299">
        <f>IF(SUM($I$55:QMP55)&lt;=$G$58,1,0)</f>
        <v>1</v>
      </c>
      <c r="QMQ56" s="299">
        <f>IF(SUM($I$55:QMQ55)&lt;=$G$58,1,0)</f>
        <v>1</v>
      </c>
      <c r="QMR56" s="299">
        <f>IF(SUM($I$55:QMR55)&lt;=$G$58,1,0)</f>
        <v>1</v>
      </c>
      <c r="QMS56" s="299">
        <f>IF(SUM($I$55:QMS55)&lt;=$G$58,1,0)</f>
        <v>1</v>
      </c>
      <c r="QMT56" s="299">
        <f>IF(SUM($I$55:QMT55)&lt;=$G$58,1,0)</f>
        <v>1</v>
      </c>
      <c r="QMU56" s="299">
        <f>IF(SUM($I$55:QMU55)&lt;=$G$58,1,0)</f>
        <v>1</v>
      </c>
      <c r="QMV56" s="299">
        <f>IF(SUM($I$55:QMV55)&lt;=$G$58,1,0)</f>
        <v>1</v>
      </c>
      <c r="QMW56" s="299">
        <f>IF(SUM($I$55:QMW55)&lt;=$G$58,1,0)</f>
        <v>1</v>
      </c>
      <c r="QMX56" s="299">
        <f>IF(SUM($I$55:QMX55)&lt;=$G$58,1,0)</f>
        <v>1</v>
      </c>
      <c r="QMY56" s="299">
        <f>IF(SUM($I$55:QMY55)&lt;=$G$58,1,0)</f>
        <v>1</v>
      </c>
      <c r="QMZ56" s="299">
        <f>IF(SUM($I$55:QMZ55)&lt;=$G$58,1,0)</f>
        <v>1</v>
      </c>
      <c r="QNA56" s="299">
        <f>IF(SUM($I$55:QNA55)&lt;=$G$58,1,0)</f>
        <v>1</v>
      </c>
      <c r="QNB56" s="299">
        <f>IF(SUM($I$55:QNB55)&lt;=$G$58,1,0)</f>
        <v>1</v>
      </c>
      <c r="QNC56" s="299">
        <f>IF(SUM($I$55:QNC55)&lt;=$G$58,1,0)</f>
        <v>1</v>
      </c>
      <c r="QND56" s="299">
        <f>IF(SUM($I$55:QND55)&lt;=$G$58,1,0)</f>
        <v>1</v>
      </c>
      <c r="QNE56" s="299">
        <f>IF(SUM($I$55:QNE55)&lt;=$G$58,1,0)</f>
        <v>1</v>
      </c>
      <c r="QNF56" s="299">
        <f>IF(SUM($I$55:QNF55)&lt;=$G$58,1,0)</f>
        <v>1</v>
      </c>
      <c r="QNG56" s="299">
        <f>IF(SUM($I$55:QNG55)&lt;=$G$58,1,0)</f>
        <v>1</v>
      </c>
      <c r="QNH56" s="299">
        <f>IF(SUM($I$55:QNH55)&lt;=$G$58,1,0)</f>
        <v>1</v>
      </c>
      <c r="QNI56" s="299">
        <f>IF(SUM($I$55:QNI55)&lt;=$G$58,1,0)</f>
        <v>1</v>
      </c>
      <c r="QNJ56" s="299">
        <f>IF(SUM($I$55:QNJ55)&lt;=$G$58,1,0)</f>
        <v>1</v>
      </c>
      <c r="QNK56" s="299">
        <f>IF(SUM($I$55:QNK55)&lt;=$G$58,1,0)</f>
        <v>1</v>
      </c>
      <c r="QNL56" s="299">
        <f>IF(SUM($I$55:QNL55)&lt;=$G$58,1,0)</f>
        <v>1</v>
      </c>
      <c r="QNM56" s="299">
        <f>IF(SUM($I$55:QNM55)&lt;=$G$58,1,0)</f>
        <v>1</v>
      </c>
      <c r="QNN56" s="299">
        <f>IF(SUM($I$55:QNN55)&lt;=$G$58,1,0)</f>
        <v>1</v>
      </c>
      <c r="QNO56" s="299">
        <f>IF(SUM($I$55:QNO55)&lt;=$G$58,1,0)</f>
        <v>1</v>
      </c>
      <c r="QNP56" s="299">
        <f>IF(SUM($I$55:QNP55)&lt;=$G$58,1,0)</f>
        <v>1</v>
      </c>
      <c r="QNQ56" s="299">
        <f>IF(SUM($I$55:QNQ55)&lt;=$G$58,1,0)</f>
        <v>1</v>
      </c>
      <c r="QNR56" s="299">
        <f>IF(SUM($I$55:QNR55)&lt;=$G$58,1,0)</f>
        <v>1</v>
      </c>
      <c r="QNS56" s="299">
        <f>IF(SUM($I$55:QNS55)&lt;=$G$58,1,0)</f>
        <v>1</v>
      </c>
      <c r="QNT56" s="299">
        <f>IF(SUM($I$55:QNT55)&lt;=$G$58,1,0)</f>
        <v>1</v>
      </c>
      <c r="QNU56" s="299">
        <f>IF(SUM($I$55:QNU55)&lt;=$G$58,1,0)</f>
        <v>1</v>
      </c>
      <c r="QNV56" s="299">
        <f>IF(SUM($I$55:QNV55)&lt;=$G$58,1,0)</f>
        <v>1</v>
      </c>
      <c r="QNW56" s="299">
        <f>IF(SUM($I$55:QNW55)&lt;=$G$58,1,0)</f>
        <v>1</v>
      </c>
      <c r="QNX56" s="299">
        <f>IF(SUM($I$55:QNX55)&lt;=$G$58,1,0)</f>
        <v>1</v>
      </c>
      <c r="QNY56" s="299">
        <f>IF(SUM($I$55:QNY55)&lt;=$G$58,1,0)</f>
        <v>1</v>
      </c>
      <c r="QNZ56" s="299">
        <f>IF(SUM($I$55:QNZ55)&lt;=$G$58,1,0)</f>
        <v>1</v>
      </c>
      <c r="QOA56" s="299">
        <f>IF(SUM($I$55:QOA55)&lt;=$G$58,1,0)</f>
        <v>1</v>
      </c>
      <c r="QOB56" s="299">
        <f>IF(SUM($I$55:QOB55)&lt;=$G$58,1,0)</f>
        <v>1</v>
      </c>
      <c r="QOC56" s="299">
        <f>IF(SUM($I$55:QOC55)&lt;=$G$58,1,0)</f>
        <v>1</v>
      </c>
      <c r="QOD56" s="299">
        <f>IF(SUM($I$55:QOD55)&lt;=$G$58,1,0)</f>
        <v>1</v>
      </c>
      <c r="QOE56" s="299">
        <f>IF(SUM($I$55:QOE55)&lt;=$G$58,1,0)</f>
        <v>1</v>
      </c>
      <c r="QOF56" s="299">
        <f>IF(SUM($I$55:QOF55)&lt;=$G$58,1,0)</f>
        <v>1</v>
      </c>
      <c r="QOG56" s="299">
        <f>IF(SUM($I$55:QOG55)&lt;=$G$58,1,0)</f>
        <v>1</v>
      </c>
      <c r="QOH56" s="299">
        <f>IF(SUM($I$55:QOH55)&lt;=$G$58,1,0)</f>
        <v>1</v>
      </c>
      <c r="QOI56" s="299">
        <f>IF(SUM($I$55:QOI55)&lt;=$G$58,1,0)</f>
        <v>1</v>
      </c>
      <c r="QOJ56" s="299">
        <f>IF(SUM($I$55:QOJ55)&lt;=$G$58,1,0)</f>
        <v>1</v>
      </c>
      <c r="QOK56" s="299">
        <f>IF(SUM($I$55:QOK55)&lt;=$G$58,1,0)</f>
        <v>1</v>
      </c>
      <c r="QOL56" s="299">
        <f>IF(SUM($I$55:QOL55)&lt;=$G$58,1,0)</f>
        <v>1</v>
      </c>
      <c r="QOM56" s="299">
        <f>IF(SUM($I$55:QOM55)&lt;=$G$58,1,0)</f>
        <v>1</v>
      </c>
      <c r="QON56" s="299">
        <f>IF(SUM($I$55:QON55)&lt;=$G$58,1,0)</f>
        <v>1</v>
      </c>
      <c r="QOO56" s="299">
        <f>IF(SUM($I$55:QOO55)&lt;=$G$58,1,0)</f>
        <v>1</v>
      </c>
      <c r="QOP56" s="299">
        <f>IF(SUM($I$55:QOP55)&lt;=$G$58,1,0)</f>
        <v>1</v>
      </c>
      <c r="QOQ56" s="299">
        <f>IF(SUM($I$55:QOQ55)&lt;=$G$58,1,0)</f>
        <v>1</v>
      </c>
      <c r="QOR56" s="299">
        <f>IF(SUM($I$55:QOR55)&lt;=$G$58,1,0)</f>
        <v>1</v>
      </c>
      <c r="QOS56" s="299">
        <f>IF(SUM($I$55:QOS55)&lt;=$G$58,1,0)</f>
        <v>1</v>
      </c>
      <c r="QOT56" s="299">
        <f>IF(SUM($I$55:QOT55)&lt;=$G$58,1,0)</f>
        <v>1</v>
      </c>
      <c r="QOU56" s="299">
        <f>IF(SUM($I$55:QOU55)&lt;=$G$58,1,0)</f>
        <v>1</v>
      </c>
      <c r="QOV56" s="299">
        <f>IF(SUM($I$55:QOV55)&lt;=$G$58,1,0)</f>
        <v>1</v>
      </c>
      <c r="QOW56" s="299">
        <f>IF(SUM($I$55:QOW55)&lt;=$G$58,1,0)</f>
        <v>1</v>
      </c>
      <c r="QOX56" s="299">
        <f>IF(SUM($I$55:QOX55)&lt;=$G$58,1,0)</f>
        <v>1</v>
      </c>
      <c r="QOY56" s="299">
        <f>IF(SUM($I$55:QOY55)&lt;=$G$58,1,0)</f>
        <v>1</v>
      </c>
      <c r="QOZ56" s="299">
        <f>IF(SUM($I$55:QOZ55)&lt;=$G$58,1,0)</f>
        <v>1</v>
      </c>
      <c r="QPA56" s="299">
        <f>IF(SUM($I$55:QPA55)&lt;=$G$58,1,0)</f>
        <v>1</v>
      </c>
      <c r="QPB56" s="299">
        <f>IF(SUM($I$55:QPB55)&lt;=$G$58,1,0)</f>
        <v>1</v>
      </c>
      <c r="QPC56" s="299">
        <f>IF(SUM($I$55:QPC55)&lt;=$G$58,1,0)</f>
        <v>1</v>
      </c>
      <c r="QPD56" s="299">
        <f>IF(SUM($I$55:QPD55)&lt;=$G$58,1,0)</f>
        <v>1</v>
      </c>
      <c r="QPE56" s="299">
        <f>IF(SUM($I$55:QPE55)&lt;=$G$58,1,0)</f>
        <v>1</v>
      </c>
      <c r="QPF56" s="299">
        <f>IF(SUM($I$55:QPF55)&lt;=$G$58,1,0)</f>
        <v>1</v>
      </c>
      <c r="QPG56" s="299">
        <f>IF(SUM($I$55:QPG55)&lt;=$G$58,1,0)</f>
        <v>1</v>
      </c>
      <c r="QPH56" s="299">
        <f>IF(SUM($I$55:QPH55)&lt;=$G$58,1,0)</f>
        <v>1</v>
      </c>
      <c r="QPI56" s="299">
        <f>IF(SUM($I$55:QPI55)&lt;=$G$58,1,0)</f>
        <v>1</v>
      </c>
      <c r="QPJ56" s="299">
        <f>IF(SUM($I$55:QPJ55)&lt;=$G$58,1,0)</f>
        <v>1</v>
      </c>
      <c r="QPK56" s="299">
        <f>IF(SUM($I$55:QPK55)&lt;=$G$58,1,0)</f>
        <v>1</v>
      </c>
      <c r="QPL56" s="299">
        <f>IF(SUM($I$55:QPL55)&lt;=$G$58,1,0)</f>
        <v>1</v>
      </c>
      <c r="QPM56" s="299">
        <f>IF(SUM($I$55:QPM55)&lt;=$G$58,1,0)</f>
        <v>1</v>
      </c>
      <c r="QPN56" s="299">
        <f>IF(SUM($I$55:QPN55)&lt;=$G$58,1,0)</f>
        <v>1</v>
      </c>
      <c r="QPO56" s="299">
        <f>IF(SUM($I$55:QPO55)&lt;=$G$58,1,0)</f>
        <v>1</v>
      </c>
      <c r="QPP56" s="299">
        <f>IF(SUM($I$55:QPP55)&lt;=$G$58,1,0)</f>
        <v>1</v>
      </c>
      <c r="QPQ56" s="299">
        <f>IF(SUM($I$55:QPQ55)&lt;=$G$58,1,0)</f>
        <v>1</v>
      </c>
      <c r="QPR56" s="299">
        <f>IF(SUM($I$55:QPR55)&lt;=$G$58,1,0)</f>
        <v>1</v>
      </c>
      <c r="QPS56" s="299">
        <f>IF(SUM($I$55:QPS55)&lt;=$G$58,1,0)</f>
        <v>1</v>
      </c>
      <c r="QPT56" s="299">
        <f>IF(SUM($I$55:QPT55)&lt;=$G$58,1,0)</f>
        <v>1</v>
      </c>
      <c r="QPU56" s="299">
        <f>IF(SUM($I$55:QPU55)&lt;=$G$58,1,0)</f>
        <v>1</v>
      </c>
      <c r="QPV56" s="299">
        <f>IF(SUM($I$55:QPV55)&lt;=$G$58,1,0)</f>
        <v>1</v>
      </c>
      <c r="QPW56" s="299">
        <f>IF(SUM($I$55:QPW55)&lt;=$G$58,1,0)</f>
        <v>1</v>
      </c>
      <c r="QPX56" s="299">
        <f>IF(SUM($I$55:QPX55)&lt;=$G$58,1,0)</f>
        <v>1</v>
      </c>
      <c r="QPY56" s="299">
        <f>IF(SUM($I$55:QPY55)&lt;=$G$58,1,0)</f>
        <v>1</v>
      </c>
      <c r="QPZ56" s="299">
        <f>IF(SUM($I$55:QPZ55)&lt;=$G$58,1,0)</f>
        <v>1</v>
      </c>
      <c r="QQA56" s="299">
        <f>IF(SUM($I$55:QQA55)&lt;=$G$58,1,0)</f>
        <v>1</v>
      </c>
      <c r="QQB56" s="299">
        <f>IF(SUM($I$55:QQB55)&lt;=$G$58,1,0)</f>
        <v>1</v>
      </c>
      <c r="QQC56" s="299">
        <f>IF(SUM($I$55:QQC55)&lt;=$G$58,1,0)</f>
        <v>1</v>
      </c>
      <c r="QQD56" s="299">
        <f>IF(SUM($I$55:QQD55)&lt;=$G$58,1,0)</f>
        <v>1</v>
      </c>
      <c r="QQE56" s="299">
        <f>IF(SUM($I$55:QQE55)&lt;=$G$58,1,0)</f>
        <v>1</v>
      </c>
      <c r="QQF56" s="299">
        <f>IF(SUM($I$55:QQF55)&lt;=$G$58,1,0)</f>
        <v>1</v>
      </c>
      <c r="QQG56" s="299">
        <f>IF(SUM($I$55:QQG55)&lt;=$G$58,1,0)</f>
        <v>1</v>
      </c>
      <c r="QQH56" s="299">
        <f>IF(SUM($I$55:QQH55)&lt;=$G$58,1,0)</f>
        <v>1</v>
      </c>
      <c r="QQI56" s="299">
        <f>IF(SUM($I$55:QQI55)&lt;=$G$58,1,0)</f>
        <v>1</v>
      </c>
      <c r="QQJ56" s="299">
        <f>IF(SUM($I$55:QQJ55)&lt;=$G$58,1,0)</f>
        <v>1</v>
      </c>
      <c r="QQK56" s="299">
        <f>IF(SUM($I$55:QQK55)&lt;=$G$58,1,0)</f>
        <v>1</v>
      </c>
      <c r="QQL56" s="299">
        <f>IF(SUM($I$55:QQL55)&lt;=$G$58,1,0)</f>
        <v>1</v>
      </c>
      <c r="QQM56" s="299">
        <f>IF(SUM($I$55:QQM55)&lt;=$G$58,1,0)</f>
        <v>1</v>
      </c>
      <c r="QQN56" s="299">
        <f>IF(SUM($I$55:QQN55)&lt;=$G$58,1,0)</f>
        <v>1</v>
      </c>
      <c r="QQO56" s="299">
        <f>IF(SUM($I$55:QQO55)&lt;=$G$58,1,0)</f>
        <v>1</v>
      </c>
      <c r="QQP56" s="299">
        <f>IF(SUM($I$55:QQP55)&lt;=$G$58,1,0)</f>
        <v>1</v>
      </c>
      <c r="QQQ56" s="299">
        <f>IF(SUM($I$55:QQQ55)&lt;=$G$58,1,0)</f>
        <v>1</v>
      </c>
      <c r="QQR56" s="299">
        <f>IF(SUM($I$55:QQR55)&lt;=$G$58,1,0)</f>
        <v>1</v>
      </c>
      <c r="QQS56" s="299">
        <f>IF(SUM($I$55:QQS55)&lt;=$G$58,1,0)</f>
        <v>1</v>
      </c>
      <c r="QQT56" s="299">
        <f>IF(SUM($I$55:QQT55)&lt;=$G$58,1,0)</f>
        <v>1</v>
      </c>
      <c r="QQU56" s="299">
        <f>IF(SUM($I$55:QQU55)&lt;=$G$58,1,0)</f>
        <v>1</v>
      </c>
      <c r="QQV56" s="299">
        <f>IF(SUM($I$55:QQV55)&lt;=$G$58,1,0)</f>
        <v>1</v>
      </c>
      <c r="QQW56" s="299">
        <f>IF(SUM($I$55:QQW55)&lt;=$G$58,1,0)</f>
        <v>1</v>
      </c>
      <c r="QQX56" s="299">
        <f>IF(SUM($I$55:QQX55)&lt;=$G$58,1,0)</f>
        <v>1</v>
      </c>
      <c r="QQY56" s="299">
        <f>IF(SUM($I$55:QQY55)&lt;=$G$58,1,0)</f>
        <v>1</v>
      </c>
      <c r="QQZ56" s="299">
        <f>IF(SUM($I$55:QQZ55)&lt;=$G$58,1,0)</f>
        <v>1</v>
      </c>
      <c r="QRA56" s="299">
        <f>IF(SUM($I$55:QRA55)&lt;=$G$58,1,0)</f>
        <v>1</v>
      </c>
      <c r="QRB56" s="299">
        <f>IF(SUM($I$55:QRB55)&lt;=$G$58,1,0)</f>
        <v>1</v>
      </c>
      <c r="QRC56" s="299">
        <f>IF(SUM($I$55:QRC55)&lt;=$G$58,1,0)</f>
        <v>1</v>
      </c>
      <c r="QRD56" s="299">
        <f>IF(SUM($I$55:QRD55)&lt;=$G$58,1,0)</f>
        <v>1</v>
      </c>
      <c r="QRE56" s="299">
        <f>IF(SUM($I$55:QRE55)&lt;=$G$58,1,0)</f>
        <v>1</v>
      </c>
      <c r="QRF56" s="299">
        <f>IF(SUM($I$55:QRF55)&lt;=$G$58,1,0)</f>
        <v>1</v>
      </c>
      <c r="QRG56" s="299">
        <f>IF(SUM($I$55:QRG55)&lt;=$G$58,1,0)</f>
        <v>1</v>
      </c>
      <c r="QRH56" s="299">
        <f>IF(SUM($I$55:QRH55)&lt;=$G$58,1,0)</f>
        <v>1</v>
      </c>
      <c r="QRI56" s="299">
        <f>IF(SUM($I$55:QRI55)&lt;=$G$58,1,0)</f>
        <v>1</v>
      </c>
      <c r="QRJ56" s="299">
        <f>IF(SUM($I$55:QRJ55)&lt;=$G$58,1,0)</f>
        <v>1</v>
      </c>
      <c r="QRK56" s="299">
        <f>IF(SUM($I$55:QRK55)&lt;=$G$58,1,0)</f>
        <v>1</v>
      </c>
      <c r="QRL56" s="299">
        <f>IF(SUM($I$55:QRL55)&lt;=$G$58,1,0)</f>
        <v>1</v>
      </c>
      <c r="QRM56" s="299">
        <f>IF(SUM($I$55:QRM55)&lt;=$G$58,1,0)</f>
        <v>1</v>
      </c>
      <c r="QRN56" s="299">
        <f>IF(SUM($I$55:QRN55)&lt;=$G$58,1,0)</f>
        <v>1</v>
      </c>
      <c r="QRO56" s="299">
        <f>IF(SUM($I$55:QRO55)&lt;=$G$58,1,0)</f>
        <v>1</v>
      </c>
      <c r="QRP56" s="299">
        <f>IF(SUM($I$55:QRP55)&lt;=$G$58,1,0)</f>
        <v>1</v>
      </c>
      <c r="QRQ56" s="299">
        <f>IF(SUM($I$55:QRQ55)&lt;=$G$58,1,0)</f>
        <v>1</v>
      </c>
      <c r="QRR56" s="299">
        <f>IF(SUM($I$55:QRR55)&lt;=$G$58,1,0)</f>
        <v>1</v>
      </c>
      <c r="QRS56" s="299">
        <f>IF(SUM($I$55:QRS55)&lt;=$G$58,1,0)</f>
        <v>1</v>
      </c>
      <c r="QRT56" s="299">
        <f>IF(SUM($I$55:QRT55)&lt;=$G$58,1,0)</f>
        <v>1</v>
      </c>
      <c r="QRU56" s="299">
        <f>IF(SUM($I$55:QRU55)&lt;=$G$58,1,0)</f>
        <v>1</v>
      </c>
      <c r="QRV56" s="299">
        <f>IF(SUM($I$55:QRV55)&lt;=$G$58,1,0)</f>
        <v>1</v>
      </c>
      <c r="QRW56" s="299">
        <f>IF(SUM($I$55:QRW55)&lt;=$G$58,1,0)</f>
        <v>1</v>
      </c>
      <c r="QRX56" s="299">
        <f>IF(SUM($I$55:QRX55)&lt;=$G$58,1,0)</f>
        <v>1</v>
      </c>
      <c r="QRY56" s="299">
        <f>IF(SUM($I$55:QRY55)&lt;=$G$58,1,0)</f>
        <v>1</v>
      </c>
      <c r="QRZ56" s="299">
        <f>IF(SUM($I$55:QRZ55)&lt;=$G$58,1,0)</f>
        <v>1</v>
      </c>
      <c r="QSA56" s="299">
        <f>IF(SUM($I$55:QSA55)&lt;=$G$58,1,0)</f>
        <v>1</v>
      </c>
      <c r="QSB56" s="299">
        <f>IF(SUM($I$55:QSB55)&lt;=$G$58,1,0)</f>
        <v>1</v>
      </c>
      <c r="QSC56" s="299">
        <f>IF(SUM($I$55:QSC55)&lt;=$G$58,1,0)</f>
        <v>1</v>
      </c>
      <c r="QSD56" s="299">
        <f>IF(SUM($I$55:QSD55)&lt;=$G$58,1,0)</f>
        <v>1</v>
      </c>
      <c r="QSE56" s="299">
        <f>IF(SUM($I$55:QSE55)&lt;=$G$58,1,0)</f>
        <v>1</v>
      </c>
      <c r="QSF56" s="299">
        <f>IF(SUM($I$55:QSF55)&lt;=$G$58,1,0)</f>
        <v>1</v>
      </c>
      <c r="QSG56" s="299">
        <f>IF(SUM($I$55:QSG55)&lt;=$G$58,1,0)</f>
        <v>1</v>
      </c>
      <c r="QSH56" s="299">
        <f>IF(SUM($I$55:QSH55)&lt;=$G$58,1,0)</f>
        <v>1</v>
      </c>
      <c r="QSI56" s="299">
        <f>IF(SUM($I$55:QSI55)&lt;=$G$58,1,0)</f>
        <v>1</v>
      </c>
      <c r="QSJ56" s="299">
        <f>IF(SUM($I$55:QSJ55)&lt;=$G$58,1,0)</f>
        <v>1</v>
      </c>
      <c r="QSK56" s="299">
        <f>IF(SUM($I$55:QSK55)&lt;=$G$58,1,0)</f>
        <v>1</v>
      </c>
      <c r="QSL56" s="299">
        <f>IF(SUM($I$55:QSL55)&lt;=$G$58,1,0)</f>
        <v>1</v>
      </c>
      <c r="QSM56" s="299">
        <f>IF(SUM($I$55:QSM55)&lt;=$G$58,1,0)</f>
        <v>1</v>
      </c>
      <c r="QSN56" s="299">
        <f>IF(SUM($I$55:QSN55)&lt;=$G$58,1,0)</f>
        <v>1</v>
      </c>
      <c r="QSO56" s="299">
        <f>IF(SUM($I$55:QSO55)&lt;=$G$58,1,0)</f>
        <v>1</v>
      </c>
      <c r="QSP56" s="299">
        <f>IF(SUM($I$55:QSP55)&lt;=$G$58,1,0)</f>
        <v>1</v>
      </c>
      <c r="QSQ56" s="299">
        <f>IF(SUM($I$55:QSQ55)&lt;=$G$58,1,0)</f>
        <v>1</v>
      </c>
      <c r="QSR56" s="299">
        <f>IF(SUM($I$55:QSR55)&lt;=$G$58,1,0)</f>
        <v>1</v>
      </c>
      <c r="QSS56" s="299">
        <f>IF(SUM($I$55:QSS55)&lt;=$G$58,1,0)</f>
        <v>1</v>
      </c>
      <c r="QST56" s="299">
        <f>IF(SUM($I$55:QST55)&lt;=$G$58,1,0)</f>
        <v>1</v>
      </c>
      <c r="QSU56" s="299">
        <f>IF(SUM($I$55:QSU55)&lt;=$G$58,1,0)</f>
        <v>1</v>
      </c>
      <c r="QSV56" s="299">
        <f>IF(SUM($I$55:QSV55)&lt;=$G$58,1,0)</f>
        <v>1</v>
      </c>
      <c r="QSW56" s="299">
        <f>IF(SUM($I$55:QSW55)&lt;=$G$58,1,0)</f>
        <v>1</v>
      </c>
      <c r="QSX56" s="299">
        <f>IF(SUM($I$55:QSX55)&lt;=$G$58,1,0)</f>
        <v>1</v>
      </c>
      <c r="QSY56" s="299">
        <f>IF(SUM($I$55:QSY55)&lt;=$G$58,1,0)</f>
        <v>1</v>
      </c>
      <c r="QSZ56" s="299">
        <f>IF(SUM($I$55:QSZ55)&lt;=$G$58,1,0)</f>
        <v>1</v>
      </c>
      <c r="QTA56" s="299">
        <f>IF(SUM($I$55:QTA55)&lt;=$G$58,1,0)</f>
        <v>1</v>
      </c>
      <c r="QTB56" s="299">
        <f>IF(SUM($I$55:QTB55)&lt;=$G$58,1,0)</f>
        <v>1</v>
      </c>
      <c r="QTC56" s="299">
        <f>IF(SUM($I$55:QTC55)&lt;=$G$58,1,0)</f>
        <v>1</v>
      </c>
      <c r="QTD56" s="299">
        <f>IF(SUM($I$55:QTD55)&lt;=$G$58,1,0)</f>
        <v>1</v>
      </c>
      <c r="QTE56" s="299">
        <f>IF(SUM($I$55:QTE55)&lt;=$G$58,1,0)</f>
        <v>1</v>
      </c>
      <c r="QTF56" s="299">
        <f>IF(SUM($I$55:QTF55)&lt;=$G$58,1,0)</f>
        <v>1</v>
      </c>
      <c r="QTG56" s="299">
        <f>IF(SUM($I$55:QTG55)&lt;=$G$58,1,0)</f>
        <v>1</v>
      </c>
      <c r="QTH56" s="299">
        <f>IF(SUM($I$55:QTH55)&lt;=$G$58,1,0)</f>
        <v>1</v>
      </c>
      <c r="QTI56" s="299">
        <f>IF(SUM($I$55:QTI55)&lt;=$G$58,1,0)</f>
        <v>1</v>
      </c>
      <c r="QTJ56" s="299">
        <f>IF(SUM($I$55:QTJ55)&lt;=$G$58,1,0)</f>
        <v>1</v>
      </c>
      <c r="QTK56" s="299">
        <f>IF(SUM($I$55:QTK55)&lt;=$G$58,1,0)</f>
        <v>1</v>
      </c>
      <c r="QTL56" s="299">
        <f>IF(SUM($I$55:QTL55)&lt;=$G$58,1,0)</f>
        <v>1</v>
      </c>
      <c r="QTM56" s="299">
        <f>IF(SUM($I$55:QTM55)&lt;=$G$58,1,0)</f>
        <v>1</v>
      </c>
      <c r="QTN56" s="299">
        <f>IF(SUM($I$55:QTN55)&lt;=$G$58,1,0)</f>
        <v>1</v>
      </c>
      <c r="QTO56" s="299">
        <f>IF(SUM($I$55:QTO55)&lt;=$G$58,1,0)</f>
        <v>1</v>
      </c>
      <c r="QTP56" s="299">
        <f>IF(SUM($I$55:QTP55)&lt;=$G$58,1,0)</f>
        <v>1</v>
      </c>
      <c r="QTQ56" s="299">
        <f>IF(SUM($I$55:QTQ55)&lt;=$G$58,1,0)</f>
        <v>1</v>
      </c>
      <c r="QTR56" s="299">
        <f>IF(SUM($I$55:QTR55)&lt;=$G$58,1,0)</f>
        <v>1</v>
      </c>
      <c r="QTS56" s="299">
        <f>IF(SUM($I$55:QTS55)&lt;=$G$58,1,0)</f>
        <v>1</v>
      </c>
      <c r="QTT56" s="299">
        <f>IF(SUM($I$55:QTT55)&lt;=$G$58,1,0)</f>
        <v>1</v>
      </c>
      <c r="QTU56" s="299">
        <f>IF(SUM($I$55:QTU55)&lt;=$G$58,1,0)</f>
        <v>1</v>
      </c>
      <c r="QTV56" s="299">
        <f>IF(SUM($I$55:QTV55)&lt;=$G$58,1,0)</f>
        <v>1</v>
      </c>
      <c r="QTW56" s="299">
        <f>IF(SUM($I$55:QTW55)&lt;=$G$58,1,0)</f>
        <v>1</v>
      </c>
      <c r="QTX56" s="299">
        <f>IF(SUM($I$55:QTX55)&lt;=$G$58,1,0)</f>
        <v>1</v>
      </c>
      <c r="QTY56" s="299">
        <f>IF(SUM($I$55:QTY55)&lt;=$G$58,1,0)</f>
        <v>1</v>
      </c>
      <c r="QTZ56" s="299">
        <f>IF(SUM($I$55:QTZ55)&lt;=$G$58,1,0)</f>
        <v>1</v>
      </c>
      <c r="QUA56" s="299">
        <f>IF(SUM($I$55:QUA55)&lt;=$G$58,1,0)</f>
        <v>1</v>
      </c>
      <c r="QUB56" s="299">
        <f>IF(SUM($I$55:QUB55)&lt;=$G$58,1,0)</f>
        <v>1</v>
      </c>
      <c r="QUC56" s="299">
        <f>IF(SUM($I$55:QUC55)&lt;=$G$58,1,0)</f>
        <v>1</v>
      </c>
      <c r="QUD56" s="299">
        <f>IF(SUM($I$55:QUD55)&lt;=$G$58,1,0)</f>
        <v>1</v>
      </c>
      <c r="QUE56" s="299">
        <f>IF(SUM($I$55:QUE55)&lt;=$G$58,1,0)</f>
        <v>1</v>
      </c>
      <c r="QUF56" s="299">
        <f>IF(SUM($I$55:QUF55)&lt;=$G$58,1,0)</f>
        <v>1</v>
      </c>
      <c r="QUG56" s="299">
        <f>IF(SUM($I$55:QUG55)&lt;=$G$58,1,0)</f>
        <v>1</v>
      </c>
      <c r="QUH56" s="299">
        <f>IF(SUM($I$55:QUH55)&lt;=$G$58,1,0)</f>
        <v>1</v>
      </c>
      <c r="QUI56" s="299">
        <f>IF(SUM($I$55:QUI55)&lt;=$G$58,1,0)</f>
        <v>1</v>
      </c>
      <c r="QUJ56" s="299">
        <f>IF(SUM($I$55:QUJ55)&lt;=$G$58,1,0)</f>
        <v>1</v>
      </c>
      <c r="QUK56" s="299">
        <f>IF(SUM($I$55:QUK55)&lt;=$G$58,1,0)</f>
        <v>1</v>
      </c>
      <c r="QUL56" s="299">
        <f>IF(SUM($I$55:QUL55)&lt;=$G$58,1,0)</f>
        <v>1</v>
      </c>
      <c r="QUM56" s="299">
        <f>IF(SUM($I$55:QUM55)&lt;=$G$58,1,0)</f>
        <v>1</v>
      </c>
      <c r="QUN56" s="299">
        <f>IF(SUM($I$55:QUN55)&lt;=$G$58,1,0)</f>
        <v>1</v>
      </c>
      <c r="QUO56" s="299">
        <f>IF(SUM($I$55:QUO55)&lt;=$G$58,1,0)</f>
        <v>1</v>
      </c>
      <c r="QUP56" s="299">
        <f>IF(SUM($I$55:QUP55)&lt;=$G$58,1,0)</f>
        <v>1</v>
      </c>
      <c r="QUQ56" s="299">
        <f>IF(SUM($I$55:QUQ55)&lt;=$G$58,1,0)</f>
        <v>1</v>
      </c>
      <c r="QUR56" s="299">
        <f>IF(SUM($I$55:QUR55)&lt;=$G$58,1,0)</f>
        <v>1</v>
      </c>
      <c r="QUS56" s="299">
        <f>IF(SUM($I$55:QUS55)&lt;=$G$58,1,0)</f>
        <v>1</v>
      </c>
      <c r="QUT56" s="299">
        <f>IF(SUM($I$55:QUT55)&lt;=$G$58,1,0)</f>
        <v>1</v>
      </c>
      <c r="QUU56" s="299">
        <f>IF(SUM($I$55:QUU55)&lt;=$G$58,1,0)</f>
        <v>1</v>
      </c>
      <c r="QUV56" s="299">
        <f>IF(SUM($I$55:QUV55)&lt;=$G$58,1,0)</f>
        <v>1</v>
      </c>
      <c r="QUW56" s="299">
        <f>IF(SUM($I$55:QUW55)&lt;=$G$58,1,0)</f>
        <v>1</v>
      </c>
      <c r="QUX56" s="299">
        <f>IF(SUM($I$55:QUX55)&lt;=$G$58,1,0)</f>
        <v>1</v>
      </c>
      <c r="QUY56" s="299">
        <f>IF(SUM($I$55:QUY55)&lt;=$G$58,1,0)</f>
        <v>1</v>
      </c>
      <c r="QUZ56" s="299">
        <f>IF(SUM($I$55:QUZ55)&lt;=$G$58,1,0)</f>
        <v>1</v>
      </c>
      <c r="QVA56" s="299">
        <f>IF(SUM($I$55:QVA55)&lt;=$G$58,1,0)</f>
        <v>1</v>
      </c>
      <c r="QVB56" s="299">
        <f>IF(SUM($I$55:QVB55)&lt;=$G$58,1,0)</f>
        <v>1</v>
      </c>
      <c r="QVC56" s="299">
        <f>IF(SUM($I$55:QVC55)&lt;=$G$58,1,0)</f>
        <v>1</v>
      </c>
      <c r="QVD56" s="299">
        <f>IF(SUM($I$55:QVD55)&lt;=$G$58,1,0)</f>
        <v>1</v>
      </c>
      <c r="QVE56" s="299">
        <f>IF(SUM($I$55:QVE55)&lt;=$G$58,1,0)</f>
        <v>1</v>
      </c>
      <c r="QVF56" s="299">
        <f>IF(SUM($I$55:QVF55)&lt;=$G$58,1,0)</f>
        <v>1</v>
      </c>
      <c r="QVG56" s="299">
        <f>IF(SUM($I$55:QVG55)&lt;=$G$58,1,0)</f>
        <v>1</v>
      </c>
      <c r="QVH56" s="299">
        <f>IF(SUM($I$55:QVH55)&lt;=$G$58,1,0)</f>
        <v>1</v>
      </c>
      <c r="QVI56" s="299">
        <f>IF(SUM($I$55:QVI55)&lt;=$G$58,1,0)</f>
        <v>1</v>
      </c>
      <c r="QVJ56" s="299">
        <f>IF(SUM($I$55:QVJ55)&lt;=$G$58,1,0)</f>
        <v>1</v>
      </c>
      <c r="QVK56" s="299">
        <f>IF(SUM($I$55:QVK55)&lt;=$G$58,1,0)</f>
        <v>1</v>
      </c>
      <c r="QVL56" s="299">
        <f>IF(SUM($I$55:QVL55)&lt;=$G$58,1,0)</f>
        <v>1</v>
      </c>
      <c r="QVM56" s="299">
        <f>IF(SUM($I$55:QVM55)&lt;=$G$58,1,0)</f>
        <v>1</v>
      </c>
      <c r="QVN56" s="299">
        <f>IF(SUM($I$55:QVN55)&lt;=$G$58,1,0)</f>
        <v>1</v>
      </c>
      <c r="QVO56" s="299">
        <f>IF(SUM($I$55:QVO55)&lt;=$G$58,1,0)</f>
        <v>1</v>
      </c>
      <c r="QVP56" s="299">
        <f>IF(SUM($I$55:QVP55)&lt;=$G$58,1,0)</f>
        <v>1</v>
      </c>
      <c r="QVQ56" s="299">
        <f>IF(SUM($I$55:QVQ55)&lt;=$G$58,1,0)</f>
        <v>1</v>
      </c>
      <c r="QVR56" s="299">
        <f>IF(SUM($I$55:QVR55)&lt;=$G$58,1,0)</f>
        <v>1</v>
      </c>
      <c r="QVS56" s="299">
        <f>IF(SUM($I$55:QVS55)&lt;=$G$58,1,0)</f>
        <v>1</v>
      </c>
      <c r="QVT56" s="299">
        <f>IF(SUM($I$55:QVT55)&lt;=$G$58,1,0)</f>
        <v>1</v>
      </c>
      <c r="QVU56" s="299">
        <f>IF(SUM($I$55:QVU55)&lt;=$G$58,1,0)</f>
        <v>1</v>
      </c>
      <c r="QVV56" s="299">
        <f>IF(SUM($I$55:QVV55)&lt;=$G$58,1,0)</f>
        <v>1</v>
      </c>
      <c r="QVW56" s="299">
        <f>IF(SUM($I$55:QVW55)&lt;=$G$58,1,0)</f>
        <v>1</v>
      </c>
      <c r="QVX56" s="299">
        <f>IF(SUM($I$55:QVX55)&lt;=$G$58,1,0)</f>
        <v>1</v>
      </c>
      <c r="QVY56" s="299">
        <f>IF(SUM($I$55:QVY55)&lt;=$G$58,1,0)</f>
        <v>1</v>
      </c>
      <c r="QVZ56" s="299">
        <f>IF(SUM($I$55:QVZ55)&lt;=$G$58,1,0)</f>
        <v>1</v>
      </c>
      <c r="QWA56" s="299">
        <f>IF(SUM($I$55:QWA55)&lt;=$G$58,1,0)</f>
        <v>1</v>
      </c>
      <c r="QWB56" s="299">
        <f>IF(SUM($I$55:QWB55)&lt;=$G$58,1,0)</f>
        <v>1</v>
      </c>
      <c r="QWC56" s="299">
        <f>IF(SUM($I$55:QWC55)&lt;=$G$58,1,0)</f>
        <v>1</v>
      </c>
      <c r="QWD56" s="299">
        <f>IF(SUM($I$55:QWD55)&lt;=$G$58,1,0)</f>
        <v>1</v>
      </c>
      <c r="QWE56" s="299">
        <f>IF(SUM($I$55:QWE55)&lt;=$G$58,1,0)</f>
        <v>1</v>
      </c>
      <c r="QWF56" s="299">
        <f>IF(SUM($I$55:QWF55)&lt;=$G$58,1,0)</f>
        <v>1</v>
      </c>
      <c r="QWG56" s="299">
        <f>IF(SUM($I$55:QWG55)&lt;=$G$58,1,0)</f>
        <v>1</v>
      </c>
      <c r="QWH56" s="299">
        <f>IF(SUM($I$55:QWH55)&lt;=$G$58,1,0)</f>
        <v>1</v>
      </c>
      <c r="QWI56" s="299">
        <f>IF(SUM($I$55:QWI55)&lt;=$G$58,1,0)</f>
        <v>1</v>
      </c>
      <c r="QWJ56" s="299">
        <f>IF(SUM($I$55:QWJ55)&lt;=$G$58,1,0)</f>
        <v>1</v>
      </c>
      <c r="QWK56" s="299">
        <f>IF(SUM($I$55:QWK55)&lt;=$G$58,1,0)</f>
        <v>1</v>
      </c>
      <c r="QWL56" s="299">
        <f>IF(SUM($I$55:QWL55)&lt;=$G$58,1,0)</f>
        <v>1</v>
      </c>
      <c r="QWM56" s="299">
        <f>IF(SUM($I$55:QWM55)&lt;=$G$58,1,0)</f>
        <v>1</v>
      </c>
      <c r="QWN56" s="299">
        <f>IF(SUM($I$55:QWN55)&lt;=$G$58,1,0)</f>
        <v>1</v>
      </c>
      <c r="QWO56" s="299">
        <f>IF(SUM($I$55:QWO55)&lt;=$G$58,1,0)</f>
        <v>1</v>
      </c>
      <c r="QWP56" s="299">
        <f>IF(SUM($I$55:QWP55)&lt;=$G$58,1,0)</f>
        <v>1</v>
      </c>
      <c r="QWQ56" s="299">
        <f>IF(SUM($I$55:QWQ55)&lt;=$G$58,1,0)</f>
        <v>1</v>
      </c>
      <c r="QWR56" s="299">
        <f>IF(SUM($I$55:QWR55)&lt;=$G$58,1,0)</f>
        <v>1</v>
      </c>
      <c r="QWS56" s="299">
        <f>IF(SUM($I$55:QWS55)&lt;=$G$58,1,0)</f>
        <v>1</v>
      </c>
      <c r="QWT56" s="299">
        <f>IF(SUM($I$55:QWT55)&lt;=$G$58,1,0)</f>
        <v>1</v>
      </c>
      <c r="QWU56" s="299">
        <f>IF(SUM($I$55:QWU55)&lt;=$G$58,1,0)</f>
        <v>1</v>
      </c>
      <c r="QWV56" s="299">
        <f>IF(SUM($I$55:QWV55)&lt;=$G$58,1,0)</f>
        <v>1</v>
      </c>
      <c r="QWW56" s="299">
        <f>IF(SUM($I$55:QWW55)&lt;=$G$58,1,0)</f>
        <v>1</v>
      </c>
      <c r="QWX56" s="299">
        <f>IF(SUM($I$55:QWX55)&lt;=$G$58,1,0)</f>
        <v>1</v>
      </c>
      <c r="QWY56" s="299">
        <f>IF(SUM($I$55:QWY55)&lt;=$G$58,1,0)</f>
        <v>1</v>
      </c>
      <c r="QWZ56" s="299">
        <f>IF(SUM($I$55:QWZ55)&lt;=$G$58,1,0)</f>
        <v>1</v>
      </c>
      <c r="QXA56" s="299">
        <f>IF(SUM($I$55:QXA55)&lt;=$G$58,1,0)</f>
        <v>1</v>
      </c>
      <c r="QXB56" s="299">
        <f>IF(SUM($I$55:QXB55)&lt;=$G$58,1,0)</f>
        <v>1</v>
      </c>
      <c r="QXC56" s="299">
        <f>IF(SUM($I$55:QXC55)&lt;=$G$58,1,0)</f>
        <v>1</v>
      </c>
      <c r="QXD56" s="299">
        <f>IF(SUM($I$55:QXD55)&lt;=$G$58,1,0)</f>
        <v>1</v>
      </c>
      <c r="QXE56" s="299">
        <f>IF(SUM($I$55:QXE55)&lt;=$G$58,1,0)</f>
        <v>1</v>
      </c>
      <c r="QXF56" s="299">
        <f>IF(SUM($I$55:QXF55)&lt;=$G$58,1,0)</f>
        <v>1</v>
      </c>
      <c r="QXG56" s="299">
        <f>IF(SUM($I$55:QXG55)&lt;=$G$58,1,0)</f>
        <v>1</v>
      </c>
      <c r="QXH56" s="299">
        <f>IF(SUM($I$55:QXH55)&lt;=$G$58,1,0)</f>
        <v>1</v>
      </c>
      <c r="QXI56" s="299">
        <f>IF(SUM($I$55:QXI55)&lt;=$G$58,1,0)</f>
        <v>1</v>
      </c>
      <c r="QXJ56" s="299">
        <f>IF(SUM($I$55:QXJ55)&lt;=$G$58,1,0)</f>
        <v>1</v>
      </c>
      <c r="QXK56" s="299">
        <f>IF(SUM($I$55:QXK55)&lt;=$G$58,1,0)</f>
        <v>1</v>
      </c>
      <c r="QXL56" s="299">
        <f>IF(SUM($I$55:QXL55)&lt;=$G$58,1,0)</f>
        <v>1</v>
      </c>
      <c r="QXM56" s="299">
        <f>IF(SUM($I$55:QXM55)&lt;=$G$58,1,0)</f>
        <v>1</v>
      </c>
      <c r="QXN56" s="299">
        <f>IF(SUM($I$55:QXN55)&lt;=$G$58,1,0)</f>
        <v>1</v>
      </c>
      <c r="QXO56" s="299">
        <f>IF(SUM($I$55:QXO55)&lt;=$G$58,1,0)</f>
        <v>1</v>
      </c>
      <c r="QXP56" s="299">
        <f>IF(SUM($I$55:QXP55)&lt;=$G$58,1,0)</f>
        <v>1</v>
      </c>
      <c r="QXQ56" s="299">
        <f>IF(SUM($I$55:QXQ55)&lt;=$G$58,1,0)</f>
        <v>1</v>
      </c>
      <c r="QXR56" s="299">
        <f>IF(SUM($I$55:QXR55)&lt;=$G$58,1,0)</f>
        <v>1</v>
      </c>
      <c r="QXS56" s="299">
        <f>IF(SUM($I$55:QXS55)&lt;=$G$58,1,0)</f>
        <v>1</v>
      </c>
      <c r="QXT56" s="299">
        <f>IF(SUM($I$55:QXT55)&lt;=$G$58,1,0)</f>
        <v>1</v>
      </c>
      <c r="QXU56" s="299">
        <f>IF(SUM($I$55:QXU55)&lt;=$G$58,1,0)</f>
        <v>1</v>
      </c>
      <c r="QXV56" s="299">
        <f>IF(SUM($I$55:QXV55)&lt;=$G$58,1,0)</f>
        <v>1</v>
      </c>
      <c r="QXW56" s="299">
        <f>IF(SUM($I$55:QXW55)&lt;=$G$58,1,0)</f>
        <v>1</v>
      </c>
      <c r="QXX56" s="299">
        <f>IF(SUM($I$55:QXX55)&lt;=$G$58,1,0)</f>
        <v>1</v>
      </c>
      <c r="QXY56" s="299">
        <f>IF(SUM($I$55:QXY55)&lt;=$G$58,1,0)</f>
        <v>1</v>
      </c>
      <c r="QXZ56" s="299">
        <f>IF(SUM($I$55:QXZ55)&lt;=$G$58,1,0)</f>
        <v>1</v>
      </c>
      <c r="QYA56" s="299">
        <f>IF(SUM($I$55:QYA55)&lt;=$G$58,1,0)</f>
        <v>1</v>
      </c>
      <c r="QYB56" s="299">
        <f>IF(SUM($I$55:QYB55)&lt;=$G$58,1,0)</f>
        <v>1</v>
      </c>
      <c r="QYC56" s="299">
        <f>IF(SUM($I$55:QYC55)&lt;=$G$58,1,0)</f>
        <v>1</v>
      </c>
      <c r="QYD56" s="299">
        <f>IF(SUM($I$55:QYD55)&lt;=$G$58,1,0)</f>
        <v>1</v>
      </c>
      <c r="QYE56" s="299">
        <f>IF(SUM($I$55:QYE55)&lt;=$G$58,1,0)</f>
        <v>1</v>
      </c>
      <c r="QYF56" s="299">
        <f>IF(SUM($I$55:QYF55)&lt;=$G$58,1,0)</f>
        <v>1</v>
      </c>
      <c r="QYG56" s="299">
        <f>IF(SUM($I$55:QYG55)&lt;=$G$58,1,0)</f>
        <v>1</v>
      </c>
      <c r="QYH56" s="299">
        <f>IF(SUM($I$55:QYH55)&lt;=$G$58,1,0)</f>
        <v>1</v>
      </c>
      <c r="QYI56" s="299">
        <f>IF(SUM($I$55:QYI55)&lt;=$G$58,1,0)</f>
        <v>1</v>
      </c>
      <c r="QYJ56" s="299">
        <f>IF(SUM($I$55:QYJ55)&lt;=$G$58,1,0)</f>
        <v>1</v>
      </c>
      <c r="QYK56" s="299">
        <f>IF(SUM($I$55:QYK55)&lt;=$G$58,1,0)</f>
        <v>1</v>
      </c>
      <c r="QYL56" s="299">
        <f>IF(SUM($I$55:QYL55)&lt;=$G$58,1,0)</f>
        <v>1</v>
      </c>
      <c r="QYM56" s="299">
        <f>IF(SUM($I$55:QYM55)&lt;=$G$58,1,0)</f>
        <v>1</v>
      </c>
      <c r="QYN56" s="299">
        <f>IF(SUM($I$55:QYN55)&lt;=$G$58,1,0)</f>
        <v>1</v>
      </c>
      <c r="QYO56" s="299">
        <f>IF(SUM($I$55:QYO55)&lt;=$G$58,1,0)</f>
        <v>1</v>
      </c>
      <c r="QYP56" s="299">
        <f>IF(SUM($I$55:QYP55)&lt;=$G$58,1,0)</f>
        <v>1</v>
      </c>
      <c r="QYQ56" s="299">
        <f>IF(SUM($I$55:QYQ55)&lt;=$G$58,1,0)</f>
        <v>1</v>
      </c>
      <c r="QYR56" s="299">
        <f>IF(SUM($I$55:QYR55)&lt;=$G$58,1,0)</f>
        <v>1</v>
      </c>
      <c r="QYS56" s="299">
        <f>IF(SUM($I$55:QYS55)&lt;=$G$58,1,0)</f>
        <v>1</v>
      </c>
      <c r="QYT56" s="299">
        <f>IF(SUM($I$55:QYT55)&lt;=$G$58,1,0)</f>
        <v>1</v>
      </c>
      <c r="QYU56" s="299">
        <f>IF(SUM($I$55:QYU55)&lt;=$G$58,1,0)</f>
        <v>1</v>
      </c>
      <c r="QYV56" s="299">
        <f>IF(SUM($I$55:QYV55)&lt;=$G$58,1,0)</f>
        <v>1</v>
      </c>
      <c r="QYW56" s="299">
        <f>IF(SUM($I$55:QYW55)&lt;=$G$58,1,0)</f>
        <v>1</v>
      </c>
      <c r="QYX56" s="299">
        <f>IF(SUM($I$55:QYX55)&lt;=$G$58,1,0)</f>
        <v>1</v>
      </c>
      <c r="QYY56" s="299">
        <f>IF(SUM($I$55:QYY55)&lt;=$G$58,1,0)</f>
        <v>1</v>
      </c>
      <c r="QYZ56" s="299">
        <f>IF(SUM($I$55:QYZ55)&lt;=$G$58,1,0)</f>
        <v>1</v>
      </c>
      <c r="QZA56" s="299">
        <f>IF(SUM($I$55:QZA55)&lt;=$G$58,1,0)</f>
        <v>1</v>
      </c>
      <c r="QZB56" s="299">
        <f>IF(SUM($I$55:QZB55)&lt;=$G$58,1,0)</f>
        <v>1</v>
      </c>
      <c r="QZC56" s="299">
        <f>IF(SUM($I$55:QZC55)&lt;=$G$58,1,0)</f>
        <v>1</v>
      </c>
      <c r="QZD56" s="299">
        <f>IF(SUM($I$55:QZD55)&lt;=$G$58,1,0)</f>
        <v>1</v>
      </c>
      <c r="QZE56" s="299">
        <f>IF(SUM($I$55:QZE55)&lt;=$G$58,1,0)</f>
        <v>1</v>
      </c>
      <c r="QZF56" s="299">
        <f>IF(SUM($I$55:QZF55)&lt;=$G$58,1,0)</f>
        <v>1</v>
      </c>
      <c r="QZG56" s="299">
        <f>IF(SUM($I$55:QZG55)&lt;=$G$58,1,0)</f>
        <v>1</v>
      </c>
      <c r="QZH56" s="299">
        <f>IF(SUM($I$55:QZH55)&lt;=$G$58,1,0)</f>
        <v>1</v>
      </c>
      <c r="QZI56" s="299">
        <f>IF(SUM($I$55:QZI55)&lt;=$G$58,1,0)</f>
        <v>1</v>
      </c>
      <c r="QZJ56" s="299">
        <f>IF(SUM($I$55:QZJ55)&lt;=$G$58,1,0)</f>
        <v>1</v>
      </c>
      <c r="QZK56" s="299">
        <f>IF(SUM($I$55:QZK55)&lt;=$G$58,1,0)</f>
        <v>1</v>
      </c>
      <c r="QZL56" s="299">
        <f>IF(SUM($I$55:QZL55)&lt;=$G$58,1,0)</f>
        <v>1</v>
      </c>
      <c r="QZM56" s="299">
        <f>IF(SUM($I$55:QZM55)&lt;=$G$58,1,0)</f>
        <v>1</v>
      </c>
      <c r="QZN56" s="299">
        <f>IF(SUM($I$55:QZN55)&lt;=$G$58,1,0)</f>
        <v>1</v>
      </c>
      <c r="QZO56" s="299">
        <f>IF(SUM($I$55:QZO55)&lt;=$G$58,1,0)</f>
        <v>1</v>
      </c>
      <c r="QZP56" s="299">
        <f>IF(SUM($I$55:QZP55)&lt;=$G$58,1,0)</f>
        <v>1</v>
      </c>
      <c r="QZQ56" s="299">
        <f>IF(SUM($I$55:QZQ55)&lt;=$G$58,1,0)</f>
        <v>1</v>
      </c>
      <c r="QZR56" s="299">
        <f>IF(SUM($I$55:QZR55)&lt;=$G$58,1,0)</f>
        <v>1</v>
      </c>
      <c r="QZS56" s="299">
        <f>IF(SUM($I$55:QZS55)&lt;=$G$58,1,0)</f>
        <v>1</v>
      </c>
      <c r="QZT56" s="299">
        <f>IF(SUM($I$55:QZT55)&lt;=$G$58,1,0)</f>
        <v>1</v>
      </c>
      <c r="QZU56" s="299">
        <f>IF(SUM($I$55:QZU55)&lt;=$G$58,1,0)</f>
        <v>1</v>
      </c>
      <c r="QZV56" s="299">
        <f>IF(SUM($I$55:QZV55)&lt;=$G$58,1,0)</f>
        <v>1</v>
      </c>
      <c r="QZW56" s="299">
        <f>IF(SUM($I$55:QZW55)&lt;=$G$58,1,0)</f>
        <v>1</v>
      </c>
      <c r="QZX56" s="299">
        <f>IF(SUM($I$55:QZX55)&lt;=$G$58,1,0)</f>
        <v>1</v>
      </c>
      <c r="QZY56" s="299">
        <f>IF(SUM($I$55:QZY55)&lt;=$G$58,1,0)</f>
        <v>1</v>
      </c>
      <c r="QZZ56" s="299">
        <f>IF(SUM($I$55:QZZ55)&lt;=$G$58,1,0)</f>
        <v>1</v>
      </c>
      <c r="RAA56" s="299">
        <f>IF(SUM($I$55:RAA55)&lt;=$G$58,1,0)</f>
        <v>1</v>
      </c>
      <c r="RAB56" s="299">
        <f>IF(SUM($I$55:RAB55)&lt;=$G$58,1,0)</f>
        <v>1</v>
      </c>
      <c r="RAC56" s="299">
        <f>IF(SUM($I$55:RAC55)&lt;=$G$58,1,0)</f>
        <v>1</v>
      </c>
      <c r="RAD56" s="299">
        <f>IF(SUM($I$55:RAD55)&lt;=$G$58,1,0)</f>
        <v>1</v>
      </c>
      <c r="RAE56" s="299">
        <f>IF(SUM($I$55:RAE55)&lt;=$G$58,1,0)</f>
        <v>1</v>
      </c>
      <c r="RAF56" s="299">
        <f>IF(SUM($I$55:RAF55)&lt;=$G$58,1,0)</f>
        <v>1</v>
      </c>
      <c r="RAG56" s="299">
        <f>IF(SUM($I$55:RAG55)&lt;=$G$58,1,0)</f>
        <v>1</v>
      </c>
      <c r="RAH56" s="299">
        <f>IF(SUM($I$55:RAH55)&lt;=$G$58,1,0)</f>
        <v>1</v>
      </c>
      <c r="RAI56" s="299">
        <f>IF(SUM($I$55:RAI55)&lt;=$G$58,1,0)</f>
        <v>1</v>
      </c>
      <c r="RAJ56" s="299">
        <f>IF(SUM($I$55:RAJ55)&lt;=$G$58,1,0)</f>
        <v>1</v>
      </c>
      <c r="RAK56" s="299">
        <f>IF(SUM($I$55:RAK55)&lt;=$G$58,1,0)</f>
        <v>1</v>
      </c>
      <c r="RAL56" s="299">
        <f>IF(SUM($I$55:RAL55)&lt;=$G$58,1,0)</f>
        <v>1</v>
      </c>
      <c r="RAM56" s="299">
        <f>IF(SUM($I$55:RAM55)&lt;=$G$58,1,0)</f>
        <v>1</v>
      </c>
      <c r="RAN56" s="299">
        <f>IF(SUM($I$55:RAN55)&lt;=$G$58,1,0)</f>
        <v>1</v>
      </c>
      <c r="RAO56" s="299">
        <f>IF(SUM($I$55:RAO55)&lt;=$G$58,1,0)</f>
        <v>1</v>
      </c>
      <c r="RAP56" s="299">
        <f>IF(SUM($I$55:RAP55)&lt;=$G$58,1,0)</f>
        <v>1</v>
      </c>
      <c r="RAQ56" s="299">
        <f>IF(SUM($I$55:RAQ55)&lt;=$G$58,1,0)</f>
        <v>1</v>
      </c>
      <c r="RAR56" s="299">
        <f>IF(SUM($I$55:RAR55)&lt;=$G$58,1,0)</f>
        <v>1</v>
      </c>
      <c r="RAS56" s="299">
        <f>IF(SUM($I$55:RAS55)&lt;=$G$58,1,0)</f>
        <v>1</v>
      </c>
      <c r="RAT56" s="299">
        <f>IF(SUM($I$55:RAT55)&lt;=$G$58,1,0)</f>
        <v>1</v>
      </c>
      <c r="RAU56" s="299">
        <f>IF(SUM($I$55:RAU55)&lt;=$G$58,1,0)</f>
        <v>1</v>
      </c>
      <c r="RAV56" s="299">
        <f>IF(SUM($I$55:RAV55)&lt;=$G$58,1,0)</f>
        <v>1</v>
      </c>
      <c r="RAW56" s="299">
        <f>IF(SUM($I$55:RAW55)&lt;=$G$58,1,0)</f>
        <v>1</v>
      </c>
      <c r="RAX56" s="299">
        <f>IF(SUM($I$55:RAX55)&lt;=$G$58,1,0)</f>
        <v>1</v>
      </c>
      <c r="RAY56" s="299">
        <f>IF(SUM($I$55:RAY55)&lt;=$G$58,1,0)</f>
        <v>1</v>
      </c>
      <c r="RAZ56" s="299">
        <f>IF(SUM($I$55:RAZ55)&lt;=$G$58,1,0)</f>
        <v>1</v>
      </c>
      <c r="RBA56" s="299">
        <f>IF(SUM($I$55:RBA55)&lt;=$G$58,1,0)</f>
        <v>1</v>
      </c>
      <c r="RBB56" s="299">
        <f>IF(SUM($I$55:RBB55)&lt;=$G$58,1,0)</f>
        <v>1</v>
      </c>
      <c r="RBC56" s="299">
        <f>IF(SUM($I$55:RBC55)&lt;=$G$58,1,0)</f>
        <v>1</v>
      </c>
      <c r="RBD56" s="299">
        <f>IF(SUM($I$55:RBD55)&lt;=$G$58,1,0)</f>
        <v>1</v>
      </c>
      <c r="RBE56" s="299">
        <f>IF(SUM($I$55:RBE55)&lt;=$G$58,1,0)</f>
        <v>1</v>
      </c>
      <c r="RBF56" s="299">
        <f>IF(SUM($I$55:RBF55)&lt;=$G$58,1,0)</f>
        <v>1</v>
      </c>
      <c r="RBG56" s="299">
        <f>IF(SUM($I$55:RBG55)&lt;=$G$58,1,0)</f>
        <v>1</v>
      </c>
      <c r="RBH56" s="299">
        <f>IF(SUM($I$55:RBH55)&lt;=$G$58,1,0)</f>
        <v>1</v>
      </c>
      <c r="RBI56" s="299">
        <f>IF(SUM($I$55:RBI55)&lt;=$G$58,1,0)</f>
        <v>1</v>
      </c>
      <c r="RBJ56" s="299">
        <f>IF(SUM($I$55:RBJ55)&lt;=$G$58,1,0)</f>
        <v>1</v>
      </c>
      <c r="RBK56" s="299">
        <f>IF(SUM($I$55:RBK55)&lt;=$G$58,1,0)</f>
        <v>1</v>
      </c>
      <c r="RBL56" s="299">
        <f>IF(SUM($I$55:RBL55)&lt;=$G$58,1,0)</f>
        <v>1</v>
      </c>
      <c r="RBM56" s="299">
        <f>IF(SUM($I$55:RBM55)&lt;=$G$58,1,0)</f>
        <v>1</v>
      </c>
      <c r="RBN56" s="299">
        <f>IF(SUM($I$55:RBN55)&lt;=$G$58,1,0)</f>
        <v>1</v>
      </c>
      <c r="RBO56" s="299">
        <f>IF(SUM($I$55:RBO55)&lt;=$G$58,1,0)</f>
        <v>1</v>
      </c>
      <c r="RBP56" s="299">
        <f>IF(SUM($I$55:RBP55)&lt;=$G$58,1,0)</f>
        <v>1</v>
      </c>
      <c r="RBQ56" s="299">
        <f>IF(SUM($I$55:RBQ55)&lt;=$G$58,1,0)</f>
        <v>1</v>
      </c>
      <c r="RBR56" s="299">
        <f>IF(SUM($I$55:RBR55)&lt;=$G$58,1,0)</f>
        <v>1</v>
      </c>
      <c r="RBS56" s="299">
        <f>IF(SUM($I$55:RBS55)&lt;=$G$58,1,0)</f>
        <v>1</v>
      </c>
      <c r="RBT56" s="299">
        <f>IF(SUM($I$55:RBT55)&lt;=$G$58,1,0)</f>
        <v>1</v>
      </c>
      <c r="RBU56" s="299">
        <f>IF(SUM($I$55:RBU55)&lt;=$G$58,1,0)</f>
        <v>1</v>
      </c>
      <c r="RBV56" s="299">
        <f>IF(SUM($I$55:RBV55)&lt;=$G$58,1,0)</f>
        <v>1</v>
      </c>
      <c r="RBW56" s="299">
        <f>IF(SUM($I$55:RBW55)&lt;=$G$58,1,0)</f>
        <v>1</v>
      </c>
      <c r="RBX56" s="299">
        <f>IF(SUM($I$55:RBX55)&lt;=$G$58,1,0)</f>
        <v>1</v>
      </c>
      <c r="RBY56" s="299">
        <f>IF(SUM($I$55:RBY55)&lt;=$G$58,1,0)</f>
        <v>1</v>
      </c>
      <c r="RBZ56" s="299">
        <f>IF(SUM($I$55:RBZ55)&lt;=$G$58,1,0)</f>
        <v>1</v>
      </c>
      <c r="RCA56" s="299">
        <f>IF(SUM($I$55:RCA55)&lt;=$G$58,1,0)</f>
        <v>1</v>
      </c>
      <c r="RCB56" s="299">
        <f>IF(SUM($I$55:RCB55)&lt;=$G$58,1,0)</f>
        <v>1</v>
      </c>
      <c r="RCC56" s="299">
        <f>IF(SUM($I$55:RCC55)&lt;=$G$58,1,0)</f>
        <v>1</v>
      </c>
      <c r="RCD56" s="299">
        <f>IF(SUM($I$55:RCD55)&lt;=$G$58,1,0)</f>
        <v>1</v>
      </c>
      <c r="RCE56" s="299">
        <f>IF(SUM($I$55:RCE55)&lt;=$G$58,1,0)</f>
        <v>1</v>
      </c>
      <c r="RCF56" s="299">
        <f>IF(SUM($I$55:RCF55)&lt;=$G$58,1,0)</f>
        <v>1</v>
      </c>
      <c r="RCG56" s="299">
        <f>IF(SUM($I$55:RCG55)&lt;=$G$58,1,0)</f>
        <v>1</v>
      </c>
      <c r="RCH56" s="299">
        <f>IF(SUM($I$55:RCH55)&lt;=$G$58,1,0)</f>
        <v>1</v>
      </c>
      <c r="RCI56" s="299">
        <f>IF(SUM($I$55:RCI55)&lt;=$G$58,1,0)</f>
        <v>1</v>
      </c>
      <c r="RCJ56" s="299">
        <f>IF(SUM($I$55:RCJ55)&lt;=$G$58,1,0)</f>
        <v>1</v>
      </c>
      <c r="RCK56" s="299">
        <f>IF(SUM($I$55:RCK55)&lt;=$G$58,1,0)</f>
        <v>1</v>
      </c>
      <c r="RCL56" s="299">
        <f>IF(SUM($I$55:RCL55)&lt;=$G$58,1,0)</f>
        <v>1</v>
      </c>
      <c r="RCM56" s="299">
        <f>IF(SUM($I$55:RCM55)&lt;=$G$58,1,0)</f>
        <v>1</v>
      </c>
      <c r="RCN56" s="299">
        <f>IF(SUM($I$55:RCN55)&lt;=$G$58,1,0)</f>
        <v>1</v>
      </c>
      <c r="RCO56" s="299">
        <f>IF(SUM($I$55:RCO55)&lt;=$G$58,1,0)</f>
        <v>1</v>
      </c>
      <c r="RCP56" s="299">
        <f>IF(SUM($I$55:RCP55)&lt;=$G$58,1,0)</f>
        <v>1</v>
      </c>
      <c r="RCQ56" s="299">
        <f>IF(SUM($I$55:RCQ55)&lt;=$G$58,1,0)</f>
        <v>1</v>
      </c>
      <c r="RCR56" s="299">
        <f>IF(SUM($I$55:RCR55)&lt;=$G$58,1,0)</f>
        <v>1</v>
      </c>
      <c r="RCS56" s="299">
        <f>IF(SUM($I$55:RCS55)&lt;=$G$58,1,0)</f>
        <v>1</v>
      </c>
      <c r="RCT56" s="299">
        <f>IF(SUM($I$55:RCT55)&lt;=$G$58,1,0)</f>
        <v>1</v>
      </c>
      <c r="RCU56" s="299">
        <f>IF(SUM($I$55:RCU55)&lt;=$G$58,1,0)</f>
        <v>1</v>
      </c>
      <c r="RCV56" s="299">
        <f>IF(SUM($I$55:RCV55)&lt;=$G$58,1,0)</f>
        <v>1</v>
      </c>
      <c r="RCW56" s="299">
        <f>IF(SUM($I$55:RCW55)&lt;=$G$58,1,0)</f>
        <v>1</v>
      </c>
      <c r="RCX56" s="299">
        <f>IF(SUM($I$55:RCX55)&lt;=$G$58,1,0)</f>
        <v>1</v>
      </c>
      <c r="RCY56" s="299">
        <f>IF(SUM($I$55:RCY55)&lt;=$G$58,1,0)</f>
        <v>1</v>
      </c>
      <c r="RCZ56" s="299">
        <f>IF(SUM($I$55:RCZ55)&lt;=$G$58,1,0)</f>
        <v>1</v>
      </c>
      <c r="RDA56" s="299">
        <f>IF(SUM($I$55:RDA55)&lt;=$G$58,1,0)</f>
        <v>1</v>
      </c>
      <c r="RDB56" s="299">
        <f>IF(SUM($I$55:RDB55)&lt;=$G$58,1,0)</f>
        <v>1</v>
      </c>
      <c r="RDC56" s="299">
        <f>IF(SUM($I$55:RDC55)&lt;=$G$58,1,0)</f>
        <v>1</v>
      </c>
      <c r="RDD56" s="299">
        <f>IF(SUM($I$55:RDD55)&lt;=$G$58,1,0)</f>
        <v>1</v>
      </c>
      <c r="RDE56" s="299">
        <f>IF(SUM($I$55:RDE55)&lt;=$G$58,1,0)</f>
        <v>1</v>
      </c>
      <c r="RDF56" s="299">
        <f>IF(SUM($I$55:RDF55)&lt;=$G$58,1,0)</f>
        <v>1</v>
      </c>
      <c r="RDG56" s="299">
        <f>IF(SUM($I$55:RDG55)&lt;=$G$58,1,0)</f>
        <v>1</v>
      </c>
      <c r="RDH56" s="299">
        <f>IF(SUM($I$55:RDH55)&lt;=$G$58,1,0)</f>
        <v>1</v>
      </c>
      <c r="RDI56" s="299">
        <f>IF(SUM($I$55:RDI55)&lt;=$G$58,1,0)</f>
        <v>1</v>
      </c>
      <c r="RDJ56" s="299">
        <f>IF(SUM($I$55:RDJ55)&lt;=$G$58,1,0)</f>
        <v>1</v>
      </c>
      <c r="RDK56" s="299">
        <f>IF(SUM($I$55:RDK55)&lt;=$G$58,1,0)</f>
        <v>1</v>
      </c>
      <c r="RDL56" s="299">
        <f>IF(SUM($I$55:RDL55)&lt;=$G$58,1,0)</f>
        <v>1</v>
      </c>
      <c r="RDM56" s="299">
        <f>IF(SUM($I$55:RDM55)&lt;=$G$58,1,0)</f>
        <v>1</v>
      </c>
      <c r="RDN56" s="299">
        <f>IF(SUM($I$55:RDN55)&lt;=$G$58,1,0)</f>
        <v>1</v>
      </c>
      <c r="RDO56" s="299">
        <f>IF(SUM($I$55:RDO55)&lt;=$G$58,1,0)</f>
        <v>1</v>
      </c>
      <c r="RDP56" s="299">
        <f>IF(SUM($I$55:RDP55)&lt;=$G$58,1,0)</f>
        <v>1</v>
      </c>
      <c r="RDQ56" s="299">
        <f>IF(SUM($I$55:RDQ55)&lt;=$G$58,1,0)</f>
        <v>1</v>
      </c>
      <c r="RDR56" s="299">
        <f>IF(SUM($I$55:RDR55)&lt;=$G$58,1,0)</f>
        <v>1</v>
      </c>
      <c r="RDS56" s="299">
        <f>IF(SUM($I$55:RDS55)&lt;=$G$58,1,0)</f>
        <v>1</v>
      </c>
      <c r="RDT56" s="299">
        <f>IF(SUM($I$55:RDT55)&lt;=$G$58,1,0)</f>
        <v>1</v>
      </c>
      <c r="RDU56" s="299">
        <f>IF(SUM($I$55:RDU55)&lt;=$G$58,1,0)</f>
        <v>1</v>
      </c>
      <c r="RDV56" s="299">
        <f>IF(SUM($I$55:RDV55)&lt;=$G$58,1,0)</f>
        <v>1</v>
      </c>
      <c r="RDW56" s="299">
        <f>IF(SUM($I$55:RDW55)&lt;=$G$58,1,0)</f>
        <v>1</v>
      </c>
      <c r="RDX56" s="299">
        <f>IF(SUM($I$55:RDX55)&lt;=$G$58,1,0)</f>
        <v>1</v>
      </c>
      <c r="RDY56" s="299">
        <f>IF(SUM($I$55:RDY55)&lt;=$G$58,1,0)</f>
        <v>1</v>
      </c>
      <c r="RDZ56" s="299">
        <f>IF(SUM($I$55:RDZ55)&lt;=$G$58,1,0)</f>
        <v>1</v>
      </c>
      <c r="REA56" s="299">
        <f>IF(SUM($I$55:REA55)&lt;=$G$58,1,0)</f>
        <v>1</v>
      </c>
      <c r="REB56" s="299">
        <f>IF(SUM($I$55:REB55)&lt;=$G$58,1,0)</f>
        <v>1</v>
      </c>
      <c r="REC56" s="299">
        <f>IF(SUM($I$55:REC55)&lt;=$G$58,1,0)</f>
        <v>1</v>
      </c>
      <c r="RED56" s="299">
        <f>IF(SUM($I$55:RED55)&lt;=$G$58,1,0)</f>
        <v>1</v>
      </c>
      <c r="REE56" s="299">
        <f>IF(SUM($I$55:REE55)&lt;=$G$58,1,0)</f>
        <v>1</v>
      </c>
      <c r="REF56" s="299">
        <f>IF(SUM($I$55:REF55)&lt;=$G$58,1,0)</f>
        <v>1</v>
      </c>
      <c r="REG56" s="299">
        <f>IF(SUM($I$55:REG55)&lt;=$G$58,1,0)</f>
        <v>1</v>
      </c>
      <c r="REH56" s="299">
        <f>IF(SUM($I$55:REH55)&lt;=$G$58,1,0)</f>
        <v>1</v>
      </c>
      <c r="REI56" s="299">
        <f>IF(SUM($I$55:REI55)&lt;=$G$58,1,0)</f>
        <v>1</v>
      </c>
      <c r="REJ56" s="299">
        <f>IF(SUM($I$55:REJ55)&lt;=$G$58,1,0)</f>
        <v>1</v>
      </c>
      <c r="REK56" s="299">
        <f>IF(SUM($I$55:REK55)&lt;=$G$58,1,0)</f>
        <v>1</v>
      </c>
      <c r="REL56" s="299">
        <f>IF(SUM($I$55:REL55)&lt;=$G$58,1,0)</f>
        <v>1</v>
      </c>
      <c r="REM56" s="299">
        <f>IF(SUM($I$55:REM55)&lt;=$G$58,1,0)</f>
        <v>1</v>
      </c>
      <c r="REN56" s="299">
        <f>IF(SUM($I$55:REN55)&lt;=$G$58,1,0)</f>
        <v>1</v>
      </c>
      <c r="REO56" s="299">
        <f>IF(SUM($I$55:REO55)&lt;=$G$58,1,0)</f>
        <v>1</v>
      </c>
      <c r="REP56" s="299">
        <f>IF(SUM($I$55:REP55)&lt;=$G$58,1,0)</f>
        <v>1</v>
      </c>
      <c r="REQ56" s="299">
        <f>IF(SUM($I$55:REQ55)&lt;=$G$58,1,0)</f>
        <v>1</v>
      </c>
      <c r="RER56" s="299">
        <f>IF(SUM($I$55:RER55)&lt;=$G$58,1,0)</f>
        <v>1</v>
      </c>
      <c r="RES56" s="299">
        <f>IF(SUM($I$55:RES55)&lt;=$G$58,1,0)</f>
        <v>1</v>
      </c>
      <c r="RET56" s="299">
        <f>IF(SUM($I$55:RET55)&lt;=$G$58,1,0)</f>
        <v>1</v>
      </c>
      <c r="REU56" s="299">
        <f>IF(SUM($I$55:REU55)&lt;=$G$58,1,0)</f>
        <v>1</v>
      </c>
      <c r="REV56" s="299">
        <f>IF(SUM($I$55:REV55)&lt;=$G$58,1,0)</f>
        <v>1</v>
      </c>
      <c r="REW56" s="299">
        <f>IF(SUM($I$55:REW55)&lt;=$G$58,1,0)</f>
        <v>1</v>
      </c>
      <c r="REX56" s="299">
        <f>IF(SUM($I$55:REX55)&lt;=$G$58,1,0)</f>
        <v>1</v>
      </c>
      <c r="REY56" s="299">
        <f>IF(SUM($I$55:REY55)&lt;=$G$58,1,0)</f>
        <v>1</v>
      </c>
      <c r="REZ56" s="299">
        <f>IF(SUM($I$55:REZ55)&lt;=$G$58,1,0)</f>
        <v>1</v>
      </c>
      <c r="RFA56" s="299">
        <f>IF(SUM($I$55:RFA55)&lt;=$G$58,1,0)</f>
        <v>1</v>
      </c>
      <c r="RFB56" s="299">
        <f>IF(SUM($I$55:RFB55)&lt;=$G$58,1,0)</f>
        <v>1</v>
      </c>
      <c r="RFC56" s="299">
        <f>IF(SUM($I$55:RFC55)&lt;=$G$58,1,0)</f>
        <v>1</v>
      </c>
      <c r="RFD56" s="299">
        <f>IF(SUM($I$55:RFD55)&lt;=$G$58,1,0)</f>
        <v>1</v>
      </c>
      <c r="RFE56" s="299">
        <f>IF(SUM($I$55:RFE55)&lt;=$G$58,1,0)</f>
        <v>1</v>
      </c>
      <c r="RFF56" s="299">
        <f>IF(SUM($I$55:RFF55)&lt;=$G$58,1,0)</f>
        <v>1</v>
      </c>
      <c r="RFG56" s="299">
        <f>IF(SUM($I$55:RFG55)&lt;=$G$58,1,0)</f>
        <v>1</v>
      </c>
      <c r="RFH56" s="299">
        <f>IF(SUM($I$55:RFH55)&lt;=$G$58,1,0)</f>
        <v>1</v>
      </c>
      <c r="RFI56" s="299">
        <f>IF(SUM($I$55:RFI55)&lt;=$G$58,1,0)</f>
        <v>1</v>
      </c>
      <c r="RFJ56" s="299">
        <f>IF(SUM($I$55:RFJ55)&lt;=$G$58,1,0)</f>
        <v>1</v>
      </c>
      <c r="RFK56" s="299">
        <f>IF(SUM($I$55:RFK55)&lt;=$G$58,1,0)</f>
        <v>1</v>
      </c>
      <c r="RFL56" s="299">
        <f>IF(SUM($I$55:RFL55)&lt;=$G$58,1,0)</f>
        <v>1</v>
      </c>
      <c r="RFM56" s="299">
        <f>IF(SUM($I$55:RFM55)&lt;=$G$58,1,0)</f>
        <v>1</v>
      </c>
      <c r="RFN56" s="299">
        <f>IF(SUM($I$55:RFN55)&lt;=$G$58,1,0)</f>
        <v>1</v>
      </c>
      <c r="RFO56" s="299">
        <f>IF(SUM($I$55:RFO55)&lt;=$G$58,1,0)</f>
        <v>1</v>
      </c>
      <c r="RFP56" s="299">
        <f>IF(SUM($I$55:RFP55)&lt;=$G$58,1,0)</f>
        <v>1</v>
      </c>
      <c r="RFQ56" s="299">
        <f>IF(SUM($I$55:RFQ55)&lt;=$G$58,1,0)</f>
        <v>1</v>
      </c>
      <c r="RFR56" s="299">
        <f>IF(SUM($I$55:RFR55)&lt;=$G$58,1,0)</f>
        <v>1</v>
      </c>
      <c r="RFS56" s="299">
        <f>IF(SUM($I$55:RFS55)&lt;=$G$58,1,0)</f>
        <v>1</v>
      </c>
      <c r="RFT56" s="299">
        <f>IF(SUM($I$55:RFT55)&lt;=$G$58,1,0)</f>
        <v>1</v>
      </c>
      <c r="RFU56" s="299">
        <f>IF(SUM($I$55:RFU55)&lt;=$G$58,1,0)</f>
        <v>1</v>
      </c>
      <c r="RFV56" s="299">
        <f>IF(SUM($I$55:RFV55)&lt;=$G$58,1,0)</f>
        <v>1</v>
      </c>
      <c r="RFW56" s="299">
        <f>IF(SUM($I$55:RFW55)&lt;=$G$58,1,0)</f>
        <v>1</v>
      </c>
      <c r="RFX56" s="299">
        <f>IF(SUM($I$55:RFX55)&lt;=$G$58,1,0)</f>
        <v>1</v>
      </c>
      <c r="RFY56" s="299">
        <f>IF(SUM($I$55:RFY55)&lt;=$G$58,1,0)</f>
        <v>1</v>
      </c>
      <c r="RFZ56" s="299">
        <f>IF(SUM($I$55:RFZ55)&lt;=$G$58,1,0)</f>
        <v>1</v>
      </c>
      <c r="RGA56" s="299">
        <f>IF(SUM($I$55:RGA55)&lt;=$G$58,1,0)</f>
        <v>1</v>
      </c>
      <c r="RGB56" s="299">
        <f>IF(SUM($I$55:RGB55)&lt;=$G$58,1,0)</f>
        <v>1</v>
      </c>
      <c r="RGC56" s="299">
        <f>IF(SUM($I$55:RGC55)&lt;=$G$58,1,0)</f>
        <v>1</v>
      </c>
      <c r="RGD56" s="299">
        <f>IF(SUM($I$55:RGD55)&lt;=$G$58,1,0)</f>
        <v>1</v>
      </c>
      <c r="RGE56" s="299">
        <f>IF(SUM($I$55:RGE55)&lt;=$G$58,1,0)</f>
        <v>1</v>
      </c>
      <c r="RGF56" s="299">
        <f>IF(SUM($I$55:RGF55)&lt;=$G$58,1,0)</f>
        <v>1</v>
      </c>
      <c r="RGG56" s="299">
        <f>IF(SUM($I$55:RGG55)&lt;=$G$58,1,0)</f>
        <v>1</v>
      </c>
      <c r="RGH56" s="299">
        <f>IF(SUM($I$55:RGH55)&lt;=$G$58,1,0)</f>
        <v>1</v>
      </c>
      <c r="RGI56" s="299">
        <f>IF(SUM($I$55:RGI55)&lt;=$G$58,1,0)</f>
        <v>1</v>
      </c>
      <c r="RGJ56" s="299">
        <f>IF(SUM($I$55:RGJ55)&lt;=$G$58,1,0)</f>
        <v>1</v>
      </c>
      <c r="RGK56" s="299">
        <f>IF(SUM($I$55:RGK55)&lt;=$G$58,1,0)</f>
        <v>1</v>
      </c>
      <c r="RGL56" s="299">
        <f>IF(SUM($I$55:RGL55)&lt;=$G$58,1,0)</f>
        <v>1</v>
      </c>
      <c r="RGM56" s="299">
        <f>IF(SUM($I$55:RGM55)&lt;=$G$58,1,0)</f>
        <v>1</v>
      </c>
      <c r="RGN56" s="299">
        <f>IF(SUM($I$55:RGN55)&lt;=$G$58,1,0)</f>
        <v>1</v>
      </c>
      <c r="RGO56" s="299">
        <f>IF(SUM($I$55:RGO55)&lt;=$G$58,1,0)</f>
        <v>1</v>
      </c>
      <c r="RGP56" s="299">
        <f>IF(SUM($I$55:RGP55)&lt;=$G$58,1,0)</f>
        <v>1</v>
      </c>
      <c r="RGQ56" s="299">
        <f>IF(SUM($I$55:RGQ55)&lt;=$G$58,1,0)</f>
        <v>1</v>
      </c>
      <c r="RGR56" s="299">
        <f>IF(SUM($I$55:RGR55)&lt;=$G$58,1,0)</f>
        <v>1</v>
      </c>
      <c r="RGS56" s="299">
        <f>IF(SUM($I$55:RGS55)&lt;=$G$58,1,0)</f>
        <v>1</v>
      </c>
      <c r="RGT56" s="299">
        <f>IF(SUM($I$55:RGT55)&lt;=$G$58,1,0)</f>
        <v>1</v>
      </c>
      <c r="RGU56" s="299">
        <f>IF(SUM($I$55:RGU55)&lt;=$G$58,1,0)</f>
        <v>1</v>
      </c>
      <c r="RGV56" s="299">
        <f>IF(SUM($I$55:RGV55)&lt;=$G$58,1,0)</f>
        <v>1</v>
      </c>
      <c r="RGW56" s="299">
        <f>IF(SUM($I$55:RGW55)&lt;=$G$58,1,0)</f>
        <v>1</v>
      </c>
      <c r="RGX56" s="299">
        <f>IF(SUM($I$55:RGX55)&lt;=$G$58,1,0)</f>
        <v>1</v>
      </c>
      <c r="RGY56" s="299">
        <f>IF(SUM($I$55:RGY55)&lt;=$G$58,1,0)</f>
        <v>1</v>
      </c>
      <c r="RGZ56" s="299">
        <f>IF(SUM($I$55:RGZ55)&lt;=$G$58,1,0)</f>
        <v>1</v>
      </c>
      <c r="RHA56" s="299">
        <f>IF(SUM($I$55:RHA55)&lt;=$G$58,1,0)</f>
        <v>1</v>
      </c>
      <c r="RHB56" s="299">
        <f>IF(SUM($I$55:RHB55)&lt;=$G$58,1,0)</f>
        <v>1</v>
      </c>
      <c r="RHC56" s="299">
        <f>IF(SUM($I$55:RHC55)&lt;=$G$58,1,0)</f>
        <v>1</v>
      </c>
      <c r="RHD56" s="299">
        <f>IF(SUM($I$55:RHD55)&lt;=$G$58,1,0)</f>
        <v>1</v>
      </c>
      <c r="RHE56" s="299">
        <f>IF(SUM($I$55:RHE55)&lt;=$G$58,1,0)</f>
        <v>1</v>
      </c>
      <c r="RHF56" s="299">
        <f>IF(SUM($I$55:RHF55)&lt;=$G$58,1,0)</f>
        <v>1</v>
      </c>
      <c r="RHG56" s="299">
        <f>IF(SUM($I$55:RHG55)&lt;=$G$58,1,0)</f>
        <v>1</v>
      </c>
      <c r="RHH56" s="299">
        <f>IF(SUM($I$55:RHH55)&lt;=$G$58,1,0)</f>
        <v>1</v>
      </c>
      <c r="RHI56" s="299">
        <f>IF(SUM($I$55:RHI55)&lt;=$G$58,1,0)</f>
        <v>1</v>
      </c>
      <c r="RHJ56" s="299">
        <f>IF(SUM($I$55:RHJ55)&lt;=$G$58,1,0)</f>
        <v>1</v>
      </c>
      <c r="RHK56" s="299">
        <f>IF(SUM($I$55:RHK55)&lt;=$G$58,1,0)</f>
        <v>1</v>
      </c>
      <c r="RHL56" s="299">
        <f>IF(SUM($I$55:RHL55)&lt;=$G$58,1,0)</f>
        <v>1</v>
      </c>
      <c r="RHM56" s="299">
        <f>IF(SUM($I$55:RHM55)&lt;=$G$58,1,0)</f>
        <v>1</v>
      </c>
      <c r="RHN56" s="299">
        <f>IF(SUM($I$55:RHN55)&lt;=$G$58,1,0)</f>
        <v>1</v>
      </c>
      <c r="RHO56" s="299">
        <f>IF(SUM($I$55:RHO55)&lt;=$G$58,1,0)</f>
        <v>1</v>
      </c>
      <c r="RHP56" s="299">
        <f>IF(SUM($I$55:RHP55)&lt;=$G$58,1,0)</f>
        <v>1</v>
      </c>
      <c r="RHQ56" s="299">
        <f>IF(SUM($I$55:RHQ55)&lt;=$G$58,1,0)</f>
        <v>1</v>
      </c>
      <c r="RHR56" s="299">
        <f>IF(SUM($I$55:RHR55)&lt;=$G$58,1,0)</f>
        <v>1</v>
      </c>
      <c r="RHS56" s="299">
        <f>IF(SUM($I$55:RHS55)&lt;=$G$58,1,0)</f>
        <v>1</v>
      </c>
      <c r="RHT56" s="299">
        <f>IF(SUM($I$55:RHT55)&lt;=$G$58,1,0)</f>
        <v>1</v>
      </c>
      <c r="RHU56" s="299">
        <f>IF(SUM($I$55:RHU55)&lt;=$G$58,1,0)</f>
        <v>1</v>
      </c>
      <c r="RHV56" s="299">
        <f>IF(SUM($I$55:RHV55)&lt;=$G$58,1,0)</f>
        <v>1</v>
      </c>
      <c r="RHW56" s="299">
        <f>IF(SUM($I$55:RHW55)&lt;=$G$58,1,0)</f>
        <v>1</v>
      </c>
      <c r="RHX56" s="299">
        <f>IF(SUM($I$55:RHX55)&lt;=$G$58,1,0)</f>
        <v>1</v>
      </c>
      <c r="RHY56" s="299">
        <f>IF(SUM($I$55:RHY55)&lt;=$G$58,1,0)</f>
        <v>1</v>
      </c>
      <c r="RHZ56" s="299">
        <f>IF(SUM($I$55:RHZ55)&lt;=$G$58,1,0)</f>
        <v>1</v>
      </c>
      <c r="RIA56" s="299">
        <f>IF(SUM($I$55:RIA55)&lt;=$G$58,1,0)</f>
        <v>1</v>
      </c>
      <c r="RIB56" s="299">
        <f>IF(SUM($I$55:RIB55)&lt;=$G$58,1,0)</f>
        <v>1</v>
      </c>
      <c r="RIC56" s="299">
        <f>IF(SUM($I$55:RIC55)&lt;=$G$58,1,0)</f>
        <v>1</v>
      </c>
      <c r="RID56" s="299">
        <f>IF(SUM($I$55:RID55)&lt;=$G$58,1,0)</f>
        <v>1</v>
      </c>
      <c r="RIE56" s="299">
        <f>IF(SUM($I$55:RIE55)&lt;=$G$58,1,0)</f>
        <v>1</v>
      </c>
      <c r="RIF56" s="299">
        <f>IF(SUM($I$55:RIF55)&lt;=$G$58,1,0)</f>
        <v>1</v>
      </c>
      <c r="RIG56" s="299">
        <f>IF(SUM($I$55:RIG55)&lt;=$G$58,1,0)</f>
        <v>1</v>
      </c>
      <c r="RIH56" s="299">
        <f>IF(SUM($I$55:RIH55)&lt;=$G$58,1,0)</f>
        <v>1</v>
      </c>
      <c r="RII56" s="299">
        <f>IF(SUM($I$55:RII55)&lt;=$G$58,1,0)</f>
        <v>1</v>
      </c>
      <c r="RIJ56" s="299">
        <f>IF(SUM($I$55:RIJ55)&lt;=$G$58,1,0)</f>
        <v>1</v>
      </c>
      <c r="RIK56" s="299">
        <f>IF(SUM($I$55:RIK55)&lt;=$G$58,1,0)</f>
        <v>1</v>
      </c>
      <c r="RIL56" s="299">
        <f>IF(SUM($I$55:RIL55)&lt;=$G$58,1,0)</f>
        <v>1</v>
      </c>
      <c r="RIM56" s="299">
        <f>IF(SUM($I$55:RIM55)&lt;=$G$58,1,0)</f>
        <v>1</v>
      </c>
      <c r="RIN56" s="299">
        <f>IF(SUM($I$55:RIN55)&lt;=$G$58,1,0)</f>
        <v>1</v>
      </c>
      <c r="RIO56" s="299">
        <f>IF(SUM($I$55:RIO55)&lt;=$G$58,1,0)</f>
        <v>1</v>
      </c>
      <c r="RIP56" s="299">
        <f>IF(SUM($I$55:RIP55)&lt;=$G$58,1,0)</f>
        <v>1</v>
      </c>
      <c r="RIQ56" s="299">
        <f>IF(SUM($I$55:RIQ55)&lt;=$G$58,1,0)</f>
        <v>1</v>
      </c>
      <c r="RIR56" s="299">
        <f>IF(SUM($I$55:RIR55)&lt;=$G$58,1,0)</f>
        <v>1</v>
      </c>
      <c r="RIS56" s="299">
        <f>IF(SUM($I$55:RIS55)&lt;=$G$58,1,0)</f>
        <v>1</v>
      </c>
      <c r="RIT56" s="299">
        <f>IF(SUM($I$55:RIT55)&lt;=$G$58,1,0)</f>
        <v>1</v>
      </c>
      <c r="RIU56" s="299">
        <f>IF(SUM($I$55:RIU55)&lt;=$G$58,1,0)</f>
        <v>1</v>
      </c>
      <c r="RIV56" s="299">
        <f>IF(SUM($I$55:RIV55)&lt;=$G$58,1,0)</f>
        <v>1</v>
      </c>
      <c r="RIW56" s="299">
        <f>IF(SUM($I$55:RIW55)&lt;=$G$58,1,0)</f>
        <v>1</v>
      </c>
      <c r="RIX56" s="299">
        <f>IF(SUM($I$55:RIX55)&lt;=$G$58,1,0)</f>
        <v>1</v>
      </c>
      <c r="RIY56" s="299">
        <f>IF(SUM($I$55:RIY55)&lt;=$G$58,1,0)</f>
        <v>1</v>
      </c>
      <c r="RIZ56" s="299">
        <f>IF(SUM($I$55:RIZ55)&lt;=$G$58,1,0)</f>
        <v>1</v>
      </c>
      <c r="RJA56" s="299">
        <f>IF(SUM($I$55:RJA55)&lt;=$G$58,1,0)</f>
        <v>1</v>
      </c>
      <c r="RJB56" s="299">
        <f>IF(SUM($I$55:RJB55)&lt;=$G$58,1,0)</f>
        <v>1</v>
      </c>
      <c r="RJC56" s="299">
        <f>IF(SUM($I$55:RJC55)&lt;=$G$58,1,0)</f>
        <v>1</v>
      </c>
      <c r="RJD56" s="299">
        <f>IF(SUM($I$55:RJD55)&lt;=$G$58,1,0)</f>
        <v>1</v>
      </c>
      <c r="RJE56" s="299">
        <f>IF(SUM($I$55:RJE55)&lt;=$G$58,1,0)</f>
        <v>1</v>
      </c>
      <c r="RJF56" s="299">
        <f>IF(SUM($I$55:RJF55)&lt;=$G$58,1,0)</f>
        <v>1</v>
      </c>
      <c r="RJG56" s="299">
        <f>IF(SUM($I$55:RJG55)&lt;=$G$58,1,0)</f>
        <v>1</v>
      </c>
      <c r="RJH56" s="299">
        <f>IF(SUM($I$55:RJH55)&lt;=$G$58,1,0)</f>
        <v>1</v>
      </c>
      <c r="RJI56" s="299">
        <f>IF(SUM($I$55:RJI55)&lt;=$G$58,1,0)</f>
        <v>1</v>
      </c>
      <c r="RJJ56" s="299">
        <f>IF(SUM($I$55:RJJ55)&lt;=$G$58,1,0)</f>
        <v>1</v>
      </c>
      <c r="RJK56" s="299">
        <f>IF(SUM($I$55:RJK55)&lt;=$G$58,1,0)</f>
        <v>1</v>
      </c>
      <c r="RJL56" s="299">
        <f>IF(SUM($I$55:RJL55)&lt;=$G$58,1,0)</f>
        <v>1</v>
      </c>
      <c r="RJM56" s="299">
        <f>IF(SUM($I$55:RJM55)&lt;=$G$58,1,0)</f>
        <v>1</v>
      </c>
      <c r="RJN56" s="299">
        <f>IF(SUM($I$55:RJN55)&lt;=$G$58,1,0)</f>
        <v>1</v>
      </c>
      <c r="RJO56" s="299">
        <f>IF(SUM($I$55:RJO55)&lt;=$G$58,1,0)</f>
        <v>1</v>
      </c>
      <c r="RJP56" s="299">
        <f>IF(SUM($I$55:RJP55)&lt;=$G$58,1,0)</f>
        <v>1</v>
      </c>
      <c r="RJQ56" s="299">
        <f>IF(SUM($I$55:RJQ55)&lt;=$G$58,1,0)</f>
        <v>1</v>
      </c>
      <c r="RJR56" s="299">
        <f>IF(SUM($I$55:RJR55)&lt;=$G$58,1,0)</f>
        <v>1</v>
      </c>
      <c r="RJS56" s="299">
        <f>IF(SUM($I$55:RJS55)&lt;=$G$58,1,0)</f>
        <v>1</v>
      </c>
      <c r="RJT56" s="299">
        <f>IF(SUM($I$55:RJT55)&lt;=$G$58,1,0)</f>
        <v>1</v>
      </c>
      <c r="RJU56" s="299">
        <f>IF(SUM($I$55:RJU55)&lt;=$G$58,1,0)</f>
        <v>1</v>
      </c>
      <c r="RJV56" s="299">
        <f>IF(SUM($I$55:RJV55)&lt;=$G$58,1,0)</f>
        <v>1</v>
      </c>
      <c r="RJW56" s="299">
        <f>IF(SUM($I$55:RJW55)&lt;=$G$58,1,0)</f>
        <v>1</v>
      </c>
      <c r="RJX56" s="299">
        <f>IF(SUM($I$55:RJX55)&lt;=$G$58,1,0)</f>
        <v>1</v>
      </c>
      <c r="RJY56" s="299">
        <f>IF(SUM($I$55:RJY55)&lt;=$G$58,1,0)</f>
        <v>1</v>
      </c>
      <c r="RJZ56" s="299">
        <f>IF(SUM($I$55:RJZ55)&lt;=$G$58,1,0)</f>
        <v>1</v>
      </c>
      <c r="RKA56" s="299">
        <f>IF(SUM($I$55:RKA55)&lt;=$G$58,1,0)</f>
        <v>1</v>
      </c>
      <c r="RKB56" s="299">
        <f>IF(SUM($I$55:RKB55)&lt;=$G$58,1,0)</f>
        <v>1</v>
      </c>
      <c r="RKC56" s="299">
        <f>IF(SUM($I$55:RKC55)&lt;=$G$58,1,0)</f>
        <v>1</v>
      </c>
      <c r="RKD56" s="299">
        <f>IF(SUM($I$55:RKD55)&lt;=$G$58,1,0)</f>
        <v>1</v>
      </c>
      <c r="RKE56" s="299">
        <f>IF(SUM($I$55:RKE55)&lt;=$G$58,1,0)</f>
        <v>1</v>
      </c>
      <c r="RKF56" s="299">
        <f>IF(SUM($I$55:RKF55)&lt;=$G$58,1,0)</f>
        <v>1</v>
      </c>
      <c r="RKG56" s="299">
        <f>IF(SUM($I$55:RKG55)&lt;=$G$58,1,0)</f>
        <v>1</v>
      </c>
      <c r="RKH56" s="299">
        <f>IF(SUM($I$55:RKH55)&lt;=$G$58,1,0)</f>
        <v>1</v>
      </c>
      <c r="RKI56" s="299">
        <f>IF(SUM($I$55:RKI55)&lt;=$G$58,1,0)</f>
        <v>1</v>
      </c>
      <c r="RKJ56" s="299">
        <f>IF(SUM($I$55:RKJ55)&lt;=$G$58,1,0)</f>
        <v>1</v>
      </c>
      <c r="RKK56" s="299">
        <f>IF(SUM($I$55:RKK55)&lt;=$G$58,1,0)</f>
        <v>1</v>
      </c>
      <c r="RKL56" s="299">
        <f>IF(SUM($I$55:RKL55)&lt;=$G$58,1,0)</f>
        <v>1</v>
      </c>
      <c r="RKM56" s="299">
        <f>IF(SUM($I$55:RKM55)&lt;=$G$58,1,0)</f>
        <v>1</v>
      </c>
      <c r="RKN56" s="299">
        <f>IF(SUM($I$55:RKN55)&lt;=$G$58,1,0)</f>
        <v>1</v>
      </c>
      <c r="RKO56" s="299">
        <f>IF(SUM($I$55:RKO55)&lt;=$G$58,1,0)</f>
        <v>1</v>
      </c>
      <c r="RKP56" s="299">
        <f>IF(SUM($I$55:RKP55)&lt;=$G$58,1,0)</f>
        <v>1</v>
      </c>
      <c r="RKQ56" s="299">
        <f>IF(SUM($I$55:RKQ55)&lt;=$G$58,1,0)</f>
        <v>1</v>
      </c>
      <c r="RKR56" s="299">
        <f>IF(SUM($I$55:RKR55)&lt;=$G$58,1,0)</f>
        <v>1</v>
      </c>
      <c r="RKS56" s="299">
        <f>IF(SUM($I$55:RKS55)&lt;=$G$58,1,0)</f>
        <v>1</v>
      </c>
      <c r="RKT56" s="299">
        <f>IF(SUM($I$55:RKT55)&lt;=$G$58,1,0)</f>
        <v>1</v>
      </c>
      <c r="RKU56" s="299">
        <f>IF(SUM($I$55:RKU55)&lt;=$G$58,1,0)</f>
        <v>1</v>
      </c>
      <c r="RKV56" s="299">
        <f>IF(SUM($I$55:RKV55)&lt;=$G$58,1,0)</f>
        <v>1</v>
      </c>
      <c r="RKW56" s="299">
        <f>IF(SUM($I$55:RKW55)&lt;=$G$58,1,0)</f>
        <v>1</v>
      </c>
      <c r="RKX56" s="299">
        <f>IF(SUM($I$55:RKX55)&lt;=$G$58,1,0)</f>
        <v>1</v>
      </c>
      <c r="RKY56" s="299">
        <f>IF(SUM($I$55:RKY55)&lt;=$G$58,1,0)</f>
        <v>1</v>
      </c>
      <c r="RKZ56" s="299">
        <f>IF(SUM($I$55:RKZ55)&lt;=$G$58,1,0)</f>
        <v>1</v>
      </c>
      <c r="RLA56" s="299">
        <f>IF(SUM($I$55:RLA55)&lt;=$G$58,1,0)</f>
        <v>1</v>
      </c>
      <c r="RLB56" s="299">
        <f>IF(SUM($I$55:RLB55)&lt;=$G$58,1,0)</f>
        <v>1</v>
      </c>
      <c r="RLC56" s="299">
        <f>IF(SUM($I$55:RLC55)&lt;=$G$58,1,0)</f>
        <v>1</v>
      </c>
      <c r="RLD56" s="299">
        <f>IF(SUM($I$55:RLD55)&lt;=$G$58,1,0)</f>
        <v>1</v>
      </c>
      <c r="RLE56" s="299">
        <f>IF(SUM($I$55:RLE55)&lt;=$G$58,1,0)</f>
        <v>1</v>
      </c>
      <c r="RLF56" s="299">
        <f>IF(SUM($I$55:RLF55)&lt;=$G$58,1,0)</f>
        <v>1</v>
      </c>
      <c r="RLG56" s="299">
        <f>IF(SUM($I$55:RLG55)&lt;=$G$58,1,0)</f>
        <v>1</v>
      </c>
      <c r="RLH56" s="299">
        <f>IF(SUM($I$55:RLH55)&lt;=$G$58,1,0)</f>
        <v>1</v>
      </c>
      <c r="RLI56" s="299">
        <f>IF(SUM($I$55:RLI55)&lt;=$G$58,1,0)</f>
        <v>1</v>
      </c>
      <c r="RLJ56" s="299">
        <f>IF(SUM($I$55:RLJ55)&lt;=$G$58,1,0)</f>
        <v>1</v>
      </c>
      <c r="RLK56" s="299">
        <f>IF(SUM($I$55:RLK55)&lt;=$G$58,1,0)</f>
        <v>1</v>
      </c>
      <c r="RLL56" s="299">
        <f>IF(SUM($I$55:RLL55)&lt;=$G$58,1,0)</f>
        <v>1</v>
      </c>
      <c r="RLM56" s="299">
        <f>IF(SUM($I$55:RLM55)&lt;=$G$58,1,0)</f>
        <v>1</v>
      </c>
      <c r="RLN56" s="299">
        <f>IF(SUM($I$55:RLN55)&lt;=$G$58,1,0)</f>
        <v>1</v>
      </c>
      <c r="RLO56" s="299">
        <f>IF(SUM($I$55:RLO55)&lt;=$G$58,1,0)</f>
        <v>1</v>
      </c>
      <c r="RLP56" s="299">
        <f>IF(SUM($I$55:RLP55)&lt;=$G$58,1,0)</f>
        <v>1</v>
      </c>
      <c r="RLQ56" s="299">
        <f>IF(SUM($I$55:RLQ55)&lt;=$G$58,1,0)</f>
        <v>1</v>
      </c>
      <c r="RLR56" s="299">
        <f>IF(SUM($I$55:RLR55)&lt;=$G$58,1,0)</f>
        <v>1</v>
      </c>
      <c r="RLS56" s="299">
        <f>IF(SUM($I$55:RLS55)&lt;=$G$58,1,0)</f>
        <v>1</v>
      </c>
      <c r="RLT56" s="299">
        <f>IF(SUM($I$55:RLT55)&lt;=$G$58,1,0)</f>
        <v>1</v>
      </c>
      <c r="RLU56" s="299">
        <f>IF(SUM($I$55:RLU55)&lt;=$G$58,1,0)</f>
        <v>1</v>
      </c>
      <c r="RLV56" s="299">
        <f>IF(SUM($I$55:RLV55)&lt;=$G$58,1,0)</f>
        <v>1</v>
      </c>
      <c r="RLW56" s="299">
        <f>IF(SUM($I$55:RLW55)&lt;=$G$58,1,0)</f>
        <v>1</v>
      </c>
      <c r="RLX56" s="299">
        <f>IF(SUM($I$55:RLX55)&lt;=$G$58,1,0)</f>
        <v>1</v>
      </c>
      <c r="RLY56" s="299">
        <f>IF(SUM($I$55:RLY55)&lt;=$G$58,1,0)</f>
        <v>1</v>
      </c>
      <c r="RLZ56" s="299">
        <f>IF(SUM($I$55:RLZ55)&lt;=$G$58,1,0)</f>
        <v>1</v>
      </c>
      <c r="RMA56" s="299">
        <f>IF(SUM($I$55:RMA55)&lt;=$G$58,1,0)</f>
        <v>1</v>
      </c>
      <c r="RMB56" s="299">
        <f>IF(SUM($I$55:RMB55)&lt;=$G$58,1,0)</f>
        <v>1</v>
      </c>
      <c r="RMC56" s="299">
        <f>IF(SUM($I$55:RMC55)&lt;=$G$58,1,0)</f>
        <v>1</v>
      </c>
      <c r="RMD56" s="299">
        <f>IF(SUM($I$55:RMD55)&lt;=$G$58,1,0)</f>
        <v>1</v>
      </c>
      <c r="RME56" s="299">
        <f>IF(SUM($I$55:RME55)&lt;=$G$58,1,0)</f>
        <v>1</v>
      </c>
      <c r="RMF56" s="299">
        <f>IF(SUM($I$55:RMF55)&lt;=$G$58,1,0)</f>
        <v>1</v>
      </c>
      <c r="RMG56" s="299">
        <f>IF(SUM($I$55:RMG55)&lt;=$G$58,1,0)</f>
        <v>1</v>
      </c>
      <c r="RMH56" s="299">
        <f>IF(SUM($I$55:RMH55)&lt;=$G$58,1,0)</f>
        <v>1</v>
      </c>
      <c r="RMI56" s="299">
        <f>IF(SUM($I$55:RMI55)&lt;=$G$58,1,0)</f>
        <v>1</v>
      </c>
      <c r="RMJ56" s="299">
        <f>IF(SUM($I$55:RMJ55)&lt;=$G$58,1,0)</f>
        <v>1</v>
      </c>
      <c r="RMK56" s="299">
        <f>IF(SUM($I$55:RMK55)&lt;=$G$58,1,0)</f>
        <v>1</v>
      </c>
      <c r="RML56" s="299">
        <f>IF(SUM($I$55:RML55)&lt;=$G$58,1,0)</f>
        <v>1</v>
      </c>
      <c r="RMM56" s="299">
        <f>IF(SUM($I$55:RMM55)&lt;=$G$58,1,0)</f>
        <v>1</v>
      </c>
      <c r="RMN56" s="299">
        <f>IF(SUM($I$55:RMN55)&lt;=$G$58,1,0)</f>
        <v>1</v>
      </c>
      <c r="RMO56" s="299">
        <f>IF(SUM($I$55:RMO55)&lt;=$G$58,1,0)</f>
        <v>1</v>
      </c>
      <c r="RMP56" s="299">
        <f>IF(SUM($I$55:RMP55)&lt;=$G$58,1,0)</f>
        <v>1</v>
      </c>
      <c r="RMQ56" s="299">
        <f>IF(SUM($I$55:RMQ55)&lt;=$G$58,1,0)</f>
        <v>1</v>
      </c>
      <c r="RMR56" s="299">
        <f>IF(SUM($I$55:RMR55)&lt;=$G$58,1,0)</f>
        <v>1</v>
      </c>
      <c r="RMS56" s="299">
        <f>IF(SUM($I$55:RMS55)&lt;=$G$58,1,0)</f>
        <v>1</v>
      </c>
      <c r="RMT56" s="299">
        <f>IF(SUM($I$55:RMT55)&lt;=$G$58,1,0)</f>
        <v>1</v>
      </c>
      <c r="RMU56" s="299">
        <f>IF(SUM($I$55:RMU55)&lt;=$G$58,1,0)</f>
        <v>1</v>
      </c>
      <c r="RMV56" s="299">
        <f>IF(SUM($I$55:RMV55)&lt;=$G$58,1,0)</f>
        <v>1</v>
      </c>
      <c r="RMW56" s="299">
        <f>IF(SUM($I$55:RMW55)&lt;=$G$58,1,0)</f>
        <v>1</v>
      </c>
      <c r="RMX56" s="299">
        <f>IF(SUM($I$55:RMX55)&lt;=$G$58,1,0)</f>
        <v>1</v>
      </c>
      <c r="RMY56" s="299">
        <f>IF(SUM($I$55:RMY55)&lt;=$G$58,1,0)</f>
        <v>1</v>
      </c>
      <c r="RMZ56" s="299">
        <f>IF(SUM($I$55:RMZ55)&lt;=$G$58,1,0)</f>
        <v>1</v>
      </c>
      <c r="RNA56" s="299">
        <f>IF(SUM($I$55:RNA55)&lt;=$G$58,1,0)</f>
        <v>1</v>
      </c>
      <c r="RNB56" s="299">
        <f>IF(SUM($I$55:RNB55)&lt;=$G$58,1,0)</f>
        <v>1</v>
      </c>
      <c r="RNC56" s="299">
        <f>IF(SUM($I$55:RNC55)&lt;=$G$58,1,0)</f>
        <v>1</v>
      </c>
      <c r="RND56" s="299">
        <f>IF(SUM($I$55:RND55)&lt;=$G$58,1,0)</f>
        <v>1</v>
      </c>
      <c r="RNE56" s="299">
        <f>IF(SUM($I$55:RNE55)&lt;=$G$58,1,0)</f>
        <v>1</v>
      </c>
      <c r="RNF56" s="299">
        <f>IF(SUM($I$55:RNF55)&lt;=$G$58,1,0)</f>
        <v>1</v>
      </c>
      <c r="RNG56" s="299">
        <f>IF(SUM($I$55:RNG55)&lt;=$G$58,1,0)</f>
        <v>1</v>
      </c>
      <c r="RNH56" s="299">
        <f>IF(SUM($I$55:RNH55)&lt;=$G$58,1,0)</f>
        <v>1</v>
      </c>
      <c r="RNI56" s="299">
        <f>IF(SUM($I$55:RNI55)&lt;=$G$58,1,0)</f>
        <v>1</v>
      </c>
      <c r="RNJ56" s="299">
        <f>IF(SUM($I$55:RNJ55)&lt;=$G$58,1,0)</f>
        <v>1</v>
      </c>
      <c r="RNK56" s="299">
        <f>IF(SUM($I$55:RNK55)&lt;=$G$58,1,0)</f>
        <v>1</v>
      </c>
      <c r="RNL56" s="299">
        <f>IF(SUM($I$55:RNL55)&lt;=$G$58,1,0)</f>
        <v>1</v>
      </c>
      <c r="RNM56" s="299">
        <f>IF(SUM($I$55:RNM55)&lt;=$G$58,1,0)</f>
        <v>1</v>
      </c>
      <c r="RNN56" s="299">
        <f>IF(SUM($I$55:RNN55)&lt;=$G$58,1,0)</f>
        <v>1</v>
      </c>
      <c r="RNO56" s="299">
        <f>IF(SUM($I$55:RNO55)&lt;=$G$58,1,0)</f>
        <v>1</v>
      </c>
      <c r="RNP56" s="299">
        <f>IF(SUM($I$55:RNP55)&lt;=$G$58,1,0)</f>
        <v>1</v>
      </c>
      <c r="RNQ56" s="299">
        <f>IF(SUM($I$55:RNQ55)&lt;=$G$58,1,0)</f>
        <v>1</v>
      </c>
      <c r="RNR56" s="299">
        <f>IF(SUM($I$55:RNR55)&lt;=$G$58,1,0)</f>
        <v>1</v>
      </c>
      <c r="RNS56" s="299">
        <f>IF(SUM($I$55:RNS55)&lt;=$G$58,1,0)</f>
        <v>1</v>
      </c>
      <c r="RNT56" s="299">
        <f>IF(SUM($I$55:RNT55)&lt;=$G$58,1,0)</f>
        <v>1</v>
      </c>
      <c r="RNU56" s="299">
        <f>IF(SUM($I$55:RNU55)&lt;=$G$58,1,0)</f>
        <v>1</v>
      </c>
      <c r="RNV56" s="299">
        <f>IF(SUM($I$55:RNV55)&lt;=$G$58,1,0)</f>
        <v>1</v>
      </c>
      <c r="RNW56" s="299">
        <f>IF(SUM($I$55:RNW55)&lt;=$G$58,1,0)</f>
        <v>1</v>
      </c>
      <c r="RNX56" s="299">
        <f>IF(SUM($I$55:RNX55)&lt;=$G$58,1,0)</f>
        <v>1</v>
      </c>
      <c r="RNY56" s="299">
        <f>IF(SUM($I$55:RNY55)&lt;=$G$58,1,0)</f>
        <v>1</v>
      </c>
      <c r="RNZ56" s="299">
        <f>IF(SUM($I$55:RNZ55)&lt;=$G$58,1,0)</f>
        <v>1</v>
      </c>
      <c r="ROA56" s="299">
        <f>IF(SUM($I$55:ROA55)&lt;=$G$58,1,0)</f>
        <v>1</v>
      </c>
      <c r="ROB56" s="299">
        <f>IF(SUM($I$55:ROB55)&lt;=$G$58,1,0)</f>
        <v>1</v>
      </c>
      <c r="ROC56" s="299">
        <f>IF(SUM($I$55:ROC55)&lt;=$G$58,1,0)</f>
        <v>1</v>
      </c>
      <c r="ROD56" s="299">
        <f>IF(SUM($I$55:ROD55)&lt;=$G$58,1,0)</f>
        <v>1</v>
      </c>
      <c r="ROE56" s="299">
        <f>IF(SUM($I$55:ROE55)&lt;=$G$58,1,0)</f>
        <v>1</v>
      </c>
      <c r="ROF56" s="299">
        <f>IF(SUM($I$55:ROF55)&lt;=$G$58,1,0)</f>
        <v>1</v>
      </c>
      <c r="ROG56" s="299">
        <f>IF(SUM($I$55:ROG55)&lt;=$G$58,1,0)</f>
        <v>1</v>
      </c>
      <c r="ROH56" s="299">
        <f>IF(SUM($I$55:ROH55)&lt;=$G$58,1,0)</f>
        <v>1</v>
      </c>
      <c r="ROI56" s="299">
        <f>IF(SUM($I$55:ROI55)&lt;=$G$58,1,0)</f>
        <v>1</v>
      </c>
      <c r="ROJ56" s="299">
        <f>IF(SUM($I$55:ROJ55)&lt;=$G$58,1,0)</f>
        <v>1</v>
      </c>
      <c r="ROK56" s="299">
        <f>IF(SUM($I$55:ROK55)&lt;=$G$58,1,0)</f>
        <v>1</v>
      </c>
      <c r="ROL56" s="299">
        <f>IF(SUM($I$55:ROL55)&lt;=$G$58,1,0)</f>
        <v>1</v>
      </c>
      <c r="ROM56" s="299">
        <f>IF(SUM($I$55:ROM55)&lt;=$G$58,1,0)</f>
        <v>1</v>
      </c>
      <c r="RON56" s="299">
        <f>IF(SUM($I$55:RON55)&lt;=$G$58,1,0)</f>
        <v>1</v>
      </c>
      <c r="ROO56" s="299">
        <f>IF(SUM($I$55:ROO55)&lt;=$G$58,1,0)</f>
        <v>1</v>
      </c>
      <c r="ROP56" s="299">
        <f>IF(SUM($I$55:ROP55)&lt;=$G$58,1,0)</f>
        <v>1</v>
      </c>
      <c r="ROQ56" s="299">
        <f>IF(SUM($I$55:ROQ55)&lt;=$G$58,1,0)</f>
        <v>1</v>
      </c>
      <c r="ROR56" s="299">
        <f>IF(SUM($I$55:ROR55)&lt;=$G$58,1,0)</f>
        <v>1</v>
      </c>
      <c r="ROS56" s="299">
        <f>IF(SUM($I$55:ROS55)&lt;=$G$58,1,0)</f>
        <v>1</v>
      </c>
      <c r="ROT56" s="299">
        <f>IF(SUM($I$55:ROT55)&lt;=$G$58,1,0)</f>
        <v>1</v>
      </c>
      <c r="ROU56" s="299">
        <f>IF(SUM($I$55:ROU55)&lt;=$G$58,1,0)</f>
        <v>1</v>
      </c>
      <c r="ROV56" s="299">
        <f>IF(SUM($I$55:ROV55)&lt;=$G$58,1,0)</f>
        <v>1</v>
      </c>
      <c r="ROW56" s="299">
        <f>IF(SUM($I$55:ROW55)&lt;=$G$58,1,0)</f>
        <v>1</v>
      </c>
      <c r="ROX56" s="299">
        <f>IF(SUM($I$55:ROX55)&lt;=$G$58,1,0)</f>
        <v>1</v>
      </c>
      <c r="ROY56" s="299">
        <f>IF(SUM($I$55:ROY55)&lt;=$G$58,1,0)</f>
        <v>1</v>
      </c>
      <c r="ROZ56" s="299">
        <f>IF(SUM($I$55:ROZ55)&lt;=$G$58,1,0)</f>
        <v>1</v>
      </c>
      <c r="RPA56" s="299">
        <f>IF(SUM($I$55:RPA55)&lt;=$G$58,1,0)</f>
        <v>1</v>
      </c>
      <c r="RPB56" s="299">
        <f>IF(SUM($I$55:RPB55)&lt;=$G$58,1,0)</f>
        <v>1</v>
      </c>
      <c r="RPC56" s="299">
        <f>IF(SUM($I$55:RPC55)&lt;=$G$58,1,0)</f>
        <v>1</v>
      </c>
      <c r="RPD56" s="299">
        <f>IF(SUM($I$55:RPD55)&lt;=$G$58,1,0)</f>
        <v>1</v>
      </c>
      <c r="RPE56" s="299">
        <f>IF(SUM($I$55:RPE55)&lt;=$G$58,1,0)</f>
        <v>1</v>
      </c>
      <c r="RPF56" s="299">
        <f>IF(SUM($I$55:RPF55)&lt;=$G$58,1,0)</f>
        <v>1</v>
      </c>
      <c r="RPG56" s="299">
        <f>IF(SUM($I$55:RPG55)&lt;=$G$58,1,0)</f>
        <v>1</v>
      </c>
      <c r="RPH56" s="299">
        <f>IF(SUM($I$55:RPH55)&lt;=$G$58,1,0)</f>
        <v>1</v>
      </c>
      <c r="RPI56" s="299">
        <f>IF(SUM($I$55:RPI55)&lt;=$G$58,1,0)</f>
        <v>1</v>
      </c>
      <c r="RPJ56" s="299">
        <f>IF(SUM($I$55:RPJ55)&lt;=$G$58,1,0)</f>
        <v>1</v>
      </c>
      <c r="RPK56" s="299">
        <f>IF(SUM($I$55:RPK55)&lt;=$G$58,1,0)</f>
        <v>1</v>
      </c>
      <c r="RPL56" s="299">
        <f>IF(SUM($I$55:RPL55)&lt;=$G$58,1,0)</f>
        <v>1</v>
      </c>
      <c r="RPM56" s="299">
        <f>IF(SUM($I$55:RPM55)&lt;=$G$58,1,0)</f>
        <v>1</v>
      </c>
      <c r="RPN56" s="299">
        <f>IF(SUM($I$55:RPN55)&lt;=$G$58,1,0)</f>
        <v>1</v>
      </c>
      <c r="RPO56" s="299">
        <f>IF(SUM($I$55:RPO55)&lt;=$G$58,1,0)</f>
        <v>1</v>
      </c>
      <c r="RPP56" s="299">
        <f>IF(SUM($I$55:RPP55)&lt;=$G$58,1,0)</f>
        <v>1</v>
      </c>
      <c r="RPQ56" s="299">
        <f>IF(SUM($I$55:RPQ55)&lt;=$G$58,1,0)</f>
        <v>1</v>
      </c>
      <c r="RPR56" s="299">
        <f>IF(SUM($I$55:RPR55)&lt;=$G$58,1,0)</f>
        <v>1</v>
      </c>
      <c r="RPS56" s="299">
        <f>IF(SUM($I$55:RPS55)&lt;=$G$58,1,0)</f>
        <v>1</v>
      </c>
      <c r="RPT56" s="299">
        <f>IF(SUM($I$55:RPT55)&lt;=$G$58,1,0)</f>
        <v>1</v>
      </c>
      <c r="RPU56" s="299">
        <f>IF(SUM($I$55:RPU55)&lt;=$G$58,1,0)</f>
        <v>1</v>
      </c>
      <c r="RPV56" s="299">
        <f>IF(SUM($I$55:RPV55)&lt;=$G$58,1,0)</f>
        <v>1</v>
      </c>
      <c r="RPW56" s="299">
        <f>IF(SUM($I$55:RPW55)&lt;=$G$58,1,0)</f>
        <v>1</v>
      </c>
      <c r="RPX56" s="299">
        <f>IF(SUM($I$55:RPX55)&lt;=$G$58,1,0)</f>
        <v>1</v>
      </c>
      <c r="RPY56" s="299">
        <f>IF(SUM($I$55:RPY55)&lt;=$G$58,1,0)</f>
        <v>1</v>
      </c>
      <c r="RPZ56" s="299">
        <f>IF(SUM($I$55:RPZ55)&lt;=$G$58,1,0)</f>
        <v>1</v>
      </c>
      <c r="RQA56" s="299">
        <f>IF(SUM($I$55:RQA55)&lt;=$G$58,1,0)</f>
        <v>1</v>
      </c>
      <c r="RQB56" s="299">
        <f>IF(SUM($I$55:RQB55)&lt;=$G$58,1,0)</f>
        <v>1</v>
      </c>
      <c r="RQC56" s="299">
        <f>IF(SUM($I$55:RQC55)&lt;=$G$58,1,0)</f>
        <v>1</v>
      </c>
      <c r="RQD56" s="299">
        <f>IF(SUM($I$55:RQD55)&lt;=$G$58,1,0)</f>
        <v>1</v>
      </c>
      <c r="RQE56" s="299">
        <f>IF(SUM($I$55:RQE55)&lt;=$G$58,1,0)</f>
        <v>1</v>
      </c>
      <c r="RQF56" s="299">
        <f>IF(SUM($I$55:RQF55)&lt;=$G$58,1,0)</f>
        <v>1</v>
      </c>
      <c r="RQG56" s="299">
        <f>IF(SUM($I$55:RQG55)&lt;=$G$58,1,0)</f>
        <v>1</v>
      </c>
      <c r="RQH56" s="299">
        <f>IF(SUM($I$55:RQH55)&lt;=$G$58,1,0)</f>
        <v>1</v>
      </c>
      <c r="RQI56" s="299">
        <f>IF(SUM($I$55:RQI55)&lt;=$G$58,1,0)</f>
        <v>1</v>
      </c>
      <c r="RQJ56" s="299">
        <f>IF(SUM($I$55:RQJ55)&lt;=$G$58,1,0)</f>
        <v>1</v>
      </c>
      <c r="RQK56" s="299">
        <f>IF(SUM($I$55:RQK55)&lt;=$G$58,1,0)</f>
        <v>1</v>
      </c>
      <c r="RQL56" s="299">
        <f>IF(SUM($I$55:RQL55)&lt;=$G$58,1,0)</f>
        <v>1</v>
      </c>
      <c r="RQM56" s="299">
        <f>IF(SUM($I$55:RQM55)&lt;=$G$58,1,0)</f>
        <v>1</v>
      </c>
      <c r="RQN56" s="299">
        <f>IF(SUM($I$55:RQN55)&lt;=$G$58,1,0)</f>
        <v>1</v>
      </c>
      <c r="RQO56" s="299">
        <f>IF(SUM($I$55:RQO55)&lt;=$G$58,1,0)</f>
        <v>1</v>
      </c>
      <c r="RQP56" s="299">
        <f>IF(SUM($I$55:RQP55)&lt;=$G$58,1,0)</f>
        <v>1</v>
      </c>
      <c r="RQQ56" s="299">
        <f>IF(SUM($I$55:RQQ55)&lt;=$G$58,1,0)</f>
        <v>1</v>
      </c>
      <c r="RQR56" s="299">
        <f>IF(SUM($I$55:RQR55)&lt;=$G$58,1,0)</f>
        <v>1</v>
      </c>
      <c r="RQS56" s="299">
        <f>IF(SUM($I$55:RQS55)&lt;=$G$58,1,0)</f>
        <v>1</v>
      </c>
      <c r="RQT56" s="299">
        <f>IF(SUM($I$55:RQT55)&lt;=$G$58,1,0)</f>
        <v>1</v>
      </c>
      <c r="RQU56" s="299">
        <f>IF(SUM($I$55:RQU55)&lt;=$G$58,1,0)</f>
        <v>1</v>
      </c>
      <c r="RQV56" s="299">
        <f>IF(SUM($I$55:RQV55)&lt;=$G$58,1,0)</f>
        <v>1</v>
      </c>
      <c r="RQW56" s="299">
        <f>IF(SUM($I$55:RQW55)&lt;=$G$58,1,0)</f>
        <v>1</v>
      </c>
      <c r="RQX56" s="299">
        <f>IF(SUM($I$55:RQX55)&lt;=$G$58,1,0)</f>
        <v>1</v>
      </c>
      <c r="RQY56" s="299">
        <f>IF(SUM($I$55:RQY55)&lt;=$G$58,1,0)</f>
        <v>1</v>
      </c>
      <c r="RQZ56" s="299">
        <f>IF(SUM($I$55:RQZ55)&lt;=$G$58,1,0)</f>
        <v>1</v>
      </c>
      <c r="RRA56" s="299">
        <f>IF(SUM($I$55:RRA55)&lt;=$G$58,1,0)</f>
        <v>1</v>
      </c>
      <c r="RRB56" s="299">
        <f>IF(SUM($I$55:RRB55)&lt;=$G$58,1,0)</f>
        <v>1</v>
      </c>
      <c r="RRC56" s="299">
        <f>IF(SUM($I$55:RRC55)&lt;=$G$58,1,0)</f>
        <v>1</v>
      </c>
      <c r="RRD56" s="299">
        <f>IF(SUM($I$55:RRD55)&lt;=$G$58,1,0)</f>
        <v>1</v>
      </c>
      <c r="RRE56" s="299">
        <f>IF(SUM($I$55:RRE55)&lt;=$G$58,1,0)</f>
        <v>1</v>
      </c>
      <c r="RRF56" s="299">
        <f>IF(SUM($I$55:RRF55)&lt;=$G$58,1,0)</f>
        <v>1</v>
      </c>
      <c r="RRG56" s="299">
        <f>IF(SUM($I$55:RRG55)&lt;=$G$58,1,0)</f>
        <v>1</v>
      </c>
      <c r="RRH56" s="299">
        <f>IF(SUM($I$55:RRH55)&lt;=$G$58,1,0)</f>
        <v>1</v>
      </c>
      <c r="RRI56" s="299">
        <f>IF(SUM($I$55:RRI55)&lt;=$G$58,1,0)</f>
        <v>1</v>
      </c>
      <c r="RRJ56" s="299">
        <f>IF(SUM($I$55:RRJ55)&lt;=$G$58,1,0)</f>
        <v>1</v>
      </c>
      <c r="RRK56" s="299">
        <f>IF(SUM($I$55:RRK55)&lt;=$G$58,1,0)</f>
        <v>1</v>
      </c>
      <c r="RRL56" s="299">
        <f>IF(SUM($I$55:RRL55)&lt;=$G$58,1,0)</f>
        <v>1</v>
      </c>
      <c r="RRM56" s="299">
        <f>IF(SUM($I$55:RRM55)&lt;=$G$58,1,0)</f>
        <v>1</v>
      </c>
      <c r="RRN56" s="299">
        <f>IF(SUM($I$55:RRN55)&lt;=$G$58,1,0)</f>
        <v>1</v>
      </c>
      <c r="RRO56" s="299">
        <f>IF(SUM($I$55:RRO55)&lt;=$G$58,1,0)</f>
        <v>1</v>
      </c>
      <c r="RRP56" s="299">
        <f>IF(SUM($I$55:RRP55)&lt;=$G$58,1,0)</f>
        <v>1</v>
      </c>
      <c r="RRQ56" s="299">
        <f>IF(SUM($I$55:RRQ55)&lt;=$G$58,1,0)</f>
        <v>1</v>
      </c>
      <c r="RRR56" s="299">
        <f>IF(SUM($I$55:RRR55)&lt;=$G$58,1,0)</f>
        <v>1</v>
      </c>
      <c r="RRS56" s="299">
        <f>IF(SUM($I$55:RRS55)&lt;=$G$58,1,0)</f>
        <v>1</v>
      </c>
      <c r="RRT56" s="299">
        <f>IF(SUM($I$55:RRT55)&lt;=$G$58,1,0)</f>
        <v>1</v>
      </c>
      <c r="RRU56" s="299">
        <f>IF(SUM($I$55:RRU55)&lt;=$G$58,1,0)</f>
        <v>1</v>
      </c>
      <c r="RRV56" s="299">
        <f>IF(SUM($I$55:RRV55)&lt;=$G$58,1,0)</f>
        <v>1</v>
      </c>
      <c r="RRW56" s="299">
        <f>IF(SUM($I$55:RRW55)&lt;=$G$58,1,0)</f>
        <v>1</v>
      </c>
      <c r="RRX56" s="299">
        <f>IF(SUM($I$55:RRX55)&lt;=$G$58,1,0)</f>
        <v>1</v>
      </c>
      <c r="RRY56" s="299">
        <f>IF(SUM($I$55:RRY55)&lt;=$G$58,1,0)</f>
        <v>1</v>
      </c>
      <c r="RRZ56" s="299">
        <f>IF(SUM($I$55:RRZ55)&lt;=$G$58,1,0)</f>
        <v>1</v>
      </c>
      <c r="RSA56" s="299">
        <f>IF(SUM($I$55:RSA55)&lt;=$G$58,1,0)</f>
        <v>1</v>
      </c>
      <c r="RSB56" s="299">
        <f>IF(SUM($I$55:RSB55)&lt;=$G$58,1,0)</f>
        <v>1</v>
      </c>
      <c r="RSC56" s="299">
        <f>IF(SUM($I$55:RSC55)&lt;=$G$58,1,0)</f>
        <v>1</v>
      </c>
      <c r="RSD56" s="299">
        <f>IF(SUM($I$55:RSD55)&lt;=$G$58,1,0)</f>
        <v>1</v>
      </c>
      <c r="RSE56" s="299">
        <f>IF(SUM($I$55:RSE55)&lt;=$G$58,1,0)</f>
        <v>1</v>
      </c>
      <c r="RSF56" s="299">
        <f>IF(SUM($I$55:RSF55)&lt;=$G$58,1,0)</f>
        <v>1</v>
      </c>
      <c r="RSG56" s="299">
        <f>IF(SUM($I$55:RSG55)&lt;=$G$58,1,0)</f>
        <v>1</v>
      </c>
      <c r="RSH56" s="299">
        <f>IF(SUM($I$55:RSH55)&lt;=$G$58,1,0)</f>
        <v>1</v>
      </c>
      <c r="RSI56" s="299">
        <f>IF(SUM($I$55:RSI55)&lt;=$G$58,1,0)</f>
        <v>1</v>
      </c>
      <c r="RSJ56" s="299">
        <f>IF(SUM($I$55:RSJ55)&lt;=$G$58,1,0)</f>
        <v>1</v>
      </c>
      <c r="RSK56" s="299">
        <f>IF(SUM($I$55:RSK55)&lt;=$G$58,1,0)</f>
        <v>1</v>
      </c>
      <c r="RSL56" s="299">
        <f>IF(SUM($I$55:RSL55)&lt;=$G$58,1,0)</f>
        <v>1</v>
      </c>
      <c r="RSM56" s="299">
        <f>IF(SUM($I$55:RSM55)&lt;=$G$58,1,0)</f>
        <v>1</v>
      </c>
      <c r="RSN56" s="299">
        <f>IF(SUM($I$55:RSN55)&lt;=$G$58,1,0)</f>
        <v>1</v>
      </c>
      <c r="RSO56" s="299">
        <f>IF(SUM($I$55:RSO55)&lt;=$G$58,1,0)</f>
        <v>1</v>
      </c>
      <c r="RSP56" s="299">
        <f>IF(SUM($I$55:RSP55)&lt;=$G$58,1,0)</f>
        <v>1</v>
      </c>
      <c r="RSQ56" s="299">
        <f>IF(SUM($I$55:RSQ55)&lt;=$G$58,1,0)</f>
        <v>1</v>
      </c>
      <c r="RSR56" s="299">
        <f>IF(SUM($I$55:RSR55)&lt;=$G$58,1,0)</f>
        <v>1</v>
      </c>
      <c r="RSS56" s="299">
        <f>IF(SUM($I$55:RSS55)&lt;=$G$58,1,0)</f>
        <v>1</v>
      </c>
      <c r="RST56" s="299">
        <f>IF(SUM($I$55:RST55)&lt;=$G$58,1,0)</f>
        <v>1</v>
      </c>
      <c r="RSU56" s="299">
        <f>IF(SUM($I$55:RSU55)&lt;=$G$58,1,0)</f>
        <v>1</v>
      </c>
      <c r="RSV56" s="299">
        <f>IF(SUM($I$55:RSV55)&lt;=$G$58,1,0)</f>
        <v>1</v>
      </c>
      <c r="RSW56" s="299">
        <f>IF(SUM($I$55:RSW55)&lt;=$G$58,1,0)</f>
        <v>1</v>
      </c>
      <c r="RSX56" s="299">
        <f>IF(SUM($I$55:RSX55)&lt;=$G$58,1,0)</f>
        <v>1</v>
      </c>
      <c r="RSY56" s="299">
        <f>IF(SUM($I$55:RSY55)&lt;=$G$58,1,0)</f>
        <v>1</v>
      </c>
      <c r="RSZ56" s="299">
        <f>IF(SUM($I$55:RSZ55)&lt;=$G$58,1,0)</f>
        <v>1</v>
      </c>
      <c r="RTA56" s="299">
        <f>IF(SUM($I$55:RTA55)&lt;=$G$58,1,0)</f>
        <v>1</v>
      </c>
      <c r="RTB56" s="299">
        <f>IF(SUM($I$55:RTB55)&lt;=$G$58,1,0)</f>
        <v>1</v>
      </c>
      <c r="RTC56" s="299">
        <f>IF(SUM($I$55:RTC55)&lt;=$G$58,1,0)</f>
        <v>1</v>
      </c>
      <c r="RTD56" s="299">
        <f>IF(SUM($I$55:RTD55)&lt;=$G$58,1,0)</f>
        <v>1</v>
      </c>
      <c r="RTE56" s="299">
        <f>IF(SUM($I$55:RTE55)&lt;=$G$58,1,0)</f>
        <v>1</v>
      </c>
      <c r="RTF56" s="299">
        <f>IF(SUM($I$55:RTF55)&lt;=$G$58,1,0)</f>
        <v>1</v>
      </c>
      <c r="RTG56" s="299">
        <f>IF(SUM($I$55:RTG55)&lt;=$G$58,1,0)</f>
        <v>1</v>
      </c>
      <c r="RTH56" s="299">
        <f>IF(SUM($I$55:RTH55)&lt;=$G$58,1,0)</f>
        <v>1</v>
      </c>
      <c r="RTI56" s="299">
        <f>IF(SUM($I$55:RTI55)&lt;=$G$58,1,0)</f>
        <v>1</v>
      </c>
      <c r="RTJ56" s="299">
        <f>IF(SUM($I$55:RTJ55)&lt;=$G$58,1,0)</f>
        <v>1</v>
      </c>
      <c r="RTK56" s="299">
        <f>IF(SUM($I$55:RTK55)&lt;=$G$58,1,0)</f>
        <v>1</v>
      </c>
      <c r="RTL56" s="299">
        <f>IF(SUM($I$55:RTL55)&lt;=$G$58,1,0)</f>
        <v>1</v>
      </c>
      <c r="RTM56" s="299">
        <f>IF(SUM($I$55:RTM55)&lt;=$G$58,1,0)</f>
        <v>1</v>
      </c>
      <c r="RTN56" s="299">
        <f>IF(SUM($I$55:RTN55)&lt;=$G$58,1,0)</f>
        <v>1</v>
      </c>
      <c r="RTO56" s="299">
        <f>IF(SUM($I$55:RTO55)&lt;=$G$58,1,0)</f>
        <v>1</v>
      </c>
      <c r="RTP56" s="299">
        <f>IF(SUM($I$55:RTP55)&lt;=$G$58,1,0)</f>
        <v>1</v>
      </c>
      <c r="RTQ56" s="299">
        <f>IF(SUM($I$55:RTQ55)&lt;=$G$58,1,0)</f>
        <v>1</v>
      </c>
      <c r="RTR56" s="299">
        <f>IF(SUM($I$55:RTR55)&lt;=$G$58,1,0)</f>
        <v>1</v>
      </c>
      <c r="RTS56" s="299">
        <f>IF(SUM($I$55:RTS55)&lt;=$G$58,1,0)</f>
        <v>1</v>
      </c>
      <c r="RTT56" s="299">
        <f>IF(SUM($I$55:RTT55)&lt;=$G$58,1,0)</f>
        <v>1</v>
      </c>
      <c r="RTU56" s="299">
        <f>IF(SUM($I$55:RTU55)&lt;=$G$58,1,0)</f>
        <v>1</v>
      </c>
      <c r="RTV56" s="299">
        <f>IF(SUM($I$55:RTV55)&lt;=$G$58,1,0)</f>
        <v>1</v>
      </c>
      <c r="RTW56" s="299">
        <f>IF(SUM($I$55:RTW55)&lt;=$G$58,1,0)</f>
        <v>1</v>
      </c>
      <c r="RTX56" s="299">
        <f>IF(SUM($I$55:RTX55)&lt;=$G$58,1,0)</f>
        <v>1</v>
      </c>
      <c r="RTY56" s="299">
        <f>IF(SUM($I$55:RTY55)&lt;=$G$58,1,0)</f>
        <v>1</v>
      </c>
      <c r="RTZ56" s="299">
        <f>IF(SUM($I$55:RTZ55)&lt;=$G$58,1,0)</f>
        <v>1</v>
      </c>
      <c r="RUA56" s="299">
        <f>IF(SUM($I$55:RUA55)&lt;=$G$58,1,0)</f>
        <v>1</v>
      </c>
      <c r="RUB56" s="299">
        <f>IF(SUM($I$55:RUB55)&lt;=$G$58,1,0)</f>
        <v>1</v>
      </c>
      <c r="RUC56" s="299">
        <f>IF(SUM($I$55:RUC55)&lt;=$G$58,1,0)</f>
        <v>1</v>
      </c>
      <c r="RUD56" s="299">
        <f>IF(SUM($I$55:RUD55)&lt;=$G$58,1,0)</f>
        <v>1</v>
      </c>
      <c r="RUE56" s="299">
        <f>IF(SUM($I$55:RUE55)&lt;=$G$58,1,0)</f>
        <v>1</v>
      </c>
      <c r="RUF56" s="299">
        <f>IF(SUM($I$55:RUF55)&lt;=$G$58,1,0)</f>
        <v>1</v>
      </c>
      <c r="RUG56" s="299">
        <f>IF(SUM($I$55:RUG55)&lt;=$G$58,1,0)</f>
        <v>1</v>
      </c>
      <c r="RUH56" s="299">
        <f>IF(SUM($I$55:RUH55)&lt;=$G$58,1,0)</f>
        <v>1</v>
      </c>
      <c r="RUI56" s="299">
        <f>IF(SUM($I$55:RUI55)&lt;=$G$58,1,0)</f>
        <v>1</v>
      </c>
      <c r="RUJ56" s="299">
        <f>IF(SUM($I$55:RUJ55)&lt;=$G$58,1,0)</f>
        <v>1</v>
      </c>
      <c r="RUK56" s="299">
        <f>IF(SUM($I$55:RUK55)&lt;=$G$58,1,0)</f>
        <v>1</v>
      </c>
      <c r="RUL56" s="299">
        <f>IF(SUM($I$55:RUL55)&lt;=$G$58,1,0)</f>
        <v>1</v>
      </c>
      <c r="RUM56" s="299">
        <f>IF(SUM($I$55:RUM55)&lt;=$G$58,1,0)</f>
        <v>1</v>
      </c>
      <c r="RUN56" s="299">
        <f>IF(SUM($I$55:RUN55)&lt;=$G$58,1,0)</f>
        <v>1</v>
      </c>
      <c r="RUO56" s="299">
        <f>IF(SUM($I$55:RUO55)&lt;=$G$58,1,0)</f>
        <v>1</v>
      </c>
      <c r="RUP56" s="299">
        <f>IF(SUM($I$55:RUP55)&lt;=$G$58,1,0)</f>
        <v>1</v>
      </c>
      <c r="RUQ56" s="299">
        <f>IF(SUM($I$55:RUQ55)&lt;=$G$58,1,0)</f>
        <v>1</v>
      </c>
      <c r="RUR56" s="299">
        <f>IF(SUM($I$55:RUR55)&lt;=$G$58,1,0)</f>
        <v>1</v>
      </c>
      <c r="RUS56" s="299">
        <f>IF(SUM($I$55:RUS55)&lt;=$G$58,1,0)</f>
        <v>1</v>
      </c>
      <c r="RUT56" s="299">
        <f>IF(SUM($I$55:RUT55)&lt;=$G$58,1,0)</f>
        <v>1</v>
      </c>
      <c r="RUU56" s="299">
        <f>IF(SUM($I$55:RUU55)&lt;=$G$58,1,0)</f>
        <v>1</v>
      </c>
      <c r="RUV56" s="299">
        <f>IF(SUM($I$55:RUV55)&lt;=$G$58,1,0)</f>
        <v>1</v>
      </c>
      <c r="RUW56" s="299">
        <f>IF(SUM($I$55:RUW55)&lt;=$G$58,1,0)</f>
        <v>1</v>
      </c>
      <c r="RUX56" s="299">
        <f>IF(SUM($I$55:RUX55)&lt;=$G$58,1,0)</f>
        <v>1</v>
      </c>
      <c r="RUY56" s="299">
        <f>IF(SUM($I$55:RUY55)&lt;=$G$58,1,0)</f>
        <v>1</v>
      </c>
      <c r="RUZ56" s="299">
        <f>IF(SUM($I$55:RUZ55)&lt;=$G$58,1,0)</f>
        <v>1</v>
      </c>
      <c r="RVA56" s="299">
        <f>IF(SUM($I$55:RVA55)&lt;=$G$58,1,0)</f>
        <v>1</v>
      </c>
      <c r="RVB56" s="299">
        <f>IF(SUM($I$55:RVB55)&lt;=$G$58,1,0)</f>
        <v>1</v>
      </c>
      <c r="RVC56" s="299">
        <f>IF(SUM($I$55:RVC55)&lt;=$G$58,1,0)</f>
        <v>1</v>
      </c>
      <c r="RVD56" s="299">
        <f>IF(SUM($I$55:RVD55)&lt;=$G$58,1,0)</f>
        <v>1</v>
      </c>
      <c r="RVE56" s="299">
        <f>IF(SUM($I$55:RVE55)&lt;=$G$58,1,0)</f>
        <v>1</v>
      </c>
      <c r="RVF56" s="299">
        <f>IF(SUM($I$55:RVF55)&lt;=$G$58,1,0)</f>
        <v>1</v>
      </c>
      <c r="RVG56" s="299">
        <f>IF(SUM($I$55:RVG55)&lt;=$G$58,1,0)</f>
        <v>1</v>
      </c>
      <c r="RVH56" s="299">
        <f>IF(SUM($I$55:RVH55)&lt;=$G$58,1,0)</f>
        <v>1</v>
      </c>
      <c r="RVI56" s="299">
        <f>IF(SUM($I$55:RVI55)&lt;=$G$58,1,0)</f>
        <v>1</v>
      </c>
      <c r="RVJ56" s="299">
        <f>IF(SUM($I$55:RVJ55)&lt;=$G$58,1,0)</f>
        <v>1</v>
      </c>
      <c r="RVK56" s="299">
        <f>IF(SUM($I$55:RVK55)&lt;=$G$58,1,0)</f>
        <v>1</v>
      </c>
      <c r="RVL56" s="299">
        <f>IF(SUM($I$55:RVL55)&lt;=$G$58,1,0)</f>
        <v>1</v>
      </c>
      <c r="RVM56" s="299">
        <f>IF(SUM($I$55:RVM55)&lt;=$G$58,1,0)</f>
        <v>1</v>
      </c>
      <c r="RVN56" s="299">
        <f>IF(SUM($I$55:RVN55)&lt;=$G$58,1,0)</f>
        <v>1</v>
      </c>
      <c r="RVO56" s="299">
        <f>IF(SUM($I$55:RVO55)&lt;=$G$58,1,0)</f>
        <v>1</v>
      </c>
      <c r="RVP56" s="299">
        <f>IF(SUM($I$55:RVP55)&lt;=$G$58,1,0)</f>
        <v>1</v>
      </c>
      <c r="RVQ56" s="299">
        <f>IF(SUM($I$55:RVQ55)&lt;=$G$58,1,0)</f>
        <v>1</v>
      </c>
      <c r="RVR56" s="299">
        <f>IF(SUM($I$55:RVR55)&lt;=$G$58,1,0)</f>
        <v>1</v>
      </c>
      <c r="RVS56" s="299">
        <f>IF(SUM($I$55:RVS55)&lt;=$G$58,1,0)</f>
        <v>1</v>
      </c>
      <c r="RVT56" s="299">
        <f>IF(SUM($I$55:RVT55)&lt;=$G$58,1,0)</f>
        <v>1</v>
      </c>
      <c r="RVU56" s="299">
        <f>IF(SUM($I$55:RVU55)&lt;=$G$58,1,0)</f>
        <v>1</v>
      </c>
      <c r="RVV56" s="299">
        <f>IF(SUM($I$55:RVV55)&lt;=$G$58,1,0)</f>
        <v>1</v>
      </c>
      <c r="RVW56" s="299">
        <f>IF(SUM($I$55:RVW55)&lt;=$G$58,1,0)</f>
        <v>1</v>
      </c>
      <c r="RVX56" s="299">
        <f>IF(SUM($I$55:RVX55)&lt;=$G$58,1,0)</f>
        <v>1</v>
      </c>
      <c r="RVY56" s="299">
        <f>IF(SUM($I$55:RVY55)&lt;=$G$58,1,0)</f>
        <v>1</v>
      </c>
      <c r="RVZ56" s="299">
        <f>IF(SUM($I$55:RVZ55)&lt;=$G$58,1,0)</f>
        <v>1</v>
      </c>
      <c r="RWA56" s="299">
        <f>IF(SUM($I$55:RWA55)&lt;=$G$58,1,0)</f>
        <v>1</v>
      </c>
      <c r="RWB56" s="299">
        <f>IF(SUM($I$55:RWB55)&lt;=$G$58,1,0)</f>
        <v>1</v>
      </c>
      <c r="RWC56" s="299">
        <f>IF(SUM($I$55:RWC55)&lt;=$G$58,1,0)</f>
        <v>1</v>
      </c>
      <c r="RWD56" s="299">
        <f>IF(SUM($I$55:RWD55)&lt;=$G$58,1,0)</f>
        <v>1</v>
      </c>
      <c r="RWE56" s="299">
        <f>IF(SUM($I$55:RWE55)&lt;=$G$58,1,0)</f>
        <v>1</v>
      </c>
      <c r="RWF56" s="299">
        <f>IF(SUM($I$55:RWF55)&lt;=$G$58,1,0)</f>
        <v>1</v>
      </c>
      <c r="RWG56" s="299">
        <f>IF(SUM($I$55:RWG55)&lt;=$G$58,1,0)</f>
        <v>1</v>
      </c>
      <c r="RWH56" s="299">
        <f>IF(SUM($I$55:RWH55)&lt;=$G$58,1,0)</f>
        <v>1</v>
      </c>
      <c r="RWI56" s="299">
        <f>IF(SUM($I$55:RWI55)&lt;=$G$58,1,0)</f>
        <v>1</v>
      </c>
      <c r="RWJ56" s="299">
        <f>IF(SUM($I$55:RWJ55)&lt;=$G$58,1,0)</f>
        <v>1</v>
      </c>
      <c r="RWK56" s="299">
        <f>IF(SUM($I$55:RWK55)&lt;=$G$58,1,0)</f>
        <v>1</v>
      </c>
      <c r="RWL56" s="299">
        <f>IF(SUM($I$55:RWL55)&lt;=$G$58,1,0)</f>
        <v>1</v>
      </c>
      <c r="RWM56" s="299">
        <f>IF(SUM($I$55:RWM55)&lt;=$G$58,1,0)</f>
        <v>1</v>
      </c>
      <c r="RWN56" s="299">
        <f>IF(SUM($I$55:RWN55)&lt;=$G$58,1,0)</f>
        <v>1</v>
      </c>
      <c r="RWO56" s="299">
        <f>IF(SUM($I$55:RWO55)&lt;=$G$58,1,0)</f>
        <v>1</v>
      </c>
      <c r="RWP56" s="299">
        <f>IF(SUM($I$55:RWP55)&lt;=$G$58,1,0)</f>
        <v>1</v>
      </c>
      <c r="RWQ56" s="299">
        <f>IF(SUM($I$55:RWQ55)&lt;=$G$58,1,0)</f>
        <v>1</v>
      </c>
      <c r="RWR56" s="299">
        <f>IF(SUM($I$55:RWR55)&lt;=$G$58,1,0)</f>
        <v>1</v>
      </c>
      <c r="RWS56" s="299">
        <f>IF(SUM($I$55:RWS55)&lt;=$G$58,1,0)</f>
        <v>1</v>
      </c>
      <c r="RWT56" s="299">
        <f>IF(SUM($I$55:RWT55)&lt;=$G$58,1,0)</f>
        <v>1</v>
      </c>
      <c r="RWU56" s="299">
        <f>IF(SUM($I$55:RWU55)&lt;=$G$58,1,0)</f>
        <v>1</v>
      </c>
      <c r="RWV56" s="299">
        <f>IF(SUM($I$55:RWV55)&lt;=$G$58,1,0)</f>
        <v>1</v>
      </c>
      <c r="RWW56" s="299">
        <f>IF(SUM($I$55:RWW55)&lt;=$G$58,1,0)</f>
        <v>1</v>
      </c>
      <c r="RWX56" s="299">
        <f>IF(SUM($I$55:RWX55)&lt;=$G$58,1,0)</f>
        <v>1</v>
      </c>
      <c r="RWY56" s="299">
        <f>IF(SUM($I$55:RWY55)&lt;=$G$58,1,0)</f>
        <v>1</v>
      </c>
      <c r="RWZ56" s="299">
        <f>IF(SUM($I$55:RWZ55)&lt;=$G$58,1,0)</f>
        <v>1</v>
      </c>
      <c r="RXA56" s="299">
        <f>IF(SUM($I$55:RXA55)&lt;=$G$58,1,0)</f>
        <v>1</v>
      </c>
      <c r="RXB56" s="299">
        <f>IF(SUM($I$55:RXB55)&lt;=$G$58,1,0)</f>
        <v>1</v>
      </c>
      <c r="RXC56" s="299">
        <f>IF(SUM($I$55:RXC55)&lt;=$G$58,1,0)</f>
        <v>1</v>
      </c>
      <c r="RXD56" s="299">
        <f>IF(SUM($I$55:RXD55)&lt;=$G$58,1,0)</f>
        <v>1</v>
      </c>
      <c r="RXE56" s="299">
        <f>IF(SUM($I$55:RXE55)&lt;=$G$58,1,0)</f>
        <v>1</v>
      </c>
      <c r="RXF56" s="299">
        <f>IF(SUM($I$55:RXF55)&lt;=$G$58,1,0)</f>
        <v>1</v>
      </c>
      <c r="RXG56" s="299">
        <f>IF(SUM($I$55:RXG55)&lt;=$G$58,1,0)</f>
        <v>1</v>
      </c>
      <c r="RXH56" s="299">
        <f>IF(SUM($I$55:RXH55)&lt;=$G$58,1,0)</f>
        <v>1</v>
      </c>
      <c r="RXI56" s="299">
        <f>IF(SUM($I$55:RXI55)&lt;=$G$58,1,0)</f>
        <v>1</v>
      </c>
      <c r="RXJ56" s="299">
        <f>IF(SUM($I$55:RXJ55)&lt;=$G$58,1,0)</f>
        <v>1</v>
      </c>
      <c r="RXK56" s="299">
        <f>IF(SUM($I$55:RXK55)&lt;=$G$58,1,0)</f>
        <v>1</v>
      </c>
      <c r="RXL56" s="299">
        <f>IF(SUM($I$55:RXL55)&lt;=$G$58,1,0)</f>
        <v>1</v>
      </c>
      <c r="RXM56" s="299">
        <f>IF(SUM($I$55:RXM55)&lt;=$G$58,1,0)</f>
        <v>1</v>
      </c>
      <c r="RXN56" s="299">
        <f>IF(SUM($I$55:RXN55)&lt;=$G$58,1,0)</f>
        <v>1</v>
      </c>
      <c r="RXO56" s="299">
        <f>IF(SUM($I$55:RXO55)&lt;=$G$58,1,0)</f>
        <v>1</v>
      </c>
      <c r="RXP56" s="299">
        <f>IF(SUM($I$55:RXP55)&lt;=$G$58,1,0)</f>
        <v>1</v>
      </c>
      <c r="RXQ56" s="299">
        <f>IF(SUM($I$55:RXQ55)&lt;=$G$58,1,0)</f>
        <v>1</v>
      </c>
      <c r="RXR56" s="299">
        <f>IF(SUM($I$55:RXR55)&lt;=$G$58,1,0)</f>
        <v>1</v>
      </c>
      <c r="RXS56" s="299">
        <f>IF(SUM($I$55:RXS55)&lt;=$G$58,1,0)</f>
        <v>1</v>
      </c>
      <c r="RXT56" s="299">
        <f>IF(SUM($I$55:RXT55)&lt;=$G$58,1,0)</f>
        <v>1</v>
      </c>
      <c r="RXU56" s="299">
        <f>IF(SUM($I$55:RXU55)&lt;=$G$58,1,0)</f>
        <v>1</v>
      </c>
      <c r="RXV56" s="299">
        <f>IF(SUM($I$55:RXV55)&lt;=$G$58,1,0)</f>
        <v>1</v>
      </c>
      <c r="RXW56" s="299">
        <f>IF(SUM($I$55:RXW55)&lt;=$G$58,1,0)</f>
        <v>1</v>
      </c>
      <c r="RXX56" s="299">
        <f>IF(SUM($I$55:RXX55)&lt;=$G$58,1,0)</f>
        <v>1</v>
      </c>
      <c r="RXY56" s="299">
        <f>IF(SUM($I$55:RXY55)&lt;=$G$58,1,0)</f>
        <v>1</v>
      </c>
      <c r="RXZ56" s="299">
        <f>IF(SUM($I$55:RXZ55)&lt;=$G$58,1,0)</f>
        <v>1</v>
      </c>
      <c r="RYA56" s="299">
        <f>IF(SUM($I$55:RYA55)&lt;=$G$58,1,0)</f>
        <v>1</v>
      </c>
      <c r="RYB56" s="299">
        <f>IF(SUM($I$55:RYB55)&lt;=$G$58,1,0)</f>
        <v>1</v>
      </c>
      <c r="RYC56" s="299">
        <f>IF(SUM($I$55:RYC55)&lt;=$G$58,1,0)</f>
        <v>1</v>
      </c>
      <c r="RYD56" s="299">
        <f>IF(SUM($I$55:RYD55)&lt;=$G$58,1,0)</f>
        <v>1</v>
      </c>
      <c r="RYE56" s="299">
        <f>IF(SUM($I$55:RYE55)&lt;=$G$58,1,0)</f>
        <v>1</v>
      </c>
      <c r="RYF56" s="299">
        <f>IF(SUM($I$55:RYF55)&lt;=$G$58,1,0)</f>
        <v>1</v>
      </c>
      <c r="RYG56" s="299">
        <f>IF(SUM($I$55:RYG55)&lt;=$G$58,1,0)</f>
        <v>1</v>
      </c>
      <c r="RYH56" s="299">
        <f>IF(SUM($I$55:RYH55)&lt;=$G$58,1,0)</f>
        <v>1</v>
      </c>
      <c r="RYI56" s="299">
        <f>IF(SUM($I$55:RYI55)&lt;=$G$58,1,0)</f>
        <v>1</v>
      </c>
      <c r="RYJ56" s="299">
        <f>IF(SUM($I$55:RYJ55)&lt;=$G$58,1,0)</f>
        <v>1</v>
      </c>
      <c r="RYK56" s="299">
        <f>IF(SUM($I$55:RYK55)&lt;=$G$58,1,0)</f>
        <v>1</v>
      </c>
      <c r="RYL56" s="299">
        <f>IF(SUM($I$55:RYL55)&lt;=$G$58,1,0)</f>
        <v>1</v>
      </c>
      <c r="RYM56" s="299">
        <f>IF(SUM($I$55:RYM55)&lt;=$G$58,1,0)</f>
        <v>1</v>
      </c>
      <c r="RYN56" s="299">
        <f>IF(SUM($I$55:RYN55)&lt;=$G$58,1,0)</f>
        <v>1</v>
      </c>
      <c r="RYO56" s="299">
        <f>IF(SUM($I$55:RYO55)&lt;=$G$58,1,0)</f>
        <v>1</v>
      </c>
      <c r="RYP56" s="299">
        <f>IF(SUM($I$55:RYP55)&lt;=$G$58,1,0)</f>
        <v>1</v>
      </c>
      <c r="RYQ56" s="299">
        <f>IF(SUM($I$55:RYQ55)&lt;=$G$58,1,0)</f>
        <v>1</v>
      </c>
      <c r="RYR56" s="299">
        <f>IF(SUM($I$55:RYR55)&lt;=$G$58,1,0)</f>
        <v>1</v>
      </c>
      <c r="RYS56" s="299">
        <f>IF(SUM($I$55:RYS55)&lt;=$G$58,1,0)</f>
        <v>1</v>
      </c>
      <c r="RYT56" s="299">
        <f>IF(SUM($I$55:RYT55)&lt;=$G$58,1,0)</f>
        <v>1</v>
      </c>
      <c r="RYU56" s="299">
        <f>IF(SUM($I$55:RYU55)&lt;=$G$58,1,0)</f>
        <v>1</v>
      </c>
      <c r="RYV56" s="299">
        <f>IF(SUM($I$55:RYV55)&lt;=$G$58,1,0)</f>
        <v>1</v>
      </c>
      <c r="RYW56" s="299">
        <f>IF(SUM($I$55:RYW55)&lt;=$G$58,1,0)</f>
        <v>1</v>
      </c>
      <c r="RYX56" s="299">
        <f>IF(SUM($I$55:RYX55)&lt;=$G$58,1,0)</f>
        <v>1</v>
      </c>
      <c r="RYY56" s="299">
        <f>IF(SUM($I$55:RYY55)&lt;=$G$58,1,0)</f>
        <v>1</v>
      </c>
      <c r="RYZ56" s="299">
        <f>IF(SUM($I$55:RYZ55)&lt;=$G$58,1,0)</f>
        <v>1</v>
      </c>
      <c r="RZA56" s="299">
        <f>IF(SUM($I$55:RZA55)&lt;=$G$58,1,0)</f>
        <v>1</v>
      </c>
      <c r="RZB56" s="299">
        <f>IF(SUM($I$55:RZB55)&lt;=$G$58,1,0)</f>
        <v>1</v>
      </c>
      <c r="RZC56" s="299">
        <f>IF(SUM($I$55:RZC55)&lt;=$G$58,1,0)</f>
        <v>1</v>
      </c>
      <c r="RZD56" s="299">
        <f>IF(SUM($I$55:RZD55)&lt;=$G$58,1,0)</f>
        <v>1</v>
      </c>
      <c r="RZE56" s="299">
        <f>IF(SUM($I$55:RZE55)&lt;=$G$58,1,0)</f>
        <v>1</v>
      </c>
      <c r="RZF56" s="299">
        <f>IF(SUM($I$55:RZF55)&lt;=$G$58,1,0)</f>
        <v>1</v>
      </c>
      <c r="RZG56" s="299">
        <f>IF(SUM($I$55:RZG55)&lt;=$G$58,1,0)</f>
        <v>1</v>
      </c>
      <c r="RZH56" s="299">
        <f>IF(SUM($I$55:RZH55)&lt;=$G$58,1,0)</f>
        <v>1</v>
      </c>
      <c r="RZI56" s="299">
        <f>IF(SUM($I$55:RZI55)&lt;=$G$58,1,0)</f>
        <v>1</v>
      </c>
      <c r="RZJ56" s="299">
        <f>IF(SUM($I$55:RZJ55)&lt;=$G$58,1,0)</f>
        <v>1</v>
      </c>
      <c r="RZK56" s="299">
        <f>IF(SUM($I$55:RZK55)&lt;=$G$58,1,0)</f>
        <v>1</v>
      </c>
      <c r="RZL56" s="299">
        <f>IF(SUM($I$55:RZL55)&lt;=$G$58,1,0)</f>
        <v>1</v>
      </c>
      <c r="RZM56" s="299">
        <f>IF(SUM($I$55:RZM55)&lt;=$G$58,1,0)</f>
        <v>1</v>
      </c>
      <c r="RZN56" s="299">
        <f>IF(SUM($I$55:RZN55)&lt;=$G$58,1,0)</f>
        <v>1</v>
      </c>
      <c r="RZO56" s="299">
        <f>IF(SUM($I$55:RZO55)&lt;=$G$58,1,0)</f>
        <v>1</v>
      </c>
      <c r="RZP56" s="299">
        <f>IF(SUM($I$55:RZP55)&lt;=$G$58,1,0)</f>
        <v>1</v>
      </c>
      <c r="RZQ56" s="299">
        <f>IF(SUM($I$55:RZQ55)&lt;=$G$58,1,0)</f>
        <v>1</v>
      </c>
      <c r="RZR56" s="299">
        <f>IF(SUM($I$55:RZR55)&lt;=$G$58,1,0)</f>
        <v>1</v>
      </c>
      <c r="RZS56" s="299">
        <f>IF(SUM($I$55:RZS55)&lt;=$G$58,1,0)</f>
        <v>1</v>
      </c>
      <c r="RZT56" s="299">
        <f>IF(SUM($I$55:RZT55)&lt;=$G$58,1,0)</f>
        <v>1</v>
      </c>
      <c r="RZU56" s="299">
        <f>IF(SUM($I$55:RZU55)&lt;=$G$58,1,0)</f>
        <v>1</v>
      </c>
      <c r="RZV56" s="299">
        <f>IF(SUM($I$55:RZV55)&lt;=$G$58,1,0)</f>
        <v>1</v>
      </c>
      <c r="RZW56" s="299">
        <f>IF(SUM($I$55:RZW55)&lt;=$G$58,1,0)</f>
        <v>1</v>
      </c>
      <c r="RZX56" s="299">
        <f>IF(SUM($I$55:RZX55)&lt;=$G$58,1,0)</f>
        <v>1</v>
      </c>
      <c r="RZY56" s="299">
        <f>IF(SUM($I$55:RZY55)&lt;=$G$58,1,0)</f>
        <v>1</v>
      </c>
      <c r="RZZ56" s="299">
        <f>IF(SUM($I$55:RZZ55)&lt;=$G$58,1,0)</f>
        <v>1</v>
      </c>
      <c r="SAA56" s="299">
        <f>IF(SUM($I$55:SAA55)&lt;=$G$58,1,0)</f>
        <v>1</v>
      </c>
      <c r="SAB56" s="299">
        <f>IF(SUM($I$55:SAB55)&lt;=$G$58,1,0)</f>
        <v>1</v>
      </c>
      <c r="SAC56" s="299">
        <f>IF(SUM($I$55:SAC55)&lt;=$G$58,1,0)</f>
        <v>1</v>
      </c>
      <c r="SAD56" s="299">
        <f>IF(SUM($I$55:SAD55)&lt;=$G$58,1,0)</f>
        <v>1</v>
      </c>
      <c r="SAE56" s="299">
        <f>IF(SUM($I$55:SAE55)&lt;=$G$58,1,0)</f>
        <v>1</v>
      </c>
      <c r="SAF56" s="299">
        <f>IF(SUM($I$55:SAF55)&lt;=$G$58,1,0)</f>
        <v>1</v>
      </c>
      <c r="SAG56" s="299">
        <f>IF(SUM($I$55:SAG55)&lt;=$G$58,1,0)</f>
        <v>1</v>
      </c>
      <c r="SAH56" s="299">
        <f>IF(SUM($I$55:SAH55)&lt;=$G$58,1,0)</f>
        <v>1</v>
      </c>
      <c r="SAI56" s="299">
        <f>IF(SUM($I$55:SAI55)&lt;=$G$58,1,0)</f>
        <v>1</v>
      </c>
      <c r="SAJ56" s="299">
        <f>IF(SUM($I$55:SAJ55)&lt;=$G$58,1,0)</f>
        <v>1</v>
      </c>
      <c r="SAK56" s="299">
        <f>IF(SUM($I$55:SAK55)&lt;=$G$58,1,0)</f>
        <v>1</v>
      </c>
      <c r="SAL56" s="299">
        <f>IF(SUM($I$55:SAL55)&lt;=$G$58,1,0)</f>
        <v>1</v>
      </c>
      <c r="SAM56" s="299">
        <f>IF(SUM($I$55:SAM55)&lt;=$G$58,1,0)</f>
        <v>1</v>
      </c>
      <c r="SAN56" s="299">
        <f>IF(SUM($I$55:SAN55)&lt;=$G$58,1,0)</f>
        <v>1</v>
      </c>
      <c r="SAO56" s="299">
        <f>IF(SUM($I$55:SAO55)&lt;=$G$58,1,0)</f>
        <v>1</v>
      </c>
      <c r="SAP56" s="299">
        <f>IF(SUM($I$55:SAP55)&lt;=$G$58,1,0)</f>
        <v>1</v>
      </c>
      <c r="SAQ56" s="299">
        <f>IF(SUM($I$55:SAQ55)&lt;=$G$58,1,0)</f>
        <v>1</v>
      </c>
      <c r="SAR56" s="299">
        <f>IF(SUM($I$55:SAR55)&lt;=$G$58,1,0)</f>
        <v>1</v>
      </c>
      <c r="SAS56" s="299">
        <f>IF(SUM($I$55:SAS55)&lt;=$G$58,1,0)</f>
        <v>1</v>
      </c>
      <c r="SAT56" s="299">
        <f>IF(SUM($I$55:SAT55)&lt;=$G$58,1,0)</f>
        <v>1</v>
      </c>
      <c r="SAU56" s="299">
        <f>IF(SUM($I$55:SAU55)&lt;=$G$58,1,0)</f>
        <v>1</v>
      </c>
      <c r="SAV56" s="299">
        <f>IF(SUM($I$55:SAV55)&lt;=$G$58,1,0)</f>
        <v>1</v>
      </c>
      <c r="SAW56" s="299">
        <f>IF(SUM($I$55:SAW55)&lt;=$G$58,1,0)</f>
        <v>1</v>
      </c>
      <c r="SAX56" s="299">
        <f>IF(SUM($I$55:SAX55)&lt;=$G$58,1,0)</f>
        <v>1</v>
      </c>
      <c r="SAY56" s="299">
        <f>IF(SUM($I$55:SAY55)&lt;=$G$58,1,0)</f>
        <v>1</v>
      </c>
      <c r="SAZ56" s="299">
        <f>IF(SUM($I$55:SAZ55)&lt;=$G$58,1,0)</f>
        <v>1</v>
      </c>
      <c r="SBA56" s="299">
        <f>IF(SUM($I$55:SBA55)&lt;=$G$58,1,0)</f>
        <v>1</v>
      </c>
      <c r="SBB56" s="299">
        <f>IF(SUM($I$55:SBB55)&lt;=$G$58,1,0)</f>
        <v>1</v>
      </c>
      <c r="SBC56" s="299">
        <f>IF(SUM($I$55:SBC55)&lt;=$G$58,1,0)</f>
        <v>1</v>
      </c>
      <c r="SBD56" s="299">
        <f>IF(SUM($I$55:SBD55)&lt;=$G$58,1,0)</f>
        <v>1</v>
      </c>
      <c r="SBE56" s="299">
        <f>IF(SUM($I$55:SBE55)&lt;=$G$58,1,0)</f>
        <v>1</v>
      </c>
      <c r="SBF56" s="299">
        <f>IF(SUM($I$55:SBF55)&lt;=$G$58,1,0)</f>
        <v>1</v>
      </c>
      <c r="SBG56" s="299">
        <f>IF(SUM($I$55:SBG55)&lt;=$G$58,1,0)</f>
        <v>1</v>
      </c>
      <c r="SBH56" s="299">
        <f>IF(SUM($I$55:SBH55)&lt;=$G$58,1,0)</f>
        <v>1</v>
      </c>
      <c r="SBI56" s="299">
        <f>IF(SUM($I$55:SBI55)&lt;=$G$58,1,0)</f>
        <v>1</v>
      </c>
      <c r="SBJ56" s="299">
        <f>IF(SUM($I$55:SBJ55)&lt;=$G$58,1,0)</f>
        <v>1</v>
      </c>
      <c r="SBK56" s="299">
        <f>IF(SUM($I$55:SBK55)&lt;=$G$58,1,0)</f>
        <v>1</v>
      </c>
      <c r="SBL56" s="299">
        <f>IF(SUM($I$55:SBL55)&lt;=$G$58,1,0)</f>
        <v>1</v>
      </c>
      <c r="SBM56" s="299">
        <f>IF(SUM($I$55:SBM55)&lt;=$G$58,1,0)</f>
        <v>1</v>
      </c>
      <c r="SBN56" s="299">
        <f>IF(SUM($I$55:SBN55)&lt;=$G$58,1,0)</f>
        <v>1</v>
      </c>
      <c r="SBO56" s="299">
        <f>IF(SUM($I$55:SBO55)&lt;=$G$58,1,0)</f>
        <v>1</v>
      </c>
      <c r="SBP56" s="299">
        <f>IF(SUM($I$55:SBP55)&lt;=$G$58,1,0)</f>
        <v>1</v>
      </c>
      <c r="SBQ56" s="299">
        <f>IF(SUM($I$55:SBQ55)&lt;=$G$58,1,0)</f>
        <v>1</v>
      </c>
      <c r="SBR56" s="299">
        <f>IF(SUM($I$55:SBR55)&lt;=$G$58,1,0)</f>
        <v>1</v>
      </c>
      <c r="SBS56" s="299">
        <f>IF(SUM($I$55:SBS55)&lt;=$G$58,1,0)</f>
        <v>1</v>
      </c>
      <c r="SBT56" s="299">
        <f>IF(SUM($I$55:SBT55)&lt;=$G$58,1,0)</f>
        <v>1</v>
      </c>
      <c r="SBU56" s="299">
        <f>IF(SUM($I$55:SBU55)&lt;=$G$58,1,0)</f>
        <v>1</v>
      </c>
      <c r="SBV56" s="299">
        <f>IF(SUM($I$55:SBV55)&lt;=$G$58,1,0)</f>
        <v>1</v>
      </c>
      <c r="SBW56" s="299">
        <f>IF(SUM($I$55:SBW55)&lt;=$G$58,1,0)</f>
        <v>1</v>
      </c>
      <c r="SBX56" s="299">
        <f>IF(SUM($I$55:SBX55)&lt;=$G$58,1,0)</f>
        <v>1</v>
      </c>
      <c r="SBY56" s="299">
        <f>IF(SUM($I$55:SBY55)&lt;=$G$58,1,0)</f>
        <v>1</v>
      </c>
      <c r="SBZ56" s="299">
        <f>IF(SUM($I$55:SBZ55)&lt;=$G$58,1,0)</f>
        <v>1</v>
      </c>
      <c r="SCA56" s="299">
        <f>IF(SUM($I$55:SCA55)&lt;=$G$58,1,0)</f>
        <v>1</v>
      </c>
      <c r="SCB56" s="299">
        <f>IF(SUM($I$55:SCB55)&lt;=$G$58,1,0)</f>
        <v>1</v>
      </c>
      <c r="SCC56" s="299">
        <f>IF(SUM($I$55:SCC55)&lt;=$G$58,1,0)</f>
        <v>1</v>
      </c>
      <c r="SCD56" s="299">
        <f>IF(SUM($I$55:SCD55)&lt;=$G$58,1,0)</f>
        <v>1</v>
      </c>
      <c r="SCE56" s="299">
        <f>IF(SUM($I$55:SCE55)&lt;=$G$58,1,0)</f>
        <v>1</v>
      </c>
      <c r="SCF56" s="299">
        <f>IF(SUM($I$55:SCF55)&lt;=$G$58,1,0)</f>
        <v>1</v>
      </c>
      <c r="SCG56" s="299">
        <f>IF(SUM($I$55:SCG55)&lt;=$G$58,1,0)</f>
        <v>1</v>
      </c>
      <c r="SCH56" s="299">
        <f>IF(SUM($I$55:SCH55)&lt;=$G$58,1,0)</f>
        <v>1</v>
      </c>
      <c r="SCI56" s="299">
        <f>IF(SUM($I$55:SCI55)&lt;=$G$58,1,0)</f>
        <v>1</v>
      </c>
      <c r="SCJ56" s="299">
        <f>IF(SUM($I$55:SCJ55)&lt;=$G$58,1,0)</f>
        <v>1</v>
      </c>
      <c r="SCK56" s="299">
        <f>IF(SUM($I$55:SCK55)&lt;=$G$58,1,0)</f>
        <v>1</v>
      </c>
      <c r="SCL56" s="299">
        <f>IF(SUM($I$55:SCL55)&lt;=$G$58,1,0)</f>
        <v>1</v>
      </c>
      <c r="SCM56" s="299">
        <f>IF(SUM($I$55:SCM55)&lt;=$G$58,1,0)</f>
        <v>1</v>
      </c>
      <c r="SCN56" s="299">
        <f>IF(SUM($I$55:SCN55)&lt;=$G$58,1,0)</f>
        <v>1</v>
      </c>
      <c r="SCO56" s="299">
        <f>IF(SUM($I$55:SCO55)&lt;=$G$58,1,0)</f>
        <v>1</v>
      </c>
      <c r="SCP56" s="299">
        <f>IF(SUM($I$55:SCP55)&lt;=$G$58,1,0)</f>
        <v>1</v>
      </c>
      <c r="SCQ56" s="299">
        <f>IF(SUM($I$55:SCQ55)&lt;=$G$58,1,0)</f>
        <v>1</v>
      </c>
      <c r="SCR56" s="299">
        <f>IF(SUM($I$55:SCR55)&lt;=$G$58,1,0)</f>
        <v>1</v>
      </c>
      <c r="SCS56" s="299">
        <f>IF(SUM($I$55:SCS55)&lt;=$G$58,1,0)</f>
        <v>1</v>
      </c>
      <c r="SCT56" s="299">
        <f>IF(SUM($I$55:SCT55)&lt;=$G$58,1,0)</f>
        <v>1</v>
      </c>
      <c r="SCU56" s="299">
        <f>IF(SUM($I$55:SCU55)&lt;=$G$58,1,0)</f>
        <v>1</v>
      </c>
      <c r="SCV56" s="299">
        <f>IF(SUM($I$55:SCV55)&lt;=$G$58,1,0)</f>
        <v>1</v>
      </c>
      <c r="SCW56" s="299">
        <f>IF(SUM($I$55:SCW55)&lt;=$G$58,1,0)</f>
        <v>1</v>
      </c>
      <c r="SCX56" s="299">
        <f>IF(SUM($I$55:SCX55)&lt;=$G$58,1,0)</f>
        <v>1</v>
      </c>
      <c r="SCY56" s="299">
        <f>IF(SUM($I$55:SCY55)&lt;=$G$58,1,0)</f>
        <v>1</v>
      </c>
      <c r="SCZ56" s="299">
        <f>IF(SUM($I$55:SCZ55)&lt;=$G$58,1,0)</f>
        <v>1</v>
      </c>
      <c r="SDA56" s="299">
        <f>IF(SUM($I$55:SDA55)&lt;=$G$58,1,0)</f>
        <v>1</v>
      </c>
      <c r="SDB56" s="299">
        <f>IF(SUM($I$55:SDB55)&lt;=$G$58,1,0)</f>
        <v>1</v>
      </c>
      <c r="SDC56" s="299">
        <f>IF(SUM($I$55:SDC55)&lt;=$G$58,1,0)</f>
        <v>1</v>
      </c>
      <c r="SDD56" s="299">
        <f>IF(SUM($I$55:SDD55)&lt;=$G$58,1,0)</f>
        <v>1</v>
      </c>
      <c r="SDE56" s="299">
        <f>IF(SUM($I$55:SDE55)&lt;=$G$58,1,0)</f>
        <v>1</v>
      </c>
      <c r="SDF56" s="299">
        <f>IF(SUM($I$55:SDF55)&lt;=$G$58,1,0)</f>
        <v>1</v>
      </c>
      <c r="SDG56" s="299">
        <f>IF(SUM($I$55:SDG55)&lt;=$G$58,1,0)</f>
        <v>1</v>
      </c>
      <c r="SDH56" s="299">
        <f>IF(SUM($I$55:SDH55)&lt;=$G$58,1,0)</f>
        <v>1</v>
      </c>
      <c r="SDI56" s="299">
        <f>IF(SUM($I$55:SDI55)&lt;=$G$58,1,0)</f>
        <v>1</v>
      </c>
      <c r="SDJ56" s="299">
        <f>IF(SUM($I$55:SDJ55)&lt;=$G$58,1,0)</f>
        <v>1</v>
      </c>
      <c r="SDK56" s="299">
        <f>IF(SUM($I$55:SDK55)&lt;=$G$58,1,0)</f>
        <v>1</v>
      </c>
      <c r="SDL56" s="299">
        <f>IF(SUM($I$55:SDL55)&lt;=$G$58,1,0)</f>
        <v>1</v>
      </c>
      <c r="SDM56" s="299">
        <f>IF(SUM($I$55:SDM55)&lt;=$G$58,1,0)</f>
        <v>1</v>
      </c>
      <c r="SDN56" s="299">
        <f>IF(SUM($I$55:SDN55)&lt;=$G$58,1,0)</f>
        <v>1</v>
      </c>
      <c r="SDO56" s="299">
        <f>IF(SUM($I$55:SDO55)&lt;=$G$58,1,0)</f>
        <v>1</v>
      </c>
      <c r="SDP56" s="299">
        <f>IF(SUM($I$55:SDP55)&lt;=$G$58,1,0)</f>
        <v>1</v>
      </c>
      <c r="SDQ56" s="299">
        <f>IF(SUM($I$55:SDQ55)&lt;=$G$58,1,0)</f>
        <v>1</v>
      </c>
      <c r="SDR56" s="299">
        <f>IF(SUM($I$55:SDR55)&lt;=$G$58,1,0)</f>
        <v>1</v>
      </c>
      <c r="SDS56" s="299">
        <f>IF(SUM($I$55:SDS55)&lt;=$G$58,1,0)</f>
        <v>1</v>
      </c>
      <c r="SDT56" s="299">
        <f>IF(SUM($I$55:SDT55)&lt;=$G$58,1,0)</f>
        <v>1</v>
      </c>
      <c r="SDU56" s="299">
        <f>IF(SUM($I$55:SDU55)&lt;=$G$58,1,0)</f>
        <v>1</v>
      </c>
      <c r="SDV56" s="299">
        <f>IF(SUM($I$55:SDV55)&lt;=$G$58,1,0)</f>
        <v>1</v>
      </c>
      <c r="SDW56" s="299">
        <f>IF(SUM($I$55:SDW55)&lt;=$G$58,1,0)</f>
        <v>1</v>
      </c>
      <c r="SDX56" s="299">
        <f>IF(SUM($I$55:SDX55)&lt;=$G$58,1,0)</f>
        <v>1</v>
      </c>
      <c r="SDY56" s="299">
        <f>IF(SUM($I$55:SDY55)&lt;=$G$58,1,0)</f>
        <v>1</v>
      </c>
      <c r="SDZ56" s="299">
        <f>IF(SUM($I$55:SDZ55)&lt;=$G$58,1,0)</f>
        <v>1</v>
      </c>
      <c r="SEA56" s="299">
        <f>IF(SUM($I$55:SEA55)&lt;=$G$58,1,0)</f>
        <v>1</v>
      </c>
      <c r="SEB56" s="299">
        <f>IF(SUM($I$55:SEB55)&lt;=$G$58,1,0)</f>
        <v>1</v>
      </c>
      <c r="SEC56" s="299">
        <f>IF(SUM($I$55:SEC55)&lt;=$G$58,1,0)</f>
        <v>1</v>
      </c>
      <c r="SED56" s="299">
        <f>IF(SUM($I$55:SED55)&lt;=$G$58,1,0)</f>
        <v>1</v>
      </c>
      <c r="SEE56" s="299">
        <f>IF(SUM($I$55:SEE55)&lt;=$G$58,1,0)</f>
        <v>1</v>
      </c>
      <c r="SEF56" s="299">
        <f>IF(SUM($I$55:SEF55)&lt;=$G$58,1,0)</f>
        <v>1</v>
      </c>
      <c r="SEG56" s="299">
        <f>IF(SUM($I$55:SEG55)&lt;=$G$58,1,0)</f>
        <v>1</v>
      </c>
      <c r="SEH56" s="299">
        <f>IF(SUM($I$55:SEH55)&lt;=$G$58,1,0)</f>
        <v>1</v>
      </c>
      <c r="SEI56" s="299">
        <f>IF(SUM($I$55:SEI55)&lt;=$G$58,1,0)</f>
        <v>1</v>
      </c>
      <c r="SEJ56" s="299">
        <f>IF(SUM($I$55:SEJ55)&lt;=$G$58,1,0)</f>
        <v>1</v>
      </c>
      <c r="SEK56" s="299">
        <f>IF(SUM($I$55:SEK55)&lt;=$G$58,1,0)</f>
        <v>1</v>
      </c>
      <c r="SEL56" s="299">
        <f>IF(SUM($I$55:SEL55)&lt;=$G$58,1,0)</f>
        <v>1</v>
      </c>
      <c r="SEM56" s="299">
        <f>IF(SUM($I$55:SEM55)&lt;=$G$58,1,0)</f>
        <v>1</v>
      </c>
      <c r="SEN56" s="299">
        <f>IF(SUM($I$55:SEN55)&lt;=$G$58,1,0)</f>
        <v>1</v>
      </c>
      <c r="SEO56" s="299">
        <f>IF(SUM($I$55:SEO55)&lt;=$G$58,1,0)</f>
        <v>1</v>
      </c>
      <c r="SEP56" s="299">
        <f>IF(SUM($I$55:SEP55)&lt;=$G$58,1,0)</f>
        <v>1</v>
      </c>
      <c r="SEQ56" s="299">
        <f>IF(SUM($I$55:SEQ55)&lt;=$G$58,1,0)</f>
        <v>1</v>
      </c>
      <c r="SER56" s="299">
        <f>IF(SUM($I$55:SER55)&lt;=$G$58,1,0)</f>
        <v>1</v>
      </c>
      <c r="SES56" s="299">
        <f>IF(SUM($I$55:SES55)&lt;=$G$58,1,0)</f>
        <v>1</v>
      </c>
      <c r="SET56" s="299">
        <f>IF(SUM($I$55:SET55)&lt;=$G$58,1,0)</f>
        <v>1</v>
      </c>
      <c r="SEU56" s="299">
        <f>IF(SUM($I$55:SEU55)&lt;=$G$58,1,0)</f>
        <v>1</v>
      </c>
      <c r="SEV56" s="299">
        <f>IF(SUM($I$55:SEV55)&lt;=$G$58,1,0)</f>
        <v>1</v>
      </c>
      <c r="SEW56" s="299">
        <f>IF(SUM($I$55:SEW55)&lt;=$G$58,1,0)</f>
        <v>1</v>
      </c>
      <c r="SEX56" s="299">
        <f>IF(SUM($I$55:SEX55)&lt;=$G$58,1,0)</f>
        <v>1</v>
      </c>
      <c r="SEY56" s="299">
        <f>IF(SUM($I$55:SEY55)&lt;=$G$58,1,0)</f>
        <v>1</v>
      </c>
      <c r="SEZ56" s="299">
        <f>IF(SUM($I$55:SEZ55)&lt;=$G$58,1,0)</f>
        <v>1</v>
      </c>
      <c r="SFA56" s="299">
        <f>IF(SUM($I$55:SFA55)&lt;=$G$58,1,0)</f>
        <v>1</v>
      </c>
      <c r="SFB56" s="299">
        <f>IF(SUM($I$55:SFB55)&lt;=$G$58,1,0)</f>
        <v>1</v>
      </c>
      <c r="SFC56" s="299">
        <f>IF(SUM($I$55:SFC55)&lt;=$G$58,1,0)</f>
        <v>1</v>
      </c>
      <c r="SFD56" s="299">
        <f>IF(SUM($I$55:SFD55)&lt;=$G$58,1,0)</f>
        <v>1</v>
      </c>
      <c r="SFE56" s="299">
        <f>IF(SUM($I$55:SFE55)&lt;=$G$58,1,0)</f>
        <v>1</v>
      </c>
      <c r="SFF56" s="299">
        <f>IF(SUM($I$55:SFF55)&lt;=$G$58,1,0)</f>
        <v>1</v>
      </c>
      <c r="SFG56" s="299">
        <f>IF(SUM($I$55:SFG55)&lt;=$G$58,1,0)</f>
        <v>1</v>
      </c>
      <c r="SFH56" s="299">
        <f>IF(SUM($I$55:SFH55)&lt;=$G$58,1,0)</f>
        <v>1</v>
      </c>
      <c r="SFI56" s="299">
        <f>IF(SUM($I$55:SFI55)&lt;=$G$58,1,0)</f>
        <v>1</v>
      </c>
      <c r="SFJ56" s="299">
        <f>IF(SUM($I$55:SFJ55)&lt;=$G$58,1,0)</f>
        <v>1</v>
      </c>
      <c r="SFK56" s="299">
        <f>IF(SUM($I$55:SFK55)&lt;=$G$58,1,0)</f>
        <v>1</v>
      </c>
      <c r="SFL56" s="299">
        <f>IF(SUM($I$55:SFL55)&lt;=$G$58,1,0)</f>
        <v>1</v>
      </c>
      <c r="SFM56" s="299">
        <f>IF(SUM($I$55:SFM55)&lt;=$G$58,1,0)</f>
        <v>1</v>
      </c>
      <c r="SFN56" s="299">
        <f>IF(SUM($I$55:SFN55)&lt;=$G$58,1,0)</f>
        <v>1</v>
      </c>
      <c r="SFO56" s="299">
        <f>IF(SUM($I$55:SFO55)&lt;=$G$58,1,0)</f>
        <v>1</v>
      </c>
      <c r="SFP56" s="299">
        <f>IF(SUM($I$55:SFP55)&lt;=$G$58,1,0)</f>
        <v>1</v>
      </c>
      <c r="SFQ56" s="299">
        <f>IF(SUM($I$55:SFQ55)&lt;=$G$58,1,0)</f>
        <v>1</v>
      </c>
      <c r="SFR56" s="299">
        <f>IF(SUM($I$55:SFR55)&lt;=$G$58,1,0)</f>
        <v>1</v>
      </c>
      <c r="SFS56" s="299">
        <f>IF(SUM($I$55:SFS55)&lt;=$G$58,1,0)</f>
        <v>1</v>
      </c>
      <c r="SFT56" s="299">
        <f>IF(SUM($I$55:SFT55)&lt;=$G$58,1,0)</f>
        <v>1</v>
      </c>
      <c r="SFU56" s="299">
        <f>IF(SUM($I$55:SFU55)&lt;=$G$58,1,0)</f>
        <v>1</v>
      </c>
      <c r="SFV56" s="299">
        <f>IF(SUM($I$55:SFV55)&lt;=$G$58,1,0)</f>
        <v>1</v>
      </c>
      <c r="SFW56" s="299">
        <f>IF(SUM($I$55:SFW55)&lt;=$G$58,1,0)</f>
        <v>1</v>
      </c>
      <c r="SFX56" s="299">
        <f>IF(SUM($I$55:SFX55)&lt;=$G$58,1,0)</f>
        <v>1</v>
      </c>
      <c r="SFY56" s="299">
        <f>IF(SUM($I$55:SFY55)&lt;=$G$58,1,0)</f>
        <v>1</v>
      </c>
      <c r="SFZ56" s="299">
        <f>IF(SUM($I$55:SFZ55)&lt;=$G$58,1,0)</f>
        <v>1</v>
      </c>
      <c r="SGA56" s="299">
        <f>IF(SUM($I$55:SGA55)&lt;=$G$58,1,0)</f>
        <v>1</v>
      </c>
      <c r="SGB56" s="299">
        <f>IF(SUM($I$55:SGB55)&lt;=$G$58,1,0)</f>
        <v>1</v>
      </c>
      <c r="SGC56" s="299">
        <f>IF(SUM($I$55:SGC55)&lt;=$G$58,1,0)</f>
        <v>1</v>
      </c>
      <c r="SGD56" s="299">
        <f>IF(SUM($I$55:SGD55)&lt;=$G$58,1,0)</f>
        <v>1</v>
      </c>
      <c r="SGE56" s="299">
        <f>IF(SUM($I$55:SGE55)&lt;=$G$58,1,0)</f>
        <v>1</v>
      </c>
      <c r="SGF56" s="299">
        <f>IF(SUM($I$55:SGF55)&lt;=$G$58,1,0)</f>
        <v>1</v>
      </c>
      <c r="SGG56" s="299">
        <f>IF(SUM($I$55:SGG55)&lt;=$G$58,1,0)</f>
        <v>1</v>
      </c>
      <c r="SGH56" s="299">
        <f>IF(SUM($I$55:SGH55)&lt;=$G$58,1,0)</f>
        <v>1</v>
      </c>
      <c r="SGI56" s="299">
        <f>IF(SUM($I$55:SGI55)&lt;=$G$58,1,0)</f>
        <v>1</v>
      </c>
      <c r="SGJ56" s="299">
        <f>IF(SUM($I$55:SGJ55)&lt;=$G$58,1,0)</f>
        <v>1</v>
      </c>
      <c r="SGK56" s="299">
        <f>IF(SUM($I$55:SGK55)&lt;=$G$58,1,0)</f>
        <v>1</v>
      </c>
      <c r="SGL56" s="299">
        <f>IF(SUM($I$55:SGL55)&lt;=$G$58,1,0)</f>
        <v>1</v>
      </c>
      <c r="SGM56" s="299">
        <f>IF(SUM($I$55:SGM55)&lt;=$G$58,1,0)</f>
        <v>1</v>
      </c>
      <c r="SGN56" s="299">
        <f>IF(SUM($I$55:SGN55)&lt;=$G$58,1,0)</f>
        <v>1</v>
      </c>
      <c r="SGO56" s="299">
        <f>IF(SUM($I$55:SGO55)&lt;=$G$58,1,0)</f>
        <v>1</v>
      </c>
      <c r="SGP56" s="299">
        <f>IF(SUM($I$55:SGP55)&lt;=$G$58,1,0)</f>
        <v>1</v>
      </c>
      <c r="SGQ56" s="299">
        <f>IF(SUM($I$55:SGQ55)&lt;=$G$58,1,0)</f>
        <v>1</v>
      </c>
      <c r="SGR56" s="299">
        <f>IF(SUM($I$55:SGR55)&lt;=$G$58,1,0)</f>
        <v>1</v>
      </c>
      <c r="SGS56" s="299">
        <f>IF(SUM($I$55:SGS55)&lt;=$G$58,1,0)</f>
        <v>1</v>
      </c>
      <c r="SGT56" s="299">
        <f>IF(SUM($I$55:SGT55)&lt;=$G$58,1,0)</f>
        <v>1</v>
      </c>
      <c r="SGU56" s="299">
        <f>IF(SUM($I$55:SGU55)&lt;=$G$58,1,0)</f>
        <v>1</v>
      </c>
      <c r="SGV56" s="299">
        <f>IF(SUM($I$55:SGV55)&lt;=$G$58,1,0)</f>
        <v>1</v>
      </c>
      <c r="SGW56" s="299">
        <f>IF(SUM($I$55:SGW55)&lt;=$G$58,1,0)</f>
        <v>1</v>
      </c>
      <c r="SGX56" s="299">
        <f>IF(SUM($I$55:SGX55)&lt;=$G$58,1,0)</f>
        <v>1</v>
      </c>
      <c r="SGY56" s="299">
        <f>IF(SUM($I$55:SGY55)&lt;=$G$58,1,0)</f>
        <v>1</v>
      </c>
      <c r="SGZ56" s="299">
        <f>IF(SUM($I$55:SGZ55)&lt;=$G$58,1,0)</f>
        <v>1</v>
      </c>
      <c r="SHA56" s="299">
        <f>IF(SUM($I$55:SHA55)&lt;=$G$58,1,0)</f>
        <v>1</v>
      </c>
      <c r="SHB56" s="299">
        <f>IF(SUM($I$55:SHB55)&lt;=$G$58,1,0)</f>
        <v>1</v>
      </c>
      <c r="SHC56" s="299">
        <f>IF(SUM($I$55:SHC55)&lt;=$G$58,1,0)</f>
        <v>1</v>
      </c>
      <c r="SHD56" s="299">
        <f>IF(SUM($I$55:SHD55)&lt;=$G$58,1,0)</f>
        <v>1</v>
      </c>
      <c r="SHE56" s="299">
        <f>IF(SUM($I$55:SHE55)&lt;=$G$58,1,0)</f>
        <v>1</v>
      </c>
      <c r="SHF56" s="299">
        <f>IF(SUM($I$55:SHF55)&lt;=$G$58,1,0)</f>
        <v>1</v>
      </c>
      <c r="SHG56" s="299">
        <f>IF(SUM($I$55:SHG55)&lt;=$G$58,1,0)</f>
        <v>1</v>
      </c>
      <c r="SHH56" s="299">
        <f>IF(SUM($I$55:SHH55)&lt;=$G$58,1,0)</f>
        <v>1</v>
      </c>
      <c r="SHI56" s="299">
        <f>IF(SUM($I$55:SHI55)&lt;=$G$58,1,0)</f>
        <v>1</v>
      </c>
      <c r="SHJ56" s="299">
        <f>IF(SUM($I$55:SHJ55)&lt;=$G$58,1,0)</f>
        <v>1</v>
      </c>
      <c r="SHK56" s="299">
        <f>IF(SUM($I$55:SHK55)&lt;=$G$58,1,0)</f>
        <v>1</v>
      </c>
      <c r="SHL56" s="299">
        <f>IF(SUM($I$55:SHL55)&lt;=$G$58,1,0)</f>
        <v>1</v>
      </c>
      <c r="SHM56" s="299">
        <f>IF(SUM($I$55:SHM55)&lt;=$G$58,1,0)</f>
        <v>1</v>
      </c>
      <c r="SHN56" s="299">
        <f>IF(SUM($I$55:SHN55)&lt;=$G$58,1,0)</f>
        <v>1</v>
      </c>
      <c r="SHO56" s="299">
        <f>IF(SUM($I$55:SHO55)&lt;=$G$58,1,0)</f>
        <v>1</v>
      </c>
      <c r="SHP56" s="299">
        <f>IF(SUM($I$55:SHP55)&lt;=$G$58,1,0)</f>
        <v>1</v>
      </c>
      <c r="SHQ56" s="299">
        <f>IF(SUM($I$55:SHQ55)&lt;=$G$58,1,0)</f>
        <v>1</v>
      </c>
      <c r="SHR56" s="299">
        <f>IF(SUM($I$55:SHR55)&lt;=$G$58,1,0)</f>
        <v>1</v>
      </c>
      <c r="SHS56" s="299">
        <f>IF(SUM($I$55:SHS55)&lt;=$G$58,1,0)</f>
        <v>1</v>
      </c>
      <c r="SHT56" s="299">
        <f>IF(SUM($I$55:SHT55)&lt;=$G$58,1,0)</f>
        <v>1</v>
      </c>
      <c r="SHU56" s="299">
        <f>IF(SUM($I$55:SHU55)&lt;=$G$58,1,0)</f>
        <v>1</v>
      </c>
      <c r="SHV56" s="299">
        <f>IF(SUM($I$55:SHV55)&lt;=$G$58,1,0)</f>
        <v>1</v>
      </c>
      <c r="SHW56" s="299">
        <f>IF(SUM($I$55:SHW55)&lt;=$G$58,1,0)</f>
        <v>1</v>
      </c>
      <c r="SHX56" s="299">
        <f>IF(SUM($I$55:SHX55)&lt;=$G$58,1,0)</f>
        <v>1</v>
      </c>
      <c r="SHY56" s="299">
        <f>IF(SUM($I$55:SHY55)&lt;=$G$58,1,0)</f>
        <v>1</v>
      </c>
      <c r="SHZ56" s="299">
        <f>IF(SUM($I$55:SHZ55)&lt;=$G$58,1,0)</f>
        <v>1</v>
      </c>
      <c r="SIA56" s="299">
        <f>IF(SUM($I$55:SIA55)&lt;=$G$58,1,0)</f>
        <v>1</v>
      </c>
      <c r="SIB56" s="299">
        <f>IF(SUM($I$55:SIB55)&lt;=$G$58,1,0)</f>
        <v>1</v>
      </c>
      <c r="SIC56" s="299">
        <f>IF(SUM($I$55:SIC55)&lt;=$G$58,1,0)</f>
        <v>1</v>
      </c>
      <c r="SID56" s="299">
        <f>IF(SUM($I$55:SID55)&lt;=$G$58,1,0)</f>
        <v>1</v>
      </c>
      <c r="SIE56" s="299">
        <f>IF(SUM($I$55:SIE55)&lt;=$G$58,1,0)</f>
        <v>1</v>
      </c>
      <c r="SIF56" s="299">
        <f>IF(SUM($I$55:SIF55)&lt;=$G$58,1,0)</f>
        <v>1</v>
      </c>
      <c r="SIG56" s="299">
        <f>IF(SUM($I$55:SIG55)&lt;=$G$58,1,0)</f>
        <v>1</v>
      </c>
      <c r="SIH56" s="299">
        <f>IF(SUM($I$55:SIH55)&lt;=$G$58,1,0)</f>
        <v>1</v>
      </c>
      <c r="SII56" s="299">
        <f>IF(SUM($I$55:SII55)&lt;=$G$58,1,0)</f>
        <v>1</v>
      </c>
      <c r="SIJ56" s="299">
        <f>IF(SUM($I$55:SIJ55)&lt;=$G$58,1,0)</f>
        <v>1</v>
      </c>
      <c r="SIK56" s="299">
        <f>IF(SUM($I$55:SIK55)&lt;=$G$58,1,0)</f>
        <v>1</v>
      </c>
      <c r="SIL56" s="299">
        <f>IF(SUM($I$55:SIL55)&lt;=$G$58,1,0)</f>
        <v>1</v>
      </c>
      <c r="SIM56" s="299">
        <f>IF(SUM($I$55:SIM55)&lt;=$G$58,1,0)</f>
        <v>1</v>
      </c>
      <c r="SIN56" s="299">
        <f>IF(SUM($I$55:SIN55)&lt;=$G$58,1,0)</f>
        <v>1</v>
      </c>
      <c r="SIO56" s="299">
        <f>IF(SUM($I$55:SIO55)&lt;=$G$58,1,0)</f>
        <v>1</v>
      </c>
      <c r="SIP56" s="299">
        <f>IF(SUM($I$55:SIP55)&lt;=$G$58,1,0)</f>
        <v>1</v>
      </c>
      <c r="SIQ56" s="299">
        <f>IF(SUM($I$55:SIQ55)&lt;=$G$58,1,0)</f>
        <v>1</v>
      </c>
      <c r="SIR56" s="299">
        <f>IF(SUM($I$55:SIR55)&lt;=$G$58,1,0)</f>
        <v>1</v>
      </c>
      <c r="SIS56" s="299">
        <f>IF(SUM($I$55:SIS55)&lt;=$G$58,1,0)</f>
        <v>1</v>
      </c>
      <c r="SIT56" s="299">
        <f>IF(SUM($I$55:SIT55)&lt;=$G$58,1,0)</f>
        <v>1</v>
      </c>
      <c r="SIU56" s="299">
        <f>IF(SUM($I$55:SIU55)&lt;=$G$58,1,0)</f>
        <v>1</v>
      </c>
      <c r="SIV56" s="299">
        <f>IF(SUM($I$55:SIV55)&lt;=$G$58,1,0)</f>
        <v>1</v>
      </c>
      <c r="SIW56" s="299">
        <f>IF(SUM($I$55:SIW55)&lt;=$G$58,1,0)</f>
        <v>1</v>
      </c>
      <c r="SIX56" s="299">
        <f>IF(SUM($I$55:SIX55)&lt;=$G$58,1,0)</f>
        <v>1</v>
      </c>
      <c r="SIY56" s="299">
        <f>IF(SUM($I$55:SIY55)&lt;=$G$58,1,0)</f>
        <v>1</v>
      </c>
      <c r="SIZ56" s="299">
        <f>IF(SUM($I$55:SIZ55)&lt;=$G$58,1,0)</f>
        <v>1</v>
      </c>
      <c r="SJA56" s="299">
        <f>IF(SUM($I$55:SJA55)&lt;=$G$58,1,0)</f>
        <v>1</v>
      </c>
      <c r="SJB56" s="299">
        <f>IF(SUM($I$55:SJB55)&lt;=$G$58,1,0)</f>
        <v>1</v>
      </c>
      <c r="SJC56" s="299">
        <f>IF(SUM($I$55:SJC55)&lt;=$G$58,1,0)</f>
        <v>1</v>
      </c>
      <c r="SJD56" s="299">
        <f>IF(SUM($I$55:SJD55)&lt;=$G$58,1,0)</f>
        <v>1</v>
      </c>
      <c r="SJE56" s="299">
        <f>IF(SUM($I$55:SJE55)&lt;=$G$58,1,0)</f>
        <v>1</v>
      </c>
      <c r="SJF56" s="299">
        <f>IF(SUM($I$55:SJF55)&lt;=$G$58,1,0)</f>
        <v>1</v>
      </c>
      <c r="SJG56" s="299">
        <f>IF(SUM($I$55:SJG55)&lt;=$G$58,1,0)</f>
        <v>1</v>
      </c>
      <c r="SJH56" s="299">
        <f>IF(SUM($I$55:SJH55)&lt;=$G$58,1,0)</f>
        <v>1</v>
      </c>
      <c r="SJI56" s="299">
        <f>IF(SUM($I$55:SJI55)&lt;=$G$58,1,0)</f>
        <v>1</v>
      </c>
      <c r="SJJ56" s="299">
        <f>IF(SUM($I$55:SJJ55)&lt;=$G$58,1,0)</f>
        <v>1</v>
      </c>
      <c r="SJK56" s="299">
        <f>IF(SUM($I$55:SJK55)&lt;=$G$58,1,0)</f>
        <v>1</v>
      </c>
      <c r="SJL56" s="299">
        <f>IF(SUM($I$55:SJL55)&lt;=$G$58,1,0)</f>
        <v>1</v>
      </c>
      <c r="SJM56" s="299">
        <f>IF(SUM($I$55:SJM55)&lt;=$G$58,1,0)</f>
        <v>1</v>
      </c>
      <c r="SJN56" s="299">
        <f>IF(SUM($I$55:SJN55)&lt;=$G$58,1,0)</f>
        <v>1</v>
      </c>
      <c r="SJO56" s="299">
        <f>IF(SUM($I$55:SJO55)&lt;=$G$58,1,0)</f>
        <v>1</v>
      </c>
      <c r="SJP56" s="299">
        <f>IF(SUM($I$55:SJP55)&lt;=$G$58,1,0)</f>
        <v>1</v>
      </c>
      <c r="SJQ56" s="299">
        <f>IF(SUM($I$55:SJQ55)&lt;=$G$58,1,0)</f>
        <v>1</v>
      </c>
      <c r="SJR56" s="299">
        <f>IF(SUM($I$55:SJR55)&lt;=$G$58,1,0)</f>
        <v>1</v>
      </c>
      <c r="SJS56" s="299">
        <f>IF(SUM($I$55:SJS55)&lt;=$G$58,1,0)</f>
        <v>1</v>
      </c>
      <c r="SJT56" s="299">
        <f>IF(SUM($I$55:SJT55)&lt;=$G$58,1,0)</f>
        <v>1</v>
      </c>
      <c r="SJU56" s="299">
        <f>IF(SUM($I$55:SJU55)&lt;=$G$58,1,0)</f>
        <v>1</v>
      </c>
      <c r="SJV56" s="299">
        <f>IF(SUM($I$55:SJV55)&lt;=$G$58,1,0)</f>
        <v>1</v>
      </c>
      <c r="SJW56" s="299">
        <f>IF(SUM($I$55:SJW55)&lt;=$G$58,1,0)</f>
        <v>1</v>
      </c>
      <c r="SJX56" s="299">
        <f>IF(SUM($I$55:SJX55)&lt;=$G$58,1,0)</f>
        <v>1</v>
      </c>
      <c r="SJY56" s="299">
        <f>IF(SUM($I$55:SJY55)&lt;=$G$58,1,0)</f>
        <v>1</v>
      </c>
      <c r="SJZ56" s="299">
        <f>IF(SUM($I$55:SJZ55)&lt;=$G$58,1,0)</f>
        <v>1</v>
      </c>
      <c r="SKA56" s="299">
        <f>IF(SUM($I$55:SKA55)&lt;=$G$58,1,0)</f>
        <v>1</v>
      </c>
      <c r="SKB56" s="299">
        <f>IF(SUM($I$55:SKB55)&lt;=$G$58,1,0)</f>
        <v>1</v>
      </c>
      <c r="SKC56" s="299">
        <f>IF(SUM($I$55:SKC55)&lt;=$G$58,1,0)</f>
        <v>1</v>
      </c>
      <c r="SKD56" s="299">
        <f>IF(SUM($I$55:SKD55)&lt;=$G$58,1,0)</f>
        <v>1</v>
      </c>
      <c r="SKE56" s="299">
        <f>IF(SUM($I$55:SKE55)&lt;=$G$58,1,0)</f>
        <v>1</v>
      </c>
      <c r="SKF56" s="299">
        <f>IF(SUM($I$55:SKF55)&lt;=$G$58,1,0)</f>
        <v>1</v>
      </c>
      <c r="SKG56" s="299">
        <f>IF(SUM($I$55:SKG55)&lt;=$G$58,1,0)</f>
        <v>1</v>
      </c>
      <c r="SKH56" s="299">
        <f>IF(SUM($I$55:SKH55)&lt;=$G$58,1,0)</f>
        <v>1</v>
      </c>
      <c r="SKI56" s="299">
        <f>IF(SUM($I$55:SKI55)&lt;=$G$58,1,0)</f>
        <v>1</v>
      </c>
      <c r="SKJ56" s="299">
        <f>IF(SUM($I$55:SKJ55)&lt;=$G$58,1,0)</f>
        <v>1</v>
      </c>
      <c r="SKK56" s="299">
        <f>IF(SUM($I$55:SKK55)&lt;=$G$58,1,0)</f>
        <v>1</v>
      </c>
      <c r="SKL56" s="299">
        <f>IF(SUM($I$55:SKL55)&lt;=$G$58,1,0)</f>
        <v>1</v>
      </c>
      <c r="SKM56" s="299">
        <f>IF(SUM($I$55:SKM55)&lt;=$G$58,1,0)</f>
        <v>1</v>
      </c>
      <c r="SKN56" s="299">
        <f>IF(SUM($I$55:SKN55)&lt;=$G$58,1,0)</f>
        <v>1</v>
      </c>
      <c r="SKO56" s="299">
        <f>IF(SUM($I$55:SKO55)&lt;=$G$58,1,0)</f>
        <v>1</v>
      </c>
      <c r="SKP56" s="299">
        <f>IF(SUM($I$55:SKP55)&lt;=$G$58,1,0)</f>
        <v>1</v>
      </c>
      <c r="SKQ56" s="299">
        <f>IF(SUM($I$55:SKQ55)&lt;=$G$58,1,0)</f>
        <v>1</v>
      </c>
      <c r="SKR56" s="299">
        <f>IF(SUM($I$55:SKR55)&lt;=$G$58,1,0)</f>
        <v>1</v>
      </c>
      <c r="SKS56" s="299">
        <f>IF(SUM($I$55:SKS55)&lt;=$G$58,1,0)</f>
        <v>1</v>
      </c>
      <c r="SKT56" s="299">
        <f>IF(SUM($I$55:SKT55)&lt;=$G$58,1,0)</f>
        <v>1</v>
      </c>
      <c r="SKU56" s="299">
        <f>IF(SUM($I$55:SKU55)&lt;=$G$58,1,0)</f>
        <v>1</v>
      </c>
      <c r="SKV56" s="299">
        <f>IF(SUM($I$55:SKV55)&lt;=$G$58,1,0)</f>
        <v>1</v>
      </c>
      <c r="SKW56" s="299">
        <f>IF(SUM($I$55:SKW55)&lt;=$G$58,1,0)</f>
        <v>1</v>
      </c>
      <c r="SKX56" s="299">
        <f>IF(SUM($I$55:SKX55)&lt;=$G$58,1,0)</f>
        <v>1</v>
      </c>
      <c r="SKY56" s="299">
        <f>IF(SUM($I$55:SKY55)&lt;=$G$58,1,0)</f>
        <v>1</v>
      </c>
      <c r="SKZ56" s="299">
        <f>IF(SUM($I$55:SKZ55)&lt;=$G$58,1,0)</f>
        <v>1</v>
      </c>
      <c r="SLA56" s="299">
        <f>IF(SUM($I$55:SLA55)&lt;=$G$58,1,0)</f>
        <v>1</v>
      </c>
      <c r="SLB56" s="299">
        <f>IF(SUM($I$55:SLB55)&lt;=$G$58,1,0)</f>
        <v>1</v>
      </c>
      <c r="SLC56" s="299">
        <f>IF(SUM($I$55:SLC55)&lt;=$G$58,1,0)</f>
        <v>1</v>
      </c>
      <c r="SLD56" s="299">
        <f>IF(SUM($I$55:SLD55)&lt;=$G$58,1,0)</f>
        <v>1</v>
      </c>
      <c r="SLE56" s="299">
        <f>IF(SUM($I$55:SLE55)&lt;=$G$58,1,0)</f>
        <v>1</v>
      </c>
      <c r="SLF56" s="299">
        <f>IF(SUM($I$55:SLF55)&lt;=$G$58,1,0)</f>
        <v>1</v>
      </c>
      <c r="SLG56" s="299">
        <f>IF(SUM($I$55:SLG55)&lt;=$G$58,1,0)</f>
        <v>1</v>
      </c>
      <c r="SLH56" s="299">
        <f>IF(SUM($I$55:SLH55)&lt;=$G$58,1,0)</f>
        <v>1</v>
      </c>
      <c r="SLI56" s="299">
        <f>IF(SUM($I$55:SLI55)&lt;=$G$58,1,0)</f>
        <v>1</v>
      </c>
      <c r="SLJ56" s="299">
        <f>IF(SUM($I$55:SLJ55)&lt;=$G$58,1,0)</f>
        <v>1</v>
      </c>
      <c r="SLK56" s="299">
        <f>IF(SUM($I$55:SLK55)&lt;=$G$58,1,0)</f>
        <v>1</v>
      </c>
      <c r="SLL56" s="299">
        <f>IF(SUM($I$55:SLL55)&lt;=$G$58,1,0)</f>
        <v>1</v>
      </c>
      <c r="SLM56" s="299">
        <f>IF(SUM($I$55:SLM55)&lt;=$G$58,1,0)</f>
        <v>1</v>
      </c>
      <c r="SLN56" s="299">
        <f>IF(SUM($I$55:SLN55)&lt;=$G$58,1,0)</f>
        <v>1</v>
      </c>
      <c r="SLO56" s="299">
        <f>IF(SUM($I$55:SLO55)&lt;=$G$58,1,0)</f>
        <v>1</v>
      </c>
      <c r="SLP56" s="299">
        <f>IF(SUM($I$55:SLP55)&lt;=$G$58,1,0)</f>
        <v>1</v>
      </c>
      <c r="SLQ56" s="299">
        <f>IF(SUM($I$55:SLQ55)&lt;=$G$58,1,0)</f>
        <v>1</v>
      </c>
      <c r="SLR56" s="299">
        <f>IF(SUM($I$55:SLR55)&lt;=$G$58,1,0)</f>
        <v>1</v>
      </c>
      <c r="SLS56" s="299">
        <f>IF(SUM($I$55:SLS55)&lt;=$G$58,1,0)</f>
        <v>1</v>
      </c>
      <c r="SLT56" s="299">
        <f>IF(SUM($I$55:SLT55)&lt;=$G$58,1,0)</f>
        <v>1</v>
      </c>
      <c r="SLU56" s="299">
        <f>IF(SUM($I$55:SLU55)&lt;=$G$58,1,0)</f>
        <v>1</v>
      </c>
      <c r="SLV56" s="299">
        <f>IF(SUM($I$55:SLV55)&lt;=$G$58,1,0)</f>
        <v>1</v>
      </c>
      <c r="SLW56" s="299">
        <f>IF(SUM($I$55:SLW55)&lt;=$G$58,1,0)</f>
        <v>1</v>
      </c>
      <c r="SLX56" s="299">
        <f>IF(SUM($I$55:SLX55)&lt;=$G$58,1,0)</f>
        <v>1</v>
      </c>
      <c r="SLY56" s="299">
        <f>IF(SUM($I$55:SLY55)&lt;=$G$58,1,0)</f>
        <v>1</v>
      </c>
      <c r="SLZ56" s="299">
        <f>IF(SUM($I$55:SLZ55)&lt;=$G$58,1,0)</f>
        <v>1</v>
      </c>
      <c r="SMA56" s="299">
        <f>IF(SUM($I$55:SMA55)&lt;=$G$58,1,0)</f>
        <v>1</v>
      </c>
      <c r="SMB56" s="299">
        <f>IF(SUM($I$55:SMB55)&lt;=$G$58,1,0)</f>
        <v>1</v>
      </c>
      <c r="SMC56" s="299">
        <f>IF(SUM($I$55:SMC55)&lt;=$G$58,1,0)</f>
        <v>1</v>
      </c>
      <c r="SMD56" s="299">
        <f>IF(SUM($I$55:SMD55)&lt;=$G$58,1,0)</f>
        <v>1</v>
      </c>
      <c r="SME56" s="299">
        <f>IF(SUM($I$55:SME55)&lt;=$G$58,1,0)</f>
        <v>1</v>
      </c>
      <c r="SMF56" s="299">
        <f>IF(SUM($I$55:SMF55)&lt;=$G$58,1,0)</f>
        <v>1</v>
      </c>
      <c r="SMG56" s="299">
        <f>IF(SUM($I$55:SMG55)&lt;=$G$58,1,0)</f>
        <v>1</v>
      </c>
      <c r="SMH56" s="299">
        <f>IF(SUM($I$55:SMH55)&lt;=$G$58,1,0)</f>
        <v>1</v>
      </c>
      <c r="SMI56" s="299">
        <f>IF(SUM($I$55:SMI55)&lt;=$G$58,1,0)</f>
        <v>1</v>
      </c>
      <c r="SMJ56" s="299">
        <f>IF(SUM($I$55:SMJ55)&lt;=$G$58,1,0)</f>
        <v>1</v>
      </c>
      <c r="SMK56" s="299">
        <f>IF(SUM($I$55:SMK55)&lt;=$G$58,1,0)</f>
        <v>1</v>
      </c>
      <c r="SML56" s="299">
        <f>IF(SUM($I$55:SML55)&lt;=$G$58,1,0)</f>
        <v>1</v>
      </c>
      <c r="SMM56" s="299">
        <f>IF(SUM($I$55:SMM55)&lt;=$G$58,1,0)</f>
        <v>1</v>
      </c>
      <c r="SMN56" s="299">
        <f>IF(SUM($I$55:SMN55)&lt;=$G$58,1,0)</f>
        <v>1</v>
      </c>
      <c r="SMO56" s="299">
        <f>IF(SUM($I$55:SMO55)&lt;=$G$58,1,0)</f>
        <v>1</v>
      </c>
      <c r="SMP56" s="299">
        <f>IF(SUM($I$55:SMP55)&lt;=$G$58,1,0)</f>
        <v>1</v>
      </c>
      <c r="SMQ56" s="299">
        <f>IF(SUM($I$55:SMQ55)&lt;=$G$58,1,0)</f>
        <v>1</v>
      </c>
      <c r="SMR56" s="299">
        <f>IF(SUM($I$55:SMR55)&lt;=$G$58,1,0)</f>
        <v>1</v>
      </c>
      <c r="SMS56" s="299">
        <f>IF(SUM($I$55:SMS55)&lt;=$G$58,1,0)</f>
        <v>1</v>
      </c>
      <c r="SMT56" s="299">
        <f>IF(SUM($I$55:SMT55)&lt;=$G$58,1,0)</f>
        <v>1</v>
      </c>
      <c r="SMU56" s="299">
        <f>IF(SUM($I$55:SMU55)&lt;=$G$58,1,0)</f>
        <v>1</v>
      </c>
      <c r="SMV56" s="299">
        <f>IF(SUM($I$55:SMV55)&lt;=$G$58,1,0)</f>
        <v>1</v>
      </c>
      <c r="SMW56" s="299">
        <f>IF(SUM($I$55:SMW55)&lt;=$G$58,1,0)</f>
        <v>1</v>
      </c>
      <c r="SMX56" s="299">
        <f>IF(SUM($I$55:SMX55)&lt;=$G$58,1,0)</f>
        <v>1</v>
      </c>
      <c r="SMY56" s="299">
        <f>IF(SUM($I$55:SMY55)&lt;=$G$58,1,0)</f>
        <v>1</v>
      </c>
      <c r="SMZ56" s="299">
        <f>IF(SUM($I$55:SMZ55)&lt;=$G$58,1,0)</f>
        <v>1</v>
      </c>
      <c r="SNA56" s="299">
        <f>IF(SUM($I$55:SNA55)&lt;=$G$58,1,0)</f>
        <v>1</v>
      </c>
      <c r="SNB56" s="299">
        <f>IF(SUM($I$55:SNB55)&lt;=$G$58,1,0)</f>
        <v>1</v>
      </c>
      <c r="SNC56" s="299">
        <f>IF(SUM($I$55:SNC55)&lt;=$G$58,1,0)</f>
        <v>1</v>
      </c>
      <c r="SND56" s="299">
        <f>IF(SUM($I$55:SND55)&lt;=$G$58,1,0)</f>
        <v>1</v>
      </c>
      <c r="SNE56" s="299">
        <f>IF(SUM($I$55:SNE55)&lt;=$G$58,1,0)</f>
        <v>1</v>
      </c>
      <c r="SNF56" s="299">
        <f>IF(SUM($I$55:SNF55)&lt;=$G$58,1,0)</f>
        <v>1</v>
      </c>
      <c r="SNG56" s="299">
        <f>IF(SUM($I$55:SNG55)&lt;=$G$58,1,0)</f>
        <v>1</v>
      </c>
      <c r="SNH56" s="299">
        <f>IF(SUM($I$55:SNH55)&lt;=$G$58,1,0)</f>
        <v>1</v>
      </c>
      <c r="SNI56" s="299">
        <f>IF(SUM($I$55:SNI55)&lt;=$G$58,1,0)</f>
        <v>1</v>
      </c>
      <c r="SNJ56" s="299">
        <f>IF(SUM($I$55:SNJ55)&lt;=$G$58,1,0)</f>
        <v>1</v>
      </c>
      <c r="SNK56" s="299">
        <f>IF(SUM($I$55:SNK55)&lt;=$G$58,1,0)</f>
        <v>1</v>
      </c>
      <c r="SNL56" s="299">
        <f>IF(SUM($I$55:SNL55)&lt;=$G$58,1,0)</f>
        <v>1</v>
      </c>
      <c r="SNM56" s="299">
        <f>IF(SUM($I$55:SNM55)&lt;=$G$58,1,0)</f>
        <v>1</v>
      </c>
      <c r="SNN56" s="299">
        <f>IF(SUM($I$55:SNN55)&lt;=$G$58,1,0)</f>
        <v>1</v>
      </c>
      <c r="SNO56" s="299">
        <f>IF(SUM($I$55:SNO55)&lt;=$G$58,1,0)</f>
        <v>1</v>
      </c>
      <c r="SNP56" s="299">
        <f>IF(SUM($I$55:SNP55)&lt;=$G$58,1,0)</f>
        <v>1</v>
      </c>
      <c r="SNQ56" s="299">
        <f>IF(SUM($I$55:SNQ55)&lt;=$G$58,1,0)</f>
        <v>1</v>
      </c>
      <c r="SNR56" s="299">
        <f>IF(SUM($I$55:SNR55)&lt;=$G$58,1,0)</f>
        <v>1</v>
      </c>
      <c r="SNS56" s="299">
        <f>IF(SUM($I$55:SNS55)&lt;=$G$58,1,0)</f>
        <v>1</v>
      </c>
      <c r="SNT56" s="299">
        <f>IF(SUM($I$55:SNT55)&lt;=$G$58,1,0)</f>
        <v>1</v>
      </c>
      <c r="SNU56" s="299">
        <f>IF(SUM($I$55:SNU55)&lt;=$G$58,1,0)</f>
        <v>1</v>
      </c>
      <c r="SNV56" s="299">
        <f>IF(SUM($I$55:SNV55)&lt;=$G$58,1,0)</f>
        <v>1</v>
      </c>
      <c r="SNW56" s="299">
        <f>IF(SUM($I$55:SNW55)&lt;=$G$58,1,0)</f>
        <v>1</v>
      </c>
      <c r="SNX56" s="299">
        <f>IF(SUM($I$55:SNX55)&lt;=$G$58,1,0)</f>
        <v>1</v>
      </c>
      <c r="SNY56" s="299">
        <f>IF(SUM($I$55:SNY55)&lt;=$G$58,1,0)</f>
        <v>1</v>
      </c>
      <c r="SNZ56" s="299">
        <f>IF(SUM($I$55:SNZ55)&lt;=$G$58,1,0)</f>
        <v>1</v>
      </c>
      <c r="SOA56" s="299">
        <f>IF(SUM($I$55:SOA55)&lt;=$G$58,1,0)</f>
        <v>1</v>
      </c>
      <c r="SOB56" s="299">
        <f>IF(SUM($I$55:SOB55)&lt;=$G$58,1,0)</f>
        <v>1</v>
      </c>
      <c r="SOC56" s="299">
        <f>IF(SUM($I$55:SOC55)&lt;=$G$58,1,0)</f>
        <v>1</v>
      </c>
      <c r="SOD56" s="299">
        <f>IF(SUM($I$55:SOD55)&lt;=$G$58,1,0)</f>
        <v>1</v>
      </c>
      <c r="SOE56" s="299">
        <f>IF(SUM($I$55:SOE55)&lt;=$G$58,1,0)</f>
        <v>1</v>
      </c>
      <c r="SOF56" s="299">
        <f>IF(SUM($I$55:SOF55)&lt;=$G$58,1,0)</f>
        <v>1</v>
      </c>
      <c r="SOG56" s="299">
        <f>IF(SUM($I$55:SOG55)&lt;=$G$58,1,0)</f>
        <v>1</v>
      </c>
      <c r="SOH56" s="299">
        <f>IF(SUM($I$55:SOH55)&lt;=$G$58,1,0)</f>
        <v>1</v>
      </c>
      <c r="SOI56" s="299">
        <f>IF(SUM($I$55:SOI55)&lt;=$G$58,1,0)</f>
        <v>1</v>
      </c>
      <c r="SOJ56" s="299">
        <f>IF(SUM($I$55:SOJ55)&lt;=$G$58,1,0)</f>
        <v>1</v>
      </c>
      <c r="SOK56" s="299">
        <f>IF(SUM($I$55:SOK55)&lt;=$G$58,1,0)</f>
        <v>1</v>
      </c>
      <c r="SOL56" s="299">
        <f>IF(SUM($I$55:SOL55)&lt;=$G$58,1,0)</f>
        <v>1</v>
      </c>
      <c r="SOM56" s="299">
        <f>IF(SUM($I$55:SOM55)&lt;=$G$58,1,0)</f>
        <v>1</v>
      </c>
      <c r="SON56" s="299">
        <f>IF(SUM($I$55:SON55)&lt;=$G$58,1,0)</f>
        <v>1</v>
      </c>
      <c r="SOO56" s="299">
        <f>IF(SUM($I$55:SOO55)&lt;=$G$58,1,0)</f>
        <v>1</v>
      </c>
      <c r="SOP56" s="299">
        <f>IF(SUM($I$55:SOP55)&lt;=$G$58,1,0)</f>
        <v>1</v>
      </c>
      <c r="SOQ56" s="299">
        <f>IF(SUM($I$55:SOQ55)&lt;=$G$58,1,0)</f>
        <v>1</v>
      </c>
      <c r="SOR56" s="299">
        <f>IF(SUM($I$55:SOR55)&lt;=$G$58,1,0)</f>
        <v>1</v>
      </c>
      <c r="SOS56" s="299">
        <f>IF(SUM($I$55:SOS55)&lt;=$G$58,1,0)</f>
        <v>1</v>
      </c>
      <c r="SOT56" s="299">
        <f>IF(SUM($I$55:SOT55)&lt;=$G$58,1,0)</f>
        <v>1</v>
      </c>
      <c r="SOU56" s="299">
        <f>IF(SUM($I$55:SOU55)&lt;=$G$58,1,0)</f>
        <v>1</v>
      </c>
      <c r="SOV56" s="299">
        <f>IF(SUM($I$55:SOV55)&lt;=$G$58,1,0)</f>
        <v>1</v>
      </c>
      <c r="SOW56" s="299">
        <f>IF(SUM($I$55:SOW55)&lt;=$G$58,1,0)</f>
        <v>1</v>
      </c>
      <c r="SOX56" s="299">
        <f>IF(SUM($I$55:SOX55)&lt;=$G$58,1,0)</f>
        <v>1</v>
      </c>
      <c r="SOY56" s="299">
        <f>IF(SUM($I$55:SOY55)&lt;=$G$58,1,0)</f>
        <v>1</v>
      </c>
      <c r="SOZ56" s="299">
        <f>IF(SUM($I$55:SOZ55)&lt;=$G$58,1,0)</f>
        <v>1</v>
      </c>
      <c r="SPA56" s="299">
        <f>IF(SUM($I$55:SPA55)&lt;=$G$58,1,0)</f>
        <v>1</v>
      </c>
      <c r="SPB56" s="299">
        <f>IF(SUM($I$55:SPB55)&lt;=$G$58,1,0)</f>
        <v>1</v>
      </c>
      <c r="SPC56" s="299">
        <f>IF(SUM($I$55:SPC55)&lt;=$G$58,1,0)</f>
        <v>1</v>
      </c>
      <c r="SPD56" s="299">
        <f>IF(SUM($I$55:SPD55)&lt;=$G$58,1,0)</f>
        <v>1</v>
      </c>
      <c r="SPE56" s="299">
        <f>IF(SUM($I$55:SPE55)&lt;=$G$58,1,0)</f>
        <v>1</v>
      </c>
      <c r="SPF56" s="299">
        <f>IF(SUM($I$55:SPF55)&lt;=$G$58,1,0)</f>
        <v>1</v>
      </c>
      <c r="SPG56" s="299">
        <f>IF(SUM($I$55:SPG55)&lt;=$G$58,1,0)</f>
        <v>1</v>
      </c>
      <c r="SPH56" s="299">
        <f>IF(SUM($I$55:SPH55)&lt;=$G$58,1,0)</f>
        <v>1</v>
      </c>
      <c r="SPI56" s="299">
        <f>IF(SUM($I$55:SPI55)&lt;=$G$58,1,0)</f>
        <v>1</v>
      </c>
      <c r="SPJ56" s="299">
        <f>IF(SUM($I$55:SPJ55)&lt;=$G$58,1,0)</f>
        <v>1</v>
      </c>
      <c r="SPK56" s="299">
        <f>IF(SUM($I$55:SPK55)&lt;=$G$58,1,0)</f>
        <v>1</v>
      </c>
      <c r="SPL56" s="299">
        <f>IF(SUM($I$55:SPL55)&lt;=$G$58,1,0)</f>
        <v>1</v>
      </c>
      <c r="SPM56" s="299">
        <f>IF(SUM($I$55:SPM55)&lt;=$G$58,1,0)</f>
        <v>1</v>
      </c>
      <c r="SPN56" s="299">
        <f>IF(SUM($I$55:SPN55)&lt;=$G$58,1,0)</f>
        <v>1</v>
      </c>
      <c r="SPO56" s="299">
        <f>IF(SUM($I$55:SPO55)&lt;=$G$58,1,0)</f>
        <v>1</v>
      </c>
      <c r="SPP56" s="299">
        <f>IF(SUM($I$55:SPP55)&lt;=$G$58,1,0)</f>
        <v>1</v>
      </c>
      <c r="SPQ56" s="299">
        <f>IF(SUM($I$55:SPQ55)&lt;=$G$58,1,0)</f>
        <v>1</v>
      </c>
      <c r="SPR56" s="299">
        <f>IF(SUM($I$55:SPR55)&lt;=$G$58,1,0)</f>
        <v>1</v>
      </c>
      <c r="SPS56" s="299">
        <f>IF(SUM($I$55:SPS55)&lt;=$G$58,1,0)</f>
        <v>1</v>
      </c>
      <c r="SPT56" s="299">
        <f>IF(SUM($I$55:SPT55)&lt;=$G$58,1,0)</f>
        <v>1</v>
      </c>
      <c r="SPU56" s="299">
        <f>IF(SUM($I$55:SPU55)&lt;=$G$58,1,0)</f>
        <v>1</v>
      </c>
      <c r="SPV56" s="299">
        <f>IF(SUM($I$55:SPV55)&lt;=$G$58,1,0)</f>
        <v>1</v>
      </c>
      <c r="SPW56" s="299">
        <f>IF(SUM($I$55:SPW55)&lt;=$G$58,1,0)</f>
        <v>1</v>
      </c>
      <c r="SPX56" s="299">
        <f>IF(SUM($I$55:SPX55)&lt;=$G$58,1,0)</f>
        <v>1</v>
      </c>
      <c r="SPY56" s="299">
        <f>IF(SUM($I$55:SPY55)&lt;=$G$58,1,0)</f>
        <v>1</v>
      </c>
      <c r="SPZ56" s="299">
        <f>IF(SUM($I$55:SPZ55)&lt;=$G$58,1,0)</f>
        <v>1</v>
      </c>
      <c r="SQA56" s="299">
        <f>IF(SUM($I$55:SQA55)&lt;=$G$58,1,0)</f>
        <v>1</v>
      </c>
      <c r="SQB56" s="299">
        <f>IF(SUM($I$55:SQB55)&lt;=$G$58,1,0)</f>
        <v>1</v>
      </c>
      <c r="SQC56" s="299">
        <f>IF(SUM($I$55:SQC55)&lt;=$G$58,1,0)</f>
        <v>1</v>
      </c>
      <c r="SQD56" s="299">
        <f>IF(SUM($I$55:SQD55)&lt;=$G$58,1,0)</f>
        <v>1</v>
      </c>
      <c r="SQE56" s="299">
        <f>IF(SUM($I$55:SQE55)&lt;=$G$58,1,0)</f>
        <v>1</v>
      </c>
      <c r="SQF56" s="299">
        <f>IF(SUM($I$55:SQF55)&lt;=$G$58,1,0)</f>
        <v>1</v>
      </c>
      <c r="SQG56" s="299">
        <f>IF(SUM($I$55:SQG55)&lt;=$G$58,1,0)</f>
        <v>1</v>
      </c>
      <c r="SQH56" s="299">
        <f>IF(SUM($I$55:SQH55)&lt;=$G$58,1,0)</f>
        <v>1</v>
      </c>
      <c r="SQI56" s="299">
        <f>IF(SUM($I$55:SQI55)&lt;=$G$58,1,0)</f>
        <v>1</v>
      </c>
      <c r="SQJ56" s="299">
        <f>IF(SUM($I$55:SQJ55)&lt;=$G$58,1,0)</f>
        <v>1</v>
      </c>
      <c r="SQK56" s="299">
        <f>IF(SUM($I$55:SQK55)&lt;=$G$58,1,0)</f>
        <v>1</v>
      </c>
      <c r="SQL56" s="299">
        <f>IF(SUM($I$55:SQL55)&lt;=$G$58,1,0)</f>
        <v>1</v>
      </c>
      <c r="SQM56" s="299">
        <f>IF(SUM($I$55:SQM55)&lt;=$G$58,1,0)</f>
        <v>1</v>
      </c>
      <c r="SQN56" s="299">
        <f>IF(SUM($I$55:SQN55)&lt;=$G$58,1,0)</f>
        <v>1</v>
      </c>
      <c r="SQO56" s="299">
        <f>IF(SUM($I$55:SQO55)&lt;=$G$58,1,0)</f>
        <v>1</v>
      </c>
      <c r="SQP56" s="299">
        <f>IF(SUM($I$55:SQP55)&lt;=$G$58,1,0)</f>
        <v>1</v>
      </c>
      <c r="SQQ56" s="299">
        <f>IF(SUM($I$55:SQQ55)&lt;=$G$58,1,0)</f>
        <v>1</v>
      </c>
      <c r="SQR56" s="299">
        <f>IF(SUM($I$55:SQR55)&lt;=$G$58,1,0)</f>
        <v>1</v>
      </c>
      <c r="SQS56" s="299">
        <f>IF(SUM($I$55:SQS55)&lt;=$G$58,1,0)</f>
        <v>1</v>
      </c>
      <c r="SQT56" s="299">
        <f>IF(SUM($I$55:SQT55)&lt;=$G$58,1,0)</f>
        <v>1</v>
      </c>
      <c r="SQU56" s="299">
        <f>IF(SUM($I$55:SQU55)&lt;=$G$58,1,0)</f>
        <v>1</v>
      </c>
      <c r="SQV56" s="299">
        <f>IF(SUM($I$55:SQV55)&lt;=$G$58,1,0)</f>
        <v>1</v>
      </c>
      <c r="SQW56" s="299">
        <f>IF(SUM($I$55:SQW55)&lt;=$G$58,1,0)</f>
        <v>1</v>
      </c>
      <c r="SQX56" s="299">
        <f>IF(SUM($I$55:SQX55)&lt;=$G$58,1,0)</f>
        <v>1</v>
      </c>
      <c r="SQY56" s="299">
        <f>IF(SUM($I$55:SQY55)&lt;=$G$58,1,0)</f>
        <v>1</v>
      </c>
      <c r="SQZ56" s="299">
        <f>IF(SUM($I$55:SQZ55)&lt;=$G$58,1,0)</f>
        <v>1</v>
      </c>
      <c r="SRA56" s="299">
        <f>IF(SUM($I$55:SRA55)&lt;=$G$58,1,0)</f>
        <v>1</v>
      </c>
      <c r="SRB56" s="299">
        <f>IF(SUM($I$55:SRB55)&lt;=$G$58,1,0)</f>
        <v>1</v>
      </c>
      <c r="SRC56" s="299">
        <f>IF(SUM($I$55:SRC55)&lt;=$G$58,1,0)</f>
        <v>1</v>
      </c>
      <c r="SRD56" s="299">
        <f>IF(SUM($I$55:SRD55)&lt;=$G$58,1,0)</f>
        <v>1</v>
      </c>
      <c r="SRE56" s="299">
        <f>IF(SUM($I$55:SRE55)&lt;=$G$58,1,0)</f>
        <v>1</v>
      </c>
      <c r="SRF56" s="299">
        <f>IF(SUM($I$55:SRF55)&lt;=$G$58,1,0)</f>
        <v>1</v>
      </c>
      <c r="SRG56" s="299">
        <f>IF(SUM($I$55:SRG55)&lt;=$G$58,1,0)</f>
        <v>1</v>
      </c>
      <c r="SRH56" s="299">
        <f>IF(SUM($I$55:SRH55)&lt;=$G$58,1,0)</f>
        <v>1</v>
      </c>
      <c r="SRI56" s="299">
        <f>IF(SUM($I$55:SRI55)&lt;=$G$58,1,0)</f>
        <v>1</v>
      </c>
      <c r="SRJ56" s="299">
        <f>IF(SUM($I$55:SRJ55)&lt;=$G$58,1,0)</f>
        <v>1</v>
      </c>
      <c r="SRK56" s="299">
        <f>IF(SUM($I$55:SRK55)&lt;=$G$58,1,0)</f>
        <v>1</v>
      </c>
      <c r="SRL56" s="299">
        <f>IF(SUM($I$55:SRL55)&lt;=$G$58,1,0)</f>
        <v>1</v>
      </c>
      <c r="SRM56" s="299">
        <f>IF(SUM($I$55:SRM55)&lt;=$G$58,1,0)</f>
        <v>1</v>
      </c>
      <c r="SRN56" s="299">
        <f>IF(SUM($I$55:SRN55)&lt;=$G$58,1,0)</f>
        <v>1</v>
      </c>
      <c r="SRO56" s="299">
        <f>IF(SUM($I$55:SRO55)&lt;=$G$58,1,0)</f>
        <v>1</v>
      </c>
      <c r="SRP56" s="299">
        <f>IF(SUM($I$55:SRP55)&lt;=$G$58,1,0)</f>
        <v>1</v>
      </c>
      <c r="SRQ56" s="299">
        <f>IF(SUM($I$55:SRQ55)&lt;=$G$58,1,0)</f>
        <v>1</v>
      </c>
      <c r="SRR56" s="299">
        <f>IF(SUM($I$55:SRR55)&lt;=$G$58,1,0)</f>
        <v>1</v>
      </c>
      <c r="SRS56" s="299">
        <f>IF(SUM($I$55:SRS55)&lt;=$G$58,1,0)</f>
        <v>1</v>
      </c>
      <c r="SRT56" s="299">
        <f>IF(SUM($I$55:SRT55)&lt;=$G$58,1,0)</f>
        <v>1</v>
      </c>
      <c r="SRU56" s="299">
        <f>IF(SUM($I$55:SRU55)&lt;=$G$58,1,0)</f>
        <v>1</v>
      </c>
      <c r="SRV56" s="299">
        <f>IF(SUM($I$55:SRV55)&lt;=$G$58,1,0)</f>
        <v>1</v>
      </c>
      <c r="SRW56" s="299">
        <f>IF(SUM($I$55:SRW55)&lt;=$G$58,1,0)</f>
        <v>1</v>
      </c>
      <c r="SRX56" s="299">
        <f>IF(SUM($I$55:SRX55)&lt;=$G$58,1,0)</f>
        <v>1</v>
      </c>
      <c r="SRY56" s="299">
        <f>IF(SUM($I$55:SRY55)&lt;=$G$58,1,0)</f>
        <v>1</v>
      </c>
      <c r="SRZ56" s="299">
        <f>IF(SUM($I$55:SRZ55)&lt;=$G$58,1,0)</f>
        <v>1</v>
      </c>
      <c r="SSA56" s="299">
        <f>IF(SUM($I$55:SSA55)&lt;=$G$58,1,0)</f>
        <v>1</v>
      </c>
      <c r="SSB56" s="299">
        <f>IF(SUM($I$55:SSB55)&lt;=$G$58,1,0)</f>
        <v>1</v>
      </c>
      <c r="SSC56" s="299">
        <f>IF(SUM($I$55:SSC55)&lt;=$G$58,1,0)</f>
        <v>1</v>
      </c>
      <c r="SSD56" s="299">
        <f>IF(SUM($I$55:SSD55)&lt;=$G$58,1,0)</f>
        <v>1</v>
      </c>
      <c r="SSE56" s="299">
        <f>IF(SUM($I$55:SSE55)&lt;=$G$58,1,0)</f>
        <v>1</v>
      </c>
      <c r="SSF56" s="299">
        <f>IF(SUM($I$55:SSF55)&lt;=$G$58,1,0)</f>
        <v>1</v>
      </c>
      <c r="SSG56" s="299">
        <f>IF(SUM($I$55:SSG55)&lt;=$G$58,1,0)</f>
        <v>1</v>
      </c>
      <c r="SSH56" s="299">
        <f>IF(SUM($I$55:SSH55)&lt;=$G$58,1,0)</f>
        <v>1</v>
      </c>
      <c r="SSI56" s="299">
        <f>IF(SUM($I$55:SSI55)&lt;=$G$58,1,0)</f>
        <v>1</v>
      </c>
      <c r="SSJ56" s="299">
        <f>IF(SUM($I$55:SSJ55)&lt;=$G$58,1,0)</f>
        <v>1</v>
      </c>
      <c r="SSK56" s="299">
        <f>IF(SUM($I$55:SSK55)&lt;=$G$58,1,0)</f>
        <v>1</v>
      </c>
      <c r="SSL56" s="299">
        <f>IF(SUM($I$55:SSL55)&lt;=$G$58,1,0)</f>
        <v>1</v>
      </c>
      <c r="SSM56" s="299">
        <f>IF(SUM($I$55:SSM55)&lt;=$G$58,1,0)</f>
        <v>1</v>
      </c>
      <c r="SSN56" s="299">
        <f>IF(SUM($I$55:SSN55)&lt;=$G$58,1,0)</f>
        <v>1</v>
      </c>
      <c r="SSO56" s="299">
        <f>IF(SUM($I$55:SSO55)&lt;=$G$58,1,0)</f>
        <v>1</v>
      </c>
      <c r="SSP56" s="299">
        <f>IF(SUM($I$55:SSP55)&lt;=$G$58,1,0)</f>
        <v>1</v>
      </c>
      <c r="SSQ56" s="299">
        <f>IF(SUM($I$55:SSQ55)&lt;=$G$58,1,0)</f>
        <v>1</v>
      </c>
      <c r="SSR56" s="299">
        <f>IF(SUM($I$55:SSR55)&lt;=$G$58,1,0)</f>
        <v>1</v>
      </c>
      <c r="SSS56" s="299">
        <f>IF(SUM($I$55:SSS55)&lt;=$G$58,1,0)</f>
        <v>1</v>
      </c>
      <c r="SST56" s="299">
        <f>IF(SUM($I$55:SST55)&lt;=$G$58,1,0)</f>
        <v>1</v>
      </c>
      <c r="SSU56" s="299">
        <f>IF(SUM($I$55:SSU55)&lt;=$G$58,1,0)</f>
        <v>1</v>
      </c>
      <c r="SSV56" s="299">
        <f>IF(SUM($I$55:SSV55)&lt;=$G$58,1,0)</f>
        <v>1</v>
      </c>
      <c r="SSW56" s="299">
        <f>IF(SUM($I$55:SSW55)&lt;=$G$58,1,0)</f>
        <v>1</v>
      </c>
      <c r="SSX56" s="299">
        <f>IF(SUM($I$55:SSX55)&lt;=$G$58,1,0)</f>
        <v>1</v>
      </c>
      <c r="SSY56" s="299">
        <f>IF(SUM($I$55:SSY55)&lt;=$G$58,1,0)</f>
        <v>1</v>
      </c>
      <c r="SSZ56" s="299">
        <f>IF(SUM($I$55:SSZ55)&lt;=$G$58,1,0)</f>
        <v>1</v>
      </c>
      <c r="STA56" s="299">
        <f>IF(SUM($I$55:STA55)&lt;=$G$58,1,0)</f>
        <v>1</v>
      </c>
      <c r="STB56" s="299">
        <f>IF(SUM($I$55:STB55)&lt;=$G$58,1,0)</f>
        <v>1</v>
      </c>
      <c r="STC56" s="299">
        <f>IF(SUM($I$55:STC55)&lt;=$G$58,1,0)</f>
        <v>1</v>
      </c>
      <c r="STD56" s="299">
        <f>IF(SUM($I$55:STD55)&lt;=$G$58,1,0)</f>
        <v>1</v>
      </c>
      <c r="STE56" s="299">
        <f>IF(SUM($I$55:STE55)&lt;=$G$58,1,0)</f>
        <v>1</v>
      </c>
      <c r="STF56" s="299">
        <f>IF(SUM($I$55:STF55)&lt;=$G$58,1,0)</f>
        <v>1</v>
      </c>
      <c r="STG56" s="299">
        <f>IF(SUM($I$55:STG55)&lt;=$G$58,1,0)</f>
        <v>1</v>
      </c>
      <c r="STH56" s="299">
        <f>IF(SUM($I$55:STH55)&lt;=$G$58,1,0)</f>
        <v>1</v>
      </c>
      <c r="STI56" s="299">
        <f>IF(SUM($I$55:STI55)&lt;=$G$58,1,0)</f>
        <v>1</v>
      </c>
      <c r="STJ56" s="299">
        <f>IF(SUM($I$55:STJ55)&lt;=$G$58,1,0)</f>
        <v>1</v>
      </c>
      <c r="STK56" s="299">
        <f>IF(SUM($I$55:STK55)&lt;=$G$58,1,0)</f>
        <v>1</v>
      </c>
      <c r="STL56" s="299">
        <f>IF(SUM($I$55:STL55)&lt;=$G$58,1,0)</f>
        <v>1</v>
      </c>
      <c r="STM56" s="299">
        <f>IF(SUM($I$55:STM55)&lt;=$G$58,1,0)</f>
        <v>1</v>
      </c>
      <c r="STN56" s="299">
        <f>IF(SUM($I$55:STN55)&lt;=$G$58,1,0)</f>
        <v>1</v>
      </c>
      <c r="STO56" s="299">
        <f>IF(SUM($I$55:STO55)&lt;=$G$58,1,0)</f>
        <v>1</v>
      </c>
      <c r="STP56" s="299">
        <f>IF(SUM($I$55:STP55)&lt;=$G$58,1,0)</f>
        <v>1</v>
      </c>
      <c r="STQ56" s="299">
        <f>IF(SUM($I$55:STQ55)&lt;=$G$58,1,0)</f>
        <v>1</v>
      </c>
      <c r="STR56" s="299">
        <f>IF(SUM($I$55:STR55)&lt;=$G$58,1,0)</f>
        <v>1</v>
      </c>
      <c r="STS56" s="299">
        <f>IF(SUM($I$55:STS55)&lt;=$G$58,1,0)</f>
        <v>1</v>
      </c>
      <c r="STT56" s="299">
        <f>IF(SUM($I$55:STT55)&lt;=$G$58,1,0)</f>
        <v>1</v>
      </c>
      <c r="STU56" s="299">
        <f>IF(SUM($I$55:STU55)&lt;=$G$58,1,0)</f>
        <v>1</v>
      </c>
      <c r="STV56" s="299">
        <f>IF(SUM($I$55:STV55)&lt;=$G$58,1,0)</f>
        <v>1</v>
      </c>
      <c r="STW56" s="299">
        <f>IF(SUM($I$55:STW55)&lt;=$G$58,1,0)</f>
        <v>1</v>
      </c>
      <c r="STX56" s="299">
        <f>IF(SUM($I$55:STX55)&lt;=$G$58,1,0)</f>
        <v>1</v>
      </c>
      <c r="STY56" s="299">
        <f>IF(SUM($I$55:STY55)&lt;=$G$58,1,0)</f>
        <v>1</v>
      </c>
      <c r="STZ56" s="299">
        <f>IF(SUM($I$55:STZ55)&lt;=$G$58,1,0)</f>
        <v>1</v>
      </c>
      <c r="SUA56" s="299">
        <f>IF(SUM($I$55:SUA55)&lt;=$G$58,1,0)</f>
        <v>1</v>
      </c>
      <c r="SUB56" s="299">
        <f>IF(SUM($I$55:SUB55)&lt;=$G$58,1,0)</f>
        <v>1</v>
      </c>
      <c r="SUC56" s="299">
        <f>IF(SUM($I$55:SUC55)&lt;=$G$58,1,0)</f>
        <v>1</v>
      </c>
      <c r="SUD56" s="299">
        <f>IF(SUM($I$55:SUD55)&lt;=$G$58,1,0)</f>
        <v>1</v>
      </c>
      <c r="SUE56" s="299">
        <f>IF(SUM($I$55:SUE55)&lt;=$G$58,1,0)</f>
        <v>1</v>
      </c>
      <c r="SUF56" s="299">
        <f>IF(SUM($I$55:SUF55)&lt;=$G$58,1,0)</f>
        <v>1</v>
      </c>
      <c r="SUG56" s="299">
        <f>IF(SUM($I$55:SUG55)&lt;=$G$58,1,0)</f>
        <v>1</v>
      </c>
      <c r="SUH56" s="299">
        <f>IF(SUM($I$55:SUH55)&lt;=$G$58,1,0)</f>
        <v>1</v>
      </c>
      <c r="SUI56" s="299">
        <f>IF(SUM($I$55:SUI55)&lt;=$G$58,1,0)</f>
        <v>1</v>
      </c>
      <c r="SUJ56" s="299">
        <f>IF(SUM($I$55:SUJ55)&lt;=$G$58,1,0)</f>
        <v>1</v>
      </c>
      <c r="SUK56" s="299">
        <f>IF(SUM($I$55:SUK55)&lt;=$G$58,1,0)</f>
        <v>1</v>
      </c>
      <c r="SUL56" s="299">
        <f>IF(SUM($I$55:SUL55)&lt;=$G$58,1,0)</f>
        <v>1</v>
      </c>
      <c r="SUM56" s="299">
        <f>IF(SUM($I$55:SUM55)&lt;=$G$58,1,0)</f>
        <v>1</v>
      </c>
      <c r="SUN56" s="299">
        <f>IF(SUM($I$55:SUN55)&lt;=$G$58,1,0)</f>
        <v>1</v>
      </c>
      <c r="SUO56" s="299">
        <f>IF(SUM($I$55:SUO55)&lt;=$G$58,1,0)</f>
        <v>1</v>
      </c>
      <c r="SUP56" s="299">
        <f>IF(SUM($I$55:SUP55)&lt;=$G$58,1,0)</f>
        <v>1</v>
      </c>
      <c r="SUQ56" s="299">
        <f>IF(SUM($I$55:SUQ55)&lt;=$G$58,1,0)</f>
        <v>1</v>
      </c>
      <c r="SUR56" s="299">
        <f>IF(SUM($I$55:SUR55)&lt;=$G$58,1,0)</f>
        <v>1</v>
      </c>
      <c r="SUS56" s="299">
        <f>IF(SUM($I$55:SUS55)&lt;=$G$58,1,0)</f>
        <v>1</v>
      </c>
      <c r="SUT56" s="299">
        <f>IF(SUM($I$55:SUT55)&lt;=$G$58,1,0)</f>
        <v>1</v>
      </c>
      <c r="SUU56" s="299">
        <f>IF(SUM($I$55:SUU55)&lt;=$G$58,1,0)</f>
        <v>1</v>
      </c>
      <c r="SUV56" s="299">
        <f>IF(SUM($I$55:SUV55)&lt;=$G$58,1,0)</f>
        <v>1</v>
      </c>
      <c r="SUW56" s="299">
        <f>IF(SUM($I$55:SUW55)&lt;=$G$58,1,0)</f>
        <v>1</v>
      </c>
      <c r="SUX56" s="299">
        <f>IF(SUM($I$55:SUX55)&lt;=$G$58,1,0)</f>
        <v>1</v>
      </c>
      <c r="SUY56" s="299">
        <f>IF(SUM($I$55:SUY55)&lt;=$G$58,1,0)</f>
        <v>1</v>
      </c>
      <c r="SUZ56" s="299">
        <f>IF(SUM($I$55:SUZ55)&lt;=$G$58,1,0)</f>
        <v>1</v>
      </c>
      <c r="SVA56" s="299">
        <f>IF(SUM($I$55:SVA55)&lt;=$G$58,1,0)</f>
        <v>1</v>
      </c>
      <c r="SVB56" s="299">
        <f>IF(SUM($I$55:SVB55)&lt;=$G$58,1,0)</f>
        <v>1</v>
      </c>
      <c r="SVC56" s="299">
        <f>IF(SUM($I$55:SVC55)&lt;=$G$58,1,0)</f>
        <v>1</v>
      </c>
      <c r="SVD56" s="299">
        <f>IF(SUM($I$55:SVD55)&lt;=$G$58,1,0)</f>
        <v>1</v>
      </c>
      <c r="SVE56" s="299">
        <f>IF(SUM($I$55:SVE55)&lt;=$G$58,1,0)</f>
        <v>1</v>
      </c>
      <c r="SVF56" s="299">
        <f>IF(SUM($I$55:SVF55)&lt;=$G$58,1,0)</f>
        <v>1</v>
      </c>
      <c r="SVG56" s="299">
        <f>IF(SUM($I$55:SVG55)&lt;=$G$58,1,0)</f>
        <v>1</v>
      </c>
      <c r="SVH56" s="299">
        <f>IF(SUM($I$55:SVH55)&lt;=$G$58,1,0)</f>
        <v>1</v>
      </c>
      <c r="SVI56" s="299">
        <f>IF(SUM($I$55:SVI55)&lt;=$G$58,1,0)</f>
        <v>1</v>
      </c>
      <c r="SVJ56" s="299">
        <f>IF(SUM($I$55:SVJ55)&lt;=$G$58,1,0)</f>
        <v>1</v>
      </c>
      <c r="SVK56" s="299">
        <f>IF(SUM($I$55:SVK55)&lt;=$G$58,1,0)</f>
        <v>1</v>
      </c>
      <c r="SVL56" s="299">
        <f>IF(SUM($I$55:SVL55)&lt;=$G$58,1,0)</f>
        <v>1</v>
      </c>
      <c r="SVM56" s="299">
        <f>IF(SUM($I$55:SVM55)&lt;=$G$58,1,0)</f>
        <v>1</v>
      </c>
      <c r="SVN56" s="299">
        <f>IF(SUM($I$55:SVN55)&lt;=$G$58,1,0)</f>
        <v>1</v>
      </c>
      <c r="SVO56" s="299">
        <f>IF(SUM($I$55:SVO55)&lt;=$G$58,1,0)</f>
        <v>1</v>
      </c>
      <c r="SVP56" s="299">
        <f>IF(SUM($I$55:SVP55)&lt;=$G$58,1,0)</f>
        <v>1</v>
      </c>
      <c r="SVQ56" s="299">
        <f>IF(SUM($I$55:SVQ55)&lt;=$G$58,1,0)</f>
        <v>1</v>
      </c>
      <c r="SVR56" s="299">
        <f>IF(SUM($I$55:SVR55)&lt;=$G$58,1,0)</f>
        <v>1</v>
      </c>
      <c r="SVS56" s="299">
        <f>IF(SUM($I$55:SVS55)&lt;=$G$58,1,0)</f>
        <v>1</v>
      </c>
      <c r="SVT56" s="299">
        <f>IF(SUM($I$55:SVT55)&lt;=$G$58,1,0)</f>
        <v>1</v>
      </c>
      <c r="SVU56" s="299">
        <f>IF(SUM($I$55:SVU55)&lt;=$G$58,1,0)</f>
        <v>1</v>
      </c>
      <c r="SVV56" s="299">
        <f>IF(SUM($I$55:SVV55)&lt;=$G$58,1,0)</f>
        <v>1</v>
      </c>
      <c r="SVW56" s="299">
        <f>IF(SUM($I$55:SVW55)&lt;=$G$58,1,0)</f>
        <v>1</v>
      </c>
      <c r="SVX56" s="299">
        <f>IF(SUM($I$55:SVX55)&lt;=$G$58,1,0)</f>
        <v>1</v>
      </c>
      <c r="SVY56" s="299">
        <f>IF(SUM($I$55:SVY55)&lt;=$G$58,1,0)</f>
        <v>1</v>
      </c>
      <c r="SVZ56" s="299">
        <f>IF(SUM($I$55:SVZ55)&lt;=$G$58,1,0)</f>
        <v>1</v>
      </c>
      <c r="SWA56" s="299">
        <f>IF(SUM($I$55:SWA55)&lt;=$G$58,1,0)</f>
        <v>1</v>
      </c>
      <c r="SWB56" s="299">
        <f>IF(SUM($I$55:SWB55)&lt;=$G$58,1,0)</f>
        <v>1</v>
      </c>
      <c r="SWC56" s="299">
        <f>IF(SUM($I$55:SWC55)&lt;=$G$58,1,0)</f>
        <v>1</v>
      </c>
      <c r="SWD56" s="299">
        <f>IF(SUM($I$55:SWD55)&lt;=$G$58,1,0)</f>
        <v>1</v>
      </c>
      <c r="SWE56" s="299">
        <f>IF(SUM($I$55:SWE55)&lt;=$G$58,1,0)</f>
        <v>1</v>
      </c>
      <c r="SWF56" s="299">
        <f>IF(SUM($I$55:SWF55)&lt;=$G$58,1,0)</f>
        <v>1</v>
      </c>
      <c r="SWG56" s="299">
        <f>IF(SUM($I$55:SWG55)&lt;=$G$58,1,0)</f>
        <v>1</v>
      </c>
      <c r="SWH56" s="299">
        <f>IF(SUM($I$55:SWH55)&lt;=$G$58,1,0)</f>
        <v>1</v>
      </c>
      <c r="SWI56" s="299">
        <f>IF(SUM($I$55:SWI55)&lt;=$G$58,1,0)</f>
        <v>1</v>
      </c>
      <c r="SWJ56" s="299">
        <f>IF(SUM($I$55:SWJ55)&lt;=$G$58,1,0)</f>
        <v>1</v>
      </c>
      <c r="SWK56" s="299">
        <f>IF(SUM($I$55:SWK55)&lt;=$G$58,1,0)</f>
        <v>1</v>
      </c>
      <c r="SWL56" s="299">
        <f>IF(SUM($I$55:SWL55)&lt;=$G$58,1,0)</f>
        <v>1</v>
      </c>
      <c r="SWM56" s="299">
        <f>IF(SUM($I$55:SWM55)&lt;=$G$58,1,0)</f>
        <v>1</v>
      </c>
      <c r="SWN56" s="299">
        <f>IF(SUM($I$55:SWN55)&lt;=$G$58,1,0)</f>
        <v>1</v>
      </c>
      <c r="SWO56" s="299">
        <f>IF(SUM($I$55:SWO55)&lt;=$G$58,1,0)</f>
        <v>1</v>
      </c>
      <c r="SWP56" s="299">
        <f>IF(SUM($I$55:SWP55)&lt;=$G$58,1,0)</f>
        <v>1</v>
      </c>
      <c r="SWQ56" s="299">
        <f>IF(SUM($I$55:SWQ55)&lt;=$G$58,1,0)</f>
        <v>1</v>
      </c>
      <c r="SWR56" s="299">
        <f>IF(SUM($I$55:SWR55)&lt;=$G$58,1,0)</f>
        <v>1</v>
      </c>
      <c r="SWS56" s="299">
        <f>IF(SUM($I$55:SWS55)&lt;=$G$58,1,0)</f>
        <v>1</v>
      </c>
      <c r="SWT56" s="299">
        <f>IF(SUM($I$55:SWT55)&lt;=$G$58,1,0)</f>
        <v>1</v>
      </c>
      <c r="SWU56" s="299">
        <f>IF(SUM($I$55:SWU55)&lt;=$G$58,1,0)</f>
        <v>1</v>
      </c>
      <c r="SWV56" s="299">
        <f>IF(SUM($I$55:SWV55)&lt;=$G$58,1,0)</f>
        <v>1</v>
      </c>
      <c r="SWW56" s="299">
        <f>IF(SUM($I$55:SWW55)&lt;=$G$58,1,0)</f>
        <v>1</v>
      </c>
      <c r="SWX56" s="299">
        <f>IF(SUM($I$55:SWX55)&lt;=$G$58,1,0)</f>
        <v>1</v>
      </c>
      <c r="SWY56" s="299">
        <f>IF(SUM($I$55:SWY55)&lt;=$G$58,1,0)</f>
        <v>1</v>
      </c>
      <c r="SWZ56" s="299">
        <f>IF(SUM($I$55:SWZ55)&lt;=$G$58,1,0)</f>
        <v>1</v>
      </c>
      <c r="SXA56" s="299">
        <f>IF(SUM($I$55:SXA55)&lt;=$G$58,1,0)</f>
        <v>1</v>
      </c>
      <c r="SXB56" s="299">
        <f>IF(SUM($I$55:SXB55)&lt;=$G$58,1,0)</f>
        <v>1</v>
      </c>
      <c r="SXC56" s="299">
        <f>IF(SUM($I$55:SXC55)&lt;=$G$58,1,0)</f>
        <v>1</v>
      </c>
      <c r="SXD56" s="299">
        <f>IF(SUM($I$55:SXD55)&lt;=$G$58,1,0)</f>
        <v>1</v>
      </c>
      <c r="SXE56" s="299">
        <f>IF(SUM($I$55:SXE55)&lt;=$G$58,1,0)</f>
        <v>1</v>
      </c>
      <c r="SXF56" s="299">
        <f>IF(SUM($I$55:SXF55)&lt;=$G$58,1,0)</f>
        <v>1</v>
      </c>
      <c r="SXG56" s="299">
        <f>IF(SUM($I$55:SXG55)&lt;=$G$58,1,0)</f>
        <v>1</v>
      </c>
      <c r="SXH56" s="299">
        <f>IF(SUM($I$55:SXH55)&lt;=$G$58,1,0)</f>
        <v>1</v>
      </c>
      <c r="SXI56" s="299">
        <f>IF(SUM($I$55:SXI55)&lt;=$G$58,1,0)</f>
        <v>1</v>
      </c>
      <c r="SXJ56" s="299">
        <f>IF(SUM($I$55:SXJ55)&lt;=$G$58,1,0)</f>
        <v>1</v>
      </c>
      <c r="SXK56" s="299">
        <f>IF(SUM($I$55:SXK55)&lt;=$G$58,1,0)</f>
        <v>1</v>
      </c>
      <c r="SXL56" s="299">
        <f>IF(SUM($I$55:SXL55)&lt;=$G$58,1,0)</f>
        <v>1</v>
      </c>
      <c r="SXM56" s="299">
        <f>IF(SUM($I$55:SXM55)&lt;=$G$58,1,0)</f>
        <v>1</v>
      </c>
      <c r="SXN56" s="299">
        <f>IF(SUM($I$55:SXN55)&lt;=$G$58,1,0)</f>
        <v>1</v>
      </c>
      <c r="SXO56" s="299">
        <f>IF(SUM($I$55:SXO55)&lt;=$G$58,1,0)</f>
        <v>1</v>
      </c>
      <c r="SXP56" s="299">
        <f>IF(SUM($I$55:SXP55)&lt;=$G$58,1,0)</f>
        <v>1</v>
      </c>
      <c r="SXQ56" s="299">
        <f>IF(SUM($I$55:SXQ55)&lt;=$G$58,1,0)</f>
        <v>1</v>
      </c>
      <c r="SXR56" s="299">
        <f>IF(SUM($I$55:SXR55)&lt;=$G$58,1,0)</f>
        <v>1</v>
      </c>
      <c r="SXS56" s="299">
        <f>IF(SUM($I$55:SXS55)&lt;=$G$58,1,0)</f>
        <v>1</v>
      </c>
      <c r="SXT56" s="299">
        <f>IF(SUM($I$55:SXT55)&lt;=$G$58,1,0)</f>
        <v>1</v>
      </c>
      <c r="SXU56" s="299">
        <f>IF(SUM($I$55:SXU55)&lt;=$G$58,1,0)</f>
        <v>1</v>
      </c>
      <c r="SXV56" s="299">
        <f>IF(SUM($I$55:SXV55)&lt;=$G$58,1,0)</f>
        <v>1</v>
      </c>
      <c r="SXW56" s="299">
        <f>IF(SUM($I$55:SXW55)&lt;=$G$58,1,0)</f>
        <v>1</v>
      </c>
      <c r="SXX56" s="299">
        <f>IF(SUM($I$55:SXX55)&lt;=$G$58,1,0)</f>
        <v>1</v>
      </c>
      <c r="SXY56" s="299">
        <f>IF(SUM($I$55:SXY55)&lt;=$G$58,1,0)</f>
        <v>1</v>
      </c>
      <c r="SXZ56" s="299">
        <f>IF(SUM($I$55:SXZ55)&lt;=$G$58,1,0)</f>
        <v>1</v>
      </c>
      <c r="SYA56" s="299">
        <f>IF(SUM($I$55:SYA55)&lt;=$G$58,1,0)</f>
        <v>1</v>
      </c>
      <c r="SYB56" s="299">
        <f>IF(SUM($I$55:SYB55)&lt;=$G$58,1,0)</f>
        <v>1</v>
      </c>
      <c r="SYC56" s="299">
        <f>IF(SUM($I$55:SYC55)&lt;=$G$58,1,0)</f>
        <v>1</v>
      </c>
      <c r="SYD56" s="299">
        <f>IF(SUM($I$55:SYD55)&lt;=$G$58,1,0)</f>
        <v>1</v>
      </c>
      <c r="SYE56" s="299">
        <f>IF(SUM($I$55:SYE55)&lt;=$G$58,1,0)</f>
        <v>1</v>
      </c>
      <c r="SYF56" s="299">
        <f>IF(SUM($I$55:SYF55)&lt;=$G$58,1,0)</f>
        <v>1</v>
      </c>
      <c r="SYG56" s="299">
        <f>IF(SUM($I$55:SYG55)&lt;=$G$58,1,0)</f>
        <v>1</v>
      </c>
      <c r="SYH56" s="299">
        <f>IF(SUM($I$55:SYH55)&lt;=$G$58,1,0)</f>
        <v>1</v>
      </c>
      <c r="SYI56" s="299">
        <f>IF(SUM($I$55:SYI55)&lt;=$G$58,1,0)</f>
        <v>1</v>
      </c>
      <c r="SYJ56" s="299">
        <f>IF(SUM($I$55:SYJ55)&lt;=$G$58,1,0)</f>
        <v>1</v>
      </c>
      <c r="SYK56" s="299">
        <f>IF(SUM($I$55:SYK55)&lt;=$G$58,1,0)</f>
        <v>1</v>
      </c>
      <c r="SYL56" s="299">
        <f>IF(SUM($I$55:SYL55)&lt;=$G$58,1,0)</f>
        <v>1</v>
      </c>
      <c r="SYM56" s="299">
        <f>IF(SUM($I$55:SYM55)&lt;=$G$58,1,0)</f>
        <v>1</v>
      </c>
      <c r="SYN56" s="299">
        <f>IF(SUM($I$55:SYN55)&lt;=$G$58,1,0)</f>
        <v>1</v>
      </c>
      <c r="SYO56" s="299">
        <f>IF(SUM($I$55:SYO55)&lt;=$G$58,1,0)</f>
        <v>1</v>
      </c>
      <c r="SYP56" s="299">
        <f>IF(SUM($I$55:SYP55)&lt;=$G$58,1,0)</f>
        <v>1</v>
      </c>
      <c r="SYQ56" s="299">
        <f>IF(SUM($I$55:SYQ55)&lt;=$G$58,1,0)</f>
        <v>1</v>
      </c>
      <c r="SYR56" s="299">
        <f>IF(SUM($I$55:SYR55)&lt;=$G$58,1,0)</f>
        <v>1</v>
      </c>
      <c r="SYS56" s="299">
        <f>IF(SUM($I$55:SYS55)&lt;=$G$58,1,0)</f>
        <v>1</v>
      </c>
      <c r="SYT56" s="299">
        <f>IF(SUM($I$55:SYT55)&lt;=$G$58,1,0)</f>
        <v>1</v>
      </c>
      <c r="SYU56" s="299">
        <f>IF(SUM($I$55:SYU55)&lt;=$G$58,1,0)</f>
        <v>1</v>
      </c>
      <c r="SYV56" s="299">
        <f>IF(SUM($I$55:SYV55)&lt;=$G$58,1,0)</f>
        <v>1</v>
      </c>
      <c r="SYW56" s="299">
        <f>IF(SUM($I$55:SYW55)&lt;=$G$58,1,0)</f>
        <v>1</v>
      </c>
      <c r="SYX56" s="299">
        <f>IF(SUM($I$55:SYX55)&lt;=$G$58,1,0)</f>
        <v>1</v>
      </c>
      <c r="SYY56" s="299">
        <f>IF(SUM($I$55:SYY55)&lt;=$G$58,1,0)</f>
        <v>1</v>
      </c>
      <c r="SYZ56" s="299">
        <f>IF(SUM($I$55:SYZ55)&lt;=$G$58,1,0)</f>
        <v>1</v>
      </c>
      <c r="SZA56" s="299">
        <f>IF(SUM($I$55:SZA55)&lt;=$G$58,1,0)</f>
        <v>1</v>
      </c>
      <c r="SZB56" s="299">
        <f>IF(SUM($I$55:SZB55)&lt;=$G$58,1,0)</f>
        <v>1</v>
      </c>
      <c r="SZC56" s="299">
        <f>IF(SUM($I$55:SZC55)&lt;=$G$58,1,0)</f>
        <v>1</v>
      </c>
      <c r="SZD56" s="299">
        <f>IF(SUM($I$55:SZD55)&lt;=$G$58,1,0)</f>
        <v>1</v>
      </c>
      <c r="SZE56" s="299">
        <f>IF(SUM($I$55:SZE55)&lt;=$G$58,1,0)</f>
        <v>1</v>
      </c>
      <c r="SZF56" s="299">
        <f>IF(SUM($I$55:SZF55)&lt;=$G$58,1,0)</f>
        <v>1</v>
      </c>
      <c r="SZG56" s="299">
        <f>IF(SUM($I$55:SZG55)&lt;=$G$58,1,0)</f>
        <v>1</v>
      </c>
      <c r="SZH56" s="299">
        <f>IF(SUM($I$55:SZH55)&lt;=$G$58,1,0)</f>
        <v>1</v>
      </c>
      <c r="SZI56" s="299">
        <f>IF(SUM($I$55:SZI55)&lt;=$G$58,1,0)</f>
        <v>1</v>
      </c>
      <c r="SZJ56" s="299">
        <f>IF(SUM($I$55:SZJ55)&lt;=$G$58,1,0)</f>
        <v>1</v>
      </c>
      <c r="SZK56" s="299">
        <f>IF(SUM($I$55:SZK55)&lt;=$G$58,1,0)</f>
        <v>1</v>
      </c>
      <c r="SZL56" s="299">
        <f>IF(SUM($I$55:SZL55)&lt;=$G$58,1,0)</f>
        <v>1</v>
      </c>
      <c r="SZM56" s="299">
        <f>IF(SUM($I$55:SZM55)&lt;=$G$58,1,0)</f>
        <v>1</v>
      </c>
      <c r="SZN56" s="299">
        <f>IF(SUM($I$55:SZN55)&lt;=$G$58,1,0)</f>
        <v>1</v>
      </c>
      <c r="SZO56" s="299">
        <f>IF(SUM($I$55:SZO55)&lt;=$G$58,1,0)</f>
        <v>1</v>
      </c>
      <c r="SZP56" s="299">
        <f>IF(SUM($I$55:SZP55)&lt;=$G$58,1,0)</f>
        <v>1</v>
      </c>
      <c r="SZQ56" s="299">
        <f>IF(SUM($I$55:SZQ55)&lt;=$G$58,1,0)</f>
        <v>1</v>
      </c>
      <c r="SZR56" s="299">
        <f>IF(SUM($I$55:SZR55)&lt;=$G$58,1,0)</f>
        <v>1</v>
      </c>
      <c r="SZS56" s="299">
        <f>IF(SUM($I$55:SZS55)&lt;=$G$58,1,0)</f>
        <v>1</v>
      </c>
      <c r="SZT56" s="299">
        <f>IF(SUM($I$55:SZT55)&lt;=$G$58,1,0)</f>
        <v>1</v>
      </c>
      <c r="SZU56" s="299">
        <f>IF(SUM($I$55:SZU55)&lt;=$G$58,1,0)</f>
        <v>1</v>
      </c>
      <c r="SZV56" s="299">
        <f>IF(SUM($I$55:SZV55)&lt;=$G$58,1,0)</f>
        <v>1</v>
      </c>
      <c r="SZW56" s="299">
        <f>IF(SUM($I$55:SZW55)&lt;=$G$58,1,0)</f>
        <v>1</v>
      </c>
      <c r="SZX56" s="299">
        <f>IF(SUM($I$55:SZX55)&lt;=$G$58,1,0)</f>
        <v>1</v>
      </c>
      <c r="SZY56" s="299">
        <f>IF(SUM($I$55:SZY55)&lt;=$G$58,1,0)</f>
        <v>1</v>
      </c>
      <c r="SZZ56" s="299">
        <f>IF(SUM($I$55:SZZ55)&lt;=$G$58,1,0)</f>
        <v>1</v>
      </c>
      <c r="TAA56" s="299">
        <f>IF(SUM($I$55:TAA55)&lt;=$G$58,1,0)</f>
        <v>1</v>
      </c>
      <c r="TAB56" s="299">
        <f>IF(SUM($I$55:TAB55)&lt;=$G$58,1,0)</f>
        <v>1</v>
      </c>
      <c r="TAC56" s="299">
        <f>IF(SUM($I$55:TAC55)&lt;=$G$58,1,0)</f>
        <v>1</v>
      </c>
      <c r="TAD56" s="299">
        <f>IF(SUM($I$55:TAD55)&lt;=$G$58,1,0)</f>
        <v>1</v>
      </c>
      <c r="TAE56" s="299">
        <f>IF(SUM($I$55:TAE55)&lt;=$G$58,1,0)</f>
        <v>1</v>
      </c>
      <c r="TAF56" s="299">
        <f>IF(SUM($I$55:TAF55)&lt;=$G$58,1,0)</f>
        <v>1</v>
      </c>
      <c r="TAG56" s="299">
        <f>IF(SUM($I$55:TAG55)&lt;=$G$58,1,0)</f>
        <v>1</v>
      </c>
      <c r="TAH56" s="299">
        <f>IF(SUM($I$55:TAH55)&lt;=$G$58,1,0)</f>
        <v>1</v>
      </c>
      <c r="TAI56" s="299">
        <f>IF(SUM($I$55:TAI55)&lt;=$G$58,1,0)</f>
        <v>1</v>
      </c>
      <c r="TAJ56" s="299">
        <f>IF(SUM($I$55:TAJ55)&lt;=$G$58,1,0)</f>
        <v>1</v>
      </c>
      <c r="TAK56" s="299">
        <f>IF(SUM($I$55:TAK55)&lt;=$G$58,1,0)</f>
        <v>1</v>
      </c>
      <c r="TAL56" s="299">
        <f>IF(SUM($I$55:TAL55)&lt;=$G$58,1,0)</f>
        <v>1</v>
      </c>
      <c r="TAM56" s="299">
        <f>IF(SUM($I$55:TAM55)&lt;=$G$58,1,0)</f>
        <v>1</v>
      </c>
      <c r="TAN56" s="299">
        <f>IF(SUM($I$55:TAN55)&lt;=$G$58,1,0)</f>
        <v>1</v>
      </c>
      <c r="TAO56" s="299">
        <f>IF(SUM($I$55:TAO55)&lt;=$G$58,1,0)</f>
        <v>1</v>
      </c>
      <c r="TAP56" s="299">
        <f>IF(SUM($I$55:TAP55)&lt;=$G$58,1,0)</f>
        <v>1</v>
      </c>
      <c r="TAQ56" s="299">
        <f>IF(SUM($I$55:TAQ55)&lt;=$G$58,1,0)</f>
        <v>1</v>
      </c>
      <c r="TAR56" s="299">
        <f>IF(SUM($I$55:TAR55)&lt;=$G$58,1,0)</f>
        <v>1</v>
      </c>
      <c r="TAS56" s="299">
        <f>IF(SUM($I$55:TAS55)&lt;=$G$58,1,0)</f>
        <v>1</v>
      </c>
      <c r="TAT56" s="299">
        <f>IF(SUM($I$55:TAT55)&lt;=$G$58,1,0)</f>
        <v>1</v>
      </c>
      <c r="TAU56" s="299">
        <f>IF(SUM($I$55:TAU55)&lt;=$G$58,1,0)</f>
        <v>1</v>
      </c>
      <c r="TAV56" s="299">
        <f>IF(SUM($I$55:TAV55)&lt;=$G$58,1,0)</f>
        <v>1</v>
      </c>
      <c r="TAW56" s="299">
        <f>IF(SUM($I$55:TAW55)&lt;=$G$58,1,0)</f>
        <v>1</v>
      </c>
      <c r="TAX56" s="299">
        <f>IF(SUM($I$55:TAX55)&lt;=$G$58,1,0)</f>
        <v>1</v>
      </c>
      <c r="TAY56" s="299">
        <f>IF(SUM($I$55:TAY55)&lt;=$G$58,1,0)</f>
        <v>1</v>
      </c>
      <c r="TAZ56" s="299">
        <f>IF(SUM($I$55:TAZ55)&lt;=$G$58,1,0)</f>
        <v>1</v>
      </c>
      <c r="TBA56" s="299">
        <f>IF(SUM($I$55:TBA55)&lt;=$G$58,1,0)</f>
        <v>1</v>
      </c>
      <c r="TBB56" s="299">
        <f>IF(SUM($I$55:TBB55)&lt;=$G$58,1,0)</f>
        <v>1</v>
      </c>
      <c r="TBC56" s="299">
        <f>IF(SUM($I$55:TBC55)&lt;=$G$58,1,0)</f>
        <v>1</v>
      </c>
      <c r="TBD56" s="299">
        <f>IF(SUM($I$55:TBD55)&lt;=$G$58,1,0)</f>
        <v>1</v>
      </c>
      <c r="TBE56" s="299">
        <f>IF(SUM($I$55:TBE55)&lt;=$G$58,1,0)</f>
        <v>1</v>
      </c>
      <c r="TBF56" s="299">
        <f>IF(SUM($I$55:TBF55)&lt;=$G$58,1,0)</f>
        <v>1</v>
      </c>
      <c r="TBG56" s="299">
        <f>IF(SUM($I$55:TBG55)&lt;=$G$58,1,0)</f>
        <v>1</v>
      </c>
      <c r="TBH56" s="299">
        <f>IF(SUM($I$55:TBH55)&lt;=$G$58,1,0)</f>
        <v>1</v>
      </c>
      <c r="TBI56" s="299">
        <f>IF(SUM($I$55:TBI55)&lt;=$G$58,1,0)</f>
        <v>1</v>
      </c>
      <c r="TBJ56" s="299">
        <f>IF(SUM($I$55:TBJ55)&lt;=$G$58,1,0)</f>
        <v>1</v>
      </c>
      <c r="TBK56" s="299">
        <f>IF(SUM($I$55:TBK55)&lt;=$G$58,1,0)</f>
        <v>1</v>
      </c>
      <c r="TBL56" s="299">
        <f>IF(SUM($I$55:TBL55)&lt;=$G$58,1,0)</f>
        <v>1</v>
      </c>
      <c r="TBM56" s="299">
        <f>IF(SUM($I$55:TBM55)&lt;=$G$58,1,0)</f>
        <v>1</v>
      </c>
      <c r="TBN56" s="299">
        <f>IF(SUM($I$55:TBN55)&lt;=$G$58,1,0)</f>
        <v>1</v>
      </c>
      <c r="TBO56" s="299">
        <f>IF(SUM($I$55:TBO55)&lt;=$G$58,1,0)</f>
        <v>1</v>
      </c>
      <c r="TBP56" s="299">
        <f>IF(SUM($I$55:TBP55)&lt;=$G$58,1,0)</f>
        <v>1</v>
      </c>
      <c r="TBQ56" s="299">
        <f>IF(SUM($I$55:TBQ55)&lt;=$G$58,1,0)</f>
        <v>1</v>
      </c>
      <c r="TBR56" s="299">
        <f>IF(SUM($I$55:TBR55)&lt;=$G$58,1,0)</f>
        <v>1</v>
      </c>
      <c r="TBS56" s="299">
        <f>IF(SUM($I$55:TBS55)&lt;=$G$58,1,0)</f>
        <v>1</v>
      </c>
      <c r="TBT56" s="299">
        <f>IF(SUM($I$55:TBT55)&lt;=$G$58,1,0)</f>
        <v>1</v>
      </c>
      <c r="TBU56" s="299">
        <f>IF(SUM($I$55:TBU55)&lt;=$G$58,1,0)</f>
        <v>1</v>
      </c>
      <c r="TBV56" s="299">
        <f>IF(SUM($I$55:TBV55)&lt;=$G$58,1,0)</f>
        <v>1</v>
      </c>
      <c r="TBW56" s="299">
        <f>IF(SUM($I$55:TBW55)&lt;=$G$58,1,0)</f>
        <v>1</v>
      </c>
      <c r="TBX56" s="299">
        <f>IF(SUM($I$55:TBX55)&lt;=$G$58,1,0)</f>
        <v>1</v>
      </c>
      <c r="TBY56" s="299">
        <f>IF(SUM($I$55:TBY55)&lt;=$G$58,1,0)</f>
        <v>1</v>
      </c>
      <c r="TBZ56" s="299">
        <f>IF(SUM($I$55:TBZ55)&lt;=$G$58,1,0)</f>
        <v>1</v>
      </c>
      <c r="TCA56" s="299">
        <f>IF(SUM($I$55:TCA55)&lt;=$G$58,1,0)</f>
        <v>1</v>
      </c>
      <c r="TCB56" s="299">
        <f>IF(SUM($I$55:TCB55)&lt;=$G$58,1,0)</f>
        <v>1</v>
      </c>
      <c r="TCC56" s="299">
        <f>IF(SUM($I$55:TCC55)&lt;=$G$58,1,0)</f>
        <v>1</v>
      </c>
      <c r="TCD56" s="299">
        <f>IF(SUM($I$55:TCD55)&lt;=$G$58,1,0)</f>
        <v>1</v>
      </c>
      <c r="TCE56" s="299">
        <f>IF(SUM($I$55:TCE55)&lt;=$G$58,1,0)</f>
        <v>1</v>
      </c>
      <c r="TCF56" s="299">
        <f>IF(SUM($I$55:TCF55)&lt;=$G$58,1,0)</f>
        <v>1</v>
      </c>
      <c r="TCG56" s="299">
        <f>IF(SUM($I$55:TCG55)&lt;=$G$58,1,0)</f>
        <v>1</v>
      </c>
      <c r="TCH56" s="299">
        <f>IF(SUM($I$55:TCH55)&lt;=$G$58,1,0)</f>
        <v>1</v>
      </c>
      <c r="TCI56" s="299">
        <f>IF(SUM($I$55:TCI55)&lt;=$G$58,1,0)</f>
        <v>1</v>
      </c>
      <c r="TCJ56" s="299">
        <f>IF(SUM($I$55:TCJ55)&lt;=$G$58,1,0)</f>
        <v>1</v>
      </c>
      <c r="TCK56" s="299">
        <f>IF(SUM($I$55:TCK55)&lt;=$G$58,1,0)</f>
        <v>1</v>
      </c>
      <c r="TCL56" s="299">
        <f>IF(SUM($I$55:TCL55)&lt;=$G$58,1,0)</f>
        <v>1</v>
      </c>
      <c r="TCM56" s="299">
        <f>IF(SUM($I$55:TCM55)&lt;=$G$58,1,0)</f>
        <v>1</v>
      </c>
      <c r="TCN56" s="299">
        <f>IF(SUM($I$55:TCN55)&lt;=$G$58,1,0)</f>
        <v>1</v>
      </c>
      <c r="TCO56" s="299">
        <f>IF(SUM($I$55:TCO55)&lt;=$G$58,1,0)</f>
        <v>1</v>
      </c>
      <c r="TCP56" s="299">
        <f>IF(SUM($I$55:TCP55)&lt;=$G$58,1,0)</f>
        <v>1</v>
      </c>
      <c r="TCQ56" s="299">
        <f>IF(SUM($I$55:TCQ55)&lt;=$G$58,1,0)</f>
        <v>1</v>
      </c>
      <c r="TCR56" s="299">
        <f>IF(SUM($I$55:TCR55)&lt;=$G$58,1,0)</f>
        <v>1</v>
      </c>
      <c r="TCS56" s="299">
        <f>IF(SUM($I$55:TCS55)&lt;=$G$58,1,0)</f>
        <v>1</v>
      </c>
      <c r="TCT56" s="299">
        <f>IF(SUM($I$55:TCT55)&lt;=$G$58,1,0)</f>
        <v>1</v>
      </c>
      <c r="TCU56" s="299">
        <f>IF(SUM($I$55:TCU55)&lt;=$G$58,1,0)</f>
        <v>1</v>
      </c>
      <c r="TCV56" s="299">
        <f>IF(SUM($I$55:TCV55)&lt;=$G$58,1,0)</f>
        <v>1</v>
      </c>
      <c r="TCW56" s="299">
        <f>IF(SUM($I$55:TCW55)&lt;=$G$58,1,0)</f>
        <v>1</v>
      </c>
      <c r="TCX56" s="299">
        <f>IF(SUM($I$55:TCX55)&lt;=$G$58,1,0)</f>
        <v>1</v>
      </c>
      <c r="TCY56" s="299">
        <f>IF(SUM($I$55:TCY55)&lt;=$G$58,1,0)</f>
        <v>1</v>
      </c>
      <c r="TCZ56" s="299">
        <f>IF(SUM($I$55:TCZ55)&lt;=$G$58,1,0)</f>
        <v>1</v>
      </c>
      <c r="TDA56" s="299">
        <f>IF(SUM($I$55:TDA55)&lt;=$G$58,1,0)</f>
        <v>1</v>
      </c>
      <c r="TDB56" s="299">
        <f>IF(SUM($I$55:TDB55)&lt;=$G$58,1,0)</f>
        <v>1</v>
      </c>
      <c r="TDC56" s="299">
        <f>IF(SUM($I$55:TDC55)&lt;=$G$58,1,0)</f>
        <v>1</v>
      </c>
      <c r="TDD56" s="299">
        <f>IF(SUM($I$55:TDD55)&lt;=$G$58,1,0)</f>
        <v>1</v>
      </c>
      <c r="TDE56" s="299">
        <f>IF(SUM($I$55:TDE55)&lt;=$G$58,1,0)</f>
        <v>1</v>
      </c>
      <c r="TDF56" s="299">
        <f>IF(SUM($I$55:TDF55)&lt;=$G$58,1,0)</f>
        <v>1</v>
      </c>
      <c r="TDG56" s="299">
        <f>IF(SUM($I$55:TDG55)&lt;=$G$58,1,0)</f>
        <v>1</v>
      </c>
      <c r="TDH56" s="299">
        <f>IF(SUM($I$55:TDH55)&lt;=$G$58,1,0)</f>
        <v>1</v>
      </c>
      <c r="TDI56" s="299">
        <f>IF(SUM($I$55:TDI55)&lt;=$G$58,1,0)</f>
        <v>1</v>
      </c>
      <c r="TDJ56" s="299">
        <f>IF(SUM($I$55:TDJ55)&lt;=$G$58,1,0)</f>
        <v>1</v>
      </c>
      <c r="TDK56" s="299">
        <f>IF(SUM($I$55:TDK55)&lt;=$G$58,1,0)</f>
        <v>1</v>
      </c>
      <c r="TDL56" s="299">
        <f>IF(SUM($I$55:TDL55)&lt;=$G$58,1,0)</f>
        <v>1</v>
      </c>
      <c r="TDM56" s="299">
        <f>IF(SUM($I$55:TDM55)&lt;=$G$58,1,0)</f>
        <v>1</v>
      </c>
      <c r="TDN56" s="299">
        <f>IF(SUM($I$55:TDN55)&lt;=$G$58,1,0)</f>
        <v>1</v>
      </c>
      <c r="TDO56" s="299">
        <f>IF(SUM($I$55:TDO55)&lt;=$G$58,1,0)</f>
        <v>1</v>
      </c>
      <c r="TDP56" s="299">
        <f>IF(SUM($I$55:TDP55)&lt;=$G$58,1,0)</f>
        <v>1</v>
      </c>
      <c r="TDQ56" s="299">
        <f>IF(SUM($I$55:TDQ55)&lt;=$G$58,1,0)</f>
        <v>1</v>
      </c>
      <c r="TDR56" s="299">
        <f>IF(SUM($I$55:TDR55)&lt;=$G$58,1,0)</f>
        <v>1</v>
      </c>
      <c r="TDS56" s="299">
        <f>IF(SUM($I$55:TDS55)&lt;=$G$58,1,0)</f>
        <v>1</v>
      </c>
      <c r="TDT56" s="299">
        <f>IF(SUM($I$55:TDT55)&lt;=$G$58,1,0)</f>
        <v>1</v>
      </c>
      <c r="TDU56" s="299">
        <f>IF(SUM($I$55:TDU55)&lt;=$G$58,1,0)</f>
        <v>1</v>
      </c>
      <c r="TDV56" s="299">
        <f>IF(SUM($I$55:TDV55)&lt;=$G$58,1,0)</f>
        <v>1</v>
      </c>
      <c r="TDW56" s="299">
        <f>IF(SUM($I$55:TDW55)&lt;=$G$58,1,0)</f>
        <v>1</v>
      </c>
      <c r="TDX56" s="299">
        <f>IF(SUM($I$55:TDX55)&lt;=$G$58,1,0)</f>
        <v>1</v>
      </c>
      <c r="TDY56" s="299">
        <f>IF(SUM($I$55:TDY55)&lt;=$G$58,1,0)</f>
        <v>1</v>
      </c>
      <c r="TDZ56" s="299">
        <f>IF(SUM($I$55:TDZ55)&lt;=$G$58,1,0)</f>
        <v>1</v>
      </c>
      <c r="TEA56" s="299">
        <f>IF(SUM($I$55:TEA55)&lt;=$G$58,1,0)</f>
        <v>1</v>
      </c>
      <c r="TEB56" s="299">
        <f>IF(SUM($I$55:TEB55)&lt;=$G$58,1,0)</f>
        <v>1</v>
      </c>
      <c r="TEC56" s="299">
        <f>IF(SUM($I$55:TEC55)&lt;=$G$58,1,0)</f>
        <v>1</v>
      </c>
      <c r="TED56" s="299">
        <f>IF(SUM($I$55:TED55)&lt;=$G$58,1,0)</f>
        <v>1</v>
      </c>
      <c r="TEE56" s="299">
        <f>IF(SUM($I$55:TEE55)&lt;=$G$58,1,0)</f>
        <v>1</v>
      </c>
      <c r="TEF56" s="299">
        <f>IF(SUM($I$55:TEF55)&lt;=$G$58,1,0)</f>
        <v>1</v>
      </c>
      <c r="TEG56" s="299">
        <f>IF(SUM($I$55:TEG55)&lt;=$G$58,1,0)</f>
        <v>1</v>
      </c>
      <c r="TEH56" s="299">
        <f>IF(SUM($I$55:TEH55)&lt;=$G$58,1,0)</f>
        <v>1</v>
      </c>
      <c r="TEI56" s="299">
        <f>IF(SUM($I$55:TEI55)&lt;=$G$58,1,0)</f>
        <v>1</v>
      </c>
      <c r="TEJ56" s="299">
        <f>IF(SUM($I$55:TEJ55)&lt;=$G$58,1,0)</f>
        <v>1</v>
      </c>
      <c r="TEK56" s="299">
        <f>IF(SUM($I$55:TEK55)&lt;=$G$58,1,0)</f>
        <v>1</v>
      </c>
      <c r="TEL56" s="299">
        <f>IF(SUM($I$55:TEL55)&lt;=$G$58,1,0)</f>
        <v>1</v>
      </c>
      <c r="TEM56" s="299">
        <f>IF(SUM($I$55:TEM55)&lt;=$G$58,1,0)</f>
        <v>1</v>
      </c>
      <c r="TEN56" s="299">
        <f>IF(SUM($I$55:TEN55)&lt;=$G$58,1,0)</f>
        <v>1</v>
      </c>
      <c r="TEO56" s="299">
        <f>IF(SUM($I$55:TEO55)&lt;=$G$58,1,0)</f>
        <v>1</v>
      </c>
      <c r="TEP56" s="299">
        <f>IF(SUM($I$55:TEP55)&lt;=$G$58,1,0)</f>
        <v>1</v>
      </c>
      <c r="TEQ56" s="299">
        <f>IF(SUM($I$55:TEQ55)&lt;=$G$58,1,0)</f>
        <v>1</v>
      </c>
      <c r="TER56" s="299">
        <f>IF(SUM($I$55:TER55)&lt;=$G$58,1,0)</f>
        <v>1</v>
      </c>
      <c r="TES56" s="299">
        <f>IF(SUM($I$55:TES55)&lt;=$G$58,1,0)</f>
        <v>1</v>
      </c>
      <c r="TET56" s="299">
        <f>IF(SUM($I$55:TET55)&lt;=$G$58,1,0)</f>
        <v>1</v>
      </c>
      <c r="TEU56" s="299">
        <f>IF(SUM($I$55:TEU55)&lt;=$G$58,1,0)</f>
        <v>1</v>
      </c>
      <c r="TEV56" s="299">
        <f>IF(SUM($I$55:TEV55)&lt;=$G$58,1,0)</f>
        <v>1</v>
      </c>
      <c r="TEW56" s="299">
        <f>IF(SUM($I$55:TEW55)&lt;=$G$58,1,0)</f>
        <v>1</v>
      </c>
      <c r="TEX56" s="299">
        <f>IF(SUM($I$55:TEX55)&lt;=$G$58,1,0)</f>
        <v>1</v>
      </c>
      <c r="TEY56" s="299">
        <f>IF(SUM($I$55:TEY55)&lt;=$G$58,1,0)</f>
        <v>1</v>
      </c>
      <c r="TEZ56" s="299">
        <f>IF(SUM($I$55:TEZ55)&lt;=$G$58,1,0)</f>
        <v>1</v>
      </c>
      <c r="TFA56" s="299">
        <f>IF(SUM($I$55:TFA55)&lt;=$G$58,1,0)</f>
        <v>1</v>
      </c>
      <c r="TFB56" s="299">
        <f>IF(SUM($I$55:TFB55)&lt;=$G$58,1,0)</f>
        <v>1</v>
      </c>
      <c r="TFC56" s="299">
        <f>IF(SUM($I$55:TFC55)&lt;=$G$58,1,0)</f>
        <v>1</v>
      </c>
      <c r="TFD56" s="299">
        <f>IF(SUM($I$55:TFD55)&lt;=$G$58,1,0)</f>
        <v>1</v>
      </c>
      <c r="TFE56" s="299">
        <f>IF(SUM($I$55:TFE55)&lt;=$G$58,1,0)</f>
        <v>1</v>
      </c>
      <c r="TFF56" s="299">
        <f>IF(SUM($I$55:TFF55)&lt;=$G$58,1,0)</f>
        <v>1</v>
      </c>
      <c r="TFG56" s="299">
        <f>IF(SUM($I$55:TFG55)&lt;=$G$58,1,0)</f>
        <v>1</v>
      </c>
      <c r="TFH56" s="299">
        <f>IF(SUM($I$55:TFH55)&lt;=$G$58,1,0)</f>
        <v>1</v>
      </c>
      <c r="TFI56" s="299">
        <f>IF(SUM($I$55:TFI55)&lt;=$G$58,1,0)</f>
        <v>1</v>
      </c>
      <c r="TFJ56" s="299">
        <f>IF(SUM($I$55:TFJ55)&lt;=$G$58,1,0)</f>
        <v>1</v>
      </c>
      <c r="TFK56" s="299">
        <f>IF(SUM($I$55:TFK55)&lt;=$G$58,1,0)</f>
        <v>1</v>
      </c>
      <c r="TFL56" s="299">
        <f>IF(SUM($I$55:TFL55)&lt;=$G$58,1,0)</f>
        <v>1</v>
      </c>
      <c r="TFM56" s="299">
        <f>IF(SUM($I$55:TFM55)&lt;=$G$58,1,0)</f>
        <v>1</v>
      </c>
      <c r="TFN56" s="299">
        <f>IF(SUM($I$55:TFN55)&lt;=$G$58,1,0)</f>
        <v>1</v>
      </c>
      <c r="TFO56" s="299">
        <f>IF(SUM($I$55:TFO55)&lt;=$G$58,1,0)</f>
        <v>1</v>
      </c>
      <c r="TFP56" s="299">
        <f>IF(SUM($I$55:TFP55)&lt;=$G$58,1,0)</f>
        <v>1</v>
      </c>
      <c r="TFQ56" s="299">
        <f>IF(SUM($I$55:TFQ55)&lt;=$G$58,1,0)</f>
        <v>1</v>
      </c>
      <c r="TFR56" s="299">
        <f>IF(SUM($I$55:TFR55)&lt;=$G$58,1,0)</f>
        <v>1</v>
      </c>
      <c r="TFS56" s="299">
        <f>IF(SUM($I$55:TFS55)&lt;=$G$58,1,0)</f>
        <v>1</v>
      </c>
      <c r="TFT56" s="299">
        <f>IF(SUM($I$55:TFT55)&lt;=$G$58,1,0)</f>
        <v>1</v>
      </c>
      <c r="TFU56" s="299">
        <f>IF(SUM($I$55:TFU55)&lt;=$G$58,1,0)</f>
        <v>1</v>
      </c>
      <c r="TFV56" s="299">
        <f>IF(SUM($I$55:TFV55)&lt;=$G$58,1,0)</f>
        <v>1</v>
      </c>
      <c r="TFW56" s="299">
        <f>IF(SUM($I$55:TFW55)&lt;=$G$58,1,0)</f>
        <v>1</v>
      </c>
      <c r="TFX56" s="299">
        <f>IF(SUM($I$55:TFX55)&lt;=$G$58,1,0)</f>
        <v>1</v>
      </c>
      <c r="TFY56" s="299">
        <f>IF(SUM($I$55:TFY55)&lt;=$G$58,1,0)</f>
        <v>1</v>
      </c>
      <c r="TFZ56" s="299">
        <f>IF(SUM($I$55:TFZ55)&lt;=$G$58,1,0)</f>
        <v>1</v>
      </c>
      <c r="TGA56" s="299">
        <f>IF(SUM($I$55:TGA55)&lt;=$G$58,1,0)</f>
        <v>1</v>
      </c>
      <c r="TGB56" s="299">
        <f>IF(SUM($I$55:TGB55)&lt;=$G$58,1,0)</f>
        <v>1</v>
      </c>
      <c r="TGC56" s="299">
        <f>IF(SUM($I$55:TGC55)&lt;=$G$58,1,0)</f>
        <v>1</v>
      </c>
      <c r="TGD56" s="299">
        <f>IF(SUM($I$55:TGD55)&lt;=$G$58,1,0)</f>
        <v>1</v>
      </c>
      <c r="TGE56" s="299">
        <f>IF(SUM($I$55:TGE55)&lt;=$G$58,1,0)</f>
        <v>1</v>
      </c>
      <c r="TGF56" s="299">
        <f>IF(SUM($I$55:TGF55)&lt;=$G$58,1,0)</f>
        <v>1</v>
      </c>
      <c r="TGG56" s="299">
        <f>IF(SUM($I$55:TGG55)&lt;=$G$58,1,0)</f>
        <v>1</v>
      </c>
      <c r="TGH56" s="299">
        <f>IF(SUM($I$55:TGH55)&lt;=$G$58,1,0)</f>
        <v>1</v>
      </c>
      <c r="TGI56" s="299">
        <f>IF(SUM($I$55:TGI55)&lt;=$G$58,1,0)</f>
        <v>1</v>
      </c>
      <c r="TGJ56" s="299">
        <f>IF(SUM($I$55:TGJ55)&lt;=$G$58,1,0)</f>
        <v>1</v>
      </c>
      <c r="TGK56" s="299">
        <f>IF(SUM($I$55:TGK55)&lt;=$G$58,1,0)</f>
        <v>1</v>
      </c>
      <c r="TGL56" s="299">
        <f>IF(SUM($I$55:TGL55)&lt;=$G$58,1,0)</f>
        <v>1</v>
      </c>
      <c r="TGM56" s="299">
        <f>IF(SUM($I$55:TGM55)&lt;=$G$58,1,0)</f>
        <v>1</v>
      </c>
      <c r="TGN56" s="299">
        <f>IF(SUM($I$55:TGN55)&lt;=$G$58,1,0)</f>
        <v>1</v>
      </c>
      <c r="TGO56" s="299">
        <f>IF(SUM($I$55:TGO55)&lt;=$G$58,1,0)</f>
        <v>1</v>
      </c>
      <c r="TGP56" s="299">
        <f>IF(SUM($I$55:TGP55)&lt;=$G$58,1,0)</f>
        <v>1</v>
      </c>
      <c r="TGQ56" s="299">
        <f>IF(SUM($I$55:TGQ55)&lt;=$G$58,1,0)</f>
        <v>1</v>
      </c>
      <c r="TGR56" s="299">
        <f>IF(SUM($I$55:TGR55)&lt;=$G$58,1,0)</f>
        <v>1</v>
      </c>
      <c r="TGS56" s="299">
        <f>IF(SUM($I$55:TGS55)&lt;=$G$58,1,0)</f>
        <v>1</v>
      </c>
      <c r="TGT56" s="299">
        <f>IF(SUM($I$55:TGT55)&lt;=$G$58,1,0)</f>
        <v>1</v>
      </c>
      <c r="TGU56" s="299">
        <f>IF(SUM($I$55:TGU55)&lt;=$G$58,1,0)</f>
        <v>1</v>
      </c>
      <c r="TGV56" s="299">
        <f>IF(SUM($I$55:TGV55)&lt;=$G$58,1,0)</f>
        <v>1</v>
      </c>
      <c r="TGW56" s="299">
        <f>IF(SUM($I$55:TGW55)&lt;=$G$58,1,0)</f>
        <v>1</v>
      </c>
      <c r="TGX56" s="299">
        <f>IF(SUM($I$55:TGX55)&lt;=$G$58,1,0)</f>
        <v>1</v>
      </c>
      <c r="TGY56" s="299">
        <f>IF(SUM($I$55:TGY55)&lt;=$G$58,1,0)</f>
        <v>1</v>
      </c>
      <c r="TGZ56" s="299">
        <f>IF(SUM($I$55:TGZ55)&lt;=$G$58,1,0)</f>
        <v>1</v>
      </c>
      <c r="THA56" s="299">
        <f>IF(SUM($I$55:THA55)&lt;=$G$58,1,0)</f>
        <v>1</v>
      </c>
      <c r="THB56" s="299">
        <f>IF(SUM($I$55:THB55)&lt;=$G$58,1,0)</f>
        <v>1</v>
      </c>
      <c r="THC56" s="299">
        <f>IF(SUM($I$55:THC55)&lt;=$G$58,1,0)</f>
        <v>1</v>
      </c>
      <c r="THD56" s="299">
        <f>IF(SUM($I$55:THD55)&lt;=$G$58,1,0)</f>
        <v>1</v>
      </c>
      <c r="THE56" s="299">
        <f>IF(SUM($I$55:THE55)&lt;=$G$58,1,0)</f>
        <v>1</v>
      </c>
      <c r="THF56" s="299">
        <f>IF(SUM($I$55:THF55)&lt;=$G$58,1,0)</f>
        <v>1</v>
      </c>
      <c r="THG56" s="299">
        <f>IF(SUM($I$55:THG55)&lt;=$G$58,1,0)</f>
        <v>1</v>
      </c>
      <c r="THH56" s="299">
        <f>IF(SUM($I$55:THH55)&lt;=$G$58,1,0)</f>
        <v>1</v>
      </c>
      <c r="THI56" s="299">
        <f>IF(SUM($I$55:THI55)&lt;=$G$58,1,0)</f>
        <v>1</v>
      </c>
      <c r="THJ56" s="299">
        <f>IF(SUM($I$55:THJ55)&lt;=$G$58,1,0)</f>
        <v>1</v>
      </c>
      <c r="THK56" s="299">
        <f>IF(SUM($I$55:THK55)&lt;=$G$58,1,0)</f>
        <v>1</v>
      </c>
      <c r="THL56" s="299">
        <f>IF(SUM($I$55:THL55)&lt;=$G$58,1,0)</f>
        <v>1</v>
      </c>
      <c r="THM56" s="299">
        <f>IF(SUM($I$55:THM55)&lt;=$G$58,1,0)</f>
        <v>1</v>
      </c>
      <c r="THN56" s="299">
        <f>IF(SUM($I$55:THN55)&lt;=$G$58,1,0)</f>
        <v>1</v>
      </c>
      <c r="THO56" s="299">
        <f>IF(SUM($I$55:THO55)&lt;=$G$58,1,0)</f>
        <v>1</v>
      </c>
      <c r="THP56" s="299">
        <f>IF(SUM($I$55:THP55)&lt;=$G$58,1,0)</f>
        <v>1</v>
      </c>
      <c r="THQ56" s="299">
        <f>IF(SUM($I$55:THQ55)&lt;=$G$58,1,0)</f>
        <v>1</v>
      </c>
      <c r="THR56" s="299">
        <f>IF(SUM($I$55:THR55)&lt;=$G$58,1,0)</f>
        <v>1</v>
      </c>
      <c r="THS56" s="299">
        <f>IF(SUM($I$55:THS55)&lt;=$G$58,1,0)</f>
        <v>1</v>
      </c>
      <c r="THT56" s="299">
        <f>IF(SUM($I$55:THT55)&lt;=$G$58,1,0)</f>
        <v>1</v>
      </c>
      <c r="THU56" s="299">
        <f>IF(SUM($I$55:THU55)&lt;=$G$58,1,0)</f>
        <v>1</v>
      </c>
      <c r="THV56" s="299">
        <f>IF(SUM($I$55:THV55)&lt;=$G$58,1,0)</f>
        <v>1</v>
      </c>
      <c r="THW56" s="299">
        <f>IF(SUM($I$55:THW55)&lt;=$G$58,1,0)</f>
        <v>1</v>
      </c>
      <c r="THX56" s="299">
        <f>IF(SUM($I$55:THX55)&lt;=$G$58,1,0)</f>
        <v>1</v>
      </c>
      <c r="THY56" s="299">
        <f>IF(SUM($I$55:THY55)&lt;=$G$58,1,0)</f>
        <v>1</v>
      </c>
      <c r="THZ56" s="299">
        <f>IF(SUM($I$55:THZ55)&lt;=$G$58,1,0)</f>
        <v>1</v>
      </c>
      <c r="TIA56" s="299">
        <f>IF(SUM($I$55:TIA55)&lt;=$G$58,1,0)</f>
        <v>1</v>
      </c>
      <c r="TIB56" s="299">
        <f>IF(SUM($I$55:TIB55)&lt;=$G$58,1,0)</f>
        <v>1</v>
      </c>
      <c r="TIC56" s="299">
        <f>IF(SUM($I$55:TIC55)&lt;=$G$58,1,0)</f>
        <v>1</v>
      </c>
      <c r="TID56" s="299">
        <f>IF(SUM($I$55:TID55)&lt;=$G$58,1,0)</f>
        <v>1</v>
      </c>
      <c r="TIE56" s="299">
        <f>IF(SUM($I$55:TIE55)&lt;=$G$58,1,0)</f>
        <v>1</v>
      </c>
      <c r="TIF56" s="299">
        <f>IF(SUM($I$55:TIF55)&lt;=$G$58,1,0)</f>
        <v>1</v>
      </c>
      <c r="TIG56" s="299">
        <f>IF(SUM($I$55:TIG55)&lt;=$G$58,1,0)</f>
        <v>1</v>
      </c>
      <c r="TIH56" s="299">
        <f>IF(SUM($I$55:TIH55)&lt;=$G$58,1,0)</f>
        <v>1</v>
      </c>
      <c r="TII56" s="299">
        <f>IF(SUM($I$55:TII55)&lt;=$G$58,1,0)</f>
        <v>1</v>
      </c>
      <c r="TIJ56" s="299">
        <f>IF(SUM($I$55:TIJ55)&lt;=$G$58,1,0)</f>
        <v>1</v>
      </c>
      <c r="TIK56" s="299">
        <f>IF(SUM($I$55:TIK55)&lt;=$G$58,1,0)</f>
        <v>1</v>
      </c>
      <c r="TIL56" s="299">
        <f>IF(SUM($I$55:TIL55)&lt;=$G$58,1,0)</f>
        <v>1</v>
      </c>
      <c r="TIM56" s="299">
        <f>IF(SUM($I$55:TIM55)&lt;=$G$58,1,0)</f>
        <v>1</v>
      </c>
      <c r="TIN56" s="299">
        <f>IF(SUM($I$55:TIN55)&lt;=$G$58,1,0)</f>
        <v>1</v>
      </c>
      <c r="TIO56" s="299">
        <f>IF(SUM($I$55:TIO55)&lt;=$G$58,1,0)</f>
        <v>1</v>
      </c>
      <c r="TIP56" s="299">
        <f>IF(SUM($I$55:TIP55)&lt;=$G$58,1,0)</f>
        <v>1</v>
      </c>
      <c r="TIQ56" s="299">
        <f>IF(SUM($I$55:TIQ55)&lt;=$G$58,1,0)</f>
        <v>1</v>
      </c>
      <c r="TIR56" s="299">
        <f>IF(SUM($I$55:TIR55)&lt;=$G$58,1,0)</f>
        <v>1</v>
      </c>
      <c r="TIS56" s="299">
        <f>IF(SUM($I$55:TIS55)&lt;=$G$58,1,0)</f>
        <v>1</v>
      </c>
      <c r="TIT56" s="299">
        <f>IF(SUM($I$55:TIT55)&lt;=$G$58,1,0)</f>
        <v>1</v>
      </c>
      <c r="TIU56" s="299">
        <f>IF(SUM($I$55:TIU55)&lt;=$G$58,1,0)</f>
        <v>1</v>
      </c>
      <c r="TIV56" s="299">
        <f>IF(SUM($I$55:TIV55)&lt;=$G$58,1,0)</f>
        <v>1</v>
      </c>
      <c r="TIW56" s="299">
        <f>IF(SUM($I$55:TIW55)&lt;=$G$58,1,0)</f>
        <v>1</v>
      </c>
      <c r="TIX56" s="299">
        <f>IF(SUM($I$55:TIX55)&lt;=$G$58,1,0)</f>
        <v>1</v>
      </c>
      <c r="TIY56" s="299">
        <f>IF(SUM($I$55:TIY55)&lt;=$G$58,1,0)</f>
        <v>1</v>
      </c>
      <c r="TIZ56" s="299">
        <f>IF(SUM($I$55:TIZ55)&lt;=$G$58,1,0)</f>
        <v>1</v>
      </c>
      <c r="TJA56" s="299">
        <f>IF(SUM($I$55:TJA55)&lt;=$G$58,1,0)</f>
        <v>1</v>
      </c>
      <c r="TJB56" s="299">
        <f>IF(SUM($I$55:TJB55)&lt;=$G$58,1,0)</f>
        <v>1</v>
      </c>
      <c r="TJC56" s="299">
        <f>IF(SUM($I$55:TJC55)&lt;=$G$58,1,0)</f>
        <v>1</v>
      </c>
      <c r="TJD56" s="299">
        <f>IF(SUM($I$55:TJD55)&lt;=$G$58,1,0)</f>
        <v>1</v>
      </c>
      <c r="TJE56" s="299">
        <f>IF(SUM($I$55:TJE55)&lt;=$G$58,1,0)</f>
        <v>1</v>
      </c>
      <c r="TJF56" s="299">
        <f>IF(SUM($I$55:TJF55)&lt;=$G$58,1,0)</f>
        <v>1</v>
      </c>
      <c r="TJG56" s="299">
        <f>IF(SUM($I$55:TJG55)&lt;=$G$58,1,0)</f>
        <v>1</v>
      </c>
      <c r="TJH56" s="299">
        <f>IF(SUM($I$55:TJH55)&lt;=$G$58,1,0)</f>
        <v>1</v>
      </c>
      <c r="TJI56" s="299">
        <f>IF(SUM($I$55:TJI55)&lt;=$G$58,1,0)</f>
        <v>1</v>
      </c>
      <c r="TJJ56" s="299">
        <f>IF(SUM($I$55:TJJ55)&lt;=$G$58,1,0)</f>
        <v>1</v>
      </c>
      <c r="TJK56" s="299">
        <f>IF(SUM($I$55:TJK55)&lt;=$G$58,1,0)</f>
        <v>1</v>
      </c>
      <c r="TJL56" s="299">
        <f>IF(SUM($I$55:TJL55)&lt;=$G$58,1,0)</f>
        <v>1</v>
      </c>
      <c r="TJM56" s="299">
        <f>IF(SUM($I$55:TJM55)&lt;=$G$58,1,0)</f>
        <v>1</v>
      </c>
      <c r="TJN56" s="299">
        <f>IF(SUM($I$55:TJN55)&lt;=$G$58,1,0)</f>
        <v>1</v>
      </c>
      <c r="TJO56" s="299">
        <f>IF(SUM($I$55:TJO55)&lt;=$G$58,1,0)</f>
        <v>1</v>
      </c>
      <c r="TJP56" s="299">
        <f>IF(SUM($I$55:TJP55)&lt;=$G$58,1,0)</f>
        <v>1</v>
      </c>
      <c r="TJQ56" s="299">
        <f>IF(SUM($I$55:TJQ55)&lt;=$G$58,1,0)</f>
        <v>1</v>
      </c>
      <c r="TJR56" s="299">
        <f>IF(SUM($I$55:TJR55)&lt;=$G$58,1,0)</f>
        <v>1</v>
      </c>
      <c r="TJS56" s="299">
        <f>IF(SUM($I$55:TJS55)&lt;=$G$58,1,0)</f>
        <v>1</v>
      </c>
      <c r="TJT56" s="299">
        <f>IF(SUM($I$55:TJT55)&lt;=$G$58,1,0)</f>
        <v>1</v>
      </c>
      <c r="TJU56" s="299">
        <f>IF(SUM($I$55:TJU55)&lt;=$G$58,1,0)</f>
        <v>1</v>
      </c>
      <c r="TJV56" s="299">
        <f>IF(SUM($I$55:TJV55)&lt;=$G$58,1,0)</f>
        <v>1</v>
      </c>
      <c r="TJW56" s="299">
        <f>IF(SUM($I$55:TJW55)&lt;=$G$58,1,0)</f>
        <v>1</v>
      </c>
      <c r="TJX56" s="299">
        <f>IF(SUM($I$55:TJX55)&lt;=$G$58,1,0)</f>
        <v>1</v>
      </c>
      <c r="TJY56" s="299">
        <f>IF(SUM($I$55:TJY55)&lt;=$G$58,1,0)</f>
        <v>1</v>
      </c>
      <c r="TJZ56" s="299">
        <f>IF(SUM($I$55:TJZ55)&lt;=$G$58,1,0)</f>
        <v>1</v>
      </c>
      <c r="TKA56" s="299">
        <f>IF(SUM($I$55:TKA55)&lt;=$G$58,1,0)</f>
        <v>1</v>
      </c>
      <c r="TKB56" s="299">
        <f>IF(SUM($I$55:TKB55)&lt;=$G$58,1,0)</f>
        <v>1</v>
      </c>
      <c r="TKC56" s="299">
        <f>IF(SUM($I$55:TKC55)&lt;=$G$58,1,0)</f>
        <v>1</v>
      </c>
      <c r="TKD56" s="299">
        <f>IF(SUM($I$55:TKD55)&lt;=$G$58,1,0)</f>
        <v>1</v>
      </c>
      <c r="TKE56" s="299">
        <f>IF(SUM($I$55:TKE55)&lt;=$G$58,1,0)</f>
        <v>1</v>
      </c>
      <c r="TKF56" s="299">
        <f>IF(SUM($I$55:TKF55)&lt;=$G$58,1,0)</f>
        <v>1</v>
      </c>
      <c r="TKG56" s="299">
        <f>IF(SUM($I$55:TKG55)&lt;=$G$58,1,0)</f>
        <v>1</v>
      </c>
      <c r="TKH56" s="299">
        <f>IF(SUM($I$55:TKH55)&lt;=$G$58,1,0)</f>
        <v>1</v>
      </c>
      <c r="TKI56" s="299">
        <f>IF(SUM($I$55:TKI55)&lt;=$G$58,1,0)</f>
        <v>1</v>
      </c>
      <c r="TKJ56" s="299">
        <f>IF(SUM($I$55:TKJ55)&lt;=$G$58,1,0)</f>
        <v>1</v>
      </c>
      <c r="TKK56" s="299">
        <f>IF(SUM($I$55:TKK55)&lt;=$G$58,1,0)</f>
        <v>1</v>
      </c>
      <c r="TKL56" s="299">
        <f>IF(SUM($I$55:TKL55)&lt;=$G$58,1,0)</f>
        <v>1</v>
      </c>
      <c r="TKM56" s="299">
        <f>IF(SUM($I$55:TKM55)&lt;=$G$58,1,0)</f>
        <v>1</v>
      </c>
      <c r="TKN56" s="299">
        <f>IF(SUM($I$55:TKN55)&lt;=$G$58,1,0)</f>
        <v>1</v>
      </c>
      <c r="TKO56" s="299">
        <f>IF(SUM($I$55:TKO55)&lt;=$G$58,1,0)</f>
        <v>1</v>
      </c>
      <c r="TKP56" s="299">
        <f>IF(SUM($I$55:TKP55)&lt;=$G$58,1,0)</f>
        <v>1</v>
      </c>
      <c r="TKQ56" s="299">
        <f>IF(SUM($I$55:TKQ55)&lt;=$G$58,1,0)</f>
        <v>1</v>
      </c>
      <c r="TKR56" s="299">
        <f>IF(SUM($I$55:TKR55)&lt;=$G$58,1,0)</f>
        <v>1</v>
      </c>
      <c r="TKS56" s="299">
        <f>IF(SUM($I$55:TKS55)&lt;=$G$58,1,0)</f>
        <v>1</v>
      </c>
      <c r="TKT56" s="299">
        <f>IF(SUM($I$55:TKT55)&lt;=$G$58,1,0)</f>
        <v>1</v>
      </c>
      <c r="TKU56" s="299">
        <f>IF(SUM($I$55:TKU55)&lt;=$G$58,1,0)</f>
        <v>1</v>
      </c>
      <c r="TKV56" s="299">
        <f>IF(SUM($I$55:TKV55)&lt;=$G$58,1,0)</f>
        <v>1</v>
      </c>
      <c r="TKW56" s="299">
        <f>IF(SUM($I$55:TKW55)&lt;=$G$58,1,0)</f>
        <v>1</v>
      </c>
      <c r="TKX56" s="299">
        <f>IF(SUM($I$55:TKX55)&lt;=$G$58,1,0)</f>
        <v>1</v>
      </c>
      <c r="TKY56" s="299">
        <f>IF(SUM($I$55:TKY55)&lt;=$G$58,1,0)</f>
        <v>1</v>
      </c>
      <c r="TKZ56" s="299">
        <f>IF(SUM($I$55:TKZ55)&lt;=$G$58,1,0)</f>
        <v>1</v>
      </c>
      <c r="TLA56" s="299">
        <f>IF(SUM($I$55:TLA55)&lt;=$G$58,1,0)</f>
        <v>1</v>
      </c>
      <c r="TLB56" s="299">
        <f>IF(SUM($I$55:TLB55)&lt;=$G$58,1,0)</f>
        <v>1</v>
      </c>
      <c r="TLC56" s="299">
        <f>IF(SUM($I$55:TLC55)&lt;=$G$58,1,0)</f>
        <v>1</v>
      </c>
      <c r="TLD56" s="299">
        <f>IF(SUM($I$55:TLD55)&lt;=$G$58,1,0)</f>
        <v>1</v>
      </c>
      <c r="TLE56" s="299">
        <f>IF(SUM($I$55:TLE55)&lt;=$G$58,1,0)</f>
        <v>1</v>
      </c>
      <c r="TLF56" s="299">
        <f>IF(SUM($I$55:TLF55)&lt;=$G$58,1,0)</f>
        <v>1</v>
      </c>
      <c r="TLG56" s="299">
        <f>IF(SUM($I$55:TLG55)&lt;=$G$58,1,0)</f>
        <v>1</v>
      </c>
      <c r="TLH56" s="299">
        <f>IF(SUM($I$55:TLH55)&lt;=$G$58,1,0)</f>
        <v>1</v>
      </c>
      <c r="TLI56" s="299">
        <f>IF(SUM($I$55:TLI55)&lt;=$G$58,1,0)</f>
        <v>1</v>
      </c>
      <c r="TLJ56" s="299">
        <f>IF(SUM($I$55:TLJ55)&lt;=$G$58,1,0)</f>
        <v>1</v>
      </c>
      <c r="TLK56" s="299">
        <f>IF(SUM($I$55:TLK55)&lt;=$G$58,1,0)</f>
        <v>1</v>
      </c>
      <c r="TLL56" s="299">
        <f>IF(SUM($I$55:TLL55)&lt;=$G$58,1,0)</f>
        <v>1</v>
      </c>
      <c r="TLM56" s="299">
        <f>IF(SUM($I$55:TLM55)&lt;=$G$58,1,0)</f>
        <v>1</v>
      </c>
      <c r="TLN56" s="299">
        <f>IF(SUM($I$55:TLN55)&lt;=$G$58,1,0)</f>
        <v>1</v>
      </c>
      <c r="TLO56" s="299">
        <f>IF(SUM($I$55:TLO55)&lt;=$G$58,1,0)</f>
        <v>1</v>
      </c>
      <c r="TLP56" s="299">
        <f>IF(SUM($I$55:TLP55)&lt;=$G$58,1,0)</f>
        <v>1</v>
      </c>
      <c r="TLQ56" s="299">
        <f>IF(SUM($I$55:TLQ55)&lt;=$G$58,1,0)</f>
        <v>1</v>
      </c>
      <c r="TLR56" s="299">
        <f>IF(SUM($I$55:TLR55)&lt;=$G$58,1,0)</f>
        <v>1</v>
      </c>
      <c r="TLS56" s="299">
        <f>IF(SUM($I$55:TLS55)&lt;=$G$58,1,0)</f>
        <v>1</v>
      </c>
      <c r="TLT56" s="299">
        <f>IF(SUM($I$55:TLT55)&lt;=$G$58,1,0)</f>
        <v>1</v>
      </c>
      <c r="TLU56" s="299">
        <f>IF(SUM($I$55:TLU55)&lt;=$G$58,1,0)</f>
        <v>1</v>
      </c>
      <c r="TLV56" s="299">
        <f>IF(SUM($I$55:TLV55)&lt;=$G$58,1,0)</f>
        <v>1</v>
      </c>
      <c r="TLW56" s="299">
        <f>IF(SUM($I$55:TLW55)&lt;=$G$58,1,0)</f>
        <v>1</v>
      </c>
      <c r="TLX56" s="299">
        <f>IF(SUM($I$55:TLX55)&lt;=$G$58,1,0)</f>
        <v>1</v>
      </c>
      <c r="TLY56" s="299">
        <f>IF(SUM($I$55:TLY55)&lt;=$G$58,1,0)</f>
        <v>1</v>
      </c>
      <c r="TLZ56" s="299">
        <f>IF(SUM($I$55:TLZ55)&lt;=$G$58,1,0)</f>
        <v>1</v>
      </c>
      <c r="TMA56" s="299">
        <f>IF(SUM($I$55:TMA55)&lt;=$G$58,1,0)</f>
        <v>1</v>
      </c>
      <c r="TMB56" s="299">
        <f>IF(SUM($I$55:TMB55)&lt;=$G$58,1,0)</f>
        <v>1</v>
      </c>
      <c r="TMC56" s="299">
        <f>IF(SUM($I$55:TMC55)&lt;=$G$58,1,0)</f>
        <v>1</v>
      </c>
      <c r="TMD56" s="299">
        <f>IF(SUM($I$55:TMD55)&lt;=$G$58,1,0)</f>
        <v>1</v>
      </c>
      <c r="TME56" s="299">
        <f>IF(SUM($I$55:TME55)&lt;=$G$58,1,0)</f>
        <v>1</v>
      </c>
      <c r="TMF56" s="299">
        <f>IF(SUM($I$55:TMF55)&lt;=$G$58,1,0)</f>
        <v>1</v>
      </c>
      <c r="TMG56" s="299">
        <f>IF(SUM($I$55:TMG55)&lt;=$G$58,1,0)</f>
        <v>1</v>
      </c>
      <c r="TMH56" s="299">
        <f>IF(SUM($I$55:TMH55)&lt;=$G$58,1,0)</f>
        <v>1</v>
      </c>
      <c r="TMI56" s="299">
        <f>IF(SUM($I$55:TMI55)&lt;=$G$58,1,0)</f>
        <v>1</v>
      </c>
      <c r="TMJ56" s="299">
        <f>IF(SUM($I$55:TMJ55)&lt;=$G$58,1,0)</f>
        <v>1</v>
      </c>
      <c r="TMK56" s="299">
        <f>IF(SUM($I$55:TMK55)&lt;=$G$58,1,0)</f>
        <v>1</v>
      </c>
      <c r="TML56" s="299">
        <f>IF(SUM($I$55:TML55)&lt;=$G$58,1,0)</f>
        <v>1</v>
      </c>
      <c r="TMM56" s="299">
        <f>IF(SUM($I$55:TMM55)&lt;=$G$58,1,0)</f>
        <v>1</v>
      </c>
      <c r="TMN56" s="299">
        <f>IF(SUM($I$55:TMN55)&lt;=$G$58,1,0)</f>
        <v>1</v>
      </c>
      <c r="TMO56" s="299">
        <f>IF(SUM($I$55:TMO55)&lt;=$G$58,1,0)</f>
        <v>1</v>
      </c>
      <c r="TMP56" s="299">
        <f>IF(SUM($I$55:TMP55)&lt;=$G$58,1,0)</f>
        <v>1</v>
      </c>
      <c r="TMQ56" s="299">
        <f>IF(SUM($I$55:TMQ55)&lt;=$G$58,1,0)</f>
        <v>1</v>
      </c>
      <c r="TMR56" s="299">
        <f>IF(SUM($I$55:TMR55)&lt;=$G$58,1,0)</f>
        <v>1</v>
      </c>
      <c r="TMS56" s="299">
        <f>IF(SUM($I$55:TMS55)&lt;=$G$58,1,0)</f>
        <v>1</v>
      </c>
      <c r="TMT56" s="299">
        <f>IF(SUM($I$55:TMT55)&lt;=$G$58,1,0)</f>
        <v>1</v>
      </c>
      <c r="TMU56" s="299">
        <f>IF(SUM($I$55:TMU55)&lt;=$G$58,1,0)</f>
        <v>1</v>
      </c>
      <c r="TMV56" s="299">
        <f>IF(SUM($I$55:TMV55)&lt;=$G$58,1,0)</f>
        <v>1</v>
      </c>
      <c r="TMW56" s="299">
        <f>IF(SUM($I$55:TMW55)&lt;=$G$58,1,0)</f>
        <v>1</v>
      </c>
      <c r="TMX56" s="299">
        <f>IF(SUM($I$55:TMX55)&lt;=$G$58,1,0)</f>
        <v>1</v>
      </c>
      <c r="TMY56" s="299">
        <f>IF(SUM($I$55:TMY55)&lt;=$G$58,1,0)</f>
        <v>1</v>
      </c>
      <c r="TMZ56" s="299">
        <f>IF(SUM($I$55:TMZ55)&lt;=$G$58,1,0)</f>
        <v>1</v>
      </c>
      <c r="TNA56" s="299">
        <f>IF(SUM($I$55:TNA55)&lt;=$G$58,1,0)</f>
        <v>1</v>
      </c>
      <c r="TNB56" s="299">
        <f>IF(SUM($I$55:TNB55)&lt;=$G$58,1,0)</f>
        <v>1</v>
      </c>
      <c r="TNC56" s="299">
        <f>IF(SUM($I$55:TNC55)&lt;=$G$58,1,0)</f>
        <v>1</v>
      </c>
      <c r="TND56" s="299">
        <f>IF(SUM($I$55:TND55)&lt;=$G$58,1,0)</f>
        <v>1</v>
      </c>
      <c r="TNE56" s="299">
        <f>IF(SUM($I$55:TNE55)&lt;=$G$58,1,0)</f>
        <v>1</v>
      </c>
      <c r="TNF56" s="299">
        <f>IF(SUM($I$55:TNF55)&lt;=$G$58,1,0)</f>
        <v>1</v>
      </c>
      <c r="TNG56" s="299">
        <f>IF(SUM($I$55:TNG55)&lt;=$G$58,1,0)</f>
        <v>1</v>
      </c>
      <c r="TNH56" s="299">
        <f>IF(SUM($I$55:TNH55)&lt;=$G$58,1,0)</f>
        <v>1</v>
      </c>
      <c r="TNI56" s="299">
        <f>IF(SUM($I$55:TNI55)&lt;=$G$58,1,0)</f>
        <v>1</v>
      </c>
      <c r="TNJ56" s="299">
        <f>IF(SUM($I$55:TNJ55)&lt;=$G$58,1,0)</f>
        <v>1</v>
      </c>
      <c r="TNK56" s="299">
        <f>IF(SUM($I$55:TNK55)&lt;=$G$58,1,0)</f>
        <v>1</v>
      </c>
      <c r="TNL56" s="299">
        <f>IF(SUM($I$55:TNL55)&lt;=$G$58,1,0)</f>
        <v>1</v>
      </c>
      <c r="TNM56" s="299">
        <f>IF(SUM($I$55:TNM55)&lt;=$G$58,1,0)</f>
        <v>1</v>
      </c>
      <c r="TNN56" s="299">
        <f>IF(SUM($I$55:TNN55)&lt;=$G$58,1,0)</f>
        <v>1</v>
      </c>
      <c r="TNO56" s="299">
        <f>IF(SUM($I$55:TNO55)&lt;=$G$58,1,0)</f>
        <v>1</v>
      </c>
      <c r="TNP56" s="299">
        <f>IF(SUM($I$55:TNP55)&lt;=$G$58,1,0)</f>
        <v>1</v>
      </c>
      <c r="TNQ56" s="299">
        <f>IF(SUM($I$55:TNQ55)&lt;=$G$58,1,0)</f>
        <v>1</v>
      </c>
      <c r="TNR56" s="299">
        <f>IF(SUM($I$55:TNR55)&lt;=$G$58,1,0)</f>
        <v>1</v>
      </c>
      <c r="TNS56" s="299">
        <f>IF(SUM($I$55:TNS55)&lt;=$G$58,1,0)</f>
        <v>1</v>
      </c>
      <c r="TNT56" s="299">
        <f>IF(SUM($I$55:TNT55)&lt;=$G$58,1,0)</f>
        <v>1</v>
      </c>
      <c r="TNU56" s="299">
        <f>IF(SUM($I$55:TNU55)&lt;=$G$58,1,0)</f>
        <v>1</v>
      </c>
      <c r="TNV56" s="299">
        <f>IF(SUM($I$55:TNV55)&lt;=$G$58,1,0)</f>
        <v>1</v>
      </c>
      <c r="TNW56" s="299">
        <f>IF(SUM($I$55:TNW55)&lt;=$G$58,1,0)</f>
        <v>1</v>
      </c>
      <c r="TNX56" s="299">
        <f>IF(SUM($I$55:TNX55)&lt;=$G$58,1,0)</f>
        <v>1</v>
      </c>
      <c r="TNY56" s="299">
        <f>IF(SUM($I$55:TNY55)&lt;=$G$58,1,0)</f>
        <v>1</v>
      </c>
      <c r="TNZ56" s="299">
        <f>IF(SUM($I$55:TNZ55)&lt;=$G$58,1,0)</f>
        <v>1</v>
      </c>
      <c r="TOA56" s="299">
        <f>IF(SUM($I$55:TOA55)&lt;=$G$58,1,0)</f>
        <v>1</v>
      </c>
      <c r="TOB56" s="299">
        <f>IF(SUM($I$55:TOB55)&lt;=$G$58,1,0)</f>
        <v>1</v>
      </c>
      <c r="TOC56" s="299">
        <f>IF(SUM($I$55:TOC55)&lt;=$G$58,1,0)</f>
        <v>1</v>
      </c>
      <c r="TOD56" s="299">
        <f>IF(SUM($I$55:TOD55)&lt;=$G$58,1,0)</f>
        <v>1</v>
      </c>
      <c r="TOE56" s="299">
        <f>IF(SUM($I$55:TOE55)&lt;=$G$58,1,0)</f>
        <v>1</v>
      </c>
      <c r="TOF56" s="299">
        <f>IF(SUM($I$55:TOF55)&lt;=$G$58,1,0)</f>
        <v>1</v>
      </c>
      <c r="TOG56" s="299">
        <f>IF(SUM($I$55:TOG55)&lt;=$G$58,1,0)</f>
        <v>1</v>
      </c>
      <c r="TOH56" s="299">
        <f>IF(SUM($I$55:TOH55)&lt;=$G$58,1,0)</f>
        <v>1</v>
      </c>
      <c r="TOI56" s="299">
        <f>IF(SUM($I$55:TOI55)&lt;=$G$58,1,0)</f>
        <v>1</v>
      </c>
      <c r="TOJ56" s="299">
        <f>IF(SUM($I$55:TOJ55)&lt;=$G$58,1,0)</f>
        <v>1</v>
      </c>
      <c r="TOK56" s="299">
        <f>IF(SUM($I$55:TOK55)&lt;=$G$58,1,0)</f>
        <v>1</v>
      </c>
      <c r="TOL56" s="299">
        <f>IF(SUM($I$55:TOL55)&lt;=$G$58,1,0)</f>
        <v>1</v>
      </c>
      <c r="TOM56" s="299">
        <f>IF(SUM($I$55:TOM55)&lt;=$G$58,1,0)</f>
        <v>1</v>
      </c>
      <c r="TON56" s="299">
        <f>IF(SUM($I$55:TON55)&lt;=$G$58,1,0)</f>
        <v>1</v>
      </c>
      <c r="TOO56" s="299">
        <f>IF(SUM($I$55:TOO55)&lt;=$G$58,1,0)</f>
        <v>1</v>
      </c>
      <c r="TOP56" s="299">
        <f>IF(SUM($I$55:TOP55)&lt;=$G$58,1,0)</f>
        <v>1</v>
      </c>
      <c r="TOQ56" s="299">
        <f>IF(SUM($I$55:TOQ55)&lt;=$G$58,1,0)</f>
        <v>1</v>
      </c>
      <c r="TOR56" s="299">
        <f>IF(SUM($I$55:TOR55)&lt;=$G$58,1,0)</f>
        <v>1</v>
      </c>
      <c r="TOS56" s="299">
        <f>IF(SUM($I$55:TOS55)&lt;=$G$58,1,0)</f>
        <v>1</v>
      </c>
      <c r="TOT56" s="299">
        <f>IF(SUM($I$55:TOT55)&lt;=$G$58,1,0)</f>
        <v>1</v>
      </c>
      <c r="TOU56" s="299">
        <f>IF(SUM($I$55:TOU55)&lt;=$G$58,1,0)</f>
        <v>1</v>
      </c>
      <c r="TOV56" s="299">
        <f>IF(SUM($I$55:TOV55)&lt;=$G$58,1,0)</f>
        <v>1</v>
      </c>
      <c r="TOW56" s="299">
        <f>IF(SUM($I$55:TOW55)&lt;=$G$58,1,0)</f>
        <v>1</v>
      </c>
      <c r="TOX56" s="299">
        <f>IF(SUM($I$55:TOX55)&lt;=$G$58,1,0)</f>
        <v>1</v>
      </c>
      <c r="TOY56" s="299">
        <f>IF(SUM($I$55:TOY55)&lt;=$G$58,1,0)</f>
        <v>1</v>
      </c>
      <c r="TOZ56" s="299">
        <f>IF(SUM($I$55:TOZ55)&lt;=$G$58,1,0)</f>
        <v>1</v>
      </c>
      <c r="TPA56" s="299">
        <f>IF(SUM($I$55:TPA55)&lt;=$G$58,1,0)</f>
        <v>1</v>
      </c>
      <c r="TPB56" s="299">
        <f>IF(SUM($I$55:TPB55)&lt;=$G$58,1,0)</f>
        <v>1</v>
      </c>
      <c r="TPC56" s="299">
        <f>IF(SUM($I$55:TPC55)&lt;=$G$58,1,0)</f>
        <v>1</v>
      </c>
      <c r="TPD56" s="299">
        <f>IF(SUM($I$55:TPD55)&lt;=$G$58,1,0)</f>
        <v>1</v>
      </c>
      <c r="TPE56" s="299">
        <f>IF(SUM($I$55:TPE55)&lt;=$G$58,1,0)</f>
        <v>1</v>
      </c>
      <c r="TPF56" s="299">
        <f>IF(SUM($I$55:TPF55)&lt;=$G$58,1,0)</f>
        <v>1</v>
      </c>
      <c r="TPG56" s="299">
        <f>IF(SUM($I$55:TPG55)&lt;=$G$58,1,0)</f>
        <v>1</v>
      </c>
      <c r="TPH56" s="299">
        <f>IF(SUM($I$55:TPH55)&lt;=$G$58,1,0)</f>
        <v>1</v>
      </c>
      <c r="TPI56" s="299">
        <f>IF(SUM($I$55:TPI55)&lt;=$G$58,1,0)</f>
        <v>1</v>
      </c>
      <c r="TPJ56" s="299">
        <f>IF(SUM($I$55:TPJ55)&lt;=$G$58,1,0)</f>
        <v>1</v>
      </c>
      <c r="TPK56" s="299">
        <f>IF(SUM($I$55:TPK55)&lt;=$G$58,1,0)</f>
        <v>1</v>
      </c>
      <c r="TPL56" s="299">
        <f>IF(SUM($I$55:TPL55)&lt;=$G$58,1,0)</f>
        <v>1</v>
      </c>
      <c r="TPM56" s="299">
        <f>IF(SUM($I$55:TPM55)&lt;=$G$58,1,0)</f>
        <v>1</v>
      </c>
      <c r="TPN56" s="299">
        <f>IF(SUM($I$55:TPN55)&lt;=$G$58,1,0)</f>
        <v>1</v>
      </c>
      <c r="TPO56" s="299">
        <f>IF(SUM($I$55:TPO55)&lt;=$G$58,1,0)</f>
        <v>1</v>
      </c>
      <c r="TPP56" s="299">
        <f>IF(SUM($I$55:TPP55)&lt;=$G$58,1,0)</f>
        <v>1</v>
      </c>
      <c r="TPQ56" s="299">
        <f>IF(SUM($I$55:TPQ55)&lt;=$G$58,1,0)</f>
        <v>1</v>
      </c>
      <c r="TPR56" s="299">
        <f>IF(SUM($I$55:TPR55)&lt;=$G$58,1,0)</f>
        <v>1</v>
      </c>
      <c r="TPS56" s="299">
        <f>IF(SUM($I$55:TPS55)&lt;=$G$58,1,0)</f>
        <v>1</v>
      </c>
      <c r="TPT56" s="299">
        <f>IF(SUM($I$55:TPT55)&lt;=$G$58,1,0)</f>
        <v>1</v>
      </c>
      <c r="TPU56" s="299">
        <f>IF(SUM($I$55:TPU55)&lt;=$G$58,1,0)</f>
        <v>1</v>
      </c>
      <c r="TPV56" s="299">
        <f>IF(SUM($I$55:TPV55)&lt;=$G$58,1,0)</f>
        <v>1</v>
      </c>
      <c r="TPW56" s="299">
        <f>IF(SUM($I$55:TPW55)&lt;=$G$58,1,0)</f>
        <v>1</v>
      </c>
      <c r="TPX56" s="299">
        <f>IF(SUM($I$55:TPX55)&lt;=$G$58,1,0)</f>
        <v>1</v>
      </c>
      <c r="TPY56" s="299">
        <f>IF(SUM($I$55:TPY55)&lt;=$G$58,1,0)</f>
        <v>1</v>
      </c>
      <c r="TPZ56" s="299">
        <f>IF(SUM($I$55:TPZ55)&lt;=$G$58,1,0)</f>
        <v>1</v>
      </c>
      <c r="TQA56" s="299">
        <f>IF(SUM($I$55:TQA55)&lt;=$G$58,1,0)</f>
        <v>1</v>
      </c>
      <c r="TQB56" s="299">
        <f>IF(SUM($I$55:TQB55)&lt;=$G$58,1,0)</f>
        <v>1</v>
      </c>
      <c r="TQC56" s="299">
        <f>IF(SUM($I$55:TQC55)&lt;=$G$58,1,0)</f>
        <v>1</v>
      </c>
      <c r="TQD56" s="299">
        <f>IF(SUM($I$55:TQD55)&lt;=$G$58,1,0)</f>
        <v>1</v>
      </c>
      <c r="TQE56" s="299">
        <f>IF(SUM($I$55:TQE55)&lt;=$G$58,1,0)</f>
        <v>1</v>
      </c>
      <c r="TQF56" s="299">
        <f>IF(SUM($I$55:TQF55)&lt;=$G$58,1,0)</f>
        <v>1</v>
      </c>
      <c r="TQG56" s="299">
        <f>IF(SUM($I$55:TQG55)&lt;=$G$58,1,0)</f>
        <v>1</v>
      </c>
      <c r="TQH56" s="299">
        <f>IF(SUM($I$55:TQH55)&lt;=$G$58,1,0)</f>
        <v>1</v>
      </c>
      <c r="TQI56" s="299">
        <f>IF(SUM($I$55:TQI55)&lt;=$G$58,1,0)</f>
        <v>1</v>
      </c>
      <c r="TQJ56" s="299">
        <f>IF(SUM($I$55:TQJ55)&lt;=$G$58,1,0)</f>
        <v>1</v>
      </c>
      <c r="TQK56" s="299">
        <f>IF(SUM($I$55:TQK55)&lt;=$G$58,1,0)</f>
        <v>1</v>
      </c>
      <c r="TQL56" s="299">
        <f>IF(SUM($I$55:TQL55)&lt;=$G$58,1,0)</f>
        <v>1</v>
      </c>
      <c r="TQM56" s="299">
        <f>IF(SUM($I$55:TQM55)&lt;=$G$58,1,0)</f>
        <v>1</v>
      </c>
      <c r="TQN56" s="299">
        <f>IF(SUM($I$55:TQN55)&lt;=$G$58,1,0)</f>
        <v>1</v>
      </c>
      <c r="TQO56" s="299">
        <f>IF(SUM($I$55:TQO55)&lt;=$G$58,1,0)</f>
        <v>1</v>
      </c>
      <c r="TQP56" s="299">
        <f>IF(SUM($I$55:TQP55)&lt;=$G$58,1,0)</f>
        <v>1</v>
      </c>
      <c r="TQQ56" s="299">
        <f>IF(SUM($I$55:TQQ55)&lt;=$G$58,1,0)</f>
        <v>1</v>
      </c>
      <c r="TQR56" s="299">
        <f>IF(SUM($I$55:TQR55)&lt;=$G$58,1,0)</f>
        <v>1</v>
      </c>
      <c r="TQS56" s="299">
        <f>IF(SUM($I$55:TQS55)&lt;=$G$58,1,0)</f>
        <v>1</v>
      </c>
      <c r="TQT56" s="299">
        <f>IF(SUM($I$55:TQT55)&lt;=$G$58,1,0)</f>
        <v>1</v>
      </c>
      <c r="TQU56" s="299">
        <f>IF(SUM($I$55:TQU55)&lt;=$G$58,1,0)</f>
        <v>1</v>
      </c>
      <c r="TQV56" s="299">
        <f>IF(SUM($I$55:TQV55)&lt;=$G$58,1,0)</f>
        <v>1</v>
      </c>
      <c r="TQW56" s="299">
        <f>IF(SUM($I$55:TQW55)&lt;=$G$58,1,0)</f>
        <v>1</v>
      </c>
      <c r="TQX56" s="299">
        <f>IF(SUM($I$55:TQX55)&lt;=$G$58,1,0)</f>
        <v>1</v>
      </c>
      <c r="TQY56" s="299">
        <f>IF(SUM($I$55:TQY55)&lt;=$G$58,1,0)</f>
        <v>1</v>
      </c>
      <c r="TQZ56" s="299">
        <f>IF(SUM($I$55:TQZ55)&lt;=$G$58,1,0)</f>
        <v>1</v>
      </c>
      <c r="TRA56" s="299">
        <f>IF(SUM($I$55:TRA55)&lt;=$G$58,1,0)</f>
        <v>1</v>
      </c>
      <c r="TRB56" s="299">
        <f>IF(SUM($I$55:TRB55)&lt;=$G$58,1,0)</f>
        <v>1</v>
      </c>
      <c r="TRC56" s="299">
        <f>IF(SUM($I$55:TRC55)&lt;=$G$58,1,0)</f>
        <v>1</v>
      </c>
      <c r="TRD56" s="299">
        <f>IF(SUM($I$55:TRD55)&lt;=$G$58,1,0)</f>
        <v>1</v>
      </c>
      <c r="TRE56" s="299">
        <f>IF(SUM($I$55:TRE55)&lt;=$G$58,1,0)</f>
        <v>1</v>
      </c>
      <c r="TRF56" s="299">
        <f>IF(SUM($I$55:TRF55)&lt;=$G$58,1,0)</f>
        <v>1</v>
      </c>
      <c r="TRG56" s="299">
        <f>IF(SUM($I$55:TRG55)&lt;=$G$58,1,0)</f>
        <v>1</v>
      </c>
      <c r="TRH56" s="299">
        <f>IF(SUM($I$55:TRH55)&lt;=$G$58,1,0)</f>
        <v>1</v>
      </c>
      <c r="TRI56" s="299">
        <f>IF(SUM($I$55:TRI55)&lt;=$G$58,1,0)</f>
        <v>1</v>
      </c>
      <c r="TRJ56" s="299">
        <f>IF(SUM($I$55:TRJ55)&lt;=$G$58,1,0)</f>
        <v>1</v>
      </c>
      <c r="TRK56" s="299">
        <f>IF(SUM($I$55:TRK55)&lt;=$G$58,1,0)</f>
        <v>1</v>
      </c>
      <c r="TRL56" s="299">
        <f>IF(SUM($I$55:TRL55)&lt;=$G$58,1,0)</f>
        <v>1</v>
      </c>
      <c r="TRM56" s="299">
        <f>IF(SUM($I$55:TRM55)&lt;=$G$58,1,0)</f>
        <v>1</v>
      </c>
      <c r="TRN56" s="299">
        <f>IF(SUM($I$55:TRN55)&lt;=$G$58,1,0)</f>
        <v>1</v>
      </c>
      <c r="TRO56" s="299">
        <f>IF(SUM($I$55:TRO55)&lt;=$G$58,1,0)</f>
        <v>1</v>
      </c>
      <c r="TRP56" s="299">
        <f>IF(SUM($I$55:TRP55)&lt;=$G$58,1,0)</f>
        <v>1</v>
      </c>
      <c r="TRQ56" s="299">
        <f>IF(SUM($I$55:TRQ55)&lt;=$G$58,1,0)</f>
        <v>1</v>
      </c>
      <c r="TRR56" s="299">
        <f>IF(SUM($I$55:TRR55)&lt;=$G$58,1,0)</f>
        <v>1</v>
      </c>
      <c r="TRS56" s="299">
        <f>IF(SUM($I$55:TRS55)&lt;=$G$58,1,0)</f>
        <v>1</v>
      </c>
      <c r="TRT56" s="299">
        <f>IF(SUM($I$55:TRT55)&lt;=$G$58,1,0)</f>
        <v>1</v>
      </c>
      <c r="TRU56" s="299">
        <f>IF(SUM($I$55:TRU55)&lt;=$G$58,1,0)</f>
        <v>1</v>
      </c>
      <c r="TRV56" s="299">
        <f>IF(SUM($I$55:TRV55)&lt;=$G$58,1,0)</f>
        <v>1</v>
      </c>
      <c r="TRW56" s="299">
        <f>IF(SUM($I$55:TRW55)&lt;=$G$58,1,0)</f>
        <v>1</v>
      </c>
      <c r="TRX56" s="299">
        <f>IF(SUM($I$55:TRX55)&lt;=$G$58,1,0)</f>
        <v>1</v>
      </c>
      <c r="TRY56" s="299">
        <f>IF(SUM($I$55:TRY55)&lt;=$G$58,1,0)</f>
        <v>1</v>
      </c>
      <c r="TRZ56" s="299">
        <f>IF(SUM($I$55:TRZ55)&lt;=$G$58,1,0)</f>
        <v>1</v>
      </c>
      <c r="TSA56" s="299">
        <f>IF(SUM($I$55:TSA55)&lt;=$G$58,1,0)</f>
        <v>1</v>
      </c>
      <c r="TSB56" s="299">
        <f>IF(SUM($I$55:TSB55)&lt;=$G$58,1,0)</f>
        <v>1</v>
      </c>
      <c r="TSC56" s="299">
        <f>IF(SUM($I$55:TSC55)&lt;=$G$58,1,0)</f>
        <v>1</v>
      </c>
      <c r="TSD56" s="299">
        <f>IF(SUM($I$55:TSD55)&lt;=$G$58,1,0)</f>
        <v>1</v>
      </c>
      <c r="TSE56" s="299">
        <f>IF(SUM($I$55:TSE55)&lt;=$G$58,1,0)</f>
        <v>1</v>
      </c>
      <c r="TSF56" s="299">
        <f>IF(SUM($I$55:TSF55)&lt;=$G$58,1,0)</f>
        <v>1</v>
      </c>
      <c r="TSG56" s="299">
        <f>IF(SUM($I$55:TSG55)&lt;=$G$58,1,0)</f>
        <v>1</v>
      </c>
      <c r="TSH56" s="299">
        <f>IF(SUM($I$55:TSH55)&lt;=$G$58,1,0)</f>
        <v>1</v>
      </c>
      <c r="TSI56" s="299">
        <f>IF(SUM($I$55:TSI55)&lt;=$G$58,1,0)</f>
        <v>1</v>
      </c>
      <c r="TSJ56" s="299">
        <f>IF(SUM($I$55:TSJ55)&lt;=$G$58,1,0)</f>
        <v>1</v>
      </c>
      <c r="TSK56" s="299">
        <f>IF(SUM($I$55:TSK55)&lt;=$G$58,1,0)</f>
        <v>1</v>
      </c>
      <c r="TSL56" s="299">
        <f>IF(SUM($I$55:TSL55)&lt;=$G$58,1,0)</f>
        <v>1</v>
      </c>
      <c r="TSM56" s="299">
        <f>IF(SUM($I$55:TSM55)&lt;=$G$58,1,0)</f>
        <v>1</v>
      </c>
      <c r="TSN56" s="299">
        <f>IF(SUM($I$55:TSN55)&lt;=$G$58,1,0)</f>
        <v>1</v>
      </c>
      <c r="TSO56" s="299">
        <f>IF(SUM($I$55:TSO55)&lt;=$G$58,1,0)</f>
        <v>1</v>
      </c>
      <c r="TSP56" s="299">
        <f>IF(SUM($I$55:TSP55)&lt;=$G$58,1,0)</f>
        <v>1</v>
      </c>
      <c r="TSQ56" s="299">
        <f>IF(SUM($I$55:TSQ55)&lt;=$G$58,1,0)</f>
        <v>1</v>
      </c>
      <c r="TSR56" s="299">
        <f>IF(SUM($I$55:TSR55)&lt;=$G$58,1,0)</f>
        <v>1</v>
      </c>
      <c r="TSS56" s="299">
        <f>IF(SUM($I$55:TSS55)&lt;=$G$58,1,0)</f>
        <v>1</v>
      </c>
      <c r="TST56" s="299">
        <f>IF(SUM($I$55:TST55)&lt;=$G$58,1,0)</f>
        <v>1</v>
      </c>
      <c r="TSU56" s="299">
        <f>IF(SUM($I$55:TSU55)&lt;=$G$58,1,0)</f>
        <v>1</v>
      </c>
      <c r="TSV56" s="299">
        <f>IF(SUM($I$55:TSV55)&lt;=$G$58,1,0)</f>
        <v>1</v>
      </c>
      <c r="TSW56" s="299">
        <f>IF(SUM($I$55:TSW55)&lt;=$G$58,1,0)</f>
        <v>1</v>
      </c>
      <c r="TSX56" s="299">
        <f>IF(SUM($I$55:TSX55)&lt;=$G$58,1,0)</f>
        <v>1</v>
      </c>
      <c r="TSY56" s="299">
        <f>IF(SUM($I$55:TSY55)&lt;=$G$58,1,0)</f>
        <v>1</v>
      </c>
      <c r="TSZ56" s="299">
        <f>IF(SUM($I$55:TSZ55)&lt;=$G$58,1,0)</f>
        <v>1</v>
      </c>
      <c r="TTA56" s="299">
        <f>IF(SUM($I$55:TTA55)&lt;=$G$58,1,0)</f>
        <v>1</v>
      </c>
      <c r="TTB56" s="299">
        <f>IF(SUM($I$55:TTB55)&lt;=$G$58,1,0)</f>
        <v>1</v>
      </c>
      <c r="TTC56" s="299">
        <f>IF(SUM($I$55:TTC55)&lt;=$G$58,1,0)</f>
        <v>1</v>
      </c>
      <c r="TTD56" s="299">
        <f>IF(SUM($I$55:TTD55)&lt;=$G$58,1,0)</f>
        <v>1</v>
      </c>
      <c r="TTE56" s="299">
        <f>IF(SUM($I$55:TTE55)&lt;=$G$58,1,0)</f>
        <v>1</v>
      </c>
      <c r="TTF56" s="299">
        <f>IF(SUM($I$55:TTF55)&lt;=$G$58,1,0)</f>
        <v>1</v>
      </c>
      <c r="TTG56" s="299">
        <f>IF(SUM($I$55:TTG55)&lt;=$G$58,1,0)</f>
        <v>1</v>
      </c>
      <c r="TTH56" s="299">
        <f>IF(SUM($I$55:TTH55)&lt;=$G$58,1,0)</f>
        <v>1</v>
      </c>
      <c r="TTI56" s="299">
        <f>IF(SUM($I$55:TTI55)&lt;=$G$58,1,0)</f>
        <v>1</v>
      </c>
      <c r="TTJ56" s="299">
        <f>IF(SUM($I$55:TTJ55)&lt;=$G$58,1,0)</f>
        <v>1</v>
      </c>
      <c r="TTK56" s="299">
        <f>IF(SUM($I$55:TTK55)&lt;=$G$58,1,0)</f>
        <v>1</v>
      </c>
      <c r="TTL56" s="299">
        <f>IF(SUM($I$55:TTL55)&lt;=$G$58,1,0)</f>
        <v>1</v>
      </c>
      <c r="TTM56" s="299">
        <f>IF(SUM($I$55:TTM55)&lt;=$G$58,1,0)</f>
        <v>1</v>
      </c>
      <c r="TTN56" s="299">
        <f>IF(SUM($I$55:TTN55)&lt;=$G$58,1,0)</f>
        <v>1</v>
      </c>
      <c r="TTO56" s="299">
        <f>IF(SUM($I$55:TTO55)&lt;=$G$58,1,0)</f>
        <v>1</v>
      </c>
      <c r="TTP56" s="299">
        <f>IF(SUM($I$55:TTP55)&lt;=$G$58,1,0)</f>
        <v>1</v>
      </c>
      <c r="TTQ56" s="299">
        <f>IF(SUM($I$55:TTQ55)&lt;=$G$58,1,0)</f>
        <v>1</v>
      </c>
      <c r="TTR56" s="299">
        <f>IF(SUM($I$55:TTR55)&lt;=$G$58,1,0)</f>
        <v>1</v>
      </c>
      <c r="TTS56" s="299">
        <f>IF(SUM($I$55:TTS55)&lt;=$G$58,1,0)</f>
        <v>1</v>
      </c>
      <c r="TTT56" s="299">
        <f>IF(SUM($I$55:TTT55)&lt;=$G$58,1,0)</f>
        <v>1</v>
      </c>
      <c r="TTU56" s="299">
        <f>IF(SUM($I$55:TTU55)&lt;=$G$58,1,0)</f>
        <v>1</v>
      </c>
      <c r="TTV56" s="299">
        <f>IF(SUM($I$55:TTV55)&lt;=$G$58,1,0)</f>
        <v>1</v>
      </c>
      <c r="TTW56" s="299">
        <f>IF(SUM($I$55:TTW55)&lt;=$G$58,1,0)</f>
        <v>1</v>
      </c>
      <c r="TTX56" s="299">
        <f>IF(SUM($I$55:TTX55)&lt;=$G$58,1,0)</f>
        <v>1</v>
      </c>
      <c r="TTY56" s="299">
        <f>IF(SUM($I$55:TTY55)&lt;=$G$58,1,0)</f>
        <v>1</v>
      </c>
      <c r="TTZ56" s="299">
        <f>IF(SUM($I$55:TTZ55)&lt;=$G$58,1,0)</f>
        <v>1</v>
      </c>
      <c r="TUA56" s="299">
        <f>IF(SUM($I$55:TUA55)&lt;=$G$58,1,0)</f>
        <v>1</v>
      </c>
      <c r="TUB56" s="299">
        <f>IF(SUM($I$55:TUB55)&lt;=$G$58,1,0)</f>
        <v>1</v>
      </c>
      <c r="TUC56" s="299">
        <f>IF(SUM($I$55:TUC55)&lt;=$G$58,1,0)</f>
        <v>1</v>
      </c>
      <c r="TUD56" s="299">
        <f>IF(SUM($I$55:TUD55)&lt;=$G$58,1,0)</f>
        <v>1</v>
      </c>
      <c r="TUE56" s="299">
        <f>IF(SUM($I$55:TUE55)&lt;=$G$58,1,0)</f>
        <v>1</v>
      </c>
      <c r="TUF56" s="299">
        <f>IF(SUM($I$55:TUF55)&lt;=$G$58,1,0)</f>
        <v>1</v>
      </c>
      <c r="TUG56" s="299">
        <f>IF(SUM($I$55:TUG55)&lt;=$G$58,1,0)</f>
        <v>1</v>
      </c>
      <c r="TUH56" s="299">
        <f>IF(SUM($I$55:TUH55)&lt;=$G$58,1,0)</f>
        <v>1</v>
      </c>
      <c r="TUI56" s="299">
        <f>IF(SUM($I$55:TUI55)&lt;=$G$58,1,0)</f>
        <v>1</v>
      </c>
      <c r="TUJ56" s="299">
        <f>IF(SUM($I$55:TUJ55)&lt;=$G$58,1,0)</f>
        <v>1</v>
      </c>
      <c r="TUK56" s="299">
        <f>IF(SUM($I$55:TUK55)&lt;=$G$58,1,0)</f>
        <v>1</v>
      </c>
      <c r="TUL56" s="299">
        <f>IF(SUM($I$55:TUL55)&lt;=$G$58,1,0)</f>
        <v>1</v>
      </c>
      <c r="TUM56" s="299">
        <f>IF(SUM($I$55:TUM55)&lt;=$G$58,1,0)</f>
        <v>1</v>
      </c>
      <c r="TUN56" s="299">
        <f>IF(SUM($I$55:TUN55)&lt;=$G$58,1,0)</f>
        <v>1</v>
      </c>
      <c r="TUO56" s="299">
        <f>IF(SUM($I$55:TUO55)&lt;=$G$58,1,0)</f>
        <v>1</v>
      </c>
      <c r="TUP56" s="299">
        <f>IF(SUM($I$55:TUP55)&lt;=$G$58,1,0)</f>
        <v>1</v>
      </c>
      <c r="TUQ56" s="299">
        <f>IF(SUM($I$55:TUQ55)&lt;=$G$58,1,0)</f>
        <v>1</v>
      </c>
      <c r="TUR56" s="299">
        <f>IF(SUM($I$55:TUR55)&lt;=$G$58,1,0)</f>
        <v>1</v>
      </c>
      <c r="TUS56" s="299">
        <f>IF(SUM($I$55:TUS55)&lt;=$G$58,1,0)</f>
        <v>1</v>
      </c>
      <c r="TUT56" s="299">
        <f>IF(SUM($I$55:TUT55)&lt;=$G$58,1,0)</f>
        <v>1</v>
      </c>
      <c r="TUU56" s="299">
        <f>IF(SUM($I$55:TUU55)&lt;=$G$58,1,0)</f>
        <v>1</v>
      </c>
      <c r="TUV56" s="299">
        <f>IF(SUM($I$55:TUV55)&lt;=$G$58,1,0)</f>
        <v>1</v>
      </c>
      <c r="TUW56" s="299">
        <f>IF(SUM($I$55:TUW55)&lt;=$G$58,1,0)</f>
        <v>1</v>
      </c>
      <c r="TUX56" s="299">
        <f>IF(SUM($I$55:TUX55)&lt;=$G$58,1,0)</f>
        <v>1</v>
      </c>
      <c r="TUY56" s="299">
        <f>IF(SUM($I$55:TUY55)&lt;=$G$58,1,0)</f>
        <v>1</v>
      </c>
      <c r="TUZ56" s="299">
        <f>IF(SUM($I$55:TUZ55)&lt;=$G$58,1,0)</f>
        <v>1</v>
      </c>
      <c r="TVA56" s="299">
        <f>IF(SUM($I$55:TVA55)&lt;=$G$58,1,0)</f>
        <v>1</v>
      </c>
      <c r="TVB56" s="299">
        <f>IF(SUM($I$55:TVB55)&lt;=$G$58,1,0)</f>
        <v>1</v>
      </c>
      <c r="TVC56" s="299">
        <f>IF(SUM($I$55:TVC55)&lt;=$G$58,1,0)</f>
        <v>1</v>
      </c>
      <c r="TVD56" s="299">
        <f>IF(SUM($I$55:TVD55)&lt;=$G$58,1,0)</f>
        <v>1</v>
      </c>
      <c r="TVE56" s="299">
        <f>IF(SUM($I$55:TVE55)&lt;=$G$58,1,0)</f>
        <v>1</v>
      </c>
      <c r="TVF56" s="299">
        <f>IF(SUM($I$55:TVF55)&lt;=$G$58,1,0)</f>
        <v>1</v>
      </c>
      <c r="TVG56" s="299">
        <f>IF(SUM($I$55:TVG55)&lt;=$G$58,1,0)</f>
        <v>1</v>
      </c>
      <c r="TVH56" s="299">
        <f>IF(SUM($I$55:TVH55)&lt;=$G$58,1,0)</f>
        <v>1</v>
      </c>
      <c r="TVI56" s="299">
        <f>IF(SUM($I$55:TVI55)&lt;=$G$58,1,0)</f>
        <v>1</v>
      </c>
      <c r="TVJ56" s="299">
        <f>IF(SUM($I$55:TVJ55)&lt;=$G$58,1,0)</f>
        <v>1</v>
      </c>
      <c r="TVK56" s="299">
        <f>IF(SUM($I$55:TVK55)&lt;=$G$58,1,0)</f>
        <v>1</v>
      </c>
      <c r="TVL56" s="299">
        <f>IF(SUM($I$55:TVL55)&lt;=$G$58,1,0)</f>
        <v>1</v>
      </c>
      <c r="TVM56" s="299">
        <f>IF(SUM($I$55:TVM55)&lt;=$G$58,1,0)</f>
        <v>1</v>
      </c>
      <c r="TVN56" s="299">
        <f>IF(SUM($I$55:TVN55)&lt;=$G$58,1,0)</f>
        <v>1</v>
      </c>
      <c r="TVO56" s="299">
        <f>IF(SUM($I$55:TVO55)&lt;=$G$58,1,0)</f>
        <v>1</v>
      </c>
      <c r="TVP56" s="299">
        <f>IF(SUM($I$55:TVP55)&lt;=$G$58,1,0)</f>
        <v>1</v>
      </c>
      <c r="TVQ56" s="299">
        <f>IF(SUM($I$55:TVQ55)&lt;=$G$58,1,0)</f>
        <v>1</v>
      </c>
      <c r="TVR56" s="299">
        <f>IF(SUM($I$55:TVR55)&lt;=$G$58,1,0)</f>
        <v>1</v>
      </c>
      <c r="TVS56" s="299">
        <f>IF(SUM($I$55:TVS55)&lt;=$G$58,1,0)</f>
        <v>1</v>
      </c>
      <c r="TVT56" s="299">
        <f>IF(SUM($I$55:TVT55)&lt;=$G$58,1,0)</f>
        <v>1</v>
      </c>
      <c r="TVU56" s="299">
        <f>IF(SUM($I$55:TVU55)&lt;=$G$58,1,0)</f>
        <v>1</v>
      </c>
      <c r="TVV56" s="299">
        <f>IF(SUM($I$55:TVV55)&lt;=$G$58,1,0)</f>
        <v>1</v>
      </c>
      <c r="TVW56" s="299">
        <f>IF(SUM($I$55:TVW55)&lt;=$G$58,1,0)</f>
        <v>1</v>
      </c>
      <c r="TVX56" s="299">
        <f>IF(SUM($I$55:TVX55)&lt;=$G$58,1,0)</f>
        <v>1</v>
      </c>
      <c r="TVY56" s="299">
        <f>IF(SUM($I$55:TVY55)&lt;=$G$58,1,0)</f>
        <v>1</v>
      </c>
      <c r="TVZ56" s="299">
        <f>IF(SUM($I$55:TVZ55)&lt;=$G$58,1,0)</f>
        <v>1</v>
      </c>
      <c r="TWA56" s="299">
        <f>IF(SUM($I$55:TWA55)&lt;=$G$58,1,0)</f>
        <v>1</v>
      </c>
      <c r="TWB56" s="299">
        <f>IF(SUM($I$55:TWB55)&lt;=$G$58,1,0)</f>
        <v>1</v>
      </c>
      <c r="TWC56" s="299">
        <f>IF(SUM($I$55:TWC55)&lt;=$G$58,1,0)</f>
        <v>1</v>
      </c>
      <c r="TWD56" s="299">
        <f>IF(SUM($I$55:TWD55)&lt;=$G$58,1,0)</f>
        <v>1</v>
      </c>
      <c r="TWE56" s="299">
        <f>IF(SUM($I$55:TWE55)&lt;=$G$58,1,0)</f>
        <v>1</v>
      </c>
      <c r="TWF56" s="299">
        <f>IF(SUM($I$55:TWF55)&lt;=$G$58,1,0)</f>
        <v>1</v>
      </c>
      <c r="TWG56" s="299">
        <f>IF(SUM($I$55:TWG55)&lt;=$G$58,1,0)</f>
        <v>1</v>
      </c>
      <c r="TWH56" s="299">
        <f>IF(SUM($I$55:TWH55)&lt;=$G$58,1,0)</f>
        <v>1</v>
      </c>
      <c r="TWI56" s="299">
        <f>IF(SUM($I$55:TWI55)&lt;=$G$58,1,0)</f>
        <v>1</v>
      </c>
      <c r="TWJ56" s="299">
        <f>IF(SUM($I$55:TWJ55)&lt;=$G$58,1,0)</f>
        <v>1</v>
      </c>
      <c r="TWK56" s="299">
        <f>IF(SUM($I$55:TWK55)&lt;=$G$58,1,0)</f>
        <v>1</v>
      </c>
      <c r="TWL56" s="299">
        <f>IF(SUM($I$55:TWL55)&lt;=$G$58,1,0)</f>
        <v>1</v>
      </c>
      <c r="TWM56" s="299">
        <f>IF(SUM($I$55:TWM55)&lt;=$G$58,1,0)</f>
        <v>1</v>
      </c>
      <c r="TWN56" s="299">
        <f>IF(SUM($I$55:TWN55)&lt;=$G$58,1,0)</f>
        <v>1</v>
      </c>
      <c r="TWO56" s="299">
        <f>IF(SUM($I$55:TWO55)&lt;=$G$58,1,0)</f>
        <v>1</v>
      </c>
      <c r="TWP56" s="299">
        <f>IF(SUM($I$55:TWP55)&lt;=$G$58,1,0)</f>
        <v>1</v>
      </c>
      <c r="TWQ56" s="299">
        <f>IF(SUM($I$55:TWQ55)&lt;=$G$58,1,0)</f>
        <v>1</v>
      </c>
      <c r="TWR56" s="299">
        <f>IF(SUM($I$55:TWR55)&lt;=$G$58,1,0)</f>
        <v>1</v>
      </c>
      <c r="TWS56" s="299">
        <f>IF(SUM($I$55:TWS55)&lt;=$G$58,1,0)</f>
        <v>1</v>
      </c>
      <c r="TWT56" s="299">
        <f>IF(SUM($I$55:TWT55)&lt;=$G$58,1,0)</f>
        <v>1</v>
      </c>
      <c r="TWU56" s="299">
        <f>IF(SUM($I$55:TWU55)&lt;=$G$58,1,0)</f>
        <v>1</v>
      </c>
      <c r="TWV56" s="299">
        <f>IF(SUM($I$55:TWV55)&lt;=$G$58,1,0)</f>
        <v>1</v>
      </c>
      <c r="TWW56" s="299">
        <f>IF(SUM($I$55:TWW55)&lt;=$G$58,1,0)</f>
        <v>1</v>
      </c>
      <c r="TWX56" s="299">
        <f>IF(SUM($I$55:TWX55)&lt;=$G$58,1,0)</f>
        <v>1</v>
      </c>
      <c r="TWY56" s="299">
        <f>IF(SUM($I$55:TWY55)&lt;=$G$58,1,0)</f>
        <v>1</v>
      </c>
      <c r="TWZ56" s="299">
        <f>IF(SUM($I$55:TWZ55)&lt;=$G$58,1,0)</f>
        <v>1</v>
      </c>
      <c r="TXA56" s="299">
        <f>IF(SUM($I$55:TXA55)&lt;=$G$58,1,0)</f>
        <v>1</v>
      </c>
      <c r="TXB56" s="299">
        <f>IF(SUM($I$55:TXB55)&lt;=$G$58,1,0)</f>
        <v>1</v>
      </c>
      <c r="TXC56" s="299">
        <f>IF(SUM($I$55:TXC55)&lt;=$G$58,1,0)</f>
        <v>1</v>
      </c>
      <c r="TXD56" s="299">
        <f>IF(SUM($I$55:TXD55)&lt;=$G$58,1,0)</f>
        <v>1</v>
      </c>
      <c r="TXE56" s="299">
        <f>IF(SUM($I$55:TXE55)&lt;=$G$58,1,0)</f>
        <v>1</v>
      </c>
      <c r="TXF56" s="299">
        <f>IF(SUM($I$55:TXF55)&lt;=$G$58,1,0)</f>
        <v>1</v>
      </c>
      <c r="TXG56" s="299">
        <f>IF(SUM($I$55:TXG55)&lt;=$G$58,1,0)</f>
        <v>1</v>
      </c>
      <c r="TXH56" s="299">
        <f>IF(SUM($I$55:TXH55)&lt;=$G$58,1,0)</f>
        <v>1</v>
      </c>
      <c r="TXI56" s="299">
        <f>IF(SUM($I$55:TXI55)&lt;=$G$58,1,0)</f>
        <v>1</v>
      </c>
      <c r="TXJ56" s="299">
        <f>IF(SUM($I$55:TXJ55)&lt;=$G$58,1,0)</f>
        <v>1</v>
      </c>
      <c r="TXK56" s="299">
        <f>IF(SUM($I$55:TXK55)&lt;=$G$58,1,0)</f>
        <v>1</v>
      </c>
      <c r="TXL56" s="299">
        <f>IF(SUM($I$55:TXL55)&lt;=$G$58,1,0)</f>
        <v>1</v>
      </c>
      <c r="TXM56" s="299">
        <f>IF(SUM($I$55:TXM55)&lt;=$G$58,1,0)</f>
        <v>1</v>
      </c>
      <c r="TXN56" s="299">
        <f>IF(SUM($I$55:TXN55)&lt;=$G$58,1,0)</f>
        <v>1</v>
      </c>
      <c r="TXO56" s="299">
        <f>IF(SUM($I$55:TXO55)&lt;=$G$58,1,0)</f>
        <v>1</v>
      </c>
      <c r="TXP56" s="299">
        <f>IF(SUM($I$55:TXP55)&lt;=$G$58,1,0)</f>
        <v>1</v>
      </c>
      <c r="TXQ56" s="299">
        <f>IF(SUM($I$55:TXQ55)&lt;=$G$58,1,0)</f>
        <v>1</v>
      </c>
      <c r="TXR56" s="299">
        <f>IF(SUM($I$55:TXR55)&lt;=$G$58,1,0)</f>
        <v>1</v>
      </c>
      <c r="TXS56" s="299">
        <f>IF(SUM($I$55:TXS55)&lt;=$G$58,1,0)</f>
        <v>1</v>
      </c>
      <c r="TXT56" s="299">
        <f>IF(SUM($I$55:TXT55)&lt;=$G$58,1,0)</f>
        <v>1</v>
      </c>
      <c r="TXU56" s="299">
        <f>IF(SUM($I$55:TXU55)&lt;=$G$58,1,0)</f>
        <v>1</v>
      </c>
      <c r="TXV56" s="299">
        <f>IF(SUM($I$55:TXV55)&lt;=$G$58,1,0)</f>
        <v>1</v>
      </c>
      <c r="TXW56" s="299">
        <f>IF(SUM($I$55:TXW55)&lt;=$G$58,1,0)</f>
        <v>1</v>
      </c>
      <c r="TXX56" s="299">
        <f>IF(SUM($I$55:TXX55)&lt;=$G$58,1,0)</f>
        <v>1</v>
      </c>
      <c r="TXY56" s="299">
        <f>IF(SUM($I$55:TXY55)&lt;=$G$58,1,0)</f>
        <v>1</v>
      </c>
      <c r="TXZ56" s="299">
        <f>IF(SUM($I$55:TXZ55)&lt;=$G$58,1,0)</f>
        <v>1</v>
      </c>
      <c r="TYA56" s="299">
        <f>IF(SUM($I$55:TYA55)&lt;=$G$58,1,0)</f>
        <v>1</v>
      </c>
      <c r="TYB56" s="299">
        <f>IF(SUM($I$55:TYB55)&lt;=$G$58,1,0)</f>
        <v>1</v>
      </c>
      <c r="TYC56" s="299">
        <f>IF(SUM($I$55:TYC55)&lt;=$G$58,1,0)</f>
        <v>1</v>
      </c>
      <c r="TYD56" s="299">
        <f>IF(SUM($I$55:TYD55)&lt;=$G$58,1,0)</f>
        <v>1</v>
      </c>
      <c r="TYE56" s="299">
        <f>IF(SUM($I$55:TYE55)&lt;=$G$58,1,0)</f>
        <v>1</v>
      </c>
      <c r="TYF56" s="299">
        <f>IF(SUM($I$55:TYF55)&lt;=$G$58,1,0)</f>
        <v>1</v>
      </c>
      <c r="TYG56" s="299">
        <f>IF(SUM($I$55:TYG55)&lt;=$G$58,1,0)</f>
        <v>1</v>
      </c>
      <c r="TYH56" s="299">
        <f>IF(SUM($I$55:TYH55)&lt;=$G$58,1,0)</f>
        <v>1</v>
      </c>
      <c r="TYI56" s="299">
        <f>IF(SUM($I$55:TYI55)&lt;=$G$58,1,0)</f>
        <v>1</v>
      </c>
      <c r="TYJ56" s="299">
        <f>IF(SUM($I$55:TYJ55)&lt;=$G$58,1,0)</f>
        <v>1</v>
      </c>
      <c r="TYK56" s="299">
        <f>IF(SUM($I$55:TYK55)&lt;=$G$58,1,0)</f>
        <v>1</v>
      </c>
      <c r="TYL56" s="299">
        <f>IF(SUM($I$55:TYL55)&lt;=$G$58,1,0)</f>
        <v>1</v>
      </c>
      <c r="TYM56" s="299">
        <f>IF(SUM($I$55:TYM55)&lt;=$G$58,1,0)</f>
        <v>1</v>
      </c>
      <c r="TYN56" s="299">
        <f>IF(SUM($I$55:TYN55)&lt;=$G$58,1,0)</f>
        <v>1</v>
      </c>
      <c r="TYO56" s="299">
        <f>IF(SUM($I$55:TYO55)&lt;=$G$58,1,0)</f>
        <v>1</v>
      </c>
      <c r="TYP56" s="299">
        <f>IF(SUM($I$55:TYP55)&lt;=$G$58,1,0)</f>
        <v>1</v>
      </c>
      <c r="TYQ56" s="299">
        <f>IF(SUM($I$55:TYQ55)&lt;=$G$58,1,0)</f>
        <v>1</v>
      </c>
      <c r="TYR56" s="299">
        <f>IF(SUM($I$55:TYR55)&lt;=$G$58,1,0)</f>
        <v>1</v>
      </c>
      <c r="TYS56" s="299">
        <f>IF(SUM($I$55:TYS55)&lt;=$G$58,1,0)</f>
        <v>1</v>
      </c>
      <c r="TYT56" s="299">
        <f>IF(SUM($I$55:TYT55)&lt;=$G$58,1,0)</f>
        <v>1</v>
      </c>
      <c r="TYU56" s="299">
        <f>IF(SUM($I$55:TYU55)&lt;=$G$58,1,0)</f>
        <v>1</v>
      </c>
      <c r="TYV56" s="299">
        <f>IF(SUM($I$55:TYV55)&lt;=$G$58,1,0)</f>
        <v>1</v>
      </c>
      <c r="TYW56" s="299">
        <f>IF(SUM($I$55:TYW55)&lt;=$G$58,1,0)</f>
        <v>1</v>
      </c>
      <c r="TYX56" s="299">
        <f>IF(SUM($I$55:TYX55)&lt;=$G$58,1,0)</f>
        <v>1</v>
      </c>
      <c r="TYY56" s="299">
        <f>IF(SUM($I$55:TYY55)&lt;=$G$58,1,0)</f>
        <v>1</v>
      </c>
      <c r="TYZ56" s="299">
        <f>IF(SUM($I$55:TYZ55)&lt;=$G$58,1,0)</f>
        <v>1</v>
      </c>
      <c r="TZA56" s="299">
        <f>IF(SUM($I$55:TZA55)&lt;=$G$58,1,0)</f>
        <v>1</v>
      </c>
      <c r="TZB56" s="299">
        <f>IF(SUM($I$55:TZB55)&lt;=$G$58,1,0)</f>
        <v>1</v>
      </c>
      <c r="TZC56" s="299">
        <f>IF(SUM($I$55:TZC55)&lt;=$G$58,1,0)</f>
        <v>1</v>
      </c>
      <c r="TZD56" s="299">
        <f>IF(SUM($I$55:TZD55)&lt;=$G$58,1,0)</f>
        <v>1</v>
      </c>
      <c r="TZE56" s="299">
        <f>IF(SUM($I$55:TZE55)&lt;=$G$58,1,0)</f>
        <v>1</v>
      </c>
      <c r="TZF56" s="299">
        <f>IF(SUM($I$55:TZF55)&lt;=$G$58,1,0)</f>
        <v>1</v>
      </c>
      <c r="TZG56" s="299">
        <f>IF(SUM($I$55:TZG55)&lt;=$G$58,1,0)</f>
        <v>1</v>
      </c>
      <c r="TZH56" s="299">
        <f>IF(SUM($I$55:TZH55)&lt;=$G$58,1,0)</f>
        <v>1</v>
      </c>
      <c r="TZI56" s="299">
        <f>IF(SUM($I$55:TZI55)&lt;=$G$58,1,0)</f>
        <v>1</v>
      </c>
      <c r="TZJ56" s="299">
        <f>IF(SUM($I$55:TZJ55)&lt;=$G$58,1,0)</f>
        <v>1</v>
      </c>
      <c r="TZK56" s="299">
        <f>IF(SUM($I$55:TZK55)&lt;=$G$58,1,0)</f>
        <v>1</v>
      </c>
      <c r="TZL56" s="299">
        <f>IF(SUM($I$55:TZL55)&lt;=$G$58,1,0)</f>
        <v>1</v>
      </c>
      <c r="TZM56" s="299">
        <f>IF(SUM($I$55:TZM55)&lt;=$G$58,1,0)</f>
        <v>1</v>
      </c>
      <c r="TZN56" s="299">
        <f>IF(SUM($I$55:TZN55)&lt;=$G$58,1,0)</f>
        <v>1</v>
      </c>
      <c r="TZO56" s="299">
        <f>IF(SUM($I$55:TZO55)&lt;=$G$58,1,0)</f>
        <v>1</v>
      </c>
      <c r="TZP56" s="299">
        <f>IF(SUM($I$55:TZP55)&lt;=$G$58,1,0)</f>
        <v>1</v>
      </c>
      <c r="TZQ56" s="299">
        <f>IF(SUM($I$55:TZQ55)&lt;=$G$58,1,0)</f>
        <v>1</v>
      </c>
      <c r="TZR56" s="299">
        <f>IF(SUM($I$55:TZR55)&lt;=$G$58,1,0)</f>
        <v>1</v>
      </c>
      <c r="TZS56" s="299">
        <f>IF(SUM($I$55:TZS55)&lt;=$G$58,1,0)</f>
        <v>1</v>
      </c>
      <c r="TZT56" s="299">
        <f>IF(SUM($I$55:TZT55)&lt;=$G$58,1,0)</f>
        <v>1</v>
      </c>
      <c r="TZU56" s="299">
        <f>IF(SUM($I$55:TZU55)&lt;=$G$58,1,0)</f>
        <v>1</v>
      </c>
      <c r="TZV56" s="299">
        <f>IF(SUM($I$55:TZV55)&lt;=$G$58,1,0)</f>
        <v>1</v>
      </c>
      <c r="TZW56" s="299">
        <f>IF(SUM($I$55:TZW55)&lt;=$G$58,1,0)</f>
        <v>1</v>
      </c>
      <c r="TZX56" s="299">
        <f>IF(SUM($I$55:TZX55)&lt;=$G$58,1,0)</f>
        <v>1</v>
      </c>
      <c r="TZY56" s="299">
        <f>IF(SUM($I$55:TZY55)&lt;=$G$58,1,0)</f>
        <v>1</v>
      </c>
      <c r="TZZ56" s="299">
        <f>IF(SUM($I$55:TZZ55)&lt;=$G$58,1,0)</f>
        <v>1</v>
      </c>
      <c r="UAA56" s="299">
        <f>IF(SUM($I$55:UAA55)&lt;=$G$58,1,0)</f>
        <v>1</v>
      </c>
      <c r="UAB56" s="299">
        <f>IF(SUM($I$55:UAB55)&lt;=$G$58,1,0)</f>
        <v>1</v>
      </c>
      <c r="UAC56" s="299">
        <f>IF(SUM($I$55:UAC55)&lt;=$G$58,1,0)</f>
        <v>1</v>
      </c>
      <c r="UAD56" s="299">
        <f>IF(SUM($I$55:UAD55)&lt;=$G$58,1,0)</f>
        <v>1</v>
      </c>
      <c r="UAE56" s="299">
        <f>IF(SUM($I$55:UAE55)&lt;=$G$58,1,0)</f>
        <v>1</v>
      </c>
      <c r="UAF56" s="299">
        <f>IF(SUM($I$55:UAF55)&lt;=$G$58,1,0)</f>
        <v>1</v>
      </c>
      <c r="UAG56" s="299">
        <f>IF(SUM($I$55:UAG55)&lt;=$G$58,1,0)</f>
        <v>1</v>
      </c>
      <c r="UAH56" s="299">
        <f>IF(SUM($I$55:UAH55)&lt;=$G$58,1,0)</f>
        <v>1</v>
      </c>
      <c r="UAI56" s="299">
        <f>IF(SUM($I$55:UAI55)&lt;=$G$58,1,0)</f>
        <v>1</v>
      </c>
      <c r="UAJ56" s="299">
        <f>IF(SUM($I$55:UAJ55)&lt;=$G$58,1,0)</f>
        <v>1</v>
      </c>
      <c r="UAK56" s="299">
        <f>IF(SUM($I$55:UAK55)&lt;=$G$58,1,0)</f>
        <v>1</v>
      </c>
      <c r="UAL56" s="299">
        <f>IF(SUM($I$55:UAL55)&lt;=$G$58,1,0)</f>
        <v>1</v>
      </c>
      <c r="UAM56" s="299">
        <f>IF(SUM($I$55:UAM55)&lt;=$G$58,1,0)</f>
        <v>1</v>
      </c>
      <c r="UAN56" s="299">
        <f>IF(SUM($I$55:UAN55)&lt;=$G$58,1,0)</f>
        <v>1</v>
      </c>
      <c r="UAO56" s="299">
        <f>IF(SUM($I$55:UAO55)&lt;=$G$58,1,0)</f>
        <v>1</v>
      </c>
      <c r="UAP56" s="299">
        <f>IF(SUM($I$55:UAP55)&lt;=$G$58,1,0)</f>
        <v>1</v>
      </c>
      <c r="UAQ56" s="299">
        <f>IF(SUM($I$55:UAQ55)&lt;=$G$58,1,0)</f>
        <v>1</v>
      </c>
      <c r="UAR56" s="299">
        <f>IF(SUM($I$55:UAR55)&lt;=$G$58,1,0)</f>
        <v>1</v>
      </c>
      <c r="UAS56" s="299">
        <f>IF(SUM($I$55:UAS55)&lt;=$G$58,1,0)</f>
        <v>1</v>
      </c>
      <c r="UAT56" s="299">
        <f>IF(SUM($I$55:UAT55)&lt;=$G$58,1,0)</f>
        <v>1</v>
      </c>
      <c r="UAU56" s="299">
        <f>IF(SUM($I$55:UAU55)&lt;=$G$58,1,0)</f>
        <v>1</v>
      </c>
      <c r="UAV56" s="299">
        <f>IF(SUM($I$55:UAV55)&lt;=$G$58,1,0)</f>
        <v>1</v>
      </c>
      <c r="UAW56" s="299">
        <f>IF(SUM($I$55:UAW55)&lt;=$G$58,1,0)</f>
        <v>1</v>
      </c>
      <c r="UAX56" s="299">
        <f>IF(SUM($I$55:UAX55)&lt;=$G$58,1,0)</f>
        <v>1</v>
      </c>
      <c r="UAY56" s="299">
        <f>IF(SUM($I$55:UAY55)&lt;=$G$58,1,0)</f>
        <v>1</v>
      </c>
      <c r="UAZ56" s="299">
        <f>IF(SUM($I$55:UAZ55)&lt;=$G$58,1,0)</f>
        <v>1</v>
      </c>
      <c r="UBA56" s="299">
        <f>IF(SUM($I$55:UBA55)&lt;=$G$58,1,0)</f>
        <v>1</v>
      </c>
      <c r="UBB56" s="299">
        <f>IF(SUM($I$55:UBB55)&lt;=$G$58,1,0)</f>
        <v>1</v>
      </c>
      <c r="UBC56" s="299">
        <f>IF(SUM($I$55:UBC55)&lt;=$G$58,1,0)</f>
        <v>1</v>
      </c>
      <c r="UBD56" s="299">
        <f>IF(SUM($I$55:UBD55)&lt;=$G$58,1,0)</f>
        <v>1</v>
      </c>
      <c r="UBE56" s="299">
        <f>IF(SUM($I$55:UBE55)&lt;=$G$58,1,0)</f>
        <v>1</v>
      </c>
      <c r="UBF56" s="299">
        <f>IF(SUM($I$55:UBF55)&lt;=$G$58,1,0)</f>
        <v>1</v>
      </c>
      <c r="UBG56" s="299">
        <f>IF(SUM($I$55:UBG55)&lt;=$G$58,1,0)</f>
        <v>1</v>
      </c>
      <c r="UBH56" s="299">
        <f>IF(SUM($I$55:UBH55)&lt;=$G$58,1,0)</f>
        <v>1</v>
      </c>
      <c r="UBI56" s="299">
        <f>IF(SUM($I$55:UBI55)&lt;=$G$58,1,0)</f>
        <v>1</v>
      </c>
      <c r="UBJ56" s="299">
        <f>IF(SUM($I$55:UBJ55)&lt;=$G$58,1,0)</f>
        <v>1</v>
      </c>
      <c r="UBK56" s="299">
        <f>IF(SUM($I$55:UBK55)&lt;=$G$58,1,0)</f>
        <v>1</v>
      </c>
      <c r="UBL56" s="299">
        <f>IF(SUM($I$55:UBL55)&lt;=$G$58,1,0)</f>
        <v>1</v>
      </c>
      <c r="UBM56" s="299">
        <f>IF(SUM($I$55:UBM55)&lt;=$G$58,1,0)</f>
        <v>1</v>
      </c>
      <c r="UBN56" s="299">
        <f>IF(SUM($I$55:UBN55)&lt;=$G$58,1,0)</f>
        <v>1</v>
      </c>
      <c r="UBO56" s="299">
        <f>IF(SUM($I$55:UBO55)&lt;=$G$58,1,0)</f>
        <v>1</v>
      </c>
      <c r="UBP56" s="299">
        <f>IF(SUM($I$55:UBP55)&lt;=$G$58,1,0)</f>
        <v>1</v>
      </c>
      <c r="UBQ56" s="299">
        <f>IF(SUM($I$55:UBQ55)&lt;=$G$58,1,0)</f>
        <v>1</v>
      </c>
      <c r="UBR56" s="299">
        <f>IF(SUM($I$55:UBR55)&lt;=$G$58,1,0)</f>
        <v>1</v>
      </c>
      <c r="UBS56" s="299">
        <f>IF(SUM($I$55:UBS55)&lt;=$G$58,1,0)</f>
        <v>1</v>
      </c>
      <c r="UBT56" s="299">
        <f>IF(SUM($I$55:UBT55)&lt;=$G$58,1,0)</f>
        <v>1</v>
      </c>
      <c r="UBU56" s="299">
        <f>IF(SUM($I$55:UBU55)&lt;=$G$58,1,0)</f>
        <v>1</v>
      </c>
      <c r="UBV56" s="299">
        <f>IF(SUM($I$55:UBV55)&lt;=$G$58,1,0)</f>
        <v>1</v>
      </c>
      <c r="UBW56" s="299">
        <f>IF(SUM($I$55:UBW55)&lt;=$G$58,1,0)</f>
        <v>1</v>
      </c>
      <c r="UBX56" s="299">
        <f>IF(SUM($I$55:UBX55)&lt;=$G$58,1,0)</f>
        <v>1</v>
      </c>
      <c r="UBY56" s="299">
        <f>IF(SUM($I$55:UBY55)&lt;=$G$58,1,0)</f>
        <v>1</v>
      </c>
      <c r="UBZ56" s="299">
        <f>IF(SUM($I$55:UBZ55)&lt;=$G$58,1,0)</f>
        <v>1</v>
      </c>
      <c r="UCA56" s="299">
        <f>IF(SUM($I$55:UCA55)&lt;=$G$58,1,0)</f>
        <v>1</v>
      </c>
      <c r="UCB56" s="299">
        <f>IF(SUM($I$55:UCB55)&lt;=$G$58,1,0)</f>
        <v>1</v>
      </c>
      <c r="UCC56" s="299">
        <f>IF(SUM($I$55:UCC55)&lt;=$G$58,1,0)</f>
        <v>1</v>
      </c>
      <c r="UCD56" s="299">
        <f>IF(SUM($I$55:UCD55)&lt;=$G$58,1,0)</f>
        <v>1</v>
      </c>
      <c r="UCE56" s="299">
        <f>IF(SUM($I$55:UCE55)&lt;=$G$58,1,0)</f>
        <v>1</v>
      </c>
      <c r="UCF56" s="299">
        <f>IF(SUM($I$55:UCF55)&lt;=$G$58,1,0)</f>
        <v>1</v>
      </c>
      <c r="UCG56" s="299">
        <f>IF(SUM($I$55:UCG55)&lt;=$G$58,1,0)</f>
        <v>1</v>
      </c>
      <c r="UCH56" s="299">
        <f>IF(SUM($I$55:UCH55)&lt;=$G$58,1,0)</f>
        <v>1</v>
      </c>
      <c r="UCI56" s="299">
        <f>IF(SUM($I$55:UCI55)&lt;=$G$58,1,0)</f>
        <v>1</v>
      </c>
      <c r="UCJ56" s="299">
        <f>IF(SUM($I$55:UCJ55)&lt;=$G$58,1,0)</f>
        <v>1</v>
      </c>
      <c r="UCK56" s="299">
        <f>IF(SUM($I$55:UCK55)&lt;=$G$58,1,0)</f>
        <v>1</v>
      </c>
      <c r="UCL56" s="299">
        <f>IF(SUM($I$55:UCL55)&lt;=$G$58,1,0)</f>
        <v>1</v>
      </c>
      <c r="UCM56" s="299">
        <f>IF(SUM($I$55:UCM55)&lt;=$G$58,1,0)</f>
        <v>1</v>
      </c>
      <c r="UCN56" s="299">
        <f>IF(SUM($I$55:UCN55)&lt;=$G$58,1,0)</f>
        <v>1</v>
      </c>
      <c r="UCO56" s="299">
        <f>IF(SUM($I$55:UCO55)&lt;=$G$58,1,0)</f>
        <v>1</v>
      </c>
      <c r="UCP56" s="299">
        <f>IF(SUM($I$55:UCP55)&lt;=$G$58,1,0)</f>
        <v>1</v>
      </c>
      <c r="UCQ56" s="299">
        <f>IF(SUM($I$55:UCQ55)&lt;=$G$58,1,0)</f>
        <v>1</v>
      </c>
      <c r="UCR56" s="299">
        <f>IF(SUM($I$55:UCR55)&lt;=$G$58,1,0)</f>
        <v>1</v>
      </c>
      <c r="UCS56" s="299">
        <f>IF(SUM($I$55:UCS55)&lt;=$G$58,1,0)</f>
        <v>1</v>
      </c>
      <c r="UCT56" s="299">
        <f>IF(SUM($I$55:UCT55)&lt;=$G$58,1,0)</f>
        <v>1</v>
      </c>
      <c r="UCU56" s="299">
        <f>IF(SUM($I$55:UCU55)&lt;=$G$58,1,0)</f>
        <v>1</v>
      </c>
      <c r="UCV56" s="299">
        <f>IF(SUM($I$55:UCV55)&lt;=$G$58,1,0)</f>
        <v>1</v>
      </c>
      <c r="UCW56" s="299">
        <f>IF(SUM($I$55:UCW55)&lt;=$G$58,1,0)</f>
        <v>1</v>
      </c>
      <c r="UCX56" s="299">
        <f>IF(SUM($I$55:UCX55)&lt;=$G$58,1,0)</f>
        <v>1</v>
      </c>
      <c r="UCY56" s="299">
        <f>IF(SUM($I$55:UCY55)&lt;=$G$58,1,0)</f>
        <v>1</v>
      </c>
      <c r="UCZ56" s="299">
        <f>IF(SUM($I$55:UCZ55)&lt;=$G$58,1,0)</f>
        <v>1</v>
      </c>
      <c r="UDA56" s="299">
        <f>IF(SUM($I$55:UDA55)&lt;=$G$58,1,0)</f>
        <v>1</v>
      </c>
      <c r="UDB56" s="299">
        <f>IF(SUM($I$55:UDB55)&lt;=$G$58,1,0)</f>
        <v>1</v>
      </c>
      <c r="UDC56" s="299">
        <f>IF(SUM($I$55:UDC55)&lt;=$G$58,1,0)</f>
        <v>1</v>
      </c>
      <c r="UDD56" s="299">
        <f>IF(SUM($I$55:UDD55)&lt;=$G$58,1,0)</f>
        <v>1</v>
      </c>
      <c r="UDE56" s="299">
        <f>IF(SUM($I$55:UDE55)&lt;=$G$58,1,0)</f>
        <v>1</v>
      </c>
      <c r="UDF56" s="299">
        <f>IF(SUM($I$55:UDF55)&lt;=$G$58,1,0)</f>
        <v>1</v>
      </c>
      <c r="UDG56" s="299">
        <f>IF(SUM($I$55:UDG55)&lt;=$G$58,1,0)</f>
        <v>1</v>
      </c>
      <c r="UDH56" s="299">
        <f>IF(SUM($I$55:UDH55)&lt;=$G$58,1,0)</f>
        <v>1</v>
      </c>
      <c r="UDI56" s="299">
        <f>IF(SUM($I$55:UDI55)&lt;=$G$58,1,0)</f>
        <v>1</v>
      </c>
      <c r="UDJ56" s="299">
        <f>IF(SUM($I$55:UDJ55)&lt;=$G$58,1,0)</f>
        <v>1</v>
      </c>
      <c r="UDK56" s="299">
        <f>IF(SUM($I$55:UDK55)&lt;=$G$58,1,0)</f>
        <v>1</v>
      </c>
      <c r="UDL56" s="299">
        <f>IF(SUM($I$55:UDL55)&lt;=$G$58,1,0)</f>
        <v>1</v>
      </c>
      <c r="UDM56" s="299">
        <f>IF(SUM($I$55:UDM55)&lt;=$G$58,1,0)</f>
        <v>1</v>
      </c>
      <c r="UDN56" s="299">
        <f>IF(SUM($I$55:UDN55)&lt;=$G$58,1,0)</f>
        <v>1</v>
      </c>
      <c r="UDO56" s="299">
        <f>IF(SUM($I$55:UDO55)&lt;=$G$58,1,0)</f>
        <v>1</v>
      </c>
      <c r="UDP56" s="299">
        <f>IF(SUM($I$55:UDP55)&lt;=$G$58,1,0)</f>
        <v>1</v>
      </c>
      <c r="UDQ56" s="299">
        <f>IF(SUM($I$55:UDQ55)&lt;=$G$58,1,0)</f>
        <v>1</v>
      </c>
      <c r="UDR56" s="299">
        <f>IF(SUM($I$55:UDR55)&lt;=$G$58,1,0)</f>
        <v>1</v>
      </c>
      <c r="UDS56" s="299">
        <f>IF(SUM($I$55:UDS55)&lt;=$G$58,1,0)</f>
        <v>1</v>
      </c>
      <c r="UDT56" s="299">
        <f>IF(SUM($I$55:UDT55)&lt;=$G$58,1,0)</f>
        <v>1</v>
      </c>
      <c r="UDU56" s="299">
        <f>IF(SUM($I$55:UDU55)&lt;=$G$58,1,0)</f>
        <v>1</v>
      </c>
      <c r="UDV56" s="299">
        <f>IF(SUM($I$55:UDV55)&lt;=$G$58,1,0)</f>
        <v>1</v>
      </c>
      <c r="UDW56" s="299">
        <f>IF(SUM($I$55:UDW55)&lt;=$G$58,1,0)</f>
        <v>1</v>
      </c>
      <c r="UDX56" s="299">
        <f>IF(SUM($I$55:UDX55)&lt;=$G$58,1,0)</f>
        <v>1</v>
      </c>
      <c r="UDY56" s="299">
        <f>IF(SUM($I$55:UDY55)&lt;=$G$58,1,0)</f>
        <v>1</v>
      </c>
      <c r="UDZ56" s="299">
        <f>IF(SUM($I$55:UDZ55)&lt;=$G$58,1,0)</f>
        <v>1</v>
      </c>
      <c r="UEA56" s="299">
        <f>IF(SUM($I$55:UEA55)&lt;=$G$58,1,0)</f>
        <v>1</v>
      </c>
      <c r="UEB56" s="299">
        <f>IF(SUM($I$55:UEB55)&lt;=$G$58,1,0)</f>
        <v>1</v>
      </c>
      <c r="UEC56" s="299">
        <f>IF(SUM($I$55:UEC55)&lt;=$G$58,1,0)</f>
        <v>1</v>
      </c>
      <c r="UED56" s="299">
        <f>IF(SUM($I$55:UED55)&lt;=$G$58,1,0)</f>
        <v>1</v>
      </c>
      <c r="UEE56" s="299">
        <f>IF(SUM($I$55:UEE55)&lt;=$G$58,1,0)</f>
        <v>1</v>
      </c>
      <c r="UEF56" s="299">
        <f>IF(SUM($I$55:UEF55)&lt;=$G$58,1,0)</f>
        <v>1</v>
      </c>
      <c r="UEG56" s="299">
        <f>IF(SUM($I$55:UEG55)&lt;=$G$58,1,0)</f>
        <v>1</v>
      </c>
      <c r="UEH56" s="299">
        <f>IF(SUM($I$55:UEH55)&lt;=$G$58,1,0)</f>
        <v>1</v>
      </c>
      <c r="UEI56" s="299">
        <f>IF(SUM($I$55:UEI55)&lt;=$G$58,1,0)</f>
        <v>1</v>
      </c>
      <c r="UEJ56" s="299">
        <f>IF(SUM($I$55:UEJ55)&lt;=$G$58,1,0)</f>
        <v>1</v>
      </c>
      <c r="UEK56" s="299">
        <f>IF(SUM($I$55:UEK55)&lt;=$G$58,1,0)</f>
        <v>1</v>
      </c>
      <c r="UEL56" s="299">
        <f>IF(SUM($I$55:UEL55)&lt;=$G$58,1,0)</f>
        <v>1</v>
      </c>
      <c r="UEM56" s="299">
        <f>IF(SUM($I$55:UEM55)&lt;=$G$58,1,0)</f>
        <v>1</v>
      </c>
      <c r="UEN56" s="299">
        <f>IF(SUM($I$55:UEN55)&lt;=$G$58,1,0)</f>
        <v>1</v>
      </c>
      <c r="UEO56" s="299">
        <f>IF(SUM($I$55:UEO55)&lt;=$G$58,1,0)</f>
        <v>1</v>
      </c>
      <c r="UEP56" s="299">
        <f>IF(SUM($I$55:UEP55)&lt;=$G$58,1,0)</f>
        <v>1</v>
      </c>
      <c r="UEQ56" s="299">
        <f>IF(SUM($I$55:UEQ55)&lt;=$G$58,1,0)</f>
        <v>1</v>
      </c>
      <c r="UER56" s="299">
        <f>IF(SUM($I$55:UER55)&lt;=$G$58,1,0)</f>
        <v>1</v>
      </c>
      <c r="UES56" s="299">
        <f>IF(SUM($I$55:UES55)&lt;=$G$58,1,0)</f>
        <v>1</v>
      </c>
      <c r="UET56" s="299">
        <f>IF(SUM($I$55:UET55)&lt;=$G$58,1,0)</f>
        <v>1</v>
      </c>
      <c r="UEU56" s="299">
        <f>IF(SUM($I$55:UEU55)&lt;=$G$58,1,0)</f>
        <v>1</v>
      </c>
      <c r="UEV56" s="299">
        <f>IF(SUM($I$55:UEV55)&lt;=$G$58,1,0)</f>
        <v>1</v>
      </c>
      <c r="UEW56" s="299">
        <f>IF(SUM($I$55:UEW55)&lt;=$G$58,1,0)</f>
        <v>1</v>
      </c>
      <c r="UEX56" s="299">
        <f>IF(SUM($I$55:UEX55)&lt;=$G$58,1,0)</f>
        <v>1</v>
      </c>
      <c r="UEY56" s="299">
        <f>IF(SUM($I$55:UEY55)&lt;=$G$58,1,0)</f>
        <v>1</v>
      </c>
      <c r="UEZ56" s="299">
        <f>IF(SUM($I$55:UEZ55)&lt;=$G$58,1,0)</f>
        <v>1</v>
      </c>
      <c r="UFA56" s="299">
        <f>IF(SUM($I$55:UFA55)&lt;=$G$58,1,0)</f>
        <v>1</v>
      </c>
      <c r="UFB56" s="299">
        <f>IF(SUM($I$55:UFB55)&lt;=$G$58,1,0)</f>
        <v>1</v>
      </c>
      <c r="UFC56" s="299">
        <f>IF(SUM($I$55:UFC55)&lt;=$G$58,1,0)</f>
        <v>1</v>
      </c>
      <c r="UFD56" s="299">
        <f>IF(SUM($I$55:UFD55)&lt;=$G$58,1,0)</f>
        <v>1</v>
      </c>
      <c r="UFE56" s="299">
        <f>IF(SUM($I$55:UFE55)&lt;=$G$58,1,0)</f>
        <v>1</v>
      </c>
      <c r="UFF56" s="299">
        <f>IF(SUM($I$55:UFF55)&lt;=$G$58,1,0)</f>
        <v>1</v>
      </c>
      <c r="UFG56" s="299">
        <f>IF(SUM($I$55:UFG55)&lt;=$G$58,1,0)</f>
        <v>1</v>
      </c>
      <c r="UFH56" s="299">
        <f>IF(SUM($I$55:UFH55)&lt;=$G$58,1,0)</f>
        <v>1</v>
      </c>
      <c r="UFI56" s="299">
        <f>IF(SUM($I$55:UFI55)&lt;=$G$58,1,0)</f>
        <v>1</v>
      </c>
      <c r="UFJ56" s="299">
        <f>IF(SUM($I$55:UFJ55)&lt;=$G$58,1,0)</f>
        <v>1</v>
      </c>
      <c r="UFK56" s="299">
        <f>IF(SUM($I$55:UFK55)&lt;=$G$58,1,0)</f>
        <v>1</v>
      </c>
      <c r="UFL56" s="299">
        <f>IF(SUM($I$55:UFL55)&lt;=$G$58,1,0)</f>
        <v>1</v>
      </c>
      <c r="UFM56" s="299">
        <f>IF(SUM($I$55:UFM55)&lt;=$G$58,1,0)</f>
        <v>1</v>
      </c>
      <c r="UFN56" s="299">
        <f>IF(SUM($I$55:UFN55)&lt;=$G$58,1,0)</f>
        <v>1</v>
      </c>
      <c r="UFO56" s="299">
        <f>IF(SUM($I$55:UFO55)&lt;=$G$58,1,0)</f>
        <v>1</v>
      </c>
      <c r="UFP56" s="299">
        <f>IF(SUM($I$55:UFP55)&lt;=$G$58,1,0)</f>
        <v>1</v>
      </c>
      <c r="UFQ56" s="299">
        <f>IF(SUM($I$55:UFQ55)&lt;=$G$58,1,0)</f>
        <v>1</v>
      </c>
      <c r="UFR56" s="299">
        <f>IF(SUM($I$55:UFR55)&lt;=$G$58,1,0)</f>
        <v>1</v>
      </c>
      <c r="UFS56" s="299">
        <f>IF(SUM($I$55:UFS55)&lt;=$G$58,1,0)</f>
        <v>1</v>
      </c>
      <c r="UFT56" s="299">
        <f>IF(SUM($I$55:UFT55)&lt;=$G$58,1,0)</f>
        <v>1</v>
      </c>
      <c r="UFU56" s="299">
        <f>IF(SUM($I$55:UFU55)&lt;=$G$58,1,0)</f>
        <v>1</v>
      </c>
      <c r="UFV56" s="299">
        <f>IF(SUM($I$55:UFV55)&lt;=$G$58,1,0)</f>
        <v>1</v>
      </c>
      <c r="UFW56" s="299">
        <f>IF(SUM($I$55:UFW55)&lt;=$G$58,1,0)</f>
        <v>1</v>
      </c>
      <c r="UFX56" s="299">
        <f>IF(SUM($I$55:UFX55)&lt;=$G$58,1,0)</f>
        <v>1</v>
      </c>
      <c r="UFY56" s="299">
        <f>IF(SUM($I$55:UFY55)&lt;=$G$58,1,0)</f>
        <v>1</v>
      </c>
      <c r="UFZ56" s="299">
        <f>IF(SUM($I$55:UFZ55)&lt;=$G$58,1,0)</f>
        <v>1</v>
      </c>
      <c r="UGA56" s="299">
        <f>IF(SUM($I$55:UGA55)&lt;=$G$58,1,0)</f>
        <v>1</v>
      </c>
      <c r="UGB56" s="299">
        <f>IF(SUM($I$55:UGB55)&lt;=$G$58,1,0)</f>
        <v>1</v>
      </c>
      <c r="UGC56" s="299">
        <f>IF(SUM($I$55:UGC55)&lt;=$G$58,1,0)</f>
        <v>1</v>
      </c>
      <c r="UGD56" s="299">
        <f>IF(SUM($I$55:UGD55)&lt;=$G$58,1,0)</f>
        <v>1</v>
      </c>
      <c r="UGE56" s="299">
        <f>IF(SUM($I$55:UGE55)&lt;=$G$58,1,0)</f>
        <v>1</v>
      </c>
      <c r="UGF56" s="299">
        <f>IF(SUM($I$55:UGF55)&lt;=$G$58,1,0)</f>
        <v>1</v>
      </c>
      <c r="UGG56" s="299">
        <f>IF(SUM($I$55:UGG55)&lt;=$G$58,1,0)</f>
        <v>1</v>
      </c>
      <c r="UGH56" s="299">
        <f>IF(SUM($I$55:UGH55)&lt;=$G$58,1,0)</f>
        <v>1</v>
      </c>
      <c r="UGI56" s="299">
        <f>IF(SUM($I$55:UGI55)&lt;=$G$58,1,0)</f>
        <v>1</v>
      </c>
      <c r="UGJ56" s="299">
        <f>IF(SUM($I$55:UGJ55)&lt;=$G$58,1,0)</f>
        <v>1</v>
      </c>
      <c r="UGK56" s="299">
        <f>IF(SUM($I$55:UGK55)&lt;=$G$58,1,0)</f>
        <v>1</v>
      </c>
      <c r="UGL56" s="299">
        <f>IF(SUM($I$55:UGL55)&lt;=$G$58,1,0)</f>
        <v>1</v>
      </c>
      <c r="UGM56" s="299">
        <f>IF(SUM($I$55:UGM55)&lt;=$G$58,1,0)</f>
        <v>1</v>
      </c>
      <c r="UGN56" s="299">
        <f>IF(SUM($I$55:UGN55)&lt;=$G$58,1,0)</f>
        <v>1</v>
      </c>
      <c r="UGO56" s="299">
        <f>IF(SUM($I$55:UGO55)&lt;=$G$58,1,0)</f>
        <v>1</v>
      </c>
      <c r="UGP56" s="299">
        <f>IF(SUM($I$55:UGP55)&lt;=$G$58,1,0)</f>
        <v>1</v>
      </c>
      <c r="UGQ56" s="299">
        <f>IF(SUM($I$55:UGQ55)&lt;=$G$58,1,0)</f>
        <v>1</v>
      </c>
      <c r="UGR56" s="299">
        <f>IF(SUM($I$55:UGR55)&lt;=$G$58,1,0)</f>
        <v>1</v>
      </c>
      <c r="UGS56" s="299">
        <f>IF(SUM($I$55:UGS55)&lt;=$G$58,1,0)</f>
        <v>1</v>
      </c>
      <c r="UGT56" s="299">
        <f>IF(SUM($I$55:UGT55)&lt;=$G$58,1,0)</f>
        <v>1</v>
      </c>
      <c r="UGU56" s="299">
        <f>IF(SUM($I$55:UGU55)&lt;=$G$58,1,0)</f>
        <v>1</v>
      </c>
      <c r="UGV56" s="299">
        <f>IF(SUM($I$55:UGV55)&lt;=$G$58,1,0)</f>
        <v>1</v>
      </c>
      <c r="UGW56" s="299">
        <f>IF(SUM($I$55:UGW55)&lt;=$G$58,1,0)</f>
        <v>1</v>
      </c>
      <c r="UGX56" s="299">
        <f>IF(SUM($I$55:UGX55)&lt;=$G$58,1,0)</f>
        <v>1</v>
      </c>
      <c r="UGY56" s="299">
        <f>IF(SUM($I$55:UGY55)&lt;=$G$58,1,0)</f>
        <v>1</v>
      </c>
      <c r="UGZ56" s="299">
        <f>IF(SUM($I$55:UGZ55)&lt;=$G$58,1,0)</f>
        <v>1</v>
      </c>
      <c r="UHA56" s="299">
        <f>IF(SUM($I$55:UHA55)&lt;=$G$58,1,0)</f>
        <v>1</v>
      </c>
      <c r="UHB56" s="299">
        <f>IF(SUM($I$55:UHB55)&lt;=$G$58,1,0)</f>
        <v>1</v>
      </c>
      <c r="UHC56" s="299">
        <f>IF(SUM($I$55:UHC55)&lt;=$G$58,1,0)</f>
        <v>1</v>
      </c>
      <c r="UHD56" s="299">
        <f>IF(SUM($I$55:UHD55)&lt;=$G$58,1,0)</f>
        <v>1</v>
      </c>
      <c r="UHE56" s="299">
        <f>IF(SUM($I$55:UHE55)&lt;=$G$58,1,0)</f>
        <v>1</v>
      </c>
      <c r="UHF56" s="299">
        <f>IF(SUM($I$55:UHF55)&lt;=$G$58,1,0)</f>
        <v>1</v>
      </c>
      <c r="UHG56" s="299">
        <f>IF(SUM($I$55:UHG55)&lt;=$G$58,1,0)</f>
        <v>1</v>
      </c>
      <c r="UHH56" s="299">
        <f>IF(SUM($I$55:UHH55)&lt;=$G$58,1,0)</f>
        <v>1</v>
      </c>
      <c r="UHI56" s="299">
        <f>IF(SUM($I$55:UHI55)&lt;=$G$58,1,0)</f>
        <v>1</v>
      </c>
      <c r="UHJ56" s="299">
        <f>IF(SUM($I$55:UHJ55)&lt;=$G$58,1,0)</f>
        <v>1</v>
      </c>
      <c r="UHK56" s="299">
        <f>IF(SUM($I$55:UHK55)&lt;=$G$58,1,0)</f>
        <v>1</v>
      </c>
      <c r="UHL56" s="299">
        <f>IF(SUM($I$55:UHL55)&lt;=$G$58,1,0)</f>
        <v>1</v>
      </c>
      <c r="UHM56" s="299">
        <f>IF(SUM($I$55:UHM55)&lt;=$G$58,1,0)</f>
        <v>1</v>
      </c>
      <c r="UHN56" s="299">
        <f>IF(SUM($I$55:UHN55)&lt;=$G$58,1,0)</f>
        <v>1</v>
      </c>
      <c r="UHO56" s="299">
        <f>IF(SUM($I$55:UHO55)&lt;=$G$58,1,0)</f>
        <v>1</v>
      </c>
      <c r="UHP56" s="299">
        <f>IF(SUM($I$55:UHP55)&lt;=$G$58,1,0)</f>
        <v>1</v>
      </c>
      <c r="UHQ56" s="299">
        <f>IF(SUM($I$55:UHQ55)&lt;=$G$58,1,0)</f>
        <v>1</v>
      </c>
      <c r="UHR56" s="299">
        <f>IF(SUM($I$55:UHR55)&lt;=$G$58,1,0)</f>
        <v>1</v>
      </c>
      <c r="UHS56" s="299">
        <f>IF(SUM($I$55:UHS55)&lt;=$G$58,1,0)</f>
        <v>1</v>
      </c>
      <c r="UHT56" s="299">
        <f>IF(SUM($I$55:UHT55)&lt;=$G$58,1,0)</f>
        <v>1</v>
      </c>
      <c r="UHU56" s="299">
        <f>IF(SUM($I$55:UHU55)&lt;=$G$58,1,0)</f>
        <v>1</v>
      </c>
      <c r="UHV56" s="299">
        <f>IF(SUM($I$55:UHV55)&lt;=$G$58,1,0)</f>
        <v>1</v>
      </c>
      <c r="UHW56" s="299">
        <f>IF(SUM($I$55:UHW55)&lt;=$G$58,1,0)</f>
        <v>1</v>
      </c>
      <c r="UHX56" s="299">
        <f>IF(SUM($I$55:UHX55)&lt;=$G$58,1,0)</f>
        <v>1</v>
      </c>
      <c r="UHY56" s="299">
        <f>IF(SUM($I$55:UHY55)&lt;=$G$58,1,0)</f>
        <v>1</v>
      </c>
      <c r="UHZ56" s="299">
        <f>IF(SUM($I$55:UHZ55)&lt;=$G$58,1,0)</f>
        <v>1</v>
      </c>
      <c r="UIA56" s="299">
        <f>IF(SUM($I$55:UIA55)&lt;=$G$58,1,0)</f>
        <v>1</v>
      </c>
      <c r="UIB56" s="299">
        <f>IF(SUM($I$55:UIB55)&lt;=$G$58,1,0)</f>
        <v>1</v>
      </c>
      <c r="UIC56" s="299">
        <f>IF(SUM($I$55:UIC55)&lt;=$G$58,1,0)</f>
        <v>1</v>
      </c>
      <c r="UID56" s="299">
        <f>IF(SUM($I$55:UID55)&lt;=$G$58,1,0)</f>
        <v>1</v>
      </c>
      <c r="UIE56" s="299">
        <f>IF(SUM($I$55:UIE55)&lt;=$G$58,1,0)</f>
        <v>1</v>
      </c>
      <c r="UIF56" s="299">
        <f>IF(SUM($I$55:UIF55)&lt;=$G$58,1,0)</f>
        <v>1</v>
      </c>
      <c r="UIG56" s="299">
        <f>IF(SUM($I$55:UIG55)&lt;=$G$58,1,0)</f>
        <v>1</v>
      </c>
      <c r="UIH56" s="299">
        <f>IF(SUM($I$55:UIH55)&lt;=$G$58,1,0)</f>
        <v>1</v>
      </c>
      <c r="UII56" s="299">
        <f>IF(SUM($I$55:UII55)&lt;=$G$58,1,0)</f>
        <v>1</v>
      </c>
      <c r="UIJ56" s="299">
        <f>IF(SUM($I$55:UIJ55)&lt;=$G$58,1,0)</f>
        <v>1</v>
      </c>
      <c r="UIK56" s="299">
        <f>IF(SUM($I$55:UIK55)&lt;=$G$58,1,0)</f>
        <v>1</v>
      </c>
      <c r="UIL56" s="299">
        <f>IF(SUM($I$55:UIL55)&lt;=$G$58,1,0)</f>
        <v>1</v>
      </c>
      <c r="UIM56" s="299">
        <f>IF(SUM($I$55:UIM55)&lt;=$G$58,1,0)</f>
        <v>1</v>
      </c>
      <c r="UIN56" s="299">
        <f>IF(SUM($I$55:UIN55)&lt;=$G$58,1,0)</f>
        <v>1</v>
      </c>
      <c r="UIO56" s="299">
        <f>IF(SUM($I$55:UIO55)&lt;=$G$58,1,0)</f>
        <v>1</v>
      </c>
      <c r="UIP56" s="299">
        <f>IF(SUM($I$55:UIP55)&lt;=$G$58,1,0)</f>
        <v>1</v>
      </c>
      <c r="UIQ56" s="299">
        <f>IF(SUM($I$55:UIQ55)&lt;=$G$58,1,0)</f>
        <v>1</v>
      </c>
      <c r="UIR56" s="299">
        <f>IF(SUM($I$55:UIR55)&lt;=$G$58,1,0)</f>
        <v>1</v>
      </c>
      <c r="UIS56" s="299">
        <f>IF(SUM($I$55:UIS55)&lt;=$G$58,1,0)</f>
        <v>1</v>
      </c>
      <c r="UIT56" s="299">
        <f>IF(SUM($I$55:UIT55)&lt;=$G$58,1,0)</f>
        <v>1</v>
      </c>
      <c r="UIU56" s="299">
        <f>IF(SUM($I$55:UIU55)&lt;=$G$58,1,0)</f>
        <v>1</v>
      </c>
      <c r="UIV56" s="299">
        <f>IF(SUM($I$55:UIV55)&lt;=$G$58,1,0)</f>
        <v>1</v>
      </c>
      <c r="UIW56" s="299">
        <f>IF(SUM($I$55:UIW55)&lt;=$G$58,1,0)</f>
        <v>1</v>
      </c>
      <c r="UIX56" s="299">
        <f>IF(SUM($I$55:UIX55)&lt;=$G$58,1,0)</f>
        <v>1</v>
      </c>
      <c r="UIY56" s="299">
        <f>IF(SUM($I$55:UIY55)&lt;=$G$58,1,0)</f>
        <v>1</v>
      </c>
      <c r="UIZ56" s="299">
        <f>IF(SUM($I$55:UIZ55)&lt;=$G$58,1,0)</f>
        <v>1</v>
      </c>
      <c r="UJA56" s="299">
        <f>IF(SUM($I$55:UJA55)&lt;=$G$58,1,0)</f>
        <v>1</v>
      </c>
      <c r="UJB56" s="299">
        <f>IF(SUM($I$55:UJB55)&lt;=$G$58,1,0)</f>
        <v>1</v>
      </c>
      <c r="UJC56" s="299">
        <f>IF(SUM($I$55:UJC55)&lt;=$G$58,1,0)</f>
        <v>1</v>
      </c>
      <c r="UJD56" s="299">
        <f>IF(SUM($I$55:UJD55)&lt;=$G$58,1,0)</f>
        <v>1</v>
      </c>
      <c r="UJE56" s="299">
        <f>IF(SUM($I$55:UJE55)&lt;=$G$58,1,0)</f>
        <v>1</v>
      </c>
      <c r="UJF56" s="299">
        <f>IF(SUM($I$55:UJF55)&lt;=$G$58,1,0)</f>
        <v>1</v>
      </c>
      <c r="UJG56" s="299">
        <f>IF(SUM($I$55:UJG55)&lt;=$G$58,1,0)</f>
        <v>1</v>
      </c>
      <c r="UJH56" s="299">
        <f>IF(SUM($I$55:UJH55)&lt;=$G$58,1,0)</f>
        <v>1</v>
      </c>
      <c r="UJI56" s="299">
        <f>IF(SUM($I$55:UJI55)&lt;=$G$58,1,0)</f>
        <v>1</v>
      </c>
      <c r="UJJ56" s="299">
        <f>IF(SUM($I$55:UJJ55)&lt;=$G$58,1,0)</f>
        <v>1</v>
      </c>
      <c r="UJK56" s="299">
        <f>IF(SUM($I$55:UJK55)&lt;=$G$58,1,0)</f>
        <v>1</v>
      </c>
      <c r="UJL56" s="299">
        <f>IF(SUM($I$55:UJL55)&lt;=$G$58,1,0)</f>
        <v>1</v>
      </c>
      <c r="UJM56" s="299">
        <f>IF(SUM($I$55:UJM55)&lt;=$G$58,1,0)</f>
        <v>1</v>
      </c>
      <c r="UJN56" s="299">
        <f>IF(SUM($I$55:UJN55)&lt;=$G$58,1,0)</f>
        <v>1</v>
      </c>
      <c r="UJO56" s="299">
        <f>IF(SUM($I$55:UJO55)&lt;=$G$58,1,0)</f>
        <v>1</v>
      </c>
      <c r="UJP56" s="299">
        <f>IF(SUM($I$55:UJP55)&lt;=$G$58,1,0)</f>
        <v>1</v>
      </c>
      <c r="UJQ56" s="299">
        <f>IF(SUM($I$55:UJQ55)&lt;=$G$58,1,0)</f>
        <v>1</v>
      </c>
      <c r="UJR56" s="299">
        <f>IF(SUM($I$55:UJR55)&lt;=$G$58,1,0)</f>
        <v>1</v>
      </c>
      <c r="UJS56" s="299">
        <f>IF(SUM($I$55:UJS55)&lt;=$G$58,1,0)</f>
        <v>1</v>
      </c>
      <c r="UJT56" s="299">
        <f>IF(SUM($I$55:UJT55)&lt;=$G$58,1,0)</f>
        <v>1</v>
      </c>
      <c r="UJU56" s="299">
        <f>IF(SUM($I$55:UJU55)&lt;=$G$58,1,0)</f>
        <v>1</v>
      </c>
      <c r="UJV56" s="299">
        <f>IF(SUM($I$55:UJV55)&lt;=$G$58,1,0)</f>
        <v>1</v>
      </c>
      <c r="UJW56" s="299">
        <f>IF(SUM($I$55:UJW55)&lt;=$G$58,1,0)</f>
        <v>1</v>
      </c>
      <c r="UJX56" s="299">
        <f>IF(SUM($I$55:UJX55)&lt;=$G$58,1,0)</f>
        <v>1</v>
      </c>
      <c r="UJY56" s="299">
        <f>IF(SUM($I$55:UJY55)&lt;=$G$58,1,0)</f>
        <v>1</v>
      </c>
      <c r="UJZ56" s="299">
        <f>IF(SUM($I$55:UJZ55)&lt;=$G$58,1,0)</f>
        <v>1</v>
      </c>
      <c r="UKA56" s="299">
        <f>IF(SUM($I$55:UKA55)&lt;=$G$58,1,0)</f>
        <v>1</v>
      </c>
      <c r="UKB56" s="299">
        <f>IF(SUM($I$55:UKB55)&lt;=$G$58,1,0)</f>
        <v>1</v>
      </c>
      <c r="UKC56" s="299">
        <f>IF(SUM($I$55:UKC55)&lt;=$G$58,1,0)</f>
        <v>1</v>
      </c>
      <c r="UKD56" s="299">
        <f>IF(SUM($I$55:UKD55)&lt;=$G$58,1,0)</f>
        <v>1</v>
      </c>
      <c r="UKE56" s="299">
        <f>IF(SUM($I$55:UKE55)&lt;=$G$58,1,0)</f>
        <v>1</v>
      </c>
      <c r="UKF56" s="299">
        <f>IF(SUM($I$55:UKF55)&lt;=$G$58,1,0)</f>
        <v>1</v>
      </c>
      <c r="UKG56" s="299">
        <f>IF(SUM($I$55:UKG55)&lt;=$G$58,1,0)</f>
        <v>1</v>
      </c>
      <c r="UKH56" s="299">
        <f>IF(SUM($I$55:UKH55)&lt;=$G$58,1,0)</f>
        <v>1</v>
      </c>
      <c r="UKI56" s="299">
        <f>IF(SUM($I$55:UKI55)&lt;=$G$58,1,0)</f>
        <v>1</v>
      </c>
      <c r="UKJ56" s="299">
        <f>IF(SUM($I$55:UKJ55)&lt;=$G$58,1,0)</f>
        <v>1</v>
      </c>
      <c r="UKK56" s="299">
        <f>IF(SUM($I$55:UKK55)&lt;=$G$58,1,0)</f>
        <v>1</v>
      </c>
      <c r="UKL56" s="299">
        <f>IF(SUM($I$55:UKL55)&lt;=$G$58,1,0)</f>
        <v>1</v>
      </c>
      <c r="UKM56" s="299">
        <f>IF(SUM($I$55:UKM55)&lt;=$G$58,1,0)</f>
        <v>1</v>
      </c>
      <c r="UKN56" s="299">
        <f>IF(SUM($I$55:UKN55)&lt;=$G$58,1,0)</f>
        <v>1</v>
      </c>
      <c r="UKO56" s="299">
        <f>IF(SUM($I$55:UKO55)&lt;=$G$58,1,0)</f>
        <v>1</v>
      </c>
      <c r="UKP56" s="299">
        <f>IF(SUM($I$55:UKP55)&lt;=$G$58,1,0)</f>
        <v>1</v>
      </c>
      <c r="UKQ56" s="299">
        <f>IF(SUM($I$55:UKQ55)&lt;=$G$58,1,0)</f>
        <v>1</v>
      </c>
      <c r="UKR56" s="299">
        <f>IF(SUM($I$55:UKR55)&lt;=$G$58,1,0)</f>
        <v>1</v>
      </c>
      <c r="UKS56" s="299">
        <f>IF(SUM($I$55:UKS55)&lt;=$G$58,1,0)</f>
        <v>1</v>
      </c>
      <c r="UKT56" s="299">
        <f>IF(SUM($I$55:UKT55)&lt;=$G$58,1,0)</f>
        <v>1</v>
      </c>
      <c r="UKU56" s="299">
        <f>IF(SUM($I$55:UKU55)&lt;=$G$58,1,0)</f>
        <v>1</v>
      </c>
      <c r="UKV56" s="299">
        <f>IF(SUM($I$55:UKV55)&lt;=$G$58,1,0)</f>
        <v>1</v>
      </c>
      <c r="UKW56" s="299">
        <f>IF(SUM($I$55:UKW55)&lt;=$G$58,1,0)</f>
        <v>1</v>
      </c>
      <c r="UKX56" s="299">
        <f>IF(SUM($I$55:UKX55)&lt;=$G$58,1,0)</f>
        <v>1</v>
      </c>
      <c r="UKY56" s="299">
        <f>IF(SUM($I$55:UKY55)&lt;=$G$58,1,0)</f>
        <v>1</v>
      </c>
      <c r="UKZ56" s="299">
        <f>IF(SUM($I$55:UKZ55)&lt;=$G$58,1,0)</f>
        <v>1</v>
      </c>
      <c r="ULA56" s="299">
        <f>IF(SUM($I$55:ULA55)&lt;=$G$58,1,0)</f>
        <v>1</v>
      </c>
      <c r="ULB56" s="299">
        <f>IF(SUM($I$55:ULB55)&lt;=$G$58,1,0)</f>
        <v>1</v>
      </c>
      <c r="ULC56" s="299">
        <f>IF(SUM($I$55:ULC55)&lt;=$G$58,1,0)</f>
        <v>1</v>
      </c>
      <c r="ULD56" s="299">
        <f>IF(SUM($I$55:ULD55)&lt;=$G$58,1,0)</f>
        <v>1</v>
      </c>
      <c r="ULE56" s="299">
        <f>IF(SUM($I$55:ULE55)&lt;=$G$58,1,0)</f>
        <v>1</v>
      </c>
      <c r="ULF56" s="299">
        <f>IF(SUM($I$55:ULF55)&lt;=$G$58,1,0)</f>
        <v>1</v>
      </c>
      <c r="ULG56" s="299">
        <f>IF(SUM($I$55:ULG55)&lt;=$G$58,1,0)</f>
        <v>1</v>
      </c>
      <c r="ULH56" s="299">
        <f>IF(SUM($I$55:ULH55)&lt;=$G$58,1,0)</f>
        <v>1</v>
      </c>
      <c r="ULI56" s="299">
        <f>IF(SUM($I$55:ULI55)&lt;=$G$58,1,0)</f>
        <v>1</v>
      </c>
      <c r="ULJ56" s="299">
        <f>IF(SUM($I$55:ULJ55)&lt;=$G$58,1,0)</f>
        <v>1</v>
      </c>
      <c r="ULK56" s="299">
        <f>IF(SUM($I$55:ULK55)&lt;=$G$58,1,0)</f>
        <v>1</v>
      </c>
      <c r="ULL56" s="299">
        <f>IF(SUM($I$55:ULL55)&lt;=$G$58,1,0)</f>
        <v>1</v>
      </c>
      <c r="ULM56" s="299">
        <f>IF(SUM($I$55:ULM55)&lt;=$G$58,1,0)</f>
        <v>1</v>
      </c>
      <c r="ULN56" s="299">
        <f>IF(SUM($I$55:ULN55)&lt;=$G$58,1,0)</f>
        <v>1</v>
      </c>
      <c r="ULO56" s="299">
        <f>IF(SUM($I$55:ULO55)&lt;=$G$58,1,0)</f>
        <v>1</v>
      </c>
      <c r="ULP56" s="299">
        <f>IF(SUM($I$55:ULP55)&lt;=$G$58,1,0)</f>
        <v>1</v>
      </c>
      <c r="ULQ56" s="299">
        <f>IF(SUM($I$55:ULQ55)&lt;=$G$58,1,0)</f>
        <v>1</v>
      </c>
      <c r="ULR56" s="299">
        <f>IF(SUM($I$55:ULR55)&lt;=$G$58,1,0)</f>
        <v>1</v>
      </c>
      <c r="ULS56" s="299">
        <f>IF(SUM($I$55:ULS55)&lt;=$G$58,1,0)</f>
        <v>1</v>
      </c>
      <c r="ULT56" s="299">
        <f>IF(SUM($I$55:ULT55)&lt;=$G$58,1,0)</f>
        <v>1</v>
      </c>
      <c r="ULU56" s="299">
        <f>IF(SUM($I$55:ULU55)&lt;=$G$58,1,0)</f>
        <v>1</v>
      </c>
      <c r="ULV56" s="299">
        <f>IF(SUM($I$55:ULV55)&lt;=$G$58,1,0)</f>
        <v>1</v>
      </c>
      <c r="ULW56" s="299">
        <f>IF(SUM($I$55:ULW55)&lt;=$G$58,1,0)</f>
        <v>1</v>
      </c>
      <c r="ULX56" s="299">
        <f>IF(SUM($I$55:ULX55)&lt;=$G$58,1,0)</f>
        <v>1</v>
      </c>
      <c r="ULY56" s="299">
        <f>IF(SUM($I$55:ULY55)&lt;=$G$58,1,0)</f>
        <v>1</v>
      </c>
      <c r="ULZ56" s="299">
        <f>IF(SUM($I$55:ULZ55)&lt;=$G$58,1,0)</f>
        <v>1</v>
      </c>
      <c r="UMA56" s="299">
        <f>IF(SUM($I$55:UMA55)&lt;=$G$58,1,0)</f>
        <v>1</v>
      </c>
      <c r="UMB56" s="299">
        <f>IF(SUM($I$55:UMB55)&lt;=$G$58,1,0)</f>
        <v>1</v>
      </c>
      <c r="UMC56" s="299">
        <f>IF(SUM($I$55:UMC55)&lt;=$G$58,1,0)</f>
        <v>1</v>
      </c>
      <c r="UMD56" s="299">
        <f>IF(SUM($I$55:UMD55)&lt;=$G$58,1,0)</f>
        <v>1</v>
      </c>
      <c r="UME56" s="299">
        <f>IF(SUM($I$55:UME55)&lt;=$G$58,1,0)</f>
        <v>1</v>
      </c>
      <c r="UMF56" s="299">
        <f>IF(SUM($I$55:UMF55)&lt;=$G$58,1,0)</f>
        <v>1</v>
      </c>
      <c r="UMG56" s="299">
        <f>IF(SUM($I$55:UMG55)&lt;=$G$58,1,0)</f>
        <v>1</v>
      </c>
      <c r="UMH56" s="299">
        <f>IF(SUM($I$55:UMH55)&lt;=$G$58,1,0)</f>
        <v>1</v>
      </c>
      <c r="UMI56" s="299">
        <f>IF(SUM($I$55:UMI55)&lt;=$G$58,1,0)</f>
        <v>1</v>
      </c>
      <c r="UMJ56" s="299">
        <f>IF(SUM($I$55:UMJ55)&lt;=$G$58,1,0)</f>
        <v>1</v>
      </c>
      <c r="UMK56" s="299">
        <f>IF(SUM($I$55:UMK55)&lt;=$G$58,1,0)</f>
        <v>1</v>
      </c>
      <c r="UML56" s="299">
        <f>IF(SUM($I$55:UML55)&lt;=$G$58,1,0)</f>
        <v>1</v>
      </c>
      <c r="UMM56" s="299">
        <f>IF(SUM($I$55:UMM55)&lt;=$G$58,1,0)</f>
        <v>1</v>
      </c>
      <c r="UMN56" s="299">
        <f>IF(SUM($I$55:UMN55)&lt;=$G$58,1,0)</f>
        <v>1</v>
      </c>
      <c r="UMO56" s="299">
        <f>IF(SUM($I$55:UMO55)&lt;=$G$58,1,0)</f>
        <v>1</v>
      </c>
      <c r="UMP56" s="299">
        <f>IF(SUM($I$55:UMP55)&lt;=$G$58,1,0)</f>
        <v>1</v>
      </c>
      <c r="UMQ56" s="299">
        <f>IF(SUM($I$55:UMQ55)&lt;=$G$58,1,0)</f>
        <v>1</v>
      </c>
      <c r="UMR56" s="299">
        <f>IF(SUM($I$55:UMR55)&lt;=$G$58,1,0)</f>
        <v>1</v>
      </c>
      <c r="UMS56" s="299">
        <f>IF(SUM($I$55:UMS55)&lt;=$G$58,1,0)</f>
        <v>1</v>
      </c>
      <c r="UMT56" s="299">
        <f>IF(SUM($I$55:UMT55)&lt;=$G$58,1,0)</f>
        <v>1</v>
      </c>
      <c r="UMU56" s="299">
        <f>IF(SUM($I$55:UMU55)&lt;=$G$58,1,0)</f>
        <v>1</v>
      </c>
      <c r="UMV56" s="299">
        <f>IF(SUM($I$55:UMV55)&lt;=$G$58,1,0)</f>
        <v>1</v>
      </c>
      <c r="UMW56" s="299">
        <f>IF(SUM($I$55:UMW55)&lt;=$G$58,1,0)</f>
        <v>1</v>
      </c>
      <c r="UMX56" s="299">
        <f>IF(SUM($I$55:UMX55)&lt;=$G$58,1,0)</f>
        <v>1</v>
      </c>
      <c r="UMY56" s="299">
        <f>IF(SUM($I$55:UMY55)&lt;=$G$58,1,0)</f>
        <v>1</v>
      </c>
      <c r="UMZ56" s="299">
        <f>IF(SUM($I$55:UMZ55)&lt;=$G$58,1,0)</f>
        <v>1</v>
      </c>
      <c r="UNA56" s="299">
        <f>IF(SUM($I$55:UNA55)&lt;=$G$58,1,0)</f>
        <v>1</v>
      </c>
      <c r="UNB56" s="299">
        <f>IF(SUM($I$55:UNB55)&lt;=$G$58,1,0)</f>
        <v>1</v>
      </c>
      <c r="UNC56" s="299">
        <f>IF(SUM($I$55:UNC55)&lt;=$G$58,1,0)</f>
        <v>1</v>
      </c>
      <c r="UND56" s="299">
        <f>IF(SUM($I$55:UND55)&lt;=$G$58,1,0)</f>
        <v>1</v>
      </c>
      <c r="UNE56" s="299">
        <f>IF(SUM($I$55:UNE55)&lt;=$G$58,1,0)</f>
        <v>1</v>
      </c>
      <c r="UNF56" s="299">
        <f>IF(SUM($I$55:UNF55)&lt;=$G$58,1,0)</f>
        <v>1</v>
      </c>
      <c r="UNG56" s="299">
        <f>IF(SUM($I$55:UNG55)&lt;=$G$58,1,0)</f>
        <v>1</v>
      </c>
      <c r="UNH56" s="299">
        <f>IF(SUM($I$55:UNH55)&lt;=$G$58,1,0)</f>
        <v>1</v>
      </c>
      <c r="UNI56" s="299">
        <f>IF(SUM($I$55:UNI55)&lt;=$G$58,1,0)</f>
        <v>1</v>
      </c>
      <c r="UNJ56" s="299">
        <f>IF(SUM($I$55:UNJ55)&lt;=$G$58,1,0)</f>
        <v>1</v>
      </c>
      <c r="UNK56" s="299">
        <f>IF(SUM($I$55:UNK55)&lt;=$G$58,1,0)</f>
        <v>1</v>
      </c>
      <c r="UNL56" s="299">
        <f>IF(SUM($I$55:UNL55)&lt;=$G$58,1,0)</f>
        <v>1</v>
      </c>
      <c r="UNM56" s="299">
        <f>IF(SUM($I$55:UNM55)&lt;=$G$58,1,0)</f>
        <v>1</v>
      </c>
      <c r="UNN56" s="299">
        <f>IF(SUM($I$55:UNN55)&lt;=$G$58,1,0)</f>
        <v>1</v>
      </c>
      <c r="UNO56" s="299">
        <f>IF(SUM($I$55:UNO55)&lt;=$G$58,1,0)</f>
        <v>1</v>
      </c>
      <c r="UNP56" s="299">
        <f>IF(SUM($I$55:UNP55)&lt;=$G$58,1,0)</f>
        <v>1</v>
      </c>
      <c r="UNQ56" s="299">
        <f>IF(SUM($I$55:UNQ55)&lt;=$G$58,1,0)</f>
        <v>1</v>
      </c>
      <c r="UNR56" s="299">
        <f>IF(SUM($I$55:UNR55)&lt;=$G$58,1,0)</f>
        <v>1</v>
      </c>
      <c r="UNS56" s="299">
        <f>IF(SUM($I$55:UNS55)&lt;=$G$58,1,0)</f>
        <v>1</v>
      </c>
      <c r="UNT56" s="299">
        <f>IF(SUM($I$55:UNT55)&lt;=$G$58,1,0)</f>
        <v>1</v>
      </c>
      <c r="UNU56" s="299">
        <f>IF(SUM($I$55:UNU55)&lt;=$G$58,1,0)</f>
        <v>1</v>
      </c>
      <c r="UNV56" s="299">
        <f>IF(SUM($I$55:UNV55)&lt;=$G$58,1,0)</f>
        <v>1</v>
      </c>
      <c r="UNW56" s="299">
        <f>IF(SUM($I$55:UNW55)&lt;=$G$58,1,0)</f>
        <v>1</v>
      </c>
      <c r="UNX56" s="299">
        <f>IF(SUM($I$55:UNX55)&lt;=$G$58,1,0)</f>
        <v>1</v>
      </c>
      <c r="UNY56" s="299">
        <f>IF(SUM($I$55:UNY55)&lt;=$G$58,1,0)</f>
        <v>1</v>
      </c>
      <c r="UNZ56" s="299">
        <f>IF(SUM($I$55:UNZ55)&lt;=$G$58,1,0)</f>
        <v>1</v>
      </c>
      <c r="UOA56" s="299">
        <f>IF(SUM($I$55:UOA55)&lt;=$G$58,1,0)</f>
        <v>1</v>
      </c>
      <c r="UOB56" s="299">
        <f>IF(SUM($I$55:UOB55)&lt;=$G$58,1,0)</f>
        <v>1</v>
      </c>
      <c r="UOC56" s="299">
        <f>IF(SUM($I$55:UOC55)&lt;=$G$58,1,0)</f>
        <v>1</v>
      </c>
      <c r="UOD56" s="299">
        <f>IF(SUM($I$55:UOD55)&lt;=$G$58,1,0)</f>
        <v>1</v>
      </c>
      <c r="UOE56" s="299">
        <f>IF(SUM($I$55:UOE55)&lt;=$G$58,1,0)</f>
        <v>1</v>
      </c>
      <c r="UOF56" s="299">
        <f>IF(SUM($I$55:UOF55)&lt;=$G$58,1,0)</f>
        <v>1</v>
      </c>
      <c r="UOG56" s="299">
        <f>IF(SUM($I$55:UOG55)&lt;=$G$58,1,0)</f>
        <v>1</v>
      </c>
      <c r="UOH56" s="299">
        <f>IF(SUM($I$55:UOH55)&lt;=$G$58,1,0)</f>
        <v>1</v>
      </c>
      <c r="UOI56" s="299">
        <f>IF(SUM($I$55:UOI55)&lt;=$G$58,1,0)</f>
        <v>1</v>
      </c>
      <c r="UOJ56" s="299">
        <f>IF(SUM($I$55:UOJ55)&lt;=$G$58,1,0)</f>
        <v>1</v>
      </c>
      <c r="UOK56" s="299">
        <f>IF(SUM($I$55:UOK55)&lt;=$G$58,1,0)</f>
        <v>1</v>
      </c>
      <c r="UOL56" s="299">
        <f>IF(SUM($I$55:UOL55)&lt;=$G$58,1,0)</f>
        <v>1</v>
      </c>
      <c r="UOM56" s="299">
        <f>IF(SUM($I$55:UOM55)&lt;=$G$58,1,0)</f>
        <v>1</v>
      </c>
      <c r="UON56" s="299">
        <f>IF(SUM($I$55:UON55)&lt;=$G$58,1,0)</f>
        <v>1</v>
      </c>
      <c r="UOO56" s="299">
        <f>IF(SUM($I$55:UOO55)&lt;=$G$58,1,0)</f>
        <v>1</v>
      </c>
      <c r="UOP56" s="299">
        <f>IF(SUM($I$55:UOP55)&lt;=$G$58,1,0)</f>
        <v>1</v>
      </c>
      <c r="UOQ56" s="299">
        <f>IF(SUM($I$55:UOQ55)&lt;=$G$58,1,0)</f>
        <v>1</v>
      </c>
      <c r="UOR56" s="299">
        <f>IF(SUM($I$55:UOR55)&lt;=$G$58,1,0)</f>
        <v>1</v>
      </c>
      <c r="UOS56" s="299">
        <f>IF(SUM($I$55:UOS55)&lt;=$G$58,1,0)</f>
        <v>1</v>
      </c>
      <c r="UOT56" s="299">
        <f>IF(SUM($I$55:UOT55)&lt;=$G$58,1,0)</f>
        <v>1</v>
      </c>
      <c r="UOU56" s="299">
        <f>IF(SUM($I$55:UOU55)&lt;=$G$58,1,0)</f>
        <v>1</v>
      </c>
      <c r="UOV56" s="299">
        <f>IF(SUM($I$55:UOV55)&lt;=$G$58,1,0)</f>
        <v>1</v>
      </c>
      <c r="UOW56" s="299">
        <f>IF(SUM($I$55:UOW55)&lt;=$G$58,1,0)</f>
        <v>1</v>
      </c>
      <c r="UOX56" s="299">
        <f>IF(SUM($I$55:UOX55)&lt;=$G$58,1,0)</f>
        <v>1</v>
      </c>
      <c r="UOY56" s="299">
        <f>IF(SUM($I$55:UOY55)&lt;=$G$58,1,0)</f>
        <v>1</v>
      </c>
      <c r="UOZ56" s="299">
        <f>IF(SUM($I$55:UOZ55)&lt;=$G$58,1,0)</f>
        <v>1</v>
      </c>
      <c r="UPA56" s="299">
        <f>IF(SUM($I$55:UPA55)&lt;=$G$58,1,0)</f>
        <v>1</v>
      </c>
      <c r="UPB56" s="299">
        <f>IF(SUM($I$55:UPB55)&lt;=$G$58,1,0)</f>
        <v>1</v>
      </c>
      <c r="UPC56" s="299">
        <f>IF(SUM($I$55:UPC55)&lt;=$G$58,1,0)</f>
        <v>1</v>
      </c>
      <c r="UPD56" s="299">
        <f>IF(SUM($I$55:UPD55)&lt;=$G$58,1,0)</f>
        <v>1</v>
      </c>
      <c r="UPE56" s="299">
        <f>IF(SUM($I$55:UPE55)&lt;=$G$58,1,0)</f>
        <v>1</v>
      </c>
      <c r="UPF56" s="299">
        <f>IF(SUM($I$55:UPF55)&lt;=$G$58,1,0)</f>
        <v>1</v>
      </c>
      <c r="UPG56" s="299">
        <f>IF(SUM($I$55:UPG55)&lt;=$G$58,1,0)</f>
        <v>1</v>
      </c>
      <c r="UPH56" s="299">
        <f>IF(SUM($I$55:UPH55)&lt;=$G$58,1,0)</f>
        <v>1</v>
      </c>
      <c r="UPI56" s="299">
        <f>IF(SUM($I$55:UPI55)&lt;=$G$58,1,0)</f>
        <v>1</v>
      </c>
      <c r="UPJ56" s="299">
        <f>IF(SUM($I$55:UPJ55)&lt;=$G$58,1,0)</f>
        <v>1</v>
      </c>
      <c r="UPK56" s="299">
        <f>IF(SUM($I$55:UPK55)&lt;=$G$58,1,0)</f>
        <v>1</v>
      </c>
      <c r="UPL56" s="299">
        <f>IF(SUM($I$55:UPL55)&lt;=$G$58,1,0)</f>
        <v>1</v>
      </c>
      <c r="UPM56" s="299">
        <f>IF(SUM($I$55:UPM55)&lt;=$G$58,1,0)</f>
        <v>1</v>
      </c>
      <c r="UPN56" s="299">
        <f>IF(SUM($I$55:UPN55)&lt;=$G$58,1,0)</f>
        <v>1</v>
      </c>
      <c r="UPO56" s="299">
        <f>IF(SUM($I$55:UPO55)&lt;=$G$58,1,0)</f>
        <v>1</v>
      </c>
      <c r="UPP56" s="299">
        <f>IF(SUM($I$55:UPP55)&lt;=$G$58,1,0)</f>
        <v>1</v>
      </c>
      <c r="UPQ56" s="299">
        <f>IF(SUM($I$55:UPQ55)&lt;=$G$58,1,0)</f>
        <v>1</v>
      </c>
      <c r="UPR56" s="299">
        <f>IF(SUM($I$55:UPR55)&lt;=$G$58,1,0)</f>
        <v>1</v>
      </c>
      <c r="UPS56" s="299">
        <f>IF(SUM($I$55:UPS55)&lt;=$G$58,1,0)</f>
        <v>1</v>
      </c>
      <c r="UPT56" s="299">
        <f>IF(SUM($I$55:UPT55)&lt;=$G$58,1,0)</f>
        <v>1</v>
      </c>
      <c r="UPU56" s="299">
        <f>IF(SUM($I$55:UPU55)&lt;=$G$58,1,0)</f>
        <v>1</v>
      </c>
      <c r="UPV56" s="299">
        <f>IF(SUM($I$55:UPV55)&lt;=$G$58,1,0)</f>
        <v>1</v>
      </c>
      <c r="UPW56" s="299">
        <f>IF(SUM($I$55:UPW55)&lt;=$G$58,1,0)</f>
        <v>1</v>
      </c>
      <c r="UPX56" s="299">
        <f>IF(SUM($I$55:UPX55)&lt;=$G$58,1,0)</f>
        <v>1</v>
      </c>
      <c r="UPY56" s="299">
        <f>IF(SUM($I$55:UPY55)&lt;=$G$58,1,0)</f>
        <v>1</v>
      </c>
      <c r="UPZ56" s="299">
        <f>IF(SUM($I$55:UPZ55)&lt;=$G$58,1,0)</f>
        <v>1</v>
      </c>
      <c r="UQA56" s="299">
        <f>IF(SUM($I$55:UQA55)&lt;=$G$58,1,0)</f>
        <v>1</v>
      </c>
      <c r="UQB56" s="299">
        <f>IF(SUM($I$55:UQB55)&lt;=$G$58,1,0)</f>
        <v>1</v>
      </c>
      <c r="UQC56" s="299">
        <f>IF(SUM($I$55:UQC55)&lt;=$G$58,1,0)</f>
        <v>1</v>
      </c>
      <c r="UQD56" s="299">
        <f>IF(SUM($I$55:UQD55)&lt;=$G$58,1,0)</f>
        <v>1</v>
      </c>
      <c r="UQE56" s="299">
        <f>IF(SUM($I$55:UQE55)&lt;=$G$58,1,0)</f>
        <v>1</v>
      </c>
      <c r="UQF56" s="299">
        <f>IF(SUM($I$55:UQF55)&lt;=$G$58,1,0)</f>
        <v>1</v>
      </c>
      <c r="UQG56" s="299">
        <f>IF(SUM($I$55:UQG55)&lt;=$G$58,1,0)</f>
        <v>1</v>
      </c>
      <c r="UQH56" s="299">
        <f>IF(SUM($I$55:UQH55)&lt;=$G$58,1,0)</f>
        <v>1</v>
      </c>
      <c r="UQI56" s="299">
        <f>IF(SUM($I$55:UQI55)&lt;=$G$58,1,0)</f>
        <v>1</v>
      </c>
      <c r="UQJ56" s="299">
        <f>IF(SUM($I$55:UQJ55)&lt;=$G$58,1,0)</f>
        <v>1</v>
      </c>
      <c r="UQK56" s="299">
        <f>IF(SUM($I$55:UQK55)&lt;=$G$58,1,0)</f>
        <v>1</v>
      </c>
      <c r="UQL56" s="299">
        <f>IF(SUM($I$55:UQL55)&lt;=$G$58,1,0)</f>
        <v>1</v>
      </c>
      <c r="UQM56" s="299">
        <f>IF(SUM($I$55:UQM55)&lt;=$G$58,1,0)</f>
        <v>1</v>
      </c>
      <c r="UQN56" s="299">
        <f>IF(SUM($I$55:UQN55)&lt;=$G$58,1,0)</f>
        <v>1</v>
      </c>
      <c r="UQO56" s="299">
        <f>IF(SUM($I$55:UQO55)&lt;=$G$58,1,0)</f>
        <v>1</v>
      </c>
      <c r="UQP56" s="299">
        <f>IF(SUM($I$55:UQP55)&lt;=$G$58,1,0)</f>
        <v>1</v>
      </c>
      <c r="UQQ56" s="299">
        <f>IF(SUM($I$55:UQQ55)&lt;=$G$58,1,0)</f>
        <v>1</v>
      </c>
      <c r="UQR56" s="299">
        <f>IF(SUM($I$55:UQR55)&lt;=$G$58,1,0)</f>
        <v>1</v>
      </c>
      <c r="UQS56" s="299">
        <f>IF(SUM($I$55:UQS55)&lt;=$G$58,1,0)</f>
        <v>1</v>
      </c>
      <c r="UQT56" s="299">
        <f>IF(SUM($I$55:UQT55)&lt;=$G$58,1,0)</f>
        <v>1</v>
      </c>
      <c r="UQU56" s="299">
        <f>IF(SUM($I$55:UQU55)&lt;=$G$58,1,0)</f>
        <v>1</v>
      </c>
      <c r="UQV56" s="299">
        <f>IF(SUM($I$55:UQV55)&lt;=$G$58,1,0)</f>
        <v>1</v>
      </c>
      <c r="UQW56" s="299">
        <f>IF(SUM($I$55:UQW55)&lt;=$G$58,1,0)</f>
        <v>1</v>
      </c>
      <c r="UQX56" s="299">
        <f>IF(SUM($I$55:UQX55)&lt;=$G$58,1,0)</f>
        <v>1</v>
      </c>
      <c r="UQY56" s="299">
        <f>IF(SUM($I$55:UQY55)&lt;=$G$58,1,0)</f>
        <v>1</v>
      </c>
      <c r="UQZ56" s="299">
        <f>IF(SUM($I$55:UQZ55)&lt;=$G$58,1,0)</f>
        <v>1</v>
      </c>
      <c r="URA56" s="299">
        <f>IF(SUM($I$55:URA55)&lt;=$G$58,1,0)</f>
        <v>1</v>
      </c>
      <c r="URB56" s="299">
        <f>IF(SUM($I$55:URB55)&lt;=$G$58,1,0)</f>
        <v>1</v>
      </c>
      <c r="URC56" s="299">
        <f>IF(SUM($I$55:URC55)&lt;=$G$58,1,0)</f>
        <v>1</v>
      </c>
      <c r="URD56" s="299">
        <f>IF(SUM($I$55:URD55)&lt;=$G$58,1,0)</f>
        <v>1</v>
      </c>
      <c r="URE56" s="299">
        <f>IF(SUM($I$55:URE55)&lt;=$G$58,1,0)</f>
        <v>1</v>
      </c>
      <c r="URF56" s="299">
        <f>IF(SUM($I$55:URF55)&lt;=$G$58,1,0)</f>
        <v>1</v>
      </c>
      <c r="URG56" s="299">
        <f>IF(SUM($I$55:URG55)&lt;=$G$58,1,0)</f>
        <v>1</v>
      </c>
      <c r="URH56" s="299">
        <f>IF(SUM($I$55:URH55)&lt;=$G$58,1,0)</f>
        <v>1</v>
      </c>
      <c r="URI56" s="299">
        <f>IF(SUM($I$55:URI55)&lt;=$G$58,1,0)</f>
        <v>1</v>
      </c>
      <c r="URJ56" s="299">
        <f>IF(SUM($I$55:URJ55)&lt;=$G$58,1,0)</f>
        <v>1</v>
      </c>
      <c r="URK56" s="299">
        <f>IF(SUM($I$55:URK55)&lt;=$G$58,1,0)</f>
        <v>1</v>
      </c>
      <c r="URL56" s="299">
        <f>IF(SUM($I$55:URL55)&lt;=$G$58,1,0)</f>
        <v>1</v>
      </c>
      <c r="URM56" s="299">
        <f>IF(SUM($I$55:URM55)&lt;=$G$58,1,0)</f>
        <v>1</v>
      </c>
      <c r="URN56" s="299">
        <f>IF(SUM($I$55:URN55)&lt;=$G$58,1,0)</f>
        <v>1</v>
      </c>
      <c r="URO56" s="299">
        <f>IF(SUM($I$55:URO55)&lt;=$G$58,1,0)</f>
        <v>1</v>
      </c>
      <c r="URP56" s="299">
        <f>IF(SUM($I$55:URP55)&lt;=$G$58,1,0)</f>
        <v>1</v>
      </c>
      <c r="URQ56" s="299">
        <f>IF(SUM($I$55:URQ55)&lt;=$G$58,1,0)</f>
        <v>1</v>
      </c>
      <c r="URR56" s="299">
        <f>IF(SUM($I$55:URR55)&lt;=$G$58,1,0)</f>
        <v>1</v>
      </c>
      <c r="URS56" s="299">
        <f>IF(SUM($I$55:URS55)&lt;=$G$58,1,0)</f>
        <v>1</v>
      </c>
      <c r="URT56" s="299">
        <f>IF(SUM($I$55:URT55)&lt;=$G$58,1,0)</f>
        <v>1</v>
      </c>
      <c r="URU56" s="299">
        <f>IF(SUM($I$55:URU55)&lt;=$G$58,1,0)</f>
        <v>1</v>
      </c>
      <c r="URV56" s="299">
        <f>IF(SUM($I$55:URV55)&lt;=$G$58,1,0)</f>
        <v>1</v>
      </c>
      <c r="URW56" s="299">
        <f>IF(SUM($I$55:URW55)&lt;=$G$58,1,0)</f>
        <v>1</v>
      </c>
      <c r="URX56" s="299">
        <f>IF(SUM($I$55:URX55)&lt;=$G$58,1,0)</f>
        <v>1</v>
      </c>
      <c r="URY56" s="299">
        <f>IF(SUM($I$55:URY55)&lt;=$G$58,1,0)</f>
        <v>1</v>
      </c>
      <c r="URZ56" s="299">
        <f>IF(SUM($I$55:URZ55)&lt;=$G$58,1,0)</f>
        <v>1</v>
      </c>
      <c r="USA56" s="299">
        <f>IF(SUM($I$55:USA55)&lt;=$G$58,1,0)</f>
        <v>1</v>
      </c>
      <c r="USB56" s="299">
        <f>IF(SUM($I$55:USB55)&lt;=$G$58,1,0)</f>
        <v>1</v>
      </c>
      <c r="USC56" s="299">
        <f>IF(SUM($I$55:USC55)&lt;=$G$58,1,0)</f>
        <v>1</v>
      </c>
      <c r="USD56" s="299">
        <f>IF(SUM($I$55:USD55)&lt;=$G$58,1,0)</f>
        <v>1</v>
      </c>
      <c r="USE56" s="299">
        <f>IF(SUM($I$55:USE55)&lt;=$G$58,1,0)</f>
        <v>1</v>
      </c>
      <c r="USF56" s="299">
        <f>IF(SUM($I$55:USF55)&lt;=$G$58,1,0)</f>
        <v>1</v>
      </c>
      <c r="USG56" s="299">
        <f>IF(SUM($I$55:USG55)&lt;=$G$58,1,0)</f>
        <v>1</v>
      </c>
      <c r="USH56" s="299">
        <f>IF(SUM($I$55:USH55)&lt;=$G$58,1,0)</f>
        <v>1</v>
      </c>
      <c r="USI56" s="299">
        <f>IF(SUM($I$55:USI55)&lt;=$G$58,1,0)</f>
        <v>1</v>
      </c>
      <c r="USJ56" s="299">
        <f>IF(SUM($I$55:USJ55)&lt;=$G$58,1,0)</f>
        <v>1</v>
      </c>
      <c r="USK56" s="299">
        <f>IF(SUM($I$55:USK55)&lt;=$G$58,1,0)</f>
        <v>1</v>
      </c>
      <c r="USL56" s="299">
        <f>IF(SUM($I$55:USL55)&lt;=$G$58,1,0)</f>
        <v>1</v>
      </c>
      <c r="USM56" s="299">
        <f>IF(SUM($I$55:USM55)&lt;=$G$58,1,0)</f>
        <v>1</v>
      </c>
      <c r="USN56" s="299">
        <f>IF(SUM($I$55:USN55)&lt;=$G$58,1,0)</f>
        <v>1</v>
      </c>
      <c r="USO56" s="299">
        <f>IF(SUM($I$55:USO55)&lt;=$G$58,1,0)</f>
        <v>1</v>
      </c>
      <c r="USP56" s="299">
        <f>IF(SUM($I$55:USP55)&lt;=$G$58,1,0)</f>
        <v>1</v>
      </c>
      <c r="USQ56" s="299">
        <f>IF(SUM($I$55:USQ55)&lt;=$G$58,1,0)</f>
        <v>1</v>
      </c>
      <c r="USR56" s="299">
        <f>IF(SUM($I$55:USR55)&lt;=$G$58,1,0)</f>
        <v>1</v>
      </c>
      <c r="USS56" s="299">
        <f>IF(SUM($I$55:USS55)&lt;=$G$58,1,0)</f>
        <v>1</v>
      </c>
      <c r="UST56" s="299">
        <f>IF(SUM($I$55:UST55)&lt;=$G$58,1,0)</f>
        <v>1</v>
      </c>
      <c r="USU56" s="299">
        <f>IF(SUM($I$55:USU55)&lt;=$G$58,1,0)</f>
        <v>1</v>
      </c>
      <c r="USV56" s="299">
        <f>IF(SUM($I$55:USV55)&lt;=$G$58,1,0)</f>
        <v>1</v>
      </c>
      <c r="USW56" s="299">
        <f>IF(SUM($I$55:USW55)&lt;=$G$58,1,0)</f>
        <v>1</v>
      </c>
      <c r="USX56" s="299">
        <f>IF(SUM($I$55:USX55)&lt;=$G$58,1,0)</f>
        <v>1</v>
      </c>
      <c r="USY56" s="299">
        <f>IF(SUM($I$55:USY55)&lt;=$G$58,1,0)</f>
        <v>1</v>
      </c>
      <c r="USZ56" s="299">
        <f>IF(SUM($I$55:USZ55)&lt;=$G$58,1,0)</f>
        <v>1</v>
      </c>
      <c r="UTA56" s="299">
        <f>IF(SUM($I$55:UTA55)&lt;=$G$58,1,0)</f>
        <v>1</v>
      </c>
      <c r="UTB56" s="299">
        <f>IF(SUM($I$55:UTB55)&lt;=$G$58,1,0)</f>
        <v>1</v>
      </c>
      <c r="UTC56" s="299">
        <f>IF(SUM($I$55:UTC55)&lt;=$G$58,1,0)</f>
        <v>1</v>
      </c>
      <c r="UTD56" s="299">
        <f>IF(SUM($I$55:UTD55)&lt;=$G$58,1,0)</f>
        <v>1</v>
      </c>
      <c r="UTE56" s="299">
        <f>IF(SUM($I$55:UTE55)&lt;=$G$58,1,0)</f>
        <v>1</v>
      </c>
      <c r="UTF56" s="299">
        <f>IF(SUM($I$55:UTF55)&lt;=$G$58,1,0)</f>
        <v>1</v>
      </c>
      <c r="UTG56" s="299">
        <f>IF(SUM($I$55:UTG55)&lt;=$G$58,1,0)</f>
        <v>1</v>
      </c>
      <c r="UTH56" s="299">
        <f>IF(SUM($I$55:UTH55)&lt;=$G$58,1,0)</f>
        <v>1</v>
      </c>
      <c r="UTI56" s="299">
        <f>IF(SUM($I$55:UTI55)&lt;=$G$58,1,0)</f>
        <v>1</v>
      </c>
      <c r="UTJ56" s="299">
        <f>IF(SUM($I$55:UTJ55)&lt;=$G$58,1,0)</f>
        <v>1</v>
      </c>
      <c r="UTK56" s="299">
        <f>IF(SUM($I$55:UTK55)&lt;=$G$58,1,0)</f>
        <v>1</v>
      </c>
      <c r="UTL56" s="299">
        <f>IF(SUM($I$55:UTL55)&lt;=$G$58,1,0)</f>
        <v>1</v>
      </c>
      <c r="UTM56" s="299">
        <f>IF(SUM($I$55:UTM55)&lt;=$G$58,1,0)</f>
        <v>1</v>
      </c>
      <c r="UTN56" s="299">
        <f>IF(SUM($I$55:UTN55)&lt;=$G$58,1,0)</f>
        <v>1</v>
      </c>
      <c r="UTO56" s="299">
        <f>IF(SUM($I$55:UTO55)&lt;=$G$58,1,0)</f>
        <v>1</v>
      </c>
      <c r="UTP56" s="299">
        <f>IF(SUM($I$55:UTP55)&lt;=$G$58,1,0)</f>
        <v>1</v>
      </c>
      <c r="UTQ56" s="299">
        <f>IF(SUM($I$55:UTQ55)&lt;=$G$58,1,0)</f>
        <v>1</v>
      </c>
      <c r="UTR56" s="299">
        <f>IF(SUM($I$55:UTR55)&lt;=$G$58,1,0)</f>
        <v>1</v>
      </c>
      <c r="UTS56" s="299">
        <f>IF(SUM($I$55:UTS55)&lt;=$G$58,1,0)</f>
        <v>1</v>
      </c>
      <c r="UTT56" s="299">
        <f>IF(SUM($I$55:UTT55)&lt;=$G$58,1,0)</f>
        <v>1</v>
      </c>
      <c r="UTU56" s="299">
        <f>IF(SUM($I$55:UTU55)&lt;=$G$58,1,0)</f>
        <v>1</v>
      </c>
      <c r="UTV56" s="299">
        <f>IF(SUM($I$55:UTV55)&lt;=$G$58,1,0)</f>
        <v>1</v>
      </c>
      <c r="UTW56" s="299">
        <f>IF(SUM($I$55:UTW55)&lt;=$G$58,1,0)</f>
        <v>1</v>
      </c>
      <c r="UTX56" s="299">
        <f>IF(SUM($I$55:UTX55)&lt;=$G$58,1,0)</f>
        <v>1</v>
      </c>
      <c r="UTY56" s="299">
        <f>IF(SUM($I$55:UTY55)&lt;=$G$58,1,0)</f>
        <v>1</v>
      </c>
      <c r="UTZ56" s="299">
        <f>IF(SUM($I$55:UTZ55)&lt;=$G$58,1,0)</f>
        <v>1</v>
      </c>
      <c r="UUA56" s="299">
        <f>IF(SUM($I$55:UUA55)&lt;=$G$58,1,0)</f>
        <v>1</v>
      </c>
      <c r="UUB56" s="299">
        <f>IF(SUM($I$55:UUB55)&lt;=$G$58,1,0)</f>
        <v>1</v>
      </c>
      <c r="UUC56" s="299">
        <f>IF(SUM($I$55:UUC55)&lt;=$G$58,1,0)</f>
        <v>1</v>
      </c>
      <c r="UUD56" s="299">
        <f>IF(SUM($I$55:UUD55)&lt;=$G$58,1,0)</f>
        <v>1</v>
      </c>
      <c r="UUE56" s="299">
        <f>IF(SUM($I$55:UUE55)&lt;=$G$58,1,0)</f>
        <v>1</v>
      </c>
      <c r="UUF56" s="299">
        <f>IF(SUM($I$55:UUF55)&lt;=$G$58,1,0)</f>
        <v>1</v>
      </c>
      <c r="UUG56" s="299">
        <f>IF(SUM($I$55:UUG55)&lt;=$G$58,1,0)</f>
        <v>1</v>
      </c>
      <c r="UUH56" s="299">
        <f>IF(SUM($I$55:UUH55)&lt;=$G$58,1,0)</f>
        <v>1</v>
      </c>
      <c r="UUI56" s="299">
        <f>IF(SUM($I$55:UUI55)&lt;=$G$58,1,0)</f>
        <v>1</v>
      </c>
      <c r="UUJ56" s="299">
        <f>IF(SUM($I$55:UUJ55)&lt;=$G$58,1,0)</f>
        <v>1</v>
      </c>
      <c r="UUK56" s="299">
        <f>IF(SUM($I$55:UUK55)&lt;=$G$58,1,0)</f>
        <v>1</v>
      </c>
      <c r="UUL56" s="299">
        <f>IF(SUM($I$55:UUL55)&lt;=$G$58,1,0)</f>
        <v>1</v>
      </c>
      <c r="UUM56" s="299">
        <f>IF(SUM($I$55:UUM55)&lt;=$G$58,1,0)</f>
        <v>1</v>
      </c>
      <c r="UUN56" s="299">
        <f>IF(SUM($I$55:UUN55)&lt;=$G$58,1,0)</f>
        <v>1</v>
      </c>
      <c r="UUO56" s="299">
        <f>IF(SUM($I$55:UUO55)&lt;=$G$58,1,0)</f>
        <v>1</v>
      </c>
      <c r="UUP56" s="299">
        <f>IF(SUM($I$55:UUP55)&lt;=$G$58,1,0)</f>
        <v>1</v>
      </c>
      <c r="UUQ56" s="299">
        <f>IF(SUM($I$55:UUQ55)&lt;=$G$58,1,0)</f>
        <v>1</v>
      </c>
      <c r="UUR56" s="299">
        <f>IF(SUM($I$55:UUR55)&lt;=$G$58,1,0)</f>
        <v>1</v>
      </c>
      <c r="UUS56" s="299">
        <f>IF(SUM($I$55:UUS55)&lt;=$G$58,1,0)</f>
        <v>1</v>
      </c>
      <c r="UUT56" s="299">
        <f>IF(SUM($I$55:UUT55)&lt;=$G$58,1,0)</f>
        <v>1</v>
      </c>
      <c r="UUU56" s="299">
        <f>IF(SUM($I$55:UUU55)&lt;=$G$58,1,0)</f>
        <v>1</v>
      </c>
      <c r="UUV56" s="299">
        <f>IF(SUM($I$55:UUV55)&lt;=$G$58,1,0)</f>
        <v>1</v>
      </c>
      <c r="UUW56" s="299">
        <f>IF(SUM($I$55:UUW55)&lt;=$G$58,1,0)</f>
        <v>1</v>
      </c>
      <c r="UUX56" s="299">
        <f>IF(SUM($I$55:UUX55)&lt;=$G$58,1,0)</f>
        <v>1</v>
      </c>
      <c r="UUY56" s="299">
        <f>IF(SUM($I$55:UUY55)&lt;=$G$58,1,0)</f>
        <v>1</v>
      </c>
      <c r="UUZ56" s="299">
        <f>IF(SUM($I$55:UUZ55)&lt;=$G$58,1,0)</f>
        <v>1</v>
      </c>
      <c r="UVA56" s="299">
        <f>IF(SUM($I$55:UVA55)&lt;=$G$58,1,0)</f>
        <v>1</v>
      </c>
      <c r="UVB56" s="299">
        <f>IF(SUM($I$55:UVB55)&lt;=$G$58,1,0)</f>
        <v>1</v>
      </c>
      <c r="UVC56" s="299">
        <f>IF(SUM($I$55:UVC55)&lt;=$G$58,1,0)</f>
        <v>1</v>
      </c>
      <c r="UVD56" s="299">
        <f>IF(SUM($I$55:UVD55)&lt;=$G$58,1,0)</f>
        <v>1</v>
      </c>
      <c r="UVE56" s="299">
        <f>IF(SUM($I$55:UVE55)&lt;=$G$58,1,0)</f>
        <v>1</v>
      </c>
      <c r="UVF56" s="299">
        <f>IF(SUM($I$55:UVF55)&lt;=$G$58,1,0)</f>
        <v>1</v>
      </c>
      <c r="UVG56" s="299">
        <f>IF(SUM($I$55:UVG55)&lt;=$G$58,1,0)</f>
        <v>1</v>
      </c>
      <c r="UVH56" s="299">
        <f>IF(SUM($I$55:UVH55)&lt;=$G$58,1,0)</f>
        <v>1</v>
      </c>
      <c r="UVI56" s="299">
        <f>IF(SUM($I$55:UVI55)&lt;=$G$58,1,0)</f>
        <v>1</v>
      </c>
      <c r="UVJ56" s="299">
        <f>IF(SUM($I$55:UVJ55)&lt;=$G$58,1,0)</f>
        <v>1</v>
      </c>
      <c r="UVK56" s="299">
        <f>IF(SUM($I$55:UVK55)&lt;=$G$58,1,0)</f>
        <v>1</v>
      </c>
      <c r="UVL56" s="299">
        <f>IF(SUM($I$55:UVL55)&lt;=$G$58,1,0)</f>
        <v>1</v>
      </c>
      <c r="UVM56" s="299">
        <f>IF(SUM($I$55:UVM55)&lt;=$G$58,1,0)</f>
        <v>1</v>
      </c>
      <c r="UVN56" s="299">
        <f>IF(SUM($I$55:UVN55)&lt;=$G$58,1,0)</f>
        <v>1</v>
      </c>
      <c r="UVO56" s="299">
        <f>IF(SUM($I$55:UVO55)&lt;=$G$58,1,0)</f>
        <v>1</v>
      </c>
      <c r="UVP56" s="299">
        <f>IF(SUM($I$55:UVP55)&lt;=$G$58,1,0)</f>
        <v>1</v>
      </c>
      <c r="UVQ56" s="299">
        <f>IF(SUM($I$55:UVQ55)&lt;=$G$58,1,0)</f>
        <v>1</v>
      </c>
      <c r="UVR56" s="299">
        <f>IF(SUM($I$55:UVR55)&lt;=$G$58,1,0)</f>
        <v>1</v>
      </c>
      <c r="UVS56" s="299">
        <f>IF(SUM($I$55:UVS55)&lt;=$G$58,1,0)</f>
        <v>1</v>
      </c>
      <c r="UVT56" s="299">
        <f>IF(SUM($I$55:UVT55)&lt;=$G$58,1,0)</f>
        <v>1</v>
      </c>
      <c r="UVU56" s="299">
        <f>IF(SUM($I$55:UVU55)&lt;=$G$58,1,0)</f>
        <v>1</v>
      </c>
      <c r="UVV56" s="299">
        <f>IF(SUM($I$55:UVV55)&lt;=$G$58,1,0)</f>
        <v>1</v>
      </c>
      <c r="UVW56" s="299">
        <f>IF(SUM($I$55:UVW55)&lt;=$G$58,1,0)</f>
        <v>1</v>
      </c>
      <c r="UVX56" s="299">
        <f>IF(SUM($I$55:UVX55)&lt;=$G$58,1,0)</f>
        <v>1</v>
      </c>
      <c r="UVY56" s="299">
        <f>IF(SUM($I$55:UVY55)&lt;=$G$58,1,0)</f>
        <v>1</v>
      </c>
      <c r="UVZ56" s="299">
        <f>IF(SUM($I$55:UVZ55)&lt;=$G$58,1,0)</f>
        <v>1</v>
      </c>
      <c r="UWA56" s="299">
        <f>IF(SUM($I$55:UWA55)&lt;=$G$58,1,0)</f>
        <v>1</v>
      </c>
      <c r="UWB56" s="299">
        <f>IF(SUM($I$55:UWB55)&lt;=$G$58,1,0)</f>
        <v>1</v>
      </c>
      <c r="UWC56" s="299">
        <f>IF(SUM($I$55:UWC55)&lt;=$G$58,1,0)</f>
        <v>1</v>
      </c>
      <c r="UWD56" s="299">
        <f>IF(SUM($I$55:UWD55)&lt;=$G$58,1,0)</f>
        <v>1</v>
      </c>
      <c r="UWE56" s="299">
        <f>IF(SUM($I$55:UWE55)&lt;=$G$58,1,0)</f>
        <v>1</v>
      </c>
      <c r="UWF56" s="299">
        <f>IF(SUM($I$55:UWF55)&lt;=$G$58,1,0)</f>
        <v>1</v>
      </c>
      <c r="UWG56" s="299">
        <f>IF(SUM($I$55:UWG55)&lt;=$G$58,1,0)</f>
        <v>1</v>
      </c>
      <c r="UWH56" s="299">
        <f>IF(SUM($I$55:UWH55)&lt;=$G$58,1,0)</f>
        <v>1</v>
      </c>
      <c r="UWI56" s="299">
        <f>IF(SUM($I$55:UWI55)&lt;=$G$58,1,0)</f>
        <v>1</v>
      </c>
      <c r="UWJ56" s="299">
        <f>IF(SUM($I$55:UWJ55)&lt;=$G$58,1,0)</f>
        <v>1</v>
      </c>
      <c r="UWK56" s="299">
        <f>IF(SUM($I$55:UWK55)&lt;=$G$58,1,0)</f>
        <v>1</v>
      </c>
      <c r="UWL56" s="299">
        <f>IF(SUM($I$55:UWL55)&lt;=$G$58,1,0)</f>
        <v>1</v>
      </c>
      <c r="UWM56" s="299">
        <f>IF(SUM($I$55:UWM55)&lt;=$G$58,1,0)</f>
        <v>1</v>
      </c>
      <c r="UWN56" s="299">
        <f>IF(SUM($I$55:UWN55)&lt;=$G$58,1,0)</f>
        <v>1</v>
      </c>
      <c r="UWO56" s="299">
        <f>IF(SUM($I$55:UWO55)&lt;=$G$58,1,0)</f>
        <v>1</v>
      </c>
      <c r="UWP56" s="299">
        <f>IF(SUM($I$55:UWP55)&lt;=$G$58,1,0)</f>
        <v>1</v>
      </c>
      <c r="UWQ56" s="299">
        <f>IF(SUM($I$55:UWQ55)&lt;=$G$58,1,0)</f>
        <v>1</v>
      </c>
      <c r="UWR56" s="299">
        <f>IF(SUM($I$55:UWR55)&lt;=$G$58,1,0)</f>
        <v>1</v>
      </c>
      <c r="UWS56" s="299">
        <f>IF(SUM($I$55:UWS55)&lt;=$G$58,1,0)</f>
        <v>1</v>
      </c>
      <c r="UWT56" s="299">
        <f>IF(SUM($I$55:UWT55)&lt;=$G$58,1,0)</f>
        <v>1</v>
      </c>
      <c r="UWU56" s="299">
        <f>IF(SUM($I$55:UWU55)&lt;=$G$58,1,0)</f>
        <v>1</v>
      </c>
      <c r="UWV56" s="299">
        <f>IF(SUM($I$55:UWV55)&lt;=$G$58,1,0)</f>
        <v>1</v>
      </c>
      <c r="UWW56" s="299">
        <f>IF(SUM($I$55:UWW55)&lt;=$G$58,1,0)</f>
        <v>1</v>
      </c>
      <c r="UWX56" s="299">
        <f>IF(SUM($I$55:UWX55)&lt;=$G$58,1,0)</f>
        <v>1</v>
      </c>
      <c r="UWY56" s="299">
        <f>IF(SUM($I$55:UWY55)&lt;=$G$58,1,0)</f>
        <v>1</v>
      </c>
      <c r="UWZ56" s="299">
        <f>IF(SUM($I$55:UWZ55)&lt;=$G$58,1,0)</f>
        <v>1</v>
      </c>
      <c r="UXA56" s="299">
        <f>IF(SUM($I$55:UXA55)&lt;=$G$58,1,0)</f>
        <v>1</v>
      </c>
      <c r="UXB56" s="299">
        <f>IF(SUM($I$55:UXB55)&lt;=$G$58,1,0)</f>
        <v>1</v>
      </c>
      <c r="UXC56" s="299">
        <f>IF(SUM($I$55:UXC55)&lt;=$G$58,1,0)</f>
        <v>1</v>
      </c>
      <c r="UXD56" s="299">
        <f>IF(SUM($I$55:UXD55)&lt;=$G$58,1,0)</f>
        <v>1</v>
      </c>
      <c r="UXE56" s="299">
        <f>IF(SUM($I$55:UXE55)&lt;=$G$58,1,0)</f>
        <v>1</v>
      </c>
      <c r="UXF56" s="299">
        <f>IF(SUM($I$55:UXF55)&lt;=$G$58,1,0)</f>
        <v>1</v>
      </c>
      <c r="UXG56" s="299">
        <f>IF(SUM($I$55:UXG55)&lt;=$G$58,1,0)</f>
        <v>1</v>
      </c>
      <c r="UXH56" s="299">
        <f>IF(SUM($I$55:UXH55)&lt;=$G$58,1,0)</f>
        <v>1</v>
      </c>
      <c r="UXI56" s="299">
        <f>IF(SUM($I$55:UXI55)&lt;=$G$58,1,0)</f>
        <v>1</v>
      </c>
      <c r="UXJ56" s="299">
        <f>IF(SUM($I$55:UXJ55)&lt;=$G$58,1,0)</f>
        <v>1</v>
      </c>
      <c r="UXK56" s="299">
        <f>IF(SUM($I$55:UXK55)&lt;=$G$58,1,0)</f>
        <v>1</v>
      </c>
      <c r="UXL56" s="299">
        <f>IF(SUM($I$55:UXL55)&lt;=$G$58,1,0)</f>
        <v>1</v>
      </c>
      <c r="UXM56" s="299">
        <f>IF(SUM($I$55:UXM55)&lt;=$G$58,1,0)</f>
        <v>1</v>
      </c>
      <c r="UXN56" s="299">
        <f>IF(SUM($I$55:UXN55)&lt;=$G$58,1,0)</f>
        <v>1</v>
      </c>
      <c r="UXO56" s="299">
        <f>IF(SUM($I$55:UXO55)&lt;=$G$58,1,0)</f>
        <v>1</v>
      </c>
      <c r="UXP56" s="299">
        <f>IF(SUM($I$55:UXP55)&lt;=$G$58,1,0)</f>
        <v>1</v>
      </c>
      <c r="UXQ56" s="299">
        <f>IF(SUM($I$55:UXQ55)&lt;=$G$58,1,0)</f>
        <v>1</v>
      </c>
      <c r="UXR56" s="299">
        <f>IF(SUM($I$55:UXR55)&lt;=$G$58,1,0)</f>
        <v>1</v>
      </c>
      <c r="UXS56" s="299">
        <f>IF(SUM($I$55:UXS55)&lt;=$G$58,1,0)</f>
        <v>1</v>
      </c>
      <c r="UXT56" s="299">
        <f>IF(SUM($I$55:UXT55)&lt;=$G$58,1,0)</f>
        <v>1</v>
      </c>
      <c r="UXU56" s="299">
        <f>IF(SUM($I$55:UXU55)&lt;=$G$58,1,0)</f>
        <v>1</v>
      </c>
      <c r="UXV56" s="299">
        <f>IF(SUM($I$55:UXV55)&lt;=$G$58,1,0)</f>
        <v>1</v>
      </c>
      <c r="UXW56" s="299">
        <f>IF(SUM($I$55:UXW55)&lt;=$G$58,1,0)</f>
        <v>1</v>
      </c>
      <c r="UXX56" s="299">
        <f>IF(SUM($I$55:UXX55)&lt;=$G$58,1,0)</f>
        <v>1</v>
      </c>
      <c r="UXY56" s="299">
        <f>IF(SUM($I$55:UXY55)&lt;=$G$58,1,0)</f>
        <v>1</v>
      </c>
      <c r="UXZ56" s="299">
        <f>IF(SUM($I$55:UXZ55)&lt;=$G$58,1,0)</f>
        <v>1</v>
      </c>
      <c r="UYA56" s="299">
        <f>IF(SUM($I$55:UYA55)&lt;=$G$58,1,0)</f>
        <v>1</v>
      </c>
      <c r="UYB56" s="299">
        <f>IF(SUM($I$55:UYB55)&lt;=$G$58,1,0)</f>
        <v>1</v>
      </c>
      <c r="UYC56" s="299">
        <f>IF(SUM($I$55:UYC55)&lt;=$G$58,1,0)</f>
        <v>1</v>
      </c>
      <c r="UYD56" s="299">
        <f>IF(SUM($I$55:UYD55)&lt;=$G$58,1,0)</f>
        <v>1</v>
      </c>
      <c r="UYE56" s="299">
        <f>IF(SUM($I$55:UYE55)&lt;=$G$58,1,0)</f>
        <v>1</v>
      </c>
      <c r="UYF56" s="299">
        <f>IF(SUM($I$55:UYF55)&lt;=$G$58,1,0)</f>
        <v>1</v>
      </c>
      <c r="UYG56" s="299">
        <f>IF(SUM($I$55:UYG55)&lt;=$G$58,1,0)</f>
        <v>1</v>
      </c>
      <c r="UYH56" s="299">
        <f>IF(SUM($I$55:UYH55)&lt;=$G$58,1,0)</f>
        <v>1</v>
      </c>
      <c r="UYI56" s="299">
        <f>IF(SUM($I$55:UYI55)&lt;=$G$58,1,0)</f>
        <v>1</v>
      </c>
      <c r="UYJ56" s="299">
        <f>IF(SUM($I$55:UYJ55)&lt;=$G$58,1,0)</f>
        <v>1</v>
      </c>
      <c r="UYK56" s="299">
        <f>IF(SUM($I$55:UYK55)&lt;=$G$58,1,0)</f>
        <v>1</v>
      </c>
      <c r="UYL56" s="299">
        <f>IF(SUM($I$55:UYL55)&lt;=$G$58,1,0)</f>
        <v>1</v>
      </c>
      <c r="UYM56" s="299">
        <f>IF(SUM($I$55:UYM55)&lt;=$G$58,1,0)</f>
        <v>1</v>
      </c>
      <c r="UYN56" s="299">
        <f>IF(SUM($I$55:UYN55)&lt;=$G$58,1,0)</f>
        <v>1</v>
      </c>
      <c r="UYO56" s="299">
        <f>IF(SUM($I$55:UYO55)&lt;=$G$58,1,0)</f>
        <v>1</v>
      </c>
      <c r="UYP56" s="299">
        <f>IF(SUM($I$55:UYP55)&lt;=$G$58,1,0)</f>
        <v>1</v>
      </c>
      <c r="UYQ56" s="299">
        <f>IF(SUM($I$55:UYQ55)&lt;=$G$58,1,0)</f>
        <v>1</v>
      </c>
      <c r="UYR56" s="299">
        <f>IF(SUM($I$55:UYR55)&lt;=$G$58,1,0)</f>
        <v>1</v>
      </c>
      <c r="UYS56" s="299">
        <f>IF(SUM($I$55:UYS55)&lt;=$G$58,1,0)</f>
        <v>1</v>
      </c>
      <c r="UYT56" s="299">
        <f>IF(SUM($I$55:UYT55)&lt;=$G$58,1,0)</f>
        <v>1</v>
      </c>
      <c r="UYU56" s="299">
        <f>IF(SUM($I$55:UYU55)&lt;=$G$58,1,0)</f>
        <v>1</v>
      </c>
      <c r="UYV56" s="299">
        <f>IF(SUM($I$55:UYV55)&lt;=$G$58,1,0)</f>
        <v>1</v>
      </c>
      <c r="UYW56" s="299">
        <f>IF(SUM($I$55:UYW55)&lt;=$G$58,1,0)</f>
        <v>1</v>
      </c>
      <c r="UYX56" s="299">
        <f>IF(SUM($I$55:UYX55)&lt;=$G$58,1,0)</f>
        <v>1</v>
      </c>
      <c r="UYY56" s="299">
        <f>IF(SUM($I$55:UYY55)&lt;=$G$58,1,0)</f>
        <v>1</v>
      </c>
      <c r="UYZ56" s="299">
        <f>IF(SUM($I$55:UYZ55)&lt;=$G$58,1,0)</f>
        <v>1</v>
      </c>
      <c r="UZA56" s="299">
        <f>IF(SUM($I$55:UZA55)&lt;=$G$58,1,0)</f>
        <v>1</v>
      </c>
      <c r="UZB56" s="299">
        <f>IF(SUM($I$55:UZB55)&lt;=$G$58,1,0)</f>
        <v>1</v>
      </c>
      <c r="UZC56" s="299">
        <f>IF(SUM($I$55:UZC55)&lt;=$G$58,1,0)</f>
        <v>1</v>
      </c>
      <c r="UZD56" s="299">
        <f>IF(SUM($I$55:UZD55)&lt;=$G$58,1,0)</f>
        <v>1</v>
      </c>
      <c r="UZE56" s="299">
        <f>IF(SUM($I$55:UZE55)&lt;=$G$58,1,0)</f>
        <v>1</v>
      </c>
      <c r="UZF56" s="299">
        <f>IF(SUM($I$55:UZF55)&lt;=$G$58,1,0)</f>
        <v>1</v>
      </c>
      <c r="UZG56" s="299">
        <f>IF(SUM($I$55:UZG55)&lt;=$G$58,1,0)</f>
        <v>1</v>
      </c>
      <c r="UZH56" s="299">
        <f>IF(SUM($I$55:UZH55)&lt;=$G$58,1,0)</f>
        <v>1</v>
      </c>
      <c r="UZI56" s="299">
        <f>IF(SUM($I$55:UZI55)&lt;=$G$58,1,0)</f>
        <v>1</v>
      </c>
      <c r="UZJ56" s="299">
        <f>IF(SUM($I$55:UZJ55)&lt;=$G$58,1,0)</f>
        <v>1</v>
      </c>
      <c r="UZK56" s="299">
        <f>IF(SUM($I$55:UZK55)&lt;=$G$58,1,0)</f>
        <v>1</v>
      </c>
      <c r="UZL56" s="299">
        <f>IF(SUM($I$55:UZL55)&lt;=$G$58,1,0)</f>
        <v>1</v>
      </c>
      <c r="UZM56" s="299">
        <f>IF(SUM($I$55:UZM55)&lt;=$G$58,1,0)</f>
        <v>1</v>
      </c>
      <c r="UZN56" s="299">
        <f>IF(SUM($I$55:UZN55)&lt;=$G$58,1,0)</f>
        <v>1</v>
      </c>
      <c r="UZO56" s="299">
        <f>IF(SUM($I$55:UZO55)&lt;=$G$58,1,0)</f>
        <v>1</v>
      </c>
      <c r="UZP56" s="299">
        <f>IF(SUM($I$55:UZP55)&lt;=$G$58,1,0)</f>
        <v>1</v>
      </c>
      <c r="UZQ56" s="299">
        <f>IF(SUM($I$55:UZQ55)&lt;=$G$58,1,0)</f>
        <v>1</v>
      </c>
      <c r="UZR56" s="299">
        <f>IF(SUM($I$55:UZR55)&lt;=$G$58,1,0)</f>
        <v>1</v>
      </c>
      <c r="UZS56" s="299">
        <f>IF(SUM($I$55:UZS55)&lt;=$G$58,1,0)</f>
        <v>1</v>
      </c>
      <c r="UZT56" s="299">
        <f>IF(SUM($I$55:UZT55)&lt;=$G$58,1,0)</f>
        <v>1</v>
      </c>
      <c r="UZU56" s="299">
        <f>IF(SUM($I$55:UZU55)&lt;=$G$58,1,0)</f>
        <v>1</v>
      </c>
      <c r="UZV56" s="299">
        <f>IF(SUM($I$55:UZV55)&lt;=$G$58,1,0)</f>
        <v>1</v>
      </c>
      <c r="UZW56" s="299">
        <f>IF(SUM($I$55:UZW55)&lt;=$G$58,1,0)</f>
        <v>1</v>
      </c>
      <c r="UZX56" s="299">
        <f>IF(SUM($I$55:UZX55)&lt;=$G$58,1,0)</f>
        <v>1</v>
      </c>
      <c r="UZY56" s="299">
        <f>IF(SUM($I$55:UZY55)&lt;=$G$58,1,0)</f>
        <v>1</v>
      </c>
      <c r="UZZ56" s="299">
        <f>IF(SUM($I$55:UZZ55)&lt;=$G$58,1,0)</f>
        <v>1</v>
      </c>
      <c r="VAA56" s="299">
        <f>IF(SUM($I$55:VAA55)&lt;=$G$58,1,0)</f>
        <v>1</v>
      </c>
      <c r="VAB56" s="299">
        <f>IF(SUM($I$55:VAB55)&lt;=$G$58,1,0)</f>
        <v>1</v>
      </c>
      <c r="VAC56" s="299">
        <f>IF(SUM($I$55:VAC55)&lt;=$G$58,1,0)</f>
        <v>1</v>
      </c>
      <c r="VAD56" s="299">
        <f>IF(SUM($I$55:VAD55)&lt;=$G$58,1,0)</f>
        <v>1</v>
      </c>
      <c r="VAE56" s="299">
        <f>IF(SUM($I$55:VAE55)&lt;=$G$58,1,0)</f>
        <v>1</v>
      </c>
      <c r="VAF56" s="299">
        <f>IF(SUM($I$55:VAF55)&lt;=$G$58,1,0)</f>
        <v>1</v>
      </c>
      <c r="VAG56" s="299">
        <f>IF(SUM($I$55:VAG55)&lt;=$G$58,1,0)</f>
        <v>1</v>
      </c>
      <c r="VAH56" s="299">
        <f>IF(SUM($I$55:VAH55)&lt;=$G$58,1,0)</f>
        <v>1</v>
      </c>
      <c r="VAI56" s="299">
        <f>IF(SUM($I$55:VAI55)&lt;=$G$58,1,0)</f>
        <v>1</v>
      </c>
      <c r="VAJ56" s="299">
        <f>IF(SUM($I$55:VAJ55)&lt;=$G$58,1,0)</f>
        <v>1</v>
      </c>
      <c r="VAK56" s="299">
        <f>IF(SUM($I$55:VAK55)&lt;=$G$58,1,0)</f>
        <v>1</v>
      </c>
      <c r="VAL56" s="299">
        <f>IF(SUM($I$55:VAL55)&lt;=$G$58,1,0)</f>
        <v>1</v>
      </c>
      <c r="VAM56" s="299">
        <f>IF(SUM($I$55:VAM55)&lt;=$G$58,1,0)</f>
        <v>1</v>
      </c>
      <c r="VAN56" s="299">
        <f>IF(SUM($I$55:VAN55)&lt;=$G$58,1,0)</f>
        <v>1</v>
      </c>
      <c r="VAO56" s="299">
        <f>IF(SUM($I$55:VAO55)&lt;=$G$58,1,0)</f>
        <v>1</v>
      </c>
      <c r="VAP56" s="299">
        <f>IF(SUM($I$55:VAP55)&lt;=$G$58,1,0)</f>
        <v>1</v>
      </c>
      <c r="VAQ56" s="299">
        <f>IF(SUM($I$55:VAQ55)&lt;=$G$58,1,0)</f>
        <v>1</v>
      </c>
      <c r="VAR56" s="299">
        <f>IF(SUM($I$55:VAR55)&lt;=$G$58,1,0)</f>
        <v>1</v>
      </c>
      <c r="VAS56" s="299">
        <f>IF(SUM($I$55:VAS55)&lt;=$G$58,1,0)</f>
        <v>1</v>
      </c>
      <c r="VAT56" s="299">
        <f>IF(SUM($I$55:VAT55)&lt;=$G$58,1,0)</f>
        <v>1</v>
      </c>
      <c r="VAU56" s="299">
        <f>IF(SUM($I$55:VAU55)&lt;=$G$58,1,0)</f>
        <v>1</v>
      </c>
      <c r="VAV56" s="299">
        <f>IF(SUM($I$55:VAV55)&lt;=$G$58,1,0)</f>
        <v>1</v>
      </c>
      <c r="VAW56" s="299">
        <f>IF(SUM($I$55:VAW55)&lt;=$G$58,1,0)</f>
        <v>1</v>
      </c>
      <c r="VAX56" s="299">
        <f>IF(SUM($I$55:VAX55)&lt;=$G$58,1,0)</f>
        <v>1</v>
      </c>
      <c r="VAY56" s="299">
        <f>IF(SUM($I$55:VAY55)&lt;=$G$58,1,0)</f>
        <v>1</v>
      </c>
      <c r="VAZ56" s="299">
        <f>IF(SUM($I$55:VAZ55)&lt;=$G$58,1,0)</f>
        <v>1</v>
      </c>
      <c r="VBA56" s="299">
        <f>IF(SUM($I$55:VBA55)&lt;=$G$58,1,0)</f>
        <v>1</v>
      </c>
      <c r="VBB56" s="299">
        <f>IF(SUM($I$55:VBB55)&lt;=$G$58,1,0)</f>
        <v>1</v>
      </c>
      <c r="VBC56" s="299">
        <f>IF(SUM($I$55:VBC55)&lt;=$G$58,1,0)</f>
        <v>1</v>
      </c>
      <c r="VBD56" s="299">
        <f>IF(SUM($I$55:VBD55)&lt;=$G$58,1,0)</f>
        <v>1</v>
      </c>
      <c r="VBE56" s="299">
        <f>IF(SUM($I$55:VBE55)&lt;=$G$58,1,0)</f>
        <v>1</v>
      </c>
      <c r="VBF56" s="299">
        <f>IF(SUM($I$55:VBF55)&lt;=$G$58,1,0)</f>
        <v>1</v>
      </c>
      <c r="VBG56" s="299">
        <f>IF(SUM($I$55:VBG55)&lt;=$G$58,1,0)</f>
        <v>1</v>
      </c>
      <c r="VBH56" s="299">
        <f>IF(SUM($I$55:VBH55)&lt;=$G$58,1,0)</f>
        <v>1</v>
      </c>
      <c r="VBI56" s="299">
        <f>IF(SUM($I$55:VBI55)&lt;=$G$58,1,0)</f>
        <v>1</v>
      </c>
      <c r="VBJ56" s="299">
        <f>IF(SUM($I$55:VBJ55)&lt;=$G$58,1,0)</f>
        <v>1</v>
      </c>
      <c r="VBK56" s="299">
        <f>IF(SUM($I$55:VBK55)&lt;=$G$58,1,0)</f>
        <v>1</v>
      </c>
      <c r="VBL56" s="299">
        <f>IF(SUM($I$55:VBL55)&lt;=$G$58,1,0)</f>
        <v>1</v>
      </c>
      <c r="VBM56" s="299">
        <f>IF(SUM($I$55:VBM55)&lt;=$G$58,1,0)</f>
        <v>1</v>
      </c>
      <c r="VBN56" s="299">
        <f>IF(SUM($I$55:VBN55)&lt;=$G$58,1,0)</f>
        <v>1</v>
      </c>
      <c r="VBO56" s="299">
        <f>IF(SUM($I$55:VBO55)&lt;=$G$58,1,0)</f>
        <v>1</v>
      </c>
      <c r="VBP56" s="299">
        <f>IF(SUM($I$55:VBP55)&lt;=$G$58,1,0)</f>
        <v>1</v>
      </c>
      <c r="VBQ56" s="299">
        <f>IF(SUM($I$55:VBQ55)&lt;=$G$58,1,0)</f>
        <v>1</v>
      </c>
      <c r="VBR56" s="299">
        <f>IF(SUM($I$55:VBR55)&lt;=$G$58,1,0)</f>
        <v>1</v>
      </c>
      <c r="VBS56" s="299">
        <f>IF(SUM($I$55:VBS55)&lt;=$G$58,1,0)</f>
        <v>1</v>
      </c>
      <c r="VBT56" s="299">
        <f>IF(SUM($I$55:VBT55)&lt;=$G$58,1,0)</f>
        <v>1</v>
      </c>
      <c r="VBU56" s="299">
        <f>IF(SUM($I$55:VBU55)&lt;=$G$58,1,0)</f>
        <v>1</v>
      </c>
      <c r="VBV56" s="299">
        <f>IF(SUM($I$55:VBV55)&lt;=$G$58,1,0)</f>
        <v>1</v>
      </c>
      <c r="VBW56" s="299">
        <f>IF(SUM($I$55:VBW55)&lt;=$G$58,1,0)</f>
        <v>1</v>
      </c>
      <c r="VBX56" s="299">
        <f>IF(SUM($I$55:VBX55)&lt;=$G$58,1,0)</f>
        <v>1</v>
      </c>
      <c r="VBY56" s="299">
        <f>IF(SUM($I$55:VBY55)&lt;=$G$58,1,0)</f>
        <v>1</v>
      </c>
      <c r="VBZ56" s="299">
        <f>IF(SUM($I$55:VBZ55)&lt;=$G$58,1,0)</f>
        <v>1</v>
      </c>
      <c r="VCA56" s="299">
        <f>IF(SUM($I$55:VCA55)&lt;=$G$58,1,0)</f>
        <v>1</v>
      </c>
      <c r="VCB56" s="299">
        <f>IF(SUM($I$55:VCB55)&lt;=$G$58,1,0)</f>
        <v>1</v>
      </c>
      <c r="VCC56" s="299">
        <f>IF(SUM($I$55:VCC55)&lt;=$G$58,1,0)</f>
        <v>1</v>
      </c>
      <c r="VCD56" s="299">
        <f>IF(SUM($I$55:VCD55)&lt;=$G$58,1,0)</f>
        <v>1</v>
      </c>
      <c r="VCE56" s="299">
        <f>IF(SUM($I$55:VCE55)&lt;=$G$58,1,0)</f>
        <v>1</v>
      </c>
      <c r="VCF56" s="299">
        <f>IF(SUM($I$55:VCF55)&lt;=$G$58,1,0)</f>
        <v>1</v>
      </c>
      <c r="VCG56" s="299">
        <f>IF(SUM($I$55:VCG55)&lt;=$G$58,1,0)</f>
        <v>1</v>
      </c>
      <c r="VCH56" s="299">
        <f>IF(SUM($I$55:VCH55)&lt;=$G$58,1,0)</f>
        <v>1</v>
      </c>
      <c r="VCI56" s="299">
        <f>IF(SUM($I$55:VCI55)&lt;=$G$58,1,0)</f>
        <v>1</v>
      </c>
      <c r="VCJ56" s="299">
        <f>IF(SUM($I$55:VCJ55)&lt;=$G$58,1,0)</f>
        <v>1</v>
      </c>
      <c r="VCK56" s="299">
        <f>IF(SUM($I$55:VCK55)&lt;=$G$58,1,0)</f>
        <v>1</v>
      </c>
      <c r="VCL56" s="299">
        <f>IF(SUM($I$55:VCL55)&lt;=$G$58,1,0)</f>
        <v>1</v>
      </c>
      <c r="VCM56" s="299">
        <f>IF(SUM($I$55:VCM55)&lt;=$G$58,1,0)</f>
        <v>1</v>
      </c>
      <c r="VCN56" s="299">
        <f>IF(SUM($I$55:VCN55)&lt;=$G$58,1,0)</f>
        <v>1</v>
      </c>
      <c r="VCO56" s="299">
        <f>IF(SUM($I$55:VCO55)&lt;=$G$58,1,0)</f>
        <v>1</v>
      </c>
      <c r="VCP56" s="299">
        <f>IF(SUM($I$55:VCP55)&lt;=$G$58,1,0)</f>
        <v>1</v>
      </c>
      <c r="VCQ56" s="299">
        <f>IF(SUM($I$55:VCQ55)&lt;=$G$58,1,0)</f>
        <v>1</v>
      </c>
      <c r="VCR56" s="299">
        <f>IF(SUM($I$55:VCR55)&lt;=$G$58,1,0)</f>
        <v>1</v>
      </c>
      <c r="VCS56" s="299">
        <f>IF(SUM($I$55:VCS55)&lt;=$G$58,1,0)</f>
        <v>1</v>
      </c>
      <c r="VCT56" s="299">
        <f>IF(SUM($I$55:VCT55)&lt;=$G$58,1,0)</f>
        <v>1</v>
      </c>
      <c r="VCU56" s="299">
        <f>IF(SUM($I$55:VCU55)&lt;=$G$58,1,0)</f>
        <v>1</v>
      </c>
      <c r="VCV56" s="299">
        <f>IF(SUM($I$55:VCV55)&lt;=$G$58,1,0)</f>
        <v>1</v>
      </c>
      <c r="VCW56" s="299">
        <f>IF(SUM($I$55:VCW55)&lt;=$G$58,1,0)</f>
        <v>1</v>
      </c>
      <c r="VCX56" s="299">
        <f>IF(SUM($I$55:VCX55)&lt;=$G$58,1,0)</f>
        <v>1</v>
      </c>
      <c r="VCY56" s="299">
        <f>IF(SUM($I$55:VCY55)&lt;=$G$58,1,0)</f>
        <v>1</v>
      </c>
      <c r="VCZ56" s="299">
        <f>IF(SUM($I$55:VCZ55)&lt;=$G$58,1,0)</f>
        <v>1</v>
      </c>
      <c r="VDA56" s="299">
        <f>IF(SUM($I$55:VDA55)&lt;=$G$58,1,0)</f>
        <v>1</v>
      </c>
      <c r="VDB56" s="299">
        <f>IF(SUM($I$55:VDB55)&lt;=$G$58,1,0)</f>
        <v>1</v>
      </c>
      <c r="VDC56" s="299">
        <f>IF(SUM($I$55:VDC55)&lt;=$G$58,1,0)</f>
        <v>1</v>
      </c>
      <c r="VDD56" s="299">
        <f>IF(SUM($I$55:VDD55)&lt;=$G$58,1,0)</f>
        <v>1</v>
      </c>
      <c r="VDE56" s="299">
        <f>IF(SUM($I$55:VDE55)&lt;=$G$58,1,0)</f>
        <v>1</v>
      </c>
      <c r="VDF56" s="299">
        <f>IF(SUM($I$55:VDF55)&lt;=$G$58,1,0)</f>
        <v>1</v>
      </c>
      <c r="VDG56" s="299">
        <f>IF(SUM($I$55:VDG55)&lt;=$G$58,1,0)</f>
        <v>1</v>
      </c>
      <c r="VDH56" s="299">
        <f>IF(SUM($I$55:VDH55)&lt;=$G$58,1,0)</f>
        <v>1</v>
      </c>
      <c r="VDI56" s="299">
        <f>IF(SUM($I$55:VDI55)&lt;=$G$58,1,0)</f>
        <v>1</v>
      </c>
      <c r="VDJ56" s="299">
        <f>IF(SUM($I$55:VDJ55)&lt;=$G$58,1,0)</f>
        <v>1</v>
      </c>
      <c r="VDK56" s="299">
        <f>IF(SUM($I$55:VDK55)&lt;=$G$58,1,0)</f>
        <v>1</v>
      </c>
      <c r="VDL56" s="299">
        <f>IF(SUM($I$55:VDL55)&lt;=$G$58,1,0)</f>
        <v>1</v>
      </c>
      <c r="VDM56" s="299">
        <f>IF(SUM($I$55:VDM55)&lt;=$G$58,1,0)</f>
        <v>1</v>
      </c>
      <c r="VDN56" s="299">
        <f>IF(SUM($I$55:VDN55)&lt;=$G$58,1,0)</f>
        <v>1</v>
      </c>
      <c r="VDO56" s="299">
        <f>IF(SUM($I$55:VDO55)&lt;=$G$58,1,0)</f>
        <v>1</v>
      </c>
      <c r="VDP56" s="299">
        <f>IF(SUM($I$55:VDP55)&lt;=$G$58,1,0)</f>
        <v>1</v>
      </c>
      <c r="VDQ56" s="299">
        <f>IF(SUM($I$55:VDQ55)&lt;=$G$58,1,0)</f>
        <v>1</v>
      </c>
      <c r="VDR56" s="299">
        <f>IF(SUM($I$55:VDR55)&lt;=$G$58,1,0)</f>
        <v>1</v>
      </c>
      <c r="VDS56" s="299">
        <f>IF(SUM($I$55:VDS55)&lt;=$G$58,1,0)</f>
        <v>1</v>
      </c>
      <c r="VDT56" s="299">
        <f>IF(SUM($I$55:VDT55)&lt;=$G$58,1,0)</f>
        <v>1</v>
      </c>
      <c r="VDU56" s="299">
        <f>IF(SUM($I$55:VDU55)&lt;=$G$58,1,0)</f>
        <v>1</v>
      </c>
      <c r="VDV56" s="299">
        <f>IF(SUM($I$55:VDV55)&lt;=$G$58,1,0)</f>
        <v>1</v>
      </c>
      <c r="VDW56" s="299">
        <f>IF(SUM($I$55:VDW55)&lt;=$G$58,1,0)</f>
        <v>1</v>
      </c>
      <c r="VDX56" s="299">
        <f>IF(SUM($I$55:VDX55)&lt;=$G$58,1,0)</f>
        <v>1</v>
      </c>
      <c r="VDY56" s="299">
        <f>IF(SUM($I$55:VDY55)&lt;=$G$58,1,0)</f>
        <v>1</v>
      </c>
      <c r="VDZ56" s="299">
        <f>IF(SUM($I$55:VDZ55)&lt;=$G$58,1,0)</f>
        <v>1</v>
      </c>
      <c r="VEA56" s="299">
        <f>IF(SUM($I$55:VEA55)&lt;=$G$58,1,0)</f>
        <v>1</v>
      </c>
      <c r="VEB56" s="299">
        <f>IF(SUM($I$55:VEB55)&lt;=$G$58,1,0)</f>
        <v>1</v>
      </c>
      <c r="VEC56" s="299">
        <f>IF(SUM($I$55:VEC55)&lt;=$G$58,1,0)</f>
        <v>1</v>
      </c>
      <c r="VED56" s="299">
        <f>IF(SUM($I$55:VED55)&lt;=$G$58,1,0)</f>
        <v>1</v>
      </c>
      <c r="VEE56" s="299">
        <f>IF(SUM($I$55:VEE55)&lt;=$G$58,1,0)</f>
        <v>1</v>
      </c>
      <c r="VEF56" s="299">
        <f>IF(SUM($I$55:VEF55)&lt;=$G$58,1,0)</f>
        <v>1</v>
      </c>
      <c r="VEG56" s="299">
        <f>IF(SUM($I$55:VEG55)&lt;=$G$58,1,0)</f>
        <v>1</v>
      </c>
      <c r="VEH56" s="299">
        <f>IF(SUM($I$55:VEH55)&lt;=$G$58,1,0)</f>
        <v>1</v>
      </c>
      <c r="VEI56" s="299">
        <f>IF(SUM($I$55:VEI55)&lt;=$G$58,1,0)</f>
        <v>1</v>
      </c>
      <c r="VEJ56" s="299">
        <f>IF(SUM($I$55:VEJ55)&lt;=$G$58,1,0)</f>
        <v>1</v>
      </c>
      <c r="VEK56" s="299">
        <f>IF(SUM($I$55:VEK55)&lt;=$G$58,1,0)</f>
        <v>1</v>
      </c>
      <c r="VEL56" s="299">
        <f>IF(SUM($I$55:VEL55)&lt;=$G$58,1,0)</f>
        <v>1</v>
      </c>
      <c r="VEM56" s="299">
        <f>IF(SUM($I$55:VEM55)&lt;=$G$58,1,0)</f>
        <v>1</v>
      </c>
      <c r="VEN56" s="299">
        <f>IF(SUM($I$55:VEN55)&lt;=$G$58,1,0)</f>
        <v>1</v>
      </c>
      <c r="VEO56" s="299">
        <f>IF(SUM($I$55:VEO55)&lt;=$G$58,1,0)</f>
        <v>1</v>
      </c>
      <c r="VEP56" s="299">
        <f>IF(SUM($I$55:VEP55)&lt;=$G$58,1,0)</f>
        <v>1</v>
      </c>
      <c r="VEQ56" s="299">
        <f>IF(SUM($I$55:VEQ55)&lt;=$G$58,1,0)</f>
        <v>1</v>
      </c>
      <c r="VER56" s="299">
        <f>IF(SUM($I$55:VER55)&lt;=$G$58,1,0)</f>
        <v>1</v>
      </c>
      <c r="VES56" s="299">
        <f>IF(SUM($I$55:VES55)&lt;=$G$58,1,0)</f>
        <v>1</v>
      </c>
      <c r="VET56" s="299">
        <f>IF(SUM($I$55:VET55)&lt;=$G$58,1,0)</f>
        <v>1</v>
      </c>
      <c r="VEU56" s="299">
        <f>IF(SUM($I$55:VEU55)&lt;=$G$58,1,0)</f>
        <v>1</v>
      </c>
      <c r="VEV56" s="299">
        <f>IF(SUM($I$55:VEV55)&lt;=$G$58,1,0)</f>
        <v>1</v>
      </c>
      <c r="VEW56" s="299">
        <f>IF(SUM($I$55:VEW55)&lt;=$G$58,1,0)</f>
        <v>1</v>
      </c>
      <c r="VEX56" s="299">
        <f>IF(SUM($I$55:VEX55)&lt;=$G$58,1,0)</f>
        <v>1</v>
      </c>
      <c r="VEY56" s="299">
        <f>IF(SUM($I$55:VEY55)&lt;=$G$58,1,0)</f>
        <v>1</v>
      </c>
      <c r="VEZ56" s="299">
        <f>IF(SUM($I$55:VEZ55)&lt;=$G$58,1,0)</f>
        <v>1</v>
      </c>
      <c r="VFA56" s="299">
        <f>IF(SUM($I$55:VFA55)&lt;=$G$58,1,0)</f>
        <v>1</v>
      </c>
      <c r="VFB56" s="299">
        <f>IF(SUM($I$55:VFB55)&lt;=$G$58,1,0)</f>
        <v>1</v>
      </c>
      <c r="VFC56" s="299">
        <f>IF(SUM($I$55:VFC55)&lt;=$G$58,1,0)</f>
        <v>1</v>
      </c>
      <c r="VFD56" s="299">
        <f>IF(SUM($I$55:VFD55)&lt;=$G$58,1,0)</f>
        <v>1</v>
      </c>
      <c r="VFE56" s="299">
        <f>IF(SUM($I$55:VFE55)&lt;=$G$58,1,0)</f>
        <v>1</v>
      </c>
      <c r="VFF56" s="299">
        <f>IF(SUM($I$55:VFF55)&lt;=$G$58,1,0)</f>
        <v>1</v>
      </c>
      <c r="VFG56" s="299">
        <f>IF(SUM($I$55:VFG55)&lt;=$G$58,1,0)</f>
        <v>1</v>
      </c>
      <c r="VFH56" s="299">
        <f>IF(SUM($I$55:VFH55)&lt;=$G$58,1,0)</f>
        <v>1</v>
      </c>
      <c r="VFI56" s="299">
        <f>IF(SUM($I$55:VFI55)&lt;=$G$58,1,0)</f>
        <v>1</v>
      </c>
      <c r="VFJ56" s="299">
        <f>IF(SUM($I$55:VFJ55)&lt;=$G$58,1,0)</f>
        <v>1</v>
      </c>
      <c r="VFK56" s="299">
        <f>IF(SUM($I$55:VFK55)&lt;=$G$58,1,0)</f>
        <v>1</v>
      </c>
      <c r="VFL56" s="299">
        <f>IF(SUM($I$55:VFL55)&lt;=$G$58,1,0)</f>
        <v>1</v>
      </c>
      <c r="VFM56" s="299">
        <f>IF(SUM($I$55:VFM55)&lt;=$G$58,1,0)</f>
        <v>1</v>
      </c>
      <c r="VFN56" s="299">
        <f>IF(SUM($I$55:VFN55)&lt;=$G$58,1,0)</f>
        <v>1</v>
      </c>
      <c r="VFO56" s="299">
        <f>IF(SUM($I$55:VFO55)&lt;=$G$58,1,0)</f>
        <v>1</v>
      </c>
      <c r="VFP56" s="299">
        <f>IF(SUM($I$55:VFP55)&lt;=$G$58,1,0)</f>
        <v>1</v>
      </c>
      <c r="VFQ56" s="299">
        <f>IF(SUM($I$55:VFQ55)&lt;=$G$58,1,0)</f>
        <v>1</v>
      </c>
      <c r="VFR56" s="299">
        <f>IF(SUM($I$55:VFR55)&lt;=$G$58,1,0)</f>
        <v>1</v>
      </c>
      <c r="VFS56" s="299">
        <f>IF(SUM($I$55:VFS55)&lt;=$G$58,1,0)</f>
        <v>1</v>
      </c>
      <c r="VFT56" s="299">
        <f>IF(SUM($I$55:VFT55)&lt;=$G$58,1,0)</f>
        <v>1</v>
      </c>
      <c r="VFU56" s="299">
        <f>IF(SUM($I$55:VFU55)&lt;=$G$58,1,0)</f>
        <v>1</v>
      </c>
      <c r="VFV56" s="299">
        <f>IF(SUM($I$55:VFV55)&lt;=$G$58,1,0)</f>
        <v>1</v>
      </c>
      <c r="VFW56" s="299">
        <f>IF(SUM($I$55:VFW55)&lt;=$G$58,1,0)</f>
        <v>1</v>
      </c>
      <c r="VFX56" s="299">
        <f>IF(SUM($I$55:VFX55)&lt;=$G$58,1,0)</f>
        <v>1</v>
      </c>
      <c r="VFY56" s="299">
        <f>IF(SUM($I$55:VFY55)&lt;=$G$58,1,0)</f>
        <v>1</v>
      </c>
      <c r="VFZ56" s="299">
        <f>IF(SUM($I$55:VFZ55)&lt;=$G$58,1,0)</f>
        <v>1</v>
      </c>
      <c r="VGA56" s="299">
        <f>IF(SUM($I$55:VGA55)&lt;=$G$58,1,0)</f>
        <v>1</v>
      </c>
      <c r="VGB56" s="299">
        <f>IF(SUM($I$55:VGB55)&lt;=$G$58,1,0)</f>
        <v>1</v>
      </c>
      <c r="VGC56" s="299">
        <f>IF(SUM($I$55:VGC55)&lt;=$G$58,1,0)</f>
        <v>1</v>
      </c>
      <c r="VGD56" s="299">
        <f>IF(SUM($I$55:VGD55)&lt;=$G$58,1,0)</f>
        <v>1</v>
      </c>
      <c r="VGE56" s="299">
        <f>IF(SUM($I$55:VGE55)&lt;=$G$58,1,0)</f>
        <v>1</v>
      </c>
      <c r="VGF56" s="299">
        <f>IF(SUM($I$55:VGF55)&lt;=$G$58,1,0)</f>
        <v>1</v>
      </c>
      <c r="VGG56" s="299">
        <f>IF(SUM($I$55:VGG55)&lt;=$G$58,1,0)</f>
        <v>1</v>
      </c>
      <c r="VGH56" s="299">
        <f>IF(SUM($I$55:VGH55)&lt;=$G$58,1,0)</f>
        <v>1</v>
      </c>
      <c r="VGI56" s="299">
        <f>IF(SUM($I$55:VGI55)&lt;=$G$58,1,0)</f>
        <v>1</v>
      </c>
      <c r="VGJ56" s="299">
        <f>IF(SUM($I$55:VGJ55)&lt;=$G$58,1,0)</f>
        <v>1</v>
      </c>
      <c r="VGK56" s="299">
        <f>IF(SUM($I$55:VGK55)&lt;=$G$58,1,0)</f>
        <v>1</v>
      </c>
      <c r="VGL56" s="299">
        <f>IF(SUM($I$55:VGL55)&lt;=$G$58,1,0)</f>
        <v>1</v>
      </c>
      <c r="VGM56" s="299">
        <f>IF(SUM($I$55:VGM55)&lt;=$G$58,1,0)</f>
        <v>1</v>
      </c>
      <c r="VGN56" s="299">
        <f>IF(SUM($I$55:VGN55)&lt;=$G$58,1,0)</f>
        <v>1</v>
      </c>
      <c r="VGO56" s="299">
        <f>IF(SUM($I$55:VGO55)&lt;=$G$58,1,0)</f>
        <v>1</v>
      </c>
      <c r="VGP56" s="299">
        <f>IF(SUM($I$55:VGP55)&lt;=$G$58,1,0)</f>
        <v>1</v>
      </c>
      <c r="VGQ56" s="299">
        <f>IF(SUM($I$55:VGQ55)&lt;=$G$58,1,0)</f>
        <v>1</v>
      </c>
      <c r="VGR56" s="299">
        <f>IF(SUM($I$55:VGR55)&lt;=$G$58,1,0)</f>
        <v>1</v>
      </c>
      <c r="VGS56" s="299">
        <f>IF(SUM($I$55:VGS55)&lt;=$G$58,1,0)</f>
        <v>1</v>
      </c>
      <c r="VGT56" s="299">
        <f>IF(SUM($I$55:VGT55)&lt;=$G$58,1,0)</f>
        <v>1</v>
      </c>
      <c r="VGU56" s="299">
        <f>IF(SUM($I$55:VGU55)&lt;=$G$58,1,0)</f>
        <v>1</v>
      </c>
      <c r="VGV56" s="299">
        <f>IF(SUM($I$55:VGV55)&lt;=$G$58,1,0)</f>
        <v>1</v>
      </c>
      <c r="VGW56" s="299">
        <f>IF(SUM($I$55:VGW55)&lt;=$G$58,1,0)</f>
        <v>1</v>
      </c>
      <c r="VGX56" s="299">
        <f>IF(SUM($I$55:VGX55)&lt;=$G$58,1,0)</f>
        <v>1</v>
      </c>
      <c r="VGY56" s="299">
        <f>IF(SUM($I$55:VGY55)&lt;=$G$58,1,0)</f>
        <v>1</v>
      </c>
      <c r="VGZ56" s="299">
        <f>IF(SUM($I$55:VGZ55)&lt;=$G$58,1,0)</f>
        <v>1</v>
      </c>
      <c r="VHA56" s="299">
        <f>IF(SUM($I$55:VHA55)&lt;=$G$58,1,0)</f>
        <v>1</v>
      </c>
      <c r="VHB56" s="299">
        <f>IF(SUM($I$55:VHB55)&lt;=$G$58,1,0)</f>
        <v>1</v>
      </c>
      <c r="VHC56" s="299">
        <f>IF(SUM($I$55:VHC55)&lt;=$G$58,1,0)</f>
        <v>1</v>
      </c>
      <c r="VHD56" s="299">
        <f>IF(SUM($I$55:VHD55)&lt;=$G$58,1,0)</f>
        <v>1</v>
      </c>
      <c r="VHE56" s="299">
        <f>IF(SUM($I$55:VHE55)&lt;=$G$58,1,0)</f>
        <v>1</v>
      </c>
      <c r="VHF56" s="299">
        <f>IF(SUM($I$55:VHF55)&lt;=$G$58,1,0)</f>
        <v>1</v>
      </c>
      <c r="VHG56" s="299">
        <f>IF(SUM($I$55:VHG55)&lt;=$G$58,1,0)</f>
        <v>1</v>
      </c>
      <c r="VHH56" s="299">
        <f>IF(SUM($I$55:VHH55)&lt;=$G$58,1,0)</f>
        <v>1</v>
      </c>
      <c r="VHI56" s="299">
        <f>IF(SUM($I$55:VHI55)&lt;=$G$58,1,0)</f>
        <v>1</v>
      </c>
      <c r="VHJ56" s="299">
        <f>IF(SUM($I$55:VHJ55)&lt;=$G$58,1,0)</f>
        <v>1</v>
      </c>
      <c r="VHK56" s="299">
        <f>IF(SUM($I$55:VHK55)&lt;=$G$58,1,0)</f>
        <v>1</v>
      </c>
      <c r="VHL56" s="299">
        <f>IF(SUM($I$55:VHL55)&lt;=$G$58,1,0)</f>
        <v>1</v>
      </c>
      <c r="VHM56" s="299">
        <f>IF(SUM($I$55:VHM55)&lt;=$G$58,1,0)</f>
        <v>1</v>
      </c>
      <c r="VHN56" s="299">
        <f>IF(SUM($I$55:VHN55)&lt;=$G$58,1,0)</f>
        <v>1</v>
      </c>
      <c r="VHO56" s="299">
        <f>IF(SUM($I$55:VHO55)&lt;=$G$58,1,0)</f>
        <v>1</v>
      </c>
      <c r="VHP56" s="299">
        <f>IF(SUM($I$55:VHP55)&lt;=$G$58,1,0)</f>
        <v>1</v>
      </c>
      <c r="VHQ56" s="299">
        <f>IF(SUM($I$55:VHQ55)&lt;=$G$58,1,0)</f>
        <v>1</v>
      </c>
      <c r="VHR56" s="299">
        <f>IF(SUM($I$55:VHR55)&lt;=$G$58,1,0)</f>
        <v>1</v>
      </c>
      <c r="VHS56" s="299">
        <f>IF(SUM($I$55:VHS55)&lt;=$G$58,1,0)</f>
        <v>1</v>
      </c>
      <c r="VHT56" s="299">
        <f>IF(SUM($I$55:VHT55)&lt;=$G$58,1,0)</f>
        <v>1</v>
      </c>
      <c r="VHU56" s="299">
        <f>IF(SUM($I$55:VHU55)&lt;=$G$58,1,0)</f>
        <v>1</v>
      </c>
      <c r="VHV56" s="299">
        <f>IF(SUM($I$55:VHV55)&lt;=$G$58,1,0)</f>
        <v>1</v>
      </c>
      <c r="VHW56" s="299">
        <f>IF(SUM($I$55:VHW55)&lt;=$G$58,1,0)</f>
        <v>1</v>
      </c>
      <c r="VHX56" s="299">
        <f>IF(SUM($I$55:VHX55)&lt;=$G$58,1,0)</f>
        <v>1</v>
      </c>
      <c r="VHY56" s="299">
        <f>IF(SUM($I$55:VHY55)&lt;=$G$58,1,0)</f>
        <v>1</v>
      </c>
      <c r="VHZ56" s="299">
        <f>IF(SUM($I$55:VHZ55)&lt;=$G$58,1,0)</f>
        <v>1</v>
      </c>
      <c r="VIA56" s="299">
        <f>IF(SUM($I$55:VIA55)&lt;=$G$58,1,0)</f>
        <v>1</v>
      </c>
      <c r="VIB56" s="299">
        <f>IF(SUM($I$55:VIB55)&lt;=$G$58,1,0)</f>
        <v>1</v>
      </c>
      <c r="VIC56" s="299">
        <f>IF(SUM($I$55:VIC55)&lt;=$G$58,1,0)</f>
        <v>1</v>
      </c>
      <c r="VID56" s="299">
        <f>IF(SUM($I$55:VID55)&lt;=$G$58,1,0)</f>
        <v>1</v>
      </c>
      <c r="VIE56" s="299">
        <f>IF(SUM($I$55:VIE55)&lt;=$G$58,1,0)</f>
        <v>1</v>
      </c>
      <c r="VIF56" s="299">
        <f>IF(SUM($I$55:VIF55)&lt;=$G$58,1,0)</f>
        <v>1</v>
      </c>
      <c r="VIG56" s="299">
        <f>IF(SUM($I$55:VIG55)&lt;=$G$58,1,0)</f>
        <v>1</v>
      </c>
      <c r="VIH56" s="299">
        <f>IF(SUM($I$55:VIH55)&lt;=$G$58,1,0)</f>
        <v>1</v>
      </c>
      <c r="VII56" s="299">
        <f>IF(SUM($I$55:VII55)&lt;=$G$58,1,0)</f>
        <v>1</v>
      </c>
      <c r="VIJ56" s="299">
        <f>IF(SUM($I$55:VIJ55)&lt;=$G$58,1,0)</f>
        <v>1</v>
      </c>
      <c r="VIK56" s="299">
        <f>IF(SUM($I$55:VIK55)&lt;=$G$58,1,0)</f>
        <v>1</v>
      </c>
      <c r="VIL56" s="299">
        <f>IF(SUM($I$55:VIL55)&lt;=$G$58,1,0)</f>
        <v>1</v>
      </c>
      <c r="VIM56" s="299">
        <f>IF(SUM($I$55:VIM55)&lt;=$G$58,1,0)</f>
        <v>1</v>
      </c>
      <c r="VIN56" s="299">
        <f>IF(SUM($I$55:VIN55)&lt;=$G$58,1,0)</f>
        <v>1</v>
      </c>
      <c r="VIO56" s="299">
        <f>IF(SUM($I$55:VIO55)&lt;=$G$58,1,0)</f>
        <v>1</v>
      </c>
      <c r="VIP56" s="299">
        <f>IF(SUM($I$55:VIP55)&lt;=$G$58,1,0)</f>
        <v>1</v>
      </c>
      <c r="VIQ56" s="299">
        <f>IF(SUM($I$55:VIQ55)&lt;=$G$58,1,0)</f>
        <v>1</v>
      </c>
      <c r="VIR56" s="299">
        <f>IF(SUM($I$55:VIR55)&lt;=$G$58,1,0)</f>
        <v>1</v>
      </c>
      <c r="VIS56" s="299">
        <f>IF(SUM($I$55:VIS55)&lt;=$G$58,1,0)</f>
        <v>1</v>
      </c>
      <c r="VIT56" s="299">
        <f>IF(SUM($I$55:VIT55)&lt;=$G$58,1,0)</f>
        <v>1</v>
      </c>
      <c r="VIU56" s="299">
        <f>IF(SUM($I$55:VIU55)&lt;=$G$58,1,0)</f>
        <v>1</v>
      </c>
      <c r="VIV56" s="299">
        <f>IF(SUM($I$55:VIV55)&lt;=$G$58,1,0)</f>
        <v>1</v>
      </c>
      <c r="VIW56" s="299">
        <f>IF(SUM($I$55:VIW55)&lt;=$G$58,1,0)</f>
        <v>1</v>
      </c>
      <c r="VIX56" s="299">
        <f>IF(SUM($I$55:VIX55)&lt;=$G$58,1,0)</f>
        <v>1</v>
      </c>
      <c r="VIY56" s="299">
        <f>IF(SUM($I$55:VIY55)&lt;=$G$58,1,0)</f>
        <v>1</v>
      </c>
      <c r="VIZ56" s="299">
        <f>IF(SUM($I$55:VIZ55)&lt;=$G$58,1,0)</f>
        <v>1</v>
      </c>
      <c r="VJA56" s="299">
        <f>IF(SUM($I$55:VJA55)&lt;=$G$58,1,0)</f>
        <v>1</v>
      </c>
      <c r="VJB56" s="299">
        <f>IF(SUM($I$55:VJB55)&lt;=$G$58,1,0)</f>
        <v>1</v>
      </c>
      <c r="VJC56" s="299">
        <f>IF(SUM($I$55:VJC55)&lt;=$G$58,1,0)</f>
        <v>1</v>
      </c>
      <c r="VJD56" s="299">
        <f>IF(SUM($I$55:VJD55)&lt;=$G$58,1,0)</f>
        <v>1</v>
      </c>
      <c r="VJE56" s="299">
        <f>IF(SUM($I$55:VJE55)&lt;=$G$58,1,0)</f>
        <v>1</v>
      </c>
      <c r="VJF56" s="299">
        <f>IF(SUM($I$55:VJF55)&lt;=$G$58,1,0)</f>
        <v>1</v>
      </c>
      <c r="VJG56" s="299">
        <f>IF(SUM($I$55:VJG55)&lt;=$G$58,1,0)</f>
        <v>1</v>
      </c>
      <c r="VJH56" s="299">
        <f>IF(SUM($I$55:VJH55)&lt;=$G$58,1,0)</f>
        <v>1</v>
      </c>
      <c r="VJI56" s="299">
        <f>IF(SUM($I$55:VJI55)&lt;=$G$58,1,0)</f>
        <v>1</v>
      </c>
      <c r="VJJ56" s="299">
        <f>IF(SUM($I$55:VJJ55)&lt;=$G$58,1,0)</f>
        <v>1</v>
      </c>
      <c r="VJK56" s="299">
        <f>IF(SUM($I$55:VJK55)&lt;=$G$58,1,0)</f>
        <v>1</v>
      </c>
      <c r="VJL56" s="299">
        <f>IF(SUM($I$55:VJL55)&lt;=$G$58,1,0)</f>
        <v>1</v>
      </c>
      <c r="VJM56" s="299">
        <f>IF(SUM($I$55:VJM55)&lt;=$G$58,1,0)</f>
        <v>1</v>
      </c>
      <c r="VJN56" s="299">
        <f>IF(SUM($I$55:VJN55)&lt;=$G$58,1,0)</f>
        <v>1</v>
      </c>
      <c r="VJO56" s="299">
        <f>IF(SUM($I$55:VJO55)&lt;=$G$58,1,0)</f>
        <v>1</v>
      </c>
      <c r="VJP56" s="299">
        <f>IF(SUM($I$55:VJP55)&lt;=$G$58,1,0)</f>
        <v>1</v>
      </c>
      <c r="VJQ56" s="299">
        <f>IF(SUM($I$55:VJQ55)&lt;=$G$58,1,0)</f>
        <v>1</v>
      </c>
      <c r="VJR56" s="299">
        <f>IF(SUM($I$55:VJR55)&lt;=$G$58,1,0)</f>
        <v>1</v>
      </c>
      <c r="VJS56" s="299">
        <f>IF(SUM($I$55:VJS55)&lt;=$G$58,1,0)</f>
        <v>1</v>
      </c>
      <c r="VJT56" s="299">
        <f>IF(SUM($I$55:VJT55)&lt;=$G$58,1,0)</f>
        <v>1</v>
      </c>
      <c r="VJU56" s="299">
        <f>IF(SUM($I$55:VJU55)&lt;=$G$58,1,0)</f>
        <v>1</v>
      </c>
      <c r="VJV56" s="299">
        <f>IF(SUM($I$55:VJV55)&lt;=$G$58,1,0)</f>
        <v>1</v>
      </c>
      <c r="VJW56" s="299">
        <f>IF(SUM($I$55:VJW55)&lt;=$G$58,1,0)</f>
        <v>1</v>
      </c>
      <c r="VJX56" s="299">
        <f>IF(SUM($I$55:VJX55)&lt;=$G$58,1,0)</f>
        <v>1</v>
      </c>
      <c r="VJY56" s="299">
        <f>IF(SUM($I$55:VJY55)&lt;=$G$58,1,0)</f>
        <v>1</v>
      </c>
      <c r="VJZ56" s="299">
        <f>IF(SUM($I$55:VJZ55)&lt;=$G$58,1,0)</f>
        <v>1</v>
      </c>
      <c r="VKA56" s="299">
        <f>IF(SUM($I$55:VKA55)&lt;=$G$58,1,0)</f>
        <v>1</v>
      </c>
      <c r="VKB56" s="299">
        <f>IF(SUM($I$55:VKB55)&lt;=$G$58,1,0)</f>
        <v>1</v>
      </c>
      <c r="VKC56" s="299">
        <f>IF(SUM($I$55:VKC55)&lt;=$G$58,1,0)</f>
        <v>1</v>
      </c>
      <c r="VKD56" s="299">
        <f>IF(SUM($I$55:VKD55)&lt;=$G$58,1,0)</f>
        <v>1</v>
      </c>
      <c r="VKE56" s="299">
        <f>IF(SUM($I$55:VKE55)&lt;=$G$58,1,0)</f>
        <v>1</v>
      </c>
      <c r="VKF56" s="299">
        <f>IF(SUM($I$55:VKF55)&lt;=$G$58,1,0)</f>
        <v>1</v>
      </c>
      <c r="VKG56" s="299">
        <f>IF(SUM($I$55:VKG55)&lt;=$G$58,1,0)</f>
        <v>1</v>
      </c>
      <c r="VKH56" s="299">
        <f>IF(SUM($I$55:VKH55)&lt;=$G$58,1,0)</f>
        <v>1</v>
      </c>
      <c r="VKI56" s="299">
        <f>IF(SUM($I$55:VKI55)&lt;=$G$58,1,0)</f>
        <v>1</v>
      </c>
      <c r="VKJ56" s="299">
        <f>IF(SUM($I$55:VKJ55)&lt;=$G$58,1,0)</f>
        <v>1</v>
      </c>
      <c r="VKK56" s="299">
        <f>IF(SUM($I$55:VKK55)&lt;=$G$58,1,0)</f>
        <v>1</v>
      </c>
      <c r="VKL56" s="299">
        <f>IF(SUM($I$55:VKL55)&lt;=$G$58,1,0)</f>
        <v>1</v>
      </c>
      <c r="VKM56" s="299">
        <f>IF(SUM($I$55:VKM55)&lt;=$G$58,1,0)</f>
        <v>1</v>
      </c>
      <c r="VKN56" s="299">
        <f>IF(SUM($I$55:VKN55)&lt;=$G$58,1,0)</f>
        <v>1</v>
      </c>
      <c r="VKO56" s="299">
        <f>IF(SUM($I$55:VKO55)&lt;=$G$58,1,0)</f>
        <v>1</v>
      </c>
      <c r="VKP56" s="299">
        <f>IF(SUM($I$55:VKP55)&lt;=$G$58,1,0)</f>
        <v>1</v>
      </c>
      <c r="VKQ56" s="299">
        <f>IF(SUM($I$55:VKQ55)&lt;=$G$58,1,0)</f>
        <v>1</v>
      </c>
      <c r="VKR56" s="299">
        <f>IF(SUM($I$55:VKR55)&lt;=$G$58,1,0)</f>
        <v>1</v>
      </c>
      <c r="VKS56" s="299">
        <f>IF(SUM($I$55:VKS55)&lt;=$G$58,1,0)</f>
        <v>1</v>
      </c>
      <c r="VKT56" s="299">
        <f>IF(SUM($I$55:VKT55)&lt;=$G$58,1,0)</f>
        <v>1</v>
      </c>
      <c r="VKU56" s="299">
        <f>IF(SUM($I$55:VKU55)&lt;=$G$58,1,0)</f>
        <v>1</v>
      </c>
      <c r="VKV56" s="299">
        <f>IF(SUM($I$55:VKV55)&lt;=$G$58,1,0)</f>
        <v>1</v>
      </c>
      <c r="VKW56" s="299">
        <f>IF(SUM($I$55:VKW55)&lt;=$G$58,1,0)</f>
        <v>1</v>
      </c>
      <c r="VKX56" s="299">
        <f>IF(SUM($I$55:VKX55)&lt;=$G$58,1,0)</f>
        <v>1</v>
      </c>
      <c r="VKY56" s="299">
        <f>IF(SUM($I$55:VKY55)&lt;=$G$58,1,0)</f>
        <v>1</v>
      </c>
      <c r="VKZ56" s="299">
        <f>IF(SUM($I$55:VKZ55)&lt;=$G$58,1,0)</f>
        <v>1</v>
      </c>
      <c r="VLA56" s="299">
        <f>IF(SUM($I$55:VLA55)&lt;=$G$58,1,0)</f>
        <v>1</v>
      </c>
      <c r="VLB56" s="299">
        <f>IF(SUM($I$55:VLB55)&lt;=$G$58,1,0)</f>
        <v>1</v>
      </c>
      <c r="VLC56" s="299">
        <f>IF(SUM($I$55:VLC55)&lt;=$G$58,1,0)</f>
        <v>1</v>
      </c>
      <c r="VLD56" s="299">
        <f>IF(SUM($I$55:VLD55)&lt;=$G$58,1,0)</f>
        <v>1</v>
      </c>
      <c r="VLE56" s="299">
        <f>IF(SUM($I$55:VLE55)&lt;=$G$58,1,0)</f>
        <v>1</v>
      </c>
      <c r="VLF56" s="299">
        <f>IF(SUM($I$55:VLF55)&lt;=$G$58,1,0)</f>
        <v>1</v>
      </c>
      <c r="VLG56" s="299">
        <f>IF(SUM($I$55:VLG55)&lt;=$G$58,1,0)</f>
        <v>1</v>
      </c>
      <c r="VLH56" s="299">
        <f>IF(SUM($I$55:VLH55)&lt;=$G$58,1,0)</f>
        <v>1</v>
      </c>
      <c r="VLI56" s="299">
        <f>IF(SUM($I$55:VLI55)&lt;=$G$58,1,0)</f>
        <v>1</v>
      </c>
      <c r="VLJ56" s="299">
        <f>IF(SUM($I$55:VLJ55)&lt;=$G$58,1,0)</f>
        <v>1</v>
      </c>
      <c r="VLK56" s="299">
        <f>IF(SUM($I$55:VLK55)&lt;=$G$58,1,0)</f>
        <v>1</v>
      </c>
      <c r="VLL56" s="299">
        <f>IF(SUM($I$55:VLL55)&lt;=$G$58,1,0)</f>
        <v>1</v>
      </c>
      <c r="VLM56" s="299">
        <f>IF(SUM($I$55:VLM55)&lt;=$G$58,1,0)</f>
        <v>1</v>
      </c>
      <c r="VLN56" s="299">
        <f>IF(SUM($I$55:VLN55)&lt;=$G$58,1,0)</f>
        <v>1</v>
      </c>
      <c r="VLO56" s="299">
        <f>IF(SUM($I$55:VLO55)&lt;=$G$58,1,0)</f>
        <v>1</v>
      </c>
      <c r="VLP56" s="299">
        <f>IF(SUM($I$55:VLP55)&lt;=$G$58,1,0)</f>
        <v>1</v>
      </c>
      <c r="VLQ56" s="299">
        <f>IF(SUM($I$55:VLQ55)&lt;=$G$58,1,0)</f>
        <v>1</v>
      </c>
      <c r="VLR56" s="299">
        <f>IF(SUM($I$55:VLR55)&lt;=$G$58,1,0)</f>
        <v>1</v>
      </c>
      <c r="VLS56" s="299">
        <f>IF(SUM($I$55:VLS55)&lt;=$G$58,1,0)</f>
        <v>1</v>
      </c>
      <c r="VLT56" s="299">
        <f>IF(SUM($I$55:VLT55)&lt;=$G$58,1,0)</f>
        <v>1</v>
      </c>
      <c r="VLU56" s="299">
        <f>IF(SUM($I$55:VLU55)&lt;=$G$58,1,0)</f>
        <v>1</v>
      </c>
      <c r="VLV56" s="299">
        <f>IF(SUM($I$55:VLV55)&lt;=$G$58,1,0)</f>
        <v>1</v>
      </c>
      <c r="VLW56" s="299">
        <f>IF(SUM($I$55:VLW55)&lt;=$G$58,1,0)</f>
        <v>1</v>
      </c>
      <c r="VLX56" s="299">
        <f>IF(SUM($I$55:VLX55)&lt;=$G$58,1,0)</f>
        <v>1</v>
      </c>
      <c r="VLY56" s="299">
        <f>IF(SUM($I$55:VLY55)&lt;=$G$58,1,0)</f>
        <v>1</v>
      </c>
      <c r="VLZ56" s="299">
        <f>IF(SUM($I$55:VLZ55)&lt;=$G$58,1,0)</f>
        <v>1</v>
      </c>
      <c r="VMA56" s="299">
        <f>IF(SUM($I$55:VMA55)&lt;=$G$58,1,0)</f>
        <v>1</v>
      </c>
      <c r="VMB56" s="299">
        <f>IF(SUM($I$55:VMB55)&lt;=$G$58,1,0)</f>
        <v>1</v>
      </c>
      <c r="VMC56" s="299">
        <f>IF(SUM($I$55:VMC55)&lt;=$G$58,1,0)</f>
        <v>1</v>
      </c>
      <c r="VMD56" s="299">
        <f>IF(SUM($I$55:VMD55)&lt;=$G$58,1,0)</f>
        <v>1</v>
      </c>
      <c r="VME56" s="299">
        <f>IF(SUM($I$55:VME55)&lt;=$G$58,1,0)</f>
        <v>1</v>
      </c>
      <c r="VMF56" s="299">
        <f>IF(SUM($I$55:VMF55)&lt;=$G$58,1,0)</f>
        <v>1</v>
      </c>
      <c r="VMG56" s="299">
        <f>IF(SUM($I$55:VMG55)&lt;=$G$58,1,0)</f>
        <v>1</v>
      </c>
      <c r="VMH56" s="299">
        <f>IF(SUM($I$55:VMH55)&lt;=$G$58,1,0)</f>
        <v>1</v>
      </c>
      <c r="VMI56" s="299">
        <f>IF(SUM($I$55:VMI55)&lt;=$G$58,1,0)</f>
        <v>1</v>
      </c>
      <c r="VMJ56" s="299">
        <f>IF(SUM($I$55:VMJ55)&lt;=$G$58,1,0)</f>
        <v>1</v>
      </c>
      <c r="VMK56" s="299">
        <f>IF(SUM($I$55:VMK55)&lt;=$G$58,1,0)</f>
        <v>1</v>
      </c>
      <c r="VML56" s="299">
        <f>IF(SUM($I$55:VML55)&lt;=$G$58,1,0)</f>
        <v>1</v>
      </c>
      <c r="VMM56" s="299">
        <f>IF(SUM($I$55:VMM55)&lt;=$G$58,1,0)</f>
        <v>1</v>
      </c>
      <c r="VMN56" s="299">
        <f>IF(SUM($I$55:VMN55)&lt;=$G$58,1,0)</f>
        <v>1</v>
      </c>
      <c r="VMO56" s="299">
        <f>IF(SUM($I$55:VMO55)&lt;=$G$58,1,0)</f>
        <v>1</v>
      </c>
      <c r="VMP56" s="299">
        <f>IF(SUM($I$55:VMP55)&lt;=$G$58,1,0)</f>
        <v>1</v>
      </c>
      <c r="VMQ56" s="299">
        <f>IF(SUM($I$55:VMQ55)&lt;=$G$58,1,0)</f>
        <v>1</v>
      </c>
      <c r="VMR56" s="299">
        <f>IF(SUM($I$55:VMR55)&lt;=$G$58,1,0)</f>
        <v>1</v>
      </c>
      <c r="VMS56" s="299">
        <f>IF(SUM($I$55:VMS55)&lt;=$G$58,1,0)</f>
        <v>1</v>
      </c>
      <c r="VMT56" s="299">
        <f>IF(SUM($I$55:VMT55)&lt;=$G$58,1,0)</f>
        <v>1</v>
      </c>
      <c r="VMU56" s="299">
        <f>IF(SUM($I$55:VMU55)&lt;=$G$58,1,0)</f>
        <v>1</v>
      </c>
      <c r="VMV56" s="299">
        <f>IF(SUM($I$55:VMV55)&lt;=$G$58,1,0)</f>
        <v>1</v>
      </c>
      <c r="VMW56" s="299">
        <f>IF(SUM($I$55:VMW55)&lt;=$G$58,1,0)</f>
        <v>1</v>
      </c>
      <c r="VMX56" s="299">
        <f>IF(SUM($I$55:VMX55)&lt;=$G$58,1,0)</f>
        <v>1</v>
      </c>
      <c r="VMY56" s="299">
        <f>IF(SUM($I$55:VMY55)&lt;=$G$58,1,0)</f>
        <v>1</v>
      </c>
      <c r="VMZ56" s="299">
        <f>IF(SUM($I$55:VMZ55)&lt;=$G$58,1,0)</f>
        <v>1</v>
      </c>
      <c r="VNA56" s="299">
        <f>IF(SUM($I$55:VNA55)&lt;=$G$58,1,0)</f>
        <v>1</v>
      </c>
      <c r="VNB56" s="299">
        <f>IF(SUM($I$55:VNB55)&lt;=$G$58,1,0)</f>
        <v>1</v>
      </c>
      <c r="VNC56" s="299">
        <f>IF(SUM($I$55:VNC55)&lt;=$G$58,1,0)</f>
        <v>1</v>
      </c>
      <c r="VND56" s="299">
        <f>IF(SUM($I$55:VND55)&lt;=$G$58,1,0)</f>
        <v>1</v>
      </c>
      <c r="VNE56" s="299">
        <f>IF(SUM($I$55:VNE55)&lt;=$G$58,1,0)</f>
        <v>1</v>
      </c>
      <c r="VNF56" s="299">
        <f>IF(SUM($I$55:VNF55)&lt;=$G$58,1,0)</f>
        <v>1</v>
      </c>
      <c r="VNG56" s="299">
        <f>IF(SUM($I$55:VNG55)&lt;=$G$58,1,0)</f>
        <v>1</v>
      </c>
      <c r="VNH56" s="299">
        <f>IF(SUM($I$55:VNH55)&lt;=$G$58,1,0)</f>
        <v>1</v>
      </c>
      <c r="VNI56" s="299">
        <f>IF(SUM($I$55:VNI55)&lt;=$G$58,1,0)</f>
        <v>1</v>
      </c>
      <c r="VNJ56" s="299">
        <f>IF(SUM($I$55:VNJ55)&lt;=$G$58,1,0)</f>
        <v>1</v>
      </c>
      <c r="VNK56" s="299">
        <f>IF(SUM($I$55:VNK55)&lt;=$G$58,1,0)</f>
        <v>1</v>
      </c>
      <c r="VNL56" s="299">
        <f>IF(SUM($I$55:VNL55)&lt;=$G$58,1,0)</f>
        <v>1</v>
      </c>
      <c r="VNM56" s="299">
        <f>IF(SUM($I$55:VNM55)&lt;=$G$58,1,0)</f>
        <v>1</v>
      </c>
      <c r="VNN56" s="299">
        <f>IF(SUM($I$55:VNN55)&lt;=$G$58,1,0)</f>
        <v>1</v>
      </c>
      <c r="VNO56" s="299">
        <f>IF(SUM($I$55:VNO55)&lt;=$G$58,1,0)</f>
        <v>1</v>
      </c>
      <c r="VNP56" s="299">
        <f>IF(SUM($I$55:VNP55)&lt;=$G$58,1,0)</f>
        <v>1</v>
      </c>
      <c r="VNQ56" s="299">
        <f>IF(SUM($I$55:VNQ55)&lt;=$G$58,1,0)</f>
        <v>1</v>
      </c>
      <c r="VNR56" s="299">
        <f>IF(SUM($I$55:VNR55)&lt;=$G$58,1,0)</f>
        <v>1</v>
      </c>
      <c r="VNS56" s="299">
        <f>IF(SUM($I$55:VNS55)&lt;=$G$58,1,0)</f>
        <v>1</v>
      </c>
      <c r="VNT56" s="299">
        <f>IF(SUM($I$55:VNT55)&lt;=$G$58,1,0)</f>
        <v>1</v>
      </c>
      <c r="VNU56" s="299">
        <f>IF(SUM($I$55:VNU55)&lt;=$G$58,1,0)</f>
        <v>1</v>
      </c>
      <c r="VNV56" s="299">
        <f>IF(SUM($I$55:VNV55)&lt;=$G$58,1,0)</f>
        <v>1</v>
      </c>
      <c r="VNW56" s="299">
        <f>IF(SUM($I$55:VNW55)&lt;=$G$58,1,0)</f>
        <v>1</v>
      </c>
      <c r="VNX56" s="299">
        <f>IF(SUM($I$55:VNX55)&lt;=$G$58,1,0)</f>
        <v>1</v>
      </c>
      <c r="VNY56" s="299">
        <f>IF(SUM($I$55:VNY55)&lt;=$G$58,1,0)</f>
        <v>1</v>
      </c>
      <c r="VNZ56" s="299">
        <f>IF(SUM($I$55:VNZ55)&lt;=$G$58,1,0)</f>
        <v>1</v>
      </c>
      <c r="VOA56" s="299">
        <f>IF(SUM($I$55:VOA55)&lt;=$G$58,1,0)</f>
        <v>1</v>
      </c>
      <c r="VOB56" s="299">
        <f>IF(SUM($I$55:VOB55)&lt;=$G$58,1,0)</f>
        <v>1</v>
      </c>
      <c r="VOC56" s="299">
        <f>IF(SUM($I$55:VOC55)&lt;=$G$58,1,0)</f>
        <v>1</v>
      </c>
      <c r="VOD56" s="299">
        <f>IF(SUM($I$55:VOD55)&lt;=$G$58,1,0)</f>
        <v>1</v>
      </c>
      <c r="VOE56" s="299">
        <f>IF(SUM($I$55:VOE55)&lt;=$G$58,1,0)</f>
        <v>1</v>
      </c>
      <c r="VOF56" s="299">
        <f>IF(SUM($I$55:VOF55)&lt;=$G$58,1,0)</f>
        <v>1</v>
      </c>
      <c r="VOG56" s="299">
        <f>IF(SUM($I$55:VOG55)&lt;=$G$58,1,0)</f>
        <v>1</v>
      </c>
      <c r="VOH56" s="299">
        <f>IF(SUM($I$55:VOH55)&lt;=$G$58,1,0)</f>
        <v>1</v>
      </c>
      <c r="VOI56" s="299">
        <f>IF(SUM($I$55:VOI55)&lt;=$G$58,1,0)</f>
        <v>1</v>
      </c>
      <c r="VOJ56" s="299">
        <f>IF(SUM($I$55:VOJ55)&lt;=$G$58,1,0)</f>
        <v>1</v>
      </c>
      <c r="VOK56" s="299">
        <f>IF(SUM($I$55:VOK55)&lt;=$G$58,1,0)</f>
        <v>1</v>
      </c>
      <c r="VOL56" s="299">
        <f>IF(SUM($I$55:VOL55)&lt;=$G$58,1,0)</f>
        <v>1</v>
      </c>
      <c r="VOM56" s="299">
        <f>IF(SUM($I$55:VOM55)&lt;=$G$58,1,0)</f>
        <v>1</v>
      </c>
      <c r="VON56" s="299">
        <f>IF(SUM($I$55:VON55)&lt;=$G$58,1,0)</f>
        <v>1</v>
      </c>
      <c r="VOO56" s="299">
        <f>IF(SUM($I$55:VOO55)&lt;=$G$58,1,0)</f>
        <v>1</v>
      </c>
      <c r="VOP56" s="299">
        <f>IF(SUM($I$55:VOP55)&lt;=$G$58,1,0)</f>
        <v>1</v>
      </c>
      <c r="VOQ56" s="299">
        <f>IF(SUM($I$55:VOQ55)&lt;=$G$58,1,0)</f>
        <v>1</v>
      </c>
      <c r="VOR56" s="299">
        <f>IF(SUM($I$55:VOR55)&lt;=$G$58,1,0)</f>
        <v>1</v>
      </c>
      <c r="VOS56" s="299">
        <f>IF(SUM($I$55:VOS55)&lt;=$G$58,1,0)</f>
        <v>1</v>
      </c>
      <c r="VOT56" s="299">
        <f>IF(SUM($I$55:VOT55)&lt;=$G$58,1,0)</f>
        <v>1</v>
      </c>
      <c r="VOU56" s="299">
        <f>IF(SUM($I$55:VOU55)&lt;=$G$58,1,0)</f>
        <v>1</v>
      </c>
      <c r="VOV56" s="299">
        <f>IF(SUM($I$55:VOV55)&lt;=$G$58,1,0)</f>
        <v>1</v>
      </c>
      <c r="VOW56" s="299">
        <f>IF(SUM($I$55:VOW55)&lt;=$G$58,1,0)</f>
        <v>1</v>
      </c>
      <c r="VOX56" s="299">
        <f>IF(SUM($I$55:VOX55)&lt;=$G$58,1,0)</f>
        <v>1</v>
      </c>
      <c r="VOY56" s="299">
        <f>IF(SUM($I$55:VOY55)&lt;=$G$58,1,0)</f>
        <v>1</v>
      </c>
      <c r="VOZ56" s="299">
        <f>IF(SUM($I$55:VOZ55)&lt;=$G$58,1,0)</f>
        <v>1</v>
      </c>
      <c r="VPA56" s="299">
        <f>IF(SUM($I$55:VPA55)&lt;=$G$58,1,0)</f>
        <v>1</v>
      </c>
      <c r="VPB56" s="299">
        <f>IF(SUM($I$55:VPB55)&lt;=$G$58,1,0)</f>
        <v>1</v>
      </c>
      <c r="VPC56" s="299">
        <f>IF(SUM($I$55:VPC55)&lt;=$G$58,1,0)</f>
        <v>1</v>
      </c>
      <c r="VPD56" s="299">
        <f>IF(SUM($I$55:VPD55)&lt;=$G$58,1,0)</f>
        <v>1</v>
      </c>
      <c r="VPE56" s="299">
        <f>IF(SUM($I$55:VPE55)&lt;=$G$58,1,0)</f>
        <v>1</v>
      </c>
      <c r="VPF56" s="299">
        <f>IF(SUM($I$55:VPF55)&lt;=$G$58,1,0)</f>
        <v>1</v>
      </c>
      <c r="VPG56" s="299">
        <f>IF(SUM($I$55:VPG55)&lt;=$G$58,1,0)</f>
        <v>1</v>
      </c>
      <c r="VPH56" s="299">
        <f>IF(SUM($I$55:VPH55)&lt;=$G$58,1,0)</f>
        <v>1</v>
      </c>
      <c r="VPI56" s="299">
        <f>IF(SUM($I$55:VPI55)&lt;=$G$58,1,0)</f>
        <v>1</v>
      </c>
      <c r="VPJ56" s="299">
        <f>IF(SUM($I$55:VPJ55)&lt;=$G$58,1,0)</f>
        <v>1</v>
      </c>
      <c r="VPK56" s="299">
        <f>IF(SUM($I$55:VPK55)&lt;=$G$58,1,0)</f>
        <v>1</v>
      </c>
      <c r="VPL56" s="299">
        <f>IF(SUM($I$55:VPL55)&lt;=$G$58,1,0)</f>
        <v>1</v>
      </c>
      <c r="VPM56" s="299">
        <f>IF(SUM($I$55:VPM55)&lt;=$G$58,1,0)</f>
        <v>1</v>
      </c>
      <c r="VPN56" s="299">
        <f>IF(SUM($I$55:VPN55)&lt;=$G$58,1,0)</f>
        <v>1</v>
      </c>
      <c r="VPO56" s="299">
        <f>IF(SUM($I$55:VPO55)&lt;=$G$58,1,0)</f>
        <v>1</v>
      </c>
      <c r="VPP56" s="299">
        <f>IF(SUM($I$55:VPP55)&lt;=$G$58,1,0)</f>
        <v>1</v>
      </c>
      <c r="VPQ56" s="299">
        <f>IF(SUM($I$55:VPQ55)&lt;=$G$58,1,0)</f>
        <v>1</v>
      </c>
      <c r="VPR56" s="299">
        <f>IF(SUM($I$55:VPR55)&lt;=$G$58,1,0)</f>
        <v>1</v>
      </c>
      <c r="VPS56" s="299">
        <f>IF(SUM($I$55:VPS55)&lt;=$G$58,1,0)</f>
        <v>1</v>
      </c>
      <c r="VPT56" s="299">
        <f>IF(SUM($I$55:VPT55)&lt;=$G$58,1,0)</f>
        <v>1</v>
      </c>
      <c r="VPU56" s="299">
        <f>IF(SUM($I$55:VPU55)&lt;=$G$58,1,0)</f>
        <v>1</v>
      </c>
      <c r="VPV56" s="299">
        <f>IF(SUM($I$55:VPV55)&lt;=$G$58,1,0)</f>
        <v>1</v>
      </c>
      <c r="VPW56" s="299">
        <f>IF(SUM($I$55:VPW55)&lt;=$G$58,1,0)</f>
        <v>1</v>
      </c>
      <c r="VPX56" s="299">
        <f>IF(SUM($I$55:VPX55)&lt;=$G$58,1,0)</f>
        <v>1</v>
      </c>
      <c r="VPY56" s="299">
        <f>IF(SUM($I$55:VPY55)&lt;=$G$58,1,0)</f>
        <v>1</v>
      </c>
      <c r="VPZ56" s="299">
        <f>IF(SUM($I$55:VPZ55)&lt;=$G$58,1,0)</f>
        <v>1</v>
      </c>
      <c r="VQA56" s="299">
        <f>IF(SUM($I$55:VQA55)&lt;=$G$58,1,0)</f>
        <v>1</v>
      </c>
      <c r="VQB56" s="299">
        <f>IF(SUM($I$55:VQB55)&lt;=$G$58,1,0)</f>
        <v>1</v>
      </c>
      <c r="VQC56" s="299">
        <f>IF(SUM($I$55:VQC55)&lt;=$G$58,1,0)</f>
        <v>1</v>
      </c>
      <c r="VQD56" s="299">
        <f>IF(SUM($I$55:VQD55)&lt;=$G$58,1,0)</f>
        <v>1</v>
      </c>
      <c r="VQE56" s="299">
        <f>IF(SUM($I$55:VQE55)&lt;=$G$58,1,0)</f>
        <v>1</v>
      </c>
      <c r="VQF56" s="299">
        <f>IF(SUM($I$55:VQF55)&lt;=$G$58,1,0)</f>
        <v>1</v>
      </c>
      <c r="VQG56" s="299">
        <f>IF(SUM($I$55:VQG55)&lt;=$G$58,1,0)</f>
        <v>1</v>
      </c>
      <c r="VQH56" s="299">
        <f>IF(SUM($I$55:VQH55)&lt;=$G$58,1,0)</f>
        <v>1</v>
      </c>
      <c r="VQI56" s="299">
        <f>IF(SUM($I$55:VQI55)&lt;=$G$58,1,0)</f>
        <v>1</v>
      </c>
      <c r="VQJ56" s="299">
        <f>IF(SUM($I$55:VQJ55)&lt;=$G$58,1,0)</f>
        <v>1</v>
      </c>
      <c r="VQK56" s="299">
        <f>IF(SUM($I$55:VQK55)&lt;=$G$58,1,0)</f>
        <v>1</v>
      </c>
      <c r="VQL56" s="299">
        <f>IF(SUM($I$55:VQL55)&lt;=$G$58,1,0)</f>
        <v>1</v>
      </c>
      <c r="VQM56" s="299">
        <f>IF(SUM($I$55:VQM55)&lt;=$G$58,1,0)</f>
        <v>1</v>
      </c>
      <c r="VQN56" s="299">
        <f>IF(SUM($I$55:VQN55)&lt;=$G$58,1,0)</f>
        <v>1</v>
      </c>
      <c r="VQO56" s="299">
        <f>IF(SUM($I$55:VQO55)&lt;=$G$58,1,0)</f>
        <v>1</v>
      </c>
      <c r="VQP56" s="299">
        <f>IF(SUM($I$55:VQP55)&lt;=$G$58,1,0)</f>
        <v>1</v>
      </c>
      <c r="VQQ56" s="299">
        <f>IF(SUM($I$55:VQQ55)&lt;=$G$58,1,0)</f>
        <v>1</v>
      </c>
      <c r="VQR56" s="299">
        <f>IF(SUM($I$55:VQR55)&lt;=$G$58,1,0)</f>
        <v>1</v>
      </c>
      <c r="VQS56" s="299">
        <f>IF(SUM($I$55:VQS55)&lt;=$G$58,1,0)</f>
        <v>1</v>
      </c>
      <c r="VQT56" s="299">
        <f>IF(SUM($I$55:VQT55)&lt;=$G$58,1,0)</f>
        <v>1</v>
      </c>
      <c r="VQU56" s="299">
        <f>IF(SUM($I$55:VQU55)&lt;=$G$58,1,0)</f>
        <v>1</v>
      </c>
      <c r="VQV56" s="299">
        <f>IF(SUM($I$55:VQV55)&lt;=$G$58,1,0)</f>
        <v>1</v>
      </c>
      <c r="VQW56" s="299">
        <f>IF(SUM($I$55:VQW55)&lt;=$G$58,1,0)</f>
        <v>1</v>
      </c>
      <c r="VQX56" s="299">
        <f>IF(SUM($I$55:VQX55)&lt;=$G$58,1,0)</f>
        <v>1</v>
      </c>
      <c r="VQY56" s="299">
        <f>IF(SUM($I$55:VQY55)&lt;=$G$58,1,0)</f>
        <v>1</v>
      </c>
      <c r="VQZ56" s="299">
        <f>IF(SUM($I$55:VQZ55)&lt;=$G$58,1,0)</f>
        <v>1</v>
      </c>
      <c r="VRA56" s="299">
        <f>IF(SUM($I$55:VRA55)&lt;=$G$58,1,0)</f>
        <v>1</v>
      </c>
      <c r="VRB56" s="299">
        <f>IF(SUM($I$55:VRB55)&lt;=$G$58,1,0)</f>
        <v>1</v>
      </c>
      <c r="VRC56" s="299">
        <f>IF(SUM($I$55:VRC55)&lt;=$G$58,1,0)</f>
        <v>1</v>
      </c>
      <c r="VRD56" s="299">
        <f>IF(SUM($I$55:VRD55)&lt;=$G$58,1,0)</f>
        <v>1</v>
      </c>
      <c r="VRE56" s="299">
        <f>IF(SUM($I$55:VRE55)&lt;=$G$58,1,0)</f>
        <v>1</v>
      </c>
      <c r="VRF56" s="299">
        <f>IF(SUM($I$55:VRF55)&lt;=$G$58,1,0)</f>
        <v>1</v>
      </c>
      <c r="VRG56" s="299">
        <f>IF(SUM($I$55:VRG55)&lt;=$G$58,1,0)</f>
        <v>1</v>
      </c>
      <c r="VRH56" s="299">
        <f>IF(SUM($I$55:VRH55)&lt;=$G$58,1,0)</f>
        <v>1</v>
      </c>
      <c r="VRI56" s="299">
        <f>IF(SUM($I$55:VRI55)&lt;=$G$58,1,0)</f>
        <v>1</v>
      </c>
      <c r="VRJ56" s="299">
        <f>IF(SUM($I$55:VRJ55)&lt;=$G$58,1,0)</f>
        <v>1</v>
      </c>
      <c r="VRK56" s="299">
        <f>IF(SUM($I$55:VRK55)&lt;=$G$58,1,0)</f>
        <v>1</v>
      </c>
      <c r="VRL56" s="299">
        <f>IF(SUM($I$55:VRL55)&lt;=$G$58,1,0)</f>
        <v>1</v>
      </c>
      <c r="VRM56" s="299">
        <f>IF(SUM($I$55:VRM55)&lt;=$G$58,1,0)</f>
        <v>1</v>
      </c>
      <c r="VRN56" s="299">
        <f>IF(SUM($I$55:VRN55)&lt;=$G$58,1,0)</f>
        <v>1</v>
      </c>
      <c r="VRO56" s="299">
        <f>IF(SUM($I$55:VRO55)&lt;=$G$58,1,0)</f>
        <v>1</v>
      </c>
      <c r="VRP56" s="299">
        <f>IF(SUM($I$55:VRP55)&lt;=$G$58,1,0)</f>
        <v>1</v>
      </c>
      <c r="VRQ56" s="299">
        <f>IF(SUM($I$55:VRQ55)&lt;=$G$58,1,0)</f>
        <v>1</v>
      </c>
      <c r="VRR56" s="299">
        <f>IF(SUM($I$55:VRR55)&lt;=$G$58,1,0)</f>
        <v>1</v>
      </c>
      <c r="VRS56" s="299">
        <f>IF(SUM($I$55:VRS55)&lt;=$G$58,1,0)</f>
        <v>1</v>
      </c>
      <c r="VRT56" s="299">
        <f>IF(SUM($I$55:VRT55)&lt;=$G$58,1,0)</f>
        <v>1</v>
      </c>
      <c r="VRU56" s="299">
        <f>IF(SUM($I$55:VRU55)&lt;=$G$58,1,0)</f>
        <v>1</v>
      </c>
      <c r="VRV56" s="299">
        <f>IF(SUM($I$55:VRV55)&lt;=$G$58,1,0)</f>
        <v>1</v>
      </c>
      <c r="VRW56" s="299">
        <f>IF(SUM($I$55:VRW55)&lt;=$G$58,1,0)</f>
        <v>1</v>
      </c>
      <c r="VRX56" s="299">
        <f>IF(SUM($I$55:VRX55)&lt;=$G$58,1,0)</f>
        <v>1</v>
      </c>
      <c r="VRY56" s="299">
        <f>IF(SUM($I$55:VRY55)&lt;=$G$58,1,0)</f>
        <v>1</v>
      </c>
      <c r="VRZ56" s="299">
        <f>IF(SUM($I$55:VRZ55)&lt;=$G$58,1,0)</f>
        <v>1</v>
      </c>
      <c r="VSA56" s="299">
        <f>IF(SUM($I$55:VSA55)&lt;=$G$58,1,0)</f>
        <v>1</v>
      </c>
      <c r="VSB56" s="299">
        <f>IF(SUM($I$55:VSB55)&lt;=$G$58,1,0)</f>
        <v>1</v>
      </c>
      <c r="VSC56" s="299">
        <f>IF(SUM($I$55:VSC55)&lt;=$G$58,1,0)</f>
        <v>1</v>
      </c>
      <c r="VSD56" s="299">
        <f>IF(SUM($I$55:VSD55)&lt;=$G$58,1,0)</f>
        <v>1</v>
      </c>
      <c r="VSE56" s="299">
        <f>IF(SUM($I$55:VSE55)&lt;=$G$58,1,0)</f>
        <v>1</v>
      </c>
      <c r="VSF56" s="299">
        <f>IF(SUM($I$55:VSF55)&lt;=$G$58,1,0)</f>
        <v>1</v>
      </c>
      <c r="VSG56" s="299">
        <f>IF(SUM($I$55:VSG55)&lt;=$G$58,1,0)</f>
        <v>1</v>
      </c>
      <c r="VSH56" s="299">
        <f>IF(SUM($I$55:VSH55)&lt;=$G$58,1,0)</f>
        <v>1</v>
      </c>
      <c r="VSI56" s="299">
        <f>IF(SUM($I$55:VSI55)&lt;=$G$58,1,0)</f>
        <v>1</v>
      </c>
      <c r="VSJ56" s="299">
        <f>IF(SUM($I$55:VSJ55)&lt;=$G$58,1,0)</f>
        <v>1</v>
      </c>
      <c r="VSK56" s="299">
        <f>IF(SUM($I$55:VSK55)&lt;=$G$58,1,0)</f>
        <v>1</v>
      </c>
      <c r="VSL56" s="299">
        <f>IF(SUM($I$55:VSL55)&lt;=$G$58,1,0)</f>
        <v>1</v>
      </c>
      <c r="VSM56" s="299">
        <f>IF(SUM($I$55:VSM55)&lt;=$G$58,1,0)</f>
        <v>1</v>
      </c>
      <c r="VSN56" s="299">
        <f>IF(SUM($I$55:VSN55)&lt;=$G$58,1,0)</f>
        <v>1</v>
      </c>
      <c r="VSO56" s="299">
        <f>IF(SUM($I$55:VSO55)&lt;=$G$58,1,0)</f>
        <v>1</v>
      </c>
      <c r="VSP56" s="299">
        <f>IF(SUM($I$55:VSP55)&lt;=$G$58,1,0)</f>
        <v>1</v>
      </c>
      <c r="VSQ56" s="299">
        <f>IF(SUM($I$55:VSQ55)&lt;=$G$58,1,0)</f>
        <v>1</v>
      </c>
      <c r="VSR56" s="299">
        <f>IF(SUM($I$55:VSR55)&lt;=$G$58,1,0)</f>
        <v>1</v>
      </c>
      <c r="VSS56" s="299">
        <f>IF(SUM($I$55:VSS55)&lt;=$G$58,1,0)</f>
        <v>1</v>
      </c>
      <c r="VST56" s="299">
        <f>IF(SUM($I$55:VST55)&lt;=$G$58,1,0)</f>
        <v>1</v>
      </c>
      <c r="VSU56" s="299">
        <f>IF(SUM($I$55:VSU55)&lt;=$G$58,1,0)</f>
        <v>1</v>
      </c>
      <c r="VSV56" s="299">
        <f>IF(SUM($I$55:VSV55)&lt;=$G$58,1,0)</f>
        <v>1</v>
      </c>
      <c r="VSW56" s="299">
        <f>IF(SUM($I$55:VSW55)&lt;=$G$58,1,0)</f>
        <v>1</v>
      </c>
      <c r="VSX56" s="299">
        <f>IF(SUM($I$55:VSX55)&lt;=$G$58,1,0)</f>
        <v>1</v>
      </c>
      <c r="VSY56" s="299">
        <f>IF(SUM($I$55:VSY55)&lt;=$G$58,1,0)</f>
        <v>1</v>
      </c>
      <c r="VSZ56" s="299">
        <f>IF(SUM($I$55:VSZ55)&lt;=$G$58,1,0)</f>
        <v>1</v>
      </c>
      <c r="VTA56" s="299">
        <f>IF(SUM($I$55:VTA55)&lt;=$G$58,1,0)</f>
        <v>1</v>
      </c>
      <c r="VTB56" s="299">
        <f>IF(SUM($I$55:VTB55)&lt;=$G$58,1,0)</f>
        <v>1</v>
      </c>
      <c r="VTC56" s="299">
        <f>IF(SUM($I$55:VTC55)&lt;=$G$58,1,0)</f>
        <v>1</v>
      </c>
      <c r="VTD56" s="299">
        <f>IF(SUM($I$55:VTD55)&lt;=$G$58,1,0)</f>
        <v>1</v>
      </c>
      <c r="VTE56" s="299">
        <f>IF(SUM($I$55:VTE55)&lt;=$G$58,1,0)</f>
        <v>1</v>
      </c>
      <c r="VTF56" s="299">
        <f>IF(SUM($I$55:VTF55)&lt;=$G$58,1,0)</f>
        <v>1</v>
      </c>
      <c r="VTG56" s="299">
        <f>IF(SUM($I$55:VTG55)&lt;=$G$58,1,0)</f>
        <v>1</v>
      </c>
      <c r="VTH56" s="299">
        <f>IF(SUM($I$55:VTH55)&lt;=$G$58,1,0)</f>
        <v>1</v>
      </c>
      <c r="VTI56" s="299">
        <f>IF(SUM($I$55:VTI55)&lt;=$G$58,1,0)</f>
        <v>1</v>
      </c>
      <c r="VTJ56" s="299">
        <f>IF(SUM($I$55:VTJ55)&lt;=$G$58,1,0)</f>
        <v>1</v>
      </c>
      <c r="VTK56" s="299">
        <f>IF(SUM($I$55:VTK55)&lt;=$G$58,1,0)</f>
        <v>1</v>
      </c>
      <c r="VTL56" s="299">
        <f>IF(SUM($I$55:VTL55)&lt;=$G$58,1,0)</f>
        <v>1</v>
      </c>
      <c r="VTM56" s="299">
        <f>IF(SUM($I$55:VTM55)&lt;=$G$58,1,0)</f>
        <v>1</v>
      </c>
      <c r="VTN56" s="299">
        <f>IF(SUM($I$55:VTN55)&lt;=$G$58,1,0)</f>
        <v>1</v>
      </c>
      <c r="VTO56" s="299">
        <f>IF(SUM($I$55:VTO55)&lt;=$G$58,1,0)</f>
        <v>1</v>
      </c>
      <c r="VTP56" s="299">
        <f>IF(SUM($I$55:VTP55)&lt;=$G$58,1,0)</f>
        <v>1</v>
      </c>
      <c r="VTQ56" s="299">
        <f>IF(SUM($I$55:VTQ55)&lt;=$G$58,1,0)</f>
        <v>1</v>
      </c>
      <c r="VTR56" s="299">
        <f>IF(SUM($I$55:VTR55)&lt;=$G$58,1,0)</f>
        <v>1</v>
      </c>
      <c r="VTS56" s="299">
        <f>IF(SUM($I$55:VTS55)&lt;=$G$58,1,0)</f>
        <v>1</v>
      </c>
      <c r="VTT56" s="299">
        <f>IF(SUM($I$55:VTT55)&lt;=$G$58,1,0)</f>
        <v>1</v>
      </c>
      <c r="VTU56" s="299">
        <f>IF(SUM($I$55:VTU55)&lt;=$G$58,1,0)</f>
        <v>1</v>
      </c>
      <c r="VTV56" s="299">
        <f>IF(SUM($I$55:VTV55)&lt;=$G$58,1,0)</f>
        <v>1</v>
      </c>
      <c r="VTW56" s="299">
        <f>IF(SUM($I$55:VTW55)&lt;=$G$58,1,0)</f>
        <v>1</v>
      </c>
      <c r="VTX56" s="299">
        <f>IF(SUM($I$55:VTX55)&lt;=$G$58,1,0)</f>
        <v>1</v>
      </c>
      <c r="VTY56" s="299">
        <f>IF(SUM($I$55:VTY55)&lt;=$G$58,1,0)</f>
        <v>1</v>
      </c>
      <c r="VTZ56" s="299">
        <f>IF(SUM($I$55:VTZ55)&lt;=$G$58,1,0)</f>
        <v>1</v>
      </c>
      <c r="VUA56" s="299">
        <f>IF(SUM($I$55:VUA55)&lt;=$G$58,1,0)</f>
        <v>1</v>
      </c>
      <c r="VUB56" s="299">
        <f>IF(SUM($I$55:VUB55)&lt;=$G$58,1,0)</f>
        <v>1</v>
      </c>
      <c r="VUC56" s="299">
        <f>IF(SUM($I$55:VUC55)&lt;=$G$58,1,0)</f>
        <v>1</v>
      </c>
      <c r="VUD56" s="299">
        <f>IF(SUM($I$55:VUD55)&lt;=$G$58,1,0)</f>
        <v>1</v>
      </c>
      <c r="VUE56" s="299">
        <f>IF(SUM($I$55:VUE55)&lt;=$G$58,1,0)</f>
        <v>1</v>
      </c>
      <c r="VUF56" s="299">
        <f>IF(SUM($I$55:VUF55)&lt;=$G$58,1,0)</f>
        <v>1</v>
      </c>
      <c r="VUG56" s="299">
        <f>IF(SUM($I$55:VUG55)&lt;=$G$58,1,0)</f>
        <v>1</v>
      </c>
      <c r="VUH56" s="299">
        <f>IF(SUM($I$55:VUH55)&lt;=$G$58,1,0)</f>
        <v>1</v>
      </c>
      <c r="VUI56" s="299">
        <f>IF(SUM($I$55:VUI55)&lt;=$G$58,1,0)</f>
        <v>1</v>
      </c>
      <c r="VUJ56" s="299">
        <f>IF(SUM($I$55:VUJ55)&lt;=$G$58,1,0)</f>
        <v>1</v>
      </c>
      <c r="VUK56" s="299">
        <f>IF(SUM($I$55:VUK55)&lt;=$G$58,1,0)</f>
        <v>1</v>
      </c>
      <c r="VUL56" s="299">
        <f>IF(SUM($I$55:VUL55)&lt;=$G$58,1,0)</f>
        <v>1</v>
      </c>
      <c r="VUM56" s="299">
        <f>IF(SUM($I$55:VUM55)&lt;=$G$58,1,0)</f>
        <v>1</v>
      </c>
      <c r="VUN56" s="299">
        <f>IF(SUM($I$55:VUN55)&lt;=$G$58,1,0)</f>
        <v>1</v>
      </c>
      <c r="VUO56" s="299">
        <f>IF(SUM($I$55:VUO55)&lt;=$G$58,1,0)</f>
        <v>1</v>
      </c>
      <c r="VUP56" s="299">
        <f>IF(SUM($I$55:VUP55)&lt;=$G$58,1,0)</f>
        <v>1</v>
      </c>
      <c r="VUQ56" s="299">
        <f>IF(SUM($I$55:VUQ55)&lt;=$G$58,1,0)</f>
        <v>1</v>
      </c>
      <c r="VUR56" s="299">
        <f>IF(SUM($I$55:VUR55)&lt;=$G$58,1,0)</f>
        <v>1</v>
      </c>
      <c r="VUS56" s="299">
        <f>IF(SUM($I$55:VUS55)&lt;=$G$58,1,0)</f>
        <v>1</v>
      </c>
      <c r="VUT56" s="299">
        <f>IF(SUM($I$55:VUT55)&lt;=$G$58,1,0)</f>
        <v>1</v>
      </c>
      <c r="VUU56" s="299">
        <f>IF(SUM($I$55:VUU55)&lt;=$G$58,1,0)</f>
        <v>1</v>
      </c>
      <c r="VUV56" s="299">
        <f>IF(SUM($I$55:VUV55)&lt;=$G$58,1,0)</f>
        <v>1</v>
      </c>
      <c r="VUW56" s="299">
        <f>IF(SUM($I$55:VUW55)&lt;=$G$58,1,0)</f>
        <v>1</v>
      </c>
      <c r="VUX56" s="299">
        <f>IF(SUM($I$55:VUX55)&lt;=$G$58,1,0)</f>
        <v>1</v>
      </c>
      <c r="VUY56" s="299">
        <f>IF(SUM($I$55:VUY55)&lt;=$G$58,1,0)</f>
        <v>1</v>
      </c>
      <c r="VUZ56" s="299">
        <f>IF(SUM($I$55:VUZ55)&lt;=$G$58,1,0)</f>
        <v>1</v>
      </c>
      <c r="VVA56" s="299">
        <f>IF(SUM($I$55:VVA55)&lt;=$G$58,1,0)</f>
        <v>1</v>
      </c>
      <c r="VVB56" s="299">
        <f>IF(SUM($I$55:VVB55)&lt;=$G$58,1,0)</f>
        <v>1</v>
      </c>
      <c r="VVC56" s="299">
        <f>IF(SUM($I$55:VVC55)&lt;=$G$58,1,0)</f>
        <v>1</v>
      </c>
      <c r="VVD56" s="299">
        <f>IF(SUM($I$55:VVD55)&lt;=$G$58,1,0)</f>
        <v>1</v>
      </c>
      <c r="VVE56" s="299">
        <f>IF(SUM($I$55:VVE55)&lt;=$G$58,1,0)</f>
        <v>1</v>
      </c>
      <c r="VVF56" s="299">
        <f>IF(SUM($I$55:VVF55)&lt;=$G$58,1,0)</f>
        <v>1</v>
      </c>
      <c r="VVG56" s="299">
        <f>IF(SUM($I$55:VVG55)&lt;=$G$58,1,0)</f>
        <v>1</v>
      </c>
      <c r="VVH56" s="299">
        <f>IF(SUM($I$55:VVH55)&lt;=$G$58,1,0)</f>
        <v>1</v>
      </c>
      <c r="VVI56" s="299">
        <f>IF(SUM($I$55:VVI55)&lt;=$G$58,1,0)</f>
        <v>1</v>
      </c>
      <c r="VVJ56" s="299">
        <f>IF(SUM($I$55:VVJ55)&lt;=$G$58,1,0)</f>
        <v>1</v>
      </c>
      <c r="VVK56" s="299">
        <f>IF(SUM($I$55:VVK55)&lt;=$G$58,1,0)</f>
        <v>1</v>
      </c>
      <c r="VVL56" s="299">
        <f>IF(SUM($I$55:VVL55)&lt;=$G$58,1,0)</f>
        <v>1</v>
      </c>
      <c r="VVM56" s="299">
        <f>IF(SUM($I$55:VVM55)&lt;=$G$58,1,0)</f>
        <v>1</v>
      </c>
      <c r="VVN56" s="299">
        <f>IF(SUM($I$55:VVN55)&lt;=$G$58,1,0)</f>
        <v>1</v>
      </c>
      <c r="VVO56" s="299">
        <f>IF(SUM($I$55:VVO55)&lt;=$G$58,1,0)</f>
        <v>1</v>
      </c>
      <c r="VVP56" s="299">
        <f>IF(SUM($I$55:VVP55)&lt;=$G$58,1,0)</f>
        <v>1</v>
      </c>
      <c r="VVQ56" s="299">
        <f>IF(SUM($I$55:VVQ55)&lt;=$G$58,1,0)</f>
        <v>1</v>
      </c>
      <c r="VVR56" s="299">
        <f>IF(SUM($I$55:VVR55)&lt;=$G$58,1,0)</f>
        <v>1</v>
      </c>
      <c r="VVS56" s="299">
        <f>IF(SUM($I$55:VVS55)&lt;=$G$58,1,0)</f>
        <v>1</v>
      </c>
      <c r="VVT56" s="299">
        <f>IF(SUM($I$55:VVT55)&lt;=$G$58,1,0)</f>
        <v>1</v>
      </c>
      <c r="VVU56" s="299">
        <f>IF(SUM($I$55:VVU55)&lt;=$G$58,1,0)</f>
        <v>1</v>
      </c>
      <c r="VVV56" s="299">
        <f>IF(SUM($I$55:VVV55)&lt;=$G$58,1,0)</f>
        <v>1</v>
      </c>
      <c r="VVW56" s="299">
        <f>IF(SUM($I$55:VVW55)&lt;=$G$58,1,0)</f>
        <v>1</v>
      </c>
      <c r="VVX56" s="299">
        <f>IF(SUM($I$55:VVX55)&lt;=$G$58,1,0)</f>
        <v>1</v>
      </c>
      <c r="VVY56" s="299">
        <f>IF(SUM($I$55:VVY55)&lt;=$G$58,1,0)</f>
        <v>1</v>
      </c>
      <c r="VVZ56" s="299">
        <f>IF(SUM($I$55:VVZ55)&lt;=$G$58,1,0)</f>
        <v>1</v>
      </c>
      <c r="VWA56" s="299">
        <f>IF(SUM($I$55:VWA55)&lt;=$G$58,1,0)</f>
        <v>1</v>
      </c>
      <c r="VWB56" s="299">
        <f>IF(SUM($I$55:VWB55)&lt;=$G$58,1,0)</f>
        <v>1</v>
      </c>
      <c r="VWC56" s="299">
        <f>IF(SUM($I$55:VWC55)&lt;=$G$58,1,0)</f>
        <v>1</v>
      </c>
      <c r="VWD56" s="299">
        <f>IF(SUM($I$55:VWD55)&lt;=$G$58,1,0)</f>
        <v>1</v>
      </c>
      <c r="VWE56" s="299">
        <f>IF(SUM($I$55:VWE55)&lt;=$G$58,1,0)</f>
        <v>1</v>
      </c>
      <c r="VWF56" s="299">
        <f>IF(SUM($I$55:VWF55)&lt;=$G$58,1,0)</f>
        <v>1</v>
      </c>
      <c r="VWG56" s="299">
        <f>IF(SUM($I$55:VWG55)&lt;=$G$58,1,0)</f>
        <v>1</v>
      </c>
      <c r="VWH56" s="299">
        <f>IF(SUM($I$55:VWH55)&lt;=$G$58,1,0)</f>
        <v>1</v>
      </c>
      <c r="VWI56" s="299">
        <f>IF(SUM($I$55:VWI55)&lt;=$G$58,1,0)</f>
        <v>1</v>
      </c>
      <c r="VWJ56" s="299">
        <f>IF(SUM($I$55:VWJ55)&lt;=$G$58,1,0)</f>
        <v>1</v>
      </c>
      <c r="VWK56" s="299">
        <f>IF(SUM($I$55:VWK55)&lt;=$G$58,1,0)</f>
        <v>1</v>
      </c>
      <c r="VWL56" s="299">
        <f>IF(SUM($I$55:VWL55)&lt;=$G$58,1,0)</f>
        <v>1</v>
      </c>
      <c r="VWM56" s="299">
        <f>IF(SUM($I$55:VWM55)&lt;=$G$58,1,0)</f>
        <v>1</v>
      </c>
      <c r="VWN56" s="299">
        <f>IF(SUM($I$55:VWN55)&lt;=$G$58,1,0)</f>
        <v>1</v>
      </c>
      <c r="VWO56" s="299">
        <f>IF(SUM($I$55:VWO55)&lt;=$G$58,1,0)</f>
        <v>1</v>
      </c>
      <c r="VWP56" s="299">
        <f>IF(SUM($I$55:VWP55)&lt;=$G$58,1,0)</f>
        <v>1</v>
      </c>
      <c r="VWQ56" s="299">
        <f>IF(SUM($I$55:VWQ55)&lt;=$G$58,1,0)</f>
        <v>1</v>
      </c>
      <c r="VWR56" s="299">
        <f>IF(SUM($I$55:VWR55)&lt;=$G$58,1,0)</f>
        <v>1</v>
      </c>
      <c r="VWS56" s="299">
        <f>IF(SUM($I$55:VWS55)&lt;=$G$58,1,0)</f>
        <v>1</v>
      </c>
      <c r="VWT56" s="299">
        <f>IF(SUM($I$55:VWT55)&lt;=$G$58,1,0)</f>
        <v>1</v>
      </c>
      <c r="VWU56" s="299">
        <f>IF(SUM($I$55:VWU55)&lt;=$G$58,1,0)</f>
        <v>1</v>
      </c>
      <c r="VWV56" s="299">
        <f>IF(SUM($I$55:VWV55)&lt;=$G$58,1,0)</f>
        <v>1</v>
      </c>
      <c r="VWW56" s="299">
        <f>IF(SUM($I$55:VWW55)&lt;=$G$58,1,0)</f>
        <v>1</v>
      </c>
      <c r="VWX56" s="299">
        <f>IF(SUM($I$55:VWX55)&lt;=$G$58,1,0)</f>
        <v>1</v>
      </c>
      <c r="VWY56" s="299">
        <f>IF(SUM($I$55:VWY55)&lt;=$G$58,1,0)</f>
        <v>1</v>
      </c>
      <c r="VWZ56" s="299">
        <f>IF(SUM($I$55:VWZ55)&lt;=$G$58,1,0)</f>
        <v>1</v>
      </c>
      <c r="VXA56" s="299">
        <f>IF(SUM($I$55:VXA55)&lt;=$G$58,1,0)</f>
        <v>1</v>
      </c>
      <c r="VXB56" s="299">
        <f>IF(SUM($I$55:VXB55)&lt;=$G$58,1,0)</f>
        <v>1</v>
      </c>
      <c r="VXC56" s="299">
        <f>IF(SUM($I$55:VXC55)&lt;=$G$58,1,0)</f>
        <v>1</v>
      </c>
      <c r="VXD56" s="299">
        <f>IF(SUM($I$55:VXD55)&lt;=$G$58,1,0)</f>
        <v>1</v>
      </c>
      <c r="VXE56" s="299">
        <f>IF(SUM($I$55:VXE55)&lt;=$G$58,1,0)</f>
        <v>1</v>
      </c>
      <c r="VXF56" s="299">
        <f>IF(SUM($I$55:VXF55)&lt;=$G$58,1,0)</f>
        <v>1</v>
      </c>
      <c r="VXG56" s="299">
        <f>IF(SUM($I$55:VXG55)&lt;=$G$58,1,0)</f>
        <v>1</v>
      </c>
      <c r="VXH56" s="299">
        <f>IF(SUM($I$55:VXH55)&lt;=$G$58,1,0)</f>
        <v>1</v>
      </c>
      <c r="VXI56" s="299">
        <f>IF(SUM($I$55:VXI55)&lt;=$G$58,1,0)</f>
        <v>1</v>
      </c>
      <c r="VXJ56" s="299">
        <f>IF(SUM($I$55:VXJ55)&lt;=$G$58,1,0)</f>
        <v>1</v>
      </c>
      <c r="VXK56" s="299">
        <f>IF(SUM($I$55:VXK55)&lt;=$G$58,1,0)</f>
        <v>1</v>
      </c>
      <c r="VXL56" s="299">
        <f>IF(SUM($I$55:VXL55)&lt;=$G$58,1,0)</f>
        <v>1</v>
      </c>
      <c r="VXM56" s="299">
        <f>IF(SUM($I$55:VXM55)&lt;=$G$58,1,0)</f>
        <v>1</v>
      </c>
      <c r="VXN56" s="299">
        <f>IF(SUM($I$55:VXN55)&lt;=$G$58,1,0)</f>
        <v>1</v>
      </c>
      <c r="VXO56" s="299">
        <f>IF(SUM($I$55:VXO55)&lt;=$G$58,1,0)</f>
        <v>1</v>
      </c>
      <c r="VXP56" s="299">
        <f>IF(SUM($I$55:VXP55)&lt;=$G$58,1,0)</f>
        <v>1</v>
      </c>
      <c r="VXQ56" s="299">
        <f>IF(SUM($I$55:VXQ55)&lt;=$G$58,1,0)</f>
        <v>1</v>
      </c>
      <c r="VXR56" s="299">
        <f>IF(SUM($I$55:VXR55)&lt;=$G$58,1,0)</f>
        <v>1</v>
      </c>
      <c r="VXS56" s="299">
        <f>IF(SUM($I$55:VXS55)&lt;=$G$58,1,0)</f>
        <v>1</v>
      </c>
      <c r="VXT56" s="299">
        <f>IF(SUM($I$55:VXT55)&lt;=$G$58,1,0)</f>
        <v>1</v>
      </c>
      <c r="VXU56" s="299">
        <f>IF(SUM($I$55:VXU55)&lt;=$G$58,1,0)</f>
        <v>1</v>
      </c>
      <c r="VXV56" s="299">
        <f>IF(SUM($I$55:VXV55)&lt;=$G$58,1,0)</f>
        <v>1</v>
      </c>
      <c r="VXW56" s="299">
        <f>IF(SUM($I$55:VXW55)&lt;=$G$58,1,0)</f>
        <v>1</v>
      </c>
      <c r="VXX56" s="299">
        <f>IF(SUM($I$55:VXX55)&lt;=$G$58,1,0)</f>
        <v>1</v>
      </c>
      <c r="VXY56" s="299">
        <f>IF(SUM($I$55:VXY55)&lt;=$G$58,1,0)</f>
        <v>1</v>
      </c>
      <c r="VXZ56" s="299">
        <f>IF(SUM($I$55:VXZ55)&lt;=$G$58,1,0)</f>
        <v>1</v>
      </c>
      <c r="VYA56" s="299">
        <f>IF(SUM($I$55:VYA55)&lt;=$G$58,1,0)</f>
        <v>1</v>
      </c>
      <c r="VYB56" s="299">
        <f>IF(SUM($I$55:VYB55)&lt;=$G$58,1,0)</f>
        <v>1</v>
      </c>
      <c r="VYC56" s="299">
        <f>IF(SUM($I$55:VYC55)&lt;=$G$58,1,0)</f>
        <v>1</v>
      </c>
      <c r="VYD56" s="299">
        <f>IF(SUM($I$55:VYD55)&lt;=$G$58,1,0)</f>
        <v>1</v>
      </c>
      <c r="VYE56" s="299">
        <f>IF(SUM($I$55:VYE55)&lt;=$G$58,1,0)</f>
        <v>1</v>
      </c>
      <c r="VYF56" s="299">
        <f>IF(SUM($I$55:VYF55)&lt;=$G$58,1,0)</f>
        <v>1</v>
      </c>
      <c r="VYG56" s="299">
        <f>IF(SUM($I$55:VYG55)&lt;=$G$58,1,0)</f>
        <v>1</v>
      </c>
      <c r="VYH56" s="299">
        <f>IF(SUM($I$55:VYH55)&lt;=$G$58,1,0)</f>
        <v>1</v>
      </c>
      <c r="VYI56" s="299">
        <f>IF(SUM($I$55:VYI55)&lt;=$G$58,1,0)</f>
        <v>1</v>
      </c>
      <c r="VYJ56" s="299">
        <f>IF(SUM($I$55:VYJ55)&lt;=$G$58,1,0)</f>
        <v>1</v>
      </c>
      <c r="VYK56" s="299">
        <f>IF(SUM($I$55:VYK55)&lt;=$G$58,1,0)</f>
        <v>1</v>
      </c>
      <c r="VYL56" s="299">
        <f>IF(SUM($I$55:VYL55)&lt;=$G$58,1,0)</f>
        <v>1</v>
      </c>
      <c r="VYM56" s="299">
        <f>IF(SUM($I$55:VYM55)&lt;=$G$58,1,0)</f>
        <v>1</v>
      </c>
      <c r="VYN56" s="299">
        <f>IF(SUM($I$55:VYN55)&lt;=$G$58,1,0)</f>
        <v>1</v>
      </c>
      <c r="VYO56" s="299">
        <f>IF(SUM($I$55:VYO55)&lt;=$G$58,1,0)</f>
        <v>1</v>
      </c>
      <c r="VYP56" s="299">
        <f>IF(SUM($I$55:VYP55)&lt;=$G$58,1,0)</f>
        <v>1</v>
      </c>
      <c r="VYQ56" s="299">
        <f>IF(SUM($I$55:VYQ55)&lt;=$G$58,1,0)</f>
        <v>1</v>
      </c>
      <c r="VYR56" s="299">
        <f>IF(SUM($I$55:VYR55)&lt;=$G$58,1,0)</f>
        <v>1</v>
      </c>
      <c r="VYS56" s="299">
        <f>IF(SUM($I$55:VYS55)&lt;=$G$58,1,0)</f>
        <v>1</v>
      </c>
      <c r="VYT56" s="299">
        <f>IF(SUM($I$55:VYT55)&lt;=$G$58,1,0)</f>
        <v>1</v>
      </c>
      <c r="VYU56" s="299">
        <f>IF(SUM($I$55:VYU55)&lt;=$G$58,1,0)</f>
        <v>1</v>
      </c>
      <c r="VYV56" s="299">
        <f>IF(SUM($I$55:VYV55)&lt;=$G$58,1,0)</f>
        <v>1</v>
      </c>
      <c r="VYW56" s="299">
        <f>IF(SUM($I$55:VYW55)&lt;=$G$58,1,0)</f>
        <v>1</v>
      </c>
      <c r="VYX56" s="299">
        <f>IF(SUM($I$55:VYX55)&lt;=$G$58,1,0)</f>
        <v>1</v>
      </c>
      <c r="VYY56" s="299">
        <f>IF(SUM($I$55:VYY55)&lt;=$G$58,1,0)</f>
        <v>1</v>
      </c>
      <c r="VYZ56" s="299">
        <f>IF(SUM($I$55:VYZ55)&lt;=$G$58,1,0)</f>
        <v>1</v>
      </c>
      <c r="VZA56" s="299">
        <f>IF(SUM($I$55:VZA55)&lt;=$G$58,1,0)</f>
        <v>1</v>
      </c>
      <c r="VZB56" s="299">
        <f>IF(SUM($I$55:VZB55)&lt;=$G$58,1,0)</f>
        <v>1</v>
      </c>
      <c r="VZC56" s="299">
        <f>IF(SUM($I$55:VZC55)&lt;=$G$58,1,0)</f>
        <v>1</v>
      </c>
      <c r="VZD56" s="299">
        <f>IF(SUM($I$55:VZD55)&lt;=$G$58,1,0)</f>
        <v>1</v>
      </c>
      <c r="VZE56" s="299">
        <f>IF(SUM($I$55:VZE55)&lt;=$G$58,1,0)</f>
        <v>1</v>
      </c>
      <c r="VZF56" s="299">
        <f>IF(SUM($I$55:VZF55)&lt;=$G$58,1,0)</f>
        <v>1</v>
      </c>
      <c r="VZG56" s="299">
        <f>IF(SUM($I$55:VZG55)&lt;=$G$58,1,0)</f>
        <v>1</v>
      </c>
      <c r="VZH56" s="299">
        <f>IF(SUM($I$55:VZH55)&lt;=$G$58,1,0)</f>
        <v>1</v>
      </c>
      <c r="VZI56" s="299">
        <f>IF(SUM($I$55:VZI55)&lt;=$G$58,1,0)</f>
        <v>1</v>
      </c>
      <c r="VZJ56" s="299">
        <f>IF(SUM($I$55:VZJ55)&lt;=$G$58,1,0)</f>
        <v>1</v>
      </c>
      <c r="VZK56" s="299">
        <f>IF(SUM($I$55:VZK55)&lt;=$G$58,1,0)</f>
        <v>1</v>
      </c>
      <c r="VZL56" s="299">
        <f>IF(SUM($I$55:VZL55)&lt;=$G$58,1,0)</f>
        <v>1</v>
      </c>
      <c r="VZM56" s="299">
        <f>IF(SUM($I$55:VZM55)&lt;=$G$58,1,0)</f>
        <v>1</v>
      </c>
      <c r="VZN56" s="299">
        <f>IF(SUM($I$55:VZN55)&lt;=$G$58,1,0)</f>
        <v>1</v>
      </c>
      <c r="VZO56" s="299">
        <f>IF(SUM($I$55:VZO55)&lt;=$G$58,1,0)</f>
        <v>1</v>
      </c>
      <c r="VZP56" s="299">
        <f>IF(SUM($I$55:VZP55)&lt;=$G$58,1,0)</f>
        <v>1</v>
      </c>
      <c r="VZQ56" s="299">
        <f>IF(SUM($I$55:VZQ55)&lt;=$G$58,1,0)</f>
        <v>1</v>
      </c>
      <c r="VZR56" s="299">
        <f>IF(SUM($I$55:VZR55)&lt;=$G$58,1,0)</f>
        <v>1</v>
      </c>
      <c r="VZS56" s="299">
        <f>IF(SUM($I$55:VZS55)&lt;=$G$58,1,0)</f>
        <v>1</v>
      </c>
      <c r="VZT56" s="299">
        <f>IF(SUM($I$55:VZT55)&lt;=$G$58,1,0)</f>
        <v>1</v>
      </c>
      <c r="VZU56" s="299">
        <f>IF(SUM($I$55:VZU55)&lt;=$G$58,1,0)</f>
        <v>1</v>
      </c>
      <c r="VZV56" s="299">
        <f>IF(SUM($I$55:VZV55)&lt;=$G$58,1,0)</f>
        <v>1</v>
      </c>
      <c r="VZW56" s="299">
        <f>IF(SUM($I$55:VZW55)&lt;=$G$58,1,0)</f>
        <v>1</v>
      </c>
      <c r="VZX56" s="299">
        <f>IF(SUM($I$55:VZX55)&lt;=$G$58,1,0)</f>
        <v>1</v>
      </c>
      <c r="VZY56" s="299">
        <f>IF(SUM($I$55:VZY55)&lt;=$G$58,1,0)</f>
        <v>1</v>
      </c>
      <c r="VZZ56" s="299">
        <f>IF(SUM($I$55:VZZ55)&lt;=$G$58,1,0)</f>
        <v>1</v>
      </c>
      <c r="WAA56" s="299">
        <f>IF(SUM($I$55:WAA55)&lt;=$G$58,1,0)</f>
        <v>1</v>
      </c>
      <c r="WAB56" s="299">
        <f>IF(SUM($I$55:WAB55)&lt;=$G$58,1,0)</f>
        <v>1</v>
      </c>
      <c r="WAC56" s="299">
        <f>IF(SUM($I$55:WAC55)&lt;=$G$58,1,0)</f>
        <v>1</v>
      </c>
      <c r="WAD56" s="299">
        <f>IF(SUM($I$55:WAD55)&lt;=$G$58,1,0)</f>
        <v>1</v>
      </c>
      <c r="WAE56" s="299">
        <f>IF(SUM($I$55:WAE55)&lt;=$G$58,1,0)</f>
        <v>1</v>
      </c>
      <c r="WAF56" s="299">
        <f>IF(SUM($I$55:WAF55)&lt;=$G$58,1,0)</f>
        <v>1</v>
      </c>
      <c r="WAG56" s="299">
        <f>IF(SUM($I$55:WAG55)&lt;=$G$58,1,0)</f>
        <v>1</v>
      </c>
      <c r="WAH56" s="299">
        <f>IF(SUM($I$55:WAH55)&lt;=$G$58,1,0)</f>
        <v>1</v>
      </c>
      <c r="WAI56" s="299">
        <f>IF(SUM($I$55:WAI55)&lt;=$G$58,1,0)</f>
        <v>1</v>
      </c>
      <c r="WAJ56" s="299">
        <f>IF(SUM($I$55:WAJ55)&lt;=$G$58,1,0)</f>
        <v>1</v>
      </c>
      <c r="WAK56" s="299">
        <f>IF(SUM($I$55:WAK55)&lt;=$G$58,1,0)</f>
        <v>1</v>
      </c>
      <c r="WAL56" s="299">
        <f>IF(SUM($I$55:WAL55)&lt;=$G$58,1,0)</f>
        <v>1</v>
      </c>
      <c r="WAM56" s="299">
        <f>IF(SUM($I$55:WAM55)&lt;=$G$58,1,0)</f>
        <v>1</v>
      </c>
      <c r="WAN56" s="299">
        <f>IF(SUM($I$55:WAN55)&lt;=$G$58,1,0)</f>
        <v>1</v>
      </c>
      <c r="WAO56" s="299">
        <f>IF(SUM($I$55:WAO55)&lt;=$G$58,1,0)</f>
        <v>1</v>
      </c>
      <c r="WAP56" s="299">
        <f>IF(SUM($I$55:WAP55)&lt;=$G$58,1,0)</f>
        <v>1</v>
      </c>
      <c r="WAQ56" s="299">
        <f>IF(SUM($I$55:WAQ55)&lt;=$G$58,1,0)</f>
        <v>1</v>
      </c>
      <c r="WAR56" s="299">
        <f>IF(SUM($I$55:WAR55)&lt;=$G$58,1,0)</f>
        <v>1</v>
      </c>
      <c r="WAS56" s="299">
        <f>IF(SUM($I$55:WAS55)&lt;=$G$58,1,0)</f>
        <v>1</v>
      </c>
      <c r="WAT56" s="299">
        <f>IF(SUM($I$55:WAT55)&lt;=$G$58,1,0)</f>
        <v>1</v>
      </c>
      <c r="WAU56" s="299">
        <f>IF(SUM($I$55:WAU55)&lt;=$G$58,1,0)</f>
        <v>1</v>
      </c>
      <c r="WAV56" s="299">
        <f>IF(SUM($I$55:WAV55)&lt;=$G$58,1,0)</f>
        <v>1</v>
      </c>
      <c r="WAW56" s="299">
        <f>IF(SUM($I$55:WAW55)&lt;=$G$58,1,0)</f>
        <v>1</v>
      </c>
      <c r="WAX56" s="299">
        <f>IF(SUM($I$55:WAX55)&lt;=$G$58,1,0)</f>
        <v>1</v>
      </c>
      <c r="WAY56" s="299">
        <f>IF(SUM($I$55:WAY55)&lt;=$G$58,1,0)</f>
        <v>1</v>
      </c>
      <c r="WAZ56" s="299">
        <f>IF(SUM($I$55:WAZ55)&lt;=$G$58,1,0)</f>
        <v>1</v>
      </c>
      <c r="WBA56" s="299">
        <f>IF(SUM($I$55:WBA55)&lt;=$G$58,1,0)</f>
        <v>1</v>
      </c>
      <c r="WBB56" s="299">
        <f>IF(SUM($I$55:WBB55)&lt;=$G$58,1,0)</f>
        <v>1</v>
      </c>
      <c r="WBC56" s="299">
        <f>IF(SUM($I$55:WBC55)&lt;=$G$58,1,0)</f>
        <v>1</v>
      </c>
      <c r="WBD56" s="299">
        <f>IF(SUM($I$55:WBD55)&lt;=$G$58,1,0)</f>
        <v>1</v>
      </c>
      <c r="WBE56" s="299">
        <f>IF(SUM($I$55:WBE55)&lt;=$G$58,1,0)</f>
        <v>1</v>
      </c>
      <c r="WBF56" s="299">
        <f>IF(SUM($I$55:WBF55)&lt;=$G$58,1,0)</f>
        <v>1</v>
      </c>
      <c r="WBG56" s="299">
        <f>IF(SUM($I$55:WBG55)&lt;=$G$58,1,0)</f>
        <v>1</v>
      </c>
      <c r="WBH56" s="299">
        <f>IF(SUM($I$55:WBH55)&lt;=$G$58,1,0)</f>
        <v>1</v>
      </c>
      <c r="WBI56" s="299">
        <f>IF(SUM($I$55:WBI55)&lt;=$G$58,1,0)</f>
        <v>1</v>
      </c>
      <c r="WBJ56" s="299">
        <f>IF(SUM($I$55:WBJ55)&lt;=$G$58,1,0)</f>
        <v>1</v>
      </c>
      <c r="WBK56" s="299">
        <f>IF(SUM($I$55:WBK55)&lt;=$G$58,1,0)</f>
        <v>1</v>
      </c>
      <c r="WBL56" s="299">
        <f>IF(SUM($I$55:WBL55)&lt;=$G$58,1,0)</f>
        <v>1</v>
      </c>
      <c r="WBM56" s="299">
        <f>IF(SUM($I$55:WBM55)&lt;=$G$58,1,0)</f>
        <v>1</v>
      </c>
      <c r="WBN56" s="299">
        <f>IF(SUM($I$55:WBN55)&lt;=$G$58,1,0)</f>
        <v>1</v>
      </c>
      <c r="WBO56" s="299">
        <f>IF(SUM($I$55:WBO55)&lt;=$G$58,1,0)</f>
        <v>1</v>
      </c>
      <c r="WBP56" s="299">
        <f>IF(SUM($I$55:WBP55)&lt;=$G$58,1,0)</f>
        <v>1</v>
      </c>
      <c r="WBQ56" s="299">
        <f>IF(SUM($I$55:WBQ55)&lt;=$G$58,1,0)</f>
        <v>1</v>
      </c>
      <c r="WBR56" s="299">
        <f>IF(SUM($I$55:WBR55)&lt;=$G$58,1,0)</f>
        <v>1</v>
      </c>
      <c r="WBS56" s="299">
        <f>IF(SUM($I$55:WBS55)&lt;=$G$58,1,0)</f>
        <v>1</v>
      </c>
      <c r="WBT56" s="299">
        <f>IF(SUM($I$55:WBT55)&lt;=$G$58,1,0)</f>
        <v>1</v>
      </c>
      <c r="WBU56" s="299">
        <f>IF(SUM($I$55:WBU55)&lt;=$G$58,1,0)</f>
        <v>1</v>
      </c>
      <c r="WBV56" s="299">
        <f>IF(SUM($I$55:WBV55)&lt;=$G$58,1,0)</f>
        <v>1</v>
      </c>
      <c r="WBW56" s="299">
        <f>IF(SUM($I$55:WBW55)&lt;=$G$58,1,0)</f>
        <v>1</v>
      </c>
      <c r="WBX56" s="299">
        <f>IF(SUM($I$55:WBX55)&lt;=$G$58,1,0)</f>
        <v>1</v>
      </c>
      <c r="WBY56" s="299">
        <f>IF(SUM($I$55:WBY55)&lt;=$G$58,1,0)</f>
        <v>1</v>
      </c>
      <c r="WBZ56" s="299">
        <f>IF(SUM($I$55:WBZ55)&lt;=$G$58,1,0)</f>
        <v>1</v>
      </c>
      <c r="WCA56" s="299">
        <f>IF(SUM($I$55:WCA55)&lt;=$G$58,1,0)</f>
        <v>1</v>
      </c>
      <c r="WCB56" s="299">
        <f>IF(SUM($I$55:WCB55)&lt;=$G$58,1,0)</f>
        <v>1</v>
      </c>
      <c r="WCC56" s="299">
        <f>IF(SUM($I$55:WCC55)&lt;=$G$58,1,0)</f>
        <v>1</v>
      </c>
      <c r="WCD56" s="299">
        <f>IF(SUM($I$55:WCD55)&lt;=$G$58,1,0)</f>
        <v>1</v>
      </c>
      <c r="WCE56" s="299">
        <f>IF(SUM($I$55:WCE55)&lt;=$G$58,1,0)</f>
        <v>1</v>
      </c>
      <c r="WCF56" s="299">
        <f>IF(SUM($I$55:WCF55)&lt;=$G$58,1,0)</f>
        <v>1</v>
      </c>
      <c r="WCG56" s="299">
        <f>IF(SUM($I$55:WCG55)&lt;=$G$58,1,0)</f>
        <v>1</v>
      </c>
      <c r="WCH56" s="299">
        <f>IF(SUM($I$55:WCH55)&lt;=$G$58,1,0)</f>
        <v>1</v>
      </c>
      <c r="WCI56" s="299">
        <f>IF(SUM($I$55:WCI55)&lt;=$G$58,1,0)</f>
        <v>1</v>
      </c>
      <c r="WCJ56" s="299">
        <f>IF(SUM($I$55:WCJ55)&lt;=$G$58,1,0)</f>
        <v>1</v>
      </c>
      <c r="WCK56" s="299">
        <f>IF(SUM($I$55:WCK55)&lt;=$G$58,1,0)</f>
        <v>1</v>
      </c>
      <c r="WCL56" s="299">
        <f>IF(SUM($I$55:WCL55)&lt;=$G$58,1,0)</f>
        <v>1</v>
      </c>
      <c r="WCM56" s="299">
        <f>IF(SUM($I$55:WCM55)&lt;=$G$58,1,0)</f>
        <v>1</v>
      </c>
      <c r="WCN56" s="299">
        <f>IF(SUM($I$55:WCN55)&lt;=$G$58,1,0)</f>
        <v>1</v>
      </c>
      <c r="WCO56" s="299">
        <f>IF(SUM($I$55:WCO55)&lt;=$G$58,1,0)</f>
        <v>1</v>
      </c>
      <c r="WCP56" s="299">
        <f>IF(SUM($I$55:WCP55)&lt;=$G$58,1,0)</f>
        <v>1</v>
      </c>
      <c r="WCQ56" s="299">
        <f>IF(SUM($I$55:WCQ55)&lt;=$G$58,1,0)</f>
        <v>1</v>
      </c>
      <c r="WCR56" s="299">
        <f>IF(SUM($I$55:WCR55)&lt;=$G$58,1,0)</f>
        <v>1</v>
      </c>
      <c r="WCS56" s="299">
        <f>IF(SUM($I$55:WCS55)&lt;=$G$58,1,0)</f>
        <v>1</v>
      </c>
      <c r="WCT56" s="299">
        <f>IF(SUM($I$55:WCT55)&lt;=$G$58,1,0)</f>
        <v>1</v>
      </c>
      <c r="WCU56" s="299">
        <f>IF(SUM($I$55:WCU55)&lt;=$G$58,1,0)</f>
        <v>1</v>
      </c>
      <c r="WCV56" s="299">
        <f>IF(SUM($I$55:WCV55)&lt;=$G$58,1,0)</f>
        <v>1</v>
      </c>
      <c r="WCW56" s="299">
        <f>IF(SUM($I$55:WCW55)&lt;=$G$58,1,0)</f>
        <v>1</v>
      </c>
      <c r="WCX56" s="299">
        <f>IF(SUM($I$55:WCX55)&lt;=$G$58,1,0)</f>
        <v>1</v>
      </c>
      <c r="WCY56" s="299">
        <f>IF(SUM($I$55:WCY55)&lt;=$G$58,1,0)</f>
        <v>1</v>
      </c>
      <c r="WCZ56" s="299">
        <f>IF(SUM($I$55:WCZ55)&lt;=$G$58,1,0)</f>
        <v>1</v>
      </c>
      <c r="WDA56" s="299">
        <f>IF(SUM($I$55:WDA55)&lt;=$G$58,1,0)</f>
        <v>1</v>
      </c>
      <c r="WDB56" s="299">
        <f>IF(SUM($I$55:WDB55)&lt;=$G$58,1,0)</f>
        <v>1</v>
      </c>
      <c r="WDC56" s="299">
        <f>IF(SUM($I$55:WDC55)&lt;=$G$58,1,0)</f>
        <v>1</v>
      </c>
      <c r="WDD56" s="299">
        <f>IF(SUM($I$55:WDD55)&lt;=$G$58,1,0)</f>
        <v>1</v>
      </c>
      <c r="WDE56" s="299">
        <f>IF(SUM($I$55:WDE55)&lt;=$G$58,1,0)</f>
        <v>1</v>
      </c>
      <c r="WDF56" s="299">
        <f>IF(SUM($I$55:WDF55)&lt;=$G$58,1,0)</f>
        <v>1</v>
      </c>
      <c r="WDG56" s="299">
        <f>IF(SUM($I$55:WDG55)&lt;=$G$58,1,0)</f>
        <v>1</v>
      </c>
      <c r="WDH56" s="299">
        <f>IF(SUM($I$55:WDH55)&lt;=$G$58,1,0)</f>
        <v>1</v>
      </c>
      <c r="WDI56" s="299">
        <f>IF(SUM($I$55:WDI55)&lt;=$G$58,1,0)</f>
        <v>1</v>
      </c>
      <c r="WDJ56" s="299">
        <f>IF(SUM($I$55:WDJ55)&lt;=$G$58,1,0)</f>
        <v>1</v>
      </c>
      <c r="WDK56" s="299">
        <f>IF(SUM($I$55:WDK55)&lt;=$G$58,1,0)</f>
        <v>1</v>
      </c>
      <c r="WDL56" s="299">
        <f>IF(SUM($I$55:WDL55)&lt;=$G$58,1,0)</f>
        <v>1</v>
      </c>
      <c r="WDM56" s="299">
        <f>IF(SUM($I$55:WDM55)&lt;=$G$58,1,0)</f>
        <v>1</v>
      </c>
      <c r="WDN56" s="299">
        <f>IF(SUM($I$55:WDN55)&lt;=$G$58,1,0)</f>
        <v>1</v>
      </c>
      <c r="WDO56" s="299">
        <f>IF(SUM($I$55:WDO55)&lt;=$G$58,1,0)</f>
        <v>1</v>
      </c>
      <c r="WDP56" s="299">
        <f>IF(SUM($I$55:WDP55)&lt;=$G$58,1,0)</f>
        <v>1</v>
      </c>
      <c r="WDQ56" s="299">
        <f>IF(SUM($I$55:WDQ55)&lt;=$G$58,1,0)</f>
        <v>1</v>
      </c>
      <c r="WDR56" s="299">
        <f>IF(SUM($I$55:WDR55)&lt;=$G$58,1,0)</f>
        <v>1</v>
      </c>
      <c r="WDS56" s="299">
        <f>IF(SUM($I$55:WDS55)&lt;=$G$58,1,0)</f>
        <v>1</v>
      </c>
      <c r="WDT56" s="299">
        <f>IF(SUM($I$55:WDT55)&lt;=$G$58,1,0)</f>
        <v>1</v>
      </c>
      <c r="WDU56" s="299">
        <f>IF(SUM($I$55:WDU55)&lt;=$G$58,1,0)</f>
        <v>1</v>
      </c>
      <c r="WDV56" s="299">
        <f>IF(SUM($I$55:WDV55)&lt;=$G$58,1,0)</f>
        <v>1</v>
      </c>
      <c r="WDW56" s="299">
        <f>IF(SUM($I$55:WDW55)&lt;=$G$58,1,0)</f>
        <v>1</v>
      </c>
      <c r="WDX56" s="299">
        <f>IF(SUM($I$55:WDX55)&lt;=$G$58,1,0)</f>
        <v>1</v>
      </c>
      <c r="WDY56" s="299">
        <f>IF(SUM($I$55:WDY55)&lt;=$G$58,1,0)</f>
        <v>1</v>
      </c>
      <c r="WDZ56" s="299">
        <f>IF(SUM($I$55:WDZ55)&lt;=$G$58,1,0)</f>
        <v>1</v>
      </c>
      <c r="WEA56" s="299">
        <f>IF(SUM($I$55:WEA55)&lt;=$G$58,1,0)</f>
        <v>1</v>
      </c>
      <c r="WEB56" s="299">
        <f>IF(SUM($I$55:WEB55)&lt;=$G$58,1,0)</f>
        <v>1</v>
      </c>
      <c r="WEC56" s="299">
        <f>IF(SUM($I$55:WEC55)&lt;=$G$58,1,0)</f>
        <v>1</v>
      </c>
      <c r="WED56" s="299">
        <f>IF(SUM($I$55:WED55)&lt;=$G$58,1,0)</f>
        <v>1</v>
      </c>
      <c r="WEE56" s="299">
        <f>IF(SUM($I$55:WEE55)&lt;=$G$58,1,0)</f>
        <v>1</v>
      </c>
      <c r="WEF56" s="299">
        <f>IF(SUM($I$55:WEF55)&lt;=$G$58,1,0)</f>
        <v>1</v>
      </c>
      <c r="WEG56" s="299">
        <f>IF(SUM($I$55:WEG55)&lt;=$G$58,1,0)</f>
        <v>1</v>
      </c>
      <c r="WEH56" s="299">
        <f>IF(SUM($I$55:WEH55)&lt;=$G$58,1,0)</f>
        <v>1</v>
      </c>
      <c r="WEI56" s="299">
        <f>IF(SUM($I$55:WEI55)&lt;=$G$58,1,0)</f>
        <v>1</v>
      </c>
      <c r="WEJ56" s="299">
        <f>IF(SUM($I$55:WEJ55)&lt;=$G$58,1,0)</f>
        <v>1</v>
      </c>
      <c r="WEK56" s="299">
        <f>IF(SUM($I$55:WEK55)&lt;=$G$58,1,0)</f>
        <v>1</v>
      </c>
      <c r="WEL56" s="299">
        <f>IF(SUM($I$55:WEL55)&lt;=$G$58,1,0)</f>
        <v>1</v>
      </c>
      <c r="WEM56" s="299">
        <f>IF(SUM($I$55:WEM55)&lt;=$G$58,1,0)</f>
        <v>1</v>
      </c>
      <c r="WEN56" s="299">
        <f>IF(SUM($I$55:WEN55)&lt;=$G$58,1,0)</f>
        <v>1</v>
      </c>
      <c r="WEO56" s="299">
        <f>IF(SUM($I$55:WEO55)&lt;=$G$58,1,0)</f>
        <v>1</v>
      </c>
      <c r="WEP56" s="299">
        <f>IF(SUM($I$55:WEP55)&lt;=$G$58,1,0)</f>
        <v>1</v>
      </c>
      <c r="WEQ56" s="299">
        <f>IF(SUM($I$55:WEQ55)&lt;=$G$58,1,0)</f>
        <v>1</v>
      </c>
      <c r="WER56" s="299">
        <f>IF(SUM($I$55:WER55)&lt;=$G$58,1,0)</f>
        <v>1</v>
      </c>
      <c r="WES56" s="299">
        <f>IF(SUM($I$55:WES55)&lt;=$G$58,1,0)</f>
        <v>1</v>
      </c>
      <c r="WET56" s="299">
        <f>IF(SUM($I$55:WET55)&lt;=$G$58,1,0)</f>
        <v>1</v>
      </c>
      <c r="WEU56" s="299">
        <f>IF(SUM($I$55:WEU55)&lt;=$G$58,1,0)</f>
        <v>1</v>
      </c>
      <c r="WEV56" s="299">
        <f>IF(SUM($I$55:WEV55)&lt;=$G$58,1,0)</f>
        <v>1</v>
      </c>
      <c r="WEW56" s="299">
        <f>IF(SUM($I$55:WEW55)&lt;=$G$58,1,0)</f>
        <v>1</v>
      </c>
      <c r="WEX56" s="299">
        <f>IF(SUM($I$55:WEX55)&lt;=$G$58,1,0)</f>
        <v>1</v>
      </c>
      <c r="WEY56" s="299">
        <f>IF(SUM($I$55:WEY55)&lt;=$G$58,1,0)</f>
        <v>1</v>
      </c>
      <c r="WEZ56" s="299">
        <f>IF(SUM($I$55:WEZ55)&lt;=$G$58,1,0)</f>
        <v>1</v>
      </c>
      <c r="WFA56" s="299">
        <f>IF(SUM($I$55:WFA55)&lt;=$G$58,1,0)</f>
        <v>1</v>
      </c>
      <c r="WFB56" s="299">
        <f>IF(SUM($I$55:WFB55)&lt;=$G$58,1,0)</f>
        <v>1</v>
      </c>
      <c r="WFC56" s="299">
        <f>IF(SUM($I$55:WFC55)&lt;=$G$58,1,0)</f>
        <v>1</v>
      </c>
      <c r="WFD56" s="299">
        <f>IF(SUM($I$55:WFD55)&lt;=$G$58,1,0)</f>
        <v>1</v>
      </c>
      <c r="WFE56" s="299">
        <f>IF(SUM($I$55:WFE55)&lt;=$G$58,1,0)</f>
        <v>1</v>
      </c>
      <c r="WFF56" s="299">
        <f>IF(SUM($I$55:WFF55)&lt;=$G$58,1,0)</f>
        <v>1</v>
      </c>
      <c r="WFG56" s="299">
        <f>IF(SUM($I$55:WFG55)&lt;=$G$58,1,0)</f>
        <v>1</v>
      </c>
      <c r="WFH56" s="299">
        <f>IF(SUM($I$55:WFH55)&lt;=$G$58,1,0)</f>
        <v>1</v>
      </c>
      <c r="WFI56" s="299">
        <f>IF(SUM($I$55:WFI55)&lt;=$G$58,1,0)</f>
        <v>1</v>
      </c>
      <c r="WFJ56" s="299">
        <f>IF(SUM($I$55:WFJ55)&lt;=$G$58,1,0)</f>
        <v>1</v>
      </c>
      <c r="WFK56" s="299">
        <f>IF(SUM($I$55:WFK55)&lt;=$G$58,1,0)</f>
        <v>1</v>
      </c>
      <c r="WFL56" s="299">
        <f>IF(SUM($I$55:WFL55)&lt;=$G$58,1,0)</f>
        <v>1</v>
      </c>
      <c r="WFM56" s="299">
        <f>IF(SUM($I$55:WFM55)&lt;=$G$58,1,0)</f>
        <v>1</v>
      </c>
      <c r="WFN56" s="299">
        <f>IF(SUM($I$55:WFN55)&lt;=$G$58,1,0)</f>
        <v>1</v>
      </c>
      <c r="WFO56" s="299">
        <f>IF(SUM($I$55:WFO55)&lt;=$G$58,1,0)</f>
        <v>1</v>
      </c>
      <c r="WFP56" s="299">
        <f>IF(SUM($I$55:WFP55)&lt;=$G$58,1,0)</f>
        <v>1</v>
      </c>
      <c r="WFQ56" s="299">
        <f>IF(SUM($I$55:WFQ55)&lt;=$G$58,1,0)</f>
        <v>1</v>
      </c>
      <c r="WFR56" s="299">
        <f>IF(SUM($I$55:WFR55)&lt;=$G$58,1,0)</f>
        <v>1</v>
      </c>
      <c r="WFS56" s="299">
        <f>IF(SUM($I$55:WFS55)&lt;=$G$58,1,0)</f>
        <v>1</v>
      </c>
      <c r="WFT56" s="299">
        <f>IF(SUM($I$55:WFT55)&lt;=$G$58,1,0)</f>
        <v>1</v>
      </c>
      <c r="WFU56" s="299">
        <f>IF(SUM($I$55:WFU55)&lt;=$G$58,1,0)</f>
        <v>1</v>
      </c>
      <c r="WFV56" s="299">
        <f>IF(SUM($I$55:WFV55)&lt;=$G$58,1,0)</f>
        <v>1</v>
      </c>
      <c r="WFW56" s="299">
        <f>IF(SUM($I$55:WFW55)&lt;=$G$58,1,0)</f>
        <v>1</v>
      </c>
      <c r="WFX56" s="299">
        <f>IF(SUM($I$55:WFX55)&lt;=$G$58,1,0)</f>
        <v>1</v>
      </c>
      <c r="WFY56" s="299">
        <f>IF(SUM($I$55:WFY55)&lt;=$G$58,1,0)</f>
        <v>1</v>
      </c>
      <c r="WFZ56" s="299">
        <f>IF(SUM($I$55:WFZ55)&lt;=$G$58,1,0)</f>
        <v>1</v>
      </c>
      <c r="WGA56" s="299">
        <f>IF(SUM($I$55:WGA55)&lt;=$G$58,1,0)</f>
        <v>1</v>
      </c>
      <c r="WGB56" s="299">
        <f>IF(SUM($I$55:WGB55)&lt;=$G$58,1,0)</f>
        <v>1</v>
      </c>
      <c r="WGC56" s="299">
        <f>IF(SUM($I$55:WGC55)&lt;=$G$58,1,0)</f>
        <v>1</v>
      </c>
      <c r="WGD56" s="299">
        <f>IF(SUM($I$55:WGD55)&lt;=$G$58,1,0)</f>
        <v>1</v>
      </c>
      <c r="WGE56" s="299">
        <f>IF(SUM($I$55:WGE55)&lt;=$G$58,1,0)</f>
        <v>1</v>
      </c>
      <c r="WGF56" s="299">
        <f>IF(SUM($I$55:WGF55)&lt;=$G$58,1,0)</f>
        <v>1</v>
      </c>
      <c r="WGG56" s="299">
        <f>IF(SUM($I$55:WGG55)&lt;=$G$58,1,0)</f>
        <v>1</v>
      </c>
      <c r="WGH56" s="299">
        <f>IF(SUM($I$55:WGH55)&lt;=$G$58,1,0)</f>
        <v>1</v>
      </c>
      <c r="WGI56" s="299">
        <f>IF(SUM($I$55:WGI55)&lt;=$G$58,1,0)</f>
        <v>1</v>
      </c>
      <c r="WGJ56" s="299">
        <f>IF(SUM($I$55:WGJ55)&lt;=$G$58,1,0)</f>
        <v>1</v>
      </c>
      <c r="WGK56" s="299">
        <f>IF(SUM($I$55:WGK55)&lt;=$G$58,1,0)</f>
        <v>1</v>
      </c>
      <c r="WGL56" s="299">
        <f>IF(SUM($I$55:WGL55)&lt;=$G$58,1,0)</f>
        <v>1</v>
      </c>
      <c r="WGM56" s="299">
        <f>IF(SUM($I$55:WGM55)&lt;=$G$58,1,0)</f>
        <v>1</v>
      </c>
      <c r="WGN56" s="299">
        <f>IF(SUM($I$55:WGN55)&lt;=$G$58,1,0)</f>
        <v>1</v>
      </c>
      <c r="WGO56" s="299">
        <f>IF(SUM($I$55:WGO55)&lt;=$G$58,1,0)</f>
        <v>1</v>
      </c>
      <c r="WGP56" s="299">
        <f>IF(SUM($I$55:WGP55)&lt;=$G$58,1,0)</f>
        <v>1</v>
      </c>
      <c r="WGQ56" s="299">
        <f>IF(SUM($I$55:WGQ55)&lt;=$G$58,1,0)</f>
        <v>1</v>
      </c>
      <c r="WGR56" s="299">
        <f>IF(SUM($I$55:WGR55)&lt;=$G$58,1,0)</f>
        <v>1</v>
      </c>
      <c r="WGS56" s="299">
        <f>IF(SUM($I$55:WGS55)&lt;=$G$58,1,0)</f>
        <v>1</v>
      </c>
      <c r="WGT56" s="299">
        <f>IF(SUM($I$55:WGT55)&lt;=$G$58,1,0)</f>
        <v>1</v>
      </c>
      <c r="WGU56" s="299">
        <f>IF(SUM($I$55:WGU55)&lt;=$G$58,1,0)</f>
        <v>1</v>
      </c>
      <c r="WGV56" s="299">
        <f>IF(SUM($I$55:WGV55)&lt;=$G$58,1,0)</f>
        <v>1</v>
      </c>
      <c r="WGW56" s="299">
        <f>IF(SUM($I$55:WGW55)&lt;=$G$58,1,0)</f>
        <v>1</v>
      </c>
      <c r="WGX56" s="299">
        <f>IF(SUM($I$55:WGX55)&lt;=$G$58,1,0)</f>
        <v>1</v>
      </c>
      <c r="WGY56" s="299">
        <f>IF(SUM($I$55:WGY55)&lt;=$G$58,1,0)</f>
        <v>1</v>
      </c>
      <c r="WGZ56" s="299">
        <f>IF(SUM($I$55:WGZ55)&lt;=$G$58,1,0)</f>
        <v>1</v>
      </c>
      <c r="WHA56" s="299">
        <f>IF(SUM($I$55:WHA55)&lt;=$G$58,1,0)</f>
        <v>1</v>
      </c>
      <c r="WHB56" s="299">
        <f>IF(SUM($I$55:WHB55)&lt;=$G$58,1,0)</f>
        <v>1</v>
      </c>
      <c r="WHC56" s="299">
        <f>IF(SUM($I$55:WHC55)&lt;=$G$58,1,0)</f>
        <v>1</v>
      </c>
      <c r="WHD56" s="299">
        <f>IF(SUM($I$55:WHD55)&lt;=$G$58,1,0)</f>
        <v>1</v>
      </c>
      <c r="WHE56" s="299">
        <f>IF(SUM($I$55:WHE55)&lt;=$G$58,1,0)</f>
        <v>1</v>
      </c>
      <c r="WHF56" s="299">
        <f>IF(SUM($I$55:WHF55)&lt;=$G$58,1,0)</f>
        <v>1</v>
      </c>
      <c r="WHG56" s="299">
        <f>IF(SUM($I$55:WHG55)&lt;=$G$58,1,0)</f>
        <v>1</v>
      </c>
      <c r="WHH56" s="299">
        <f>IF(SUM($I$55:WHH55)&lt;=$G$58,1,0)</f>
        <v>1</v>
      </c>
      <c r="WHI56" s="299">
        <f>IF(SUM($I$55:WHI55)&lt;=$G$58,1,0)</f>
        <v>1</v>
      </c>
      <c r="WHJ56" s="299">
        <f>IF(SUM($I$55:WHJ55)&lt;=$G$58,1,0)</f>
        <v>1</v>
      </c>
      <c r="WHK56" s="299">
        <f>IF(SUM($I$55:WHK55)&lt;=$G$58,1,0)</f>
        <v>1</v>
      </c>
      <c r="WHL56" s="299">
        <f>IF(SUM($I$55:WHL55)&lt;=$G$58,1,0)</f>
        <v>1</v>
      </c>
      <c r="WHM56" s="299">
        <f>IF(SUM($I$55:WHM55)&lt;=$G$58,1,0)</f>
        <v>1</v>
      </c>
      <c r="WHN56" s="299">
        <f>IF(SUM($I$55:WHN55)&lt;=$G$58,1,0)</f>
        <v>1</v>
      </c>
      <c r="WHO56" s="299">
        <f>IF(SUM($I$55:WHO55)&lt;=$G$58,1,0)</f>
        <v>1</v>
      </c>
      <c r="WHP56" s="299">
        <f>IF(SUM($I$55:WHP55)&lt;=$G$58,1,0)</f>
        <v>1</v>
      </c>
      <c r="WHQ56" s="299">
        <f>IF(SUM($I$55:WHQ55)&lt;=$G$58,1,0)</f>
        <v>1</v>
      </c>
      <c r="WHR56" s="299">
        <f>IF(SUM($I$55:WHR55)&lt;=$G$58,1,0)</f>
        <v>1</v>
      </c>
      <c r="WHS56" s="299">
        <f>IF(SUM($I$55:WHS55)&lt;=$G$58,1,0)</f>
        <v>1</v>
      </c>
      <c r="WHT56" s="299">
        <f>IF(SUM($I$55:WHT55)&lt;=$G$58,1,0)</f>
        <v>1</v>
      </c>
      <c r="WHU56" s="299">
        <f>IF(SUM($I$55:WHU55)&lt;=$G$58,1,0)</f>
        <v>1</v>
      </c>
      <c r="WHV56" s="299">
        <f>IF(SUM($I$55:WHV55)&lt;=$G$58,1,0)</f>
        <v>1</v>
      </c>
      <c r="WHW56" s="299">
        <f>IF(SUM($I$55:WHW55)&lt;=$G$58,1,0)</f>
        <v>1</v>
      </c>
      <c r="WHX56" s="299">
        <f>IF(SUM($I$55:WHX55)&lt;=$G$58,1,0)</f>
        <v>1</v>
      </c>
      <c r="WHY56" s="299">
        <f>IF(SUM($I$55:WHY55)&lt;=$G$58,1,0)</f>
        <v>1</v>
      </c>
      <c r="WHZ56" s="299">
        <f>IF(SUM($I$55:WHZ55)&lt;=$G$58,1,0)</f>
        <v>1</v>
      </c>
      <c r="WIA56" s="299">
        <f>IF(SUM($I$55:WIA55)&lt;=$G$58,1,0)</f>
        <v>1</v>
      </c>
      <c r="WIB56" s="299">
        <f>IF(SUM($I$55:WIB55)&lt;=$G$58,1,0)</f>
        <v>1</v>
      </c>
      <c r="WIC56" s="299">
        <f>IF(SUM($I$55:WIC55)&lt;=$G$58,1,0)</f>
        <v>1</v>
      </c>
      <c r="WID56" s="299">
        <f>IF(SUM($I$55:WID55)&lt;=$G$58,1,0)</f>
        <v>1</v>
      </c>
      <c r="WIE56" s="299">
        <f>IF(SUM($I$55:WIE55)&lt;=$G$58,1,0)</f>
        <v>1</v>
      </c>
      <c r="WIF56" s="299">
        <f>IF(SUM($I$55:WIF55)&lt;=$G$58,1,0)</f>
        <v>1</v>
      </c>
      <c r="WIG56" s="299">
        <f>IF(SUM($I$55:WIG55)&lt;=$G$58,1,0)</f>
        <v>1</v>
      </c>
      <c r="WIH56" s="299">
        <f>IF(SUM($I$55:WIH55)&lt;=$G$58,1,0)</f>
        <v>1</v>
      </c>
      <c r="WII56" s="299">
        <f>IF(SUM($I$55:WII55)&lt;=$G$58,1,0)</f>
        <v>1</v>
      </c>
      <c r="WIJ56" s="299">
        <f>IF(SUM($I$55:WIJ55)&lt;=$G$58,1,0)</f>
        <v>1</v>
      </c>
      <c r="WIK56" s="299">
        <f>IF(SUM($I$55:WIK55)&lt;=$G$58,1,0)</f>
        <v>1</v>
      </c>
      <c r="WIL56" s="299">
        <f>IF(SUM($I$55:WIL55)&lt;=$G$58,1,0)</f>
        <v>1</v>
      </c>
      <c r="WIM56" s="299">
        <f>IF(SUM($I$55:WIM55)&lt;=$G$58,1,0)</f>
        <v>1</v>
      </c>
      <c r="WIN56" s="299">
        <f>IF(SUM($I$55:WIN55)&lt;=$G$58,1,0)</f>
        <v>1</v>
      </c>
      <c r="WIO56" s="299">
        <f>IF(SUM($I$55:WIO55)&lt;=$G$58,1,0)</f>
        <v>1</v>
      </c>
      <c r="WIP56" s="299">
        <f>IF(SUM($I$55:WIP55)&lt;=$G$58,1,0)</f>
        <v>1</v>
      </c>
      <c r="WIQ56" s="299">
        <f>IF(SUM($I$55:WIQ55)&lt;=$G$58,1,0)</f>
        <v>1</v>
      </c>
      <c r="WIR56" s="299">
        <f>IF(SUM($I$55:WIR55)&lt;=$G$58,1,0)</f>
        <v>1</v>
      </c>
      <c r="WIS56" s="299">
        <f>IF(SUM($I$55:WIS55)&lt;=$G$58,1,0)</f>
        <v>1</v>
      </c>
      <c r="WIT56" s="299">
        <f>IF(SUM($I$55:WIT55)&lt;=$G$58,1,0)</f>
        <v>1</v>
      </c>
      <c r="WIU56" s="299">
        <f>IF(SUM($I$55:WIU55)&lt;=$G$58,1,0)</f>
        <v>1</v>
      </c>
      <c r="WIV56" s="299">
        <f>IF(SUM($I$55:WIV55)&lt;=$G$58,1,0)</f>
        <v>1</v>
      </c>
      <c r="WIW56" s="299">
        <f>IF(SUM($I$55:WIW55)&lt;=$G$58,1,0)</f>
        <v>1</v>
      </c>
      <c r="WIX56" s="299">
        <f>IF(SUM($I$55:WIX55)&lt;=$G$58,1,0)</f>
        <v>1</v>
      </c>
      <c r="WIY56" s="299">
        <f>IF(SUM($I$55:WIY55)&lt;=$G$58,1,0)</f>
        <v>1</v>
      </c>
      <c r="WIZ56" s="299">
        <f>IF(SUM($I$55:WIZ55)&lt;=$G$58,1,0)</f>
        <v>1</v>
      </c>
      <c r="WJA56" s="299">
        <f>IF(SUM($I$55:WJA55)&lt;=$G$58,1,0)</f>
        <v>1</v>
      </c>
      <c r="WJB56" s="299">
        <f>IF(SUM($I$55:WJB55)&lt;=$G$58,1,0)</f>
        <v>1</v>
      </c>
      <c r="WJC56" s="299">
        <f>IF(SUM($I$55:WJC55)&lt;=$G$58,1,0)</f>
        <v>1</v>
      </c>
      <c r="WJD56" s="299">
        <f>IF(SUM($I$55:WJD55)&lt;=$G$58,1,0)</f>
        <v>1</v>
      </c>
      <c r="WJE56" s="299">
        <f>IF(SUM($I$55:WJE55)&lt;=$G$58,1,0)</f>
        <v>1</v>
      </c>
      <c r="WJF56" s="299">
        <f>IF(SUM($I$55:WJF55)&lt;=$G$58,1,0)</f>
        <v>1</v>
      </c>
      <c r="WJG56" s="299">
        <f>IF(SUM($I$55:WJG55)&lt;=$G$58,1,0)</f>
        <v>1</v>
      </c>
      <c r="WJH56" s="299">
        <f>IF(SUM($I$55:WJH55)&lt;=$G$58,1,0)</f>
        <v>1</v>
      </c>
      <c r="WJI56" s="299">
        <f>IF(SUM($I$55:WJI55)&lt;=$G$58,1,0)</f>
        <v>1</v>
      </c>
      <c r="WJJ56" s="299">
        <f>IF(SUM($I$55:WJJ55)&lt;=$G$58,1,0)</f>
        <v>1</v>
      </c>
      <c r="WJK56" s="299">
        <f>IF(SUM($I$55:WJK55)&lt;=$G$58,1,0)</f>
        <v>1</v>
      </c>
      <c r="WJL56" s="299">
        <f>IF(SUM($I$55:WJL55)&lt;=$G$58,1,0)</f>
        <v>1</v>
      </c>
      <c r="WJM56" s="299">
        <f>IF(SUM($I$55:WJM55)&lt;=$G$58,1,0)</f>
        <v>1</v>
      </c>
      <c r="WJN56" s="299">
        <f>IF(SUM($I$55:WJN55)&lt;=$G$58,1,0)</f>
        <v>1</v>
      </c>
      <c r="WJO56" s="299">
        <f>IF(SUM($I$55:WJO55)&lt;=$G$58,1,0)</f>
        <v>1</v>
      </c>
      <c r="WJP56" s="299">
        <f>IF(SUM($I$55:WJP55)&lt;=$G$58,1,0)</f>
        <v>1</v>
      </c>
      <c r="WJQ56" s="299">
        <f>IF(SUM($I$55:WJQ55)&lt;=$G$58,1,0)</f>
        <v>1</v>
      </c>
      <c r="WJR56" s="299">
        <f>IF(SUM($I$55:WJR55)&lt;=$G$58,1,0)</f>
        <v>1</v>
      </c>
      <c r="WJS56" s="299">
        <f>IF(SUM($I$55:WJS55)&lt;=$G$58,1,0)</f>
        <v>1</v>
      </c>
      <c r="WJT56" s="299">
        <f>IF(SUM($I$55:WJT55)&lt;=$G$58,1,0)</f>
        <v>1</v>
      </c>
      <c r="WJU56" s="299">
        <f>IF(SUM($I$55:WJU55)&lt;=$G$58,1,0)</f>
        <v>1</v>
      </c>
      <c r="WJV56" s="299">
        <f>IF(SUM($I$55:WJV55)&lt;=$G$58,1,0)</f>
        <v>1</v>
      </c>
      <c r="WJW56" s="299">
        <f>IF(SUM($I$55:WJW55)&lt;=$G$58,1,0)</f>
        <v>1</v>
      </c>
      <c r="WJX56" s="299">
        <f>IF(SUM($I$55:WJX55)&lt;=$G$58,1,0)</f>
        <v>1</v>
      </c>
      <c r="WJY56" s="299">
        <f>IF(SUM($I$55:WJY55)&lt;=$G$58,1,0)</f>
        <v>1</v>
      </c>
      <c r="WJZ56" s="299">
        <f>IF(SUM($I$55:WJZ55)&lt;=$G$58,1,0)</f>
        <v>1</v>
      </c>
      <c r="WKA56" s="299">
        <f>IF(SUM($I$55:WKA55)&lt;=$G$58,1,0)</f>
        <v>1</v>
      </c>
      <c r="WKB56" s="299">
        <f>IF(SUM($I$55:WKB55)&lt;=$G$58,1,0)</f>
        <v>1</v>
      </c>
      <c r="WKC56" s="299">
        <f>IF(SUM($I$55:WKC55)&lt;=$G$58,1,0)</f>
        <v>1</v>
      </c>
      <c r="WKD56" s="299">
        <f>IF(SUM($I$55:WKD55)&lt;=$G$58,1,0)</f>
        <v>1</v>
      </c>
      <c r="WKE56" s="299">
        <f>IF(SUM($I$55:WKE55)&lt;=$G$58,1,0)</f>
        <v>1</v>
      </c>
      <c r="WKF56" s="299">
        <f>IF(SUM($I$55:WKF55)&lt;=$G$58,1,0)</f>
        <v>1</v>
      </c>
      <c r="WKG56" s="299">
        <f>IF(SUM($I$55:WKG55)&lt;=$G$58,1,0)</f>
        <v>1</v>
      </c>
      <c r="WKH56" s="299">
        <f>IF(SUM($I$55:WKH55)&lt;=$G$58,1,0)</f>
        <v>1</v>
      </c>
      <c r="WKI56" s="299">
        <f>IF(SUM($I$55:WKI55)&lt;=$G$58,1,0)</f>
        <v>1</v>
      </c>
      <c r="WKJ56" s="299">
        <f>IF(SUM($I$55:WKJ55)&lt;=$G$58,1,0)</f>
        <v>1</v>
      </c>
      <c r="WKK56" s="299">
        <f>IF(SUM($I$55:WKK55)&lt;=$G$58,1,0)</f>
        <v>1</v>
      </c>
      <c r="WKL56" s="299">
        <f>IF(SUM($I$55:WKL55)&lt;=$G$58,1,0)</f>
        <v>1</v>
      </c>
      <c r="WKM56" s="299">
        <f>IF(SUM($I$55:WKM55)&lt;=$G$58,1,0)</f>
        <v>1</v>
      </c>
      <c r="WKN56" s="299">
        <f>IF(SUM($I$55:WKN55)&lt;=$G$58,1,0)</f>
        <v>1</v>
      </c>
      <c r="WKO56" s="299">
        <f>IF(SUM($I$55:WKO55)&lt;=$G$58,1,0)</f>
        <v>1</v>
      </c>
      <c r="WKP56" s="299">
        <f>IF(SUM($I$55:WKP55)&lt;=$G$58,1,0)</f>
        <v>1</v>
      </c>
      <c r="WKQ56" s="299">
        <f>IF(SUM($I$55:WKQ55)&lt;=$G$58,1,0)</f>
        <v>1</v>
      </c>
      <c r="WKR56" s="299">
        <f>IF(SUM($I$55:WKR55)&lt;=$G$58,1,0)</f>
        <v>1</v>
      </c>
      <c r="WKS56" s="299">
        <f>IF(SUM($I$55:WKS55)&lt;=$G$58,1,0)</f>
        <v>1</v>
      </c>
      <c r="WKT56" s="299">
        <f>IF(SUM($I$55:WKT55)&lt;=$G$58,1,0)</f>
        <v>1</v>
      </c>
      <c r="WKU56" s="299">
        <f>IF(SUM($I$55:WKU55)&lt;=$G$58,1,0)</f>
        <v>1</v>
      </c>
      <c r="WKV56" s="299">
        <f>IF(SUM($I$55:WKV55)&lt;=$G$58,1,0)</f>
        <v>1</v>
      </c>
      <c r="WKW56" s="299">
        <f>IF(SUM($I$55:WKW55)&lt;=$G$58,1,0)</f>
        <v>1</v>
      </c>
      <c r="WKX56" s="299">
        <f>IF(SUM($I$55:WKX55)&lt;=$G$58,1,0)</f>
        <v>1</v>
      </c>
      <c r="WKY56" s="299">
        <f>IF(SUM($I$55:WKY55)&lt;=$G$58,1,0)</f>
        <v>1</v>
      </c>
      <c r="WKZ56" s="299">
        <f>IF(SUM($I$55:WKZ55)&lt;=$G$58,1,0)</f>
        <v>1</v>
      </c>
      <c r="WLA56" s="299">
        <f>IF(SUM($I$55:WLA55)&lt;=$G$58,1,0)</f>
        <v>1</v>
      </c>
      <c r="WLB56" s="299">
        <f>IF(SUM($I$55:WLB55)&lt;=$G$58,1,0)</f>
        <v>1</v>
      </c>
      <c r="WLC56" s="299">
        <f>IF(SUM($I$55:WLC55)&lt;=$G$58,1,0)</f>
        <v>1</v>
      </c>
      <c r="WLD56" s="299">
        <f>IF(SUM($I$55:WLD55)&lt;=$G$58,1,0)</f>
        <v>1</v>
      </c>
      <c r="WLE56" s="299">
        <f>IF(SUM($I$55:WLE55)&lt;=$G$58,1,0)</f>
        <v>1</v>
      </c>
      <c r="WLF56" s="299">
        <f>IF(SUM($I$55:WLF55)&lt;=$G$58,1,0)</f>
        <v>1</v>
      </c>
      <c r="WLG56" s="299">
        <f>IF(SUM($I$55:WLG55)&lt;=$G$58,1,0)</f>
        <v>1</v>
      </c>
      <c r="WLH56" s="299">
        <f>IF(SUM($I$55:WLH55)&lt;=$G$58,1,0)</f>
        <v>1</v>
      </c>
      <c r="WLI56" s="299">
        <f>IF(SUM($I$55:WLI55)&lt;=$G$58,1,0)</f>
        <v>1</v>
      </c>
      <c r="WLJ56" s="299">
        <f>IF(SUM($I$55:WLJ55)&lt;=$G$58,1,0)</f>
        <v>1</v>
      </c>
      <c r="WLK56" s="299">
        <f>IF(SUM($I$55:WLK55)&lt;=$G$58,1,0)</f>
        <v>1</v>
      </c>
      <c r="WLL56" s="299">
        <f>IF(SUM($I$55:WLL55)&lt;=$G$58,1,0)</f>
        <v>1</v>
      </c>
      <c r="WLM56" s="299">
        <f>IF(SUM($I$55:WLM55)&lt;=$G$58,1,0)</f>
        <v>1</v>
      </c>
      <c r="WLN56" s="299">
        <f>IF(SUM($I$55:WLN55)&lt;=$G$58,1,0)</f>
        <v>1</v>
      </c>
      <c r="WLO56" s="299">
        <f>IF(SUM($I$55:WLO55)&lt;=$G$58,1,0)</f>
        <v>1</v>
      </c>
      <c r="WLP56" s="299">
        <f>IF(SUM($I$55:WLP55)&lt;=$G$58,1,0)</f>
        <v>1</v>
      </c>
      <c r="WLQ56" s="299">
        <f>IF(SUM($I$55:WLQ55)&lt;=$G$58,1,0)</f>
        <v>1</v>
      </c>
      <c r="WLR56" s="299">
        <f>IF(SUM($I$55:WLR55)&lt;=$G$58,1,0)</f>
        <v>1</v>
      </c>
      <c r="WLS56" s="299">
        <f>IF(SUM($I$55:WLS55)&lt;=$G$58,1,0)</f>
        <v>1</v>
      </c>
      <c r="WLT56" s="299">
        <f>IF(SUM($I$55:WLT55)&lt;=$G$58,1,0)</f>
        <v>1</v>
      </c>
      <c r="WLU56" s="299">
        <f>IF(SUM($I$55:WLU55)&lt;=$G$58,1,0)</f>
        <v>1</v>
      </c>
      <c r="WLV56" s="299">
        <f>IF(SUM($I$55:WLV55)&lt;=$G$58,1,0)</f>
        <v>1</v>
      </c>
      <c r="WLW56" s="299">
        <f>IF(SUM($I$55:WLW55)&lt;=$G$58,1,0)</f>
        <v>1</v>
      </c>
      <c r="WLX56" s="299">
        <f>IF(SUM($I$55:WLX55)&lt;=$G$58,1,0)</f>
        <v>1</v>
      </c>
      <c r="WLY56" s="299">
        <f>IF(SUM($I$55:WLY55)&lt;=$G$58,1,0)</f>
        <v>1</v>
      </c>
      <c r="WLZ56" s="299">
        <f>IF(SUM($I$55:WLZ55)&lt;=$G$58,1,0)</f>
        <v>1</v>
      </c>
      <c r="WMA56" s="299">
        <f>IF(SUM($I$55:WMA55)&lt;=$G$58,1,0)</f>
        <v>1</v>
      </c>
      <c r="WMB56" s="299">
        <f>IF(SUM($I$55:WMB55)&lt;=$G$58,1,0)</f>
        <v>1</v>
      </c>
      <c r="WMC56" s="299">
        <f>IF(SUM($I$55:WMC55)&lt;=$G$58,1,0)</f>
        <v>1</v>
      </c>
      <c r="WMD56" s="299">
        <f>IF(SUM($I$55:WMD55)&lt;=$G$58,1,0)</f>
        <v>1</v>
      </c>
      <c r="WME56" s="299">
        <f>IF(SUM($I$55:WME55)&lt;=$G$58,1,0)</f>
        <v>1</v>
      </c>
      <c r="WMF56" s="299">
        <f>IF(SUM($I$55:WMF55)&lt;=$G$58,1,0)</f>
        <v>1</v>
      </c>
      <c r="WMG56" s="299">
        <f>IF(SUM($I$55:WMG55)&lt;=$G$58,1,0)</f>
        <v>1</v>
      </c>
      <c r="WMH56" s="299">
        <f>IF(SUM($I$55:WMH55)&lt;=$G$58,1,0)</f>
        <v>1</v>
      </c>
      <c r="WMI56" s="299">
        <f>IF(SUM($I$55:WMI55)&lt;=$G$58,1,0)</f>
        <v>1</v>
      </c>
      <c r="WMJ56" s="299">
        <f>IF(SUM($I$55:WMJ55)&lt;=$G$58,1,0)</f>
        <v>1</v>
      </c>
      <c r="WMK56" s="299">
        <f>IF(SUM($I$55:WMK55)&lt;=$G$58,1,0)</f>
        <v>1</v>
      </c>
      <c r="WML56" s="299">
        <f>IF(SUM($I$55:WML55)&lt;=$G$58,1,0)</f>
        <v>1</v>
      </c>
      <c r="WMM56" s="299">
        <f>IF(SUM($I$55:WMM55)&lt;=$G$58,1,0)</f>
        <v>1</v>
      </c>
      <c r="WMN56" s="299">
        <f>IF(SUM($I$55:WMN55)&lt;=$G$58,1,0)</f>
        <v>1</v>
      </c>
      <c r="WMO56" s="299">
        <f>IF(SUM($I$55:WMO55)&lt;=$G$58,1,0)</f>
        <v>1</v>
      </c>
      <c r="WMP56" s="299">
        <f>IF(SUM($I$55:WMP55)&lt;=$G$58,1,0)</f>
        <v>1</v>
      </c>
      <c r="WMQ56" s="299">
        <f>IF(SUM($I$55:WMQ55)&lt;=$G$58,1,0)</f>
        <v>1</v>
      </c>
      <c r="WMR56" s="299">
        <f>IF(SUM($I$55:WMR55)&lt;=$G$58,1,0)</f>
        <v>1</v>
      </c>
      <c r="WMS56" s="299">
        <f>IF(SUM($I$55:WMS55)&lt;=$G$58,1,0)</f>
        <v>1</v>
      </c>
      <c r="WMT56" s="299">
        <f>IF(SUM($I$55:WMT55)&lt;=$G$58,1,0)</f>
        <v>1</v>
      </c>
      <c r="WMU56" s="299">
        <f>IF(SUM($I$55:WMU55)&lt;=$G$58,1,0)</f>
        <v>1</v>
      </c>
      <c r="WMV56" s="299">
        <f>IF(SUM($I$55:WMV55)&lt;=$G$58,1,0)</f>
        <v>1</v>
      </c>
      <c r="WMW56" s="299">
        <f>IF(SUM($I$55:WMW55)&lt;=$G$58,1,0)</f>
        <v>1</v>
      </c>
      <c r="WMX56" s="299">
        <f>IF(SUM($I$55:WMX55)&lt;=$G$58,1,0)</f>
        <v>1</v>
      </c>
      <c r="WMY56" s="299">
        <f>IF(SUM($I$55:WMY55)&lt;=$G$58,1,0)</f>
        <v>1</v>
      </c>
      <c r="WMZ56" s="299">
        <f>IF(SUM($I$55:WMZ55)&lt;=$G$58,1,0)</f>
        <v>1</v>
      </c>
      <c r="WNA56" s="299">
        <f>IF(SUM($I$55:WNA55)&lt;=$G$58,1,0)</f>
        <v>1</v>
      </c>
      <c r="WNB56" s="299">
        <f>IF(SUM($I$55:WNB55)&lt;=$G$58,1,0)</f>
        <v>1</v>
      </c>
      <c r="WNC56" s="299">
        <f>IF(SUM($I$55:WNC55)&lt;=$G$58,1,0)</f>
        <v>1</v>
      </c>
      <c r="WND56" s="299">
        <f>IF(SUM($I$55:WND55)&lt;=$G$58,1,0)</f>
        <v>1</v>
      </c>
      <c r="WNE56" s="299">
        <f>IF(SUM($I$55:WNE55)&lt;=$G$58,1,0)</f>
        <v>1</v>
      </c>
      <c r="WNF56" s="299">
        <f>IF(SUM($I$55:WNF55)&lt;=$G$58,1,0)</f>
        <v>1</v>
      </c>
      <c r="WNG56" s="299">
        <f>IF(SUM($I$55:WNG55)&lt;=$G$58,1,0)</f>
        <v>1</v>
      </c>
      <c r="WNH56" s="299">
        <f>IF(SUM($I$55:WNH55)&lt;=$G$58,1,0)</f>
        <v>1</v>
      </c>
      <c r="WNI56" s="299">
        <f>IF(SUM($I$55:WNI55)&lt;=$G$58,1,0)</f>
        <v>1</v>
      </c>
      <c r="WNJ56" s="299">
        <f>IF(SUM($I$55:WNJ55)&lt;=$G$58,1,0)</f>
        <v>1</v>
      </c>
      <c r="WNK56" s="299">
        <f>IF(SUM($I$55:WNK55)&lt;=$G$58,1,0)</f>
        <v>1</v>
      </c>
      <c r="WNL56" s="299">
        <f>IF(SUM($I$55:WNL55)&lt;=$G$58,1,0)</f>
        <v>1</v>
      </c>
      <c r="WNM56" s="299">
        <f>IF(SUM($I$55:WNM55)&lt;=$G$58,1,0)</f>
        <v>1</v>
      </c>
      <c r="WNN56" s="299">
        <f>IF(SUM($I$55:WNN55)&lt;=$G$58,1,0)</f>
        <v>1</v>
      </c>
      <c r="WNO56" s="299">
        <f>IF(SUM($I$55:WNO55)&lt;=$G$58,1,0)</f>
        <v>1</v>
      </c>
      <c r="WNP56" s="299">
        <f>IF(SUM($I$55:WNP55)&lt;=$G$58,1,0)</f>
        <v>1</v>
      </c>
      <c r="WNQ56" s="299">
        <f>IF(SUM($I$55:WNQ55)&lt;=$G$58,1,0)</f>
        <v>1</v>
      </c>
      <c r="WNR56" s="299">
        <f>IF(SUM($I$55:WNR55)&lt;=$G$58,1,0)</f>
        <v>1</v>
      </c>
      <c r="WNS56" s="299">
        <f>IF(SUM($I$55:WNS55)&lt;=$G$58,1,0)</f>
        <v>1</v>
      </c>
      <c r="WNT56" s="299">
        <f>IF(SUM($I$55:WNT55)&lt;=$G$58,1,0)</f>
        <v>1</v>
      </c>
      <c r="WNU56" s="299">
        <f>IF(SUM($I$55:WNU55)&lt;=$G$58,1,0)</f>
        <v>1</v>
      </c>
      <c r="WNV56" s="299">
        <f>IF(SUM($I$55:WNV55)&lt;=$G$58,1,0)</f>
        <v>1</v>
      </c>
      <c r="WNW56" s="299">
        <f>IF(SUM($I$55:WNW55)&lt;=$G$58,1,0)</f>
        <v>1</v>
      </c>
      <c r="WNX56" s="299">
        <f>IF(SUM($I$55:WNX55)&lt;=$G$58,1,0)</f>
        <v>1</v>
      </c>
      <c r="WNY56" s="299">
        <f>IF(SUM($I$55:WNY55)&lt;=$G$58,1,0)</f>
        <v>1</v>
      </c>
      <c r="WNZ56" s="299">
        <f>IF(SUM($I$55:WNZ55)&lt;=$G$58,1,0)</f>
        <v>1</v>
      </c>
      <c r="WOA56" s="299">
        <f>IF(SUM($I$55:WOA55)&lt;=$G$58,1,0)</f>
        <v>1</v>
      </c>
      <c r="WOB56" s="299">
        <f>IF(SUM($I$55:WOB55)&lt;=$G$58,1,0)</f>
        <v>1</v>
      </c>
      <c r="WOC56" s="299">
        <f>IF(SUM($I$55:WOC55)&lt;=$G$58,1,0)</f>
        <v>1</v>
      </c>
      <c r="WOD56" s="299">
        <f>IF(SUM($I$55:WOD55)&lt;=$G$58,1,0)</f>
        <v>1</v>
      </c>
      <c r="WOE56" s="299">
        <f>IF(SUM($I$55:WOE55)&lt;=$G$58,1,0)</f>
        <v>1</v>
      </c>
      <c r="WOF56" s="299">
        <f>IF(SUM($I$55:WOF55)&lt;=$G$58,1,0)</f>
        <v>1</v>
      </c>
      <c r="WOG56" s="299">
        <f>IF(SUM($I$55:WOG55)&lt;=$G$58,1,0)</f>
        <v>1</v>
      </c>
      <c r="WOH56" s="299">
        <f>IF(SUM($I$55:WOH55)&lt;=$G$58,1,0)</f>
        <v>1</v>
      </c>
      <c r="WOI56" s="299">
        <f>IF(SUM($I$55:WOI55)&lt;=$G$58,1,0)</f>
        <v>1</v>
      </c>
      <c r="WOJ56" s="299">
        <f>IF(SUM($I$55:WOJ55)&lt;=$G$58,1,0)</f>
        <v>1</v>
      </c>
      <c r="WOK56" s="299">
        <f>IF(SUM($I$55:WOK55)&lt;=$G$58,1,0)</f>
        <v>1</v>
      </c>
      <c r="WOL56" s="299">
        <f>IF(SUM($I$55:WOL55)&lt;=$G$58,1,0)</f>
        <v>1</v>
      </c>
      <c r="WOM56" s="299">
        <f>IF(SUM($I$55:WOM55)&lt;=$G$58,1,0)</f>
        <v>1</v>
      </c>
      <c r="WON56" s="299">
        <f>IF(SUM($I$55:WON55)&lt;=$G$58,1,0)</f>
        <v>1</v>
      </c>
      <c r="WOO56" s="299">
        <f>IF(SUM($I$55:WOO55)&lt;=$G$58,1,0)</f>
        <v>1</v>
      </c>
      <c r="WOP56" s="299">
        <f>IF(SUM($I$55:WOP55)&lt;=$G$58,1,0)</f>
        <v>1</v>
      </c>
      <c r="WOQ56" s="299">
        <f>IF(SUM($I$55:WOQ55)&lt;=$G$58,1,0)</f>
        <v>1</v>
      </c>
      <c r="WOR56" s="299">
        <f>IF(SUM($I$55:WOR55)&lt;=$G$58,1,0)</f>
        <v>1</v>
      </c>
      <c r="WOS56" s="299">
        <f>IF(SUM($I$55:WOS55)&lt;=$G$58,1,0)</f>
        <v>1</v>
      </c>
      <c r="WOT56" s="299">
        <f>IF(SUM($I$55:WOT55)&lt;=$G$58,1,0)</f>
        <v>1</v>
      </c>
      <c r="WOU56" s="299">
        <f>IF(SUM($I$55:WOU55)&lt;=$G$58,1,0)</f>
        <v>1</v>
      </c>
      <c r="WOV56" s="299">
        <f>IF(SUM($I$55:WOV55)&lt;=$G$58,1,0)</f>
        <v>1</v>
      </c>
      <c r="WOW56" s="299">
        <f>IF(SUM($I$55:WOW55)&lt;=$G$58,1,0)</f>
        <v>1</v>
      </c>
      <c r="WOX56" s="299">
        <f>IF(SUM($I$55:WOX55)&lt;=$G$58,1,0)</f>
        <v>1</v>
      </c>
      <c r="WOY56" s="299">
        <f>IF(SUM($I$55:WOY55)&lt;=$G$58,1,0)</f>
        <v>1</v>
      </c>
      <c r="WOZ56" s="299">
        <f>IF(SUM($I$55:WOZ55)&lt;=$G$58,1,0)</f>
        <v>1</v>
      </c>
      <c r="WPA56" s="299">
        <f>IF(SUM($I$55:WPA55)&lt;=$G$58,1,0)</f>
        <v>1</v>
      </c>
      <c r="WPB56" s="299">
        <f>IF(SUM($I$55:WPB55)&lt;=$G$58,1,0)</f>
        <v>1</v>
      </c>
      <c r="WPC56" s="299">
        <f>IF(SUM($I$55:WPC55)&lt;=$G$58,1,0)</f>
        <v>1</v>
      </c>
      <c r="WPD56" s="299">
        <f>IF(SUM($I$55:WPD55)&lt;=$G$58,1,0)</f>
        <v>1</v>
      </c>
      <c r="WPE56" s="299">
        <f>IF(SUM($I$55:WPE55)&lt;=$G$58,1,0)</f>
        <v>1</v>
      </c>
      <c r="WPF56" s="299">
        <f>IF(SUM($I$55:WPF55)&lt;=$G$58,1,0)</f>
        <v>1</v>
      </c>
      <c r="WPG56" s="299">
        <f>IF(SUM($I$55:WPG55)&lt;=$G$58,1,0)</f>
        <v>1</v>
      </c>
      <c r="WPH56" s="299">
        <f>IF(SUM($I$55:WPH55)&lt;=$G$58,1,0)</f>
        <v>1</v>
      </c>
      <c r="WPI56" s="299">
        <f>IF(SUM($I$55:WPI55)&lt;=$G$58,1,0)</f>
        <v>1</v>
      </c>
      <c r="WPJ56" s="299">
        <f>IF(SUM($I$55:WPJ55)&lt;=$G$58,1,0)</f>
        <v>1</v>
      </c>
      <c r="WPK56" s="299">
        <f>IF(SUM($I$55:WPK55)&lt;=$G$58,1,0)</f>
        <v>1</v>
      </c>
      <c r="WPL56" s="299">
        <f>IF(SUM($I$55:WPL55)&lt;=$G$58,1,0)</f>
        <v>1</v>
      </c>
      <c r="WPM56" s="299">
        <f>IF(SUM($I$55:WPM55)&lt;=$G$58,1,0)</f>
        <v>1</v>
      </c>
      <c r="WPN56" s="299">
        <f>IF(SUM($I$55:WPN55)&lt;=$G$58,1,0)</f>
        <v>1</v>
      </c>
      <c r="WPO56" s="299">
        <f>IF(SUM($I$55:WPO55)&lt;=$G$58,1,0)</f>
        <v>1</v>
      </c>
      <c r="WPP56" s="299">
        <f>IF(SUM($I$55:WPP55)&lt;=$G$58,1,0)</f>
        <v>1</v>
      </c>
      <c r="WPQ56" s="299">
        <f>IF(SUM($I$55:WPQ55)&lt;=$G$58,1,0)</f>
        <v>1</v>
      </c>
      <c r="WPR56" s="299">
        <f>IF(SUM($I$55:WPR55)&lt;=$G$58,1,0)</f>
        <v>1</v>
      </c>
      <c r="WPS56" s="299">
        <f>IF(SUM($I$55:WPS55)&lt;=$G$58,1,0)</f>
        <v>1</v>
      </c>
      <c r="WPT56" s="299">
        <f>IF(SUM($I$55:WPT55)&lt;=$G$58,1,0)</f>
        <v>1</v>
      </c>
      <c r="WPU56" s="299">
        <f>IF(SUM($I$55:WPU55)&lt;=$G$58,1,0)</f>
        <v>1</v>
      </c>
      <c r="WPV56" s="299">
        <f>IF(SUM($I$55:WPV55)&lt;=$G$58,1,0)</f>
        <v>1</v>
      </c>
      <c r="WPW56" s="299">
        <f>IF(SUM($I$55:WPW55)&lt;=$G$58,1,0)</f>
        <v>1</v>
      </c>
      <c r="WPX56" s="299">
        <f>IF(SUM($I$55:WPX55)&lt;=$G$58,1,0)</f>
        <v>1</v>
      </c>
      <c r="WPY56" s="299">
        <f>IF(SUM($I$55:WPY55)&lt;=$G$58,1,0)</f>
        <v>1</v>
      </c>
      <c r="WPZ56" s="299">
        <f>IF(SUM($I$55:WPZ55)&lt;=$G$58,1,0)</f>
        <v>1</v>
      </c>
      <c r="WQA56" s="299">
        <f>IF(SUM($I$55:WQA55)&lt;=$G$58,1,0)</f>
        <v>1</v>
      </c>
      <c r="WQB56" s="299">
        <f>IF(SUM($I$55:WQB55)&lt;=$G$58,1,0)</f>
        <v>1</v>
      </c>
      <c r="WQC56" s="299">
        <f>IF(SUM($I$55:WQC55)&lt;=$G$58,1,0)</f>
        <v>1</v>
      </c>
      <c r="WQD56" s="299">
        <f>IF(SUM($I$55:WQD55)&lt;=$G$58,1,0)</f>
        <v>1</v>
      </c>
      <c r="WQE56" s="299">
        <f>IF(SUM($I$55:WQE55)&lt;=$G$58,1,0)</f>
        <v>1</v>
      </c>
      <c r="WQF56" s="299">
        <f>IF(SUM($I$55:WQF55)&lt;=$G$58,1,0)</f>
        <v>1</v>
      </c>
      <c r="WQG56" s="299">
        <f>IF(SUM($I$55:WQG55)&lt;=$G$58,1,0)</f>
        <v>1</v>
      </c>
      <c r="WQH56" s="299">
        <f>IF(SUM($I$55:WQH55)&lt;=$G$58,1,0)</f>
        <v>1</v>
      </c>
      <c r="WQI56" s="299">
        <f>IF(SUM($I$55:WQI55)&lt;=$G$58,1,0)</f>
        <v>1</v>
      </c>
      <c r="WQJ56" s="299">
        <f>IF(SUM($I$55:WQJ55)&lt;=$G$58,1,0)</f>
        <v>1</v>
      </c>
      <c r="WQK56" s="299">
        <f>IF(SUM($I$55:WQK55)&lt;=$G$58,1,0)</f>
        <v>1</v>
      </c>
      <c r="WQL56" s="299">
        <f>IF(SUM($I$55:WQL55)&lt;=$G$58,1,0)</f>
        <v>1</v>
      </c>
      <c r="WQM56" s="299">
        <f>IF(SUM($I$55:WQM55)&lt;=$G$58,1,0)</f>
        <v>1</v>
      </c>
      <c r="WQN56" s="299">
        <f>IF(SUM($I$55:WQN55)&lt;=$G$58,1,0)</f>
        <v>1</v>
      </c>
      <c r="WQO56" s="299">
        <f>IF(SUM($I$55:WQO55)&lt;=$G$58,1,0)</f>
        <v>1</v>
      </c>
      <c r="WQP56" s="299">
        <f>IF(SUM($I$55:WQP55)&lt;=$G$58,1,0)</f>
        <v>1</v>
      </c>
      <c r="WQQ56" s="299">
        <f>IF(SUM($I$55:WQQ55)&lt;=$G$58,1,0)</f>
        <v>1</v>
      </c>
      <c r="WQR56" s="299">
        <f>IF(SUM($I$55:WQR55)&lt;=$G$58,1,0)</f>
        <v>1</v>
      </c>
      <c r="WQS56" s="299">
        <f>IF(SUM($I$55:WQS55)&lt;=$G$58,1,0)</f>
        <v>1</v>
      </c>
      <c r="WQT56" s="299">
        <f>IF(SUM($I$55:WQT55)&lt;=$G$58,1,0)</f>
        <v>1</v>
      </c>
      <c r="WQU56" s="299">
        <f>IF(SUM($I$55:WQU55)&lt;=$G$58,1,0)</f>
        <v>1</v>
      </c>
      <c r="WQV56" s="299">
        <f>IF(SUM($I$55:WQV55)&lt;=$G$58,1,0)</f>
        <v>1</v>
      </c>
      <c r="WQW56" s="299">
        <f>IF(SUM($I$55:WQW55)&lt;=$G$58,1,0)</f>
        <v>1</v>
      </c>
      <c r="WQX56" s="299">
        <f>IF(SUM($I$55:WQX55)&lt;=$G$58,1,0)</f>
        <v>1</v>
      </c>
      <c r="WQY56" s="299">
        <f>IF(SUM($I$55:WQY55)&lt;=$G$58,1,0)</f>
        <v>1</v>
      </c>
      <c r="WQZ56" s="299">
        <f>IF(SUM($I$55:WQZ55)&lt;=$G$58,1,0)</f>
        <v>1</v>
      </c>
      <c r="WRA56" s="299">
        <f>IF(SUM($I$55:WRA55)&lt;=$G$58,1,0)</f>
        <v>1</v>
      </c>
      <c r="WRB56" s="299">
        <f>IF(SUM($I$55:WRB55)&lt;=$G$58,1,0)</f>
        <v>1</v>
      </c>
      <c r="WRC56" s="299">
        <f>IF(SUM($I$55:WRC55)&lt;=$G$58,1,0)</f>
        <v>1</v>
      </c>
      <c r="WRD56" s="299">
        <f>IF(SUM($I$55:WRD55)&lt;=$G$58,1,0)</f>
        <v>1</v>
      </c>
      <c r="WRE56" s="299">
        <f>IF(SUM($I$55:WRE55)&lt;=$G$58,1,0)</f>
        <v>1</v>
      </c>
      <c r="WRF56" s="299">
        <f>IF(SUM($I$55:WRF55)&lt;=$G$58,1,0)</f>
        <v>1</v>
      </c>
      <c r="WRG56" s="299">
        <f>IF(SUM($I$55:WRG55)&lt;=$G$58,1,0)</f>
        <v>1</v>
      </c>
      <c r="WRH56" s="299">
        <f>IF(SUM($I$55:WRH55)&lt;=$G$58,1,0)</f>
        <v>1</v>
      </c>
      <c r="WRI56" s="299">
        <f>IF(SUM($I$55:WRI55)&lt;=$G$58,1,0)</f>
        <v>1</v>
      </c>
      <c r="WRJ56" s="299">
        <f>IF(SUM($I$55:WRJ55)&lt;=$G$58,1,0)</f>
        <v>1</v>
      </c>
      <c r="WRK56" s="299">
        <f>IF(SUM($I$55:WRK55)&lt;=$G$58,1,0)</f>
        <v>1</v>
      </c>
      <c r="WRL56" s="299">
        <f>IF(SUM($I$55:WRL55)&lt;=$G$58,1,0)</f>
        <v>1</v>
      </c>
      <c r="WRM56" s="299">
        <f>IF(SUM($I$55:WRM55)&lt;=$G$58,1,0)</f>
        <v>1</v>
      </c>
      <c r="WRN56" s="299">
        <f>IF(SUM($I$55:WRN55)&lt;=$G$58,1,0)</f>
        <v>1</v>
      </c>
      <c r="WRO56" s="299">
        <f>IF(SUM($I$55:WRO55)&lt;=$G$58,1,0)</f>
        <v>1</v>
      </c>
      <c r="WRP56" s="299">
        <f>IF(SUM($I$55:WRP55)&lt;=$G$58,1,0)</f>
        <v>1</v>
      </c>
      <c r="WRQ56" s="299">
        <f>IF(SUM($I$55:WRQ55)&lt;=$G$58,1,0)</f>
        <v>1</v>
      </c>
      <c r="WRR56" s="299">
        <f>IF(SUM($I$55:WRR55)&lt;=$G$58,1,0)</f>
        <v>1</v>
      </c>
      <c r="WRS56" s="299">
        <f>IF(SUM($I$55:WRS55)&lt;=$G$58,1,0)</f>
        <v>1</v>
      </c>
      <c r="WRT56" s="299">
        <f>IF(SUM($I$55:WRT55)&lt;=$G$58,1,0)</f>
        <v>1</v>
      </c>
      <c r="WRU56" s="299">
        <f>IF(SUM($I$55:WRU55)&lt;=$G$58,1,0)</f>
        <v>1</v>
      </c>
      <c r="WRV56" s="299">
        <f>IF(SUM($I$55:WRV55)&lt;=$G$58,1,0)</f>
        <v>1</v>
      </c>
      <c r="WRW56" s="299">
        <f>IF(SUM($I$55:WRW55)&lt;=$G$58,1,0)</f>
        <v>1</v>
      </c>
      <c r="WRX56" s="299">
        <f>IF(SUM($I$55:WRX55)&lt;=$G$58,1,0)</f>
        <v>1</v>
      </c>
      <c r="WRY56" s="299">
        <f>IF(SUM($I$55:WRY55)&lt;=$G$58,1,0)</f>
        <v>1</v>
      </c>
      <c r="WRZ56" s="299">
        <f>IF(SUM($I$55:WRZ55)&lt;=$G$58,1,0)</f>
        <v>1</v>
      </c>
      <c r="WSA56" s="299">
        <f>IF(SUM($I$55:WSA55)&lt;=$G$58,1,0)</f>
        <v>1</v>
      </c>
      <c r="WSB56" s="299">
        <f>IF(SUM($I$55:WSB55)&lt;=$G$58,1,0)</f>
        <v>1</v>
      </c>
      <c r="WSC56" s="299">
        <f>IF(SUM($I$55:WSC55)&lt;=$G$58,1,0)</f>
        <v>1</v>
      </c>
      <c r="WSD56" s="299">
        <f>IF(SUM($I$55:WSD55)&lt;=$G$58,1,0)</f>
        <v>1</v>
      </c>
      <c r="WSE56" s="299">
        <f>IF(SUM($I$55:WSE55)&lt;=$G$58,1,0)</f>
        <v>1</v>
      </c>
      <c r="WSF56" s="299">
        <f>IF(SUM($I$55:WSF55)&lt;=$G$58,1,0)</f>
        <v>1</v>
      </c>
      <c r="WSG56" s="299">
        <f>IF(SUM($I$55:WSG55)&lt;=$G$58,1,0)</f>
        <v>1</v>
      </c>
      <c r="WSH56" s="299">
        <f>IF(SUM($I$55:WSH55)&lt;=$G$58,1,0)</f>
        <v>1</v>
      </c>
      <c r="WSI56" s="299">
        <f>IF(SUM($I$55:WSI55)&lt;=$G$58,1,0)</f>
        <v>1</v>
      </c>
      <c r="WSJ56" s="299">
        <f>IF(SUM($I$55:WSJ55)&lt;=$G$58,1,0)</f>
        <v>1</v>
      </c>
      <c r="WSK56" s="299">
        <f>IF(SUM($I$55:WSK55)&lt;=$G$58,1,0)</f>
        <v>1</v>
      </c>
      <c r="WSL56" s="299">
        <f>IF(SUM($I$55:WSL55)&lt;=$G$58,1,0)</f>
        <v>1</v>
      </c>
      <c r="WSM56" s="299">
        <f>IF(SUM($I$55:WSM55)&lt;=$G$58,1,0)</f>
        <v>1</v>
      </c>
      <c r="WSN56" s="299">
        <f>IF(SUM($I$55:WSN55)&lt;=$G$58,1,0)</f>
        <v>1</v>
      </c>
      <c r="WSO56" s="299">
        <f>IF(SUM($I$55:WSO55)&lt;=$G$58,1,0)</f>
        <v>1</v>
      </c>
      <c r="WSP56" s="299">
        <f>IF(SUM($I$55:WSP55)&lt;=$G$58,1,0)</f>
        <v>1</v>
      </c>
      <c r="WSQ56" s="299">
        <f>IF(SUM($I$55:WSQ55)&lt;=$G$58,1,0)</f>
        <v>1</v>
      </c>
      <c r="WSR56" s="299">
        <f>IF(SUM($I$55:WSR55)&lt;=$G$58,1,0)</f>
        <v>1</v>
      </c>
      <c r="WSS56" s="299">
        <f>IF(SUM($I$55:WSS55)&lt;=$G$58,1,0)</f>
        <v>1</v>
      </c>
      <c r="WST56" s="299">
        <f>IF(SUM($I$55:WST55)&lt;=$G$58,1,0)</f>
        <v>1</v>
      </c>
      <c r="WSU56" s="299">
        <f>IF(SUM($I$55:WSU55)&lt;=$G$58,1,0)</f>
        <v>1</v>
      </c>
      <c r="WSV56" s="299">
        <f>IF(SUM($I$55:WSV55)&lt;=$G$58,1,0)</f>
        <v>1</v>
      </c>
      <c r="WSW56" s="299">
        <f>IF(SUM($I$55:WSW55)&lt;=$G$58,1,0)</f>
        <v>1</v>
      </c>
      <c r="WSX56" s="299">
        <f>IF(SUM($I$55:WSX55)&lt;=$G$58,1,0)</f>
        <v>1</v>
      </c>
      <c r="WSY56" s="299">
        <f>IF(SUM($I$55:WSY55)&lt;=$G$58,1,0)</f>
        <v>1</v>
      </c>
      <c r="WSZ56" s="299">
        <f>IF(SUM($I$55:WSZ55)&lt;=$G$58,1,0)</f>
        <v>1</v>
      </c>
      <c r="WTA56" s="299">
        <f>IF(SUM($I$55:WTA55)&lt;=$G$58,1,0)</f>
        <v>1</v>
      </c>
      <c r="WTB56" s="299">
        <f>IF(SUM($I$55:WTB55)&lt;=$G$58,1,0)</f>
        <v>1</v>
      </c>
      <c r="WTC56" s="299">
        <f>IF(SUM($I$55:WTC55)&lt;=$G$58,1,0)</f>
        <v>1</v>
      </c>
      <c r="WTD56" s="299">
        <f>IF(SUM($I$55:WTD55)&lt;=$G$58,1,0)</f>
        <v>1</v>
      </c>
      <c r="WTE56" s="299">
        <f>IF(SUM($I$55:WTE55)&lt;=$G$58,1,0)</f>
        <v>1</v>
      </c>
      <c r="WTF56" s="299">
        <f>IF(SUM($I$55:WTF55)&lt;=$G$58,1,0)</f>
        <v>1</v>
      </c>
      <c r="WTG56" s="299">
        <f>IF(SUM($I$55:WTG55)&lt;=$G$58,1,0)</f>
        <v>1</v>
      </c>
      <c r="WTH56" s="299">
        <f>IF(SUM($I$55:WTH55)&lt;=$G$58,1,0)</f>
        <v>1</v>
      </c>
      <c r="WTI56" s="299">
        <f>IF(SUM($I$55:WTI55)&lt;=$G$58,1,0)</f>
        <v>1</v>
      </c>
      <c r="WTJ56" s="299">
        <f>IF(SUM($I$55:WTJ55)&lt;=$G$58,1,0)</f>
        <v>1</v>
      </c>
      <c r="WTK56" s="299">
        <f>IF(SUM($I$55:WTK55)&lt;=$G$58,1,0)</f>
        <v>1</v>
      </c>
      <c r="WTL56" s="299">
        <f>IF(SUM($I$55:WTL55)&lt;=$G$58,1,0)</f>
        <v>1</v>
      </c>
      <c r="WTM56" s="299">
        <f>IF(SUM($I$55:WTM55)&lt;=$G$58,1,0)</f>
        <v>1</v>
      </c>
      <c r="WTN56" s="299">
        <f>IF(SUM($I$55:WTN55)&lt;=$G$58,1,0)</f>
        <v>1</v>
      </c>
      <c r="WTO56" s="299">
        <f>IF(SUM($I$55:WTO55)&lt;=$G$58,1,0)</f>
        <v>1</v>
      </c>
      <c r="WTP56" s="299">
        <f>IF(SUM($I$55:WTP55)&lt;=$G$58,1,0)</f>
        <v>1</v>
      </c>
      <c r="WTQ56" s="299">
        <f>IF(SUM($I$55:WTQ55)&lt;=$G$58,1,0)</f>
        <v>1</v>
      </c>
      <c r="WTR56" s="299">
        <f>IF(SUM($I$55:WTR55)&lt;=$G$58,1,0)</f>
        <v>1</v>
      </c>
      <c r="WTS56" s="299">
        <f>IF(SUM($I$55:WTS55)&lt;=$G$58,1,0)</f>
        <v>1</v>
      </c>
      <c r="WTT56" s="299">
        <f>IF(SUM($I$55:WTT55)&lt;=$G$58,1,0)</f>
        <v>1</v>
      </c>
      <c r="WTU56" s="299">
        <f>IF(SUM($I$55:WTU55)&lt;=$G$58,1,0)</f>
        <v>1</v>
      </c>
      <c r="WTV56" s="299">
        <f>IF(SUM($I$55:WTV55)&lt;=$G$58,1,0)</f>
        <v>1</v>
      </c>
      <c r="WTW56" s="299">
        <f>IF(SUM($I$55:WTW55)&lt;=$G$58,1,0)</f>
        <v>1</v>
      </c>
      <c r="WTX56" s="299">
        <f>IF(SUM($I$55:WTX55)&lt;=$G$58,1,0)</f>
        <v>1</v>
      </c>
      <c r="WTY56" s="299">
        <f>IF(SUM($I$55:WTY55)&lt;=$G$58,1,0)</f>
        <v>1</v>
      </c>
      <c r="WTZ56" s="299">
        <f>IF(SUM($I$55:WTZ55)&lt;=$G$58,1,0)</f>
        <v>1</v>
      </c>
      <c r="WUA56" s="299">
        <f>IF(SUM($I$55:WUA55)&lt;=$G$58,1,0)</f>
        <v>1</v>
      </c>
      <c r="WUB56" s="299">
        <f>IF(SUM($I$55:WUB55)&lt;=$G$58,1,0)</f>
        <v>1</v>
      </c>
      <c r="WUC56" s="299">
        <f>IF(SUM($I$55:WUC55)&lt;=$G$58,1,0)</f>
        <v>1</v>
      </c>
      <c r="WUD56" s="299">
        <f>IF(SUM($I$55:WUD55)&lt;=$G$58,1,0)</f>
        <v>1</v>
      </c>
      <c r="WUE56" s="299">
        <f>IF(SUM($I$55:WUE55)&lt;=$G$58,1,0)</f>
        <v>1</v>
      </c>
      <c r="WUF56" s="299">
        <f>IF(SUM($I$55:WUF55)&lt;=$G$58,1,0)</f>
        <v>1</v>
      </c>
      <c r="WUG56" s="299">
        <f>IF(SUM($I$55:WUG55)&lt;=$G$58,1,0)</f>
        <v>1</v>
      </c>
      <c r="WUH56" s="299">
        <f>IF(SUM($I$55:WUH55)&lt;=$G$58,1,0)</f>
        <v>1</v>
      </c>
      <c r="WUI56" s="299">
        <f>IF(SUM($I$55:WUI55)&lt;=$G$58,1,0)</f>
        <v>1</v>
      </c>
      <c r="WUJ56" s="299">
        <f>IF(SUM($I$55:WUJ55)&lt;=$G$58,1,0)</f>
        <v>1</v>
      </c>
      <c r="WUK56" s="299">
        <f>IF(SUM($I$55:WUK55)&lt;=$G$58,1,0)</f>
        <v>1</v>
      </c>
      <c r="WUL56" s="299">
        <f>IF(SUM($I$55:WUL55)&lt;=$G$58,1,0)</f>
        <v>1</v>
      </c>
      <c r="WUM56" s="299">
        <f>IF(SUM($I$55:WUM55)&lt;=$G$58,1,0)</f>
        <v>1</v>
      </c>
      <c r="WUN56" s="299">
        <f>IF(SUM($I$55:WUN55)&lt;=$G$58,1,0)</f>
        <v>1</v>
      </c>
      <c r="WUO56" s="299">
        <f>IF(SUM($I$55:WUO55)&lt;=$G$58,1,0)</f>
        <v>1</v>
      </c>
      <c r="WUP56" s="299">
        <f>IF(SUM($I$55:WUP55)&lt;=$G$58,1,0)</f>
        <v>1</v>
      </c>
      <c r="WUQ56" s="299">
        <f>IF(SUM($I$55:WUQ55)&lt;=$G$58,1,0)</f>
        <v>1</v>
      </c>
      <c r="WUR56" s="299">
        <f>IF(SUM($I$55:WUR55)&lt;=$G$58,1,0)</f>
        <v>1</v>
      </c>
      <c r="WUS56" s="299">
        <f>IF(SUM($I$55:WUS55)&lt;=$G$58,1,0)</f>
        <v>1</v>
      </c>
      <c r="WUT56" s="299">
        <f>IF(SUM($I$55:WUT55)&lt;=$G$58,1,0)</f>
        <v>1</v>
      </c>
      <c r="WUU56" s="299">
        <f>IF(SUM($I$55:WUU55)&lt;=$G$58,1,0)</f>
        <v>1</v>
      </c>
      <c r="WUV56" s="299">
        <f>IF(SUM($I$55:WUV55)&lt;=$G$58,1,0)</f>
        <v>1</v>
      </c>
      <c r="WUW56" s="299">
        <f>IF(SUM($I$55:WUW55)&lt;=$G$58,1,0)</f>
        <v>1</v>
      </c>
      <c r="WUX56" s="299">
        <f>IF(SUM($I$55:WUX55)&lt;=$G$58,1,0)</f>
        <v>1</v>
      </c>
      <c r="WUY56" s="299">
        <f>IF(SUM($I$55:WUY55)&lt;=$G$58,1,0)</f>
        <v>1</v>
      </c>
      <c r="WUZ56" s="299">
        <f>IF(SUM($I$55:WUZ55)&lt;=$G$58,1,0)</f>
        <v>1</v>
      </c>
      <c r="WVA56" s="299">
        <f>IF(SUM($I$55:WVA55)&lt;=$G$58,1,0)</f>
        <v>1</v>
      </c>
      <c r="WVB56" s="299">
        <f>IF(SUM($I$55:WVB55)&lt;=$G$58,1,0)</f>
        <v>1</v>
      </c>
      <c r="WVC56" s="299">
        <f>IF(SUM($I$55:WVC55)&lt;=$G$58,1,0)</f>
        <v>1</v>
      </c>
      <c r="WVD56" s="299">
        <f>IF(SUM($I$55:WVD55)&lt;=$G$58,1,0)</f>
        <v>1</v>
      </c>
      <c r="WVE56" s="299">
        <f>IF(SUM($I$55:WVE55)&lt;=$G$58,1,0)</f>
        <v>1</v>
      </c>
      <c r="WVF56" s="299">
        <f>IF(SUM($I$55:WVF55)&lt;=$G$58,1,0)</f>
        <v>1</v>
      </c>
      <c r="WVG56" s="299">
        <f>IF(SUM($I$55:WVG55)&lt;=$G$58,1,0)</f>
        <v>1</v>
      </c>
      <c r="WVH56" s="299">
        <f>IF(SUM($I$55:WVH55)&lt;=$G$58,1,0)</f>
        <v>1</v>
      </c>
      <c r="WVI56" s="299">
        <f>IF(SUM($I$55:WVI55)&lt;=$G$58,1,0)</f>
        <v>1</v>
      </c>
      <c r="WVJ56" s="299">
        <f>IF(SUM($I$55:WVJ55)&lt;=$G$58,1,0)</f>
        <v>1</v>
      </c>
      <c r="WVK56" s="299">
        <f>IF(SUM($I$55:WVK55)&lt;=$G$58,1,0)</f>
        <v>1</v>
      </c>
      <c r="WVL56" s="299">
        <f>IF(SUM($I$55:WVL55)&lt;=$G$58,1,0)</f>
        <v>1</v>
      </c>
      <c r="WVM56" s="299">
        <f>IF(SUM($I$55:WVM55)&lt;=$G$58,1,0)</f>
        <v>1</v>
      </c>
      <c r="WVN56" s="299">
        <f>IF(SUM($I$55:WVN55)&lt;=$G$58,1,0)</f>
        <v>1</v>
      </c>
      <c r="WVO56" s="299">
        <f>IF(SUM($I$55:WVO55)&lt;=$G$58,1,0)</f>
        <v>1</v>
      </c>
      <c r="WVP56" s="299">
        <f>IF(SUM($I$55:WVP55)&lt;=$G$58,1,0)</f>
        <v>1</v>
      </c>
      <c r="WVQ56" s="299">
        <f>IF(SUM($I$55:WVQ55)&lt;=$G$58,1,0)</f>
        <v>1</v>
      </c>
      <c r="WVR56" s="299">
        <f>IF(SUM($I$55:WVR55)&lt;=$G$58,1,0)</f>
        <v>1</v>
      </c>
      <c r="WVS56" s="299">
        <f>IF(SUM($I$55:WVS55)&lt;=$G$58,1,0)</f>
        <v>1</v>
      </c>
      <c r="WVT56" s="299">
        <f>IF(SUM($I$55:WVT55)&lt;=$G$58,1,0)</f>
        <v>1</v>
      </c>
      <c r="WVU56" s="299">
        <f>IF(SUM($I$55:WVU55)&lt;=$G$58,1,0)</f>
        <v>1</v>
      </c>
      <c r="WVV56" s="299">
        <f>IF(SUM($I$55:WVV55)&lt;=$G$58,1,0)</f>
        <v>1</v>
      </c>
      <c r="WVW56" s="299">
        <f>IF(SUM($I$55:WVW55)&lt;=$G$58,1,0)</f>
        <v>1</v>
      </c>
      <c r="WVX56" s="299">
        <f>IF(SUM($I$55:WVX55)&lt;=$G$58,1,0)</f>
        <v>1</v>
      </c>
      <c r="WVY56" s="299">
        <f>IF(SUM($I$55:WVY55)&lt;=$G$58,1,0)</f>
        <v>1</v>
      </c>
      <c r="WVZ56" s="299">
        <f>IF(SUM($I$55:WVZ55)&lt;=$G$58,1,0)</f>
        <v>1</v>
      </c>
      <c r="WWA56" s="299">
        <f>IF(SUM($I$55:WWA55)&lt;=$G$58,1,0)</f>
        <v>1</v>
      </c>
      <c r="WWB56" s="299">
        <f>IF(SUM($I$55:WWB55)&lt;=$G$58,1,0)</f>
        <v>1</v>
      </c>
      <c r="WWC56" s="299">
        <f>IF(SUM($I$55:WWC55)&lt;=$G$58,1,0)</f>
        <v>1</v>
      </c>
      <c r="WWD56" s="299">
        <f>IF(SUM($I$55:WWD55)&lt;=$G$58,1,0)</f>
        <v>1</v>
      </c>
      <c r="WWE56" s="299">
        <f>IF(SUM($I$55:WWE55)&lt;=$G$58,1,0)</f>
        <v>1</v>
      </c>
      <c r="WWF56" s="299">
        <f>IF(SUM($I$55:WWF55)&lt;=$G$58,1,0)</f>
        <v>1</v>
      </c>
      <c r="WWG56" s="299">
        <f>IF(SUM($I$55:WWG55)&lt;=$G$58,1,0)</f>
        <v>1</v>
      </c>
      <c r="WWH56" s="299">
        <f>IF(SUM($I$55:WWH55)&lt;=$G$58,1,0)</f>
        <v>1</v>
      </c>
      <c r="WWI56" s="299">
        <f>IF(SUM($I$55:WWI55)&lt;=$G$58,1,0)</f>
        <v>1</v>
      </c>
      <c r="WWJ56" s="299">
        <f>IF(SUM($I$55:WWJ55)&lt;=$G$58,1,0)</f>
        <v>1</v>
      </c>
      <c r="WWK56" s="299">
        <f>IF(SUM($I$55:WWK55)&lt;=$G$58,1,0)</f>
        <v>1</v>
      </c>
      <c r="WWL56" s="299">
        <f>IF(SUM($I$55:WWL55)&lt;=$G$58,1,0)</f>
        <v>1</v>
      </c>
      <c r="WWM56" s="299">
        <f>IF(SUM($I$55:WWM55)&lt;=$G$58,1,0)</f>
        <v>1</v>
      </c>
      <c r="WWN56" s="299">
        <f>IF(SUM($I$55:WWN55)&lt;=$G$58,1,0)</f>
        <v>1</v>
      </c>
      <c r="WWO56" s="299">
        <f>IF(SUM($I$55:WWO55)&lt;=$G$58,1,0)</f>
        <v>1</v>
      </c>
      <c r="WWP56" s="299">
        <f>IF(SUM($I$55:WWP55)&lt;=$G$58,1,0)</f>
        <v>1</v>
      </c>
      <c r="WWQ56" s="299">
        <f>IF(SUM($I$55:WWQ55)&lt;=$G$58,1,0)</f>
        <v>1</v>
      </c>
      <c r="WWR56" s="299">
        <f>IF(SUM($I$55:WWR55)&lt;=$G$58,1,0)</f>
        <v>1</v>
      </c>
      <c r="WWS56" s="299">
        <f>IF(SUM($I$55:WWS55)&lt;=$G$58,1,0)</f>
        <v>1</v>
      </c>
      <c r="WWT56" s="299">
        <f>IF(SUM($I$55:WWT55)&lt;=$G$58,1,0)</f>
        <v>1</v>
      </c>
      <c r="WWU56" s="299">
        <f>IF(SUM($I$55:WWU55)&lt;=$G$58,1,0)</f>
        <v>1</v>
      </c>
      <c r="WWV56" s="299">
        <f>IF(SUM($I$55:WWV55)&lt;=$G$58,1,0)</f>
        <v>1</v>
      </c>
      <c r="WWW56" s="299">
        <f>IF(SUM($I$55:WWW55)&lt;=$G$58,1,0)</f>
        <v>1</v>
      </c>
      <c r="WWX56" s="299">
        <f>IF(SUM($I$55:WWX55)&lt;=$G$58,1,0)</f>
        <v>1</v>
      </c>
      <c r="WWY56" s="299">
        <f>IF(SUM($I$55:WWY55)&lt;=$G$58,1,0)</f>
        <v>1</v>
      </c>
      <c r="WWZ56" s="299">
        <f>IF(SUM($I$55:WWZ55)&lt;=$G$58,1,0)</f>
        <v>1</v>
      </c>
      <c r="WXA56" s="299">
        <f>IF(SUM($I$55:WXA55)&lt;=$G$58,1,0)</f>
        <v>1</v>
      </c>
      <c r="WXB56" s="299">
        <f>IF(SUM($I$55:WXB55)&lt;=$G$58,1,0)</f>
        <v>1</v>
      </c>
      <c r="WXC56" s="299">
        <f>IF(SUM($I$55:WXC55)&lt;=$G$58,1,0)</f>
        <v>1</v>
      </c>
      <c r="WXD56" s="299">
        <f>IF(SUM($I$55:WXD55)&lt;=$G$58,1,0)</f>
        <v>1</v>
      </c>
      <c r="WXE56" s="299">
        <f>IF(SUM($I$55:WXE55)&lt;=$G$58,1,0)</f>
        <v>1</v>
      </c>
      <c r="WXF56" s="299">
        <f>IF(SUM($I$55:WXF55)&lt;=$G$58,1,0)</f>
        <v>1</v>
      </c>
      <c r="WXG56" s="299">
        <f>IF(SUM($I$55:WXG55)&lt;=$G$58,1,0)</f>
        <v>1</v>
      </c>
      <c r="WXH56" s="299">
        <f>IF(SUM($I$55:WXH55)&lt;=$G$58,1,0)</f>
        <v>1</v>
      </c>
      <c r="WXI56" s="299">
        <f>IF(SUM($I$55:WXI55)&lt;=$G$58,1,0)</f>
        <v>1</v>
      </c>
      <c r="WXJ56" s="299">
        <f>IF(SUM($I$55:WXJ55)&lt;=$G$58,1,0)</f>
        <v>1</v>
      </c>
      <c r="WXK56" s="299">
        <f>IF(SUM($I$55:WXK55)&lt;=$G$58,1,0)</f>
        <v>1</v>
      </c>
      <c r="WXL56" s="299">
        <f>IF(SUM($I$55:WXL55)&lt;=$G$58,1,0)</f>
        <v>1</v>
      </c>
      <c r="WXM56" s="299">
        <f>IF(SUM($I$55:WXM55)&lt;=$G$58,1,0)</f>
        <v>1</v>
      </c>
      <c r="WXN56" s="299">
        <f>IF(SUM($I$55:WXN55)&lt;=$G$58,1,0)</f>
        <v>1</v>
      </c>
      <c r="WXO56" s="299">
        <f>IF(SUM($I$55:WXO55)&lt;=$G$58,1,0)</f>
        <v>1</v>
      </c>
      <c r="WXP56" s="299">
        <f>IF(SUM($I$55:WXP55)&lt;=$G$58,1,0)</f>
        <v>1</v>
      </c>
      <c r="WXQ56" s="299">
        <f>IF(SUM($I$55:WXQ55)&lt;=$G$58,1,0)</f>
        <v>1</v>
      </c>
      <c r="WXR56" s="299">
        <f>IF(SUM($I$55:WXR55)&lt;=$G$58,1,0)</f>
        <v>1</v>
      </c>
      <c r="WXS56" s="299">
        <f>IF(SUM($I$55:WXS55)&lt;=$G$58,1,0)</f>
        <v>1</v>
      </c>
      <c r="WXT56" s="299">
        <f>IF(SUM($I$55:WXT55)&lt;=$G$58,1,0)</f>
        <v>1</v>
      </c>
      <c r="WXU56" s="299">
        <f>IF(SUM($I$55:WXU55)&lt;=$G$58,1,0)</f>
        <v>1</v>
      </c>
      <c r="WXV56" s="299">
        <f>IF(SUM($I$55:WXV55)&lt;=$G$58,1,0)</f>
        <v>1</v>
      </c>
      <c r="WXW56" s="299">
        <f>IF(SUM($I$55:WXW55)&lt;=$G$58,1,0)</f>
        <v>1</v>
      </c>
      <c r="WXX56" s="299">
        <f>IF(SUM($I$55:WXX55)&lt;=$G$58,1,0)</f>
        <v>1</v>
      </c>
      <c r="WXY56" s="299">
        <f>IF(SUM($I$55:WXY55)&lt;=$G$58,1,0)</f>
        <v>1</v>
      </c>
      <c r="WXZ56" s="299">
        <f>IF(SUM($I$55:WXZ55)&lt;=$G$58,1,0)</f>
        <v>1</v>
      </c>
      <c r="WYA56" s="299">
        <f>IF(SUM($I$55:WYA55)&lt;=$G$58,1,0)</f>
        <v>1</v>
      </c>
      <c r="WYB56" s="299">
        <f>IF(SUM($I$55:WYB55)&lt;=$G$58,1,0)</f>
        <v>1</v>
      </c>
      <c r="WYC56" s="299">
        <f>IF(SUM($I$55:WYC55)&lt;=$G$58,1,0)</f>
        <v>1</v>
      </c>
      <c r="WYD56" s="299">
        <f>IF(SUM($I$55:WYD55)&lt;=$G$58,1,0)</f>
        <v>1</v>
      </c>
      <c r="WYE56" s="299">
        <f>IF(SUM($I$55:WYE55)&lt;=$G$58,1,0)</f>
        <v>1</v>
      </c>
      <c r="WYF56" s="299">
        <f>IF(SUM($I$55:WYF55)&lt;=$G$58,1,0)</f>
        <v>1</v>
      </c>
      <c r="WYG56" s="299">
        <f>IF(SUM($I$55:WYG55)&lt;=$G$58,1,0)</f>
        <v>1</v>
      </c>
      <c r="WYH56" s="299">
        <f>IF(SUM($I$55:WYH55)&lt;=$G$58,1,0)</f>
        <v>1</v>
      </c>
      <c r="WYI56" s="299">
        <f>IF(SUM($I$55:WYI55)&lt;=$G$58,1,0)</f>
        <v>1</v>
      </c>
      <c r="WYJ56" s="299">
        <f>IF(SUM($I$55:WYJ55)&lt;=$G$58,1,0)</f>
        <v>1</v>
      </c>
      <c r="WYK56" s="299">
        <f>IF(SUM($I$55:WYK55)&lt;=$G$58,1,0)</f>
        <v>1</v>
      </c>
      <c r="WYL56" s="299">
        <f>IF(SUM($I$55:WYL55)&lt;=$G$58,1,0)</f>
        <v>1</v>
      </c>
      <c r="WYM56" s="299">
        <f>IF(SUM($I$55:WYM55)&lt;=$G$58,1,0)</f>
        <v>1</v>
      </c>
      <c r="WYN56" s="299">
        <f>IF(SUM($I$55:WYN55)&lt;=$G$58,1,0)</f>
        <v>1</v>
      </c>
      <c r="WYO56" s="299">
        <f>IF(SUM($I$55:WYO55)&lt;=$G$58,1,0)</f>
        <v>1</v>
      </c>
      <c r="WYP56" s="299">
        <f>IF(SUM($I$55:WYP55)&lt;=$G$58,1,0)</f>
        <v>1</v>
      </c>
      <c r="WYQ56" s="299">
        <f>IF(SUM($I$55:WYQ55)&lt;=$G$58,1,0)</f>
        <v>1</v>
      </c>
      <c r="WYR56" s="299">
        <f>IF(SUM($I$55:WYR55)&lt;=$G$58,1,0)</f>
        <v>1</v>
      </c>
      <c r="WYS56" s="299">
        <f>IF(SUM($I$55:WYS55)&lt;=$G$58,1,0)</f>
        <v>1</v>
      </c>
      <c r="WYT56" s="299">
        <f>IF(SUM($I$55:WYT55)&lt;=$G$58,1,0)</f>
        <v>1</v>
      </c>
      <c r="WYU56" s="299">
        <f>IF(SUM($I$55:WYU55)&lt;=$G$58,1,0)</f>
        <v>1</v>
      </c>
      <c r="WYV56" s="299">
        <f>IF(SUM($I$55:WYV55)&lt;=$G$58,1,0)</f>
        <v>1</v>
      </c>
      <c r="WYW56" s="299">
        <f>IF(SUM($I$55:WYW55)&lt;=$G$58,1,0)</f>
        <v>1</v>
      </c>
      <c r="WYX56" s="299">
        <f>IF(SUM($I$55:WYX55)&lt;=$G$58,1,0)</f>
        <v>1</v>
      </c>
      <c r="WYY56" s="299">
        <f>IF(SUM($I$55:WYY55)&lt;=$G$58,1,0)</f>
        <v>1</v>
      </c>
      <c r="WYZ56" s="299">
        <f>IF(SUM($I$55:WYZ55)&lt;=$G$58,1,0)</f>
        <v>1</v>
      </c>
      <c r="WZA56" s="299">
        <f>IF(SUM($I$55:WZA55)&lt;=$G$58,1,0)</f>
        <v>1</v>
      </c>
      <c r="WZB56" s="299">
        <f>IF(SUM($I$55:WZB55)&lt;=$G$58,1,0)</f>
        <v>1</v>
      </c>
      <c r="WZC56" s="299">
        <f>IF(SUM($I$55:WZC55)&lt;=$G$58,1,0)</f>
        <v>1</v>
      </c>
      <c r="WZD56" s="299">
        <f>IF(SUM($I$55:WZD55)&lt;=$G$58,1,0)</f>
        <v>1</v>
      </c>
      <c r="WZE56" s="299">
        <f>IF(SUM($I$55:WZE55)&lt;=$G$58,1,0)</f>
        <v>1</v>
      </c>
      <c r="WZF56" s="299">
        <f>IF(SUM($I$55:WZF55)&lt;=$G$58,1,0)</f>
        <v>1</v>
      </c>
      <c r="WZG56" s="299">
        <f>IF(SUM($I$55:WZG55)&lt;=$G$58,1,0)</f>
        <v>1</v>
      </c>
      <c r="WZH56" s="299">
        <f>IF(SUM($I$55:WZH55)&lt;=$G$58,1,0)</f>
        <v>1</v>
      </c>
      <c r="WZI56" s="299">
        <f>IF(SUM($I$55:WZI55)&lt;=$G$58,1,0)</f>
        <v>1</v>
      </c>
      <c r="WZJ56" s="299">
        <f>IF(SUM($I$55:WZJ55)&lt;=$G$58,1,0)</f>
        <v>1</v>
      </c>
      <c r="WZK56" s="299">
        <f>IF(SUM($I$55:WZK55)&lt;=$G$58,1,0)</f>
        <v>1</v>
      </c>
      <c r="WZL56" s="299">
        <f>IF(SUM($I$55:WZL55)&lt;=$G$58,1,0)</f>
        <v>1</v>
      </c>
      <c r="WZM56" s="299">
        <f>IF(SUM($I$55:WZM55)&lt;=$G$58,1,0)</f>
        <v>1</v>
      </c>
      <c r="WZN56" s="299">
        <f>IF(SUM($I$55:WZN55)&lt;=$G$58,1,0)</f>
        <v>1</v>
      </c>
      <c r="WZO56" s="299">
        <f>IF(SUM($I$55:WZO55)&lt;=$G$58,1,0)</f>
        <v>1</v>
      </c>
      <c r="WZP56" s="299">
        <f>IF(SUM($I$55:WZP55)&lt;=$G$58,1,0)</f>
        <v>1</v>
      </c>
      <c r="WZQ56" s="299">
        <f>IF(SUM($I$55:WZQ55)&lt;=$G$58,1,0)</f>
        <v>1</v>
      </c>
      <c r="WZR56" s="299">
        <f>IF(SUM($I$55:WZR55)&lt;=$G$58,1,0)</f>
        <v>1</v>
      </c>
      <c r="WZS56" s="299">
        <f>IF(SUM($I$55:WZS55)&lt;=$G$58,1,0)</f>
        <v>1</v>
      </c>
      <c r="WZT56" s="299">
        <f>IF(SUM($I$55:WZT55)&lt;=$G$58,1,0)</f>
        <v>1</v>
      </c>
      <c r="WZU56" s="299">
        <f>IF(SUM($I$55:WZU55)&lt;=$G$58,1,0)</f>
        <v>1</v>
      </c>
      <c r="WZV56" s="299">
        <f>IF(SUM($I$55:WZV55)&lt;=$G$58,1,0)</f>
        <v>1</v>
      </c>
      <c r="WZW56" s="299">
        <f>IF(SUM($I$55:WZW55)&lt;=$G$58,1,0)</f>
        <v>1</v>
      </c>
      <c r="WZX56" s="299">
        <f>IF(SUM($I$55:WZX55)&lt;=$G$58,1,0)</f>
        <v>1</v>
      </c>
      <c r="WZY56" s="299">
        <f>IF(SUM($I$55:WZY55)&lt;=$G$58,1,0)</f>
        <v>1</v>
      </c>
      <c r="WZZ56" s="299">
        <f>IF(SUM($I$55:WZZ55)&lt;=$G$58,1,0)</f>
        <v>1</v>
      </c>
      <c r="XAA56" s="299">
        <f>IF(SUM($I$55:XAA55)&lt;=$G$58,1,0)</f>
        <v>1</v>
      </c>
      <c r="XAB56" s="299">
        <f>IF(SUM($I$55:XAB55)&lt;=$G$58,1,0)</f>
        <v>1</v>
      </c>
      <c r="XAC56" s="299">
        <f>IF(SUM($I$55:XAC55)&lt;=$G$58,1,0)</f>
        <v>1</v>
      </c>
      <c r="XAD56" s="299">
        <f>IF(SUM($I$55:XAD55)&lt;=$G$58,1,0)</f>
        <v>1</v>
      </c>
      <c r="XAE56" s="299">
        <f>IF(SUM($I$55:XAE55)&lt;=$G$58,1,0)</f>
        <v>1</v>
      </c>
      <c r="XAF56" s="299">
        <f>IF(SUM($I$55:XAF55)&lt;=$G$58,1,0)</f>
        <v>1</v>
      </c>
      <c r="XAG56" s="299">
        <f>IF(SUM($I$55:XAG55)&lt;=$G$58,1,0)</f>
        <v>1</v>
      </c>
      <c r="XAH56" s="299">
        <f>IF(SUM($I$55:XAH55)&lt;=$G$58,1,0)</f>
        <v>1</v>
      </c>
      <c r="XAI56" s="299">
        <f>IF(SUM($I$55:XAI55)&lt;=$G$58,1,0)</f>
        <v>1</v>
      </c>
      <c r="XAJ56" s="299">
        <f>IF(SUM($I$55:XAJ55)&lt;=$G$58,1,0)</f>
        <v>1</v>
      </c>
      <c r="XAK56" s="299">
        <f>IF(SUM($I$55:XAK55)&lt;=$G$58,1,0)</f>
        <v>1</v>
      </c>
      <c r="XAL56" s="299">
        <f>IF(SUM($I$55:XAL55)&lt;=$G$58,1,0)</f>
        <v>1</v>
      </c>
      <c r="XAM56" s="299">
        <f>IF(SUM($I$55:XAM55)&lt;=$G$58,1,0)</f>
        <v>1</v>
      </c>
      <c r="XAN56" s="299">
        <f>IF(SUM($I$55:XAN55)&lt;=$G$58,1,0)</f>
        <v>1</v>
      </c>
      <c r="XAO56" s="299">
        <f>IF(SUM($I$55:XAO55)&lt;=$G$58,1,0)</f>
        <v>1</v>
      </c>
      <c r="XAP56" s="299">
        <f>IF(SUM($I$55:XAP55)&lt;=$G$58,1,0)</f>
        <v>1</v>
      </c>
      <c r="XAQ56" s="299">
        <f>IF(SUM($I$55:XAQ55)&lt;=$G$58,1,0)</f>
        <v>1</v>
      </c>
      <c r="XAR56" s="299">
        <f>IF(SUM($I$55:XAR55)&lt;=$G$58,1,0)</f>
        <v>1</v>
      </c>
      <c r="XAS56" s="299">
        <f>IF(SUM($I$55:XAS55)&lt;=$G$58,1,0)</f>
        <v>1</v>
      </c>
      <c r="XAT56" s="299">
        <f>IF(SUM($I$55:XAT55)&lt;=$G$58,1,0)</f>
        <v>1</v>
      </c>
      <c r="XAU56" s="299">
        <f>IF(SUM($I$55:XAU55)&lt;=$G$58,1,0)</f>
        <v>1</v>
      </c>
      <c r="XAV56" s="299">
        <f>IF(SUM($I$55:XAV55)&lt;=$G$58,1,0)</f>
        <v>1</v>
      </c>
      <c r="XAW56" s="299">
        <f>IF(SUM($I$55:XAW55)&lt;=$G$58,1,0)</f>
        <v>1</v>
      </c>
      <c r="XAX56" s="299">
        <f>IF(SUM($I$55:XAX55)&lt;=$G$58,1,0)</f>
        <v>1</v>
      </c>
      <c r="XAY56" s="299">
        <f>IF(SUM($I$55:XAY55)&lt;=$G$58,1,0)</f>
        <v>1</v>
      </c>
      <c r="XAZ56" s="299">
        <f>IF(SUM($I$55:XAZ55)&lt;=$G$58,1,0)</f>
        <v>1</v>
      </c>
      <c r="XBA56" s="299">
        <f>IF(SUM($I$55:XBA55)&lt;=$G$58,1,0)</f>
        <v>1</v>
      </c>
      <c r="XBB56" s="299">
        <f>IF(SUM($I$55:XBB55)&lt;=$G$58,1,0)</f>
        <v>1</v>
      </c>
      <c r="XBC56" s="299">
        <f>IF(SUM($I$55:XBC55)&lt;=$G$58,1,0)</f>
        <v>1</v>
      </c>
      <c r="XBD56" s="299">
        <f>IF(SUM($I$55:XBD55)&lt;=$G$58,1,0)</f>
        <v>1</v>
      </c>
      <c r="XBE56" s="299">
        <f>IF(SUM($I$55:XBE55)&lt;=$G$58,1,0)</f>
        <v>1</v>
      </c>
      <c r="XBF56" s="299">
        <f>IF(SUM($I$55:XBF55)&lt;=$G$58,1,0)</f>
        <v>1</v>
      </c>
      <c r="XBG56" s="299">
        <f>IF(SUM($I$55:XBG55)&lt;=$G$58,1,0)</f>
        <v>1</v>
      </c>
      <c r="XBH56" s="299">
        <f>IF(SUM($I$55:XBH55)&lt;=$G$58,1,0)</f>
        <v>1</v>
      </c>
      <c r="XBI56" s="299">
        <f>IF(SUM($I$55:XBI55)&lt;=$G$58,1,0)</f>
        <v>1</v>
      </c>
      <c r="XBJ56" s="299">
        <f>IF(SUM($I$55:XBJ55)&lt;=$G$58,1,0)</f>
        <v>1</v>
      </c>
      <c r="XBK56" s="299">
        <f>IF(SUM($I$55:XBK55)&lt;=$G$58,1,0)</f>
        <v>1</v>
      </c>
      <c r="XBL56" s="299">
        <f>IF(SUM($I$55:XBL55)&lt;=$G$58,1,0)</f>
        <v>1</v>
      </c>
      <c r="XBM56" s="299">
        <f>IF(SUM($I$55:XBM55)&lt;=$G$58,1,0)</f>
        <v>1</v>
      </c>
      <c r="XBN56" s="299">
        <f>IF(SUM($I$55:XBN55)&lt;=$G$58,1,0)</f>
        <v>1</v>
      </c>
      <c r="XBO56" s="299">
        <f>IF(SUM($I$55:XBO55)&lt;=$G$58,1,0)</f>
        <v>1</v>
      </c>
      <c r="XBP56" s="299">
        <f>IF(SUM($I$55:XBP55)&lt;=$G$58,1,0)</f>
        <v>1</v>
      </c>
      <c r="XBQ56" s="299">
        <f>IF(SUM($I$55:XBQ55)&lt;=$G$58,1,0)</f>
        <v>1</v>
      </c>
      <c r="XBR56" s="299">
        <f>IF(SUM($I$55:XBR55)&lt;=$G$58,1,0)</f>
        <v>1</v>
      </c>
      <c r="XBS56" s="299">
        <f>IF(SUM($I$55:XBS55)&lt;=$G$58,1,0)</f>
        <v>1</v>
      </c>
      <c r="XBT56" s="299">
        <f>IF(SUM($I$55:XBT55)&lt;=$G$58,1,0)</f>
        <v>1</v>
      </c>
      <c r="XBU56" s="299">
        <f>IF(SUM($I$55:XBU55)&lt;=$G$58,1,0)</f>
        <v>1</v>
      </c>
      <c r="XBV56" s="299">
        <f>IF(SUM($I$55:XBV55)&lt;=$G$58,1,0)</f>
        <v>1</v>
      </c>
      <c r="XBW56" s="299">
        <f>IF(SUM($I$55:XBW55)&lt;=$G$58,1,0)</f>
        <v>1</v>
      </c>
      <c r="XBX56" s="299">
        <f>IF(SUM($I$55:XBX55)&lt;=$G$58,1,0)</f>
        <v>1</v>
      </c>
      <c r="XBY56" s="299">
        <f>IF(SUM($I$55:XBY55)&lt;=$G$58,1,0)</f>
        <v>1</v>
      </c>
      <c r="XBZ56" s="299">
        <f>IF(SUM($I$55:XBZ55)&lt;=$G$58,1,0)</f>
        <v>1</v>
      </c>
      <c r="XCA56" s="299">
        <f>IF(SUM($I$55:XCA55)&lt;=$G$58,1,0)</f>
        <v>1</v>
      </c>
      <c r="XCB56" s="299">
        <f>IF(SUM($I$55:XCB55)&lt;=$G$58,1,0)</f>
        <v>1</v>
      </c>
      <c r="XCC56" s="299">
        <f>IF(SUM($I$55:XCC55)&lt;=$G$58,1,0)</f>
        <v>1</v>
      </c>
      <c r="XCD56" s="299">
        <f>IF(SUM($I$55:XCD55)&lt;=$G$58,1,0)</f>
        <v>1</v>
      </c>
      <c r="XCE56" s="299">
        <f>IF(SUM($I$55:XCE55)&lt;=$G$58,1,0)</f>
        <v>1</v>
      </c>
      <c r="XCF56" s="299">
        <f>IF(SUM($I$55:XCF55)&lt;=$G$58,1,0)</f>
        <v>1</v>
      </c>
      <c r="XCG56" s="299">
        <f>IF(SUM($I$55:XCG55)&lt;=$G$58,1,0)</f>
        <v>1</v>
      </c>
      <c r="XCH56" s="299">
        <f>IF(SUM($I$55:XCH55)&lt;=$G$58,1,0)</f>
        <v>1</v>
      </c>
      <c r="XCI56" s="299">
        <f>IF(SUM($I$55:XCI55)&lt;=$G$58,1,0)</f>
        <v>1</v>
      </c>
      <c r="XCJ56" s="299">
        <f>IF(SUM($I$55:XCJ55)&lt;=$G$58,1,0)</f>
        <v>1</v>
      </c>
      <c r="XCK56" s="299">
        <f>IF(SUM($I$55:XCK55)&lt;=$G$58,1,0)</f>
        <v>1</v>
      </c>
      <c r="XCL56" s="299">
        <f>IF(SUM($I$55:XCL55)&lt;=$G$58,1,0)</f>
        <v>1</v>
      </c>
      <c r="XCM56" s="299">
        <f>IF(SUM($I$55:XCM55)&lt;=$G$58,1,0)</f>
        <v>1</v>
      </c>
      <c r="XCN56" s="299">
        <f>IF(SUM($I$55:XCN55)&lt;=$G$58,1,0)</f>
        <v>1</v>
      </c>
      <c r="XCO56" s="299">
        <f>IF(SUM($I$55:XCO55)&lt;=$G$58,1,0)</f>
        <v>1</v>
      </c>
      <c r="XCP56" s="299">
        <f>IF(SUM($I$55:XCP55)&lt;=$G$58,1,0)</f>
        <v>1</v>
      </c>
      <c r="XCQ56" s="299">
        <f>IF(SUM($I$55:XCQ55)&lt;=$G$58,1,0)</f>
        <v>1</v>
      </c>
      <c r="XCR56" s="299">
        <f>IF(SUM($I$55:XCR55)&lt;=$G$58,1,0)</f>
        <v>1</v>
      </c>
      <c r="XCS56" s="299">
        <f>IF(SUM($I$55:XCS55)&lt;=$G$58,1,0)</f>
        <v>1</v>
      </c>
      <c r="XCT56" s="299">
        <f>IF(SUM($I$55:XCT55)&lt;=$G$58,1,0)</f>
        <v>1</v>
      </c>
      <c r="XCU56" s="299">
        <f>IF(SUM($I$55:XCU55)&lt;=$G$58,1,0)</f>
        <v>1</v>
      </c>
      <c r="XCV56" s="299">
        <f>IF(SUM($I$55:XCV55)&lt;=$G$58,1,0)</f>
        <v>1</v>
      </c>
      <c r="XCW56" s="299">
        <f>IF(SUM($I$55:XCW55)&lt;=$G$58,1,0)</f>
        <v>1</v>
      </c>
      <c r="XCX56" s="299">
        <f>IF(SUM($I$55:XCX55)&lt;=$G$58,1,0)</f>
        <v>1</v>
      </c>
      <c r="XCY56" s="299">
        <f>IF(SUM($I$55:XCY55)&lt;=$G$58,1,0)</f>
        <v>1</v>
      </c>
      <c r="XCZ56" s="299">
        <f>IF(SUM($I$55:XCZ55)&lt;=$G$58,1,0)</f>
        <v>1</v>
      </c>
      <c r="XDA56" s="299">
        <f>IF(SUM($I$55:XDA55)&lt;=$G$58,1,0)</f>
        <v>1</v>
      </c>
      <c r="XDB56" s="299">
        <f>IF(SUM($I$55:XDB55)&lt;=$G$58,1,0)</f>
        <v>1</v>
      </c>
      <c r="XDC56" s="299">
        <f>IF(SUM($I$55:XDC55)&lt;=$G$58,1,0)</f>
        <v>1</v>
      </c>
      <c r="XDD56" s="299">
        <f>IF(SUM($I$55:XDD55)&lt;=$G$58,1,0)</f>
        <v>1</v>
      </c>
      <c r="XDE56" s="299">
        <f>IF(SUM($I$55:XDE55)&lt;=$G$58,1,0)</f>
        <v>1</v>
      </c>
      <c r="XDF56" s="299">
        <f>IF(SUM($I$55:XDF55)&lt;=$G$58,1,0)</f>
        <v>1</v>
      </c>
      <c r="XDG56" s="299">
        <f>IF(SUM($I$55:XDG55)&lt;=$G$58,1,0)</f>
        <v>1</v>
      </c>
      <c r="XDH56" s="299">
        <f>IF(SUM($I$55:XDH55)&lt;=$G$58,1,0)</f>
        <v>1</v>
      </c>
      <c r="XDI56" s="299">
        <f>IF(SUM($I$55:XDI55)&lt;=$G$58,1,0)</f>
        <v>1</v>
      </c>
      <c r="XDJ56" s="299">
        <f>IF(SUM($I$55:XDJ55)&lt;=$G$58,1,0)</f>
        <v>1</v>
      </c>
      <c r="XDK56" s="299">
        <f>IF(SUM($I$55:XDK55)&lt;=$G$58,1,0)</f>
        <v>1</v>
      </c>
      <c r="XDL56" s="299">
        <f>IF(SUM($I$55:XDL55)&lt;=$G$58,1,0)</f>
        <v>1</v>
      </c>
      <c r="XDM56" s="299">
        <f>IF(SUM($I$55:XDM55)&lt;=$G$58,1,0)</f>
        <v>1</v>
      </c>
      <c r="XDN56" s="299">
        <f>IF(SUM($I$55:XDN55)&lt;=$G$58,1,0)</f>
        <v>1</v>
      </c>
      <c r="XDO56" s="299">
        <f>IF(SUM($I$55:XDO55)&lt;=$G$58,1,0)</f>
        <v>1</v>
      </c>
      <c r="XDP56" s="299">
        <f>IF(SUM($I$55:XDP55)&lt;=$G$58,1,0)</f>
        <v>1</v>
      </c>
      <c r="XDQ56" s="299">
        <f>IF(SUM($I$55:XDQ55)&lt;=$G$58,1,0)</f>
        <v>1</v>
      </c>
      <c r="XDR56" s="299">
        <f>IF(SUM($I$55:XDR55)&lt;=$G$58,1,0)</f>
        <v>1</v>
      </c>
      <c r="XDS56" s="299">
        <f>IF(SUM($I$55:XDS55)&lt;=$G$58,1,0)</f>
        <v>1</v>
      </c>
      <c r="XDT56" s="299">
        <f>IF(SUM($I$55:XDT55)&lt;=$G$58,1,0)</f>
        <v>1</v>
      </c>
      <c r="XDU56" s="299">
        <f>IF(SUM($I$55:XDU55)&lt;=$G$58,1,0)</f>
        <v>1</v>
      </c>
      <c r="XDV56" s="299">
        <f>IF(SUM($I$55:XDV55)&lt;=$G$58,1,0)</f>
        <v>1</v>
      </c>
      <c r="XDW56" s="299">
        <f>IF(SUM($I$55:XDW55)&lt;=$G$58,1,0)</f>
        <v>1</v>
      </c>
      <c r="XDX56" s="299">
        <f>IF(SUM($I$55:XDX55)&lt;=$G$58,1,0)</f>
        <v>1</v>
      </c>
      <c r="XDY56" s="299">
        <f>IF(SUM($I$55:XDY55)&lt;=$G$58,1,0)</f>
        <v>1</v>
      </c>
      <c r="XDZ56" s="299">
        <f>IF(SUM($I$55:XDZ55)&lt;=$G$58,1,0)</f>
        <v>1</v>
      </c>
      <c r="XEA56" s="299">
        <f>IF(SUM($I$55:XEA55)&lt;=$G$58,1,0)</f>
        <v>1</v>
      </c>
      <c r="XEB56" s="299">
        <f>IF(SUM($I$55:XEB55)&lt;=$G$58,1,0)</f>
        <v>1</v>
      </c>
      <c r="XEC56" s="299">
        <f>IF(SUM($I$55:XEC55)&lt;=$G$58,1,0)</f>
        <v>1</v>
      </c>
      <c r="XED56" s="299">
        <f>IF(SUM($I$55:XED55)&lt;=$G$58,1,0)</f>
        <v>1</v>
      </c>
      <c r="XEE56" s="299">
        <f>IF(SUM($I$55:XEE55)&lt;=$G$58,1,0)</f>
        <v>1</v>
      </c>
      <c r="XEF56" s="299">
        <f>IF(SUM($I$55:XEF55)&lt;=$G$58,1,0)</f>
        <v>1</v>
      </c>
      <c r="XEG56" s="299">
        <f>IF(SUM($I$55:XEG55)&lt;=$G$58,1,0)</f>
        <v>1</v>
      </c>
      <c r="XEH56" s="299">
        <f>IF(SUM($I$55:XEH55)&lt;=$G$58,1,0)</f>
        <v>1</v>
      </c>
      <c r="XEI56" s="299">
        <f>IF(SUM($I$55:XEI55)&lt;=$G$58,1,0)</f>
        <v>1</v>
      </c>
      <c r="XEJ56" s="299">
        <f>IF(SUM($I$55:XEJ55)&lt;=$G$58,1,0)</f>
        <v>1</v>
      </c>
      <c r="XEK56" s="299">
        <f>IF(SUM($I$55:XEK55)&lt;=$G$58,1,0)</f>
        <v>1</v>
      </c>
      <c r="XEL56" s="299">
        <f>IF(SUM($I$55:XEL55)&lt;=$G$58,1,0)</f>
        <v>1</v>
      </c>
      <c r="XEM56" s="299">
        <f>IF(SUM($I$55:XEM55)&lt;=$G$58,1,0)</f>
        <v>1</v>
      </c>
      <c r="XEN56" s="299">
        <f>IF(SUM($I$55:XEN55)&lt;=$G$58,1,0)</f>
        <v>1</v>
      </c>
      <c r="XEO56" s="299">
        <f>IF(SUM($I$55:XEO55)&lt;=$G$58,1,0)</f>
        <v>1</v>
      </c>
      <c r="XEP56" s="299">
        <f>IF(SUM($I$55:XEP55)&lt;=$G$58,1,0)</f>
        <v>1</v>
      </c>
      <c r="XEQ56" s="299">
        <f>IF(SUM($I$55:XEQ55)&lt;=$G$58,1,0)</f>
        <v>1</v>
      </c>
      <c r="XER56" s="299">
        <f>IF(SUM($I$55:XER55)&lt;=$G$58,1,0)</f>
        <v>1</v>
      </c>
      <c r="XES56" s="299">
        <f>IF(SUM($I$55:XES55)&lt;=$G$58,1,0)</f>
        <v>1</v>
      </c>
      <c r="XET56" s="299">
        <f>IF(SUM($I$55:XET55)&lt;=$G$58,1,0)</f>
        <v>1</v>
      </c>
      <c r="XEU56" s="299">
        <f>IF(SUM($I$55:XEU55)&lt;=$G$58,1,0)</f>
        <v>1</v>
      </c>
      <c r="XEV56" s="299">
        <f>IF(SUM($I$55:XEV55)&lt;=$G$58,1,0)</f>
        <v>1</v>
      </c>
      <c r="XEW56" s="299">
        <f>IF(SUM($I$55:XEW55)&lt;=$G$58,1,0)</f>
        <v>1</v>
      </c>
      <c r="XEX56" s="299">
        <f>IF(SUM($I$55:XEX55)&lt;=$G$58,1,0)</f>
        <v>1</v>
      </c>
      <c r="XEY56" s="299">
        <f>IF(SUM($I$55:XEY55)&lt;=$G$58,1,0)</f>
        <v>1</v>
      </c>
      <c r="XEZ56" s="299">
        <f>IF(SUM($I$55:XEZ55)&lt;=$G$58,1,0)</f>
        <v>1</v>
      </c>
      <c r="XFA56" s="299">
        <f>IF(SUM($I$55:XFA55)&lt;=$G$58,1,0)</f>
        <v>1</v>
      </c>
      <c r="XFB56" s="299">
        <f>IF(SUM($I$55:XFB55)&lt;=$G$58,1,0)</f>
        <v>1</v>
      </c>
      <c r="XFC56" s="299">
        <f>IF(SUM($I$55:XFC55)&lt;=$G$58,1,0)</f>
        <v>1</v>
      </c>
      <c r="XFD56" s="299">
        <f>IF(SUM($I$55:XFD55)&lt;=$G$58,1,0)</f>
        <v>1</v>
      </c>
    </row>
    <row r="57" spans="1:16384" s="52" customFormat="1" ht="32" outlineLevel="1">
      <c r="B57" s="160"/>
      <c r="C57" s="21" t="s">
        <v>428</v>
      </c>
      <c r="D57" s="47" t="s">
        <v>427</v>
      </c>
      <c r="E57" s="155"/>
      <c r="F57" s="155" t="s">
        <v>331</v>
      </c>
      <c r="G57" s="165"/>
      <c r="H57" s="91"/>
      <c r="I57" s="169">
        <f>IF(I55&lt;&gt;0,$G$60,)</f>
        <v>0</v>
      </c>
      <c r="J57" s="169">
        <f t="shared" ref="J57:P57" si="3">IF(J55&lt;&gt;0,$G$60,)</f>
        <v>0</v>
      </c>
      <c r="K57" s="169">
        <f t="shared" si="3"/>
        <v>0</v>
      </c>
      <c r="L57" s="169">
        <f t="shared" si="3"/>
        <v>0.2</v>
      </c>
      <c r="M57" s="169">
        <f t="shared" si="3"/>
        <v>0.2</v>
      </c>
      <c r="N57" s="169">
        <f t="shared" si="3"/>
        <v>0.2</v>
      </c>
      <c r="O57" s="169">
        <f t="shared" si="3"/>
        <v>0.2</v>
      </c>
      <c r="P57" s="169">
        <f t="shared" si="3"/>
        <v>0.2</v>
      </c>
      <c r="U57" s="72"/>
    </row>
    <row r="58" spans="1:16384" s="52" customFormat="1" ht="32" outlineLevel="1">
      <c r="B58" s="91"/>
      <c r="C58" s="21" t="s">
        <v>347</v>
      </c>
      <c r="D58" s="47" t="s">
        <v>351</v>
      </c>
      <c r="E58" s="155"/>
      <c r="F58" s="155" t="s">
        <v>11</v>
      </c>
      <c r="G58" s="165">
        <v>5</v>
      </c>
      <c r="H58" s="91"/>
      <c r="J58" s="162"/>
      <c r="K58" s="162"/>
      <c r="L58" s="162"/>
      <c r="M58" s="162"/>
      <c r="N58" s="162"/>
      <c r="O58" s="162"/>
      <c r="P58" s="162"/>
      <c r="U58" s="72"/>
    </row>
    <row r="59" spans="1:16384" s="52" customFormat="1" ht="32" outlineLevel="1">
      <c r="B59" s="91"/>
      <c r="C59" s="21" t="s">
        <v>448</v>
      </c>
      <c r="D59" s="47" t="s">
        <v>449</v>
      </c>
      <c r="E59" s="155"/>
      <c r="F59" s="155" t="s">
        <v>9</v>
      </c>
      <c r="G59" s="341">
        <v>44562</v>
      </c>
      <c r="H59" s="91"/>
      <c r="J59" s="162"/>
      <c r="K59" s="162"/>
      <c r="L59" s="162"/>
      <c r="M59" s="162"/>
      <c r="N59" s="162"/>
      <c r="O59" s="162"/>
      <c r="P59" s="162"/>
      <c r="U59" s="72"/>
    </row>
    <row r="60" spans="1:16384" s="52" customFormat="1" ht="32" outlineLevel="1">
      <c r="B60" s="91"/>
      <c r="C60" s="21" t="s">
        <v>348</v>
      </c>
      <c r="D60" s="47" t="s">
        <v>350</v>
      </c>
      <c r="E60" s="155"/>
      <c r="F60" s="155" t="s">
        <v>12</v>
      </c>
      <c r="G60" s="169">
        <f>1/G58</f>
        <v>0.2</v>
      </c>
      <c r="H60" s="91"/>
      <c r="J60" s="162"/>
      <c r="K60" s="162"/>
      <c r="L60" s="162"/>
      <c r="M60" s="162"/>
      <c r="N60" s="162"/>
      <c r="O60" s="162"/>
      <c r="P60" s="162"/>
      <c r="U60" s="72"/>
    </row>
    <row r="61" spans="1:16384" s="52" customFormat="1" outlineLevel="1">
      <c r="B61" s="91"/>
      <c r="C61" s="20"/>
      <c r="D61" s="167"/>
      <c r="E61" s="168"/>
      <c r="F61" s="168"/>
      <c r="G61" s="296"/>
      <c r="H61" s="91"/>
      <c r="J61" s="162"/>
      <c r="K61" s="162"/>
      <c r="L61" s="162"/>
      <c r="M61" s="162"/>
      <c r="N61" s="162"/>
      <c r="O61" s="162"/>
      <c r="P61" s="162"/>
      <c r="U61" s="72"/>
    </row>
    <row r="62" spans="1:16384" s="52" customFormat="1">
      <c r="B62" s="91"/>
      <c r="H62" s="91"/>
      <c r="J62" s="162"/>
      <c r="K62" s="162"/>
      <c r="L62" s="162"/>
      <c r="M62" s="162"/>
      <c r="N62" s="162"/>
      <c r="O62" s="162"/>
      <c r="P62" s="162"/>
      <c r="U62" s="72"/>
    </row>
    <row r="63" spans="1:16384" s="19" customFormat="1">
      <c r="A63" s="52"/>
      <c r="B63" s="114" t="s">
        <v>303</v>
      </c>
      <c r="C63" s="31" t="s">
        <v>24</v>
      </c>
      <c r="D63" s="31"/>
      <c r="E63" s="32"/>
      <c r="F63" s="33"/>
      <c r="G63" s="34"/>
      <c r="H63" s="35"/>
      <c r="I63" s="35"/>
      <c r="J63" s="35"/>
      <c r="K63" s="35"/>
      <c r="L63" s="35"/>
      <c r="M63" s="35"/>
      <c r="N63" s="35"/>
      <c r="O63" s="35"/>
      <c r="P63" s="35"/>
      <c r="Q63" s="12"/>
      <c r="R63" s="12"/>
      <c r="S63" s="12"/>
      <c r="T63" s="12"/>
      <c r="U63" s="13" t="s">
        <v>21</v>
      </c>
    </row>
    <row r="64" spans="1:16384" s="19" customFormat="1">
      <c r="A64" s="52"/>
      <c r="B64" s="91"/>
      <c r="C64" s="91"/>
      <c r="D64" s="91"/>
      <c r="E64" s="91"/>
      <c r="F64" s="91"/>
      <c r="G64" s="91"/>
      <c r="H64" s="91"/>
      <c r="I64" s="52"/>
      <c r="J64" s="162"/>
      <c r="K64" s="162"/>
      <c r="L64" s="162"/>
      <c r="M64" s="162"/>
      <c r="N64" s="162"/>
      <c r="O64" s="162"/>
      <c r="P64" s="162"/>
      <c r="Q64" s="12"/>
      <c r="R64" s="12"/>
      <c r="S64" s="12"/>
      <c r="T64" s="12"/>
      <c r="U64" s="13"/>
    </row>
    <row r="65" spans="1:21" ht="16" hidden="1" outlineLevel="1">
      <c r="A65" s="52"/>
      <c r="B65" s="97" t="s">
        <v>93</v>
      </c>
      <c r="C65" s="96" t="s">
        <v>27</v>
      </c>
      <c r="D65" s="96"/>
      <c r="E65" s="96"/>
      <c r="F65" s="85" t="s">
        <v>12</v>
      </c>
      <c r="G65" s="173">
        <v>0.14000000000000001</v>
      </c>
      <c r="H65" s="85"/>
      <c r="I65" s="85"/>
      <c r="J65" s="85"/>
      <c r="K65" s="85"/>
      <c r="L65" s="85"/>
      <c r="M65" s="85"/>
      <c r="N65" s="85"/>
      <c r="O65" s="85"/>
      <c r="P65" s="85"/>
      <c r="U65" s="13" t="s">
        <v>21</v>
      </c>
    </row>
    <row r="66" spans="1:21" ht="16" hidden="1" outlineLevel="1">
      <c r="A66" s="52"/>
      <c r="B66" s="97" t="s">
        <v>94</v>
      </c>
      <c r="C66" s="96" t="s">
        <v>25</v>
      </c>
      <c r="D66" s="96"/>
      <c r="E66" s="96"/>
      <c r="F66" s="85" t="s">
        <v>13</v>
      </c>
      <c r="G66" s="116">
        <v>12</v>
      </c>
      <c r="H66" s="85"/>
      <c r="I66" s="85"/>
      <c r="J66" s="85"/>
      <c r="K66" s="85"/>
      <c r="L66" s="85"/>
      <c r="M66" s="85"/>
      <c r="N66" s="85"/>
      <c r="O66" s="85"/>
      <c r="P66" s="85"/>
      <c r="U66" s="13" t="s">
        <v>21</v>
      </c>
    </row>
    <row r="67" spans="1:21" ht="16" hidden="1" outlineLevel="1">
      <c r="A67" s="52"/>
      <c r="B67" s="97" t="s">
        <v>95</v>
      </c>
      <c r="C67" s="96" t="s">
        <v>50</v>
      </c>
      <c r="D67" s="96"/>
      <c r="E67" s="96"/>
      <c r="F67" s="85" t="s">
        <v>23</v>
      </c>
      <c r="G67" s="85"/>
      <c r="H67" s="85"/>
      <c r="I67" s="85">
        <f>I69-I68+1</f>
        <v>365</v>
      </c>
      <c r="J67" s="85">
        <f t="shared" ref="J67:P67" si="4">J69-J68+1</f>
        <v>366</v>
      </c>
      <c r="K67" s="85">
        <f t="shared" si="4"/>
        <v>365</v>
      </c>
      <c r="L67" s="85">
        <f t="shared" si="4"/>
        <v>365</v>
      </c>
      <c r="M67" s="85">
        <f t="shared" si="4"/>
        <v>365</v>
      </c>
      <c r="N67" s="85">
        <f t="shared" si="4"/>
        <v>366</v>
      </c>
      <c r="O67" s="85">
        <f t="shared" si="4"/>
        <v>365</v>
      </c>
      <c r="P67" s="85">
        <f t="shared" si="4"/>
        <v>365</v>
      </c>
    </row>
    <row r="68" spans="1:21" ht="16" hidden="1" outlineLevel="1">
      <c r="A68" s="52"/>
      <c r="B68" s="97"/>
      <c r="C68" s="117" t="s">
        <v>51</v>
      </c>
      <c r="D68" s="117"/>
      <c r="E68" s="96"/>
      <c r="F68" s="85"/>
      <c r="G68" s="85"/>
      <c r="H68" s="85"/>
      <c r="I68" s="16">
        <v>43466</v>
      </c>
      <c r="J68" s="16">
        <v>43831</v>
      </c>
      <c r="K68" s="16">
        <v>44197</v>
      </c>
      <c r="L68" s="16">
        <v>44562</v>
      </c>
      <c r="M68" s="16">
        <v>44927</v>
      </c>
      <c r="N68" s="16">
        <v>45292</v>
      </c>
      <c r="O68" s="16">
        <v>45658</v>
      </c>
      <c r="P68" s="16">
        <v>46023</v>
      </c>
    </row>
    <row r="69" spans="1:21" ht="16" hidden="1" outlineLevel="1">
      <c r="A69" s="52"/>
      <c r="B69" s="97"/>
      <c r="C69" s="117" t="s">
        <v>52</v>
      </c>
      <c r="D69" s="117"/>
      <c r="E69" s="96"/>
      <c r="F69" s="85"/>
      <c r="G69" s="85"/>
      <c r="H69" s="85"/>
      <c r="I69" s="16">
        <v>43830</v>
      </c>
      <c r="J69" s="16">
        <v>44196</v>
      </c>
      <c r="K69" s="16">
        <v>44561</v>
      </c>
      <c r="L69" s="16">
        <v>44926</v>
      </c>
      <c r="M69" s="16">
        <v>45291</v>
      </c>
      <c r="N69" s="16">
        <v>45657</v>
      </c>
      <c r="O69" s="16">
        <v>46022</v>
      </c>
      <c r="P69" s="16">
        <v>46387</v>
      </c>
    </row>
    <row r="70" spans="1:21" ht="16" hidden="1" outlineLevel="1">
      <c r="A70" s="52"/>
      <c r="B70" s="97" t="s">
        <v>96</v>
      </c>
      <c r="C70" s="96" t="s">
        <v>53</v>
      </c>
      <c r="D70" s="96"/>
      <c r="E70" s="118"/>
      <c r="F70" s="85" t="s">
        <v>144</v>
      </c>
      <c r="G70" s="85"/>
      <c r="H70" s="85"/>
      <c r="I70" s="119">
        <v>1970</v>
      </c>
      <c r="J70" s="119">
        <v>1788</v>
      </c>
      <c r="K70" s="119">
        <v>1987</v>
      </c>
      <c r="L70" s="119">
        <v>1974</v>
      </c>
      <c r="M70" s="119">
        <v>1973</v>
      </c>
      <c r="N70" s="119">
        <v>1978</v>
      </c>
      <c r="O70" s="119">
        <v>1978</v>
      </c>
      <c r="P70" s="119">
        <v>1978</v>
      </c>
    </row>
    <row r="71" spans="1:21" ht="16" hidden="1" outlineLevel="1">
      <c r="A71" s="52"/>
      <c r="B71" s="97" t="s">
        <v>142</v>
      </c>
      <c r="C71" s="96" t="s">
        <v>143</v>
      </c>
      <c r="D71" s="96"/>
      <c r="E71" s="118"/>
      <c r="F71" s="85" t="s">
        <v>144</v>
      </c>
      <c r="G71" s="85"/>
      <c r="H71" s="85"/>
      <c r="I71" s="119">
        <v>8</v>
      </c>
      <c r="J71" s="119">
        <v>8</v>
      </c>
      <c r="K71" s="119">
        <v>8</v>
      </c>
      <c r="L71" s="119">
        <v>8</v>
      </c>
      <c r="M71" s="119">
        <v>8</v>
      </c>
      <c r="N71" s="119">
        <v>8</v>
      </c>
      <c r="O71" s="119">
        <v>8</v>
      </c>
      <c r="P71" s="119">
        <v>8</v>
      </c>
    </row>
    <row r="72" spans="1:21" collapsed="1">
      <c r="B72" s="70"/>
      <c r="C72" s="19"/>
      <c r="D72" s="71"/>
      <c r="E72" s="71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</row>
    <row r="73" spans="1:21" s="52" customFormat="1">
      <c r="B73" s="70"/>
      <c r="D73" s="71"/>
      <c r="E73" s="71"/>
      <c r="U73" s="72"/>
    </row>
    <row r="74" spans="1:21" s="52" customFormat="1">
      <c r="B74" s="70"/>
      <c r="U74" s="72"/>
    </row>
    <row r="75" spans="1:21" s="52" customFormat="1">
      <c r="B75" s="70"/>
      <c r="U75" s="72"/>
    </row>
    <row r="76" spans="1:21" s="52" customFormat="1">
      <c r="B76" s="70"/>
      <c r="U76" s="72"/>
    </row>
    <row r="77" spans="1:21" s="52" customFormat="1">
      <c r="B77" s="70"/>
      <c r="U77" s="72"/>
    </row>
    <row r="78" spans="1:21" s="52" customFormat="1">
      <c r="B78" s="70"/>
      <c r="U78" s="72"/>
    </row>
    <row r="79" spans="1:21" s="52" customFormat="1">
      <c r="B79" s="70"/>
      <c r="U79" s="72"/>
    </row>
    <row r="80" spans="1:21" s="52" customFormat="1">
      <c r="B80" s="70"/>
      <c r="U80" s="72"/>
    </row>
    <row r="81" spans="2:21" s="52" customFormat="1">
      <c r="B81" s="70"/>
      <c r="U81" s="72"/>
    </row>
    <row r="82" spans="2:21" s="52" customFormat="1">
      <c r="B82" s="70"/>
      <c r="U82" s="72"/>
    </row>
    <row r="83" spans="2:21" s="52" customFormat="1">
      <c r="B83" s="70"/>
      <c r="U83" s="72"/>
    </row>
    <row r="84" spans="2:21" s="52" customFormat="1">
      <c r="B84" s="70"/>
      <c r="U84" s="72"/>
    </row>
    <row r="85" spans="2:21" s="52" customFormat="1">
      <c r="B85" s="70"/>
      <c r="U85" s="72"/>
    </row>
    <row r="86" spans="2:21" s="52" customFormat="1">
      <c r="B86" s="70"/>
      <c r="C86" s="71"/>
      <c r="D86" s="71"/>
      <c r="E86" s="71"/>
      <c r="U86" s="72"/>
    </row>
    <row r="87" spans="2:21" s="52" customFormat="1">
      <c r="B87" s="70"/>
      <c r="C87" s="71"/>
      <c r="D87" s="71"/>
      <c r="E87" s="71"/>
      <c r="U87" s="72"/>
    </row>
    <row r="88" spans="2:21" s="52" customFormat="1">
      <c r="B88" s="70"/>
      <c r="C88" s="71"/>
      <c r="D88" s="71"/>
      <c r="E88" s="71"/>
      <c r="U88" s="72"/>
    </row>
    <row r="89" spans="2:21" s="52" customFormat="1">
      <c r="B89" s="70"/>
      <c r="C89" s="71"/>
      <c r="D89" s="71"/>
      <c r="E89" s="71"/>
      <c r="U89" s="72"/>
    </row>
    <row r="90" spans="2:21" s="52" customFormat="1">
      <c r="B90" s="70"/>
      <c r="C90" s="71"/>
      <c r="D90" s="71"/>
      <c r="E90" s="71"/>
      <c r="U90" s="72"/>
    </row>
    <row r="91" spans="2:21" s="52" customFormat="1">
      <c r="B91" s="70"/>
      <c r="C91" s="71"/>
      <c r="D91" s="71"/>
      <c r="E91" s="71"/>
      <c r="U91" s="72"/>
    </row>
    <row r="92" spans="2:21" s="52" customFormat="1">
      <c r="B92" s="70"/>
      <c r="C92" s="71"/>
      <c r="D92" s="71"/>
      <c r="E92" s="71"/>
      <c r="U92" s="72"/>
    </row>
    <row r="93" spans="2:21" s="52" customFormat="1">
      <c r="B93" s="70"/>
      <c r="C93" s="71"/>
      <c r="D93" s="71"/>
      <c r="E93" s="71"/>
      <c r="U93" s="72"/>
    </row>
    <row r="94" spans="2:21" s="52" customFormat="1">
      <c r="B94" s="70"/>
      <c r="C94" s="71"/>
      <c r="D94" s="71"/>
      <c r="E94" s="71"/>
      <c r="U94" s="72"/>
    </row>
    <row r="95" spans="2:21" s="52" customFormat="1">
      <c r="B95" s="70"/>
      <c r="C95" s="71"/>
      <c r="D95" s="71"/>
      <c r="E95" s="71"/>
      <c r="U95" s="72"/>
    </row>
    <row r="96" spans="2:21" s="52" customFormat="1">
      <c r="B96" s="70"/>
      <c r="C96" s="71"/>
      <c r="D96" s="71"/>
      <c r="E96" s="71"/>
      <c r="U96" s="72"/>
    </row>
    <row r="97" spans="2:21" s="52" customFormat="1">
      <c r="B97" s="70"/>
      <c r="C97" s="71"/>
      <c r="D97" s="71"/>
      <c r="E97" s="71"/>
      <c r="U97" s="72"/>
    </row>
    <row r="98" spans="2:21" s="52" customFormat="1">
      <c r="B98" s="70"/>
      <c r="C98" s="71"/>
      <c r="D98" s="71"/>
      <c r="E98" s="71"/>
      <c r="U98" s="72"/>
    </row>
    <row r="99" spans="2:21" s="52" customFormat="1">
      <c r="B99" s="70"/>
      <c r="C99" s="71"/>
      <c r="D99" s="71"/>
      <c r="E99" s="71"/>
      <c r="U99" s="72"/>
    </row>
    <row r="100" spans="2:21" s="52" customFormat="1">
      <c r="B100" s="70"/>
      <c r="C100" s="71"/>
      <c r="D100" s="71"/>
      <c r="E100" s="71"/>
      <c r="U100" s="72"/>
    </row>
    <row r="101" spans="2:21" s="52" customFormat="1">
      <c r="B101" s="70"/>
      <c r="C101" s="71"/>
      <c r="D101" s="71"/>
      <c r="E101" s="71"/>
      <c r="U101" s="72"/>
    </row>
    <row r="102" spans="2:21" s="52" customFormat="1">
      <c r="B102" s="70"/>
      <c r="C102" s="71"/>
      <c r="D102" s="71"/>
      <c r="E102" s="71"/>
      <c r="U102" s="72"/>
    </row>
    <row r="103" spans="2:21" s="52" customFormat="1">
      <c r="B103" s="70"/>
      <c r="C103" s="71"/>
      <c r="D103" s="71"/>
      <c r="E103" s="71"/>
      <c r="U103" s="72"/>
    </row>
    <row r="104" spans="2:21"/>
    <row r="105" spans="2:21"/>
    <row r="106" spans="2:21"/>
    <row r="107" spans="2:21"/>
    <row r="108" spans="2:21"/>
    <row r="109" spans="2:21"/>
    <row r="110" spans="2:21"/>
    <row r="111" spans="2:21"/>
    <row r="112" spans="2:21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Z25"/>
  <sheetViews>
    <sheetView zoomScale="85" zoomScaleNormal="85" workbookViewId="0">
      <pane xSplit="5" ySplit="3" topLeftCell="F4" activePane="bottomRight" state="frozen"/>
      <selection activeCell="I11" sqref="I11"/>
      <selection pane="topRight" activeCell="I11" sqref="I11"/>
      <selection pane="bottomLeft" activeCell="I11" sqref="I11"/>
      <selection pane="bottomRight" activeCell="K33" sqref="K33"/>
    </sheetView>
  </sheetViews>
  <sheetFormatPr baseColWidth="10" defaultColWidth="0" defaultRowHeight="15" outlineLevelCol="1"/>
  <cols>
    <col min="1" max="1" width="6.1640625" style="91" customWidth="1"/>
    <col min="2" max="2" width="4.33203125" style="91" customWidth="1"/>
    <col min="3" max="3" width="49.33203125" style="91" customWidth="1"/>
    <col min="4" max="4" width="16" style="91" customWidth="1"/>
    <col min="5" max="5" width="12.1640625" style="91" bestFit="1" customWidth="1"/>
    <col min="6" max="6" width="12.5" style="91" customWidth="1"/>
    <col min="7" max="7" width="13.33203125" style="91" customWidth="1"/>
    <col min="8" max="15" width="12.33203125" style="91" customWidth="1"/>
    <col min="16" max="16" width="7" style="91" customWidth="1"/>
    <col min="17" max="23" width="12.33203125" style="91" hidden="1" customWidth="1" outlineLevel="1"/>
    <col min="24" max="24" width="9.1640625" style="91" customWidth="1" collapsed="1"/>
    <col min="25" max="26" width="0" style="91" hidden="1" customWidth="1"/>
    <col min="27" max="16384" width="9.1640625" style="91" hidden="1"/>
  </cols>
  <sheetData>
    <row r="1" spans="1:24" ht="12.75" customHeight="1">
      <c r="C1" s="451"/>
      <c r="D1" s="451"/>
      <c r="E1" s="451"/>
      <c r="F1" s="451"/>
      <c r="G1" s="451"/>
      <c r="H1" s="451"/>
      <c r="I1" s="451"/>
      <c r="J1" s="451"/>
      <c r="K1" s="451"/>
      <c r="L1" s="451"/>
      <c r="M1" s="451"/>
      <c r="N1" s="451"/>
      <c r="O1" s="127"/>
    </row>
    <row r="2" spans="1:24" customFormat="1">
      <c r="A2" s="91"/>
      <c r="B2" s="93"/>
      <c r="C2" s="93"/>
      <c r="D2" s="93"/>
      <c r="E2" s="93"/>
      <c r="F2" s="452" t="s">
        <v>6</v>
      </c>
      <c r="G2" s="452"/>
      <c r="H2" s="452"/>
      <c r="I2" s="452"/>
      <c r="J2" s="452"/>
      <c r="K2" s="452"/>
      <c r="L2" s="452"/>
      <c r="M2" s="452"/>
      <c r="N2" s="452"/>
      <c r="O2" s="128"/>
      <c r="P2" s="91"/>
      <c r="Q2" s="453"/>
      <c r="R2" s="453"/>
      <c r="S2" s="453"/>
      <c r="T2" s="453"/>
      <c r="U2" s="453"/>
      <c r="V2" s="453"/>
      <c r="W2" s="453"/>
      <c r="X2" s="91"/>
    </row>
    <row r="3" spans="1:24" s="19" customFormat="1" ht="21.75" customHeight="1">
      <c r="A3" s="1" t="s">
        <v>0</v>
      </c>
      <c r="B3" s="2" t="s">
        <v>1</v>
      </c>
      <c r="C3" s="3" t="s">
        <v>2</v>
      </c>
      <c r="D3" s="3" t="s">
        <v>3</v>
      </c>
      <c r="E3" s="4" t="s">
        <v>4</v>
      </c>
      <c r="F3" s="5" t="s">
        <v>5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  <c r="M3" s="6">
        <v>2024</v>
      </c>
      <c r="N3" s="6">
        <v>2025</v>
      </c>
      <c r="O3" s="6">
        <v>2026</v>
      </c>
      <c r="P3" s="72" t="s">
        <v>21</v>
      </c>
      <c r="Q3" s="6">
        <v>2019</v>
      </c>
      <c r="R3" s="6">
        <v>2020</v>
      </c>
      <c r="S3" s="6">
        <v>2021</v>
      </c>
      <c r="T3" s="6">
        <v>2022</v>
      </c>
      <c r="U3" s="6">
        <v>2023</v>
      </c>
      <c r="V3" s="6">
        <v>2024</v>
      </c>
      <c r="W3" s="6">
        <v>2025</v>
      </c>
      <c r="X3" s="52"/>
    </row>
    <row r="4" spans="1:24" customFormat="1">
      <c r="A4" s="91"/>
      <c r="B4" s="30"/>
      <c r="C4" s="31" t="s">
        <v>49</v>
      </c>
      <c r="D4" s="32"/>
      <c r="E4" s="33"/>
      <c r="F4" s="34"/>
      <c r="G4" s="35"/>
      <c r="H4" s="35"/>
      <c r="I4" s="35"/>
      <c r="J4" s="35"/>
      <c r="K4" s="35"/>
      <c r="L4" s="35"/>
      <c r="M4" s="35"/>
      <c r="N4" s="35"/>
      <c r="O4" s="35"/>
      <c r="P4" s="91"/>
      <c r="Q4" s="35"/>
      <c r="R4" s="35"/>
      <c r="S4" s="35"/>
      <c r="T4" s="35"/>
      <c r="U4" s="35"/>
      <c r="V4" s="35"/>
      <c r="W4" s="35"/>
      <c r="X4" s="91"/>
    </row>
    <row r="5" spans="1:24" customFormat="1">
      <c r="A5" s="91"/>
      <c r="B5" s="91"/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</row>
    <row r="6" spans="1:24" s="36" customFormat="1" ht="32">
      <c r="A6" s="92"/>
      <c r="B6" s="54"/>
      <c r="C6" s="135" t="str">
        <f>C10</f>
        <v>Экономия ЗПД</v>
      </c>
      <c r="D6" s="136" t="s">
        <v>97</v>
      </c>
      <c r="E6" s="23" t="s">
        <v>7</v>
      </c>
      <c r="F6" s="133">
        <f>SUM(H6:O6)</f>
        <v>254969.40000000002</v>
      </c>
      <c r="G6" s="138"/>
      <c r="H6" s="133">
        <f>H10</f>
        <v>0</v>
      </c>
      <c r="I6" s="133">
        <f t="shared" ref="I6:O6" si="0">I10</f>
        <v>0</v>
      </c>
      <c r="J6" s="133">
        <f t="shared" si="0"/>
        <v>0</v>
      </c>
      <c r="K6" s="133">
        <f t="shared" si="0"/>
        <v>50993.880000000005</v>
      </c>
      <c r="L6" s="133">
        <f t="shared" si="0"/>
        <v>50993.880000000005</v>
      </c>
      <c r="M6" s="133">
        <f t="shared" si="0"/>
        <v>50993.880000000005</v>
      </c>
      <c r="N6" s="133">
        <f t="shared" si="0"/>
        <v>50993.880000000005</v>
      </c>
      <c r="O6" s="133">
        <f t="shared" si="0"/>
        <v>50993.880000000005</v>
      </c>
      <c r="P6" s="92"/>
      <c r="Q6" s="63"/>
      <c r="R6" s="63"/>
      <c r="S6" s="63"/>
      <c r="T6" s="63"/>
      <c r="U6" s="63"/>
      <c r="V6" s="63"/>
      <c r="W6" s="63"/>
      <c r="X6" s="92"/>
    </row>
    <row r="7" spans="1:24" customFormat="1" ht="32">
      <c r="A7" s="91"/>
      <c r="B7" s="29"/>
      <c r="C7" s="135" t="str">
        <f>C14</f>
        <v>Количество переиспользований КЭД</v>
      </c>
      <c r="D7" s="136" t="s">
        <v>97</v>
      </c>
      <c r="E7" s="23" t="s">
        <v>106</v>
      </c>
      <c r="F7" s="134">
        <f>SUM(H7:O7)</f>
        <v>7920</v>
      </c>
      <c r="G7" s="139"/>
      <c r="H7" s="134">
        <f>H14</f>
        <v>0</v>
      </c>
      <c r="I7" s="134">
        <f t="shared" ref="I7:O7" si="1">I14</f>
        <v>0</v>
      </c>
      <c r="J7" s="134">
        <f t="shared" si="1"/>
        <v>0</v>
      </c>
      <c r="K7" s="134">
        <f t="shared" si="1"/>
        <v>1584</v>
      </c>
      <c r="L7" s="134">
        <f t="shared" si="1"/>
        <v>1584</v>
      </c>
      <c r="M7" s="134">
        <f t="shared" si="1"/>
        <v>1584</v>
      </c>
      <c r="N7" s="134">
        <f t="shared" si="1"/>
        <v>1584</v>
      </c>
      <c r="O7" s="134">
        <f t="shared" si="1"/>
        <v>1584</v>
      </c>
      <c r="P7" s="91"/>
      <c r="Q7" s="23"/>
      <c r="R7" s="23"/>
      <c r="S7" s="51"/>
      <c r="T7" s="23"/>
      <c r="U7" s="23"/>
      <c r="V7" s="23"/>
      <c r="W7" s="23"/>
      <c r="X7" s="91"/>
    </row>
    <row r="8" spans="1:24">
      <c r="F8" s="140"/>
      <c r="G8" s="140"/>
      <c r="H8" s="140"/>
      <c r="I8" s="140"/>
      <c r="J8" s="140"/>
      <c r="K8" s="140"/>
      <c r="L8" s="140"/>
      <c r="M8" s="140"/>
      <c r="N8" s="140"/>
      <c r="O8" s="140"/>
    </row>
    <row r="9" spans="1:24" customFormat="1">
      <c r="A9" s="91"/>
      <c r="B9" s="147"/>
      <c r="C9" s="148" t="s">
        <v>42</v>
      </c>
      <c r="D9" s="149"/>
      <c r="E9" s="150"/>
      <c r="F9" s="137"/>
      <c r="G9" s="141"/>
      <c r="H9" s="141"/>
      <c r="I9" s="141"/>
      <c r="J9" s="141"/>
      <c r="K9" s="141"/>
      <c r="L9" s="141"/>
      <c r="M9" s="141"/>
      <c r="N9" s="141"/>
      <c r="O9" s="141"/>
      <c r="P9" s="91"/>
      <c r="Q9" s="35"/>
      <c r="R9" s="35"/>
      <c r="S9" s="35"/>
      <c r="T9" s="35"/>
      <c r="U9" s="35"/>
      <c r="V9" s="35"/>
      <c r="W9" s="35"/>
      <c r="X9" s="91"/>
    </row>
    <row r="10" spans="1:24" s="36" customFormat="1" ht="36" customHeight="1">
      <c r="A10" s="92"/>
      <c r="B10" s="151" t="s">
        <v>56</v>
      </c>
      <c r="C10" s="152" t="s">
        <v>291</v>
      </c>
      <c r="D10" s="153" t="s">
        <v>97</v>
      </c>
      <c r="E10" s="154" t="s">
        <v>7</v>
      </c>
      <c r="F10" s="142">
        <f>SUM(G10:O10)</f>
        <v>254969.40000000002</v>
      </c>
      <c r="G10" s="142"/>
      <c r="H10" s="263">
        <f>H11*H12</f>
        <v>0</v>
      </c>
      <c r="I10" s="263">
        <f t="shared" ref="I10:O10" si="2">I11*I12</f>
        <v>0</v>
      </c>
      <c r="J10" s="263">
        <f t="shared" si="2"/>
        <v>0</v>
      </c>
      <c r="K10" s="263">
        <f t="shared" si="2"/>
        <v>50993.880000000005</v>
      </c>
      <c r="L10" s="263">
        <f t="shared" si="2"/>
        <v>50993.880000000005</v>
      </c>
      <c r="M10" s="263">
        <f t="shared" si="2"/>
        <v>50993.880000000005</v>
      </c>
      <c r="N10" s="263">
        <f t="shared" si="2"/>
        <v>50993.880000000005</v>
      </c>
      <c r="O10" s="263">
        <f t="shared" si="2"/>
        <v>50993.880000000005</v>
      </c>
      <c r="P10" s="92"/>
      <c r="Q10" s="49">
        <f>SUM(Q11:Q15)</f>
        <v>0</v>
      </c>
      <c r="R10" s="49">
        <f>SUM(R11:R15)</f>
        <v>0</v>
      </c>
      <c r="S10" s="49">
        <f>SUM(S11:S15)</f>
        <v>0</v>
      </c>
      <c r="T10" s="49"/>
      <c r="U10" s="49"/>
      <c r="V10" s="49"/>
      <c r="W10" s="49"/>
      <c r="X10" s="92"/>
    </row>
    <row r="11" spans="1:24" customFormat="1" ht="16">
      <c r="A11" s="91"/>
      <c r="B11" s="151"/>
      <c r="C11" s="155" t="s">
        <v>172</v>
      </c>
      <c r="D11" s="156"/>
      <c r="E11" s="94" t="s">
        <v>108</v>
      </c>
      <c r="F11" s="144">
        <f>SUM(J11:O11)</f>
        <v>7920</v>
      </c>
      <c r="G11" s="214"/>
      <c r="H11" s="257">
        <f t="shared" ref="H11:O11" si="3">H14</f>
        <v>0</v>
      </c>
      <c r="I11" s="257">
        <f t="shared" si="3"/>
        <v>0</v>
      </c>
      <c r="J11" s="144">
        <f t="shared" si="3"/>
        <v>0</v>
      </c>
      <c r="K11" s="144">
        <f t="shared" si="3"/>
        <v>1584</v>
      </c>
      <c r="L11" s="144">
        <f t="shared" si="3"/>
        <v>1584</v>
      </c>
      <c r="M11" s="144">
        <f t="shared" si="3"/>
        <v>1584</v>
      </c>
      <c r="N11" s="144">
        <f t="shared" si="3"/>
        <v>1584</v>
      </c>
      <c r="O11" s="144">
        <f t="shared" si="3"/>
        <v>1584</v>
      </c>
      <c r="P11" s="91"/>
      <c r="Q11" s="257">
        <v>0</v>
      </c>
      <c r="R11" s="144"/>
      <c r="S11" s="144"/>
      <c r="T11" s="144"/>
      <c r="U11" s="144"/>
      <c r="V11" s="144"/>
      <c r="W11" s="144"/>
      <c r="X11" s="91"/>
    </row>
    <row r="12" spans="1:24" customFormat="1" ht="16">
      <c r="A12" s="91"/>
      <c r="B12" s="151"/>
      <c r="C12" s="155" t="s">
        <v>109</v>
      </c>
      <c r="D12" s="155"/>
      <c r="E12" s="94" t="s">
        <v>110</v>
      </c>
      <c r="F12" s="144">
        <f>AVERAGE(J12:O12)</f>
        <v>32.193106060606063</v>
      </c>
      <c r="G12" s="140"/>
      <c r="H12" s="257">
        <v>0</v>
      </c>
      <c r="I12" s="257">
        <v>0</v>
      </c>
      <c r="J12" s="145">
        <f>'1871_ИД'!$G$46</f>
        <v>32.193106060606063</v>
      </c>
      <c r="K12" s="145">
        <f>'1871_ИД'!$G$46</f>
        <v>32.193106060606063</v>
      </c>
      <c r="L12" s="145">
        <f>'1871_ИД'!$G$46</f>
        <v>32.193106060606063</v>
      </c>
      <c r="M12" s="145">
        <f>'1871_ИД'!$G$46</f>
        <v>32.193106060606063</v>
      </c>
      <c r="N12" s="145">
        <f>'1871_ИД'!$G$46</f>
        <v>32.193106060606063</v>
      </c>
      <c r="O12" s="145">
        <f>'1871_ИД'!$G$46</f>
        <v>32.193106060606063</v>
      </c>
      <c r="P12" s="91"/>
      <c r="Q12" s="257">
        <v>0</v>
      </c>
      <c r="R12" s="144"/>
      <c r="S12" s="144"/>
      <c r="T12" s="144"/>
      <c r="U12" s="144"/>
      <c r="V12" s="144"/>
      <c r="W12" s="144"/>
      <c r="X12" s="91"/>
    </row>
    <row r="13" spans="1:24" customFormat="1">
      <c r="A13" s="91"/>
      <c r="B13" s="91"/>
      <c r="C13" s="91"/>
      <c r="D13" s="91"/>
      <c r="E13" s="91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91"/>
      <c r="Q13" s="91"/>
      <c r="R13" s="91"/>
      <c r="S13" s="91"/>
      <c r="T13" s="91"/>
      <c r="U13" s="91"/>
      <c r="V13" s="91"/>
      <c r="W13" s="91"/>
      <c r="X13" s="91"/>
    </row>
    <row r="14" spans="1:24" customFormat="1" ht="32">
      <c r="A14" s="91"/>
      <c r="B14" s="151" t="s">
        <v>26</v>
      </c>
      <c r="C14" s="152" t="s">
        <v>172</v>
      </c>
      <c r="D14" s="153" t="s">
        <v>97</v>
      </c>
      <c r="E14" s="154" t="s">
        <v>108</v>
      </c>
      <c r="F14" s="142">
        <f>SUM(J14:O14)</f>
        <v>7920</v>
      </c>
      <c r="G14" s="142"/>
      <c r="H14" s="263">
        <f t="shared" ref="H14:O14" si="4">H15*H18*H19*H20</f>
        <v>0</v>
      </c>
      <c r="I14" s="263">
        <f t="shared" si="4"/>
        <v>0</v>
      </c>
      <c r="J14" s="263">
        <f t="shared" si="4"/>
        <v>0</v>
      </c>
      <c r="K14" s="263">
        <f t="shared" si="4"/>
        <v>1584</v>
      </c>
      <c r="L14" s="263">
        <f t="shared" si="4"/>
        <v>1584</v>
      </c>
      <c r="M14" s="263">
        <f t="shared" si="4"/>
        <v>1584</v>
      </c>
      <c r="N14" s="263">
        <f t="shared" si="4"/>
        <v>1584</v>
      </c>
      <c r="O14" s="263">
        <f t="shared" si="4"/>
        <v>1584</v>
      </c>
      <c r="P14" s="91"/>
      <c r="Q14" s="49"/>
      <c r="R14" s="49"/>
      <c r="S14" s="49"/>
      <c r="T14" s="49"/>
      <c r="U14" s="49"/>
      <c r="V14" s="49"/>
      <c r="W14" s="49"/>
      <c r="X14" s="91"/>
    </row>
    <row r="15" spans="1:24" customFormat="1" ht="16">
      <c r="A15" s="91"/>
      <c r="B15" s="151"/>
      <c r="C15" s="155" t="s">
        <v>317</v>
      </c>
      <c r="D15" s="156"/>
      <c r="E15" s="94" t="s">
        <v>318</v>
      </c>
      <c r="F15" s="144">
        <f>AVERAGE(J15:O15)</f>
        <v>3</v>
      </c>
      <c r="G15" s="214"/>
      <c r="H15" s="257">
        <v>0</v>
      </c>
      <c r="I15" s="257">
        <v>0</v>
      </c>
      <c r="J15" s="144">
        <f>'1871_ИД'!$G$52</f>
        <v>3</v>
      </c>
      <c r="K15" s="144">
        <f>'1871_ИД'!$G$52</f>
        <v>3</v>
      </c>
      <c r="L15" s="144">
        <f>'1871_ИД'!$G$52</f>
        <v>3</v>
      </c>
      <c r="M15" s="144">
        <f>'1871_ИД'!$G$52</f>
        <v>3</v>
      </c>
      <c r="N15" s="144">
        <f>'1871_ИД'!$G$52</f>
        <v>3</v>
      </c>
      <c r="O15" s="144">
        <f>'1871_ИД'!$G$52</f>
        <v>3</v>
      </c>
      <c r="P15" s="91"/>
      <c r="Q15" s="257">
        <v>0</v>
      </c>
      <c r="R15" s="144">
        <f>IFERROR(#REF!/#REF!,)</f>
        <v>0</v>
      </c>
      <c r="S15" s="144">
        <f>IFERROR(#REF!/#REF!,)</f>
        <v>0</v>
      </c>
      <c r="T15" s="144">
        <f>IFERROR(#REF!/#REF!,)</f>
        <v>0</v>
      </c>
      <c r="U15" s="144">
        <f>IFERROR(#REF!/#REF!,)</f>
        <v>0</v>
      </c>
      <c r="V15" s="144">
        <f>IFERROR(#REF!/#REF!,)</f>
        <v>0</v>
      </c>
      <c r="W15" s="144">
        <f>IFERROR(#REF!/#REF!,)</f>
        <v>0</v>
      </c>
      <c r="X15" s="91"/>
    </row>
    <row r="16" spans="1:24" customFormat="1" ht="16">
      <c r="A16" s="91"/>
      <c r="B16" s="151"/>
      <c r="C16" s="155" t="s">
        <v>453</v>
      </c>
      <c r="D16" s="155"/>
      <c r="E16" s="94" t="s">
        <v>108</v>
      </c>
      <c r="F16" s="144">
        <f>SUM(J16:O16)</f>
        <v>40</v>
      </c>
      <c r="G16" s="214"/>
      <c r="H16" s="257">
        <v>0</v>
      </c>
      <c r="I16" s="257">
        <v>0</v>
      </c>
      <c r="J16" s="145">
        <f t="shared" ref="J16:O16" si="5">J22</f>
        <v>0</v>
      </c>
      <c r="K16" s="145">
        <f t="shared" si="5"/>
        <v>25</v>
      </c>
      <c r="L16" s="145">
        <f t="shared" si="5"/>
        <v>15</v>
      </c>
      <c r="M16" s="145">
        <f t="shared" si="5"/>
        <v>0</v>
      </c>
      <c r="N16" s="145">
        <f t="shared" si="5"/>
        <v>0</v>
      </c>
      <c r="O16" s="145">
        <f t="shared" si="5"/>
        <v>0</v>
      </c>
      <c r="P16" s="91"/>
      <c r="Q16" s="257">
        <v>0</v>
      </c>
      <c r="R16" s="144">
        <f>КПЭ_2020!J6</f>
        <v>453</v>
      </c>
      <c r="S16" s="144" t="e">
        <f>#REF!-КПЭ_2020!J6</f>
        <v>#REF!</v>
      </c>
      <c r="T16" s="144"/>
      <c r="U16" s="144"/>
      <c r="V16" s="144"/>
      <c r="W16" s="144"/>
      <c r="X16" s="91"/>
    </row>
    <row r="17" spans="1:24" customFormat="1" ht="16">
      <c r="A17" s="91"/>
      <c r="B17" s="151"/>
      <c r="C17" s="155" t="s">
        <v>366</v>
      </c>
      <c r="D17" s="155"/>
      <c r="E17" s="94" t="s">
        <v>108</v>
      </c>
      <c r="F17" s="144">
        <f>AVERAGE(J17:O17)</f>
        <v>66</v>
      </c>
      <c r="G17" s="214"/>
      <c r="H17" s="257">
        <v>0</v>
      </c>
      <c r="I17" s="257">
        <v>0</v>
      </c>
      <c r="J17" s="145">
        <f>'1871_ИД'!$G$54</f>
        <v>66</v>
      </c>
      <c r="K17" s="145">
        <f>'1871_ИД'!$G$54</f>
        <v>66</v>
      </c>
      <c r="L17" s="145">
        <f>'1871_ИД'!$G$54</f>
        <v>66</v>
      </c>
      <c r="M17" s="145">
        <f>'1871_ИД'!$G$54</f>
        <v>66</v>
      </c>
      <c r="N17" s="145">
        <f>'1871_ИД'!$G$54</f>
        <v>66</v>
      </c>
      <c r="O17" s="145">
        <f>'1871_ИД'!$G$54</f>
        <v>66</v>
      </c>
      <c r="P17" s="91"/>
      <c r="Q17" s="259"/>
      <c r="R17" s="295"/>
      <c r="S17" s="295"/>
      <c r="T17" s="295"/>
      <c r="U17" s="295"/>
      <c r="V17" s="295"/>
      <c r="W17" s="295"/>
      <c r="X17" s="91"/>
    </row>
    <row r="18" spans="1:24" customFormat="1" ht="16">
      <c r="A18" s="91"/>
      <c r="B18" s="151"/>
      <c r="C18" s="155" t="s">
        <v>349</v>
      </c>
      <c r="D18" s="155"/>
      <c r="E18" s="94" t="s">
        <v>108</v>
      </c>
      <c r="F18" s="144">
        <f>AVERAGE(J18:O18)</f>
        <v>2640</v>
      </c>
      <c r="G18" s="214"/>
      <c r="H18" s="257">
        <v>0</v>
      </c>
      <c r="I18" s="257">
        <v>0</v>
      </c>
      <c r="J18" s="144">
        <f t="shared" ref="J18:O18" si="6">SUMPRODUCT($J$17:$O$17,$J$16:$O$16)</f>
        <v>2640</v>
      </c>
      <c r="K18" s="144">
        <f t="shared" si="6"/>
        <v>2640</v>
      </c>
      <c r="L18" s="144">
        <f t="shared" si="6"/>
        <v>2640</v>
      </c>
      <c r="M18" s="144">
        <f t="shared" si="6"/>
        <v>2640</v>
      </c>
      <c r="N18" s="144">
        <f t="shared" si="6"/>
        <v>2640</v>
      </c>
      <c r="O18" s="144">
        <f t="shared" si="6"/>
        <v>2640</v>
      </c>
      <c r="P18" s="91"/>
      <c r="Q18" s="259"/>
      <c r="R18" s="295"/>
      <c r="S18" s="295"/>
      <c r="T18" s="295"/>
      <c r="U18" s="295"/>
      <c r="V18" s="295"/>
      <c r="W18" s="295"/>
      <c r="X18" s="91"/>
    </row>
    <row r="19" spans="1:24" customFormat="1" ht="16">
      <c r="A19" s="91"/>
      <c r="B19" s="151"/>
      <c r="C19" s="155" t="s">
        <v>346</v>
      </c>
      <c r="D19" s="155"/>
      <c r="E19" s="157" t="s">
        <v>331</v>
      </c>
      <c r="F19" s="165"/>
      <c r="G19" s="214"/>
      <c r="H19" s="257">
        <f>'1871_ИД'!I55</f>
        <v>0</v>
      </c>
      <c r="I19" s="257">
        <f>'1871_ИД'!J55</f>
        <v>0</v>
      </c>
      <c r="J19" s="144">
        <f>'1871_ИД'!K56</f>
        <v>0</v>
      </c>
      <c r="K19" s="144">
        <f>'1871_ИД'!L56</f>
        <v>1</v>
      </c>
      <c r="L19" s="144">
        <f>'1871_ИД'!M56</f>
        <v>1</v>
      </c>
      <c r="M19" s="144">
        <f>'1871_ИД'!N56</f>
        <v>1</v>
      </c>
      <c r="N19" s="144">
        <f>'1871_ИД'!O56</f>
        <v>1</v>
      </c>
      <c r="O19" s="144">
        <f>'1871_ИД'!P56</f>
        <v>1</v>
      </c>
      <c r="P19" s="91"/>
      <c r="Q19" s="259"/>
      <c r="R19" s="295"/>
      <c r="S19" s="295"/>
      <c r="T19" s="295"/>
      <c r="U19" s="295"/>
      <c r="V19" s="295"/>
      <c r="W19" s="295"/>
      <c r="X19" s="91"/>
    </row>
    <row r="20" spans="1:24" customFormat="1" ht="32">
      <c r="A20" s="91"/>
      <c r="B20" s="151"/>
      <c r="C20" s="21" t="s">
        <v>428</v>
      </c>
      <c r="D20" s="155"/>
      <c r="E20" s="157" t="s">
        <v>12</v>
      </c>
      <c r="F20" s="144">
        <f>AVERAGE(J20:O20)</f>
        <v>0.16666666666666666</v>
      </c>
      <c r="G20" s="214"/>
      <c r="H20" s="165">
        <f>'1871_ИД'!I58</f>
        <v>0</v>
      </c>
      <c r="I20" s="165">
        <f>'1871_ИД'!J58</f>
        <v>0</v>
      </c>
      <c r="J20" s="169">
        <f>'1871_ИД'!K57</f>
        <v>0</v>
      </c>
      <c r="K20" s="169">
        <f>'1871_ИД'!L57</f>
        <v>0.2</v>
      </c>
      <c r="L20" s="169">
        <f>'1871_ИД'!M57</f>
        <v>0.2</v>
      </c>
      <c r="M20" s="169">
        <f>'1871_ИД'!N57</f>
        <v>0.2</v>
      </c>
      <c r="N20" s="169">
        <f>'1871_ИД'!O57</f>
        <v>0.2</v>
      </c>
      <c r="O20" s="169">
        <f>'1871_ИД'!P57</f>
        <v>0.2</v>
      </c>
      <c r="P20" s="91"/>
      <c r="Q20" s="259"/>
      <c r="R20" s="295"/>
      <c r="S20" s="295"/>
      <c r="T20" s="295"/>
      <c r="U20" s="295"/>
      <c r="V20" s="295"/>
      <c r="W20" s="295"/>
      <c r="X20" s="91"/>
    </row>
    <row r="21" spans="1:24" customFormat="1">
      <c r="A21" s="91"/>
      <c r="B21" s="91"/>
      <c r="C21" s="91"/>
      <c r="D21" s="91"/>
      <c r="E21" s="91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91"/>
      <c r="Q21" s="91"/>
      <c r="R21" s="91"/>
      <c r="S21" s="91"/>
      <c r="T21" s="91"/>
      <c r="U21" s="91"/>
      <c r="V21" s="91"/>
      <c r="W21" s="91"/>
      <c r="X21" s="91"/>
    </row>
    <row r="22" spans="1:24" customFormat="1" ht="32">
      <c r="A22" s="91"/>
      <c r="B22" s="151" t="s">
        <v>299</v>
      </c>
      <c r="C22" s="152" t="s">
        <v>365</v>
      </c>
      <c r="D22" s="153" t="s">
        <v>97</v>
      </c>
      <c r="E22" s="154" t="s">
        <v>108</v>
      </c>
      <c r="F22" s="142">
        <f>SUM(G22:O22)</f>
        <v>40</v>
      </c>
      <c r="G22" s="142"/>
      <c r="H22" s="263">
        <f>H23</f>
        <v>0</v>
      </c>
      <c r="I22" s="263">
        <f t="shared" ref="I22:O22" si="7">I23</f>
        <v>0</v>
      </c>
      <c r="J22" s="263">
        <f t="shared" si="7"/>
        <v>0</v>
      </c>
      <c r="K22" s="263">
        <f t="shared" si="7"/>
        <v>25</v>
      </c>
      <c r="L22" s="263">
        <f t="shared" si="7"/>
        <v>15</v>
      </c>
      <c r="M22" s="263">
        <f t="shared" si="7"/>
        <v>0</v>
      </c>
      <c r="N22" s="263">
        <f t="shared" si="7"/>
        <v>0</v>
      </c>
      <c r="O22" s="263">
        <f t="shared" si="7"/>
        <v>0</v>
      </c>
      <c r="P22" s="91"/>
      <c r="Q22" s="91"/>
      <c r="R22" s="91"/>
      <c r="S22" s="91"/>
      <c r="T22" s="91"/>
      <c r="U22" s="91"/>
      <c r="V22" s="91"/>
      <c r="W22" s="91"/>
      <c r="X22" s="91"/>
    </row>
    <row r="23" spans="1:24" customFormat="1" ht="16">
      <c r="A23" s="91"/>
      <c r="B23" s="151"/>
      <c r="C23" s="155" t="s">
        <v>365</v>
      </c>
      <c r="D23" s="156"/>
      <c r="E23" s="94" t="s">
        <v>108</v>
      </c>
      <c r="F23" s="144">
        <f>SUM(J23:O23)</f>
        <v>40</v>
      </c>
      <c r="G23" s="214"/>
      <c r="H23" s="257">
        <v>0</v>
      </c>
      <c r="I23" s="257">
        <v>0</v>
      </c>
      <c r="J23" s="144">
        <f>'1871_ИД'!K53</f>
        <v>0</v>
      </c>
      <c r="K23" s="144">
        <f>'1871_ИД'!L53</f>
        <v>25</v>
      </c>
      <c r="L23" s="144">
        <f>'1871_ИД'!M53</f>
        <v>15</v>
      </c>
      <c r="M23" s="144">
        <f>'1871_ИД'!N53</f>
        <v>0</v>
      </c>
      <c r="N23" s="144">
        <f>'1871_ИД'!O53</f>
        <v>0</v>
      </c>
      <c r="O23" s="144">
        <f>'1871_ИД'!P53</f>
        <v>0</v>
      </c>
      <c r="P23" s="91"/>
      <c r="Q23" s="91"/>
      <c r="R23" s="91"/>
      <c r="S23" s="91"/>
      <c r="T23" s="91"/>
      <c r="U23" s="91"/>
      <c r="V23" s="91"/>
      <c r="W23" s="91"/>
      <c r="X23" s="91"/>
    </row>
    <row r="24" spans="1:24" customFormat="1">
      <c r="A24" s="91"/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</row>
    <row r="25" spans="1:24" customFormat="1">
      <c r="A25" s="91"/>
      <c r="B25" s="91"/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</row>
  </sheetData>
  <mergeCells count="3">
    <mergeCell ref="C1:N1"/>
    <mergeCell ref="F2:N2"/>
    <mergeCell ref="Q2:W2"/>
  </mergeCells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M37"/>
  <sheetViews>
    <sheetView zoomScale="70" zoomScaleNormal="70" workbookViewId="0">
      <selection activeCell="M26" sqref="M26"/>
    </sheetView>
  </sheetViews>
  <sheetFormatPr baseColWidth="10" defaultColWidth="8.6640625" defaultRowHeight="14"/>
  <cols>
    <col min="1" max="1" width="3.33203125" style="98" customWidth="1"/>
    <col min="2" max="2" width="62.6640625" style="98" customWidth="1"/>
    <col min="3" max="3" width="20.33203125" style="98" customWidth="1"/>
    <col min="4" max="4" width="7.6640625" style="98" customWidth="1"/>
    <col min="5" max="5" width="19.5" style="98" customWidth="1"/>
    <col min="6" max="6" width="21" style="98" customWidth="1"/>
    <col min="7" max="7" width="22.83203125" style="98" customWidth="1"/>
    <col min="8" max="8" width="22.5" style="98" customWidth="1"/>
    <col min="9" max="11" width="19.5" style="98" bestFit="1" customWidth="1"/>
    <col min="12" max="12" width="19.5" style="98" customWidth="1"/>
    <col min="13" max="13" width="23.5" style="98" customWidth="1"/>
    <col min="14" max="14" width="8.6640625" style="98"/>
    <col min="15" max="15" width="14.6640625" style="98" customWidth="1"/>
    <col min="16" max="16384" width="8.6640625" style="98"/>
  </cols>
  <sheetData>
    <row r="1" spans="2:13">
      <c r="B1" s="24" t="s">
        <v>2</v>
      </c>
      <c r="C1" s="24" t="s">
        <v>4</v>
      </c>
      <c r="D1" s="24"/>
      <c r="E1" s="24" t="s">
        <v>41</v>
      </c>
    </row>
    <row r="2" spans="2:13">
      <c r="B2" s="44" t="s">
        <v>789</v>
      </c>
      <c r="C2" s="45" t="s">
        <v>14</v>
      </c>
      <c r="D2" s="45"/>
      <c r="E2" s="190">
        <f>M27</f>
        <v>36288.399577286924</v>
      </c>
    </row>
    <row r="3" spans="2:13">
      <c r="B3" s="44" t="s">
        <v>180</v>
      </c>
      <c r="C3" s="45" t="s">
        <v>45</v>
      </c>
      <c r="D3" s="45"/>
      <c r="E3" s="191">
        <f>1+E2/M26</f>
        <v>1.3476592478980167</v>
      </c>
      <c r="F3" s="100"/>
    </row>
    <row r="4" spans="2:13">
      <c r="B4" s="44" t="s">
        <v>98</v>
      </c>
      <c r="C4" s="45" t="s">
        <v>12</v>
      </c>
      <c r="D4" s="45"/>
      <c r="E4" s="185">
        <f>MIRR(E23:L23,'1871_ИД'!$G$65,'1871_ИД'!$G$65)</f>
        <v>0.25191561110997096</v>
      </c>
    </row>
    <row r="5" spans="2:13">
      <c r="B5" s="44" t="s">
        <v>10</v>
      </c>
      <c r="C5" s="45" t="s">
        <v>11</v>
      </c>
      <c r="D5" s="45"/>
      <c r="E5" s="184">
        <f>IF(E2&lt;0,"Не окупается",SUM(E31:L31))</f>
        <v>5.4142532348747734</v>
      </c>
    </row>
    <row r="8" spans="2:13" ht="15" customHeight="1">
      <c r="B8" s="421" t="s">
        <v>28</v>
      </c>
      <c r="C8" s="423" t="s">
        <v>43</v>
      </c>
      <c r="D8" s="130"/>
      <c r="E8" s="24">
        <v>1</v>
      </c>
      <c r="F8" s="24">
        <v>2</v>
      </c>
      <c r="G8" s="24">
        <v>3</v>
      </c>
      <c r="H8" s="24">
        <v>4</v>
      </c>
      <c r="I8" s="24">
        <v>5</v>
      </c>
      <c r="J8" s="24">
        <v>6</v>
      </c>
      <c r="K8" s="24">
        <v>7</v>
      </c>
      <c r="L8" s="24">
        <v>7</v>
      </c>
      <c r="M8" s="421" t="s">
        <v>5</v>
      </c>
    </row>
    <row r="9" spans="2:13">
      <c r="B9" s="422"/>
      <c r="C9" s="424"/>
      <c r="D9" s="131"/>
      <c r="E9" s="174">
        <v>2019</v>
      </c>
      <c r="F9" s="174">
        <v>2020</v>
      </c>
      <c r="G9" s="129">
        <v>2021</v>
      </c>
      <c r="H9" s="129">
        <v>2022</v>
      </c>
      <c r="I9" s="129">
        <v>2023</v>
      </c>
      <c r="J9" s="129">
        <v>2024</v>
      </c>
      <c r="K9" s="129">
        <v>2025</v>
      </c>
      <c r="L9" s="129">
        <v>2026</v>
      </c>
      <c r="M9" s="425"/>
    </row>
    <row r="10" spans="2:13">
      <c r="B10" s="124" t="s">
        <v>99</v>
      </c>
      <c r="C10" s="104" t="s">
        <v>7</v>
      </c>
      <c r="D10" s="104"/>
      <c r="E10" s="125"/>
      <c r="F10" s="125"/>
      <c r="G10" s="125"/>
      <c r="H10" s="125"/>
      <c r="I10" s="125"/>
      <c r="J10" s="125"/>
      <c r="K10" s="125"/>
      <c r="L10" s="125"/>
      <c r="M10" s="105"/>
    </row>
    <row r="11" spans="2:13">
      <c r="B11" s="170" t="s">
        <v>125</v>
      </c>
      <c r="C11" s="126" t="s">
        <v>7</v>
      </c>
      <c r="D11" s="126"/>
      <c r="E11" s="105"/>
      <c r="F11" s="105"/>
      <c r="G11" s="105"/>
      <c r="H11" s="105"/>
      <c r="I11" s="105"/>
      <c r="J11" s="105"/>
      <c r="K11" s="105"/>
      <c r="L11" s="105"/>
      <c r="M11" s="105"/>
    </row>
    <row r="12" spans="2:13">
      <c r="B12" s="122"/>
      <c r="C12" s="123"/>
      <c r="D12" s="123"/>
      <c r="E12" s="121"/>
      <c r="F12" s="121"/>
      <c r="G12" s="121"/>
      <c r="H12" s="121"/>
      <c r="I12" s="121"/>
      <c r="J12" s="121"/>
      <c r="K12" s="121"/>
      <c r="L12" s="121"/>
      <c r="M12" s="121"/>
    </row>
    <row r="13" spans="2:13">
      <c r="B13" s="103" t="s">
        <v>100</v>
      </c>
      <c r="C13" s="104" t="s">
        <v>7</v>
      </c>
      <c r="D13" s="104"/>
      <c r="E13" s="171">
        <f t="shared" ref="E13:M13" si="0">SUM(E14:E14)</f>
        <v>0</v>
      </c>
      <c r="F13" s="171">
        <f t="shared" si="0"/>
        <v>0</v>
      </c>
      <c r="G13" s="171">
        <f t="shared" si="0"/>
        <v>0</v>
      </c>
      <c r="H13" s="171">
        <f t="shared" si="0"/>
        <v>50993.880000000005</v>
      </c>
      <c r="I13" s="171">
        <f t="shared" si="0"/>
        <v>50993.880000000005</v>
      </c>
      <c r="J13" s="171">
        <f t="shared" si="0"/>
        <v>50993.880000000005</v>
      </c>
      <c r="K13" s="171">
        <f t="shared" si="0"/>
        <v>50993.880000000005</v>
      </c>
      <c r="L13" s="171">
        <f t="shared" si="0"/>
        <v>50993.880000000005</v>
      </c>
      <c r="M13" s="171">
        <f t="shared" si="0"/>
        <v>254969.40000000002</v>
      </c>
    </row>
    <row r="14" spans="2:13">
      <c r="B14" s="170" t="str">
        <f>'1871_Расчет'!C6</f>
        <v>Экономия ЗПД</v>
      </c>
      <c r="C14" s="126" t="s">
        <v>7</v>
      </c>
      <c r="D14" s="126"/>
      <c r="E14" s="125">
        <f>'1871_Расчет'!H6</f>
        <v>0</v>
      </c>
      <c r="F14" s="125">
        <f>'1871_Расчет'!I6</f>
        <v>0</v>
      </c>
      <c r="G14" s="125">
        <f>'1871_Расчет'!J6</f>
        <v>0</v>
      </c>
      <c r="H14" s="125">
        <f>'1871_Расчет'!K6</f>
        <v>50993.880000000005</v>
      </c>
      <c r="I14" s="125">
        <f>'1871_Расчет'!L6</f>
        <v>50993.880000000005</v>
      </c>
      <c r="J14" s="125">
        <f>'1871_Расчет'!M6</f>
        <v>50993.880000000005</v>
      </c>
      <c r="K14" s="125">
        <f>'1871_Расчет'!N6</f>
        <v>50993.880000000005</v>
      </c>
      <c r="L14" s="125">
        <f>'1871_Расчет'!O6</f>
        <v>50993.880000000005</v>
      </c>
      <c r="M14" s="171">
        <f>SUM(C14:L14)</f>
        <v>254969.40000000002</v>
      </c>
    </row>
    <row r="15" spans="2:13">
      <c r="B15" s="101"/>
      <c r="C15" s="102"/>
      <c r="D15" s="102"/>
      <c r="E15" s="102"/>
      <c r="F15" s="102"/>
      <c r="G15" s="102"/>
      <c r="H15" s="102"/>
      <c r="I15" s="102"/>
      <c r="J15" s="102"/>
    </row>
    <row r="16" spans="2:13" ht="28.5" customHeight="1">
      <c r="B16" s="108" t="s">
        <v>44</v>
      </c>
      <c r="C16" s="108" t="s">
        <v>43</v>
      </c>
      <c r="D16" s="108"/>
      <c r="E16" s="108">
        <f t="shared" ref="E16:K16" si="1">E9</f>
        <v>2019</v>
      </c>
      <c r="F16" s="108">
        <f t="shared" si="1"/>
        <v>2020</v>
      </c>
      <c r="G16" s="108">
        <f t="shared" si="1"/>
        <v>2021</v>
      </c>
      <c r="H16" s="108">
        <f t="shared" si="1"/>
        <v>2022</v>
      </c>
      <c r="I16" s="108">
        <f t="shared" si="1"/>
        <v>2023</v>
      </c>
      <c r="J16" s="108">
        <f t="shared" si="1"/>
        <v>2024</v>
      </c>
      <c r="K16" s="108">
        <f t="shared" si="1"/>
        <v>2025</v>
      </c>
      <c r="L16" s="129">
        <v>2026</v>
      </c>
      <c r="M16" s="108" t="s">
        <v>5</v>
      </c>
    </row>
    <row r="17" spans="2:13">
      <c r="B17" s="106" t="s">
        <v>29</v>
      </c>
      <c r="C17" s="107" t="s">
        <v>7</v>
      </c>
      <c r="D17" s="104"/>
      <c r="E17" s="125">
        <f>'1871_ИД'!I31</f>
        <v>0</v>
      </c>
      <c r="F17" s="125">
        <f>'1871_ИД'!J31</f>
        <v>2000</v>
      </c>
      <c r="G17" s="125">
        <f>'1871_ИД'!K31</f>
        <v>40762.1</v>
      </c>
      <c r="H17" s="125">
        <f>'1871_ИД'!L31</f>
        <v>51130</v>
      </c>
      <c r="I17" s="125">
        <f>'1871_ИД'!M31</f>
        <v>45000</v>
      </c>
      <c r="J17" s="125">
        <f>'1871_ИД'!N31</f>
        <v>0</v>
      </c>
      <c r="K17" s="125">
        <f>'1871_ИД'!O31</f>
        <v>0</v>
      </c>
      <c r="L17" s="125">
        <f>'1871_ИД'!P31</f>
        <v>0</v>
      </c>
      <c r="M17" s="171">
        <f>SUM(C17:L17)</f>
        <v>138892.1</v>
      </c>
    </row>
    <row r="18" spans="2:13">
      <c r="B18" s="40" t="s">
        <v>30</v>
      </c>
      <c r="C18" s="38" t="s">
        <v>7</v>
      </c>
      <c r="D18" s="126"/>
      <c r="E18" s="125">
        <f>'1871_ИД'!I38</f>
        <v>0</v>
      </c>
      <c r="F18" s="125">
        <f>'1871_ИД'!J38</f>
        <v>2000</v>
      </c>
      <c r="G18" s="125">
        <f>'1871_ИД'!K38</f>
        <v>2250</v>
      </c>
      <c r="H18" s="125">
        <f>'1871_ИД'!L38</f>
        <v>0</v>
      </c>
      <c r="I18" s="125">
        <f>'1871_ИД'!M38</f>
        <v>5000</v>
      </c>
      <c r="J18" s="125">
        <f>'1871_ИД'!N38</f>
        <v>0</v>
      </c>
      <c r="K18" s="125">
        <f>'1871_ИД'!O38</f>
        <v>0</v>
      </c>
      <c r="L18" s="125">
        <f>'1871_ИД'!P38</f>
        <v>0</v>
      </c>
      <c r="M18" s="171">
        <f>SUM(C18:L18)</f>
        <v>9250</v>
      </c>
    </row>
    <row r="19" spans="2:13">
      <c r="B19" s="25" t="s">
        <v>5</v>
      </c>
      <c r="C19" s="39" t="s">
        <v>7</v>
      </c>
      <c r="D19" s="126"/>
      <c r="E19" s="171">
        <f t="shared" ref="E19:M19" si="2">SUM(E17:E18)</f>
        <v>0</v>
      </c>
      <c r="F19" s="171">
        <f t="shared" si="2"/>
        <v>4000</v>
      </c>
      <c r="G19" s="171">
        <f t="shared" si="2"/>
        <v>43012.1</v>
      </c>
      <c r="H19" s="171">
        <f t="shared" si="2"/>
        <v>51130</v>
      </c>
      <c r="I19" s="171">
        <f t="shared" si="2"/>
        <v>50000</v>
      </c>
      <c r="J19" s="171">
        <f t="shared" si="2"/>
        <v>0</v>
      </c>
      <c r="K19" s="171">
        <f t="shared" si="2"/>
        <v>0</v>
      </c>
      <c r="L19" s="171">
        <f t="shared" si="2"/>
        <v>0</v>
      </c>
      <c r="M19" s="171">
        <f t="shared" si="2"/>
        <v>148142.1</v>
      </c>
    </row>
    <row r="20" spans="2:13">
      <c r="B20" s="102"/>
      <c r="C20" s="102"/>
      <c r="D20" s="102"/>
      <c r="E20" s="102"/>
      <c r="F20" s="102"/>
      <c r="G20" s="102"/>
      <c r="H20" s="102"/>
      <c r="I20" s="102"/>
      <c r="J20" s="102"/>
      <c r="K20" s="109"/>
      <c r="L20" s="109"/>
    </row>
    <row r="21" spans="2:13" s="99" customFormat="1">
      <c r="B21" s="41" t="s">
        <v>8</v>
      </c>
      <c r="C21" s="43" t="s">
        <v>45</v>
      </c>
      <c r="D21" s="43"/>
      <c r="E21" s="42">
        <f>1/(1+'1871_ИД'!$G$65)^(E9-'1871_ИД'!$G$20+1/2)</f>
        <v>1.0677078252031311</v>
      </c>
      <c r="F21" s="42">
        <f>1/(1+'1871_ИД'!$G$65)^(F9-'1871_ИД'!$G$20+1/2)</f>
        <v>0.93658581158169396</v>
      </c>
      <c r="G21" s="42">
        <f>1/(1+'1871_ИД'!$G$65)^(G9-'1871_ИД'!$G$20+1/2)</f>
        <v>0.82156650138745069</v>
      </c>
      <c r="H21" s="42">
        <f>1/(1+'1871_ИД'!$G$65)^(H9-'1871_ИД'!$G$20+1/2)</f>
        <v>0.72067236963811454</v>
      </c>
      <c r="I21" s="42">
        <f>1/(1+'1871_ИД'!$G$65)^(I9-'1871_ИД'!$G$20+1/2)</f>
        <v>0.63216874529659162</v>
      </c>
      <c r="J21" s="42">
        <f>1/(1+'1871_ИД'!$G$65)^(J9-'1871_ИД'!$G$20+1/2)</f>
        <v>0.55453398710227331</v>
      </c>
      <c r="K21" s="42">
        <f>1/(1+'1871_ИД'!$G$65)^(K9-'1871_ИД'!$G$20+1/2)</f>
        <v>0.48643332201953804</v>
      </c>
      <c r="L21" s="42">
        <f>1/(1+'1871_ИД'!$G$65)^(L9-'1871_ИД'!$G$20+1/2)</f>
        <v>0.42669589650836653</v>
      </c>
      <c r="M21" s="46"/>
    </row>
    <row r="23" spans="2:13">
      <c r="B23" s="25" t="s">
        <v>31</v>
      </c>
      <c r="C23" s="38" t="s">
        <v>7</v>
      </c>
      <c r="D23" s="38"/>
      <c r="E23" s="26">
        <f t="shared" ref="E23:L23" si="3">SUM(E13,-E19)</f>
        <v>0</v>
      </c>
      <c r="F23" s="26">
        <f t="shared" si="3"/>
        <v>-4000</v>
      </c>
      <c r="G23" s="26">
        <f t="shared" si="3"/>
        <v>-43012.1</v>
      </c>
      <c r="H23" s="26">
        <f t="shared" si="3"/>
        <v>-136.11999999999534</v>
      </c>
      <c r="I23" s="26">
        <f t="shared" si="3"/>
        <v>993.88000000000466</v>
      </c>
      <c r="J23" s="26">
        <f t="shared" si="3"/>
        <v>50993.880000000005</v>
      </c>
      <c r="K23" s="26">
        <f t="shared" si="3"/>
        <v>50993.880000000005</v>
      </c>
      <c r="L23" s="26">
        <f t="shared" si="3"/>
        <v>50993.880000000005</v>
      </c>
      <c r="M23" s="171">
        <f>SUM(C23:L23)</f>
        <v>106827.30000000002</v>
      </c>
    </row>
    <row r="24" spans="2:13">
      <c r="B24" s="25" t="s">
        <v>32</v>
      </c>
      <c r="C24" s="38" t="s">
        <v>7</v>
      </c>
      <c r="D24" s="38"/>
      <c r="E24" s="26">
        <f t="shared" ref="E24:L24" si="4">SUM(E13,-E18)</f>
        <v>0</v>
      </c>
      <c r="F24" s="26">
        <f t="shared" si="4"/>
        <v>-2000</v>
      </c>
      <c r="G24" s="26">
        <f t="shared" si="4"/>
        <v>-2250</v>
      </c>
      <c r="H24" s="26">
        <f t="shared" si="4"/>
        <v>50993.880000000005</v>
      </c>
      <c r="I24" s="26">
        <f t="shared" si="4"/>
        <v>45993.880000000005</v>
      </c>
      <c r="J24" s="26">
        <f t="shared" si="4"/>
        <v>50993.880000000005</v>
      </c>
      <c r="K24" s="26">
        <f t="shared" si="4"/>
        <v>50993.880000000005</v>
      </c>
      <c r="L24" s="26">
        <f t="shared" si="4"/>
        <v>50993.880000000005</v>
      </c>
      <c r="M24" s="171">
        <f>SUM(C24:L24)</f>
        <v>245719.40000000002</v>
      </c>
    </row>
    <row r="25" spans="2:13">
      <c r="B25" s="25" t="s">
        <v>33</v>
      </c>
      <c r="C25" s="38" t="s">
        <v>7</v>
      </c>
      <c r="D25" s="180"/>
      <c r="E25" s="26">
        <f>SUM(E24,D25)</f>
        <v>0</v>
      </c>
      <c r="F25" s="26">
        <f t="shared" ref="F25:L25" si="5">SUM(F24,E25)</f>
        <v>-2000</v>
      </c>
      <c r="G25" s="26">
        <f t="shared" si="5"/>
        <v>-4250</v>
      </c>
      <c r="H25" s="26">
        <f t="shared" si="5"/>
        <v>46743.880000000005</v>
      </c>
      <c r="I25" s="26">
        <f t="shared" si="5"/>
        <v>92737.760000000009</v>
      </c>
      <c r="J25" s="26">
        <f t="shared" si="5"/>
        <v>143731.64000000001</v>
      </c>
      <c r="K25" s="26">
        <f t="shared" si="5"/>
        <v>194725.52000000002</v>
      </c>
      <c r="L25" s="26">
        <f t="shared" si="5"/>
        <v>245719.40000000002</v>
      </c>
      <c r="M25" s="171">
        <f>L25</f>
        <v>245719.40000000002</v>
      </c>
    </row>
    <row r="26" spans="2:13">
      <c r="B26" s="25" t="s">
        <v>437</v>
      </c>
      <c r="C26" s="38" t="s">
        <v>7</v>
      </c>
      <c r="D26" s="38"/>
      <c r="E26" s="26">
        <f t="shared" ref="E26:L26" si="6">(E17-E24*E34*(E24&lt;0))*E21</f>
        <v>0</v>
      </c>
      <c r="F26" s="26">
        <f t="shared" si="6"/>
        <v>3746.3432463267759</v>
      </c>
      <c r="G26" s="26">
        <f t="shared" si="6"/>
        <v>35337.300514327166</v>
      </c>
      <c r="H26" s="26">
        <f t="shared" si="6"/>
        <v>36847.978259596799</v>
      </c>
      <c r="I26" s="26">
        <f t="shared" si="6"/>
        <v>28447.593538346624</v>
      </c>
      <c r="J26" s="26">
        <f t="shared" si="6"/>
        <v>0</v>
      </c>
      <c r="K26" s="26">
        <f t="shared" si="6"/>
        <v>0</v>
      </c>
      <c r="L26" s="26">
        <f t="shared" si="6"/>
        <v>0</v>
      </c>
      <c r="M26" s="171">
        <f>SUM(C26:L26)</f>
        <v>104379.21555859737</v>
      </c>
    </row>
    <row r="27" spans="2:13">
      <c r="B27" s="25" t="s">
        <v>34</v>
      </c>
      <c r="C27" s="38" t="s">
        <v>7</v>
      </c>
      <c r="D27" s="38"/>
      <c r="E27" s="26">
        <f>E21*E23</f>
        <v>0</v>
      </c>
      <c r="F27" s="26">
        <f t="shared" ref="F27:L27" si="7">F21*F23</f>
        <v>-3746.3432463267759</v>
      </c>
      <c r="G27" s="26">
        <f t="shared" si="7"/>
        <v>-35337.300514327166</v>
      </c>
      <c r="H27" s="26">
        <f t="shared" si="7"/>
        <v>-98.097922955136795</v>
      </c>
      <c r="I27" s="26">
        <f t="shared" si="7"/>
        <v>628.29987257537937</v>
      </c>
      <c r="J27" s="26">
        <f t="shared" si="7"/>
        <v>28277.839594214875</v>
      </c>
      <c r="K27" s="26">
        <f t="shared" si="7"/>
        <v>24805.122451065683</v>
      </c>
      <c r="L27" s="26">
        <f t="shared" si="7"/>
        <v>21758.879343040066</v>
      </c>
      <c r="M27" s="171">
        <f>SUM(C27:L27)</f>
        <v>36288.399577286924</v>
      </c>
    </row>
    <row r="28" spans="2:13">
      <c r="B28" s="25" t="s">
        <v>35</v>
      </c>
      <c r="C28" s="38" t="s">
        <v>7</v>
      </c>
      <c r="D28" s="180"/>
      <c r="E28" s="26">
        <f t="shared" ref="E28:L28" si="8">D28+E23</f>
        <v>0</v>
      </c>
      <c r="F28" s="26">
        <f t="shared" si="8"/>
        <v>-4000</v>
      </c>
      <c r="G28" s="26">
        <f t="shared" si="8"/>
        <v>-47012.1</v>
      </c>
      <c r="H28" s="26">
        <f t="shared" si="8"/>
        <v>-47148.219999999994</v>
      </c>
      <c r="I28" s="26">
        <f t="shared" si="8"/>
        <v>-46154.339999999989</v>
      </c>
      <c r="J28" s="26">
        <f t="shared" si="8"/>
        <v>4839.5400000000154</v>
      </c>
      <c r="K28" s="26">
        <f t="shared" si="8"/>
        <v>55833.42000000002</v>
      </c>
      <c r="L28" s="26">
        <f t="shared" si="8"/>
        <v>106827.30000000002</v>
      </c>
      <c r="M28" s="171">
        <f>L28</f>
        <v>106827.30000000002</v>
      </c>
    </row>
    <row r="29" spans="2:13">
      <c r="B29" s="25" t="s">
        <v>36</v>
      </c>
      <c r="C29" s="181" t="s">
        <v>11</v>
      </c>
      <c r="D29" s="180"/>
      <c r="E29" s="27">
        <f>IF(E28&lt;0,1,IF(D29&lt;1,0,ABS(D28)/(ABS(D28)+E28)))</f>
        <v>0</v>
      </c>
      <c r="F29" s="27">
        <f t="shared" ref="F29:L29" si="9">IF(F28&lt;0,1,IF(E29&lt;1,0,ABS(E28)/(ABS(E28)+F28)))</f>
        <v>1</v>
      </c>
      <c r="G29" s="27">
        <f t="shared" si="9"/>
        <v>1</v>
      </c>
      <c r="H29" s="27">
        <f t="shared" si="9"/>
        <v>1</v>
      </c>
      <c r="I29" s="26">
        <f t="shared" si="9"/>
        <v>1</v>
      </c>
      <c r="J29" s="26">
        <f t="shared" si="9"/>
        <v>0.90509567030396565</v>
      </c>
      <c r="K29" s="26">
        <f t="shared" si="9"/>
        <v>0</v>
      </c>
      <c r="L29" s="26">
        <f t="shared" si="9"/>
        <v>0</v>
      </c>
      <c r="M29" s="182">
        <f>SUM(C29:L29)</f>
        <v>4.9050956703039654</v>
      </c>
    </row>
    <row r="30" spans="2:13">
      <c r="B30" s="25" t="s">
        <v>37</v>
      </c>
      <c r="C30" s="38" t="s">
        <v>7</v>
      </c>
      <c r="D30" s="180"/>
      <c r="E30" s="26">
        <f t="shared" ref="E30:L30" si="10">E27+D30</f>
        <v>0</v>
      </c>
      <c r="F30" s="26">
        <f t="shared" si="10"/>
        <v>-3746.3432463267759</v>
      </c>
      <c r="G30" s="26">
        <f t="shared" si="10"/>
        <v>-39083.64376065394</v>
      </c>
      <c r="H30" s="26">
        <f t="shared" si="10"/>
        <v>-39181.741683609078</v>
      </c>
      <c r="I30" s="26">
        <f t="shared" si="10"/>
        <v>-38553.441811033699</v>
      </c>
      <c r="J30" s="26">
        <f t="shared" si="10"/>
        <v>-10275.602216818825</v>
      </c>
      <c r="K30" s="26">
        <f t="shared" si="10"/>
        <v>14529.520234246858</v>
      </c>
      <c r="L30" s="26">
        <f t="shared" si="10"/>
        <v>36288.399577286924</v>
      </c>
      <c r="M30" s="171">
        <f>L30</f>
        <v>36288.399577286924</v>
      </c>
    </row>
    <row r="31" spans="2:13">
      <c r="B31" s="25" t="s">
        <v>38</v>
      </c>
      <c r="C31" s="181" t="s">
        <v>11</v>
      </c>
      <c r="D31" s="180"/>
      <c r="E31" s="26">
        <f>IF(E30&lt;0,1,IF(D31&lt;1,0,ABS(D30)/(ABS(D30)+E30)))</f>
        <v>0</v>
      </c>
      <c r="F31" s="26">
        <f t="shared" ref="F31:L31" si="11">IF(F30&lt;0,1,IF(E31&lt;1,0,ABS(E30)/(ABS(E30)+F30)))</f>
        <v>1</v>
      </c>
      <c r="G31" s="26">
        <f t="shared" si="11"/>
        <v>1</v>
      </c>
      <c r="H31" s="26">
        <f t="shared" si="11"/>
        <v>1</v>
      </c>
      <c r="I31" s="26">
        <f t="shared" si="11"/>
        <v>1</v>
      </c>
      <c r="J31" s="26">
        <f t="shared" si="11"/>
        <v>1</v>
      </c>
      <c r="K31" s="26">
        <f t="shared" si="11"/>
        <v>0.41425323487477328</v>
      </c>
      <c r="L31" s="26">
        <f t="shared" si="11"/>
        <v>0</v>
      </c>
      <c r="M31" s="28">
        <f>SUM(E31:K31)</f>
        <v>5.4142532348747734</v>
      </c>
    </row>
    <row r="34" spans="2:13" s="111" customFormat="1" ht="12">
      <c r="B34" s="112" t="s">
        <v>39</v>
      </c>
      <c r="C34" s="113"/>
      <c r="D34" s="113"/>
      <c r="E34" s="113">
        <f>IF(E35&gt;$C$36,0,1)</f>
        <v>1</v>
      </c>
      <c r="F34" s="113">
        <f t="shared" ref="F34:L34" si="12">IF(F35&gt;$C$36,0,1)</f>
        <v>1</v>
      </c>
      <c r="G34" s="113">
        <f t="shared" si="12"/>
        <v>1</v>
      </c>
      <c r="H34" s="113">
        <f t="shared" si="12"/>
        <v>0</v>
      </c>
      <c r="I34" s="113">
        <f t="shared" si="12"/>
        <v>0</v>
      </c>
      <c r="J34" s="113">
        <f t="shared" si="12"/>
        <v>0</v>
      </c>
      <c r="K34" s="113">
        <f t="shared" si="12"/>
        <v>0</v>
      </c>
      <c r="L34" s="113">
        <f t="shared" si="12"/>
        <v>0</v>
      </c>
    </row>
    <row r="35" spans="2:13" s="111" customFormat="1" ht="12">
      <c r="B35" s="112" t="s">
        <v>40</v>
      </c>
      <c r="C35" s="112"/>
      <c r="D35" s="112"/>
      <c r="E35" s="112">
        <f t="shared" ref="E35:L35" si="13">E9</f>
        <v>2019</v>
      </c>
      <c r="F35" s="112">
        <f t="shared" si="13"/>
        <v>2020</v>
      </c>
      <c r="G35" s="112">
        <f t="shared" si="13"/>
        <v>2021</v>
      </c>
      <c r="H35" s="112">
        <f t="shared" si="13"/>
        <v>2022</v>
      </c>
      <c r="I35" s="112">
        <f t="shared" si="13"/>
        <v>2023</v>
      </c>
      <c r="J35" s="112">
        <f t="shared" si="13"/>
        <v>2024</v>
      </c>
      <c r="K35" s="112">
        <f t="shared" si="13"/>
        <v>2025</v>
      </c>
      <c r="L35" s="112">
        <f t="shared" si="13"/>
        <v>2026</v>
      </c>
    </row>
    <row r="36" spans="2:13" s="111" customFormat="1" ht="12">
      <c r="B36" s="112" t="s">
        <v>71</v>
      </c>
      <c r="C36" s="113">
        <f>HLOOKUP(MIN(E25:K25),E25:K35,11,FALSE)*(MIN(E25:K25)&lt;0)</f>
        <v>2021</v>
      </c>
      <c r="D36" s="113"/>
      <c r="E36" s="113"/>
      <c r="F36" s="113"/>
      <c r="G36" s="113"/>
      <c r="H36" s="113"/>
      <c r="I36" s="113"/>
      <c r="J36" s="113"/>
      <c r="K36" s="113"/>
      <c r="L36" s="113"/>
    </row>
    <row r="37" spans="2:13">
      <c r="I37" s="110"/>
      <c r="J37" s="110"/>
      <c r="K37" s="110"/>
      <c r="L37" s="110"/>
      <c r="M37" s="110"/>
    </row>
  </sheetData>
  <sheetProtection formatCells="0" formatColumns="0" formatRows="0" insertColumns="0" insertRows="0" insertHyperlinks="0" deleteColumns="0" deleteRows="0" sort="0" autoFilter="0" pivotTables="0"/>
  <mergeCells count="3">
    <mergeCell ref="B8:B9"/>
    <mergeCell ref="C8:C9"/>
    <mergeCell ref="M8:M9"/>
  </mergeCells>
  <pageMargins left="0.7" right="0.7" top="0.75" bottom="0.75" header="0.3" footer="0.3"/>
  <pageSetup paperSize="9"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2" tint="-0.89999084444715716"/>
  </sheetPr>
  <dimension ref="A1"/>
  <sheetViews>
    <sheetView workbookViewId="0"/>
  </sheetViews>
  <sheetFormatPr baseColWidth="10" defaultColWidth="8.6640625" defaultRowHeight="1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XFD359"/>
  <sheetViews>
    <sheetView zoomScale="40" zoomScaleNormal="40" workbookViewId="0">
      <pane xSplit="5" ySplit="2" topLeftCell="F15" activePane="bottomRight" state="frozen"/>
      <selection pane="topRight"/>
      <selection pane="bottomLeft"/>
      <selection pane="bottomRight" activeCell="J38" sqref="J38"/>
    </sheetView>
  </sheetViews>
  <sheetFormatPr baseColWidth="10" defaultColWidth="0" defaultRowHeight="15" zeroHeight="1" outlineLevelRow="1" outlineLevelCol="1"/>
  <cols>
    <col min="1" max="1" width="5" style="19" customWidth="1"/>
    <col min="2" max="2" width="5.1640625" style="8" customWidth="1"/>
    <col min="3" max="3" width="49.33203125" style="20" customWidth="1"/>
    <col min="4" max="4" width="33.5" style="20" customWidth="1" outlineLevel="1"/>
    <col min="5" max="5" width="26.83203125" style="20" customWidth="1" outlineLevel="1"/>
    <col min="6" max="6" width="14.1640625" style="19" customWidth="1"/>
    <col min="7" max="7" width="12.5" style="19" customWidth="1"/>
    <col min="8" max="8" width="13.33203125" style="19" customWidth="1"/>
    <col min="9" max="16" width="12.33203125" style="19" customWidth="1"/>
    <col min="17" max="20" width="12.33203125" style="19" hidden="1" customWidth="1"/>
    <col min="21" max="21" width="0" style="13" hidden="1" customWidth="1"/>
    <col min="22" max="25" width="0" style="19" hidden="1" customWidth="1"/>
    <col min="26" max="16384" width="9.1640625" style="19" hidden="1"/>
  </cols>
  <sheetData>
    <row r="1" spans="1:21" ht="21.75" customHeight="1">
      <c r="A1" s="1" t="s">
        <v>0</v>
      </c>
      <c r="B1" s="2" t="s">
        <v>1</v>
      </c>
      <c r="C1" s="3" t="s">
        <v>2</v>
      </c>
      <c r="D1" s="3" t="s">
        <v>66</v>
      </c>
      <c r="E1" s="67" t="s">
        <v>3</v>
      </c>
      <c r="F1" s="4" t="s">
        <v>4</v>
      </c>
      <c r="G1" s="5" t="s">
        <v>5</v>
      </c>
      <c r="H1" s="6">
        <v>2018</v>
      </c>
      <c r="I1" s="6">
        <v>2019</v>
      </c>
      <c r="J1" s="6">
        <v>2020</v>
      </c>
      <c r="K1" s="6">
        <v>2021</v>
      </c>
      <c r="L1" s="6">
        <v>2022</v>
      </c>
      <c r="M1" s="6">
        <v>2023</v>
      </c>
      <c r="N1" s="6">
        <v>2024</v>
      </c>
      <c r="O1" s="6">
        <v>2025</v>
      </c>
      <c r="P1" s="6">
        <v>2026</v>
      </c>
      <c r="Q1" s="6">
        <v>2027</v>
      </c>
      <c r="R1" s="6">
        <v>2028</v>
      </c>
      <c r="S1" s="6">
        <v>2029</v>
      </c>
      <c r="T1" s="6">
        <v>2030</v>
      </c>
      <c r="U1" s="13" t="s">
        <v>21</v>
      </c>
    </row>
    <row r="2" spans="1:21">
      <c r="A2" s="52"/>
      <c r="B2" s="70"/>
      <c r="C2" s="74"/>
      <c r="D2" s="74"/>
      <c r="E2" s="71"/>
      <c r="F2" s="75"/>
      <c r="G2" s="74"/>
      <c r="H2" s="74"/>
      <c r="I2" s="74"/>
      <c r="J2" s="74"/>
      <c r="K2" s="74"/>
      <c r="L2" s="74"/>
      <c r="M2" s="74"/>
      <c r="N2" s="74"/>
      <c r="O2" s="74"/>
      <c r="P2" s="74"/>
      <c r="Q2" s="7"/>
      <c r="R2" s="7"/>
      <c r="S2" s="7"/>
      <c r="T2" s="7"/>
      <c r="U2" s="13" t="s">
        <v>21</v>
      </c>
    </row>
    <row r="3" spans="1:21">
      <c r="A3" s="52"/>
      <c r="B3" s="70"/>
      <c r="C3" s="76"/>
      <c r="D3" s="76"/>
      <c r="E3" s="77"/>
      <c r="F3" s="78"/>
      <c r="G3" s="79"/>
      <c r="H3" s="52" t="s">
        <v>73</v>
      </c>
      <c r="I3" s="52"/>
      <c r="J3" s="52"/>
      <c r="K3" s="52"/>
      <c r="L3" s="52"/>
      <c r="M3" s="52"/>
      <c r="N3" s="52"/>
      <c r="O3" s="52"/>
      <c r="P3" s="52"/>
      <c r="U3" s="13" t="s">
        <v>21</v>
      </c>
    </row>
    <row r="4" spans="1:21" ht="16">
      <c r="A4" s="52"/>
      <c r="B4" s="70"/>
      <c r="C4" s="10" t="s">
        <v>15</v>
      </c>
      <c r="D4" s="80"/>
      <c r="E4" s="81" t="s">
        <v>73</v>
      </c>
      <c r="F4" s="82"/>
      <c r="G4" s="52"/>
      <c r="H4" s="52" t="s">
        <v>73</v>
      </c>
      <c r="I4" s="52"/>
      <c r="J4" s="52"/>
      <c r="K4" s="52"/>
      <c r="L4" s="52"/>
      <c r="M4" s="52"/>
      <c r="N4" s="52"/>
      <c r="O4" s="52"/>
      <c r="P4" s="52"/>
      <c r="U4" s="13" t="s">
        <v>21</v>
      </c>
    </row>
    <row r="5" spans="1:21" ht="16">
      <c r="A5" s="52"/>
      <c r="B5" s="70"/>
      <c r="C5" s="11" t="s">
        <v>183</v>
      </c>
      <c r="D5" s="83"/>
      <c r="E5" s="52"/>
      <c r="F5" s="82"/>
      <c r="G5" s="52"/>
      <c r="H5" s="52"/>
      <c r="I5" s="52"/>
      <c r="J5" s="52"/>
      <c r="K5" s="52"/>
      <c r="L5" s="52"/>
      <c r="M5" s="52"/>
      <c r="N5" s="52"/>
      <c r="O5" s="52"/>
      <c r="P5" s="52"/>
      <c r="U5" s="13" t="s">
        <v>21</v>
      </c>
    </row>
    <row r="6" spans="1:21" ht="16">
      <c r="A6" s="52"/>
      <c r="B6" s="70"/>
      <c r="C6" s="10" t="s">
        <v>16</v>
      </c>
      <c r="D6" s="80"/>
      <c r="E6" s="81"/>
      <c r="F6" s="82"/>
      <c r="G6" s="52"/>
      <c r="H6" s="52"/>
      <c r="I6" s="52"/>
      <c r="J6" s="52"/>
      <c r="K6" s="52"/>
      <c r="L6" s="52"/>
      <c r="M6" s="52"/>
      <c r="N6" s="52"/>
      <c r="O6" s="52"/>
      <c r="P6" s="52"/>
      <c r="U6" s="13" t="s">
        <v>21</v>
      </c>
    </row>
    <row r="7" spans="1:21" ht="16">
      <c r="A7" s="52"/>
      <c r="B7" s="70"/>
      <c r="C7" s="11" t="s">
        <v>101</v>
      </c>
      <c r="D7" s="83"/>
      <c r="E7" s="81"/>
      <c r="F7" s="82"/>
      <c r="G7" s="52"/>
      <c r="H7" s="52"/>
      <c r="I7" s="52"/>
      <c r="J7" s="52"/>
      <c r="K7" s="52"/>
      <c r="L7" s="52"/>
      <c r="M7" s="52"/>
      <c r="N7" s="52"/>
      <c r="O7" s="52"/>
      <c r="P7" s="52"/>
      <c r="U7" s="13" t="s">
        <v>21</v>
      </c>
    </row>
    <row r="8" spans="1:21" ht="16">
      <c r="A8" s="52"/>
      <c r="B8" s="70"/>
      <c r="C8" s="10" t="s">
        <v>17</v>
      </c>
      <c r="D8" s="80"/>
      <c r="E8" s="52"/>
      <c r="F8" s="82"/>
      <c r="G8" s="52"/>
      <c r="H8" s="52"/>
      <c r="I8" s="52"/>
      <c r="J8" s="52"/>
      <c r="K8" s="52"/>
      <c r="L8" s="52"/>
      <c r="M8" s="52"/>
      <c r="N8" s="52"/>
      <c r="O8" s="52"/>
      <c r="P8" s="52"/>
      <c r="U8" s="13" t="s">
        <v>21</v>
      </c>
    </row>
    <row r="9" spans="1:21" ht="16">
      <c r="A9" s="52"/>
      <c r="B9" s="70"/>
      <c r="C9" s="11" t="s">
        <v>102</v>
      </c>
      <c r="D9" s="83"/>
      <c r="E9" s="81"/>
      <c r="F9" s="82"/>
      <c r="G9" s="52"/>
      <c r="H9" s="52"/>
      <c r="I9" s="52"/>
      <c r="J9" s="52"/>
      <c r="K9" s="52"/>
      <c r="L9" s="52"/>
      <c r="M9" s="52"/>
      <c r="N9" s="52"/>
      <c r="O9" s="52"/>
      <c r="P9" s="52"/>
      <c r="U9" s="13" t="s">
        <v>21</v>
      </c>
    </row>
    <row r="10" spans="1:21" ht="16">
      <c r="A10" s="52"/>
      <c r="B10" s="70"/>
      <c r="C10" s="10" t="s">
        <v>19</v>
      </c>
      <c r="D10" s="80"/>
      <c r="E10" s="81"/>
      <c r="F10" s="82"/>
      <c r="G10" s="52"/>
      <c r="H10" s="52"/>
      <c r="I10" s="52"/>
      <c r="J10" s="52"/>
      <c r="K10" s="52"/>
      <c r="L10" s="52"/>
      <c r="M10" s="52"/>
      <c r="N10" s="52"/>
      <c r="O10" s="52"/>
      <c r="P10" s="52"/>
      <c r="U10" s="13" t="s">
        <v>21</v>
      </c>
    </row>
    <row r="11" spans="1:21" ht="16">
      <c r="A11" s="52"/>
      <c r="B11" s="70"/>
      <c r="C11" s="11" t="s">
        <v>47</v>
      </c>
      <c r="D11" s="83"/>
      <c r="E11" s="84"/>
      <c r="F11" s="82"/>
      <c r="G11" s="52"/>
      <c r="H11" s="52"/>
      <c r="I11" s="52"/>
      <c r="J11" s="52"/>
      <c r="K11" s="52"/>
      <c r="L11" s="52"/>
      <c r="M11" s="52"/>
      <c r="N11" s="52"/>
      <c r="O11" s="52"/>
      <c r="P11" s="52"/>
      <c r="U11" s="13" t="s">
        <v>21</v>
      </c>
    </row>
    <row r="12" spans="1:21" ht="16">
      <c r="A12" s="52"/>
      <c r="B12" s="70"/>
      <c r="C12" s="10" t="s">
        <v>57</v>
      </c>
      <c r="D12" s="80"/>
      <c r="E12" s="84"/>
      <c r="F12" s="82"/>
      <c r="G12" s="52"/>
      <c r="H12" s="52"/>
      <c r="I12" s="52"/>
      <c r="J12" s="52"/>
      <c r="K12" s="52"/>
      <c r="L12" s="52"/>
      <c r="M12" s="52"/>
      <c r="N12" s="52"/>
      <c r="O12" s="52"/>
      <c r="P12" s="52"/>
    </row>
    <row r="13" spans="1:21" ht="16">
      <c r="A13" s="52"/>
      <c r="B13" s="70"/>
      <c r="C13" s="11" t="s">
        <v>103</v>
      </c>
      <c r="D13" s="83"/>
      <c r="E13" s="84"/>
      <c r="F13" s="82"/>
      <c r="G13" s="52"/>
      <c r="H13" s="52"/>
      <c r="I13" s="52"/>
      <c r="J13" s="52"/>
      <c r="K13" s="52"/>
      <c r="L13" s="52"/>
      <c r="M13" s="52"/>
      <c r="N13" s="52"/>
      <c r="O13" s="52"/>
      <c r="P13" s="52"/>
    </row>
    <row r="14" spans="1:21" ht="16">
      <c r="A14" s="52"/>
      <c r="B14" s="70"/>
      <c r="C14" s="10" t="s">
        <v>46</v>
      </c>
      <c r="D14" s="80"/>
      <c r="E14" s="8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T14" s="13"/>
      <c r="U14" s="19"/>
    </row>
    <row r="15" spans="1:21" ht="16">
      <c r="A15" s="52"/>
      <c r="B15" s="70"/>
      <c r="C15" s="11" t="s">
        <v>104</v>
      </c>
      <c r="D15" s="83"/>
      <c r="E15" s="8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T15" s="13"/>
      <c r="U15" s="19"/>
    </row>
    <row r="16" spans="1:21">
      <c r="A16" s="52"/>
      <c r="B16" s="70"/>
      <c r="C16" s="81"/>
      <c r="D16" s="81"/>
      <c r="E16" s="8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T16" s="13"/>
      <c r="U16" s="19"/>
    </row>
    <row r="17" spans="1:21" ht="17.25" customHeight="1">
      <c r="A17" s="52"/>
      <c r="B17" s="70"/>
      <c r="C17" s="83"/>
      <c r="D17" s="83"/>
      <c r="E17" s="81"/>
      <c r="F17" s="82"/>
      <c r="G17" s="52"/>
      <c r="H17" s="52"/>
      <c r="I17" s="52"/>
      <c r="J17" s="52"/>
      <c r="K17" s="52"/>
      <c r="L17" s="52"/>
      <c r="M17" s="52"/>
      <c r="N17" s="52"/>
      <c r="O17" s="52"/>
      <c r="P17" s="52"/>
      <c r="U17" s="13" t="s">
        <v>21</v>
      </c>
    </row>
    <row r="18" spans="1:21">
      <c r="A18" s="52"/>
      <c r="B18" s="114" t="s">
        <v>63</v>
      </c>
      <c r="C18" s="31" t="s">
        <v>18</v>
      </c>
      <c r="D18" s="31"/>
      <c r="E18" s="32"/>
      <c r="F18" s="33"/>
      <c r="G18" s="34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13" t="s">
        <v>21</v>
      </c>
    </row>
    <row r="19" spans="1:21">
      <c r="A19" s="52"/>
      <c r="B19" s="70"/>
      <c r="C19" s="71"/>
      <c r="D19" s="71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U19" s="13" t="s">
        <v>21</v>
      </c>
    </row>
    <row r="20" spans="1:21" ht="16" outlineLevel="1">
      <c r="A20" s="52"/>
      <c r="B20" s="97" t="s">
        <v>76</v>
      </c>
      <c r="C20" s="96" t="s">
        <v>70</v>
      </c>
      <c r="D20" s="96"/>
      <c r="E20" s="85"/>
      <c r="F20" s="85"/>
      <c r="G20" s="175">
        <v>2019</v>
      </c>
      <c r="H20" s="52"/>
      <c r="I20" s="52"/>
      <c r="J20" s="52"/>
      <c r="K20" s="52"/>
      <c r="L20" s="52"/>
      <c r="M20" s="52"/>
      <c r="N20" s="52"/>
      <c r="O20" s="52"/>
      <c r="P20" s="52"/>
    </row>
    <row r="21" spans="1:21" outlineLevel="1">
      <c r="A21" s="52"/>
      <c r="B21" s="70"/>
      <c r="C21" s="71"/>
      <c r="D21" s="71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</row>
    <row r="22" spans="1:21" ht="16" outlineLevel="1">
      <c r="A22" s="52"/>
      <c r="B22" s="15" t="s">
        <v>77</v>
      </c>
      <c r="C22" s="21" t="s">
        <v>58</v>
      </c>
      <c r="D22" s="56" t="s">
        <v>67</v>
      </c>
      <c r="E22" s="56" t="s">
        <v>20</v>
      </c>
      <c r="F22" s="22" t="s">
        <v>9</v>
      </c>
      <c r="G22" s="22"/>
      <c r="H22" s="22"/>
      <c r="I22" s="16">
        <v>43651</v>
      </c>
      <c r="J22" s="16"/>
      <c r="K22" s="17"/>
      <c r="L22" s="17"/>
      <c r="M22" s="17"/>
      <c r="N22" s="17"/>
      <c r="O22" s="17"/>
      <c r="P22" s="17"/>
      <c r="U22" s="13" t="s">
        <v>21</v>
      </c>
    </row>
    <row r="23" spans="1:21" ht="16" outlineLevel="1">
      <c r="A23" s="52"/>
      <c r="B23" s="15" t="s">
        <v>78</v>
      </c>
      <c r="C23" s="21" t="s">
        <v>59</v>
      </c>
      <c r="D23" s="56" t="s">
        <v>67</v>
      </c>
      <c r="E23" s="56" t="s">
        <v>48</v>
      </c>
      <c r="F23" s="22" t="s">
        <v>9</v>
      </c>
      <c r="G23" s="22"/>
      <c r="H23" s="22"/>
      <c r="I23" s="16">
        <v>43784</v>
      </c>
      <c r="J23" s="16"/>
      <c r="K23" s="17"/>
      <c r="L23" s="17"/>
      <c r="M23" s="17"/>
      <c r="N23" s="17"/>
      <c r="O23" s="17"/>
      <c r="P23" s="17"/>
      <c r="U23" s="13" t="s">
        <v>21</v>
      </c>
    </row>
    <row r="24" spans="1:21" ht="16" outlineLevel="1">
      <c r="A24" s="52"/>
      <c r="B24" s="15" t="s">
        <v>79</v>
      </c>
      <c r="C24" s="21" t="s">
        <v>74</v>
      </c>
      <c r="D24" s="56"/>
      <c r="E24" s="56"/>
      <c r="F24" s="22"/>
      <c r="G24" s="22"/>
      <c r="H24" s="22"/>
      <c r="I24" s="16"/>
      <c r="J24" s="16">
        <v>43921</v>
      </c>
      <c r="K24" s="17"/>
      <c r="L24" s="17"/>
      <c r="M24" s="17"/>
      <c r="N24" s="17"/>
      <c r="O24" s="17"/>
      <c r="P24" s="17"/>
    </row>
    <row r="25" spans="1:21" ht="16" outlineLevel="1">
      <c r="A25" s="52"/>
      <c r="B25" s="15" t="s">
        <v>80</v>
      </c>
      <c r="C25" s="21" t="s">
        <v>75</v>
      </c>
      <c r="D25" s="56" t="s">
        <v>67</v>
      </c>
      <c r="E25" s="56" t="s">
        <v>62</v>
      </c>
      <c r="F25" s="22" t="s">
        <v>9</v>
      </c>
      <c r="G25" s="22"/>
      <c r="H25" s="22"/>
      <c r="I25" s="17"/>
      <c r="J25" s="16"/>
      <c r="K25" s="16">
        <v>44408</v>
      </c>
      <c r="L25" s="17"/>
      <c r="M25" s="17"/>
      <c r="N25" s="17"/>
      <c r="O25" s="17"/>
      <c r="P25" s="17"/>
      <c r="U25" s="13" t="s">
        <v>21</v>
      </c>
    </row>
    <row r="26" spans="1:21" ht="16" outlineLevel="1">
      <c r="A26" s="52"/>
      <c r="B26" s="15" t="s">
        <v>81</v>
      </c>
      <c r="C26" s="21" t="s">
        <v>60</v>
      </c>
      <c r="D26" s="56" t="s">
        <v>67</v>
      </c>
      <c r="E26" s="56" t="s">
        <v>61</v>
      </c>
      <c r="F26" s="22" t="s">
        <v>9</v>
      </c>
      <c r="G26" s="22"/>
      <c r="H26" s="22"/>
      <c r="I26" s="175"/>
      <c r="J26" s="17"/>
      <c r="K26" s="17"/>
      <c r="L26" s="16">
        <v>44651</v>
      </c>
      <c r="M26" s="17"/>
      <c r="N26" s="17"/>
      <c r="O26" s="17"/>
      <c r="P26" s="17"/>
      <c r="U26" s="13" t="s">
        <v>21</v>
      </c>
    </row>
    <row r="27" spans="1:21" outlineLevel="1">
      <c r="A27" s="52"/>
      <c r="B27" s="70"/>
      <c r="C27" s="71"/>
      <c r="D27" s="71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U27" s="13" t="s">
        <v>21</v>
      </c>
    </row>
    <row r="28" spans="1:21">
      <c r="A28" s="52"/>
      <c r="B28" s="114" t="s">
        <v>64</v>
      </c>
      <c r="C28" s="31" t="s">
        <v>339</v>
      </c>
      <c r="D28" s="31"/>
      <c r="E28" s="32"/>
      <c r="F28" s="33"/>
      <c r="G28" s="34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13" t="s">
        <v>21</v>
      </c>
    </row>
    <row r="29" spans="1:21">
      <c r="A29" s="52"/>
      <c r="B29" s="70"/>
      <c r="C29" s="71"/>
      <c r="D29" s="71"/>
      <c r="E29" s="71"/>
      <c r="F29" s="52"/>
      <c r="G29" s="52"/>
      <c r="H29" s="52"/>
      <c r="I29" s="52"/>
      <c r="J29" s="52"/>
      <c r="K29" s="270"/>
      <c r="L29" s="52"/>
      <c r="M29" s="52"/>
      <c r="N29" s="52"/>
      <c r="O29" s="52"/>
      <c r="P29" s="52"/>
      <c r="U29" s="13" t="s">
        <v>21</v>
      </c>
    </row>
    <row r="30" spans="1:21" ht="16" outlineLevel="1">
      <c r="A30" s="52"/>
      <c r="B30" s="57" t="s">
        <v>340</v>
      </c>
      <c r="C30" s="58" t="s">
        <v>5</v>
      </c>
      <c r="D30" s="58"/>
      <c r="E30" s="58"/>
      <c r="F30" s="59" t="s">
        <v>14</v>
      </c>
      <c r="G30" s="60">
        <f t="shared" ref="G30:G36" si="0">SUM(H30:T30)</f>
        <v>155861</v>
      </c>
      <c r="H30" s="59"/>
      <c r="I30" s="60">
        <f t="shared" ref="I30:P30" si="1">SUM(I31,I35)</f>
        <v>17951</v>
      </c>
      <c r="J30" s="60">
        <f t="shared" si="1"/>
        <v>31600</v>
      </c>
      <c r="K30" s="60">
        <f t="shared" si="1"/>
        <v>43110</v>
      </c>
      <c r="L30" s="60">
        <f t="shared" si="1"/>
        <v>51200</v>
      </c>
      <c r="M30" s="60">
        <f t="shared" si="1"/>
        <v>4000</v>
      </c>
      <c r="N30" s="60">
        <f t="shared" si="1"/>
        <v>4000</v>
      </c>
      <c r="O30" s="60">
        <f t="shared" si="1"/>
        <v>4000</v>
      </c>
      <c r="P30" s="60">
        <f t="shared" si="1"/>
        <v>0</v>
      </c>
      <c r="Q30" s="14"/>
      <c r="R30" s="14"/>
      <c r="S30" s="14"/>
      <c r="T30" s="14"/>
    </row>
    <row r="31" spans="1:21" ht="16" outlineLevel="1">
      <c r="A31" s="52"/>
      <c r="B31" s="15" t="s">
        <v>65</v>
      </c>
      <c r="C31" s="18" t="s">
        <v>54</v>
      </c>
      <c r="D31" s="271" t="s">
        <v>9</v>
      </c>
      <c r="E31" s="47"/>
      <c r="F31" s="37" t="s">
        <v>14</v>
      </c>
      <c r="G31" s="61">
        <f t="shared" si="0"/>
        <v>123870</v>
      </c>
      <c r="H31" s="37"/>
      <c r="I31" s="189">
        <f>SUM(I32:I34)</f>
        <v>14000</v>
      </c>
      <c r="J31" s="189">
        <f t="shared" ref="J31:P31" si="2">SUM(J32:J34)</f>
        <v>30300</v>
      </c>
      <c r="K31" s="189">
        <f t="shared" si="2"/>
        <v>40370</v>
      </c>
      <c r="L31" s="189">
        <f>SUM(L32:L34)</f>
        <v>39200</v>
      </c>
      <c r="M31" s="189">
        <f t="shared" si="2"/>
        <v>0</v>
      </c>
      <c r="N31" s="189">
        <f t="shared" si="2"/>
        <v>0</v>
      </c>
      <c r="O31" s="189">
        <f t="shared" si="2"/>
        <v>0</v>
      </c>
      <c r="P31" s="189">
        <f t="shared" si="2"/>
        <v>0</v>
      </c>
      <c r="Q31" s="9"/>
      <c r="R31" s="9"/>
      <c r="S31" s="9"/>
      <c r="T31" s="9"/>
      <c r="U31" s="13" t="s">
        <v>21</v>
      </c>
    </row>
    <row r="32" spans="1:21" ht="32" outlineLevel="1">
      <c r="A32" s="52"/>
      <c r="B32" s="15" t="s">
        <v>357</v>
      </c>
      <c r="C32" s="21" t="s">
        <v>392</v>
      </c>
      <c r="D32" s="271" t="s">
        <v>394</v>
      </c>
      <c r="E32" s="47"/>
      <c r="F32" s="309" t="s">
        <v>14</v>
      </c>
      <c r="G32" s="307">
        <f t="shared" si="0"/>
        <v>1794</v>
      </c>
      <c r="H32" s="308"/>
      <c r="I32" s="165">
        <v>0</v>
      </c>
      <c r="J32" s="165">
        <v>0</v>
      </c>
      <c r="K32" s="310">
        <v>1794</v>
      </c>
      <c r="L32" s="262">
        <v>0</v>
      </c>
      <c r="M32" s="262">
        <v>0</v>
      </c>
      <c r="N32" s="165">
        <v>0</v>
      </c>
      <c r="O32" s="165">
        <v>0</v>
      </c>
      <c r="P32" s="165">
        <v>0</v>
      </c>
      <c r="Q32" s="9"/>
      <c r="R32" s="9"/>
      <c r="S32" s="9"/>
      <c r="T32" s="9"/>
    </row>
    <row r="33" spans="1:21" ht="32" outlineLevel="1">
      <c r="A33" s="52"/>
      <c r="B33" s="15" t="s">
        <v>356</v>
      </c>
      <c r="C33" s="21" t="s">
        <v>393</v>
      </c>
      <c r="D33" s="271" t="s">
        <v>394</v>
      </c>
      <c r="E33" s="47"/>
      <c r="F33" s="309" t="s">
        <v>14</v>
      </c>
      <c r="G33" s="307">
        <f t="shared" si="0"/>
        <v>1794</v>
      </c>
      <c r="H33" s="308"/>
      <c r="I33" s="310">
        <v>0</v>
      </c>
      <c r="J33" s="310">
        <v>0</v>
      </c>
      <c r="K33" s="310">
        <v>1794</v>
      </c>
      <c r="L33" s="310">
        <v>0</v>
      </c>
      <c r="M33" s="310">
        <v>0</v>
      </c>
      <c r="N33" s="310">
        <v>0</v>
      </c>
      <c r="O33" s="310">
        <v>0</v>
      </c>
      <c r="P33" s="310">
        <v>0</v>
      </c>
      <c r="Q33" s="9"/>
      <c r="R33" s="9"/>
      <c r="S33" s="9"/>
      <c r="T33" s="9"/>
    </row>
    <row r="34" spans="1:21" ht="32" outlineLevel="1">
      <c r="A34" s="52"/>
      <c r="B34" s="15" t="s">
        <v>378</v>
      </c>
      <c r="C34" s="21" t="s">
        <v>621</v>
      </c>
      <c r="D34" s="271" t="s">
        <v>622</v>
      </c>
      <c r="E34" s="47"/>
      <c r="F34" s="309" t="s">
        <v>14</v>
      </c>
      <c r="G34" s="307">
        <f t="shared" ref="G34" si="3">SUM(H34:T34)</f>
        <v>120282</v>
      </c>
      <c r="H34" s="308"/>
      <c r="I34" s="310">
        <v>14000</v>
      </c>
      <c r="J34" s="310">
        <v>30300</v>
      </c>
      <c r="K34" s="310">
        <f>37012-230</f>
        <v>36782</v>
      </c>
      <c r="L34" s="310">
        <f>33200+6000</f>
        <v>39200</v>
      </c>
      <c r="M34" s="310">
        <v>0</v>
      </c>
      <c r="N34" s="310">
        <v>0</v>
      </c>
      <c r="O34" s="310">
        <v>0</v>
      </c>
      <c r="P34" s="310">
        <v>0</v>
      </c>
      <c r="Q34" s="9"/>
      <c r="R34" s="9"/>
      <c r="S34" s="9"/>
      <c r="T34" s="9"/>
    </row>
    <row r="35" spans="1:21" ht="16" outlineLevel="1">
      <c r="A35" s="52"/>
      <c r="B35" s="15" t="s">
        <v>85</v>
      </c>
      <c r="C35" s="18" t="s">
        <v>55</v>
      </c>
      <c r="D35" s="68" t="s">
        <v>9</v>
      </c>
      <c r="E35" s="47"/>
      <c r="F35" s="37" t="s">
        <v>14</v>
      </c>
      <c r="G35" s="61">
        <f t="shared" si="0"/>
        <v>31991</v>
      </c>
      <c r="H35" s="37"/>
      <c r="I35" s="189">
        <f>SUM(I36:I38)</f>
        <v>3951</v>
      </c>
      <c r="J35" s="189">
        <f t="shared" ref="J35:P35" si="4">SUM(J36:J38)</f>
        <v>1300</v>
      </c>
      <c r="K35" s="189">
        <f t="shared" si="4"/>
        <v>2740</v>
      </c>
      <c r="L35" s="189">
        <f>SUM(L36:L38)</f>
        <v>12000</v>
      </c>
      <c r="M35" s="189">
        <f t="shared" si="4"/>
        <v>4000</v>
      </c>
      <c r="N35" s="189">
        <f t="shared" si="4"/>
        <v>4000</v>
      </c>
      <c r="O35" s="189">
        <f t="shared" si="4"/>
        <v>4000</v>
      </c>
      <c r="P35" s="189">
        <f t="shared" si="4"/>
        <v>0</v>
      </c>
      <c r="Q35" s="9"/>
      <c r="R35" s="9"/>
      <c r="S35" s="9"/>
      <c r="T35" s="9"/>
    </row>
    <row r="36" spans="1:21" ht="32" outlineLevel="1">
      <c r="A36" s="52"/>
      <c r="B36" s="15" t="s">
        <v>341</v>
      </c>
      <c r="C36" s="21" t="s">
        <v>396</v>
      </c>
      <c r="D36" s="271" t="s">
        <v>395</v>
      </c>
      <c r="E36" s="47"/>
      <c r="F36" s="309" t="s">
        <v>14</v>
      </c>
      <c r="G36" s="307">
        <f t="shared" si="0"/>
        <v>2740</v>
      </c>
      <c r="H36" s="37"/>
      <c r="I36" s="165">
        <v>0</v>
      </c>
      <c r="J36" s="165">
        <v>0</v>
      </c>
      <c r="K36" s="310">
        <f>3200-460</f>
        <v>2740</v>
      </c>
      <c r="L36" s="165">
        <v>0</v>
      </c>
      <c r="M36" s="165">
        <v>0</v>
      </c>
      <c r="N36" s="165">
        <v>0</v>
      </c>
      <c r="O36" s="165">
        <v>0</v>
      </c>
      <c r="P36" s="165">
        <v>0</v>
      </c>
      <c r="Q36" s="9"/>
      <c r="R36" s="9"/>
      <c r="S36" s="9"/>
      <c r="T36" s="9"/>
    </row>
    <row r="37" spans="1:21" ht="32" outlineLevel="1">
      <c r="A37" s="52"/>
      <c r="B37" s="15" t="s">
        <v>355</v>
      </c>
      <c r="C37" s="21" t="s">
        <v>621</v>
      </c>
      <c r="D37" s="271" t="s">
        <v>622</v>
      </c>
      <c r="E37" s="47"/>
      <c r="F37" s="309" t="s">
        <v>14</v>
      </c>
      <c r="G37" s="307">
        <f t="shared" ref="G37:G38" si="5">SUM(H37:T37)</f>
        <v>5251</v>
      </c>
      <c r="H37" s="37"/>
      <c r="I37" s="310">
        <v>3951</v>
      </c>
      <c r="J37" s="310">
        <f>700+600</f>
        <v>1300</v>
      </c>
      <c r="K37" s="310">
        <v>0</v>
      </c>
      <c r="L37" s="165">
        <v>0</v>
      </c>
      <c r="M37" s="165">
        <v>0</v>
      </c>
      <c r="N37" s="165">
        <v>0</v>
      </c>
      <c r="O37" s="165">
        <v>0</v>
      </c>
      <c r="P37" s="165">
        <v>0</v>
      </c>
      <c r="Q37" s="9"/>
      <c r="R37" s="9"/>
      <c r="S37" s="9"/>
      <c r="T37" s="9"/>
    </row>
    <row r="38" spans="1:21" ht="16" outlineLevel="1">
      <c r="A38" s="52"/>
      <c r="B38" s="15" t="s">
        <v>519</v>
      </c>
      <c r="C38" s="21" t="s">
        <v>623</v>
      </c>
      <c r="D38" s="271" t="s">
        <v>624</v>
      </c>
      <c r="E38" s="47"/>
      <c r="F38" s="309" t="s">
        <v>14</v>
      </c>
      <c r="G38" s="307">
        <f t="shared" si="5"/>
        <v>24000</v>
      </c>
      <c r="H38" s="37"/>
      <c r="I38" s="310">
        <v>0</v>
      </c>
      <c r="J38" s="310">
        <v>0</v>
      </c>
      <c r="K38" s="165">
        <v>0</v>
      </c>
      <c r="L38" s="310">
        <v>12000</v>
      </c>
      <c r="M38" s="310">
        <v>4000</v>
      </c>
      <c r="N38" s="310">
        <v>4000</v>
      </c>
      <c r="O38" s="310">
        <v>4000</v>
      </c>
      <c r="P38" s="165">
        <v>0</v>
      </c>
      <c r="Q38" s="9"/>
      <c r="R38" s="9"/>
      <c r="S38" s="9"/>
      <c r="T38" s="9"/>
    </row>
    <row r="39" spans="1:21" outlineLevel="1">
      <c r="A39" s="52"/>
      <c r="B39" s="70"/>
      <c r="C39" s="71"/>
      <c r="D39" s="71"/>
      <c r="E39" s="71"/>
      <c r="F39" s="52"/>
      <c r="G39" s="52"/>
      <c r="H39" s="52"/>
      <c r="I39" s="52"/>
      <c r="J39" s="52"/>
      <c r="K39" s="52"/>
      <c r="L39" s="261"/>
      <c r="M39" s="52"/>
      <c r="N39" s="52"/>
      <c r="O39" s="52"/>
      <c r="P39" s="52"/>
      <c r="U39" s="13" t="s">
        <v>21</v>
      </c>
    </row>
    <row r="40" spans="1:21">
      <c r="A40" s="52"/>
      <c r="B40" s="114" t="s">
        <v>82</v>
      </c>
      <c r="C40" s="31" t="s">
        <v>342</v>
      </c>
      <c r="D40" s="31"/>
      <c r="E40" s="32"/>
      <c r="F40" s="33"/>
      <c r="G40" s="34"/>
      <c r="H40" s="35"/>
      <c r="I40" s="35"/>
      <c r="J40" s="35"/>
      <c r="K40" s="35"/>
      <c r="L40" s="35"/>
      <c r="M40" s="35"/>
      <c r="N40" s="35"/>
      <c r="O40" s="35"/>
      <c r="P40" s="35"/>
    </row>
    <row r="41" spans="1:21" s="52" customFormat="1">
      <c r="B41" s="91"/>
      <c r="C41" s="91"/>
      <c r="D41" s="91"/>
      <c r="E41" s="91"/>
      <c r="F41" s="91"/>
      <c r="G41" s="91"/>
      <c r="H41" s="91"/>
      <c r="J41" s="162"/>
      <c r="K41" s="162"/>
      <c r="L41" s="162"/>
      <c r="M41" s="162"/>
      <c r="N41" s="162"/>
      <c r="O41" s="162"/>
      <c r="P41" s="162"/>
      <c r="U41" s="72"/>
    </row>
    <row r="42" spans="1:21" s="52" customFormat="1">
      <c r="B42" s="114" t="s">
        <v>90</v>
      </c>
      <c r="C42" s="31" t="s">
        <v>376</v>
      </c>
      <c r="D42" s="31"/>
      <c r="E42" s="32"/>
      <c r="F42" s="33"/>
      <c r="G42" s="34"/>
      <c r="H42" s="35"/>
      <c r="I42" s="35"/>
      <c r="J42" s="35"/>
      <c r="K42" s="35"/>
      <c r="L42" s="35"/>
      <c r="M42" s="35"/>
      <c r="N42" s="35"/>
      <c r="O42" s="35"/>
      <c r="P42" s="35"/>
      <c r="U42" s="72"/>
    </row>
    <row r="43" spans="1:21" s="52" customFormat="1">
      <c r="B43" s="91"/>
      <c r="C43" s="91"/>
      <c r="D43" s="91"/>
      <c r="E43" s="91"/>
      <c r="F43" s="91"/>
      <c r="G43" s="91"/>
      <c r="H43" s="91"/>
      <c r="J43" s="162"/>
      <c r="K43" s="162"/>
      <c r="L43" s="162"/>
      <c r="M43" s="162"/>
      <c r="N43" s="162"/>
      <c r="O43" s="162"/>
      <c r="P43" s="162"/>
      <c r="U43" s="72"/>
    </row>
    <row r="44" spans="1:21" s="52" customFormat="1">
      <c r="B44" s="91"/>
      <c r="C44" s="92" t="s">
        <v>411</v>
      </c>
      <c r="D44" s="91"/>
      <c r="E44" s="91"/>
      <c r="F44" s="91"/>
      <c r="G44" s="91"/>
      <c r="H44" s="91"/>
      <c r="J44" s="162"/>
      <c r="K44" s="162"/>
      <c r="L44" s="162"/>
      <c r="M44" s="162"/>
      <c r="N44" s="162"/>
      <c r="O44" s="162"/>
      <c r="P44" s="162"/>
      <c r="U44" s="72"/>
    </row>
    <row r="45" spans="1:21" s="52" customFormat="1" ht="16">
      <c r="B45" s="91"/>
      <c r="C45" s="21" t="s">
        <v>308</v>
      </c>
      <c r="D45" s="85" t="s">
        <v>397</v>
      </c>
      <c r="E45" s="85"/>
      <c r="F45" s="22" t="s">
        <v>12</v>
      </c>
      <c r="G45" s="311">
        <v>0.5</v>
      </c>
      <c r="H45" s="91"/>
      <c r="J45" s="162"/>
      <c r="K45" s="162"/>
      <c r="L45" s="162"/>
      <c r="M45" s="162"/>
      <c r="N45" s="162"/>
      <c r="O45" s="162"/>
      <c r="P45" s="162"/>
      <c r="U45" s="72"/>
    </row>
    <row r="46" spans="1:21" s="52" customFormat="1" ht="32">
      <c r="B46" s="91"/>
      <c r="C46" s="21" t="s">
        <v>409</v>
      </c>
      <c r="D46" s="85" t="s">
        <v>397</v>
      </c>
      <c r="E46" s="85"/>
      <c r="F46" s="22" t="s">
        <v>12</v>
      </c>
      <c r="G46" s="311">
        <v>0.15</v>
      </c>
      <c r="H46" s="91"/>
      <c r="J46" s="162"/>
      <c r="K46" s="162"/>
      <c r="L46" s="162"/>
      <c r="M46" s="162"/>
      <c r="N46" s="162"/>
      <c r="O46" s="162"/>
      <c r="P46" s="162"/>
      <c r="U46" s="72"/>
    </row>
    <row r="47" spans="1:21" s="52" customFormat="1" ht="32">
      <c r="B47" s="91"/>
      <c r="C47" s="21" t="s">
        <v>408</v>
      </c>
      <c r="D47" s="96" t="s">
        <v>410</v>
      </c>
      <c r="E47" s="85"/>
      <c r="F47" s="22" t="s">
        <v>12</v>
      </c>
      <c r="G47" s="311">
        <v>0.05</v>
      </c>
      <c r="H47" s="91"/>
      <c r="J47" s="162"/>
      <c r="K47" s="162"/>
      <c r="L47" s="162"/>
      <c r="M47" s="162"/>
      <c r="N47" s="162"/>
      <c r="O47" s="162"/>
      <c r="P47" s="162"/>
      <c r="U47" s="72"/>
    </row>
    <row r="48" spans="1:21" s="52" customFormat="1" ht="32">
      <c r="B48" s="91"/>
      <c r="C48" s="21" t="s">
        <v>402</v>
      </c>
      <c r="D48" s="85" t="s">
        <v>401</v>
      </c>
      <c r="E48" s="85"/>
      <c r="F48" s="22" t="s">
        <v>302</v>
      </c>
      <c r="G48" s="319">
        <v>35</v>
      </c>
      <c r="H48" s="91"/>
      <c r="J48" s="162"/>
      <c r="K48" s="162"/>
      <c r="L48" s="162"/>
      <c r="M48" s="162"/>
      <c r="N48" s="162"/>
      <c r="O48" s="162"/>
      <c r="P48" s="162"/>
      <c r="U48" s="72"/>
    </row>
    <row r="49" spans="2:16384" s="52" customFormat="1" ht="32">
      <c r="B49" s="91"/>
      <c r="C49" s="211" t="s">
        <v>390</v>
      </c>
      <c r="D49" s="96" t="s">
        <v>389</v>
      </c>
      <c r="E49" s="155"/>
      <c r="F49" s="155" t="s">
        <v>331</v>
      </c>
      <c r="G49" s="165"/>
      <c r="H49" s="91"/>
      <c r="I49" s="303">
        <v>0</v>
      </c>
      <c r="J49" s="303">
        <v>0</v>
      </c>
      <c r="K49" s="315">
        <v>0</v>
      </c>
      <c r="L49" s="303">
        <v>0.5</v>
      </c>
      <c r="M49" s="303">
        <v>1</v>
      </c>
      <c r="N49" s="303">
        <v>1</v>
      </c>
      <c r="O49" s="303">
        <v>1</v>
      </c>
      <c r="P49" s="303">
        <v>1</v>
      </c>
      <c r="U49" s="72"/>
    </row>
    <row r="50" spans="2:16384" s="52" customFormat="1">
      <c r="B50" s="91"/>
      <c r="C50" s="91"/>
      <c r="D50" s="91"/>
      <c r="E50" s="91"/>
      <c r="F50" s="91"/>
      <c r="G50" s="91"/>
      <c r="H50" s="91"/>
      <c r="J50" s="162"/>
      <c r="K50" s="162"/>
      <c r="L50" s="162"/>
      <c r="M50" s="162"/>
      <c r="N50" s="162"/>
      <c r="O50" s="162"/>
      <c r="P50" s="162"/>
      <c r="U50" s="72"/>
    </row>
    <row r="51" spans="2:16384" s="52" customFormat="1">
      <c r="B51" s="91"/>
      <c r="C51" s="92" t="s">
        <v>412</v>
      </c>
      <c r="D51" s="91"/>
      <c r="E51" s="91"/>
      <c r="F51" s="91"/>
      <c r="G51" s="91"/>
      <c r="H51" s="91"/>
      <c r="J51" s="162"/>
      <c r="K51" s="162"/>
      <c r="L51" s="162"/>
      <c r="M51" s="162"/>
      <c r="N51" s="162"/>
      <c r="O51" s="162"/>
      <c r="P51" s="162"/>
      <c r="U51" s="72"/>
    </row>
    <row r="52" spans="2:16384" s="52" customFormat="1" ht="16">
      <c r="B52" s="91"/>
      <c r="C52" s="21" t="s">
        <v>308</v>
      </c>
      <c r="D52" s="85" t="s">
        <v>397</v>
      </c>
      <c r="E52" s="85"/>
      <c r="F52" s="22" t="s">
        <v>12</v>
      </c>
      <c r="G52" s="311">
        <v>0.6</v>
      </c>
      <c r="H52" s="91"/>
      <c r="J52" s="162"/>
      <c r="K52" s="162"/>
      <c r="L52" s="162"/>
      <c r="M52" s="162"/>
      <c r="N52" s="162"/>
      <c r="O52" s="162"/>
      <c r="P52" s="162"/>
      <c r="U52" s="72"/>
    </row>
    <row r="53" spans="2:16384" s="52" customFormat="1" ht="32">
      <c r="B53" s="91"/>
      <c r="C53" s="21" t="s">
        <v>409</v>
      </c>
      <c r="D53" s="85" t="s">
        <v>397</v>
      </c>
      <c r="E53" s="85"/>
      <c r="F53" s="22" t="s">
        <v>12</v>
      </c>
      <c r="G53" s="311">
        <v>0.15</v>
      </c>
      <c r="H53" s="91"/>
      <c r="J53" s="162"/>
      <c r="K53" s="162"/>
      <c r="L53" s="162"/>
      <c r="M53" s="162"/>
      <c r="N53" s="162"/>
      <c r="O53" s="162"/>
      <c r="P53" s="162"/>
      <c r="U53" s="72"/>
    </row>
    <row r="54" spans="2:16384" s="52" customFormat="1" ht="32">
      <c r="B54" s="91"/>
      <c r="C54" s="21" t="s">
        <v>408</v>
      </c>
      <c r="D54" s="96" t="s">
        <v>410</v>
      </c>
      <c r="E54" s="85"/>
      <c r="F54" s="22" t="s">
        <v>12</v>
      </c>
      <c r="G54" s="311">
        <v>0.05</v>
      </c>
      <c r="H54" s="91"/>
      <c r="J54" s="162"/>
      <c r="K54" s="162"/>
      <c r="L54" s="162"/>
      <c r="M54" s="162"/>
      <c r="N54" s="162"/>
      <c r="O54" s="162"/>
      <c r="P54" s="162"/>
      <c r="U54" s="72"/>
    </row>
    <row r="55" spans="2:16384" s="52" customFormat="1" ht="32">
      <c r="B55" s="91"/>
      <c r="C55" s="21" t="s">
        <v>402</v>
      </c>
      <c r="D55" s="85" t="s">
        <v>401</v>
      </c>
      <c r="E55" s="85"/>
      <c r="F55" s="22" t="s">
        <v>302</v>
      </c>
      <c r="G55" s="319">
        <v>10</v>
      </c>
      <c r="H55" s="91"/>
      <c r="J55" s="162"/>
      <c r="K55" s="162"/>
      <c r="L55" s="162"/>
      <c r="M55" s="162"/>
      <c r="N55" s="162"/>
      <c r="O55" s="162"/>
      <c r="P55" s="162"/>
      <c r="U55" s="72"/>
    </row>
    <row r="56" spans="2:16384" s="52" customFormat="1" ht="32">
      <c r="B56" s="91"/>
      <c r="C56" s="211" t="s">
        <v>390</v>
      </c>
      <c r="D56" s="96" t="s">
        <v>389</v>
      </c>
      <c r="E56" s="155"/>
      <c r="F56" s="155" t="s">
        <v>331</v>
      </c>
      <c r="G56" s="165"/>
      <c r="H56" s="91"/>
      <c r="I56" s="303">
        <v>0</v>
      </c>
      <c r="J56" s="303">
        <v>0</v>
      </c>
      <c r="K56" s="315">
        <v>0</v>
      </c>
      <c r="L56" s="303">
        <v>0.5</v>
      </c>
      <c r="M56" s="303">
        <v>1</v>
      </c>
      <c r="N56" s="303">
        <v>1</v>
      </c>
      <c r="O56" s="303">
        <v>1</v>
      </c>
      <c r="P56" s="303">
        <v>1</v>
      </c>
      <c r="U56" s="72"/>
    </row>
    <row r="57" spans="2:16384" s="52" customFormat="1">
      <c r="B57" s="91"/>
      <c r="C57" s="91"/>
      <c r="D57" s="91"/>
      <c r="E57" s="91"/>
      <c r="F57" s="91"/>
      <c r="G57" s="91"/>
      <c r="H57" s="91"/>
      <c r="J57" s="162"/>
      <c r="K57" s="162"/>
      <c r="L57" s="162"/>
      <c r="M57" s="162"/>
      <c r="N57" s="162"/>
      <c r="O57" s="162"/>
      <c r="P57" s="162"/>
      <c r="U57" s="72"/>
    </row>
    <row r="58" spans="2:16384" s="52" customFormat="1">
      <c r="B58" s="91"/>
      <c r="C58" s="92" t="s">
        <v>291</v>
      </c>
      <c r="D58" s="91"/>
      <c r="E58" s="91"/>
      <c r="F58" s="91"/>
      <c r="G58" s="91"/>
      <c r="H58" s="91"/>
      <c r="J58" s="162"/>
      <c r="K58" s="162"/>
      <c r="L58" s="162"/>
      <c r="M58" s="162"/>
      <c r="N58" s="162"/>
      <c r="O58" s="162"/>
      <c r="P58" s="162"/>
      <c r="U58" s="72"/>
    </row>
    <row r="59" spans="2:16384" s="52" customFormat="1" ht="16">
      <c r="B59" s="91"/>
      <c r="C59" s="21" t="s">
        <v>280</v>
      </c>
      <c r="D59" s="47" t="s">
        <v>122</v>
      </c>
      <c r="E59" s="155"/>
      <c r="F59" s="155" t="s">
        <v>110</v>
      </c>
      <c r="G59" s="145">
        <f>G61/G60</f>
        <v>82.031999999999996</v>
      </c>
      <c r="H59" s="91"/>
      <c r="J59" s="162"/>
      <c r="K59" s="162"/>
      <c r="L59" s="162"/>
      <c r="M59" s="162"/>
      <c r="N59" s="162"/>
      <c r="O59" s="162"/>
      <c r="U59" s="72"/>
    </row>
    <row r="60" spans="2:16384" s="52" customFormat="1" ht="16">
      <c r="B60" s="91"/>
      <c r="C60" s="86" t="s">
        <v>285</v>
      </c>
      <c r="D60" s="47" t="s">
        <v>120</v>
      </c>
      <c r="E60" s="155"/>
      <c r="F60" s="155" t="s">
        <v>115</v>
      </c>
      <c r="G60" s="145">
        <f>G62*G63</f>
        <v>250</v>
      </c>
      <c r="H60" s="91"/>
      <c r="U60" s="72"/>
    </row>
    <row r="61" spans="2:16384" s="52" customFormat="1" ht="16">
      <c r="B61" s="91"/>
      <c r="C61" s="86" t="s">
        <v>284</v>
      </c>
      <c r="D61" s="47" t="s">
        <v>121</v>
      </c>
      <c r="E61" s="155"/>
      <c r="F61" s="155" t="s">
        <v>166</v>
      </c>
      <c r="G61" s="165">
        <v>20508</v>
      </c>
      <c r="H61" s="91"/>
      <c r="J61" s="162"/>
      <c r="K61" s="162"/>
      <c r="L61" s="162"/>
      <c r="M61" s="162"/>
      <c r="N61" s="162"/>
      <c r="O61" s="162"/>
      <c r="U61" s="72"/>
    </row>
    <row r="62" spans="2:16384" s="52" customFormat="1" ht="16">
      <c r="B62" s="91"/>
      <c r="C62" s="159" t="s">
        <v>591</v>
      </c>
      <c r="D62" s="47" t="s">
        <v>120</v>
      </c>
      <c r="E62" s="159"/>
      <c r="F62" s="155" t="s">
        <v>115</v>
      </c>
      <c r="G62" s="286">
        <v>200</v>
      </c>
      <c r="H62" s="91"/>
      <c r="I62" s="286">
        <v>0</v>
      </c>
      <c r="J62" s="286">
        <v>0</v>
      </c>
      <c r="K62" s="286">
        <v>200</v>
      </c>
      <c r="L62" s="286">
        <v>0</v>
      </c>
      <c r="M62" s="286">
        <v>0</v>
      </c>
      <c r="N62" s="286">
        <v>0</v>
      </c>
      <c r="O62" s="286">
        <v>0</v>
      </c>
      <c r="P62" s="286">
        <v>0</v>
      </c>
      <c r="Q62" s="286"/>
      <c r="R62" s="286"/>
      <c r="S62" s="286"/>
      <c r="T62" s="286"/>
      <c r="U62" s="286"/>
      <c r="V62" s="286"/>
      <c r="W62" s="286"/>
      <c r="X62" s="286"/>
      <c r="Y62" s="286"/>
      <c r="Z62" s="286"/>
      <c r="AA62" s="286"/>
      <c r="AB62" s="286"/>
      <c r="AC62" s="286"/>
      <c r="AD62" s="286"/>
      <c r="AE62" s="286"/>
      <c r="AF62" s="286"/>
      <c r="AG62" s="286"/>
      <c r="AH62" s="286"/>
      <c r="AI62" s="286"/>
      <c r="AJ62" s="286"/>
      <c r="AK62" s="286"/>
      <c r="AL62" s="286"/>
      <c r="AM62" s="286"/>
      <c r="AN62" s="286"/>
      <c r="AO62" s="286"/>
      <c r="AP62" s="286"/>
      <c r="AQ62" s="286"/>
      <c r="AR62" s="286"/>
      <c r="AS62" s="286"/>
      <c r="AT62" s="286"/>
      <c r="AU62" s="286"/>
      <c r="AV62" s="286"/>
      <c r="AW62" s="286"/>
      <c r="AX62" s="286"/>
      <c r="AY62" s="286"/>
      <c r="AZ62" s="286"/>
      <c r="BA62" s="286"/>
      <c r="BB62" s="286"/>
      <c r="BC62" s="286"/>
      <c r="BD62" s="286"/>
      <c r="BE62" s="286"/>
      <c r="BF62" s="286"/>
      <c r="BG62" s="286"/>
      <c r="BH62" s="286"/>
      <c r="BI62" s="286"/>
      <c r="BJ62" s="286"/>
      <c r="BK62" s="286"/>
      <c r="BL62" s="286"/>
      <c r="BM62" s="286"/>
      <c r="BN62" s="286"/>
      <c r="BO62" s="286"/>
      <c r="BP62" s="286"/>
      <c r="BQ62" s="286"/>
      <c r="BR62" s="286"/>
      <c r="BS62" s="286"/>
      <c r="BT62" s="286"/>
      <c r="BU62" s="286"/>
      <c r="BV62" s="286"/>
      <c r="BW62" s="286"/>
      <c r="BX62" s="286"/>
      <c r="BY62" s="286"/>
      <c r="BZ62" s="286"/>
      <c r="CA62" s="286"/>
      <c r="CB62" s="286"/>
      <c r="CC62" s="286"/>
      <c r="CD62" s="286"/>
      <c r="CE62" s="286"/>
      <c r="CF62" s="286"/>
      <c r="CG62" s="286"/>
      <c r="CH62" s="286"/>
      <c r="CI62" s="286"/>
      <c r="CJ62" s="286"/>
      <c r="CK62" s="286"/>
      <c r="CL62" s="286"/>
      <c r="CM62" s="286"/>
      <c r="CN62" s="286"/>
      <c r="CO62" s="286"/>
      <c r="CP62" s="286"/>
      <c r="CQ62" s="286"/>
      <c r="CR62" s="286"/>
      <c r="CS62" s="286"/>
      <c r="CT62" s="286"/>
      <c r="CU62" s="286"/>
      <c r="CV62" s="286"/>
      <c r="CW62" s="286"/>
      <c r="CX62" s="286"/>
      <c r="CY62" s="286"/>
      <c r="CZ62" s="286"/>
      <c r="DA62" s="286"/>
      <c r="DB62" s="286"/>
      <c r="DC62" s="286"/>
      <c r="DD62" s="286"/>
      <c r="DE62" s="286"/>
      <c r="DF62" s="286"/>
      <c r="DG62" s="286"/>
      <c r="DH62" s="286"/>
      <c r="DI62" s="286"/>
      <c r="DJ62" s="286"/>
      <c r="DK62" s="286"/>
      <c r="DL62" s="286"/>
      <c r="DM62" s="286"/>
      <c r="DN62" s="286"/>
      <c r="DO62" s="286"/>
      <c r="DP62" s="286"/>
      <c r="DQ62" s="286"/>
      <c r="DR62" s="286"/>
      <c r="DS62" s="286"/>
      <c r="DT62" s="286"/>
      <c r="DU62" s="286"/>
      <c r="DV62" s="286"/>
      <c r="DW62" s="286"/>
      <c r="DX62" s="286"/>
      <c r="DY62" s="286"/>
      <c r="DZ62" s="286"/>
      <c r="EA62" s="286"/>
      <c r="EB62" s="286"/>
      <c r="EC62" s="286"/>
      <c r="ED62" s="286"/>
      <c r="EE62" s="286"/>
      <c r="EF62" s="286"/>
      <c r="EG62" s="286"/>
      <c r="EH62" s="286"/>
      <c r="EI62" s="286"/>
      <c r="EJ62" s="286"/>
      <c r="EK62" s="286"/>
      <c r="EL62" s="286"/>
      <c r="EM62" s="286"/>
      <c r="EN62" s="286"/>
      <c r="EO62" s="286"/>
      <c r="EP62" s="286"/>
      <c r="EQ62" s="286"/>
      <c r="ER62" s="286"/>
      <c r="ES62" s="286"/>
      <c r="ET62" s="286"/>
      <c r="EU62" s="286"/>
      <c r="EV62" s="286"/>
      <c r="EW62" s="286"/>
      <c r="EX62" s="286"/>
      <c r="EY62" s="286"/>
      <c r="EZ62" s="286"/>
      <c r="FA62" s="286"/>
      <c r="FB62" s="286"/>
      <c r="FC62" s="286"/>
      <c r="FD62" s="286"/>
      <c r="FE62" s="286"/>
      <c r="FF62" s="286"/>
      <c r="FG62" s="286"/>
      <c r="FH62" s="286"/>
      <c r="FI62" s="286"/>
      <c r="FJ62" s="286"/>
      <c r="FK62" s="286"/>
      <c r="FL62" s="286"/>
      <c r="FM62" s="286"/>
      <c r="FN62" s="286"/>
      <c r="FO62" s="286"/>
      <c r="FP62" s="286"/>
      <c r="FQ62" s="286"/>
      <c r="FR62" s="286"/>
      <c r="FS62" s="286"/>
      <c r="FT62" s="286"/>
      <c r="FU62" s="286"/>
      <c r="FV62" s="286"/>
      <c r="FW62" s="286"/>
      <c r="FX62" s="286"/>
      <c r="FY62" s="286"/>
      <c r="FZ62" s="286"/>
      <c r="GA62" s="286"/>
      <c r="GB62" s="286"/>
      <c r="GC62" s="286"/>
      <c r="GD62" s="286"/>
      <c r="GE62" s="286"/>
      <c r="GF62" s="286"/>
      <c r="GG62" s="286"/>
      <c r="GH62" s="286"/>
      <c r="GI62" s="286"/>
      <c r="GJ62" s="286"/>
      <c r="GK62" s="286"/>
      <c r="GL62" s="286"/>
      <c r="GM62" s="286"/>
      <c r="GN62" s="286"/>
      <c r="GO62" s="286"/>
      <c r="GP62" s="286"/>
      <c r="GQ62" s="286"/>
      <c r="GR62" s="286"/>
      <c r="GS62" s="286"/>
      <c r="GT62" s="286"/>
      <c r="GU62" s="286"/>
      <c r="GV62" s="286"/>
      <c r="GW62" s="286"/>
      <c r="GX62" s="286"/>
      <c r="GY62" s="286"/>
      <c r="GZ62" s="286"/>
      <c r="HA62" s="286"/>
      <c r="HB62" s="286"/>
      <c r="HC62" s="286"/>
      <c r="HD62" s="286"/>
      <c r="HE62" s="286"/>
      <c r="HF62" s="286"/>
      <c r="HG62" s="286"/>
      <c r="HH62" s="286"/>
      <c r="HI62" s="286"/>
      <c r="HJ62" s="286"/>
      <c r="HK62" s="286"/>
      <c r="HL62" s="286"/>
      <c r="HM62" s="286"/>
      <c r="HN62" s="286"/>
      <c r="HO62" s="286"/>
      <c r="HP62" s="286"/>
      <c r="HQ62" s="286"/>
      <c r="HR62" s="286"/>
      <c r="HS62" s="286"/>
      <c r="HT62" s="286"/>
      <c r="HU62" s="286"/>
      <c r="HV62" s="286"/>
      <c r="HW62" s="286"/>
      <c r="HX62" s="286"/>
      <c r="HY62" s="286"/>
      <c r="HZ62" s="286"/>
      <c r="IA62" s="286"/>
      <c r="IB62" s="286"/>
      <c r="IC62" s="286"/>
      <c r="ID62" s="286"/>
      <c r="IE62" s="286"/>
      <c r="IF62" s="286"/>
      <c r="IG62" s="286"/>
      <c r="IH62" s="286"/>
      <c r="II62" s="286"/>
      <c r="IJ62" s="286"/>
      <c r="IK62" s="286"/>
      <c r="IL62" s="286"/>
      <c r="IM62" s="286"/>
      <c r="IN62" s="286"/>
      <c r="IO62" s="286"/>
      <c r="IP62" s="286"/>
      <c r="IQ62" s="286"/>
      <c r="IR62" s="286"/>
      <c r="IS62" s="286"/>
      <c r="IT62" s="286"/>
      <c r="IU62" s="286"/>
      <c r="IV62" s="286"/>
      <c r="IW62" s="286"/>
      <c r="IX62" s="286"/>
      <c r="IY62" s="286"/>
      <c r="IZ62" s="286"/>
      <c r="JA62" s="286"/>
      <c r="JB62" s="286"/>
      <c r="JC62" s="286"/>
      <c r="JD62" s="286"/>
      <c r="JE62" s="286"/>
      <c r="JF62" s="286"/>
      <c r="JG62" s="286"/>
      <c r="JH62" s="286"/>
      <c r="JI62" s="286"/>
      <c r="JJ62" s="286"/>
      <c r="JK62" s="286"/>
      <c r="JL62" s="286"/>
      <c r="JM62" s="286"/>
      <c r="JN62" s="286"/>
      <c r="JO62" s="286"/>
      <c r="JP62" s="286"/>
      <c r="JQ62" s="286"/>
      <c r="JR62" s="286"/>
      <c r="JS62" s="286"/>
      <c r="JT62" s="286"/>
      <c r="JU62" s="286"/>
      <c r="JV62" s="286"/>
      <c r="JW62" s="286"/>
      <c r="JX62" s="286"/>
      <c r="JY62" s="286"/>
      <c r="JZ62" s="286"/>
      <c r="KA62" s="286"/>
      <c r="KB62" s="286"/>
      <c r="KC62" s="286"/>
      <c r="KD62" s="286"/>
      <c r="KE62" s="286"/>
      <c r="KF62" s="286"/>
      <c r="KG62" s="286"/>
      <c r="KH62" s="286"/>
      <c r="KI62" s="286"/>
      <c r="KJ62" s="286"/>
      <c r="KK62" s="286"/>
      <c r="KL62" s="286"/>
      <c r="KM62" s="286"/>
      <c r="KN62" s="286"/>
      <c r="KO62" s="286"/>
      <c r="KP62" s="286"/>
      <c r="KQ62" s="286"/>
      <c r="KR62" s="286"/>
      <c r="KS62" s="286"/>
      <c r="KT62" s="286"/>
      <c r="KU62" s="286"/>
      <c r="KV62" s="286"/>
      <c r="KW62" s="286"/>
      <c r="KX62" s="286"/>
      <c r="KY62" s="286"/>
      <c r="KZ62" s="286"/>
      <c r="LA62" s="286"/>
      <c r="LB62" s="286"/>
      <c r="LC62" s="286"/>
      <c r="LD62" s="286"/>
      <c r="LE62" s="286"/>
      <c r="LF62" s="286"/>
      <c r="LG62" s="286"/>
      <c r="LH62" s="286"/>
      <c r="LI62" s="286"/>
      <c r="LJ62" s="286"/>
      <c r="LK62" s="286"/>
      <c r="LL62" s="286"/>
      <c r="LM62" s="286"/>
      <c r="LN62" s="286"/>
      <c r="LO62" s="286"/>
      <c r="LP62" s="286"/>
      <c r="LQ62" s="286"/>
      <c r="LR62" s="286"/>
      <c r="LS62" s="286"/>
      <c r="LT62" s="286"/>
      <c r="LU62" s="286"/>
      <c r="LV62" s="286"/>
      <c r="LW62" s="286"/>
      <c r="LX62" s="286"/>
      <c r="LY62" s="286"/>
      <c r="LZ62" s="286"/>
      <c r="MA62" s="286"/>
      <c r="MB62" s="286"/>
      <c r="MC62" s="286"/>
      <c r="MD62" s="286"/>
      <c r="ME62" s="286"/>
      <c r="MF62" s="286"/>
      <c r="MG62" s="286"/>
      <c r="MH62" s="286"/>
      <c r="MI62" s="286"/>
      <c r="MJ62" s="286"/>
      <c r="MK62" s="286"/>
      <c r="ML62" s="286"/>
      <c r="MM62" s="286"/>
      <c r="MN62" s="286"/>
      <c r="MO62" s="286"/>
      <c r="MP62" s="286"/>
      <c r="MQ62" s="286"/>
      <c r="MR62" s="286"/>
      <c r="MS62" s="286"/>
      <c r="MT62" s="286"/>
      <c r="MU62" s="286"/>
      <c r="MV62" s="286"/>
      <c r="MW62" s="286"/>
      <c r="MX62" s="286"/>
      <c r="MY62" s="286"/>
      <c r="MZ62" s="286"/>
      <c r="NA62" s="286"/>
      <c r="NB62" s="286"/>
      <c r="NC62" s="286"/>
      <c r="ND62" s="286"/>
      <c r="NE62" s="286"/>
      <c r="NF62" s="286"/>
      <c r="NG62" s="286"/>
      <c r="NH62" s="286"/>
      <c r="NI62" s="286"/>
      <c r="NJ62" s="286"/>
      <c r="NK62" s="286"/>
      <c r="NL62" s="286"/>
      <c r="NM62" s="286"/>
      <c r="NN62" s="286"/>
      <c r="NO62" s="286"/>
      <c r="NP62" s="286"/>
      <c r="NQ62" s="286"/>
      <c r="NR62" s="286"/>
      <c r="NS62" s="286"/>
      <c r="NT62" s="286"/>
      <c r="NU62" s="286"/>
      <c r="NV62" s="286"/>
      <c r="NW62" s="286"/>
      <c r="NX62" s="286"/>
      <c r="NY62" s="286"/>
      <c r="NZ62" s="286"/>
      <c r="OA62" s="286"/>
      <c r="OB62" s="286"/>
      <c r="OC62" s="286"/>
      <c r="OD62" s="286"/>
      <c r="OE62" s="286"/>
      <c r="OF62" s="286"/>
      <c r="OG62" s="286"/>
      <c r="OH62" s="286"/>
      <c r="OI62" s="286"/>
      <c r="OJ62" s="286"/>
      <c r="OK62" s="286"/>
      <c r="OL62" s="286"/>
      <c r="OM62" s="286"/>
      <c r="ON62" s="286"/>
      <c r="OO62" s="286"/>
      <c r="OP62" s="286"/>
      <c r="OQ62" s="286"/>
      <c r="OR62" s="286"/>
      <c r="OS62" s="286"/>
      <c r="OT62" s="286"/>
      <c r="OU62" s="286"/>
      <c r="OV62" s="286"/>
      <c r="OW62" s="286"/>
      <c r="OX62" s="286"/>
      <c r="OY62" s="286"/>
      <c r="OZ62" s="286"/>
      <c r="PA62" s="286"/>
      <c r="PB62" s="286"/>
      <c r="PC62" s="286"/>
      <c r="PD62" s="286"/>
      <c r="PE62" s="286"/>
      <c r="PF62" s="286"/>
      <c r="PG62" s="286"/>
      <c r="PH62" s="286"/>
      <c r="PI62" s="286"/>
      <c r="PJ62" s="286"/>
      <c r="PK62" s="286"/>
      <c r="PL62" s="286"/>
      <c r="PM62" s="286"/>
      <c r="PN62" s="286"/>
      <c r="PO62" s="286"/>
      <c r="PP62" s="286"/>
      <c r="PQ62" s="286"/>
      <c r="PR62" s="286"/>
      <c r="PS62" s="286"/>
      <c r="PT62" s="286"/>
      <c r="PU62" s="286"/>
      <c r="PV62" s="286"/>
      <c r="PW62" s="286"/>
      <c r="PX62" s="286"/>
      <c r="PY62" s="286"/>
      <c r="PZ62" s="286"/>
      <c r="QA62" s="286"/>
      <c r="QB62" s="286"/>
      <c r="QC62" s="286"/>
      <c r="QD62" s="286"/>
      <c r="QE62" s="286"/>
      <c r="QF62" s="286"/>
      <c r="QG62" s="286"/>
      <c r="QH62" s="286"/>
      <c r="QI62" s="286"/>
      <c r="QJ62" s="286"/>
      <c r="QK62" s="286"/>
      <c r="QL62" s="286"/>
      <c r="QM62" s="286"/>
      <c r="QN62" s="286"/>
      <c r="QO62" s="286"/>
      <c r="QP62" s="286"/>
      <c r="QQ62" s="286"/>
      <c r="QR62" s="286"/>
      <c r="QS62" s="286"/>
      <c r="QT62" s="286"/>
      <c r="QU62" s="286"/>
      <c r="QV62" s="286"/>
      <c r="QW62" s="286"/>
      <c r="QX62" s="286"/>
      <c r="QY62" s="286"/>
      <c r="QZ62" s="286"/>
      <c r="RA62" s="286"/>
      <c r="RB62" s="286"/>
      <c r="RC62" s="286"/>
      <c r="RD62" s="286"/>
      <c r="RE62" s="286"/>
      <c r="RF62" s="286"/>
      <c r="RG62" s="286"/>
      <c r="RH62" s="286"/>
      <c r="RI62" s="286"/>
      <c r="RJ62" s="286"/>
      <c r="RK62" s="286"/>
      <c r="RL62" s="286"/>
      <c r="RM62" s="286"/>
      <c r="RN62" s="286"/>
      <c r="RO62" s="286"/>
      <c r="RP62" s="286"/>
      <c r="RQ62" s="286"/>
      <c r="RR62" s="286"/>
      <c r="RS62" s="286"/>
      <c r="RT62" s="286"/>
      <c r="RU62" s="286"/>
      <c r="RV62" s="286"/>
      <c r="RW62" s="286"/>
      <c r="RX62" s="286"/>
      <c r="RY62" s="286"/>
      <c r="RZ62" s="286"/>
      <c r="SA62" s="286"/>
      <c r="SB62" s="286"/>
      <c r="SC62" s="286"/>
      <c r="SD62" s="286"/>
      <c r="SE62" s="286"/>
      <c r="SF62" s="286"/>
      <c r="SG62" s="286"/>
      <c r="SH62" s="286"/>
      <c r="SI62" s="286"/>
      <c r="SJ62" s="286"/>
      <c r="SK62" s="286"/>
      <c r="SL62" s="286"/>
      <c r="SM62" s="286"/>
      <c r="SN62" s="286"/>
      <c r="SO62" s="286"/>
      <c r="SP62" s="286"/>
      <c r="SQ62" s="286"/>
      <c r="SR62" s="286"/>
      <c r="SS62" s="286"/>
      <c r="ST62" s="286"/>
      <c r="SU62" s="286"/>
      <c r="SV62" s="286"/>
      <c r="SW62" s="286"/>
      <c r="SX62" s="286"/>
      <c r="SY62" s="286"/>
      <c r="SZ62" s="286"/>
      <c r="TA62" s="286"/>
      <c r="TB62" s="286"/>
      <c r="TC62" s="286"/>
      <c r="TD62" s="286"/>
      <c r="TE62" s="286"/>
      <c r="TF62" s="286"/>
      <c r="TG62" s="286"/>
      <c r="TH62" s="286"/>
      <c r="TI62" s="286"/>
      <c r="TJ62" s="286"/>
      <c r="TK62" s="286"/>
      <c r="TL62" s="286"/>
      <c r="TM62" s="286"/>
      <c r="TN62" s="286"/>
      <c r="TO62" s="286"/>
      <c r="TP62" s="286"/>
      <c r="TQ62" s="286"/>
      <c r="TR62" s="286"/>
      <c r="TS62" s="286"/>
      <c r="TT62" s="286"/>
      <c r="TU62" s="286"/>
      <c r="TV62" s="286"/>
      <c r="TW62" s="286"/>
      <c r="TX62" s="286"/>
      <c r="TY62" s="286"/>
      <c r="TZ62" s="286"/>
      <c r="UA62" s="286"/>
      <c r="UB62" s="286"/>
      <c r="UC62" s="286"/>
      <c r="UD62" s="286"/>
      <c r="UE62" s="286"/>
      <c r="UF62" s="286"/>
      <c r="UG62" s="286"/>
      <c r="UH62" s="286"/>
      <c r="UI62" s="286"/>
      <c r="UJ62" s="286"/>
      <c r="UK62" s="286"/>
      <c r="UL62" s="286"/>
      <c r="UM62" s="286"/>
      <c r="UN62" s="286"/>
      <c r="UO62" s="286"/>
      <c r="UP62" s="286"/>
      <c r="UQ62" s="286"/>
      <c r="UR62" s="286"/>
      <c r="US62" s="286"/>
      <c r="UT62" s="286"/>
      <c r="UU62" s="286"/>
      <c r="UV62" s="286"/>
      <c r="UW62" s="286"/>
      <c r="UX62" s="286"/>
      <c r="UY62" s="286"/>
      <c r="UZ62" s="286"/>
      <c r="VA62" s="286"/>
      <c r="VB62" s="286"/>
      <c r="VC62" s="286"/>
      <c r="VD62" s="286"/>
      <c r="VE62" s="286"/>
      <c r="VF62" s="286"/>
      <c r="VG62" s="286"/>
      <c r="VH62" s="286"/>
      <c r="VI62" s="286"/>
      <c r="VJ62" s="286"/>
      <c r="VK62" s="286"/>
      <c r="VL62" s="286"/>
      <c r="VM62" s="286"/>
      <c r="VN62" s="286"/>
      <c r="VO62" s="286"/>
      <c r="VP62" s="286"/>
      <c r="VQ62" s="286"/>
      <c r="VR62" s="286"/>
      <c r="VS62" s="286"/>
      <c r="VT62" s="286"/>
      <c r="VU62" s="286"/>
      <c r="VV62" s="286"/>
      <c r="VW62" s="286"/>
      <c r="VX62" s="286"/>
      <c r="VY62" s="286"/>
      <c r="VZ62" s="286"/>
      <c r="WA62" s="286"/>
      <c r="WB62" s="286"/>
      <c r="WC62" s="286"/>
      <c r="WD62" s="286"/>
      <c r="WE62" s="286"/>
      <c r="WF62" s="286"/>
      <c r="WG62" s="286"/>
      <c r="WH62" s="286"/>
      <c r="WI62" s="286"/>
      <c r="WJ62" s="286"/>
      <c r="WK62" s="286"/>
      <c r="WL62" s="286"/>
      <c r="WM62" s="286"/>
      <c r="WN62" s="286"/>
      <c r="WO62" s="286"/>
      <c r="WP62" s="286"/>
      <c r="WQ62" s="286"/>
      <c r="WR62" s="286"/>
      <c r="WS62" s="286"/>
      <c r="WT62" s="286"/>
      <c r="WU62" s="286"/>
      <c r="WV62" s="286"/>
      <c r="WW62" s="286"/>
      <c r="WX62" s="286"/>
      <c r="WY62" s="286"/>
      <c r="WZ62" s="286"/>
      <c r="XA62" s="286"/>
      <c r="XB62" s="286"/>
      <c r="XC62" s="286"/>
      <c r="XD62" s="286"/>
      <c r="XE62" s="286"/>
      <c r="XF62" s="286"/>
      <c r="XG62" s="286"/>
      <c r="XH62" s="286"/>
      <c r="XI62" s="286"/>
      <c r="XJ62" s="286"/>
      <c r="XK62" s="286"/>
      <c r="XL62" s="286"/>
      <c r="XM62" s="286"/>
      <c r="XN62" s="286"/>
      <c r="XO62" s="286"/>
      <c r="XP62" s="286"/>
      <c r="XQ62" s="286"/>
      <c r="XR62" s="286"/>
      <c r="XS62" s="286"/>
      <c r="XT62" s="286"/>
      <c r="XU62" s="286"/>
      <c r="XV62" s="286"/>
      <c r="XW62" s="286"/>
      <c r="XX62" s="286"/>
      <c r="XY62" s="286"/>
      <c r="XZ62" s="286"/>
      <c r="YA62" s="286"/>
      <c r="YB62" s="286"/>
      <c r="YC62" s="286"/>
      <c r="YD62" s="286"/>
      <c r="YE62" s="286"/>
      <c r="YF62" s="286"/>
      <c r="YG62" s="286"/>
      <c r="YH62" s="286"/>
      <c r="YI62" s="286"/>
      <c r="YJ62" s="286"/>
      <c r="YK62" s="286"/>
      <c r="YL62" s="286"/>
      <c r="YM62" s="286"/>
      <c r="YN62" s="286"/>
      <c r="YO62" s="286"/>
      <c r="YP62" s="286"/>
      <c r="YQ62" s="286"/>
      <c r="YR62" s="286"/>
      <c r="YS62" s="286"/>
      <c r="YT62" s="286"/>
      <c r="YU62" s="286"/>
      <c r="YV62" s="286"/>
      <c r="YW62" s="286"/>
      <c r="YX62" s="286"/>
      <c r="YY62" s="286"/>
      <c r="YZ62" s="286"/>
      <c r="ZA62" s="286"/>
      <c r="ZB62" s="286"/>
      <c r="ZC62" s="286"/>
      <c r="ZD62" s="286"/>
      <c r="ZE62" s="286"/>
      <c r="ZF62" s="286"/>
      <c r="ZG62" s="286"/>
      <c r="ZH62" s="286"/>
      <c r="ZI62" s="286"/>
      <c r="ZJ62" s="286"/>
      <c r="ZK62" s="286"/>
      <c r="ZL62" s="286"/>
      <c r="ZM62" s="286"/>
      <c r="ZN62" s="286"/>
      <c r="ZO62" s="286"/>
      <c r="ZP62" s="286"/>
      <c r="ZQ62" s="286"/>
      <c r="ZR62" s="286"/>
      <c r="ZS62" s="286"/>
      <c r="ZT62" s="286"/>
      <c r="ZU62" s="286"/>
      <c r="ZV62" s="286"/>
      <c r="ZW62" s="286"/>
      <c r="ZX62" s="286"/>
      <c r="ZY62" s="286"/>
      <c r="ZZ62" s="286"/>
      <c r="AAA62" s="286"/>
      <c r="AAB62" s="286"/>
      <c r="AAC62" s="286"/>
      <c r="AAD62" s="286"/>
      <c r="AAE62" s="286"/>
      <c r="AAF62" s="286"/>
      <c r="AAG62" s="286"/>
      <c r="AAH62" s="286"/>
      <c r="AAI62" s="286"/>
      <c r="AAJ62" s="286"/>
      <c r="AAK62" s="286"/>
      <c r="AAL62" s="286"/>
      <c r="AAM62" s="286"/>
      <c r="AAN62" s="286"/>
      <c r="AAO62" s="286"/>
      <c r="AAP62" s="286"/>
      <c r="AAQ62" s="286"/>
      <c r="AAR62" s="286"/>
      <c r="AAS62" s="286"/>
      <c r="AAT62" s="286"/>
      <c r="AAU62" s="286"/>
      <c r="AAV62" s="286"/>
      <c r="AAW62" s="286"/>
      <c r="AAX62" s="286"/>
      <c r="AAY62" s="286"/>
      <c r="AAZ62" s="286"/>
      <c r="ABA62" s="286"/>
      <c r="ABB62" s="286"/>
      <c r="ABC62" s="286"/>
      <c r="ABD62" s="286"/>
      <c r="ABE62" s="286"/>
      <c r="ABF62" s="286"/>
      <c r="ABG62" s="286"/>
      <c r="ABH62" s="286"/>
      <c r="ABI62" s="286"/>
      <c r="ABJ62" s="286"/>
      <c r="ABK62" s="286"/>
      <c r="ABL62" s="286"/>
      <c r="ABM62" s="286"/>
      <c r="ABN62" s="286"/>
      <c r="ABO62" s="286"/>
      <c r="ABP62" s="286"/>
      <c r="ABQ62" s="286"/>
      <c r="ABR62" s="286"/>
      <c r="ABS62" s="286"/>
      <c r="ABT62" s="286"/>
      <c r="ABU62" s="286"/>
      <c r="ABV62" s="286"/>
      <c r="ABW62" s="286"/>
      <c r="ABX62" s="286"/>
      <c r="ABY62" s="286"/>
      <c r="ABZ62" s="286"/>
      <c r="ACA62" s="286"/>
      <c r="ACB62" s="286"/>
      <c r="ACC62" s="286"/>
      <c r="ACD62" s="286"/>
      <c r="ACE62" s="286"/>
      <c r="ACF62" s="286"/>
      <c r="ACG62" s="286"/>
      <c r="ACH62" s="286"/>
      <c r="ACI62" s="286"/>
      <c r="ACJ62" s="286"/>
      <c r="ACK62" s="286"/>
      <c r="ACL62" s="286"/>
      <c r="ACM62" s="286"/>
      <c r="ACN62" s="286"/>
      <c r="ACO62" s="286"/>
      <c r="ACP62" s="286"/>
      <c r="ACQ62" s="286"/>
      <c r="ACR62" s="286"/>
      <c r="ACS62" s="286"/>
      <c r="ACT62" s="286"/>
      <c r="ACU62" s="286"/>
      <c r="ACV62" s="286"/>
      <c r="ACW62" s="286"/>
      <c r="ACX62" s="286"/>
      <c r="ACY62" s="286"/>
      <c r="ACZ62" s="286"/>
      <c r="ADA62" s="286"/>
      <c r="ADB62" s="286"/>
      <c r="ADC62" s="286"/>
      <c r="ADD62" s="286"/>
      <c r="ADE62" s="286"/>
      <c r="ADF62" s="286"/>
      <c r="ADG62" s="286"/>
      <c r="ADH62" s="286"/>
      <c r="ADI62" s="286"/>
      <c r="ADJ62" s="286"/>
      <c r="ADK62" s="286"/>
      <c r="ADL62" s="286"/>
      <c r="ADM62" s="286"/>
      <c r="ADN62" s="286"/>
      <c r="ADO62" s="286"/>
      <c r="ADP62" s="286"/>
      <c r="ADQ62" s="286"/>
      <c r="ADR62" s="286"/>
      <c r="ADS62" s="286"/>
      <c r="ADT62" s="286"/>
      <c r="ADU62" s="286"/>
      <c r="ADV62" s="286"/>
      <c r="ADW62" s="286"/>
      <c r="ADX62" s="286"/>
      <c r="ADY62" s="286"/>
      <c r="ADZ62" s="286"/>
      <c r="AEA62" s="286"/>
      <c r="AEB62" s="286"/>
      <c r="AEC62" s="286"/>
      <c r="AED62" s="286"/>
      <c r="AEE62" s="286"/>
      <c r="AEF62" s="286"/>
      <c r="AEG62" s="286"/>
      <c r="AEH62" s="286"/>
      <c r="AEI62" s="286"/>
      <c r="AEJ62" s="286"/>
      <c r="AEK62" s="286"/>
      <c r="AEL62" s="286"/>
      <c r="AEM62" s="286"/>
      <c r="AEN62" s="286"/>
      <c r="AEO62" s="286"/>
      <c r="AEP62" s="286"/>
      <c r="AEQ62" s="286"/>
      <c r="AER62" s="286"/>
      <c r="AES62" s="286"/>
      <c r="AET62" s="286"/>
      <c r="AEU62" s="286"/>
      <c r="AEV62" s="286"/>
      <c r="AEW62" s="286"/>
      <c r="AEX62" s="286"/>
      <c r="AEY62" s="286"/>
      <c r="AEZ62" s="286"/>
      <c r="AFA62" s="286"/>
      <c r="AFB62" s="286"/>
      <c r="AFC62" s="286"/>
      <c r="AFD62" s="286"/>
      <c r="AFE62" s="286"/>
      <c r="AFF62" s="286"/>
      <c r="AFG62" s="286"/>
      <c r="AFH62" s="286"/>
      <c r="AFI62" s="286"/>
      <c r="AFJ62" s="286"/>
      <c r="AFK62" s="286"/>
      <c r="AFL62" s="286"/>
      <c r="AFM62" s="286"/>
      <c r="AFN62" s="286"/>
      <c r="AFO62" s="286"/>
      <c r="AFP62" s="286"/>
      <c r="AFQ62" s="286"/>
      <c r="AFR62" s="286"/>
      <c r="AFS62" s="286"/>
      <c r="AFT62" s="286"/>
      <c r="AFU62" s="286"/>
      <c r="AFV62" s="286"/>
      <c r="AFW62" s="286"/>
      <c r="AFX62" s="286"/>
      <c r="AFY62" s="286"/>
      <c r="AFZ62" s="286"/>
      <c r="AGA62" s="286"/>
      <c r="AGB62" s="286"/>
      <c r="AGC62" s="286"/>
      <c r="AGD62" s="286"/>
      <c r="AGE62" s="286"/>
      <c r="AGF62" s="286"/>
      <c r="AGG62" s="286"/>
      <c r="AGH62" s="286"/>
      <c r="AGI62" s="286"/>
      <c r="AGJ62" s="286"/>
      <c r="AGK62" s="286"/>
      <c r="AGL62" s="286"/>
      <c r="AGM62" s="286"/>
      <c r="AGN62" s="286"/>
      <c r="AGO62" s="286"/>
      <c r="AGP62" s="286"/>
      <c r="AGQ62" s="286"/>
      <c r="AGR62" s="286"/>
      <c r="AGS62" s="286"/>
      <c r="AGT62" s="286"/>
      <c r="AGU62" s="286"/>
      <c r="AGV62" s="286"/>
      <c r="AGW62" s="286"/>
      <c r="AGX62" s="286"/>
      <c r="AGY62" s="286"/>
      <c r="AGZ62" s="286"/>
      <c r="AHA62" s="286"/>
      <c r="AHB62" s="286"/>
      <c r="AHC62" s="286"/>
      <c r="AHD62" s="286"/>
      <c r="AHE62" s="286"/>
      <c r="AHF62" s="286"/>
      <c r="AHG62" s="286"/>
      <c r="AHH62" s="286"/>
      <c r="AHI62" s="286"/>
      <c r="AHJ62" s="286"/>
      <c r="AHK62" s="286"/>
      <c r="AHL62" s="286"/>
      <c r="AHM62" s="286"/>
      <c r="AHN62" s="286"/>
      <c r="AHO62" s="286"/>
      <c r="AHP62" s="286"/>
      <c r="AHQ62" s="286"/>
      <c r="AHR62" s="286"/>
      <c r="AHS62" s="286"/>
      <c r="AHT62" s="286"/>
      <c r="AHU62" s="286"/>
      <c r="AHV62" s="286"/>
      <c r="AHW62" s="286"/>
      <c r="AHX62" s="286"/>
      <c r="AHY62" s="286"/>
      <c r="AHZ62" s="286"/>
      <c r="AIA62" s="286"/>
      <c r="AIB62" s="286"/>
      <c r="AIC62" s="286"/>
      <c r="AID62" s="286"/>
      <c r="AIE62" s="286"/>
      <c r="AIF62" s="286"/>
      <c r="AIG62" s="286"/>
      <c r="AIH62" s="286"/>
      <c r="AII62" s="286"/>
      <c r="AIJ62" s="286"/>
      <c r="AIK62" s="286"/>
      <c r="AIL62" s="286"/>
      <c r="AIM62" s="286"/>
      <c r="AIN62" s="286"/>
      <c r="AIO62" s="286"/>
      <c r="AIP62" s="286"/>
      <c r="AIQ62" s="286"/>
      <c r="AIR62" s="286"/>
      <c r="AIS62" s="286"/>
      <c r="AIT62" s="286"/>
      <c r="AIU62" s="286"/>
      <c r="AIV62" s="286"/>
      <c r="AIW62" s="286"/>
      <c r="AIX62" s="286"/>
      <c r="AIY62" s="286"/>
      <c r="AIZ62" s="286"/>
      <c r="AJA62" s="286"/>
      <c r="AJB62" s="286"/>
      <c r="AJC62" s="286"/>
      <c r="AJD62" s="286"/>
      <c r="AJE62" s="286"/>
      <c r="AJF62" s="286"/>
      <c r="AJG62" s="286"/>
      <c r="AJH62" s="286"/>
      <c r="AJI62" s="286"/>
      <c r="AJJ62" s="286"/>
      <c r="AJK62" s="286"/>
      <c r="AJL62" s="286"/>
      <c r="AJM62" s="286"/>
      <c r="AJN62" s="286"/>
      <c r="AJO62" s="286"/>
      <c r="AJP62" s="286"/>
      <c r="AJQ62" s="286"/>
      <c r="AJR62" s="286"/>
      <c r="AJS62" s="286"/>
      <c r="AJT62" s="286"/>
      <c r="AJU62" s="286"/>
      <c r="AJV62" s="286"/>
      <c r="AJW62" s="286"/>
      <c r="AJX62" s="286"/>
      <c r="AJY62" s="286"/>
      <c r="AJZ62" s="286"/>
      <c r="AKA62" s="286"/>
      <c r="AKB62" s="286"/>
      <c r="AKC62" s="286"/>
      <c r="AKD62" s="286"/>
      <c r="AKE62" s="286"/>
      <c r="AKF62" s="286"/>
      <c r="AKG62" s="286"/>
      <c r="AKH62" s="286"/>
      <c r="AKI62" s="286"/>
      <c r="AKJ62" s="286"/>
      <c r="AKK62" s="286"/>
      <c r="AKL62" s="286"/>
      <c r="AKM62" s="286"/>
      <c r="AKN62" s="286"/>
      <c r="AKO62" s="286"/>
      <c r="AKP62" s="286"/>
      <c r="AKQ62" s="286"/>
      <c r="AKR62" s="286"/>
      <c r="AKS62" s="286"/>
      <c r="AKT62" s="286"/>
      <c r="AKU62" s="286"/>
      <c r="AKV62" s="286"/>
      <c r="AKW62" s="286"/>
      <c r="AKX62" s="286"/>
      <c r="AKY62" s="286"/>
      <c r="AKZ62" s="286"/>
      <c r="ALA62" s="286"/>
      <c r="ALB62" s="286"/>
      <c r="ALC62" s="286"/>
      <c r="ALD62" s="286"/>
      <c r="ALE62" s="286"/>
      <c r="ALF62" s="286"/>
      <c r="ALG62" s="286"/>
      <c r="ALH62" s="286"/>
      <c r="ALI62" s="286"/>
      <c r="ALJ62" s="286"/>
      <c r="ALK62" s="286"/>
      <c r="ALL62" s="286"/>
      <c r="ALM62" s="286"/>
      <c r="ALN62" s="286"/>
      <c r="ALO62" s="286"/>
      <c r="ALP62" s="286"/>
      <c r="ALQ62" s="286"/>
      <c r="ALR62" s="286"/>
      <c r="ALS62" s="286"/>
      <c r="ALT62" s="286"/>
      <c r="ALU62" s="286"/>
      <c r="ALV62" s="286"/>
      <c r="ALW62" s="286"/>
      <c r="ALX62" s="286"/>
      <c r="ALY62" s="286"/>
      <c r="ALZ62" s="286"/>
      <c r="AMA62" s="286"/>
      <c r="AMB62" s="286"/>
      <c r="AMC62" s="286"/>
      <c r="AMD62" s="286"/>
      <c r="AME62" s="286"/>
      <c r="AMF62" s="286"/>
      <c r="AMG62" s="286"/>
      <c r="AMH62" s="286"/>
      <c r="AMI62" s="286"/>
      <c r="AMJ62" s="286"/>
      <c r="AMK62" s="286"/>
      <c r="AML62" s="286"/>
      <c r="AMM62" s="286"/>
      <c r="AMN62" s="286"/>
      <c r="AMO62" s="286"/>
      <c r="AMP62" s="286"/>
      <c r="AMQ62" s="286"/>
      <c r="AMR62" s="286"/>
      <c r="AMS62" s="286"/>
      <c r="AMT62" s="286"/>
      <c r="AMU62" s="286"/>
      <c r="AMV62" s="286"/>
      <c r="AMW62" s="286"/>
      <c r="AMX62" s="286"/>
      <c r="AMY62" s="286"/>
      <c r="AMZ62" s="286"/>
      <c r="ANA62" s="286"/>
      <c r="ANB62" s="286"/>
      <c r="ANC62" s="286"/>
      <c r="AND62" s="286"/>
      <c r="ANE62" s="286"/>
      <c r="ANF62" s="286"/>
      <c r="ANG62" s="286"/>
      <c r="ANH62" s="286"/>
      <c r="ANI62" s="286"/>
      <c r="ANJ62" s="286"/>
      <c r="ANK62" s="286"/>
      <c r="ANL62" s="286"/>
      <c r="ANM62" s="286"/>
      <c r="ANN62" s="286"/>
      <c r="ANO62" s="286"/>
      <c r="ANP62" s="286"/>
      <c r="ANQ62" s="286"/>
      <c r="ANR62" s="286"/>
      <c r="ANS62" s="286"/>
      <c r="ANT62" s="286"/>
      <c r="ANU62" s="286"/>
      <c r="ANV62" s="286"/>
      <c r="ANW62" s="286"/>
      <c r="ANX62" s="286"/>
      <c r="ANY62" s="286"/>
      <c r="ANZ62" s="286"/>
      <c r="AOA62" s="286"/>
      <c r="AOB62" s="286"/>
      <c r="AOC62" s="286"/>
      <c r="AOD62" s="286"/>
      <c r="AOE62" s="286"/>
      <c r="AOF62" s="286"/>
      <c r="AOG62" s="286"/>
      <c r="AOH62" s="286"/>
      <c r="AOI62" s="286"/>
      <c r="AOJ62" s="286"/>
      <c r="AOK62" s="286"/>
      <c r="AOL62" s="286"/>
      <c r="AOM62" s="286"/>
      <c r="AON62" s="286"/>
      <c r="AOO62" s="286"/>
      <c r="AOP62" s="286"/>
      <c r="AOQ62" s="286"/>
      <c r="AOR62" s="286"/>
      <c r="AOS62" s="286"/>
      <c r="AOT62" s="286"/>
      <c r="AOU62" s="286"/>
      <c r="AOV62" s="286"/>
      <c r="AOW62" s="286"/>
      <c r="AOX62" s="286"/>
      <c r="AOY62" s="286"/>
      <c r="AOZ62" s="286"/>
      <c r="APA62" s="286"/>
      <c r="APB62" s="286"/>
      <c r="APC62" s="286"/>
      <c r="APD62" s="286"/>
      <c r="APE62" s="286"/>
      <c r="APF62" s="286"/>
      <c r="APG62" s="286"/>
      <c r="APH62" s="286"/>
      <c r="API62" s="286"/>
      <c r="APJ62" s="286"/>
      <c r="APK62" s="286"/>
      <c r="APL62" s="286"/>
      <c r="APM62" s="286"/>
      <c r="APN62" s="286"/>
      <c r="APO62" s="286"/>
      <c r="APP62" s="286"/>
      <c r="APQ62" s="286"/>
      <c r="APR62" s="286"/>
      <c r="APS62" s="286"/>
      <c r="APT62" s="286"/>
      <c r="APU62" s="286"/>
      <c r="APV62" s="286"/>
      <c r="APW62" s="286"/>
      <c r="APX62" s="286"/>
      <c r="APY62" s="286"/>
      <c r="APZ62" s="286"/>
      <c r="AQA62" s="286"/>
      <c r="AQB62" s="286"/>
      <c r="AQC62" s="286"/>
      <c r="AQD62" s="286"/>
      <c r="AQE62" s="286"/>
      <c r="AQF62" s="286"/>
      <c r="AQG62" s="286"/>
      <c r="AQH62" s="286"/>
      <c r="AQI62" s="286"/>
      <c r="AQJ62" s="286"/>
      <c r="AQK62" s="286"/>
      <c r="AQL62" s="286"/>
      <c r="AQM62" s="286"/>
      <c r="AQN62" s="286"/>
      <c r="AQO62" s="286"/>
      <c r="AQP62" s="286"/>
      <c r="AQQ62" s="286"/>
      <c r="AQR62" s="286"/>
      <c r="AQS62" s="286"/>
      <c r="AQT62" s="286"/>
      <c r="AQU62" s="286"/>
      <c r="AQV62" s="286"/>
      <c r="AQW62" s="286"/>
      <c r="AQX62" s="286"/>
      <c r="AQY62" s="286"/>
      <c r="AQZ62" s="286"/>
      <c r="ARA62" s="286"/>
      <c r="ARB62" s="286"/>
      <c r="ARC62" s="286"/>
      <c r="ARD62" s="286"/>
      <c r="ARE62" s="286"/>
      <c r="ARF62" s="286"/>
      <c r="ARG62" s="286"/>
      <c r="ARH62" s="286"/>
      <c r="ARI62" s="286"/>
      <c r="ARJ62" s="286"/>
      <c r="ARK62" s="286"/>
      <c r="ARL62" s="286"/>
      <c r="ARM62" s="286"/>
      <c r="ARN62" s="286"/>
      <c r="ARO62" s="286"/>
      <c r="ARP62" s="286"/>
      <c r="ARQ62" s="286"/>
      <c r="ARR62" s="286"/>
      <c r="ARS62" s="286"/>
      <c r="ART62" s="286"/>
      <c r="ARU62" s="286"/>
      <c r="ARV62" s="286"/>
      <c r="ARW62" s="286"/>
      <c r="ARX62" s="286"/>
      <c r="ARY62" s="286"/>
      <c r="ARZ62" s="286"/>
      <c r="ASA62" s="286"/>
      <c r="ASB62" s="286"/>
      <c r="ASC62" s="286"/>
      <c r="ASD62" s="286"/>
      <c r="ASE62" s="286"/>
      <c r="ASF62" s="286"/>
      <c r="ASG62" s="286"/>
      <c r="ASH62" s="286"/>
      <c r="ASI62" s="286"/>
      <c r="ASJ62" s="286"/>
      <c r="ASK62" s="286"/>
      <c r="ASL62" s="286"/>
      <c r="ASM62" s="286"/>
      <c r="ASN62" s="286"/>
      <c r="ASO62" s="286"/>
      <c r="ASP62" s="286"/>
      <c r="ASQ62" s="286"/>
      <c r="ASR62" s="286"/>
      <c r="ASS62" s="286"/>
      <c r="AST62" s="286"/>
      <c r="ASU62" s="286"/>
      <c r="ASV62" s="286"/>
      <c r="ASW62" s="286"/>
      <c r="ASX62" s="286"/>
      <c r="ASY62" s="286"/>
      <c r="ASZ62" s="286"/>
      <c r="ATA62" s="286"/>
      <c r="ATB62" s="286"/>
      <c r="ATC62" s="286"/>
      <c r="ATD62" s="286"/>
      <c r="ATE62" s="286"/>
      <c r="ATF62" s="286"/>
      <c r="ATG62" s="286"/>
      <c r="ATH62" s="286"/>
      <c r="ATI62" s="286"/>
      <c r="ATJ62" s="286"/>
      <c r="ATK62" s="286"/>
      <c r="ATL62" s="286"/>
      <c r="ATM62" s="286"/>
      <c r="ATN62" s="286"/>
      <c r="ATO62" s="286"/>
      <c r="ATP62" s="286"/>
      <c r="ATQ62" s="286"/>
      <c r="ATR62" s="286"/>
      <c r="ATS62" s="286"/>
      <c r="ATT62" s="286"/>
      <c r="ATU62" s="286"/>
      <c r="ATV62" s="286"/>
      <c r="ATW62" s="286"/>
      <c r="ATX62" s="286"/>
      <c r="ATY62" s="286"/>
      <c r="ATZ62" s="286"/>
      <c r="AUA62" s="286"/>
      <c r="AUB62" s="286"/>
      <c r="AUC62" s="286"/>
      <c r="AUD62" s="286"/>
      <c r="AUE62" s="286"/>
      <c r="AUF62" s="286"/>
      <c r="AUG62" s="286"/>
      <c r="AUH62" s="286"/>
      <c r="AUI62" s="286"/>
      <c r="AUJ62" s="286"/>
      <c r="AUK62" s="286"/>
      <c r="AUL62" s="286"/>
      <c r="AUM62" s="286"/>
      <c r="AUN62" s="286"/>
      <c r="AUO62" s="286"/>
      <c r="AUP62" s="286"/>
      <c r="AUQ62" s="286"/>
      <c r="AUR62" s="286"/>
      <c r="AUS62" s="286"/>
      <c r="AUT62" s="286"/>
      <c r="AUU62" s="286"/>
      <c r="AUV62" s="286"/>
      <c r="AUW62" s="286"/>
      <c r="AUX62" s="286"/>
      <c r="AUY62" s="286"/>
      <c r="AUZ62" s="286"/>
      <c r="AVA62" s="286"/>
      <c r="AVB62" s="286"/>
      <c r="AVC62" s="286"/>
      <c r="AVD62" s="286"/>
      <c r="AVE62" s="286"/>
      <c r="AVF62" s="286"/>
      <c r="AVG62" s="286"/>
      <c r="AVH62" s="286"/>
      <c r="AVI62" s="286"/>
      <c r="AVJ62" s="286"/>
      <c r="AVK62" s="286"/>
      <c r="AVL62" s="286"/>
      <c r="AVM62" s="286"/>
      <c r="AVN62" s="286"/>
      <c r="AVO62" s="286"/>
      <c r="AVP62" s="286"/>
      <c r="AVQ62" s="286"/>
      <c r="AVR62" s="286"/>
      <c r="AVS62" s="286"/>
      <c r="AVT62" s="286"/>
      <c r="AVU62" s="286"/>
      <c r="AVV62" s="286"/>
      <c r="AVW62" s="286"/>
      <c r="AVX62" s="286"/>
      <c r="AVY62" s="286"/>
      <c r="AVZ62" s="286"/>
      <c r="AWA62" s="286"/>
      <c r="AWB62" s="286"/>
      <c r="AWC62" s="286"/>
      <c r="AWD62" s="286"/>
      <c r="AWE62" s="286"/>
      <c r="AWF62" s="286"/>
      <c r="AWG62" s="286"/>
      <c r="AWH62" s="286"/>
      <c r="AWI62" s="286"/>
      <c r="AWJ62" s="286"/>
      <c r="AWK62" s="286"/>
      <c r="AWL62" s="286"/>
      <c r="AWM62" s="286"/>
      <c r="AWN62" s="286"/>
      <c r="AWO62" s="286"/>
      <c r="AWP62" s="286"/>
      <c r="AWQ62" s="286"/>
      <c r="AWR62" s="286"/>
      <c r="AWS62" s="286"/>
      <c r="AWT62" s="286"/>
      <c r="AWU62" s="286"/>
      <c r="AWV62" s="286"/>
      <c r="AWW62" s="286"/>
      <c r="AWX62" s="286"/>
      <c r="AWY62" s="286"/>
      <c r="AWZ62" s="286"/>
      <c r="AXA62" s="286"/>
      <c r="AXB62" s="286"/>
      <c r="AXC62" s="286"/>
      <c r="AXD62" s="286"/>
      <c r="AXE62" s="286"/>
      <c r="AXF62" s="286"/>
      <c r="AXG62" s="286"/>
      <c r="AXH62" s="286"/>
      <c r="AXI62" s="286"/>
      <c r="AXJ62" s="286"/>
      <c r="AXK62" s="286"/>
      <c r="AXL62" s="286"/>
      <c r="AXM62" s="286"/>
      <c r="AXN62" s="286"/>
      <c r="AXO62" s="286"/>
      <c r="AXP62" s="286"/>
      <c r="AXQ62" s="286"/>
      <c r="AXR62" s="286"/>
      <c r="AXS62" s="286"/>
      <c r="AXT62" s="286"/>
      <c r="AXU62" s="286"/>
      <c r="AXV62" s="286"/>
      <c r="AXW62" s="286"/>
      <c r="AXX62" s="286"/>
      <c r="AXY62" s="286"/>
      <c r="AXZ62" s="286"/>
      <c r="AYA62" s="286"/>
      <c r="AYB62" s="286"/>
      <c r="AYC62" s="286"/>
      <c r="AYD62" s="286"/>
      <c r="AYE62" s="286"/>
      <c r="AYF62" s="286"/>
      <c r="AYG62" s="286"/>
      <c r="AYH62" s="286"/>
      <c r="AYI62" s="286"/>
      <c r="AYJ62" s="286"/>
      <c r="AYK62" s="286"/>
      <c r="AYL62" s="286"/>
      <c r="AYM62" s="286"/>
      <c r="AYN62" s="286"/>
      <c r="AYO62" s="286"/>
      <c r="AYP62" s="286"/>
      <c r="AYQ62" s="286"/>
      <c r="AYR62" s="286"/>
      <c r="AYS62" s="286"/>
      <c r="AYT62" s="286"/>
      <c r="AYU62" s="286"/>
      <c r="AYV62" s="286"/>
      <c r="AYW62" s="286"/>
      <c r="AYX62" s="286"/>
      <c r="AYY62" s="286"/>
      <c r="AYZ62" s="286"/>
      <c r="AZA62" s="286"/>
      <c r="AZB62" s="286"/>
      <c r="AZC62" s="286"/>
      <c r="AZD62" s="286"/>
      <c r="AZE62" s="286"/>
      <c r="AZF62" s="286"/>
      <c r="AZG62" s="286"/>
      <c r="AZH62" s="286"/>
      <c r="AZI62" s="286"/>
      <c r="AZJ62" s="286"/>
      <c r="AZK62" s="286"/>
      <c r="AZL62" s="286"/>
      <c r="AZM62" s="286"/>
      <c r="AZN62" s="286"/>
      <c r="AZO62" s="286"/>
      <c r="AZP62" s="286"/>
      <c r="AZQ62" s="286"/>
      <c r="AZR62" s="286"/>
      <c r="AZS62" s="286"/>
      <c r="AZT62" s="286"/>
      <c r="AZU62" s="286"/>
      <c r="AZV62" s="286"/>
      <c r="AZW62" s="286"/>
      <c r="AZX62" s="286"/>
      <c r="AZY62" s="286"/>
      <c r="AZZ62" s="286"/>
      <c r="BAA62" s="286"/>
      <c r="BAB62" s="286"/>
      <c r="BAC62" s="286"/>
      <c r="BAD62" s="286"/>
      <c r="BAE62" s="286"/>
      <c r="BAF62" s="286"/>
      <c r="BAG62" s="286"/>
      <c r="BAH62" s="286"/>
      <c r="BAI62" s="286"/>
      <c r="BAJ62" s="286"/>
      <c r="BAK62" s="286"/>
      <c r="BAL62" s="286"/>
      <c r="BAM62" s="286"/>
      <c r="BAN62" s="286"/>
      <c r="BAO62" s="286"/>
      <c r="BAP62" s="286"/>
      <c r="BAQ62" s="286"/>
      <c r="BAR62" s="286"/>
      <c r="BAS62" s="286"/>
      <c r="BAT62" s="286"/>
      <c r="BAU62" s="286"/>
      <c r="BAV62" s="286"/>
      <c r="BAW62" s="286"/>
      <c r="BAX62" s="286"/>
      <c r="BAY62" s="286"/>
      <c r="BAZ62" s="286"/>
      <c r="BBA62" s="286"/>
      <c r="BBB62" s="286"/>
      <c r="BBC62" s="286"/>
      <c r="BBD62" s="286"/>
      <c r="BBE62" s="286"/>
      <c r="BBF62" s="286"/>
      <c r="BBG62" s="286"/>
      <c r="BBH62" s="286"/>
      <c r="BBI62" s="286"/>
      <c r="BBJ62" s="286"/>
      <c r="BBK62" s="286"/>
      <c r="BBL62" s="286"/>
      <c r="BBM62" s="286"/>
      <c r="BBN62" s="286"/>
      <c r="BBO62" s="286"/>
      <c r="BBP62" s="286"/>
      <c r="BBQ62" s="286"/>
      <c r="BBR62" s="286"/>
      <c r="BBS62" s="286"/>
      <c r="BBT62" s="286"/>
      <c r="BBU62" s="286"/>
      <c r="BBV62" s="286"/>
      <c r="BBW62" s="286"/>
      <c r="BBX62" s="286"/>
      <c r="BBY62" s="286"/>
      <c r="BBZ62" s="286"/>
      <c r="BCA62" s="286"/>
      <c r="BCB62" s="286"/>
      <c r="BCC62" s="286"/>
      <c r="BCD62" s="286"/>
      <c r="BCE62" s="286"/>
      <c r="BCF62" s="286"/>
      <c r="BCG62" s="286"/>
      <c r="BCH62" s="286"/>
      <c r="BCI62" s="286"/>
      <c r="BCJ62" s="286"/>
      <c r="BCK62" s="286"/>
      <c r="BCL62" s="286"/>
      <c r="BCM62" s="286"/>
      <c r="BCN62" s="286"/>
      <c r="BCO62" s="286"/>
      <c r="BCP62" s="286"/>
      <c r="BCQ62" s="286"/>
      <c r="BCR62" s="286"/>
      <c r="BCS62" s="286"/>
      <c r="BCT62" s="286"/>
      <c r="BCU62" s="286"/>
      <c r="BCV62" s="286"/>
      <c r="BCW62" s="286"/>
      <c r="BCX62" s="286"/>
      <c r="BCY62" s="286"/>
      <c r="BCZ62" s="286"/>
      <c r="BDA62" s="286"/>
      <c r="BDB62" s="286"/>
      <c r="BDC62" s="286"/>
      <c r="BDD62" s="286"/>
      <c r="BDE62" s="286"/>
      <c r="BDF62" s="286"/>
      <c r="BDG62" s="286"/>
      <c r="BDH62" s="286"/>
      <c r="BDI62" s="286"/>
      <c r="BDJ62" s="286"/>
      <c r="BDK62" s="286"/>
      <c r="BDL62" s="286"/>
      <c r="BDM62" s="286"/>
      <c r="BDN62" s="286"/>
      <c r="BDO62" s="286"/>
      <c r="BDP62" s="286"/>
      <c r="BDQ62" s="286"/>
      <c r="BDR62" s="286"/>
      <c r="BDS62" s="286"/>
      <c r="BDT62" s="286"/>
      <c r="BDU62" s="286"/>
      <c r="BDV62" s="286"/>
      <c r="BDW62" s="286"/>
      <c r="BDX62" s="286"/>
      <c r="BDY62" s="286"/>
      <c r="BDZ62" s="286"/>
      <c r="BEA62" s="286"/>
      <c r="BEB62" s="286"/>
      <c r="BEC62" s="286"/>
      <c r="BED62" s="286"/>
      <c r="BEE62" s="286"/>
      <c r="BEF62" s="286"/>
      <c r="BEG62" s="286"/>
      <c r="BEH62" s="286"/>
      <c r="BEI62" s="286"/>
      <c r="BEJ62" s="286"/>
      <c r="BEK62" s="286"/>
      <c r="BEL62" s="286"/>
      <c r="BEM62" s="286"/>
      <c r="BEN62" s="286"/>
      <c r="BEO62" s="286"/>
      <c r="BEP62" s="286"/>
      <c r="BEQ62" s="286"/>
      <c r="BER62" s="286"/>
      <c r="BES62" s="286"/>
      <c r="BET62" s="286"/>
      <c r="BEU62" s="286"/>
      <c r="BEV62" s="286"/>
      <c r="BEW62" s="286"/>
      <c r="BEX62" s="286"/>
      <c r="BEY62" s="286"/>
      <c r="BEZ62" s="286"/>
      <c r="BFA62" s="286"/>
      <c r="BFB62" s="286"/>
      <c r="BFC62" s="286"/>
      <c r="BFD62" s="286"/>
      <c r="BFE62" s="286"/>
      <c r="BFF62" s="286"/>
      <c r="BFG62" s="286"/>
      <c r="BFH62" s="286"/>
      <c r="BFI62" s="286"/>
      <c r="BFJ62" s="286"/>
      <c r="BFK62" s="286"/>
      <c r="BFL62" s="286"/>
      <c r="BFM62" s="286"/>
      <c r="BFN62" s="286"/>
      <c r="BFO62" s="286"/>
      <c r="BFP62" s="286"/>
      <c r="BFQ62" s="286"/>
      <c r="BFR62" s="286"/>
      <c r="BFS62" s="286"/>
      <c r="BFT62" s="286"/>
      <c r="BFU62" s="286"/>
      <c r="BFV62" s="286"/>
      <c r="BFW62" s="286"/>
      <c r="BFX62" s="286"/>
      <c r="BFY62" s="286"/>
      <c r="BFZ62" s="286"/>
      <c r="BGA62" s="286"/>
      <c r="BGB62" s="286"/>
      <c r="BGC62" s="286"/>
      <c r="BGD62" s="286"/>
      <c r="BGE62" s="286"/>
      <c r="BGF62" s="286"/>
      <c r="BGG62" s="286"/>
      <c r="BGH62" s="286"/>
      <c r="BGI62" s="286"/>
      <c r="BGJ62" s="286"/>
      <c r="BGK62" s="286"/>
      <c r="BGL62" s="286"/>
      <c r="BGM62" s="286"/>
      <c r="BGN62" s="286"/>
      <c r="BGO62" s="286"/>
      <c r="BGP62" s="286"/>
      <c r="BGQ62" s="286"/>
      <c r="BGR62" s="286"/>
      <c r="BGS62" s="286"/>
      <c r="BGT62" s="286"/>
      <c r="BGU62" s="286"/>
      <c r="BGV62" s="286"/>
      <c r="BGW62" s="286"/>
      <c r="BGX62" s="286"/>
      <c r="BGY62" s="286"/>
      <c r="BGZ62" s="286"/>
      <c r="BHA62" s="286"/>
      <c r="BHB62" s="286"/>
      <c r="BHC62" s="286"/>
      <c r="BHD62" s="286"/>
      <c r="BHE62" s="286"/>
      <c r="BHF62" s="286"/>
      <c r="BHG62" s="286"/>
      <c r="BHH62" s="286"/>
      <c r="BHI62" s="286"/>
      <c r="BHJ62" s="286"/>
      <c r="BHK62" s="286"/>
      <c r="BHL62" s="286"/>
      <c r="BHM62" s="286"/>
      <c r="BHN62" s="286"/>
      <c r="BHO62" s="286"/>
      <c r="BHP62" s="286"/>
      <c r="BHQ62" s="286"/>
      <c r="BHR62" s="286"/>
      <c r="BHS62" s="286"/>
      <c r="BHT62" s="286"/>
      <c r="BHU62" s="286"/>
      <c r="BHV62" s="286"/>
      <c r="BHW62" s="286"/>
      <c r="BHX62" s="286"/>
      <c r="BHY62" s="286"/>
      <c r="BHZ62" s="286"/>
      <c r="BIA62" s="286"/>
      <c r="BIB62" s="286"/>
      <c r="BIC62" s="286"/>
      <c r="BID62" s="286"/>
      <c r="BIE62" s="286"/>
      <c r="BIF62" s="286"/>
      <c r="BIG62" s="286"/>
      <c r="BIH62" s="286"/>
      <c r="BII62" s="286"/>
      <c r="BIJ62" s="286"/>
      <c r="BIK62" s="286"/>
      <c r="BIL62" s="286"/>
      <c r="BIM62" s="286"/>
      <c r="BIN62" s="286"/>
      <c r="BIO62" s="286"/>
      <c r="BIP62" s="286"/>
      <c r="BIQ62" s="286"/>
      <c r="BIR62" s="286"/>
      <c r="BIS62" s="286"/>
      <c r="BIT62" s="286"/>
      <c r="BIU62" s="286"/>
      <c r="BIV62" s="286"/>
      <c r="BIW62" s="286"/>
      <c r="BIX62" s="286"/>
      <c r="BIY62" s="286"/>
      <c r="BIZ62" s="286"/>
      <c r="BJA62" s="286"/>
      <c r="BJB62" s="286"/>
      <c r="BJC62" s="286"/>
      <c r="BJD62" s="286"/>
      <c r="BJE62" s="286"/>
      <c r="BJF62" s="286"/>
      <c r="BJG62" s="286"/>
      <c r="BJH62" s="286"/>
      <c r="BJI62" s="286"/>
      <c r="BJJ62" s="286"/>
      <c r="BJK62" s="286"/>
      <c r="BJL62" s="286"/>
      <c r="BJM62" s="286"/>
      <c r="BJN62" s="286"/>
      <c r="BJO62" s="286"/>
      <c r="BJP62" s="286"/>
      <c r="BJQ62" s="286"/>
      <c r="BJR62" s="286"/>
      <c r="BJS62" s="286"/>
      <c r="BJT62" s="286"/>
      <c r="BJU62" s="286"/>
      <c r="BJV62" s="286"/>
      <c r="BJW62" s="286"/>
      <c r="BJX62" s="286"/>
      <c r="BJY62" s="286"/>
      <c r="BJZ62" s="286"/>
      <c r="BKA62" s="286"/>
      <c r="BKB62" s="286"/>
      <c r="BKC62" s="286"/>
      <c r="BKD62" s="286"/>
      <c r="BKE62" s="286"/>
      <c r="BKF62" s="286"/>
      <c r="BKG62" s="286"/>
      <c r="BKH62" s="286"/>
      <c r="BKI62" s="286"/>
      <c r="BKJ62" s="286"/>
      <c r="BKK62" s="286"/>
      <c r="BKL62" s="286"/>
      <c r="BKM62" s="286"/>
      <c r="BKN62" s="286"/>
      <c r="BKO62" s="286"/>
      <c r="BKP62" s="286"/>
      <c r="BKQ62" s="286"/>
      <c r="BKR62" s="286"/>
      <c r="BKS62" s="286"/>
      <c r="BKT62" s="286"/>
      <c r="BKU62" s="286"/>
      <c r="BKV62" s="286"/>
      <c r="BKW62" s="286"/>
      <c r="BKX62" s="286"/>
      <c r="BKY62" s="286"/>
      <c r="BKZ62" s="286"/>
      <c r="BLA62" s="286"/>
      <c r="BLB62" s="286"/>
      <c r="BLC62" s="286"/>
      <c r="BLD62" s="286"/>
      <c r="BLE62" s="286"/>
      <c r="BLF62" s="286"/>
      <c r="BLG62" s="286"/>
      <c r="BLH62" s="286"/>
      <c r="BLI62" s="286"/>
      <c r="BLJ62" s="286"/>
      <c r="BLK62" s="286"/>
      <c r="BLL62" s="286"/>
      <c r="BLM62" s="286"/>
      <c r="BLN62" s="286"/>
      <c r="BLO62" s="286"/>
      <c r="BLP62" s="286"/>
      <c r="BLQ62" s="286"/>
      <c r="BLR62" s="286"/>
      <c r="BLS62" s="286"/>
      <c r="BLT62" s="286"/>
      <c r="BLU62" s="286"/>
      <c r="BLV62" s="286"/>
      <c r="BLW62" s="286"/>
      <c r="BLX62" s="286"/>
      <c r="BLY62" s="286"/>
      <c r="BLZ62" s="286"/>
      <c r="BMA62" s="286"/>
      <c r="BMB62" s="286"/>
      <c r="BMC62" s="286"/>
      <c r="BMD62" s="286"/>
      <c r="BME62" s="286"/>
      <c r="BMF62" s="286"/>
      <c r="BMG62" s="286"/>
      <c r="BMH62" s="286"/>
      <c r="BMI62" s="286"/>
      <c r="BMJ62" s="286"/>
      <c r="BMK62" s="286"/>
      <c r="BML62" s="286"/>
      <c r="BMM62" s="286"/>
      <c r="BMN62" s="286"/>
      <c r="BMO62" s="286"/>
      <c r="BMP62" s="286"/>
      <c r="BMQ62" s="286"/>
      <c r="BMR62" s="286"/>
      <c r="BMS62" s="286"/>
      <c r="BMT62" s="286"/>
      <c r="BMU62" s="286"/>
      <c r="BMV62" s="286"/>
      <c r="BMW62" s="286"/>
      <c r="BMX62" s="286"/>
      <c r="BMY62" s="286"/>
      <c r="BMZ62" s="286"/>
      <c r="BNA62" s="286"/>
      <c r="BNB62" s="286"/>
      <c r="BNC62" s="286"/>
      <c r="BND62" s="286"/>
      <c r="BNE62" s="286"/>
      <c r="BNF62" s="286"/>
      <c r="BNG62" s="286"/>
      <c r="BNH62" s="286"/>
      <c r="BNI62" s="286"/>
      <c r="BNJ62" s="286"/>
      <c r="BNK62" s="286"/>
      <c r="BNL62" s="286"/>
      <c r="BNM62" s="286"/>
      <c r="BNN62" s="286"/>
      <c r="BNO62" s="286"/>
      <c r="BNP62" s="286"/>
      <c r="BNQ62" s="286"/>
      <c r="BNR62" s="286"/>
      <c r="BNS62" s="286"/>
      <c r="BNT62" s="286"/>
      <c r="BNU62" s="286"/>
      <c r="BNV62" s="286"/>
      <c r="BNW62" s="286"/>
      <c r="BNX62" s="286"/>
      <c r="BNY62" s="286"/>
      <c r="BNZ62" s="286"/>
      <c r="BOA62" s="286"/>
      <c r="BOB62" s="286"/>
      <c r="BOC62" s="286"/>
      <c r="BOD62" s="286"/>
      <c r="BOE62" s="286"/>
      <c r="BOF62" s="286"/>
      <c r="BOG62" s="286"/>
      <c r="BOH62" s="286"/>
      <c r="BOI62" s="286"/>
      <c r="BOJ62" s="286"/>
      <c r="BOK62" s="286"/>
      <c r="BOL62" s="286"/>
      <c r="BOM62" s="286"/>
      <c r="BON62" s="286"/>
      <c r="BOO62" s="286"/>
      <c r="BOP62" s="286"/>
      <c r="BOQ62" s="286"/>
      <c r="BOR62" s="286"/>
      <c r="BOS62" s="286"/>
      <c r="BOT62" s="286"/>
      <c r="BOU62" s="286"/>
      <c r="BOV62" s="286"/>
      <c r="BOW62" s="286"/>
      <c r="BOX62" s="286"/>
      <c r="BOY62" s="286"/>
      <c r="BOZ62" s="286"/>
      <c r="BPA62" s="286"/>
      <c r="BPB62" s="286"/>
      <c r="BPC62" s="286"/>
      <c r="BPD62" s="286"/>
      <c r="BPE62" s="286"/>
      <c r="BPF62" s="286"/>
      <c r="BPG62" s="286"/>
      <c r="BPH62" s="286"/>
      <c r="BPI62" s="286"/>
      <c r="BPJ62" s="286"/>
      <c r="BPK62" s="286"/>
      <c r="BPL62" s="286"/>
      <c r="BPM62" s="286"/>
      <c r="BPN62" s="286"/>
      <c r="BPO62" s="286"/>
      <c r="BPP62" s="286"/>
      <c r="BPQ62" s="286"/>
      <c r="BPR62" s="286"/>
      <c r="BPS62" s="286"/>
      <c r="BPT62" s="286"/>
      <c r="BPU62" s="286"/>
      <c r="BPV62" s="286"/>
      <c r="BPW62" s="286"/>
      <c r="BPX62" s="286"/>
      <c r="BPY62" s="286"/>
      <c r="BPZ62" s="286"/>
      <c r="BQA62" s="286"/>
      <c r="BQB62" s="286"/>
      <c r="BQC62" s="286"/>
      <c r="BQD62" s="286"/>
      <c r="BQE62" s="286"/>
      <c r="BQF62" s="286"/>
      <c r="BQG62" s="286"/>
      <c r="BQH62" s="286"/>
      <c r="BQI62" s="286"/>
      <c r="BQJ62" s="286"/>
      <c r="BQK62" s="286"/>
      <c r="BQL62" s="286"/>
      <c r="BQM62" s="286"/>
      <c r="BQN62" s="286"/>
      <c r="BQO62" s="286"/>
      <c r="BQP62" s="286"/>
      <c r="BQQ62" s="286"/>
      <c r="BQR62" s="286"/>
      <c r="BQS62" s="286"/>
      <c r="BQT62" s="286"/>
      <c r="BQU62" s="286"/>
      <c r="BQV62" s="286"/>
      <c r="BQW62" s="286"/>
      <c r="BQX62" s="286"/>
      <c r="BQY62" s="286"/>
      <c r="BQZ62" s="286"/>
      <c r="BRA62" s="286"/>
      <c r="BRB62" s="286"/>
      <c r="BRC62" s="286"/>
      <c r="BRD62" s="286"/>
      <c r="BRE62" s="286"/>
      <c r="BRF62" s="286"/>
      <c r="BRG62" s="286"/>
      <c r="BRH62" s="286"/>
      <c r="BRI62" s="286"/>
      <c r="BRJ62" s="286"/>
      <c r="BRK62" s="286"/>
      <c r="BRL62" s="286"/>
      <c r="BRM62" s="286"/>
      <c r="BRN62" s="286"/>
      <c r="BRO62" s="286"/>
      <c r="BRP62" s="286"/>
      <c r="BRQ62" s="286"/>
      <c r="BRR62" s="286"/>
      <c r="BRS62" s="286"/>
      <c r="BRT62" s="286"/>
      <c r="BRU62" s="286"/>
      <c r="BRV62" s="286"/>
      <c r="BRW62" s="286"/>
      <c r="BRX62" s="286"/>
      <c r="BRY62" s="286"/>
      <c r="BRZ62" s="286"/>
      <c r="BSA62" s="286"/>
      <c r="BSB62" s="286"/>
      <c r="BSC62" s="286"/>
      <c r="BSD62" s="286"/>
      <c r="BSE62" s="286"/>
      <c r="BSF62" s="286"/>
      <c r="BSG62" s="286"/>
      <c r="BSH62" s="286"/>
      <c r="BSI62" s="286"/>
      <c r="BSJ62" s="286"/>
      <c r="BSK62" s="286"/>
      <c r="BSL62" s="286"/>
      <c r="BSM62" s="286"/>
      <c r="BSN62" s="286"/>
      <c r="BSO62" s="286"/>
      <c r="BSP62" s="286"/>
      <c r="BSQ62" s="286"/>
      <c r="BSR62" s="286"/>
      <c r="BSS62" s="286"/>
      <c r="BST62" s="286"/>
      <c r="BSU62" s="286"/>
      <c r="BSV62" s="286"/>
      <c r="BSW62" s="286"/>
      <c r="BSX62" s="286"/>
      <c r="BSY62" s="286"/>
      <c r="BSZ62" s="286"/>
      <c r="BTA62" s="286"/>
      <c r="BTB62" s="286"/>
      <c r="BTC62" s="286"/>
      <c r="BTD62" s="286"/>
      <c r="BTE62" s="286"/>
      <c r="BTF62" s="286"/>
      <c r="BTG62" s="286"/>
      <c r="BTH62" s="286"/>
      <c r="BTI62" s="286"/>
      <c r="BTJ62" s="286"/>
      <c r="BTK62" s="286"/>
      <c r="BTL62" s="286"/>
      <c r="BTM62" s="286"/>
      <c r="BTN62" s="286"/>
      <c r="BTO62" s="286"/>
      <c r="BTP62" s="286"/>
      <c r="BTQ62" s="286"/>
      <c r="BTR62" s="286"/>
      <c r="BTS62" s="286"/>
      <c r="BTT62" s="286"/>
      <c r="BTU62" s="286"/>
      <c r="BTV62" s="286"/>
      <c r="BTW62" s="286"/>
      <c r="BTX62" s="286"/>
      <c r="BTY62" s="286"/>
      <c r="BTZ62" s="286"/>
      <c r="BUA62" s="286"/>
      <c r="BUB62" s="286"/>
      <c r="BUC62" s="286"/>
      <c r="BUD62" s="286"/>
      <c r="BUE62" s="286"/>
      <c r="BUF62" s="286"/>
      <c r="BUG62" s="286"/>
      <c r="BUH62" s="286"/>
      <c r="BUI62" s="286"/>
      <c r="BUJ62" s="286"/>
      <c r="BUK62" s="286"/>
      <c r="BUL62" s="286"/>
      <c r="BUM62" s="286"/>
      <c r="BUN62" s="286"/>
      <c r="BUO62" s="286"/>
      <c r="BUP62" s="286"/>
      <c r="BUQ62" s="286"/>
      <c r="BUR62" s="286"/>
      <c r="BUS62" s="286"/>
      <c r="BUT62" s="286"/>
      <c r="BUU62" s="286"/>
      <c r="BUV62" s="286"/>
      <c r="BUW62" s="286"/>
      <c r="BUX62" s="286"/>
      <c r="BUY62" s="286"/>
      <c r="BUZ62" s="286"/>
      <c r="BVA62" s="286"/>
      <c r="BVB62" s="286"/>
      <c r="BVC62" s="286"/>
      <c r="BVD62" s="286"/>
      <c r="BVE62" s="286"/>
      <c r="BVF62" s="286"/>
      <c r="BVG62" s="286"/>
      <c r="BVH62" s="286"/>
      <c r="BVI62" s="286"/>
      <c r="BVJ62" s="286"/>
      <c r="BVK62" s="286"/>
      <c r="BVL62" s="286"/>
      <c r="BVM62" s="286"/>
      <c r="BVN62" s="286"/>
      <c r="BVO62" s="286"/>
      <c r="BVP62" s="286"/>
      <c r="BVQ62" s="286"/>
      <c r="BVR62" s="286"/>
      <c r="BVS62" s="286"/>
      <c r="BVT62" s="286"/>
      <c r="BVU62" s="286"/>
      <c r="BVV62" s="286"/>
      <c r="BVW62" s="286"/>
      <c r="BVX62" s="286"/>
      <c r="BVY62" s="286"/>
      <c r="BVZ62" s="286"/>
      <c r="BWA62" s="286"/>
      <c r="BWB62" s="286"/>
      <c r="BWC62" s="286"/>
      <c r="BWD62" s="286"/>
      <c r="BWE62" s="286"/>
      <c r="BWF62" s="286"/>
      <c r="BWG62" s="286"/>
      <c r="BWH62" s="286"/>
      <c r="BWI62" s="286"/>
      <c r="BWJ62" s="286"/>
      <c r="BWK62" s="286"/>
      <c r="BWL62" s="286"/>
      <c r="BWM62" s="286"/>
      <c r="BWN62" s="286"/>
      <c r="BWO62" s="286"/>
      <c r="BWP62" s="286"/>
      <c r="BWQ62" s="286"/>
      <c r="BWR62" s="286"/>
      <c r="BWS62" s="286"/>
      <c r="BWT62" s="286"/>
      <c r="BWU62" s="286"/>
      <c r="BWV62" s="286"/>
      <c r="BWW62" s="286"/>
      <c r="BWX62" s="286"/>
      <c r="BWY62" s="286"/>
      <c r="BWZ62" s="286"/>
      <c r="BXA62" s="286"/>
      <c r="BXB62" s="286"/>
      <c r="BXC62" s="286"/>
      <c r="BXD62" s="286"/>
      <c r="BXE62" s="286"/>
      <c r="BXF62" s="286"/>
      <c r="BXG62" s="286"/>
      <c r="BXH62" s="286"/>
      <c r="BXI62" s="286"/>
      <c r="BXJ62" s="286"/>
      <c r="BXK62" s="286"/>
      <c r="BXL62" s="286"/>
      <c r="BXM62" s="286"/>
      <c r="BXN62" s="286"/>
      <c r="BXO62" s="286"/>
      <c r="BXP62" s="286"/>
      <c r="BXQ62" s="286"/>
      <c r="BXR62" s="286"/>
      <c r="BXS62" s="286"/>
      <c r="BXT62" s="286"/>
      <c r="BXU62" s="286"/>
      <c r="BXV62" s="286"/>
      <c r="BXW62" s="286"/>
      <c r="BXX62" s="286"/>
      <c r="BXY62" s="286"/>
      <c r="BXZ62" s="286"/>
      <c r="BYA62" s="286"/>
      <c r="BYB62" s="286"/>
      <c r="BYC62" s="286"/>
      <c r="BYD62" s="286"/>
      <c r="BYE62" s="286"/>
      <c r="BYF62" s="286"/>
      <c r="BYG62" s="286"/>
      <c r="BYH62" s="286"/>
      <c r="BYI62" s="286"/>
      <c r="BYJ62" s="286"/>
      <c r="BYK62" s="286"/>
      <c r="BYL62" s="286"/>
      <c r="BYM62" s="286"/>
      <c r="BYN62" s="286"/>
      <c r="BYO62" s="286"/>
      <c r="BYP62" s="286"/>
      <c r="BYQ62" s="286"/>
      <c r="BYR62" s="286"/>
      <c r="BYS62" s="286"/>
      <c r="BYT62" s="286"/>
      <c r="BYU62" s="286"/>
      <c r="BYV62" s="286"/>
      <c r="BYW62" s="286"/>
      <c r="BYX62" s="286"/>
      <c r="BYY62" s="286"/>
      <c r="BYZ62" s="286"/>
      <c r="BZA62" s="286"/>
      <c r="BZB62" s="286"/>
      <c r="BZC62" s="286"/>
      <c r="BZD62" s="286"/>
      <c r="BZE62" s="286"/>
      <c r="BZF62" s="286"/>
      <c r="BZG62" s="286"/>
      <c r="BZH62" s="286"/>
      <c r="BZI62" s="286"/>
      <c r="BZJ62" s="286"/>
      <c r="BZK62" s="286"/>
      <c r="BZL62" s="286"/>
      <c r="BZM62" s="286"/>
      <c r="BZN62" s="286"/>
      <c r="BZO62" s="286"/>
      <c r="BZP62" s="286"/>
      <c r="BZQ62" s="286"/>
      <c r="BZR62" s="286"/>
      <c r="BZS62" s="286"/>
      <c r="BZT62" s="286"/>
      <c r="BZU62" s="286"/>
      <c r="BZV62" s="286"/>
      <c r="BZW62" s="286"/>
      <c r="BZX62" s="286"/>
      <c r="BZY62" s="286"/>
      <c r="BZZ62" s="286"/>
      <c r="CAA62" s="286"/>
      <c r="CAB62" s="286"/>
      <c r="CAC62" s="286"/>
      <c r="CAD62" s="286"/>
      <c r="CAE62" s="286"/>
      <c r="CAF62" s="286"/>
      <c r="CAG62" s="286"/>
      <c r="CAH62" s="286"/>
      <c r="CAI62" s="286"/>
      <c r="CAJ62" s="286"/>
      <c r="CAK62" s="286"/>
      <c r="CAL62" s="286"/>
      <c r="CAM62" s="286"/>
      <c r="CAN62" s="286"/>
      <c r="CAO62" s="286"/>
      <c r="CAP62" s="286"/>
      <c r="CAQ62" s="286"/>
      <c r="CAR62" s="286"/>
      <c r="CAS62" s="286"/>
      <c r="CAT62" s="286"/>
      <c r="CAU62" s="286"/>
      <c r="CAV62" s="286"/>
      <c r="CAW62" s="286"/>
      <c r="CAX62" s="286"/>
      <c r="CAY62" s="286"/>
      <c r="CAZ62" s="286"/>
      <c r="CBA62" s="286"/>
      <c r="CBB62" s="286"/>
      <c r="CBC62" s="286"/>
      <c r="CBD62" s="286"/>
      <c r="CBE62" s="286"/>
      <c r="CBF62" s="286"/>
      <c r="CBG62" s="286"/>
      <c r="CBH62" s="286"/>
      <c r="CBI62" s="286"/>
      <c r="CBJ62" s="286"/>
      <c r="CBK62" s="286"/>
      <c r="CBL62" s="286"/>
      <c r="CBM62" s="286"/>
      <c r="CBN62" s="286"/>
      <c r="CBO62" s="286"/>
      <c r="CBP62" s="286"/>
      <c r="CBQ62" s="286"/>
      <c r="CBR62" s="286"/>
      <c r="CBS62" s="286"/>
      <c r="CBT62" s="286"/>
      <c r="CBU62" s="286"/>
      <c r="CBV62" s="286"/>
      <c r="CBW62" s="286"/>
      <c r="CBX62" s="286"/>
      <c r="CBY62" s="286"/>
      <c r="CBZ62" s="286"/>
      <c r="CCA62" s="286"/>
      <c r="CCB62" s="286"/>
      <c r="CCC62" s="286"/>
      <c r="CCD62" s="286"/>
      <c r="CCE62" s="286"/>
      <c r="CCF62" s="286"/>
      <c r="CCG62" s="286"/>
      <c r="CCH62" s="286"/>
      <c r="CCI62" s="286"/>
      <c r="CCJ62" s="286"/>
      <c r="CCK62" s="286"/>
      <c r="CCL62" s="286"/>
      <c r="CCM62" s="286"/>
      <c r="CCN62" s="286"/>
      <c r="CCO62" s="286"/>
      <c r="CCP62" s="286"/>
      <c r="CCQ62" s="286"/>
      <c r="CCR62" s="286"/>
      <c r="CCS62" s="286"/>
      <c r="CCT62" s="286"/>
      <c r="CCU62" s="286"/>
      <c r="CCV62" s="286"/>
      <c r="CCW62" s="286"/>
      <c r="CCX62" s="286"/>
      <c r="CCY62" s="286"/>
      <c r="CCZ62" s="286"/>
      <c r="CDA62" s="286"/>
      <c r="CDB62" s="286"/>
      <c r="CDC62" s="286"/>
      <c r="CDD62" s="286"/>
      <c r="CDE62" s="286"/>
      <c r="CDF62" s="286"/>
      <c r="CDG62" s="286"/>
      <c r="CDH62" s="286"/>
      <c r="CDI62" s="286"/>
      <c r="CDJ62" s="286"/>
      <c r="CDK62" s="286"/>
      <c r="CDL62" s="286"/>
      <c r="CDM62" s="286"/>
      <c r="CDN62" s="286"/>
      <c r="CDO62" s="286"/>
      <c r="CDP62" s="286"/>
      <c r="CDQ62" s="286"/>
      <c r="CDR62" s="286"/>
      <c r="CDS62" s="286"/>
      <c r="CDT62" s="286"/>
      <c r="CDU62" s="286"/>
      <c r="CDV62" s="286"/>
      <c r="CDW62" s="286"/>
      <c r="CDX62" s="286"/>
      <c r="CDY62" s="286"/>
      <c r="CDZ62" s="286"/>
      <c r="CEA62" s="286"/>
      <c r="CEB62" s="286"/>
      <c r="CEC62" s="286"/>
      <c r="CED62" s="286"/>
      <c r="CEE62" s="286"/>
      <c r="CEF62" s="286"/>
      <c r="CEG62" s="286"/>
      <c r="CEH62" s="286"/>
      <c r="CEI62" s="286"/>
      <c r="CEJ62" s="286"/>
      <c r="CEK62" s="286"/>
      <c r="CEL62" s="286"/>
      <c r="CEM62" s="286"/>
      <c r="CEN62" s="286"/>
      <c r="CEO62" s="286"/>
      <c r="CEP62" s="286"/>
      <c r="CEQ62" s="286"/>
      <c r="CER62" s="286"/>
      <c r="CES62" s="286"/>
      <c r="CET62" s="286"/>
      <c r="CEU62" s="286"/>
      <c r="CEV62" s="286"/>
      <c r="CEW62" s="286"/>
      <c r="CEX62" s="286"/>
      <c r="CEY62" s="286"/>
      <c r="CEZ62" s="286"/>
      <c r="CFA62" s="286"/>
      <c r="CFB62" s="286"/>
      <c r="CFC62" s="286"/>
      <c r="CFD62" s="286"/>
      <c r="CFE62" s="286"/>
      <c r="CFF62" s="286"/>
      <c r="CFG62" s="286"/>
      <c r="CFH62" s="286"/>
      <c r="CFI62" s="286"/>
      <c r="CFJ62" s="286"/>
      <c r="CFK62" s="286"/>
      <c r="CFL62" s="286"/>
      <c r="CFM62" s="286"/>
      <c r="CFN62" s="286"/>
      <c r="CFO62" s="286"/>
      <c r="CFP62" s="286"/>
      <c r="CFQ62" s="286"/>
      <c r="CFR62" s="286"/>
      <c r="CFS62" s="286"/>
      <c r="CFT62" s="286"/>
      <c r="CFU62" s="286"/>
      <c r="CFV62" s="286"/>
      <c r="CFW62" s="286"/>
      <c r="CFX62" s="286"/>
      <c r="CFY62" s="286"/>
      <c r="CFZ62" s="286"/>
      <c r="CGA62" s="286"/>
      <c r="CGB62" s="286"/>
      <c r="CGC62" s="286"/>
      <c r="CGD62" s="286"/>
      <c r="CGE62" s="286"/>
      <c r="CGF62" s="286"/>
      <c r="CGG62" s="286"/>
      <c r="CGH62" s="286"/>
      <c r="CGI62" s="286"/>
      <c r="CGJ62" s="286"/>
      <c r="CGK62" s="286"/>
      <c r="CGL62" s="286"/>
      <c r="CGM62" s="286"/>
      <c r="CGN62" s="286"/>
      <c r="CGO62" s="286"/>
      <c r="CGP62" s="286"/>
      <c r="CGQ62" s="286"/>
      <c r="CGR62" s="286"/>
      <c r="CGS62" s="286"/>
      <c r="CGT62" s="286"/>
      <c r="CGU62" s="286"/>
      <c r="CGV62" s="286"/>
      <c r="CGW62" s="286"/>
      <c r="CGX62" s="286"/>
      <c r="CGY62" s="286"/>
      <c r="CGZ62" s="286"/>
      <c r="CHA62" s="286"/>
      <c r="CHB62" s="286"/>
      <c r="CHC62" s="286"/>
      <c r="CHD62" s="286"/>
      <c r="CHE62" s="286"/>
      <c r="CHF62" s="286"/>
      <c r="CHG62" s="286"/>
      <c r="CHH62" s="286"/>
      <c r="CHI62" s="286"/>
      <c r="CHJ62" s="286"/>
      <c r="CHK62" s="286"/>
      <c r="CHL62" s="286"/>
      <c r="CHM62" s="286"/>
      <c r="CHN62" s="286"/>
      <c r="CHO62" s="286"/>
      <c r="CHP62" s="286"/>
      <c r="CHQ62" s="286"/>
      <c r="CHR62" s="286"/>
      <c r="CHS62" s="286"/>
      <c r="CHT62" s="286"/>
      <c r="CHU62" s="286"/>
      <c r="CHV62" s="286"/>
      <c r="CHW62" s="286"/>
      <c r="CHX62" s="286"/>
      <c r="CHY62" s="286"/>
      <c r="CHZ62" s="286"/>
      <c r="CIA62" s="286"/>
      <c r="CIB62" s="286"/>
      <c r="CIC62" s="286"/>
      <c r="CID62" s="286"/>
      <c r="CIE62" s="286"/>
      <c r="CIF62" s="286"/>
      <c r="CIG62" s="286"/>
      <c r="CIH62" s="286"/>
      <c r="CII62" s="286"/>
      <c r="CIJ62" s="286"/>
      <c r="CIK62" s="286"/>
      <c r="CIL62" s="286"/>
      <c r="CIM62" s="286"/>
      <c r="CIN62" s="286"/>
      <c r="CIO62" s="286"/>
      <c r="CIP62" s="286"/>
      <c r="CIQ62" s="286"/>
      <c r="CIR62" s="286"/>
      <c r="CIS62" s="286"/>
      <c r="CIT62" s="286"/>
      <c r="CIU62" s="286"/>
      <c r="CIV62" s="286"/>
      <c r="CIW62" s="286"/>
      <c r="CIX62" s="286"/>
      <c r="CIY62" s="286"/>
      <c r="CIZ62" s="286"/>
      <c r="CJA62" s="286"/>
      <c r="CJB62" s="286"/>
      <c r="CJC62" s="286"/>
      <c r="CJD62" s="286"/>
      <c r="CJE62" s="286"/>
      <c r="CJF62" s="286"/>
      <c r="CJG62" s="286"/>
      <c r="CJH62" s="286"/>
      <c r="CJI62" s="286"/>
      <c r="CJJ62" s="286"/>
      <c r="CJK62" s="286"/>
      <c r="CJL62" s="286"/>
      <c r="CJM62" s="286"/>
      <c r="CJN62" s="286"/>
      <c r="CJO62" s="286"/>
      <c r="CJP62" s="286"/>
      <c r="CJQ62" s="286"/>
      <c r="CJR62" s="286"/>
      <c r="CJS62" s="286"/>
      <c r="CJT62" s="286"/>
      <c r="CJU62" s="286"/>
      <c r="CJV62" s="286"/>
      <c r="CJW62" s="286"/>
      <c r="CJX62" s="286"/>
      <c r="CJY62" s="286"/>
      <c r="CJZ62" s="286"/>
      <c r="CKA62" s="286"/>
      <c r="CKB62" s="286"/>
      <c r="CKC62" s="286"/>
      <c r="CKD62" s="286"/>
      <c r="CKE62" s="286"/>
      <c r="CKF62" s="286"/>
      <c r="CKG62" s="286"/>
      <c r="CKH62" s="286"/>
      <c r="CKI62" s="286"/>
      <c r="CKJ62" s="286"/>
      <c r="CKK62" s="286"/>
      <c r="CKL62" s="286"/>
      <c r="CKM62" s="286"/>
      <c r="CKN62" s="286"/>
      <c r="CKO62" s="286"/>
      <c r="CKP62" s="286"/>
      <c r="CKQ62" s="286"/>
      <c r="CKR62" s="286"/>
      <c r="CKS62" s="286"/>
      <c r="CKT62" s="286"/>
      <c r="CKU62" s="286"/>
      <c r="CKV62" s="286"/>
      <c r="CKW62" s="286"/>
      <c r="CKX62" s="286"/>
      <c r="CKY62" s="286"/>
      <c r="CKZ62" s="286"/>
      <c r="CLA62" s="286"/>
      <c r="CLB62" s="286"/>
      <c r="CLC62" s="286"/>
      <c r="CLD62" s="286"/>
      <c r="CLE62" s="286"/>
      <c r="CLF62" s="286"/>
      <c r="CLG62" s="286"/>
      <c r="CLH62" s="286"/>
      <c r="CLI62" s="286"/>
      <c r="CLJ62" s="286"/>
      <c r="CLK62" s="286"/>
      <c r="CLL62" s="286"/>
      <c r="CLM62" s="286"/>
      <c r="CLN62" s="286"/>
      <c r="CLO62" s="286"/>
      <c r="CLP62" s="286"/>
      <c r="CLQ62" s="286"/>
      <c r="CLR62" s="286"/>
      <c r="CLS62" s="286"/>
      <c r="CLT62" s="286"/>
      <c r="CLU62" s="286"/>
      <c r="CLV62" s="286"/>
      <c r="CLW62" s="286"/>
      <c r="CLX62" s="286"/>
      <c r="CLY62" s="286"/>
      <c r="CLZ62" s="286"/>
      <c r="CMA62" s="286"/>
      <c r="CMB62" s="286"/>
      <c r="CMC62" s="286"/>
      <c r="CMD62" s="286"/>
      <c r="CME62" s="286"/>
      <c r="CMF62" s="286"/>
      <c r="CMG62" s="286"/>
      <c r="CMH62" s="286"/>
      <c r="CMI62" s="286"/>
      <c r="CMJ62" s="286"/>
      <c r="CMK62" s="286"/>
      <c r="CML62" s="286"/>
      <c r="CMM62" s="286"/>
      <c r="CMN62" s="286"/>
      <c r="CMO62" s="286"/>
      <c r="CMP62" s="286"/>
      <c r="CMQ62" s="286"/>
      <c r="CMR62" s="286"/>
      <c r="CMS62" s="286"/>
      <c r="CMT62" s="286"/>
      <c r="CMU62" s="286"/>
      <c r="CMV62" s="286"/>
      <c r="CMW62" s="286"/>
      <c r="CMX62" s="286"/>
      <c r="CMY62" s="286"/>
      <c r="CMZ62" s="286"/>
      <c r="CNA62" s="286"/>
      <c r="CNB62" s="286"/>
      <c r="CNC62" s="286"/>
      <c r="CND62" s="286"/>
      <c r="CNE62" s="286"/>
      <c r="CNF62" s="286"/>
      <c r="CNG62" s="286"/>
      <c r="CNH62" s="286"/>
      <c r="CNI62" s="286"/>
      <c r="CNJ62" s="286"/>
      <c r="CNK62" s="286"/>
      <c r="CNL62" s="286"/>
      <c r="CNM62" s="286"/>
      <c r="CNN62" s="286"/>
      <c r="CNO62" s="286"/>
      <c r="CNP62" s="286"/>
      <c r="CNQ62" s="286"/>
      <c r="CNR62" s="286"/>
      <c r="CNS62" s="286"/>
      <c r="CNT62" s="286"/>
      <c r="CNU62" s="286"/>
      <c r="CNV62" s="286"/>
      <c r="CNW62" s="286"/>
      <c r="CNX62" s="286"/>
      <c r="CNY62" s="286"/>
      <c r="CNZ62" s="286"/>
      <c r="COA62" s="286"/>
      <c r="COB62" s="286"/>
      <c r="COC62" s="286"/>
      <c r="COD62" s="286"/>
      <c r="COE62" s="286"/>
      <c r="COF62" s="286"/>
      <c r="COG62" s="286"/>
      <c r="COH62" s="286"/>
      <c r="COI62" s="286"/>
      <c r="COJ62" s="286"/>
      <c r="COK62" s="286"/>
      <c r="COL62" s="286"/>
      <c r="COM62" s="286"/>
      <c r="CON62" s="286"/>
      <c r="COO62" s="286"/>
      <c r="COP62" s="286"/>
      <c r="COQ62" s="286"/>
      <c r="COR62" s="286"/>
      <c r="COS62" s="286"/>
      <c r="COT62" s="286"/>
      <c r="COU62" s="286"/>
      <c r="COV62" s="286"/>
      <c r="COW62" s="286"/>
      <c r="COX62" s="286"/>
      <c r="COY62" s="286"/>
      <c r="COZ62" s="286"/>
      <c r="CPA62" s="286"/>
      <c r="CPB62" s="286"/>
      <c r="CPC62" s="286"/>
      <c r="CPD62" s="286"/>
      <c r="CPE62" s="286"/>
      <c r="CPF62" s="286"/>
      <c r="CPG62" s="286"/>
      <c r="CPH62" s="286"/>
      <c r="CPI62" s="286"/>
      <c r="CPJ62" s="286"/>
      <c r="CPK62" s="286"/>
      <c r="CPL62" s="286"/>
      <c r="CPM62" s="286"/>
      <c r="CPN62" s="286"/>
      <c r="CPO62" s="286"/>
      <c r="CPP62" s="286"/>
      <c r="CPQ62" s="286"/>
      <c r="CPR62" s="286"/>
      <c r="CPS62" s="286"/>
      <c r="CPT62" s="286"/>
      <c r="CPU62" s="286"/>
      <c r="CPV62" s="286"/>
      <c r="CPW62" s="286"/>
      <c r="CPX62" s="286"/>
      <c r="CPY62" s="286"/>
      <c r="CPZ62" s="286"/>
      <c r="CQA62" s="286"/>
      <c r="CQB62" s="286"/>
      <c r="CQC62" s="286"/>
      <c r="CQD62" s="286"/>
      <c r="CQE62" s="286"/>
      <c r="CQF62" s="286"/>
      <c r="CQG62" s="286"/>
      <c r="CQH62" s="286"/>
      <c r="CQI62" s="286"/>
      <c r="CQJ62" s="286"/>
      <c r="CQK62" s="286"/>
      <c r="CQL62" s="286"/>
      <c r="CQM62" s="286"/>
      <c r="CQN62" s="286"/>
      <c r="CQO62" s="286"/>
      <c r="CQP62" s="286"/>
      <c r="CQQ62" s="286"/>
      <c r="CQR62" s="286"/>
      <c r="CQS62" s="286"/>
      <c r="CQT62" s="286"/>
      <c r="CQU62" s="286"/>
      <c r="CQV62" s="286"/>
      <c r="CQW62" s="286"/>
      <c r="CQX62" s="286"/>
      <c r="CQY62" s="286"/>
      <c r="CQZ62" s="286"/>
      <c r="CRA62" s="286"/>
      <c r="CRB62" s="286"/>
      <c r="CRC62" s="286"/>
      <c r="CRD62" s="286"/>
      <c r="CRE62" s="286"/>
      <c r="CRF62" s="286"/>
      <c r="CRG62" s="286"/>
      <c r="CRH62" s="286"/>
      <c r="CRI62" s="286"/>
      <c r="CRJ62" s="286"/>
      <c r="CRK62" s="286"/>
      <c r="CRL62" s="286"/>
      <c r="CRM62" s="286"/>
      <c r="CRN62" s="286"/>
      <c r="CRO62" s="286"/>
      <c r="CRP62" s="286"/>
      <c r="CRQ62" s="286"/>
      <c r="CRR62" s="286"/>
      <c r="CRS62" s="286"/>
      <c r="CRT62" s="286"/>
      <c r="CRU62" s="286"/>
      <c r="CRV62" s="286"/>
      <c r="CRW62" s="286"/>
      <c r="CRX62" s="286"/>
      <c r="CRY62" s="286"/>
      <c r="CRZ62" s="286"/>
      <c r="CSA62" s="286"/>
      <c r="CSB62" s="286"/>
      <c r="CSC62" s="286"/>
      <c r="CSD62" s="286"/>
      <c r="CSE62" s="286"/>
      <c r="CSF62" s="286"/>
      <c r="CSG62" s="286"/>
      <c r="CSH62" s="286"/>
      <c r="CSI62" s="286"/>
      <c r="CSJ62" s="286"/>
      <c r="CSK62" s="286"/>
      <c r="CSL62" s="286"/>
      <c r="CSM62" s="286"/>
      <c r="CSN62" s="286"/>
      <c r="CSO62" s="286"/>
      <c r="CSP62" s="286"/>
      <c r="CSQ62" s="286"/>
      <c r="CSR62" s="286"/>
      <c r="CSS62" s="286"/>
      <c r="CST62" s="286"/>
      <c r="CSU62" s="286"/>
      <c r="CSV62" s="286"/>
      <c r="CSW62" s="286"/>
      <c r="CSX62" s="286"/>
      <c r="CSY62" s="286"/>
      <c r="CSZ62" s="286"/>
      <c r="CTA62" s="286"/>
      <c r="CTB62" s="286"/>
      <c r="CTC62" s="286"/>
      <c r="CTD62" s="286"/>
      <c r="CTE62" s="286"/>
      <c r="CTF62" s="286"/>
      <c r="CTG62" s="286"/>
      <c r="CTH62" s="286"/>
      <c r="CTI62" s="286"/>
      <c r="CTJ62" s="286"/>
      <c r="CTK62" s="286"/>
      <c r="CTL62" s="286"/>
      <c r="CTM62" s="286"/>
      <c r="CTN62" s="286"/>
      <c r="CTO62" s="286"/>
      <c r="CTP62" s="286"/>
      <c r="CTQ62" s="286"/>
      <c r="CTR62" s="286"/>
      <c r="CTS62" s="286"/>
      <c r="CTT62" s="286"/>
      <c r="CTU62" s="286"/>
      <c r="CTV62" s="286"/>
      <c r="CTW62" s="286"/>
      <c r="CTX62" s="286"/>
      <c r="CTY62" s="286"/>
      <c r="CTZ62" s="286"/>
      <c r="CUA62" s="286"/>
      <c r="CUB62" s="286"/>
      <c r="CUC62" s="286"/>
      <c r="CUD62" s="286"/>
      <c r="CUE62" s="286"/>
      <c r="CUF62" s="286"/>
      <c r="CUG62" s="286"/>
      <c r="CUH62" s="286"/>
      <c r="CUI62" s="286"/>
      <c r="CUJ62" s="286"/>
      <c r="CUK62" s="286"/>
      <c r="CUL62" s="286"/>
      <c r="CUM62" s="286"/>
      <c r="CUN62" s="286"/>
      <c r="CUO62" s="286"/>
      <c r="CUP62" s="286"/>
      <c r="CUQ62" s="286"/>
      <c r="CUR62" s="286"/>
      <c r="CUS62" s="286"/>
      <c r="CUT62" s="286"/>
      <c r="CUU62" s="286"/>
      <c r="CUV62" s="286"/>
      <c r="CUW62" s="286"/>
      <c r="CUX62" s="286"/>
      <c r="CUY62" s="286"/>
      <c r="CUZ62" s="286"/>
      <c r="CVA62" s="286"/>
      <c r="CVB62" s="286"/>
      <c r="CVC62" s="286"/>
      <c r="CVD62" s="286"/>
      <c r="CVE62" s="286"/>
      <c r="CVF62" s="286"/>
      <c r="CVG62" s="286"/>
      <c r="CVH62" s="286"/>
      <c r="CVI62" s="286"/>
      <c r="CVJ62" s="286"/>
      <c r="CVK62" s="286"/>
      <c r="CVL62" s="286"/>
      <c r="CVM62" s="286"/>
      <c r="CVN62" s="286"/>
      <c r="CVO62" s="286"/>
      <c r="CVP62" s="286"/>
      <c r="CVQ62" s="286"/>
      <c r="CVR62" s="286"/>
      <c r="CVS62" s="286"/>
      <c r="CVT62" s="286"/>
      <c r="CVU62" s="286"/>
      <c r="CVV62" s="286"/>
      <c r="CVW62" s="286"/>
      <c r="CVX62" s="286"/>
      <c r="CVY62" s="286"/>
      <c r="CVZ62" s="286"/>
      <c r="CWA62" s="286"/>
      <c r="CWB62" s="286"/>
      <c r="CWC62" s="286"/>
      <c r="CWD62" s="286"/>
      <c r="CWE62" s="286"/>
      <c r="CWF62" s="286"/>
      <c r="CWG62" s="286"/>
      <c r="CWH62" s="286"/>
      <c r="CWI62" s="286"/>
      <c r="CWJ62" s="286"/>
      <c r="CWK62" s="286"/>
      <c r="CWL62" s="286"/>
      <c r="CWM62" s="286"/>
      <c r="CWN62" s="286"/>
      <c r="CWO62" s="286"/>
      <c r="CWP62" s="286"/>
      <c r="CWQ62" s="286"/>
      <c r="CWR62" s="286"/>
      <c r="CWS62" s="286"/>
      <c r="CWT62" s="286"/>
      <c r="CWU62" s="286"/>
      <c r="CWV62" s="286"/>
      <c r="CWW62" s="286"/>
      <c r="CWX62" s="286"/>
      <c r="CWY62" s="286"/>
      <c r="CWZ62" s="286"/>
      <c r="CXA62" s="286"/>
      <c r="CXB62" s="286"/>
      <c r="CXC62" s="286"/>
      <c r="CXD62" s="286"/>
      <c r="CXE62" s="286"/>
      <c r="CXF62" s="286"/>
      <c r="CXG62" s="286"/>
      <c r="CXH62" s="286"/>
      <c r="CXI62" s="286"/>
      <c r="CXJ62" s="286"/>
      <c r="CXK62" s="286"/>
      <c r="CXL62" s="286"/>
      <c r="CXM62" s="286"/>
      <c r="CXN62" s="286"/>
      <c r="CXO62" s="286"/>
      <c r="CXP62" s="286"/>
      <c r="CXQ62" s="286"/>
      <c r="CXR62" s="286"/>
      <c r="CXS62" s="286"/>
      <c r="CXT62" s="286"/>
      <c r="CXU62" s="286"/>
      <c r="CXV62" s="286"/>
      <c r="CXW62" s="286"/>
      <c r="CXX62" s="286"/>
      <c r="CXY62" s="286"/>
      <c r="CXZ62" s="286"/>
      <c r="CYA62" s="286"/>
      <c r="CYB62" s="286"/>
      <c r="CYC62" s="286"/>
      <c r="CYD62" s="286"/>
      <c r="CYE62" s="286"/>
      <c r="CYF62" s="286"/>
      <c r="CYG62" s="286"/>
      <c r="CYH62" s="286"/>
      <c r="CYI62" s="286"/>
      <c r="CYJ62" s="286"/>
      <c r="CYK62" s="286"/>
      <c r="CYL62" s="286"/>
      <c r="CYM62" s="286"/>
      <c r="CYN62" s="286"/>
      <c r="CYO62" s="286"/>
      <c r="CYP62" s="286"/>
      <c r="CYQ62" s="286"/>
      <c r="CYR62" s="286"/>
      <c r="CYS62" s="286"/>
      <c r="CYT62" s="286"/>
      <c r="CYU62" s="286"/>
      <c r="CYV62" s="286"/>
      <c r="CYW62" s="286"/>
      <c r="CYX62" s="286"/>
      <c r="CYY62" s="286"/>
      <c r="CYZ62" s="286"/>
      <c r="CZA62" s="286"/>
      <c r="CZB62" s="286"/>
      <c r="CZC62" s="286"/>
      <c r="CZD62" s="286"/>
      <c r="CZE62" s="286"/>
      <c r="CZF62" s="286"/>
      <c r="CZG62" s="286"/>
      <c r="CZH62" s="286"/>
      <c r="CZI62" s="286"/>
      <c r="CZJ62" s="286"/>
      <c r="CZK62" s="286"/>
      <c r="CZL62" s="286"/>
      <c r="CZM62" s="286"/>
      <c r="CZN62" s="286"/>
      <c r="CZO62" s="286"/>
      <c r="CZP62" s="286"/>
      <c r="CZQ62" s="286"/>
      <c r="CZR62" s="286"/>
      <c r="CZS62" s="286"/>
      <c r="CZT62" s="286"/>
      <c r="CZU62" s="286"/>
      <c r="CZV62" s="286"/>
      <c r="CZW62" s="286"/>
      <c r="CZX62" s="286"/>
      <c r="CZY62" s="286"/>
      <c r="CZZ62" s="286"/>
      <c r="DAA62" s="286"/>
      <c r="DAB62" s="286"/>
      <c r="DAC62" s="286"/>
      <c r="DAD62" s="286"/>
      <c r="DAE62" s="286"/>
      <c r="DAF62" s="286"/>
      <c r="DAG62" s="286"/>
      <c r="DAH62" s="286"/>
      <c r="DAI62" s="286"/>
      <c r="DAJ62" s="286"/>
      <c r="DAK62" s="286"/>
      <c r="DAL62" s="286"/>
      <c r="DAM62" s="286"/>
      <c r="DAN62" s="286"/>
      <c r="DAO62" s="286"/>
      <c r="DAP62" s="286"/>
      <c r="DAQ62" s="286"/>
      <c r="DAR62" s="286"/>
      <c r="DAS62" s="286"/>
      <c r="DAT62" s="286"/>
      <c r="DAU62" s="286"/>
      <c r="DAV62" s="286"/>
      <c r="DAW62" s="286"/>
      <c r="DAX62" s="286"/>
      <c r="DAY62" s="286"/>
      <c r="DAZ62" s="286"/>
      <c r="DBA62" s="286"/>
      <c r="DBB62" s="286"/>
      <c r="DBC62" s="286"/>
      <c r="DBD62" s="286"/>
      <c r="DBE62" s="286"/>
      <c r="DBF62" s="286"/>
      <c r="DBG62" s="286"/>
      <c r="DBH62" s="286"/>
      <c r="DBI62" s="286"/>
      <c r="DBJ62" s="286"/>
      <c r="DBK62" s="286"/>
      <c r="DBL62" s="286"/>
      <c r="DBM62" s="286"/>
      <c r="DBN62" s="286"/>
      <c r="DBO62" s="286"/>
      <c r="DBP62" s="286"/>
      <c r="DBQ62" s="286"/>
      <c r="DBR62" s="286"/>
      <c r="DBS62" s="286"/>
      <c r="DBT62" s="286"/>
      <c r="DBU62" s="286"/>
      <c r="DBV62" s="286"/>
      <c r="DBW62" s="286"/>
      <c r="DBX62" s="286"/>
      <c r="DBY62" s="286"/>
      <c r="DBZ62" s="286"/>
      <c r="DCA62" s="286"/>
      <c r="DCB62" s="286"/>
      <c r="DCC62" s="286"/>
      <c r="DCD62" s="286"/>
      <c r="DCE62" s="286"/>
      <c r="DCF62" s="286"/>
      <c r="DCG62" s="286"/>
      <c r="DCH62" s="286"/>
      <c r="DCI62" s="286"/>
      <c r="DCJ62" s="286"/>
      <c r="DCK62" s="286"/>
      <c r="DCL62" s="286"/>
      <c r="DCM62" s="286"/>
      <c r="DCN62" s="286"/>
      <c r="DCO62" s="286"/>
      <c r="DCP62" s="286"/>
      <c r="DCQ62" s="286"/>
      <c r="DCR62" s="286"/>
      <c r="DCS62" s="286"/>
      <c r="DCT62" s="286"/>
      <c r="DCU62" s="286"/>
      <c r="DCV62" s="286"/>
      <c r="DCW62" s="286"/>
      <c r="DCX62" s="286"/>
      <c r="DCY62" s="286"/>
      <c r="DCZ62" s="286"/>
      <c r="DDA62" s="286"/>
      <c r="DDB62" s="286"/>
      <c r="DDC62" s="286"/>
      <c r="DDD62" s="286"/>
      <c r="DDE62" s="286"/>
      <c r="DDF62" s="286"/>
      <c r="DDG62" s="286"/>
      <c r="DDH62" s="286"/>
      <c r="DDI62" s="286"/>
      <c r="DDJ62" s="286"/>
      <c r="DDK62" s="286"/>
      <c r="DDL62" s="286"/>
      <c r="DDM62" s="286"/>
      <c r="DDN62" s="286"/>
      <c r="DDO62" s="286"/>
      <c r="DDP62" s="286"/>
      <c r="DDQ62" s="286"/>
      <c r="DDR62" s="286"/>
      <c r="DDS62" s="286"/>
      <c r="DDT62" s="286"/>
      <c r="DDU62" s="286"/>
      <c r="DDV62" s="286"/>
      <c r="DDW62" s="286"/>
      <c r="DDX62" s="286"/>
      <c r="DDY62" s="286"/>
      <c r="DDZ62" s="286"/>
      <c r="DEA62" s="286"/>
      <c r="DEB62" s="286"/>
      <c r="DEC62" s="286"/>
      <c r="DED62" s="286"/>
      <c r="DEE62" s="286"/>
      <c r="DEF62" s="286"/>
      <c r="DEG62" s="286"/>
      <c r="DEH62" s="286"/>
      <c r="DEI62" s="286"/>
      <c r="DEJ62" s="286"/>
      <c r="DEK62" s="286"/>
      <c r="DEL62" s="286"/>
      <c r="DEM62" s="286"/>
      <c r="DEN62" s="286"/>
      <c r="DEO62" s="286"/>
      <c r="DEP62" s="286"/>
      <c r="DEQ62" s="286"/>
      <c r="DER62" s="286"/>
      <c r="DES62" s="286"/>
      <c r="DET62" s="286"/>
      <c r="DEU62" s="286"/>
      <c r="DEV62" s="286"/>
      <c r="DEW62" s="286"/>
      <c r="DEX62" s="286"/>
      <c r="DEY62" s="286"/>
      <c r="DEZ62" s="286"/>
      <c r="DFA62" s="286"/>
      <c r="DFB62" s="286"/>
      <c r="DFC62" s="286"/>
      <c r="DFD62" s="286"/>
      <c r="DFE62" s="286"/>
      <c r="DFF62" s="286"/>
      <c r="DFG62" s="286"/>
      <c r="DFH62" s="286"/>
      <c r="DFI62" s="286"/>
      <c r="DFJ62" s="286"/>
      <c r="DFK62" s="286"/>
      <c r="DFL62" s="286"/>
      <c r="DFM62" s="286"/>
      <c r="DFN62" s="286"/>
      <c r="DFO62" s="286"/>
      <c r="DFP62" s="286"/>
      <c r="DFQ62" s="286"/>
      <c r="DFR62" s="286"/>
      <c r="DFS62" s="286"/>
      <c r="DFT62" s="286"/>
      <c r="DFU62" s="286"/>
      <c r="DFV62" s="286"/>
      <c r="DFW62" s="286"/>
      <c r="DFX62" s="286"/>
      <c r="DFY62" s="286"/>
      <c r="DFZ62" s="286"/>
      <c r="DGA62" s="286"/>
      <c r="DGB62" s="286"/>
      <c r="DGC62" s="286"/>
      <c r="DGD62" s="286"/>
      <c r="DGE62" s="286"/>
      <c r="DGF62" s="286"/>
      <c r="DGG62" s="286"/>
      <c r="DGH62" s="286"/>
      <c r="DGI62" s="286"/>
      <c r="DGJ62" s="286"/>
      <c r="DGK62" s="286"/>
      <c r="DGL62" s="286"/>
      <c r="DGM62" s="286"/>
      <c r="DGN62" s="286"/>
      <c r="DGO62" s="286"/>
      <c r="DGP62" s="286"/>
      <c r="DGQ62" s="286"/>
      <c r="DGR62" s="286"/>
      <c r="DGS62" s="286"/>
      <c r="DGT62" s="286"/>
      <c r="DGU62" s="286"/>
      <c r="DGV62" s="286"/>
      <c r="DGW62" s="286"/>
      <c r="DGX62" s="286"/>
      <c r="DGY62" s="286"/>
      <c r="DGZ62" s="286"/>
      <c r="DHA62" s="286"/>
      <c r="DHB62" s="286"/>
      <c r="DHC62" s="286"/>
      <c r="DHD62" s="286"/>
      <c r="DHE62" s="286"/>
      <c r="DHF62" s="286"/>
      <c r="DHG62" s="286"/>
      <c r="DHH62" s="286"/>
      <c r="DHI62" s="286"/>
      <c r="DHJ62" s="286"/>
      <c r="DHK62" s="286"/>
      <c r="DHL62" s="286"/>
      <c r="DHM62" s="286"/>
      <c r="DHN62" s="286"/>
      <c r="DHO62" s="286"/>
      <c r="DHP62" s="286"/>
      <c r="DHQ62" s="286"/>
      <c r="DHR62" s="286"/>
      <c r="DHS62" s="286"/>
      <c r="DHT62" s="286"/>
      <c r="DHU62" s="286"/>
      <c r="DHV62" s="286"/>
      <c r="DHW62" s="286"/>
      <c r="DHX62" s="286"/>
      <c r="DHY62" s="286"/>
      <c r="DHZ62" s="286"/>
      <c r="DIA62" s="286"/>
      <c r="DIB62" s="286"/>
      <c r="DIC62" s="286"/>
      <c r="DID62" s="286"/>
      <c r="DIE62" s="286"/>
      <c r="DIF62" s="286"/>
      <c r="DIG62" s="286"/>
      <c r="DIH62" s="286"/>
      <c r="DII62" s="286"/>
      <c r="DIJ62" s="286"/>
      <c r="DIK62" s="286"/>
      <c r="DIL62" s="286"/>
      <c r="DIM62" s="286"/>
      <c r="DIN62" s="286"/>
      <c r="DIO62" s="286"/>
      <c r="DIP62" s="286"/>
      <c r="DIQ62" s="286"/>
      <c r="DIR62" s="286"/>
      <c r="DIS62" s="286"/>
      <c r="DIT62" s="286"/>
      <c r="DIU62" s="286"/>
      <c r="DIV62" s="286"/>
      <c r="DIW62" s="286"/>
      <c r="DIX62" s="286"/>
      <c r="DIY62" s="286"/>
      <c r="DIZ62" s="286"/>
      <c r="DJA62" s="286"/>
      <c r="DJB62" s="286"/>
      <c r="DJC62" s="286"/>
      <c r="DJD62" s="286"/>
      <c r="DJE62" s="286"/>
      <c r="DJF62" s="286"/>
      <c r="DJG62" s="286"/>
      <c r="DJH62" s="286"/>
      <c r="DJI62" s="286"/>
      <c r="DJJ62" s="286"/>
      <c r="DJK62" s="286"/>
      <c r="DJL62" s="286"/>
      <c r="DJM62" s="286"/>
      <c r="DJN62" s="286"/>
      <c r="DJO62" s="286"/>
      <c r="DJP62" s="286"/>
      <c r="DJQ62" s="286"/>
      <c r="DJR62" s="286"/>
      <c r="DJS62" s="286"/>
      <c r="DJT62" s="286"/>
      <c r="DJU62" s="286"/>
      <c r="DJV62" s="286"/>
      <c r="DJW62" s="286"/>
      <c r="DJX62" s="286"/>
      <c r="DJY62" s="286"/>
      <c r="DJZ62" s="286"/>
      <c r="DKA62" s="286"/>
      <c r="DKB62" s="286"/>
      <c r="DKC62" s="286"/>
      <c r="DKD62" s="286"/>
      <c r="DKE62" s="286"/>
      <c r="DKF62" s="286"/>
      <c r="DKG62" s="286"/>
      <c r="DKH62" s="286"/>
      <c r="DKI62" s="286"/>
      <c r="DKJ62" s="286"/>
      <c r="DKK62" s="286"/>
      <c r="DKL62" s="286"/>
      <c r="DKM62" s="286"/>
      <c r="DKN62" s="286"/>
      <c r="DKO62" s="286"/>
      <c r="DKP62" s="286"/>
      <c r="DKQ62" s="286"/>
      <c r="DKR62" s="286"/>
      <c r="DKS62" s="286"/>
      <c r="DKT62" s="286"/>
      <c r="DKU62" s="286"/>
      <c r="DKV62" s="286"/>
      <c r="DKW62" s="286"/>
      <c r="DKX62" s="286"/>
      <c r="DKY62" s="286"/>
      <c r="DKZ62" s="286"/>
      <c r="DLA62" s="286"/>
      <c r="DLB62" s="286"/>
      <c r="DLC62" s="286"/>
      <c r="DLD62" s="286"/>
      <c r="DLE62" s="286"/>
      <c r="DLF62" s="286"/>
      <c r="DLG62" s="286"/>
      <c r="DLH62" s="286"/>
      <c r="DLI62" s="286"/>
      <c r="DLJ62" s="286"/>
      <c r="DLK62" s="286"/>
      <c r="DLL62" s="286"/>
      <c r="DLM62" s="286"/>
      <c r="DLN62" s="286"/>
      <c r="DLO62" s="286"/>
      <c r="DLP62" s="286"/>
      <c r="DLQ62" s="286"/>
      <c r="DLR62" s="286"/>
      <c r="DLS62" s="286"/>
      <c r="DLT62" s="286"/>
      <c r="DLU62" s="286"/>
      <c r="DLV62" s="286"/>
      <c r="DLW62" s="286"/>
      <c r="DLX62" s="286"/>
      <c r="DLY62" s="286"/>
      <c r="DLZ62" s="286"/>
      <c r="DMA62" s="286"/>
      <c r="DMB62" s="286"/>
      <c r="DMC62" s="286"/>
      <c r="DMD62" s="286"/>
      <c r="DME62" s="286"/>
      <c r="DMF62" s="286"/>
      <c r="DMG62" s="286"/>
      <c r="DMH62" s="286"/>
      <c r="DMI62" s="286"/>
      <c r="DMJ62" s="286"/>
      <c r="DMK62" s="286"/>
      <c r="DML62" s="286"/>
      <c r="DMM62" s="286"/>
      <c r="DMN62" s="286"/>
      <c r="DMO62" s="286"/>
      <c r="DMP62" s="286"/>
      <c r="DMQ62" s="286"/>
      <c r="DMR62" s="286"/>
      <c r="DMS62" s="286"/>
      <c r="DMT62" s="286"/>
      <c r="DMU62" s="286"/>
      <c r="DMV62" s="286"/>
      <c r="DMW62" s="286"/>
      <c r="DMX62" s="286"/>
      <c r="DMY62" s="286"/>
      <c r="DMZ62" s="286"/>
      <c r="DNA62" s="286"/>
      <c r="DNB62" s="286"/>
      <c r="DNC62" s="286"/>
      <c r="DND62" s="286"/>
      <c r="DNE62" s="286"/>
      <c r="DNF62" s="286"/>
      <c r="DNG62" s="286"/>
      <c r="DNH62" s="286"/>
      <c r="DNI62" s="286"/>
      <c r="DNJ62" s="286"/>
      <c r="DNK62" s="286"/>
      <c r="DNL62" s="286"/>
      <c r="DNM62" s="286"/>
      <c r="DNN62" s="286"/>
      <c r="DNO62" s="286"/>
      <c r="DNP62" s="286"/>
      <c r="DNQ62" s="286"/>
      <c r="DNR62" s="286"/>
      <c r="DNS62" s="286"/>
      <c r="DNT62" s="286"/>
      <c r="DNU62" s="286"/>
      <c r="DNV62" s="286"/>
      <c r="DNW62" s="286"/>
      <c r="DNX62" s="286"/>
      <c r="DNY62" s="286"/>
      <c r="DNZ62" s="286"/>
      <c r="DOA62" s="286"/>
      <c r="DOB62" s="286"/>
      <c r="DOC62" s="286"/>
      <c r="DOD62" s="286"/>
      <c r="DOE62" s="286"/>
      <c r="DOF62" s="286"/>
      <c r="DOG62" s="286"/>
      <c r="DOH62" s="286"/>
      <c r="DOI62" s="286"/>
      <c r="DOJ62" s="286"/>
      <c r="DOK62" s="286"/>
      <c r="DOL62" s="286"/>
      <c r="DOM62" s="286"/>
      <c r="DON62" s="286"/>
      <c r="DOO62" s="286"/>
      <c r="DOP62" s="286"/>
      <c r="DOQ62" s="286"/>
      <c r="DOR62" s="286"/>
      <c r="DOS62" s="286"/>
      <c r="DOT62" s="286"/>
      <c r="DOU62" s="286"/>
      <c r="DOV62" s="286"/>
      <c r="DOW62" s="286"/>
      <c r="DOX62" s="286"/>
      <c r="DOY62" s="286"/>
      <c r="DOZ62" s="286"/>
      <c r="DPA62" s="286"/>
      <c r="DPB62" s="286"/>
      <c r="DPC62" s="286"/>
      <c r="DPD62" s="286"/>
      <c r="DPE62" s="286"/>
      <c r="DPF62" s="286"/>
      <c r="DPG62" s="286"/>
      <c r="DPH62" s="286"/>
      <c r="DPI62" s="286"/>
      <c r="DPJ62" s="286"/>
      <c r="DPK62" s="286"/>
      <c r="DPL62" s="286"/>
      <c r="DPM62" s="286"/>
      <c r="DPN62" s="286"/>
      <c r="DPO62" s="286"/>
      <c r="DPP62" s="286"/>
      <c r="DPQ62" s="286"/>
      <c r="DPR62" s="286"/>
      <c r="DPS62" s="286"/>
      <c r="DPT62" s="286"/>
      <c r="DPU62" s="286"/>
      <c r="DPV62" s="286"/>
      <c r="DPW62" s="286"/>
      <c r="DPX62" s="286"/>
      <c r="DPY62" s="286"/>
      <c r="DPZ62" s="286"/>
      <c r="DQA62" s="286"/>
      <c r="DQB62" s="286"/>
      <c r="DQC62" s="286"/>
      <c r="DQD62" s="286"/>
      <c r="DQE62" s="286"/>
      <c r="DQF62" s="286"/>
      <c r="DQG62" s="286"/>
      <c r="DQH62" s="286"/>
      <c r="DQI62" s="286"/>
      <c r="DQJ62" s="286"/>
      <c r="DQK62" s="286"/>
      <c r="DQL62" s="286"/>
      <c r="DQM62" s="286"/>
      <c r="DQN62" s="286"/>
      <c r="DQO62" s="286"/>
      <c r="DQP62" s="286"/>
      <c r="DQQ62" s="286"/>
      <c r="DQR62" s="286"/>
      <c r="DQS62" s="286"/>
      <c r="DQT62" s="286"/>
      <c r="DQU62" s="286"/>
      <c r="DQV62" s="286"/>
      <c r="DQW62" s="286"/>
      <c r="DQX62" s="286"/>
      <c r="DQY62" s="286"/>
      <c r="DQZ62" s="286"/>
      <c r="DRA62" s="286"/>
      <c r="DRB62" s="286"/>
      <c r="DRC62" s="286"/>
      <c r="DRD62" s="286"/>
      <c r="DRE62" s="286"/>
      <c r="DRF62" s="286"/>
      <c r="DRG62" s="286"/>
      <c r="DRH62" s="286"/>
      <c r="DRI62" s="286"/>
      <c r="DRJ62" s="286"/>
      <c r="DRK62" s="286"/>
      <c r="DRL62" s="286"/>
      <c r="DRM62" s="286"/>
      <c r="DRN62" s="286"/>
      <c r="DRO62" s="286"/>
      <c r="DRP62" s="286"/>
      <c r="DRQ62" s="286"/>
      <c r="DRR62" s="286"/>
      <c r="DRS62" s="286"/>
      <c r="DRT62" s="286"/>
      <c r="DRU62" s="286"/>
      <c r="DRV62" s="286"/>
      <c r="DRW62" s="286"/>
      <c r="DRX62" s="286"/>
      <c r="DRY62" s="286"/>
      <c r="DRZ62" s="286"/>
      <c r="DSA62" s="286"/>
      <c r="DSB62" s="286"/>
      <c r="DSC62" s="286"/>
      <c r="DSD62" s="286"/>
      <c r="DSE62" s="286"/>
      <c r="DSF62" s="286"/>
      <c r="DSG62" s="286"/>
      <c r="DSH62" s="286"/>
      <c r="DSI62" s="286"/>
      <c r="DSJ62" s="286"/>
      <c r="DSK62" s="286"/>
      <c r="DSL62" s="286"/>
      <c r="DSM62" s="286"/>
      <c r="DSN62" s="286"/>
      <c r="DSO62" s="286"/>
      <c r="DSP62" s="286"/>
      <c r="DSQ62" s="286"/>
      <c r="DSR62" s="286"/>
      <c r="DSS62" s="286"/>
      <c r="DST62" s="286"/>
      <c r="DSU62" s="286"/>
      <c r="DSV62" s="286"/>
      <c r="DSW62" s="286"/>
      <c r="DSX62" s="286"/>
      <c r="DSY62" s="286"/>
      <c r="DSZ62" s="286"/>
      <c r="DTA62" s="286"/>
      <c r="DTB62" s="286"/>
      <c r="DTC62" s="286"/>
      <c r="DTD62" s="286"/>
      <c r="DTE62" s="286"/>
      <c r="DTF62" s="286"/>
      <c r="DTG62" s="286"/>
      <c r="DTH62" s="286"/>
      <c r="DTI62" s="286"/>
      <c r="DTJ62" s="286"/>
      <c r="DTK62" s="286"/>
      <c r="DTL62" s="286"/>
      <c r="DTM62" s="286"/>
      <c r="DTN62" s="286"/>
      <c r="DTO62" s="286"/>
      <c r="DTP62" s="286"/>
      <c r="DTQ62" s="286"/>
      <c r="DTR62" s="286"/>
      <c r="DTS62" s="286"/>
      <c r="DTT62" s="286"/>
      <c r="DTU62" s="286"/>
      <c r="DTV62" s="286"/>
      <c r="DTW62" s="286"/>
      <c r="DTX62" s="286"/>
      <c r="DTY62" s="286"/>
      <c r="DTZ62" s="286"/>
      <c r="DUA62" s="286"/>
      <c r="DUB62" s="286"/>
      <c r="DUC62" s="286"/>
      <c r="DUD62" s="286"/>
      <c r="DUE62" s="286"/>
      <c r="DUF62" s="286"/>
      <c r="DUG62" s="286"/>
      <c r="DUH62" s="286"/>
      <c r="DUI62" s="286"/>
      <c r="DUJ62" s="286"/>
      <c r="DUK62" s="286"/>
      <c r="DUL62" s="286"/>
      <c r="DUM62" s="286"/>
      <c r="DUN62" s="286"/>
      <c r="DUO62" s="286"/>
      <c r="DUP62" s="286"/>
      <c r="DUQ62" s="286"/>
      <c r="DUR62" s="286"/>
      <c r="DUS62" s="286"/>
      <c r="DUT62" s="286"/>
      <c r="DUU62" s="286"/>
      <c r="DUV62" s="286"/>
      <c r="DUW62" s="286"/>
      <c r="DUX62" s="286"/>
      <c r="DUY62" s="286"/>
      <c r="DUZ62" s="286"/>
      <c r="DVA62" s="286"/>
      <c r="DVB62" s="286"/>
      <c r="DVC62" s="286"/>
      <c r="DVD62" s="286"/>
      <c r="DVE62" s="286"/>
      <c r="DVF62" s="286"/>
      <c r="DVG62" s="286"/>
      <c r="DVH62" s="286"/>
      <c r="DVI62" s="286"/>
      <c r="DVJ62" s="286"/>
      <c r="DVK62" s="286"/>
      <c r="DVL62" s="286"/>
      <c r="DVM62" s="286"/>
      <c r="DVN62" s="286"/>
      <c r="DVO62" s="286"/>
      <c r="DVP62" s="286"/>
      <c r="DVQ62" s="286"/>
      <c r="DVR62" s="286"/>
      <c r="DVS62" s="286"/>
      <c r="DVT62" s="286"/>
      <c r="DVU62" s="286"/>
      <c r="DVV62" s="286"/>
      <c r="DVW62" s="286"/>
      <c r="DVX62" s="286"/>
      <c r="DVY62" s="286"/>
      <c r="DVZ62" s="286"/>
      <c r="DWA62" s="286"/>
      <c r="DWB62" s="286"/>
      <c r="DWC62" s="286"/>
      <c r="DWD62" s="286"/>
      <c r="DWE62" s="286"/>
      <c r="DWF62" s="286"/>
      <c r="DWG62" s="286"/>
      <c r="DWH62" s="286"/>
      <c r="DWI62" s="286"/>
      <c r="DWJ62" s="286"/>
      <c r="DWK62" s="286"/>
      <c r="DWL62" s="286"/>
      <c r="DWM62" s="286"/>
      <c r="DWN62" s="286"/>
      <c r="DWO62" s="286"/>
      <c r="DWP62" s="286"/>
      <c r="DWQ62" s="286"/>
      <c r="DWR62" s="286"/>
      <c r="DWS62" s="286"/>
      <c r="DWT62" s="286"/>
      <c r="DWU62" s="286"/>
      <c r="DWV62" s="286"/>
      <c r="DWW62" s="286"/>
      <c r="DWX62" s="286"/>
      <c r="DWY62" s="286"/>
      <c r="DWZ62" s="286"/>
      <c r="DXA62" s="286"/>
      <c r="DXB62" s="286"/>
      <c r="DXC62" s="286"/>
      <c r="DXD62" s="286"/>
      <c r="DXE62" s="286"/>
      <c r="DXF62" s="286"/>
      <c r="DXG62" s="286"/>
      <c r="DXH62" s="286"/>
      <c r="DXI62" s="286"/>
      <c r="DXJ62" s="286"/>
      <c r="DXK62" s="286"/>
      <c r="DXL62" s="286"/>
      <c r="DXM62" s="286"/>
      <c r="DXN62" s="286"/>
      <c r="DXO62" s="286"/>
      <c r="DXP62" s="286"/>
      <c r="DXQ62" s="286"/>
      <c r="DXR62" s="286"/>
      <c r="DXS62" s="286"/>
      <c r="DXT62" s="286"/>
      <c r="DXU62" s="286"/>
      <c r="DXV62" s="286"/>
      <c r="DXW62" s="286"/>
      <c r="DXX62" s="286"/>
      <c r="DXY62" s="286"/>
      <c r="DXZ62" s="286"/>
      <c r="DYA62" s="286"/>
      <c r="DYB62" s="286"/>
      <c r="DYC62" s="286"/>
      <c r="DYD62" s="286"/>
      <c r="DYE62" s="286"/>
      <c r="DYF62" s="286"/>
      <c r="DYG62" s="286"/>
      <c r="DYH62" s="286"/>
      <c r="DYI62" s="286"/>
      <c r="DYJ62" s="286"/>
      <c r="DYK62" s="286"/>
      <c r="DYL62" s="286"/>
      <c r="DYM62" s="286"/>
      <c r="DYN62" s="286"/>
      <c r="DYO62" s="286"/>
      <c r="DYP62" s="286"/>
      <c r="DYQ62" s="286"/>
      <c r="DYR62" s="286"/>
      <c r="DYS62" s="286"/>
      <c r="DYT62" s="286"/>
      <c r="DYU62" s="286"/>
      <c r="DYV62" s="286"/>
      <c r="DYW62" s="286"/>
      <c r="DYX62" s="286"/>
      <c r="DYY62" s="286"/>
      <c r="DYZ62" s="286"/>
      <c r="DZA62" s="286"/>
      <c r="DZB62" s="286"/>
      <c r="DZC62" s="286"/>
      <c r="DZD62" s="286"/>
      <c r="DZE62" s="286"/>
      <c r="DZF62" s="286"/>
      <c r="DZG62" s="286"/>
      <c r="DZH62" s="286"/>
      <c r="DZI62" s="286"/>
      <c r="DZJ62" s="286"/>
      <c r="DZK62" s="286"/>
      <c r="DZL62" s="286"/>
      <c r="DZM62" s="286"/>
      <c r="DZN62" s="286"/>
      <c r="DZO62" s="286"/>
      <c r="DZP62" s="286"/>
      <c r="DZQ62" s="286"/>
      <c r="DZR62" s="286"/>
      <c r="DZS62" s="286"/>
      <c r="DZT62" s="286"/>
      <c r="DZU62" s="286"/>
      <c r="DZV62" s="286"/>
      <c r="DZW62" s="286"/>
      <c r="DZX62" s="286"/>
      <c r="DZY62" s="286"/>
      <c r="DZZ62" s="286"/>
      <c r="EAA62" s="286"/>
      <c r="EAB62" s="286"/>
      <c r="EAC62" s="286"/>
      <c r="EAD62" s="286"/>
      <c r="EAE62" s="286"/>
      <c r="EAF62" s="286"/>
      <c r="EAG62" s="286"/>
      <c r="EAH62" s="286"/>
      <c r="EAI62" s="286"/>
      <c r="EAJ62" s="286"/>
      <c r="EAK62" s="286"/>
      <c r="EAL62" s="286"/>
      <c r="EAM62" s="286"/>
      <c r="EAN62" s="286"/>
      <c r="EAO62" s="286"/>
      <c r="EAP62" s="286"/>
      <c r="EAQ62" s="286"/>
      <c r="EAR62" s="286"/>
      <c r="EAS62" s="286"/>
      <c r="EAT62" s="286"/>
      <c r="EAU62" s="286"/>
      <c r="EAV62" s="286"/>
      <c r="EAW62" s="286"/>
      <c r="EAX62" s="286"/>
      <c r="EAY62" s="286"/>
      <c r="EAZ62" s="286"/>
      <c r="EBA62" s="286"/>
      <c r="EBB62" s="286"/>
      <c r="EBC62" s="286"/>
      <c r="EBD62" s="286"/>
      <c r="EBE62" s="286"/>
      <c r="EBF62" s="286"/>
      <c r="EBG62" s="286"/>
      <c r="EBH62" s="286"/>
      <c r="EBI62" s="286"/>
      <c r="EBJ62" s="286"/>
      <c r="EBK62" s="286"/>
      <c r="EBL62" s="286"/>
      <c r="EBM62" s="286"/>
      <c r="EBN62" s="286"/>
      <c r="EBO62" s="286"/>
      <c r="EBP62" s="286"/>
      <c r="EBQ62" s="286"/>
      <c r="EBR62" s="286"/>
      <c r="EBS62" s="286"/>
      <c r="EBT62" s="286"/>
      <c r="EBU62" s="286"/>
      <c r="EBV62" s="286"/>
      <c r="EBW62" s="286"/>
      <c r="EBX62" s="286"/>
      <c r="EBY62" s="286"/>
      <c r="EBZ62" s="286"/>
      <c r="ECA62" s="286"/>
      <c r="ECB62" s="286"/>
      <c r="ECC62" s="286"/>
      <c r="ECD62" s="286"/>
      <c r="ECE62" s="286"/>
      <c r="ECF62" s="286"/>
      <c r="ECG62" s="286"/>
      <c r="ECH62" s="286"/>
      <c r="ECI62" s="286"/>
      <c r="ECJ62" s="286"/>
      <c r="ECK62" s="286"/>
      <c r="ECL62" s="286"/>
      <c r="ECM62" s="286"/>
      <c r="ECN62" s="286"/>
      <c r="ECO62" s="286"/>
      <c r="ECP62" s="286"/>
      <c r="ECQ62" s="286"/>
      <c r="ECR62" s="286"/>
      <c r="ECS62" s="286"/>
      <c r="ECT62" s="286"/>
      <c r="ECU62" s="286"/>
      <c r="ECV62" s="286"/>
      <c r="ECW62" s="286"/>
      <c r="ECX62" s="286"/>
      <c r="ECY62" s="286"/>
      <c r="ECZ62" s="286"/>
      <c r="EDA62" s="286"/>
      <c r="EDB62" s="286"/>
      <c r="EDC62" s="286"/>
      <c r="EDD62" s="286"/>
      <c r="EDE62" s="286"/>
      <c r="EDF62" s="286"/>
      <c r="EDG62" s="286"/>
      <c r="EDH62" s="286"/>
      <c r="EDI62" s="286"/>
      <c r="EDJ62" s="286"/>
      <c r="EDK62" s="286"/>
      <c r="EDL62" s="286"/>
      <c r="EDM62" s="286"/>
      <c r="EDN62" s="286"/>
      <c r="EDO62" s="286"/>
      <c r="EDP62" s="286"/>
      <c r="EDQ62" s="286"/>
      <c r="EDR62" s="286"/>
      <c r="EDS62" s="286"/>
      <c r="EDT62" s="286"/>
      <c r="EDU62" s="286"/>
      <c r="EDV62" s="286"/>
      <c r="EDW62" s="286"/>
      <c r="EDX62" s="286"/>
      <c r="EDY62" s="286"/>
      <c r="EDZ62" s="286"/>
      <c r="EEA62" s="286"/>
      <c r="EEB62" s="286"/>
      <c r="EEC62" s="286"/>
      <c r="EED62" s="286"/>
      <c r="EEE62" s="286"/>
      <c r="EEF62" s="286"/>
      <c r="EEG62" s="286"/>
      <c r="EEH62" s="286"/>
      <c r="EEI62" s="286"/>
      <c r="EEJ62" s="286"/>
      <c r="EEK62" s="286"/>
      <c r="EEL62" s="286"/>
      <c r="EEM62" s="286"/>
      <c r="EEN62" s="286"/>
      <c r="EEO62" s="286"/>
      <c r="EEP62" s="286"/>
      <c r="EEQ62" s="286"/>
      <c r="EER62" s="286"/>
      <c r="EES62" s="286"/>
      <c r="EET62" s="286"/>
      <c r="EEU62" s="286"/>
      <c r="EEV62" s="286"/>
      <c r="EEW62" s="286"/>
      <c r="EEX62" s="286"/>
      <c r="EEY62" s="286"/>
      <c r="EEZ62" s="286"/>
      <c r="EFA62" s="286"/>
      <c r="EFB62" s="286"/>
      <c r="EFC62" s="286"/>
      <c r="EFD62" s="286"/>
      <c r="EFE62" s="286"/>
      <c r="EFF62" s="286"/>
      <c r="EFG62" s="286"/>
      <c r="EFH62" s="286"/>
      <c r="EFI62" s="286"/>
      <c r="EFJ62" s="286"/>
      <c r="EFK62" s="286"/>
      <c r="EFL62" s="286"/>
      <c r="EFM62" s="286"/>
      <c r="EFN62" s="286"/>
      <c r="EFO62" s="286"/>
      <c r="EFP62" s="286"/>
      <c r="EFQ62" s="286"/>
      <c r="EFR62" s="286"/>
      <c r="EFS62" s="286"/>
      <c r="EFT62" s="286"/>
      <c r="EFU62" s="286"/>
      <c r="EFV62" s="286"/>
      <c r="EFW62" s="286"/>
      <c r="EFX62" s="286"/>
      <c r="EFY62" s="286"/>
      <c r="EFZ62" s="286"/>
      <c r="EGA62" s="286"/>
      <c r="EGB62" s="286"/>
      <c r="EGC62" s="286"/>
      <c r="EGD62" s="286"/>
      <c r="EGE62" s="286"/>
      <c r="EGF62" s="286"/>
      <c r="EGG62" s="286"/>
      <c r="EGH62" s="286"/>
      <c r="EGI62" s="286"/>
      <c r="EGJ62" s="286"/>
      <c r="EGK62" s="286"/>
      <c r="EGL62" s="286"/>
      <c r="EGM62" s="286"/>
      <c r="EGN62" s="286"/>
      <c r="EGO62" s="286"/>
      <c r="EGP62" s="286"/>
      <c r="EGQ62" s="286"/>
      <c r="EGR62" s="286"/>
      <c r="EGS62" s="286"/>
      <c r="EGT62" s="286"/>
      <c r="EGU62" s="286"/>
      <c r="EGV62" s="286"/>
      <c r="EGW62" s="286"/>
      <c r="EGX62" s="286"/>
      <c r="EGY62" s="286"/>
      <c r="EGZ62" s="286"/>
      <c r="EHA62" s="286"/>
      <c r="EHB62" s="286"/>
      <c r="EHC62" s="286"/>
      <c r="EHD62" s="286"/>
      <c r="EHE62" s="286"/>
      <c r="EHF62" s="286"/>
      <c r="EHG62" s="286"/>
      <c r="EHH62" s="286"/>
      <c r="EHI62" s="286"/>
      <c r="EHJ62" s="286"/>
      <c r="EHK62" s="286"/>
      <c r="EHL62" s="286"/>
      <c r="EHM62" s="286"/>
      <c r="EHN62" s="286"/>
      <c r="EHO62" s="286"/>
      <c r="EHP62" s="286"/>
      <c r="EHQ62" s="286"/>
      <c r="EHR62" s="286"/>
      <c r="EHS62" s="286"/>
      <c r="EHT62" s="286"/>
      <c r="EHU62" s="286"/>
      <c r="EHV62" s="286"/>
      <c r="EHW62" s="286"/>
      <c r="EHX62" s="286"/>
      <c r="EHY62" s="286"/>
      <c r="EHZ62" s="286"/>
      <c r="EIA62" s="286"/>
      <c r="EIB62" s="286"/>
      <c r="EIC62" s="286"/>
      <c r="EID62" s="286"/>
      <c r="EIE62" s="286"/>
      <c r="EIF62" s="286"/>
      <c r="EIG62" s="286"/>
      <c r="EIH62" s="286"/>
      <c r="EII62" s="286"/>
      <c r="EIJ62" s="286"/>
      <c r="EIK62" s="286"/>
      <c r="EIL62" s="286"/>
      <c r="EIM62" s="286"/>
      <c r="EIN62" s="286"/>
      <c r="EIO62" s="286"/>
      <c r="EIP62" s="286"/>
      <c r="EIQ62" s="286"/>
      <c r="EIR62" s="286"/>
      <c r="EIS62" s="286"/>
      <c r="EIT62" s="286"/>
      <c r="EIU62" s="286"/>
      <c r="EIV62" s="286"/>
      <c r="EIW62" s="286"/>
      <c r="EIX62" s="286"/>
      <c r="EIY62" s="286"/>
      <c r="EIZ62" s="286"/>
      <c r="EJA62" s="286"/>
      <c r="EJB62" s="286"/>
      <c r="EJC62" s="286"/>
      <c r="EJD62" s="286"/>
      <c r="EJE62" s="286"/>
      <c r="EJF62" s="286"/>
      <c r="EJG62" s="286"/>
      <c r="EJH62" s="286"/>
      <c r="EJI62" s="286"/>
      <c r="EJJ62" s="286"/>
      <c r="EJK62" s="286"/>
      <c r="EJL62" s="286"/>
      <c r="EJM62" s="286"/>
      <c r="EJN62" s="286"/>
      <c r="EJO62" s="286"/>
      <c r="EJP62" s="286"/>
      <c r="EJQ62" s="286"/>
      <c r="EJR62" s="286"/>
      <c r="EJS62" s="286"/>
      <c r="EJT62" s="286"/>
      <c r="EJU62" s="286"/>
      <c r="EJV62" s="286"/>
      <c r="EJW62" s="286"/>
      <c r="EJX62" s="286"/>
      <c r="EJY62" s="286"/>
      <c r="EJZ62" s="286"/>
      <c r="EKA62" s="286"/>
      <c r="EKB62" s="286"/>
      <c r="EKC62" s="286"/>
      <c r="EKD62" s="286"/>
      <c r="EKE62" s="286"/>
      <c r="EKF62" s="286"/>
      <c r="EKG62" s="286"/>
      <c r="EKH62" s="286"/>
      <c r="EKI62" s="286"/>
      <c r="EKJ62" s="286"/>
      <c r="EKK62" s="286"/>
      <c r="EKL62" s="286"/>
      <c r="EKM62" s="286"/>
      <c r="EKN62" s="286"/>
      <c r="EKO62" s="286"/>
      <c r="EKP62" s="286"/>
      <c r="EKQ62" s="286"/>
      <c r="EKR62" s="286"/>
      <c r="EKS62" s="286"/>
      <c r="EKT62" s="286"/>
      <c r="EKU62" s="286"/>
      <c r="EKV62" s="286"/>
      <c r="EKW62" s="286"/>
      <c r="EKX62" s="286"/>
      <c r="EKY62" s="286"/>
      <c r="EKZ62" s="286"/>
      <c r="ELA62" s="286"/>
      <c r="ELB62" s="286"/>
      <c r="ELC62" s="286"/>
      <c r="ELD62" s="286"/>
      <c r="ELE62" s="286"/>
      <c r="ELF62" s="286"/>
      <c r="ELG62" s="286"/>
      <c r="ELH62" s="286"/>
      <c r="ELI62" s="286"/>
      <c r="ELJ62" s="286"/>
      <c r="ELK62" s="286"/>
      <c r="ELL62" s="286"/>
      <c r="ELM62" s="286"/>
      <c r="ELN62" s="286"/>
      <c r="ELO62" s="286"/>
      <c r="ELP62" s="286"/>
      <c r="ELQ62" s="286"/>
      <c r="ELR62" s="286"/>
      <c r="ELS62" s="286"/>
      <c r="ELT62" s="286"/>
      <c r="ELU62" s="286"/>
      <c r="ELV62" s="286"/>
      <c r="ELW62" s="286"/>
      <c r="ELX62" s="286"/>
      <c r="ELY62" s="286"/>
      <c r="ELZ62" s="286"/>
      <c r="EMA62" s="286"/>
      <c r="EMB62" s="286"/>
      <c r="EMC62" s="286"/>
      <c r="EMD62" s="286"/>
      <c r="EME62" s="286"/>
      <c r="EMF62" s="286"/>
      <c r="EMG62" s="286"/>
      <c r="EMH62" s="286"/>
      <c r="EMI62" s="286"/>
      <c r="EMJ62" s="286"/>
      <c r="EMK62" s="286"/>
      <c r="EML62" s="286"/>
      <c r="EMM62" s="286"/>
      <c r="EMN62" s="286"/>
      <c r="EMO62" s="286"/>
      <c r="EMP62" s="286"/>
      <c r="EMQ62" s="286"/>
      <c r="EMR62" s="286"/>
      <c r="EMS62" s="286"/>
      <c r="EMT62" s="286"/>
      <c r="EMU62" s="286"/>
      <c r="EMV62" s="286"/>
      <c r="EMW62" s="286"/>
      <c r="EMX62" s="286"/>
      <c r="EMY62" s="286"/>
      <c r="EMZ62" s="286"/>
      <c r="ENA62" s="286"/>
      <c r="ENB62" s="286"/>
      <c r="ENC62" s="286"/>
      <c r="END62" s="286"/>
      <c r="ENE62" s="286"/>
      <c r="ENF62" s="286"/>
      <c r="ENG62" s="286"/>
      <c r="ENH62" s="286"/>
      <c r="ENI62" s="286"/>
      <c r="ENJ62" s="286"/>
      <c r="ENK62" s="286"/>
      <c r="ENL62" s="286"/>
      <c r="ENM62" s="286"/>
      <c r="ENN62" s="286"/>
      <c r="ENO62" s="286"/>
      <c r="ENP62" s="286"/>
      <c r="ENQ62" s="286"/>
      <c r="ENR62" s="286"/>
      <c r="ENS62" s="286"/>
      <c r="ENT62" s="286"/>
      <c r="ENU62" s="286"/>
      <c r="ENV62" s="286"/>
      <c r="ENW62" s="286"/>
      <c r="ENX62" s="286"/>
      <c r="ENY62" s="286"/>
      <c r="ENZ62" s="286"/>
      <c r="EOA62" s="286"/>
      <c r="EOB62" s="286"/>
      <c r="EOC62" s="286"/>
      <c r="EOD62" s="286"/>
      <c r="EOE62" s="286"/>
      <c r="EOF62" s="286"/>
      <c r="EOG62" s="286"/>
      <c r="EOH62" s="286"/>
      <c r="EOI62" s="286"/>
      <c r="EOJ62" s="286"/>
      <c r="EOK62" s="286"/>
      <c r="EOL62" s="286"/>
      <c r="EOM62" s="286"/>
      <c r="EON62" s="286"/>
      <c r="EOO62" s="286"/>
      <c r="EOP62" s="286"/>
      <c r="EOQ62" s="286"/>
      <c r="EOR62" s="286"/>
      <c r="EOS62" s="286"/>
      <c r="EOT62" s="286"/>
      <c r="EOU62" s="286"/>
      <c r="EOV62" s="286"/>
      <c r="EOW62" s="286"/>
      <c r="EOX62" s="286"/>
      <c r="EOY62" s="286"/>
      <c r="EOZ62" s="286"/>
      <c r="EPA62" s="286"/>
      <c r="EPB62" s="286"/>
      <c r="EPC62" s="286"/>
      <c r="EPD62" s="286"/>
      <c r="EPE62" s="286"/>
      <c r="EPF62" s="286"/>
      <c r="EPG62" s="286"/>
      <c r="EPH62" s="286"/>
      <c r="EPI62" s="286"/>
      <c r="EPJ62" s="286"/>
      <c r="EPK62" s="286"/>
      <c r="EPL62" s="286"/>
      <c r="EPM62" s="286"/>
      <c r="EPN62" s="286"/>
      <c r="EPO62" s="286"/>
      <c r="EPP62" s="286"/>
      <c r="EPQ62" s="286"/>
      <c r="EPR62" s="286"/>
      <c r="EPS62" s="286"/>
      <c r="EPT62" s="286"/>
      <c r="EPU62" s="286"/>
      <c r="EPV62" s="286"/>
      <c r="EPW62" s="286"/>
      <c r="EPX62" s="286"/>
      <c r="EPY62" s="286"/>
      <c r="EPZ62" s="286"/>
      <c r="EQA62" s="286"/>
      <c r="EQB62" s="286"/>
      <c r="EQC62" s="286"/>
      <c r="EQD62" s="286"/>
      <c r="EQE62" s="286"/>
      <c r="EQF62" s="286"/>
      <c r="EQG62" s="286"/>
      <c r="EQH62" s="286"/>
      <c r="EQI62" s="286"/>
      <c r="EQJ62" s="286"/>
      <c r="EQK62" s="286"/>
      <c r="EQL62" s="286"/>
      <c r="EQM62" s="286"/>
      <c r="EQN62" s="286"/>
      <c r="EQO62" s="286"/>
      <c r="EQP62" s="286"/>
      <c r="EQQ62" s="286"/>
      <c r="EQR62" s="286"/>
      <c r="EQS62" s="286"/>
      <c r="EQT62" s="286"/>
      <c r="EQU62" s="286"/>
      <c r="EQV62" s="286"/>
      <c r="EQW62" s="286"/>
      <c r="EQX62" s="286"/>
      <c r="EQY62" s="286"/>
      <c r="EQZ62" s="286"/>
      <c r="ERA62" s="286"/>
      <c r="ERB62" s="286"/>
      <c r="ERC62" s="286"/>
      <c r="ERD62" s="286"/>
      <c r="ERE62" s="286"/>
      <c r="ERF62" s="286"/>
      <c r="ERG62" s="286"/>
      <c r="ERH62" s="286"/>
      <c r="ERI62" s="286"/>
      <c r="ERJ62" s="286"/>
      <c r="ERK62" s="286"/>
      <c r="ERL62" s="286"/>
      <c r="ERM62" s="286"/>
      <c r="ERN62" s="286"/>
      <c r="ERO62" s="286"/>
      <c r="ERP62" s="286"/>
      <c r="ERQ62" s="286"/>
      <c r="ERR62" s="286"/>
      <c r="ERS62" s="286"/>
      <c r="ERT62" s="286"/>
      <c r="ERU62" s="286"/>
      <c r="ERV62" s="286"/>
      <c r="ERW62" s="286"/>
      <c r="ERX62" s="286"/>
      <c r="ERY62" s="286"/>
      <c r="ERZ62" s="286"/>
      <c r="ESA62" s="286"/>
      <c r="ESB62" s="286"/>
      <c r="ESC62" s="286"/>
      <c r="ESD62" s="286"/>
      <c r="ESE62" s="286"/>
      <c r="ESF62" s="286"/>
      <c r="ESG62" s="286"/>
      <c r="ESH62" s="286"/>
      <c r="ESI62" s="286"/>
      <c r="ESJ62" s="286"/>
      <c r="ESK62" s="286"/>
      <c r="ESL62" s="286"/>
      <c r="ESM62" s="286"/>
      <c r="ESN62" s="286"/>
      <c r="ESO62" s="286"/>
      <c r="ESP62" s="286"/>
      <c r="ESQ62" s="286"/>
      <c r="ESR62" s="286"/>
      <c r="ESS62" s="286"/>
      <c r="EST62" s="286"/>
      <c r="ESU62" s="286"/>
      <c r="ESV62" s="286"/>
      <c r="ESW62" s="286"/>
      <c r="ESX62" s="286"/>
      <c r="ESY62" s="286"/>
      <c r="ESZ62" s="286"/>
      <c r="ETA62" s="286"/>
      <c r="ETB62" s="286"/>
      <c r="ETC62" s="286"/>
      <c r="ETD62" s="286"/>
      <c r="ETE62" s="286"/>
      <c r="ETF62" s="286"/>
      <c r="ETG62" s="286"/>
      <c r="ETH62" s="286"/>
      <c r="ETI62" s="286"/>
      <c r="ETJ62" s="286"/>
      <c r="ETK62" s="286"/>
      <c r="ETL62" s="286"/>
      <c r="ETM62" s="286"/>
      <c r="ETN62" s="286"/>
      <c r="ETO62" s="286"/>
      <c r="ETP62" s="286"/>
      <c r="ETQ62" s="286"/>
      <c r="ETR62" s="286"/>
      <c r="ETS62" s="286"/>
      <c r="ETT62" s="286"/>
      <c r="ETU62" s="286"/>
      <c r="ETV62" s="286"/>
      <c r="ETW62" s="286"/>
      <c r="ETX62" s="286"/>
      <c r="ETY62" s="286"/>
      <c r="ETZ62" s="286"/>
      <c r="EUA62" s="286"/>
      <c r="EUB62" s="286"/>
      <c r="EUC62" s="286"/>
      <c r="EUD62" s="286"/>
      <c r="EUE62" s="286"/>
      <c r="EUF62" s="286"/>
      <c r="EUG62" s="286"/>
      <c r="EUH62" s="286"/>
      <c r="EUI62" s="286"/>
      <c r="EUJ62" s="286"/>
      <c r="EUK62" s="286"/>
      <c r="EUL62" s="286"/>
      <c r="EUM62" s="286"/>
      <c r="EUN62" s="286"/>
      <c r="EUO62" s="286"/>
      <c r="EUP62" s="286"/>
      <c r="EUQ62" s="286"/>
      <c r="EUR62" s="286"/>
      <c r="EUS62" s="286"/>
      <c r="EUT62" s="286"/>
      <c r="EUU62" s="286"/>
      <c r="EUV62" s="286"/>
      <c r="EUW62" s="286"/>
      <c r="EUX62" s="286"/>
      <c r="EUY62" s="286"/>
      <c r="EUZ62" s="286"/>
      <c r="EVA62" s="286"/>
      <c r="EVB62" s="286"/>
      <c r="EVC62" s="286"/>
      <c r="EVD62" s="286"/>
      <c r="EVE62" s="286"/>
      <c r="EVF62" s="286"/>
      <c r="EVG62" s="286"/>
      <c r="EVH62" s="286"/>
      <c r="EVI62" s="286"/>
      <c r="EVJ62" s="286"/>
      <c r="EVK62" s="286"/>
      <c r="EVL62" s="286"/>
      <c r="EVM62" s="286"/>
      <c r="EVN62" s="286"/>
      <c r="EVO62" s="286"/>
      <c r="EVP62" s="286"/>
      <c r="EVQ62" s="286"/>
      <c r="EVR62" s="286"/>
      <c r="EVS62" s="286"/>
      <c r="EVT62" s="286"/>
      <c r="EVU62" s="286"/>
      <c r="EVV62" s="286"/>
      <c r="EVW62" s="286"/>
      <c r="EVX62" s="286"/>
      <c r="EVY62" s="286"/>
      <c r="EVZ62" s="286"/>
      <c r="EWA62" s="286"/>
      <c r="EWB62" s="286"/>
      <c r="EWC62" s="286"/>
      <c r="EWD62" s="286"/>
      <c r="EWE62" s="286"/>
      <c r="EWF62" s="286"/>
      <c r="EWG62" s="286"/>
      <c r="EWH62" s="286"/>
      <c r="EWI62" s="286"/>
      <c r="EWJ62" s="286"/>
      <c r="EWK62" s="286"/>
      <c r="EWL62" s="286"/>
      <c r="EWM62" s="286"/>
      <c r="EWN62" s="286"/>
      <c r="EWO62" s="286"/>
      <c r="EWP62" s="286"/>
      <c r="EWQ62" s="286"/>
      <c r="EWR62" s="286"/>
      <c r="EWS62" s="286"/>
      <c r="EWT62" s="286"/>
      <c r="EWU62" s="286"/>
      <c r="EWV62" s="286"/>
      <c r="EWW62" s="286"/>
      <c r="EWX62" s="286"/>
      <c r="EWY62" s="286"/>
      <c r="EWZ62" s="286"/>
      <c r="EXA62" s="286"/>
      <c r="EXB62" s="286"/>
      <c r="EXC62" s="286"/>
      <c r="EXD62" s="286"/>
      <c r="EXE62" s="286"/>
      <c r="EXF62" s="286"/>
      <c r="EXG62" s="286"/>
      <c r="EXH62" s="286"/>
      <c r="EXI62" s="286"/>
      <c r="EXJ62" s="286"/>
      <c r="EXK62" s="286"/>
      <c r="EXL62" s="286"/>
      <c r="EXM62" s="286"/>
      <c r="EXN62" s="286"/>
      <c r="EXO62" s="286"/>
      <c r="EXP62" s="286"/>
      <c r="EXQ62" s="286"/>
      <c r="EXR62" s="286"/>
      <c r="EXS62" s="286"/>
      <c r="EXT62" s="286"/>
      <c r="EXU62" s="286"/>
      <c r="EXV62" s="286"/>
      <c r="EXW62" s="286"/>
      <c r="EXX62" s="286"/>
      <c r="EXY62" s="286"/>
      <c r="EXZ62" s="286"/>
      <c r="EYA62" s="286"/>
      <c r="EYB62" s="286"/>
      <c r="EYC62" s="286"/>
      <c r="EYD62" s="286"/>
      <c r="EYE62" s="286"/>
      <c r="EYF62" s="286"/>
      <c r="EYG62" s="286"/>
      <c r="EYH62" s="286"/>
      <c r="EYI62" s="286"/>
      <c r="EYJ62" s="286"/>
      <c r="EYK62" s="286"/>
      <c r="EYL62" s="286"/>
      <c r="EYM62" s="286"/>
      <c r="EYN62" s="286"/>
      <c r="EYO62" s="286"/>
      <c r="EYP62" s="286"/>
      <c r="EYQ62" s="286"/>
      <c r="EYR62" s="286"/>
      <c r="EYS62" s="286"/>
      <c r="EYT62" s="286"/>
      <c r="EYU62" s="286"/>
      <c r="EYV62" s="286"/>
      <c r="EYW62" s="286"/>
      <c r="EYX62" s="286"/>
      <c r="EYY62" s="286"/>
      <c r="EYZ62" s="286"/>
      <c r="EZA62" s="286"/>
      <c r="EZB62" s="286"/>
      <c r="EZC62" s="286"/>
      <c r="EZD62" s="286"/>
      <c r="EZE62" s="286"/>
      <c r="EZF62" s="286"/>
      <c r="EZG62" s="286"/>
      <c r="EZH62" s="286"/>
      <c r="EZI62" s="286"/>
      <c r="EZJ62" s="286"/>
      <c r="EZK62" s="286"/>
      <c r="EZL62" s="286"/>
      <c r="EZM62" s="286"/>
      <c r="EZN62" s="286"/>
      <c r="EZO62" s="286"/>
      <c r="EZP62" s="286"/>
      <c r="EZQ62" s="286"/>
      <c r="EZR62" s="286"/>
      <c r="EZS62" s="286"/>
      <c r="EZT62" s="286"/>
      <c r="EZU62" s="286"/>
      <c r="EZV62" s="286"/>
      <c r="EZW62" s="286"/>
      <c r="EZX62" s="286"/>
      <c r="EZY62" s="286"/>
      <c r="EZZ62" s="286"/>
      <c r="FAA62" s="286"/>
      <c r="FAB62" s="286"/>
      <c r="FAC62" s="286"/>
      <c r="FAD62" s="286"/>
      <c r="FAE62" s="286"/>
      <c r="FAF62" s="286"/>
      <c r="FAG62" s="286"/>
      <c r="FAH62" s="286"/>
      <c r="FAI62" s="286"/>
      <c r="FAJ62" s="286"/>
      <c r="FAK62" s="286"/>
      <c r="FAL62" s="286"/>
      <c r="FAM62" s="286"/>
      <c r="FAN62" s="286"/>
      <c r="FAO62" s="286"/>
      <c r="FAP62" s="286"/>
      <c r="FAQ62" s="286"/>
      <c r="FAR62" s="286"/>
      <c r="FAS62" s="286"/>
      <c r="FAT62" s="286"/>
      <c r="FAU62" s="286"/>
      <c r="FAV62" s="286"/>
      <c r="FAW62" s="286"/>
      <c r="FAX62" s="286"/>
      <c r="FAY62" s="286"/>
      <c r="FAZ62" s="286"/>
      <c r="FBA62" s="286"/>
      <c r="FBB62" s="286"/>
      <c r="FBC62" s="286"/>
      <c r="FBD62" s="286"/>
      <c r="FBE62" s="286"/>
      <c r="FBF62" s="286"/>
      <c r="FBG62" s="286"/>
      <c r="FBH62" s="286"/>
      <c r="FBI62" s="286"/>
      <c r="FBJ62" s="286"/>
      <c r="FBK62" s="286"/>
      <c r="FBL62" s="286"/>
      <c r="FBM62" s="286"/>
      <c r="FBN62" s="286"/>
      <c r="FBO62" s="286"/>
      <c r="FBP62" s="286"/>
      <c r="FBQ62" s="286"/>
      <c r="FBR62" s="286"/>
      <c r="FBS62" s="286"/>
      <c r="FBT62" s="286"/>
      <c r="FBU62" s="286"/>
      <c r="FBV62" s="286"/>
      <c r="FBW62" s="286"/>
      <c r="FBX62" s="286"/>
      <c r="FBY62" s="286"/>
      <c r="FBZ62" s="286"/>
      <c r="FCA62" s="286"/>
      <c r="FCB62" s="286"/>
      <c r="FCC62" s="286"/>
      <c r="FCD62" s="286"/>
      <c r="FCE62" s="286"/>
      <c r="FCF62" s="286"/>
      <c r="FCG62" s="286"/>
      <c r="FCH62" s="286"/>
      <c r="FCI62" s="286"/>
      <c r="FCJ62" s="286"/>
      <c r="FCK62" s="286"/>
      <c r="FCL62" s="286"/>
      <c r="FCM62" s="286"/>
      <c r="FCN62" s="286"/>
      <c r="FCO62" s="286"/>
      <c r="FCP62" s="286"/>
      <c r="FCQ62" s="286"/>
      <c r="FCR62" s="286"/>
      <c r="FCS62" s="286"/>
      <c r="FCT62" s="286"/>
      <c r="FCU62" s="286"/>
      <c r="FCV62" s="286"/>
      <c r="FCW62" s="286"/>
      <c r="FCX62" s="286"/>
      <c r="FCY62" s="286"/>
      <c r="FCZ62" s="286"/>
      <c r="FDA62" s="286"/>
      <c r="FDB62" s="286"/>
      <c r="FDC62" s="286"/>
      <c r="FDD62" s="286"/>
      <c r="FDE62" s="286"/>
      <c r="FDF62" s="286"/>
      <c r="FDG62" s="286"/>
      <c r="FDH62" s="286"/>
      <c r="FDI62" s="286"/>
      <c r="FDJ62" s="286"/>
      <c r="FDK62" s="286"/>
      <c r="FDL62" s="286"/>
      <c r="FDM62" s="286"/>
      <c r="FDN62" s="286"/>
      <c r="FDO62" s="286"/>
      <c r="FDP62" s="286"/>
      <c r="FDQ62" s="286"/>
      <c r="FDR62" s="286"/>
      <c r="FDS62" s="286"/>
      <c r="FDT62" s="286"/>
      <c r="FDU62" s="286"/>
      <c r="FDV62" s="286"/>
      <c r="FDW62" s="286"/>
      <c r="FDX62" s="286"/>
      <c r="FDY62" s="286"/>
      <c r="FDZ62" s="286"/>
      <c r="FEA62" s="286"/>
      <c r="FEB62" s="286"/>
      <c r="FEC62" s="286"/>
      <c r="FED62" s="286"/>
      <c r="FEE62" s="286"/>
      <c r="FEF62" s="286"/>
      <c r="FEG62" s="286"/>
      <c r="FEH62" s="286"/>
      <c r="FEI62" s="286"/>
      <c r="FEJ62" s="286"/>
      <c r="FEK62" s="286"/>
      <c r="FEL62" s="286"/>
      <c r="FEM62" s="286"/>
      <c r="FEN62" s="286"/>
      <c r="FEO62" s="286"/>
      <c r="FEP62" s="286"/>
      <c r="FEQ62" s="286"/>
      <c r="FER62" s="286"/>
      <c r="FES62" s="286"/>
      <c r="FET62" s="286"/>
      <c r="FEU62" s="286"/>
      <c r="FEV62" s="286"/>
      <c r="FEW62" s="286"/>
      <c r="FEX62" s="286"/>
      <c r="FEY62" s="286"/>
      <c r="FEZ62" s="286"/>
      <c r="FFA62" s="286"/>
      <c r="FFB62" s="286"/>
      <c r="FFC62" s="286"/>
      <c r="FFD62" s="286"/>
      <c r="FFE62" s="286"/>
      <c r="FFF62" s="286"/>
      <c r="FFG62" s="286"/>
      <c r="FFH62" s="286"/>
      <c r="FFI62" s="286"/>
      <c r="FFJ62" s="286"/>
      <c r="FFK62" s="286"/>
      <c r="FFL62" s="286"/>
      <c r="FFM62" s="286"/>
      <c r="FFN62" s="286"/>
      <c r="FFO62" s="286"/>
      <c r="FFP62" s="286"/>
      <c r="FFQ62" s="286"/>
      <c r="FFR62" s="286"/>
      <c r="FFS62" s="286"/>
      <c r="FFT62" s="286"/>
      <c r="FFU62" s="286"/>
      <c r="FFV62" s="286"/>
      <c r="FFW62" s="286"/>
      <c r="FFX62" s="286"/>
      <c r="FFY62" s="286"/>
      <c r="FFZ62" s="286"/>
      <c r="FGA62" s="286"/>
      <c r="FGB62" s="286"/>
      <c r="FGC62" s="286"/>
      <c r="FGD62" s="286"/>
      <c r="FGE62" s="286"/>
      <c r="FGF62" s="286"/>
      <c r="FGG62" s="286"/>
      <c r="FGH62" s="286"/>
      <c r="FGI62" s="286"/>
      <c r="FGJ62" s="286"/>
      <c r="FGK62" s="286"/>
      <c r="FGL62" s="286"/>
      <c r="FGM62" s="286"/>
      <c r="FGN62" s="286"/>
      <c r="FGO62" s="286"/>
      <c r="FGP62" s="286"/>
      <c r="FGQ62" s="286"/>
      <c r="FGR62" s="286"/>
      <c r="FGS62" s="286"/>
      <c r="FGT62" s="286"/>
      <c r="FGU62" s="286"/>
      <c r="FGV62" s="286"/>
      <c r="FGW62" s="286"/>
      <c r="FGX62" s="286"/>
      <c r="FGY62" s="286"/>
      <c r="FGZ62" s="286"/>
      <c r="FHA62" s="286"/>
      <c r="FHB62" s="286"/>
      <c r="FHC62" s="286"/>
      <c r="FHD62" s="286"/>
      <c r="FHE62" s="286"/>
      <c r="FHF62" s="286"/>
      <c r="FHG62" s="286"/>
      <c r="FHH62" s="286"/>
      <c r="FHI62" s="286"/>
      <c r="FHJ62" s="286"/>
      <c r="FHK62" s="286"/>
      <c r="FHL62" s="286"/>
      <c r="FHM62" s="286"/>
      <c r="FHN62" s="286"/>
      <c r="FHO62" s="286"/>
      <c r="FHP62" s="286"/>
      <c r="FHQ62" s="286"/>
      <c r="FHR62" s="286"/>
      <c r="FHS62" s="286"/>
      <c r="FHT62" s="286"/>
      <c r="FHU62" s="286"/>
      <c r="FHV62" s="286"/>
      <c r="FHW62" s="286"/>
      <c r="FHX62" s="286"/>
      <c r="FHY62" s="286"/>
      <c r="FHZ62" s="286"/>
      <c r="FIA62" s="286"/>
      <c r="FIB62" s="286"/>
      <c r="FIC62" s="286"/>
      <c r="FID62" s="286"/>
      <c r="FIE62" s="286"/>
      <c r="FIF62" s="286"/>
      <c r="FIG62" s="286"/>
      <c r="FIH62" s="286"/>
      <c r="FII62" s="286"/>
      <c r="FIJ62" s="286"/>
      <c r="FIK62" s="286"/>
      <c r="FIL62" s="286"/>
      <c r="FIM62" s="286"/>
      <c r="FIN62" s="286"/>
      <c r="FIO62" s="286"/>
      <c r="FIP62" s="286"/>
      <c r="FIQ62" s="286"/>
      <c r="FIR62" s="286"/>
      <c r="FIS62" s="286"/>
      <c r="FIT62" s="286"/>
      <c r="FIU62" s="286"/>
      <c r="FIV62" s="286"/>
      <c r="FIW62" s="286"/>
      <c r="FIX62" s="286"/>
      <c r="FIY62" s="286"/>
      <c r="FIZ62" s="286"/>
      <c r="FJA62" s="286"/>
      <c r="FJB62" s="286"/>
      <c r="FJC62" s="286"/>
      <c r="FJD62" s="286"/>
      <c r="FJE62" s="286"/>
      <c r="FJF62" s="286"/>
      <c r="FJG62" s="286"/>
      <c r="FJH62" s="286"/>
      <c r="FJI62" s="286"/>
      <c r="FJJ62" s="286"/>
      <c r="FJK62" s="286"/>
      <c r="FJL62" s="286"/>
      <c r="FJM62" s="286"/>
      <c r="FJN62" s="286"/>
      <c r="FJO62" s="286"/>
      <c r="FJP62" s="286"/>
      <c r="FJQ62" s="286"/>
      <c r="FJR62" s="286"/>
      <c r="FJS62" s="286"/>
      <c r="FJT62" s="286"/>
      <c r="FJU62" s="286"/>
      <c r="FJV62" s="286"/>
      <c r="FJW62" s="286"/>
      <c r="FJX62" s="286"/>
      <c r="FJY62" s="286"/>
      <c r="FJZ62" s="286"/>
      <c r="FKA62" s="286"/>
      <c r="FKB62" s="286"/>
      <c r="FKC62" s="286"/>
      <c r="FKD62" s="286"/>
      <c r="FKE62" s="286"/>
      <c r="FKF62" s="286"/>
      <c r="FKG62" s="286"/>
      <c r="FKH62" s="286"/>
      <c r="FKI62" s="286"/>
      <c r="FKJ62" s="286"/>
      <c r="FKK62" s="286"/>
      <c r="FKL62" s="286"/>
      <c r="FKM62" s="286"/>
      <c r="FKN62" s="286"/>
      <c r="FKO62" s="286"/>
      <c r="FKP62" s="286"/>
      <c r="FKQ62" s="286"/>
      <c r="FKR62" s="286"/>
      <c r="FKS62" s="286"/>
      <c r="FKT62" s="286"/>
      <c r="FKU62" s="286"/>
      <c r="FKV62" s="286"/>
      <c r="FKW62" s="286"/>
      <c r="FKX62" s="286"/>
      <c r="FKY62" s="286"/>
      <c r="FKZ62" s="286"/>
      <c r="FLA62" s="286"/>
      <c r="FLB62" s="286"/>
      <c r="FLC62" s="286"/>
      <c r="FLD62" s="286"/>
      <c r="FLE62" s="286"/>
      <c r="FLF62" s="286"/>
      <c r="FLG62" s="286"/>
      <c r="FLH62" s="286"/>
      <c r="FLI62" s="286"/>
      <c r="FLJ62" s="286"/>
      <c r="FLK62" s="286"/>
      <c r="FLL62" s="286"/>
      <c r="FLM62" s="286"/>
      <c r="FLN62" s="286"/>
      <c r="FLO62" s="286"/>
      <c r="FLP62" s="286"/>
      <c r="FLQ62" s="286"/>
      <c r="FLR62" s="286"/>
      <c r="FLS62" s="286"/>
      <c r="FLT62" s="286"/>
      <c r="FLU62" s="286"/>
      <c r="FLV62" s="286"/>
      <c r="FLW62" s="286"/>
      <c r="FLX62" s="286"/>
      <c r="FLY62" s="286"/>
      <c r="FLZ62" s="286"/>
      <c r="FMA62" s="286"/>
      <c r="FMB62" s="286"/>
      <c r="FMC62" s="286"/>
      <c r="FMD62" s="286"/>
      <c r="FME62" s="286"/>
      <c r="FMF62" s="286"/>
      <c r="FMG62" s="286"/>
      <c r="FMH62" s="286"/>
      <c r="FMI62" s="286"/>
      <c r="FMJ62" s="286"/>
      <c r="FMK62" s="286"/>
      <c r="FML62" s="286"/>
      <c r="FMM62" s="286"/>
      <c r="FMN62" s="286"/>
      <c r="FMO62" s="286"/>
      <c r="FMP62" s="286"/>
      <c r="FMQ62" s="286"/>
      <c r="FMR62" s="286"/>
      <c r="FMS62" s="286"/>
      <c r="FMT62" s="286"/>
      <c r="FMU62" s="286"/>
      <c r="FMV62" s="286"/>
      <c r="FMW62" s="286"/>
      <c r="FMX62" s="286"/>
      <c r="FMY62" s="286"/>
      <c r="FMZ62" s="286"/>
      <c r="FNA62" s="286"/>
      <c r="FNB62" s="286"/>
      <c r="FNC62" s="286"/>
      <c r="FND62" s="286"/>
      <c r="FNE62" s="286"/>
      <c r="FNF62" s="286"/>
      <c r="FNG62" s="286"/>
      <c r="FNH62" s="286"/>
      <c r="FNI62" s="286"/>
      <c r="FNJ62" s="286"/>
      <c r="FNK62" s="286"/>
      <c r="FNL62" s="286"/>
      <c r="FNM62" s="286"/>
      <c r="FNN62" s="286"/>
      <c r="FNO62" s="286"/>
      <c r="FNP62" s="286"/>
      <c r="FNQ62" s="286"/>
      <c r="FNR62" s="286"/>
      <c r="FNS62" s="286"/>
      <c r="FNT62" s="286"/>
      <c r="FNU62" s="286"/>
      <c r="FNV62" s="286"/>
      <c r="FNW62" s="286"/>
      <c r="FNX62" s="286"/>
      <c r="FNY62" s="286"/>
      <c r="FNZ62" s="286"/>
      <c r="FOA62" s="286"/>
      <c r="FOB62" s="286"/>
      <c r="FOC62" s="286"/>
      <c r="FOD62" s="286"/>
      <c r="FOE62" s="286"/>
      <c r="FOF62" s="286"/>
      <c r="FOG62" s="286"/>
      <c r="FOH62" s="286"/>
      <c r="FOI62" s="286"/>
      <c r="FOJ62" s="286"/>
      <c r="FOK62" s="286"/>
      <c r="FOL62" s="286"/>
      <c r="FOM62" s="286"/>
      <c r="FON62" s="286"/>
      <c r="FOO62" s="286"/>
      <c r="FOP62" s="286"/>
      <c r="FOQ62" s="286"/>
      <c r="FOR62" s="286"/>
      <c r="FOS62" s="286"/>
      <c r="FOT62" s="286"/>
      <c r="FOU62" s="286"/>
      <c r="FOV62" s="286"/>
      <c r="FOW62" s="286"/>
      <c r="FOX62" s="286"/>
      <c r="FOY62" s="286"/>
      <c r="FOZ62" s="286"/>
      <c r="FPA62" s="286"/>
      <c r="FPB62" s="286"/>
      <c r="FPC62" s="286"/>
      <c r="FPD62" s="286"/>
      <c r="FPE62" s="286"/>
      <c r="FPF62" s="286"/>
      <c r="FPG62" s="286"/>
      <c r="FPH62" s="286"/>
      <c r="FPI62" s="286"/>
      <c r="FPJ62" s="286"/>
      <c r="FPK62" s="286"/>
      <c r="FPL62" s="286"/>
      <c r="FPM62" s="286"/>
      <c r="FPN62" s="286"/>
      <c r="FPO62" s="286"/>
      <c r="FPP62" s="286"/>
      <c r="FPQ62" s="286"/>
      <c r="FPR62" s="286"/>
      <c r="FPS62" s="286"/>
      <c r="FPT62" s="286"/>
      <c r="FPU62" s="286"/>
      <c r="FPV62" s="286"/>
      <c r="FPW62" s="286"/>
      <c r="FPX62" s="286"/>
      <c r="FPY62" s="286"/>
      <c r="FPZ62" s="286"/>
      <c r="FQA62" s="286"/>
      <c r="FQB62" s="286"/>
      <c r="FQC62" s="286"/>
      <c r="FQD62" s="286"/>
      <c r="FQE62" s="286"/>
      <c r="FQF62" s="286"/>
      <c r="FQG62" s="286"/>
      <c r="FQH62" s="286"/>
      <c r="FQI62" s="286"/>
      <c r="FQJ62" s="286"/>
      <c r="FQK62" s="286"/>
      <c r="FQL62" s="286"/>
      <c r="FQM62" s="286"/>
      <c r="FQN62" s="286"/>
      <c r="FQO62" s="286"/>
      <c r="FQP62" s="286"/>
      <c r="FQQ62" s="286"/>
      <c r="FQR62" s="286"/>
      <c r="FQS62" s="286"/>
      <c r="FQT62" s="286"/>
      <c r="FQU62" s="286"/>
      <c r="FQV62" s="286"/>
      <c r="FQW62" s="286"/>
      <c r="FQX62" s="286"/>
      <c r="FQY62" s="286"/>
      <c r="FQZ62" s="286"/>
      <c r="FRA62" s="286"/>
      <c r="FRB62" s="286"/>
      <c r="FRC62" s="286"/>
      <c r="FRD62" s="286"/>
      <c r="FRE62" s="286"/>
      <c r="FRF62" s="286"/>
      <c r="FRG62" s="286"/>
      <c r="FRH62" s="286"/>
      <c r="FRI62" s="286"/>
      <c r="FRJ62" s="286"/>
      <c r="FRK62" s="286"/>
      <c r="FRL62" s="286"/>
      <c r="FRM62" s="286"/>
      <c r="FRN62" s="286"/>
      <c r="FRO62" s="286"/>
      <c r="FRP62" s="286"/>
      <c r="FRQ62" s="286"/>
      <c r="FRR62" s="286"/>
      <c r="FRS62" s="286"/>
      <c r="FRT62" s="286"/>
      <c r="FRU62" s="286"/>
      <c r="FRV62" s="286"/>
      <c r="FRW62" s="286"/>
      <c r="FRX62" s="286"/>
      <c r="FRY62" s="286"/>
      <c r="FRZ62" s="286"/>
      <c r="FSA62" s="286"/>
      <c r="FSB62" s="286"/>
      <c r="FSC62" s="286"/>
      <c r="FSD62" s="286"/>
      <c r="FSE62" s="286"/>
      <c r="FSF62" s="286"/>
      <c r="FSG62" s="286"/>
      <c r="FSH62" s="286"/>
      <c r="FSI62" s="286"/>
      <c r="FSJ62" s="286"/>
      <c r="FSK62" s="286"/>
      <c r="FSL62" s="286"/>
      <c r="FSM62" s="286"/>
      <c r="FSN62" s="286"/>
      <c r="FSO62" s="286"/>
      <c r="FSP62" s="286"/>
      <c r="FSQ62" s="286"/>
      <c r="FSR62" s="286"/>
      <c r="FSS62" s="286"/>
      <c r="FST62" s="286"/>
      <c r="FSU62" s="286"/>
      <c r="FSV62" s="286"/>
      <c r="FSW62" s="286"/>
      <c r="FSX62" s="286"/>
      <c r="FSY62" s="286"/>
      <c r="FSZ62" s="286"/>
      <c r="FTA62" s="286"/>
      <c r="FTB62" s="286"/>
      <c r="FTC62" s="286"/>
      <c r="FTD62" s="286"/>
      <c r="FTE62" s="286"/>
      <c r="FTF62" s="286"/>
      <c r="FTG62" s="286"/>
      <c r="FTH62" s="286"/>
      <c r="FTI62" s="286"/>
      <c r="FTJ62" s="286"/>
      <c r="FTK62" s="286"/>
      <c r="FTL62" s="286"/>
      <c r="FTM62" s="286"/>
      <c r="FTN62" s="286"/>
      <c r="FTO62" s="286"/>
      <c r="FTP62" s="286"/>
      <c r="FTQ62" s="286"/>
      <c r="FTR62" s="286"/>
      <c r="FTS62" s="286"/>
      <c r="FTT62" s="286"/>
      <c r="FTU62" s="286"/>
      <c r="FTV62" s="286"/>
      <c r="FTW62" s="286"/>
      <c r="FTX62" s="286"/>
      <c r="FTY62" s="286"/>
      <c r="FTZ62" s="286"/>
      <c r="FUA62" s="286"/>
      <c r="FUB62" s="286"/>
      <c r="FUC62" s="286"/>
      <c r="FUD62" s="286"/>
      <c r="FUE62" s="286"/>
      <c r="FUF62" s="286"/>
      <c r="FUG62" s="286"/>
      <c r="FUH62" s="286"/>
      <c r="FUI62" s="286"/>
      <c r="FUJ62" s="286"/>
      <c r="FUK62" s="286"/>
      <c r="FUL62" s="286"/>
      <c r="FUM62" s="286"/>
      <c r="FUN62" s="286"/>
      <c r="FUO62" s="286"/>
      <c r="FUP62" s="286"/>
      <c r="FUQ62" s="286"/>
      <c r="FUR62" s="286"/>
      <c r="FUS62" s="286"/>
      <c r="FUT62" s="286"/>
      <c r="FUU62" s="286"/>
      <c r="FUV62" s="286"/>
      <c r="FUW62" s="286"/>
      <c r="FUX62" s="286"/>
      <c r="FUY62" s="286"/>
      <c r="FUZ62" s="286"/>
      <c r="FVA62" s="286"/>
      <c r="FVB62" s="286"/>
      <c r="FVC62" s="286"/>
      <c r="FVD62" s="286"/>
      <c r="FVE62" s="286"/>
      <c r="FVF62" s="286"/>
      <c r="FVG62" s="286"/>
      <c r="FVH62" s="286"/>
      <c r="FVI62" s="286"/>
      <c r="FVJ62" s="286"/>
      <c r="FVK62" s="286"/>
      <c r="FVL62" s="286"/>
      <c r="FVM62" s="286"/>
      <c r="FVN62" s="286"/>
      <c r="FVO62" s="286"/>
      <c r="FVP62" s="286"/>
      <c r="FVQ62" s="286"/>
      <c r="FVR62" s="286"/>
      <c r="FVS62" s="286"/>
      <c r="FVT62" s="286"/>
      <c r="FVU62" s="286"/>
      <c r="FVV62" s="286"/>
      <c r="FVW62" s="286"/>
      <c r="FVX62" s="286"/>
      <c r="FVY62" s="286"/>
      <c r="FVZ62" s="286"/>
      <c r="FWA62" s="286"/>
      <c r="FWB62" s="286"/>
      <c r="FWC62" s="286"/>
      <c r="FWD62" s="286"/>
      <c r="FWE62" s="286"/>
      <c r="FWF62" s="286"/>
      <c r="FWG62" s="286"/>
      <c r="FWH62" s="286"/>
      <c r="FWI62" s="286"/>
      <c r="FWJ62" s="286"/>
      <c r="FWK62" s="286"/>
      <c r="FWL62" s="286"/>
      <c r="FWM62" s="286"/>
      <c r="FWN62" s="286"/>
      <c r="FWO62" s="286"/>
      <c r="FWP62" s="286"/>
      <c r="FWQ62" s="286"/>
      <c r="FWR62" s="286"/>
      <c r="FWS62" s="286"/>
      <c r="FWT62" s="286"/>
      <c r="FWU62" s="286"/>
      <c r="FWV62" s="286"/>
      <c r="FWW62" s="286"/>
      <c r="FWX62" s="286"/>
      <c r="FWY62" s="286"/>
      <c r="FWZ62" s="286"/>
      <c r="FXA62" s="286"/>
      <c r="FXB62" s="286"/>
      <c r="FXC62" s="286"/>
      <c r="FXD62" s="286"/>
      <c r="FXE62" s="286"/>
      <c r="FXF62" s="286"/>
      <c r="FXG62" s="286"/>
      <c r="FXH62" s="286"/>
      <c r="FXI62" s="286"/>
      <c r="FXJ62" s="286"/>
      <c r="FXK62" s="286"/>
      <c r="FXL62" s="286"/>
      <c r="FXM62" s="286"/>
      <c r="FXN62" s="286"/>
      <c r="FXO62" s="286"/>
      <c r="FXP62" s="286"/>
      <c r="FXQ62" s="286"/>
      <c r="FXR62" s="286"/>
      <c r="FXS62" s="286"/>
      <c r="FXT62" s="286"/>
      <c r="FXU62" s="286"/>
      <c r="FXV62" s="286"/>
      <c r="FXW62" s="286"/>
      <c r="FXX62" s="286"/>
      <c r="FXY62" s="286"/>
      <c r="FXZ62" s="286"/>
      <c r="FYA62" s="286"/>
      <c r="FYB62" s="286"/>
      <c r="FYC62" s="286"/>
      <c r="FYD62" s="286"/>
      <c r="FYE62" s="286"/>
      <c r="FYF62" s="286"/>
      <c r="FYG62" s="286"/>
      <c r="FYH62" s="286"/>
      <c r="FYI62" s="286"/>
      <c r="FYJ62" s="286"/>
      <c r="FYK62" s="286"/>
      <c r="FYL62" s="286"/>
      <c r="FYM62" s="286"/>
      <c r="FYN62" s="286"/>
      <c r="FYO62" s="286"/>
      <c r="FYP62" s="286"/>
      <c r="FYQ62" s="286"/>
      <c r="FYR62" s="286"/>
      <c r="FYS62" s="286"/>
      <c r="FYT62" s="286"/>
      <c r="FYU62" s="286"/>
      <c r="FYV62" s="286"/>
      <c r="FYW62" s="286"/>
      <c r="FYX62" s="286"/>
      <c r="FYY62" s="286"/>
      <c r="FYZ62" s="286"/>
      <c r="FZA62" s="286"/>
      <c r="FZB62" s="286"/>
      <c r="FZC62" s="286"/>
      <c r="FZD62" s="286"/>
      <c r="FZE62" s="286"/>
      <c r="FZF62" s="286"/>
      <c r="FZG62" s="286"/>
      <c r="FZH62" s="286"/>
      <c r="FZI62" s="286"/>
      <c r="FZJ62" s="286"/>
      <c r="FZK62" s="286"/>
      <c r="FZL62" s="286"/>
      <c r="FZM62" s="286"/>
      <c r="FZN62" s="286"/>
      <c r="FZO62" s="286"/>
      <c r="FZP62" s="286"/>
      <c r="FZQ62" s="286"/>
      <c r="FZR62" s="286"/>
      <c r="FZS62" s="286"/>
      <c r="FZT62" s="286"/>
      <c r="FZU62" s="286"/>
      <c r="FZV62" s="286"/>
      <c r="FZW62" s="286"/>
      <c r="FZX62" s="286"/>
      <c r="FZY62" s="286"/>
      <c r="FZZ62" s="286"/>
      <c r="GAA62" s="286"/>
      <c r="GAB62" s="286"/>
      <c r="GAC62" s="286"/>
      <c r="GAD62" s="286"/>
      <c r="GAE62" s="286"/>
      <c r="GAF62" s="286"/>
      <c r="GAG62" s="286"/>
      <c r="GAH62" s="286"/>
      <c r="GAI62" s="286"/>
      <c r="GAJ62" s="286"/>
      <c r="GAK62" s="286"/>
      <c r="GAL62" s="286"/>
      <c r="GAM62" s="286"/>
      <c r="GAN62" s="286"/>
      <c r="GAO62" s="286"/>
      <c r="GAP62" s="286"/>
      <c r="GAQ62" s="286"/>
      <c r="GAR62" s="286"/>
      <c r="GAS62" s="286"/>
      <c r="GAT62" s="286"/>
      <c r="GAU62" s="286"/>
      <c r="GAV62" s="286"/>
      <c r="GAW62" s="286"/>
      <c r="GAX62" s="286"/>
      <c r="GAY62" s="286"/>
      <c r="GAZ62" s="286"/>
      <c r="GBA62" s="286"/>
      <c r="GBB62" s="286"/>
      <c r="GBC62" s="286"/>
      <c r="GBD62" s="286"/>
      <c r="GBE62" s="286"/>
      <c r="GBF62" s="286"/>
      <c r="GBG62" s="286"/>
      <c r="GBH62" s="286"/>
      <c r="GBI62" s="286"/>
      <c r="GBJ62" s="286"/>
      <c r="GBK62" s="286"/>
      <c r="GBL62" s="286"/>
      <c r="GBM62" s="286"/>
      <c r="GBN62" s="286"/>
      <c r="GBO62" s="286"/>
      <c r="GBP62" s="286"/>
      <c r="GBQ62" s="286"/>
      <c r="GBR62" s="286"/>
      <c r="GBS62" s="286"/>
      <c r="GBT62" s="286"/>
      <c r="GBU62" s="286"/>
      <c r="GBV62" s="286"/>
      <c r="GBW62" s="286"/>
      <c r="GBX62" s="286"/>
      <c r="GBY62" s="286"/>
      <c r="GBZ62" s="286"/>
      <c r="GCA62" s="286"/>
      <c r="GCB62" s="286"/>
      <c r="GCC62" s="286"/>
      <c r="GCD62" s="286"/>
      <c r="GCE62" s="286"/>
      <c r="GCF62" s="286"/>
      <c r="GCG62" s="286"/>
      <c r="GCH62" s="286"/>
      <c r="GCI62" s="286"/>
      <c r="GCJ62" s="286"/>
      <c r="GCK62" s="286"/>
      <c r="GCL62" s="286"/>
      <c r="GCM62" s="286"/>
      <c r="GCN62" s="286"/>
      <c r="GCO62" s="286"/>
      <c r="GCP62" s="286"/>
      <c r="GCQ62" s="286"/>
      <c r="GCR62" s="286"/>
      <c r="GCS62" s="286"/>
      <c r="GCT62" s="286"/>
      <c r="GCU62" s="286"/>
      <c r="GCV62" s="286"/>
      <c r="GCW62" s="286"/>
      <c r="GCX62" s="286"/>
      <c r="GCY62" s="286"/>
      <c r="GCZ62" s="286"/>
      <c r="GDA62" s="286"/>
      <c r="GDB62" s="286"/>
      <c r="GDC62" s="286"/>
      <c r="GDD62" s="286"/>
      <c r="GDE62" s="286"/>
      <c r="GDF62" s="286"/>
      <c r="GDG62" s="286"/>
      <c r="GDH62" s="286"/>
      <c r="GDI62" s="286"/>
      <c r="GDJ62" s="286"/>
      <c r="GDK62" s="286"/>
      <c r="GDL62" s="286"/>
      <c r="GDM62" s="286"/>
      <c r="GDN62" s="286"/>
      <c r="GDO62" s="286"/>
      <c r="GDP62" s="286"/>
      <c r="GDQ62" s="286"/>
      <c r="GDR62" s="286"/>
      <c r="GDS62" s="286"/>
      <c r="GDT62" s="286"/>
      <c r="GDU62" s="286"/>
      <c r="GDV62" s="286"/>
      <c r="GDW62" s="286"/>
      <c r="GDX62" s="286"/>
      <c r="GDY62" s="286"/>
      <c r="GDZ62" s="286"/>
      <c r="GEA62" s="286"/>
      <c r="GEB62" s="286"/>
      <c r="GEC62" s="286"/>
      <c r="GED62" s="286"/>
      <c r="GEE62" s="286"/>
      <c r="GEF62" s="286"/>
      <c r="GEG62" s="286"/>
      <c r="GEH62" s="286"/>
      <c r="GEI62" s="286"/>
      <c r="GEJ62" s="286"/>
      <c r="GEK62" s="286"/>
      <c r="GEL62" s="286"/>
      <c r="GEM62" s="286"/>
      <c r="GEN62" s="286"/>
      <c r="GEO62" s="286"/>
      <c r="GEP62" s="286"/>
      <c r="GEQ62" s="286"/>
      <c r="GER62" s="286"/>
      <c r="GES62" s="286"/>
      <c r="GET62" s="286"/>
      <c r="GEU62" s="286"/>
      <c r="GEV62" s="286"/>
      <c r="GEW62" s="286"/>
      <c r="GEX62" s="286"/>
      <c r="GEY62" s="286"/>
      <c r="GEZ62" s="286"/>
      <c r="GFA62" s="286"/>
      <c r="GFB62" s="286"/>
      <c r="GFC62" s="286"/>
      <c r="GFD62" s="286"/>
      <c r="GFE62" s="286"/>
      <c r="GFF62" s="286"/>
      <c r="GFG62" s="286"/>
      <c r="GFH62" s="286"/>
      <c r="GFI62" s="286"/>
      <c r="GFJ62" s="286"/>
      <c r="GFK62" s="286"/>
      <c r="GFL62" s="286"/>
      <c r="GFM62" s="286"/>
      <c r="GFN62" s="286"/>
      <c r="GFO62" s="286"/>
      <c r="GFP62" s="286"/>
      <c r="GFQ62" s="286"/>
      <c r="GFR62" s="286"/>
      <c r="GFS62" s="286"/>
      <c r="GFT62" s="286"/>
      <c r="GFU62" s="286"/>
      <c r="GFV62" s="286"/>
      <c r="GFW62" s="286"/>
      <c r="GFX62" s="286"/>
      <c r="GFY62" s="286"/>
      <c r="GFZ62" s="286"/>
      <c r="GGA62" s="286"/>
      <c r="GGB62" s="286"/>
      <c r="GGC62" s="286"/>
      <c r="GGD62" s="286"/>
      <c r="GGE62" s="286"/>
      <c r="GGF62" s="286"/>
      <c r="GGG62" s="286"/>
      <c r="GGH62" s="286"/>
      <c r="GGI62" s="286"/>
      <c r="GGJ62" s="286"/>
      <c r="GGK62" s="286"/>
      <c r="GGL62" s="286"/>
      <c r="GGM62" s="286"/>
      <c r="GGN62" s="286"/>
      <c r="GGO62" s="286"/>
      <c r="GGP62" s="286"/>
      <c r="GGQ62" s="286"/>
      <c r="GGR62" s="286"/>
      <c r="GGS62" s="286"/>
      <c r="GGT62" s="286"/>
      <c r="GGU62" s="286"/>
      <c r="GGV62" s="286"/>
      <c r="GGW62" s="286"/>
      <c r="GGX62" s="286"/>
      <c r="GGY62" s="286"/>
      <c r="GGZ62" s="286"/>
      <c r="GHA62" s="286"/>
      <c r="GHB62" s="286"/>
      <c r="GHC62" s="286"/>
      <c r="GHD62" s="286"/>
      <c r="GHE62" s="286"/>
      <c r="GHF62" s="286"/>
      <c r="GHG62" s="286"/>
      <c r="GHH62" s="286"/>
      <c r="GHI62" s="286"/>
      <c r="GHJ62" s="286"/>
      <c r="GHK62" s="286"/>
      <c r="GHL62" s="286"/>
      <c r="GHM62" s="286"/>
      <c r="GHN62" s="286"/>
      <c r="GHO62" s="286"/>
      <c r="GHP62" s="286"/>
      <c r="GHQ62" s="286"/>
      <c r="GHR62" s="286"/>
      <c r="GHS62" s="286"/>
      <c r="GHT62" s="286"/>
      <c r="GHU62" s="286"/>
      <c r="GHV62" s="286"/>
      <c r="GHW62" s="286"/>
      <c r="GHX62" s="286"/>
      <c r="GHY62" s="286"/>
      <c r="GHZ62" s="286"/>
      <c r="GIA62" s="286"/>
      <c r="GIB62" s="286"/>
      <c r="GIC62" s="286"/>
      <c r="GID62" s="286"/>
      <c r="GIE62" s="286"/>
      <c r="GIF62" s="286"/>
      <c r="GIG62" s="286"/>
      <c r="GIH62" s="286"/>
      <c r="GII62" s="286"/>
      <c r="GIJ62" s="286"/>
      <c r="GIK62" s="286"/>
      <c r="GIL62" s="286"/>
      <c r="GIM62" s="286"/>
      <c r="GIN62" s="286"/>
      <c r="GIO62" s="286"/>
      <c r="GIP62" s="286"/>
      <c r="GIQ62" s="286"/>
      <c r="GIR62" s="286"/>
      <c r="GIS62" s="286"/>
      <c r="GIT62" s="286"/>
      <c r="GIU62" s="286"/>
      <c r="GIV62" s="286"/>
      <c r="GIW62" s="286"/>
      <c r="GIX62" s="286"/>
      <c r="GIY62" s="286"/>
      <c r="GIZ62" s="286"/>
      <c r="GJA62" s="286"/>
      <c r="GJB62" s="286"/>
      <c r="GJC62" s="286"/>
      <c r="GJD62" s="286"/>
      <c r="GJE62" s="286"/>
      <c r="GJF62" s="286"/>
      <c r="GJG62" s="286"/>
      <c r="GJH62" s="286"/>
      <c r="GJI62" s="286"/>
      <c r="GJJ62" s="286"/>
      <c r="GJK62" s="286"/>
      <c r="GJL62" s="286"/>
      <c r="GJM62" s="286"/>
      <c r="GJN62" s="286"/>
      <c r="GJO62" s="286"/>
      <c r="GJP62" s="286"/>
      <c r="GJQ62" s="286"/>
      <c r="GJR62" s="286"/>
      <c r="GJS62" s="286"/>
      <c r="GJT62" s="286"/>
      <c r="GJU62" s="286"/>
      <c r="GJV62" s="286"/>
      <c r="GJW62" s="286"/>
      <c r="GJX62" s="286"/>
      <c r="GJY62" s="286"/>
      <c r="GJZ62" s="286"/>
      <c r="GKA62" s="286"/>
      <c r="GKB62" s="286"/>
      <c r="GKC62" s="286"/>
      <c r="GKD62" s="286"/>
      <c r="GKE62" s="286"/>
      <c r="GKF62" s="286"/>
      <c r="GKG62" s="286"/>
      <c r="GKH62" s="286"/>
      <c r="GKI62" s="286"/>
      <c r="GKJ62" s="286"/>
      <c r="GKK62" s="286"/>
      <c r="GKL62" s="286"/>
      <c r="GKM62" s="286"/>
      <c r="GKN62" s="286"/>
      <c r="GKO62" s="286"/>
      <c r="GKP62" s="286"/>
      <c r="GKQ62" s="286"/>
      <c r="GKR62" s="286"/>
      <c r="GKS62" s="286"/>
      <c r="GKT62" s="286"/>
      <c r="GKU62" s="286"/>
      <c r="GKV62" s="286"/>
      <c r="GKW62" s="286"/>
      <c r="GKX62" s="286"/>
      <c r="GKY62" s="286"/>
      <c r="GKZ62" s="286"/>
      <c r="GLA62" s="286"/>
      <c r="GLB62" s="286"/>
      <c r="GLC62" s="286"/>
      <c r="GLD62" s="286"/>
      <c r="GLE62" s="286"/>
      <c r="GLF62" s="286"/>
      <c r="GLG62" s="286"/>
      <c r="GLH62" s="286"/>
      <c r="GLI62" s="286"/>
      <c r="GLJ62" s="286"/>
      <c r="GLK62" s="286"/>
      <c r="GLL62" s="286"/>
      <c r="GLM62" s="286"/>
      <c r="GLN62" s="286"/>
      <c r="GLO62" s="286"/>
      <c r="GLP62" s="286"/>
      <c r="GLQ62" s="286"/>
      <c r="GLR62" s="286"/>
      <c r="GLS62" s="286"/>
      <c r="GLT62" s="286"/>
      <c r="GLU62" s="286"/>
      <c r="GLV62" s="286"/>
      <c r="GLW62" s="286"/>
      <c r="GLX62" s="286"/>
      <c r="GLY62" s="286"/>
      <c r="GLZ62" s="286"/>
      <c r="GMA62" s="286"/>
      <c r="GMB62" s="286"/>
      <c r="GMC62" s="286"/>
      <c r="GMD62" s="286"/>
      <c r="GME62" s="286"/>
      <c r="GMF62" s="286"/>
      <c r="GMG62" s="286"/>
      <c r="GMH62" s="286"/>
      <c r="GMI62" s="286"/>
      <c r="GMJ62" s="286"/>
      <c r="GMK62" s="286"/>
      <c r="GML62" s="286"/>
      <c r="GMM62" s="286"/>
      <c r="GMN62" s="286"/>
      <c r="GMO62" s="286"/>
      <c r="GMP62" s="286"/>
      <c r="GMQ62" s="286"/>
      <c r="GMR62" s="286"/>
      <c r="GMS62" s="286"/>
      <c r="GMT62" s="286"/>
      <c r="GMU62" s="286"/>
      <c r="GMV62" s="286"/>
      <c r="GMW62" s="286"/>
      <c r="GMX62" s="286"/>
      <c r="GMY62" s="286"/>
      <c r="GMZ62" s="286"/>
      <c r="GNA62" s="286"/>
      <c r="GNB62" s="286"/>
      <c r="GNC62" s="286"/>
      <c r="GND62" s="286"/>
      <c r="GNE62" s="286"/>
      <c r="GNF62" s="286"/>
      <c r="GNG62" s="286"/>
      <c r="GNH62" s="286"/>
      <c r="GNI62" s="286"/>
      <c r="GNJ62" s="286"/>
      <c r="GNK62" s="286"/>
      <c r="GNL62" s="286"/>
      <c r="GNM62" s="286"/>
      <c r="GNN62" s="286"/>
      <c r="GNO62" s="286"/>
      <c r="GNP62" s="286"/>
      <c r="GNQ62" s="286"/>
      <c r="GNR62" s="286"/>
      <c r="GNS62" s="286"/>
      <c r="GNT62" s="286"/>
      <c r="GNU62" s="286"/>
      <c r="GNV62" s="286"/>
      <c r="GNW62" s="286"/>
      <c r="GNX62" s="286"/>
      <c r="GNY62" s="286"/>
      <c r="GNZ62" s="286"/>
      <c r="GOA62" s="286"/>
      <c r="GOB62" s="286"/>
      <c r="GOC62" s="286"/>
      <c r="GOD62" s="286"/>
      <c r="GOE62" s="286"/>
      <c r="GOF62" s="286"/>
      <c r="GOG62" s="286"/>
      <c r="GOH62" s="286"/>
      <c r="GOI62" s="286"/>
      <c r="GOJ62" s="286"/>
      <c r="GOK62" s="286"/>
      <c r="GOL62" s="286"/>
      <c r="GOM62" s="286"/>
      <c r="GON62" s="286"/>
      <c r="GOO62" s="286"/>
      <c r="GOP62" s="286"/>
      <c r="GOQ62" s="286"/>
      <c r="GOR62" s="286"/>
      <c r="GOS62" s="286"/>
      <c r="GOT62" s="286"/>
      <c r="GOU62" s="286"/>
      <c r="GOV62" s="286"/>
      <c r="GOW62" s="286"/>
      <c r="GOX62" s="286"/>
      <c r="GOY62" s="286"/>
      <c r="GOZ62" s="286"/>
      <c r="GPA62" s="286"/>
      <c r="GPB62" s="286"/>
      <c r="GPC62" s="286"/>
      <c r="GPD62" s="286"/>
      <c r="GPE62" s="286"/>
      <c r="GPF62" s="286"/>
      <c r="GPG62" s="286"/>
      <c r="GPH62" s="286"/>
      <c r="GPI62" s="286"/>
      <c r="GPJ62" s="286"/>
      <c r="GPK62" s="286"/>
      <c r="GPL62" s="286"/>
      <c r="GPM62" s="286"/>
      <c r="GPN62" s="286"/>
      <c r="GPO62" s="286"/>
      <c r="GPP62" s="286"/>
      <c r="GPQ62" s="286"/>
      <c r="GPR62" s="286"/>
      <c r="GPS62" s="286"/>
      <c r="GPT62" s="286"/>
      <c r="GPU62" s="286"/>
      <c r="GPV62" s="286"/>
      <c r="GPW62" s="286"/>
      <c r="GPX62" s="286"/>
      <c r="GPY62" s="286"/>
      <c r="GPZ62" s="286"/>
      <c r="GQA62" s="286"/>
      <c r="GQB62" s="286"/>
      <c r="GQC62" s="286"/>
      <c r="GQD62" s="286"/>
      <c r="GQE62" s="286"/>
      <c r="GQF62" s="286"/>
      <c r="GQG62" s="286"/>
      <c r="GQH62" s="286"/>
      <c r="GQI62" s="286"/>
      <c r="GQJ62" s="286"/>
      <c r="GQK62" s="286"/>
      <c r="GQL62" s="286"/>
      <c r="GQM62" s="286"/>
      <c r="GQN62" s="286"/>
      <c r="GQO62" s="286"/>
      <c r="GQP62" s="286"/>
      <c r="GQQ62" s="286"/>
      <c r="GQR62" s="286"/>
      <c r="GQS62" s="286"/>
      <c r="GQT62" s="286"/>
      <c r="GQU62" s="286"/>
      <c r="GQV62" s="286"/>
      <c r="GQW62" s="286"/>
      <c r="GQX62" s="286"/>
      <c r="GQY62" s="286"/>
      <c r="GQZ62" s="286"/>
      <c r="GRA62" s="286"/>
      <c r="GRB62" s="286"/>
      <c r="GRC62" s="286"/>
      <c r="GRD62" s="286"/>
      <c r="GRE62" s="286"/>
      <c r="GRF62" s="286"/>
      <c r="GRG62" s="286"/>
      <c r="GRH62" s="286"/>
      <c r="GRI62" s="286"/>
      <c r="GRJ62" s="286"/>
      <c r="GRK62" s="286"/>
      <c r="GRL62" s="286"/>
      <c r="GRM62" s="286"/>
      <c r="GRN62" s="286"/>
      <c r="GRO62" s="286"/>
      <c r="GRP62" s="286"/>
      <c r="GRQ62" s="286"/>
      <c r="GRR62" s="286"/>
      <c r="GRS62" s="286"/>
      <c r="GRT62" s="286"/>
      <c r="GRU62" s="286"/>
      <c r="GRV62" s="286"/>
      <c r="GRW62" s="286"/>
      <c r="GRX62" s="286"/>
      <c r="GRY62" s="286"/>
      <c r="GRZ62" s="286"/>
      <c r="GSA62" s="286"/>
      <c r="GSB62" s="286"/>
      <c r="GSC62" s="286"/>
      <c r="GSD62" s="286"/>
      <c r="GSE62" s="286"/>
      <c r="GSF62" s="286"/>
      <c r="GSG62" s="286"/>
      <c r="GSH62" s="286"/>
      <c r="GSI62" s="286"/>
      <c r="GSJ62" s="286"/>
      <c r="GSK62" s="286"/>
      <c r="GSL62" s="286"/>
      <c r="GSM62" s="286"/>
      <c r="GSN62" s="286"/>
      <c r="GSO62" s="286"/>
      <c r="GSP62" s="286"/>
      <c r="GSQ62" s="286"/>
      <c r="GSR62" s="286"/>
      <c r="GSS62" s="286"/>
      <c r="GST62" s="286"/>
      <c r="GSU62" s="286"/>
      <c r="GSV62" s="286"/>
      <c r="GSW62" s="286"/>
      <c r="GSX62" s="286"/>
      <c r="GSY62" s="286"/>
      <c r="GSZ62" s="286"/>
      <c r="GTA62" s="286"/>
      <c r="GTB62" s="286"/>
      <c r="GTC62" s="286"/>
      <c r="GTD62" s="286"/>
      <c r="GTE62" s="286"/>
      <c r="GTF62" s="286"/>
      <c r="GTG62" s="286"/>
      <c r="GTH62" s="286"/>
      <c r="GTI62" s="286"/>
      <c r="GTJ62" s="286"/>
      <c r="GTK62" s="286"/>
      <c r="GTL62" s="286"/>
      <c r="GTM62" s="286"/>
      <c r="GTN62" s="286"/>
      <c r="GTO62" s="286"/>
      <c r="GTP62" s="286"/>
      <c r="GTQ62" s="286"/>
      <c r="GTR62" s="286"/>
      <c r="GTS62" s="286"/>
      <c r="GTT62" s="286"/>
      <c r="GTU62" s="286"/>
      <c r="GTV62" s="286"/>
      <c r="GTW62" s="286"/>
      <c r="GTX62" s="286"/>
      <c r="GTY62" s="286"/>
      <c r="GTZ62" s="286"/>
      <c r="GUA62" s="286"/>
      <c r="GUB62" s="286"/>
      <c r="GUC62" s="286"/>
      <c r="GUD62" s="286"/>
      <c r="GUE62" s="286"/>
      <c r="GUF62" s="286"/>
      <c r="GUG62" s="286"/>
      <c r="GUH62" s="286"/>
      <c r="GUI62" s="286"/>
      <c r="GUJ62" s="286"/>
      <c r="GUK62" s="286"/>
      <c r="GUL62" s="286"/>
      <c r="GUM62" s="286"/>
      <c r="GUN62" s="286"/>
      <c r="GUO62" s="286"/>
      <c r="GUP62" s="286"/>
      <c r="GUQ62" s="286"/>
      <c r="GUR62" s="286"/>
      <c r="GUS62" s="286"/>
      <c r="GUT62" s="286"/>
      <c r="GUU62" s="286"/>
      <c r="GUV62" s="286"/>
      <c r="GUW62" s="286"/>
      <c r="GUX62" s="286"/>
      <c r="GUY62" s="286"/>
      <c r="GUZ62" s="286"/>
      <c r="GVA62" s="286"/>
      <c r="GVB62" s="286"/>
      <c r="GVC62" s="286"/>
      <c r="GVD62" s="286"/>
      <c r="GVE62" s="286"/>
      <c r="GVF62" s="286"/>
      <c r="GVG62" s="286"/>
      <c r="GVH62" s="286"/>
      <c r="GVI62" s="286"/>
      <c r="GVJ62" s="286"/>
      <c r="GVK62" s="286"/>
      <c r="GVL62" s="286"/>
      <c r="GVM62" s="286"/>
      <c r="GVN62" s="286"/>
      <c r="GVO62" s="286"/>
      <c r="GVP62" s="286"/>
      <c r="GVQ62" s="286"/>
      <c r="GVR62" s="286"/>
      <c r="GVS62" s="286"/>
      <c r="GVT62" s="286"/>
      <c r="GVU62" s="286"/>
      <c r="GVV62" s="286"/>
      <c r="GVW62" s="286"/>
      <c r="GVX62" s="286"/>
      <c r="GVY62" s="286"/>
      <c r="GVZ62" s="286"/>
      <c r="GWA62" s="286"/>
      <c r="GWB62" s="286"/>
      <c r="GWC62" s="286"/>
      <c r="GWD62" s="286"/>
      <c r="GWE62" s="286"/>
      <c r="GWF62" s="286"/>
      <c r="GWG62" s="286"/>
      <c r="GWH62" s="286"/>
      <c r="GWI62" s="286"/>
      <c r="GWJ62" s="286"/>
      <c r="GWK62" s="286"/>
      <c r="GWL62" s="286"/>
      <c r="GWM62" s="286"/>
      <c r="GWN62" s="286"/>
      <c r="GWO62" s="286"/>
      <c r="GWP62" s="286"/>
      <c r="GWQ62" s="286"/>
      <c r="GWR62" s="286"/>
      <c r="GWS62" s="286"/>
      <c r="GWT62" s="286"/>
      <c r="GWU62" s="286"/>
      <c r="GWV62" s="286"/>
      <c r="GWW62" s="286"/>
      <c r="GWX62" s="286"/>
      <c r="GWY62" s="286"/>
      <c r="GWZ62" s="286"/>
      <c r="GXA62" s="286"/>
      <c r="GXB62" s="286"/>
      <c r="GXC62" s="286"/>
      <c r="GXD62" s="286"/>
      <c r="GXE62" s="286"/>
      <c r="GXF62" s="286"/>
      <c r="GXG62" s="286"/>
      <c r="GXH62" s="286"/>
      <c r="GXI62" s="286"/>
      <c r="GXJ62" s="286"/>
      <c r="GXK62" s="286"/>
      <c r="GXL62" s="286"/>
      <c r="GXM62" s="286"/>
      <c r="GXN62" s="286"/>
      <c r="GXO62" s="286"/>
      <c r="GXP62" s="286"/>
      <c r="GXQ62" s="286"/>
      <c r="GXR62" s="286"/>
      <c r="GXS62" s="286"/>
      <c r="GXT62" s="286"/>
      <c r="GXU62" s="286"/>
      <c r="GXV62" s="286"/>
      <c r="GXW62" s="286"/>
      <c r="GXX62" s="286"/>
      <c r="GXY62" s="286"/>
      <c r="GXZ62" s="286"/>
      <c r="GYA62" s="286"/>
      <c r="GYB62" s="286"/>
      <c r="GYC62" s="286"/>
      <c r="GYD62" s="286"/>
      <c r="GYE62" s="286"/>
      <c r="GYF62" s="286"/>
      <c r="GYG62" s="286"/>
      <c r="GYH62" s="286"/>
      <c r="GYI62" s="286"/>
      <c r="GYJ62" s="286"/>
      <c r="GYK62" s="286"/>
      <c r="GYL62" s="286"/>
      <c r="GYM62" s="286"/>
      <c r="GYN62" s="286"/>
      <c r="GYO62" s="286"/>
      <c r="GYP62" s="286"/>
      <c r="GYQ62" s="286"/>
      <c r="GYR62" s="286"/>
      <c r="GYS62" s="286"/>
      <c r="GYT62" s="286"/>
      <c r="GYU62" s="286"/>
      <c r="GYV62" s="286"/>
      <c r="GYW62" s="286"/>
      <c r="GYX62" s="286"/>
      <c r="GYY62" s="286"/>
      <c r="GYZ62" s="286"/>
      <c r="GZA62" s="286"/>
      <c r="GZB62" s="286"/>
      <c r="GZC62" s="286"/>
      <c r="GZD62" s="286"/>
      <c r="GZE62" s="286"/>
      <c r="GZF62" s="286"/>
      <c r="GZG62" s="286"/>
      <c r="GZH62" s="286"/>
      <c r="GZI62" s="286"/>
      <c r="GZJ62" s="286"/>
      <c r="GZK62" s="286"/>
      <c r="GZL62" s="286"/>
      <c r="GZM62" s="286"/>
      <c r="GZN62" s="286"/>
      <c r="GZO62" s="286"/>
      <c r="GZP62" s="286"/>
      <c r="GZQ62" s="286"/>
      <c r="GZR62" s="286"/>
      <c r="GZS62" s="286"/>
      <c r="GZT62" s="286"/>
      <c r="GZU62" s="286"/>
      <c r="GZV62" s="286"/>
      <c r="GZW62" s="286"/>
      <c r="GZX62" s="286"/>
      <c r="GZY62" s="286"/>
      <c r="GZZ62" s="286"/>
      <c r="HAA62" s="286"/>
      <c r="HAB62" s="286"/>
      <c r="HAC62" s="286"/>
      <c r="HAD62" s="286"/>
      <c r="HAE62" s="286"/>
      <c r="HAF62" s="286"/>
      <c r="HAG62" s="286"/>
      <c r="HAH62" s="286"/>
      <c r="HAI62" s="286"/>
      <c r="HAJ62" s="286"/>
      <c r="HAK62" s="286"/>
      <c r="HAL62" s="286"/>
      <c r="HAM62" s="286"/>
      <c r="HAN62" s="286"/>
      <c r="HAO62" s="286"/>
      <c r="HAP62" s="286"/>
      <c r="HAQ62" s="286"/>
      <c r="HAR62" s="286"/>
      <c r="HAS62" s="286"/>
      <c r="HAT62" s="286"/>
      <c r="HAU62" s="286"/>
      <c r="HAV62" s="286"/>
      <c r="HAW62" s="286"/>
      <c r="HAX62" s="286"/>
      <c r="HAY62" s="286"/>
      <c r="HAZ62" s="286"/>
      <c r="HBA62" s="286"/>
      <c r="HBB62" s="286"/>
      <c r="HBC62" s="286"/>
      <c r="HBD62" s="286"/>
      <c r="HBE62" s="286"/>
      <c r="HBF62" s="286"/>
      <c r="HBG62" s="286"/>
      <c r="HBH62" s="286"/>
      <c r="HBI62" s="286"/>
      <c r="HBJ62" s="286"/>
      <c r="HBK62" s="286"/>
      <c r="HBL62" s="286"/>
      <c r="HBM62" s="286"/>
      <c r="HBN62" s="286"/>
      <c r="HBO62" s="286"/>
      <c r="HBP62" s="286"/>
      <c r="HBQ62" s="286"/>
      <c r="HBR62" s="286"/>
      <c r="HBS62" s="286"/>
      <c r="HBT62" s="286"/>
      <c r="HBU62" s="286"/>
      <c r="HBV62" s="286"/>
      <c r="HBW62" s="286"/>
      <c r="HBX62" s="286"/>
      <c r="HBY62" s="286"/>
      <c r="HBZ62" s="286"/>
      <c r="HCA62" s="286"/>
      <c r="HCB62" s="286"/>
      <c r="HCC62" s="286"/>
      <c r="HCD62" s="286"/>
      <c r="HCE62" s="286"/>
      <c r="HCF62" s="286"/>
      <c r="HCG62" s="286"/>
      <c r="HCH62" s="286"/>
      <c r="HCI62" s="286"/>
      <c r="HCJ62" s="286"/>
      <c r="HCK62" s="286"/>
      <c r="HCL62" s="286"/>
      <c r="HCM62" s="286"/>
      <c r="HCN62" s="286"/>
      <c r="HCO62" s="286"/>
      <c r="HCP62" s="286"/>
      <c r="HCQ62" s="286"/>
      <c r="HCR62" s="286"/>
      <c r="HCS62" s="286"/>
      <c r="HCT62" s="286"/>
      <c r="HCU62" s="286"/>
      <c r="HCV62" s="286"/>
      <c r="HCW62" s="286"/>
      <c r="HCX62" s="286"/>
      <c r="HCY62" s="286"/>
      <c r="HCZ62" s="286"/>
      <c r="HDA62" s="286"/>
      <c r="HDB62" s="286"/>
      <c r="HDC62" s="286"/>
      <c r="HDD62" s="286"/>
      <c r="HDE62" s="286"/>
      <c r="HDF62" s="286"/>
      <c r="HDG62" s="286"/>
      <c r="HDH62" s="286"/>
      <c r="HDI62" s="286"/>
      <c r="HDJ62" s="286"/>
      <c r="HDK62" s="286"/>
      <c r="HDL62" s="286"/>
      <c r="HDM62" s="286"/>
      <c r="HDN62" s="286"/>
      <c r="HDO62" s="286"/>
      <c r="HDP62" s="286"/>
      <c r="HDQ62" s="286"/>
      <c r="HDR62" s="286"/>
      <c r="HDS62" s="286"/>
      <c r="HDT62" s="286"/>
      <c r="HDU62" s="286"/>
      <c r="HDV62" s="286"/>
      <c r="HDW62" s="286"/>
      <c r="HDX62" s="286"/>
      <c r="HDY62" s="286"/>
      <c r="HDZ62" s="286"/>
      <c r="HEA62" s="286"/>
      <c r="HEB62" s="286"/>
      <c r="HEC62" s="286"/>
      <c r="HED62" s="286"/>
      <c r="HEE62" s="286"/>
      <c r="HEF62" s="286"/>
      <c r="HEG62" s="286"/>
      <c r="HEH62" s="286"/>
      <c r="HEI62" s="286"/>
      <c r="HEJ62" s="286"/>
      <c r="HEK62" s="286"/>
      <c r="HEL62" s="286"/>
      <c r="HEM62" s="286"/>
      <c r="HEN62" s="286"/>
      <c r="HEO62" s="286"/>
      <c r="HEP62" s="286"/>
      <c r="HEQ62" s="286"/>
      <c r="HER62" s="286"/>
      <c r="HES62" s="286"/>
      <c r="HET62" s="286"/>
      <c r="HEU62" s="286"/>
      <c r="HEV62" s="286"/>
      <c r="HEW62" s="286"/>
      <c r="HEX62" s="286"/>
      <c r="HEY62" s="286"/>
      <c r="HEZ62" s="286"/>
      <c r="HFA62" s="286"/>
      <c r="HFB62" s="286"/>
      <c r="HFC62" s="286"/>
      <c r="HFD62" s="286"/>
      <c r="HFE62" s="286"/>
      <c r="HFF62" s="286"/>
      <c r="HFG62" s="286"/>
      <c r="HFH62" s="286"/>
      <c r="HFI62" s="286"/>
      <c r="HFJ62" s="286"/>
      <c r="HFK62" s="286"/>
      <c r="HFL62" s="286"/>
      <c r="HFM62" s="286"/>
      <c r="HFN62" s="286"/>
      <c r="HFO62" s="286"/>
      <c r="HFP62" s="286"/>
      <c r="HFQ62" s="286"/>
      <c r="HFR62" s="286"/>
      <c r="HFS62" s="286"/>
      <c r="HFT62" s="286"/>
      <c r="HFU62" s="286"/>
      <c r="HFV62" s="286"/>
      <c r="HFW62" s="286"/>
      <c r="HFX62" s="286"/>
      <c r="HFY62" s="286"/>
      <c r="HFZ62" s="286"/>
      <c r="HGA62" s="286"/>
      <c r="HGB62" s="286"/>
      <c r="HGC62" s="286"/>
      <c r="HGD62" s="286"/>
      <c r="HGE62" s="286"/>
      <c r="HGF62" s="286"/>
      <c r="HGG62" s="286"/>
      <c r="HGH62" s="286"/>
      <c r="HGI62" s="286"/>
      <c r="HGJ62" s="286"/>
      <c r="HGK62" s="286"/>
      <c r="HGL62" s="286"/>
      <c r="HGM62" s="286"/>
      <c r="HGN62" s="286"/>
      <c r="HGO62" s="286"/>
      <c r="HGP62" s="286"/>
      <c r="HGQ62" s="286"/>
      <c r="HGR62" s="286"/>
      <c r="HGS62" s="286"/>
      <c r="HGT62" s="286"/>
      <c r="HGU62" s="286"/>
      <c r="HGV62" s="286"/>
      <c r="HGW62" s="286"/>
      <c r="HGX62" s="286"/>
      <c r="HGY62" s="286"/>
      <c r="HGZ62" s="286"/>
      <c r="HHA62" s="286"/>
      <c r="HHB62" s="286"/>
      <c r="HHC62" s="286"/>
      <c r="HHD62" s="286"/>
      <c r="HHE62" s="286"/>
      <c r="HHF62" s="286"/>
      <c r="HHG62" s="286"/>
      <c r="HHH62" s="286"/>
      <c r="HHI62" s="286"/>
      <c r="HHJ62" s="286"/>
      <c r="HHK62" s="286"/>
      <c r="HHL62" s="286"/>
      <c r="HHM62" s="286"/>
      <c r="HHN62" s="286"/>
      <c r="HHO62" s="286"/>
      <c r="HHP62" s="286"/>
      <c r="HHQ62" s="286"/>
      <c r="HHR62" s="286"/>
      <c r="HHS62" s="286"/>
      <c r="HHT62" s="286"/>
      <c r="HHU62" s="286"/>
      <c r="HHV62" s="286"/>
      <c r="HHW62" s="286"/>
      <c r="HHX62" s="286"/>
      <c r="HHY62" s="286"/>
      <c r="HHZ62" s="286"/>
      <c r="HIA62" s="286"/>
      <c r="HIB62" s="286"/>
      <c r="HIC62" s="286"/>
      <c r="HID62" s="286"/>
      <c r="HIE62" s="286"/>
      <c r="HIF62" s="286"/>
      <c r="HIG62" s="286"/>
      <c r="HIH62" s="286"/>
      <c r="HII62" s="286"/>
      <c r="HIJ62" s="286"/>
      <c r="HIK62" s="286"/>
      <c r="HIL62" s="286"/>
      <c r="HIM62" s="286"/>
      <c r="HIN62" s="286"/>
      <c r="HIO62" s="286"/>
      <c r="HIP62" s="286"/>
      <c r="HIQ62" s="286"/>
      <c r="HIR62" s="286"/>
      <c r="HIS62" s="286"/>
      <c r="HIT62" s="286"/>
      <c r="HIU62" s="286"/>
      <c r="HIV62" s="286"/>
      <c r="HIW62" s="286"/>
      <c r="HIX62" s="286"/>
      <c r="HIY62" s="286"/>
      <c r="HIZ62" s="286"/>
      <c r="HJA62" s="286"/>
      <c r="HJB62" s="286"/>
      <c r="HJC62" s="286"/>
      <c r="HJD62" s="286"/>
      <c r="HJE62" s="286"/>
      <c r="HJF62" s="286"/>
      <c r="HJG62" s="286"/>
      <c r="HJH62" s="286"/>
      <c r="HJI62" s="286"/>
      <c r="HJJ62" s="286"/>
      <c r="HJK62" s="286"/>
      <c r="HJL62" s="286"/>
      <c r="HJM62" s="286"/>
      <c r="HJN62" s="286"/>
      <c r="HJO62" s="286"/>
      <c r="HJP62" s="286"/>
      <c r="HJQ62" s="286"/>
      <c r="HJR62" s="286"/>
      <c r="HJS62" s="286"/>
      <c r="HJT62" s="286"/>
      <c r="HJU62" s="286"/>
      <c r="HJV62" s="286"/>
      <c r="HJW62" s="286"/>
      <c r="HJX62" s="286"/>
      <c r="HJY62" s="286"/>
      <c r="HJZ62" s="286"/>
      <c r="HKA62" s="286"/>
      <c r="HKB62" s="286"/>
      <c r="HKC62" s="286"/>
      <c r="HKD62" s="286"/>
      <c r="HKE62" s="286"/>
      <c r="HKF62" s="286"/>
      <c r="HKG62" s="286"/>
      <c r="HKH62" s="286"/>
      <c r="HKI62" s="286"/>
      <c r="HKJ62" s="286"/>
      <c r="HKK62" s="286"/>
      <c r="HKL62" s="286"/>
      <c r="HKM62" s="286"/>
      <c r="HKN62" s="286"/>
      <c r="HKO62" s="286"/>
      <c r="HKP62" s="286"/>
      <c r="HKQ62" s="286"/>
      <c r="HKR62" s="286"/>
      <c r="HKS62" s="286"/>
      <c r="HKT62" s="286"/>
      <c r="HKU62" s="286"/>
      <c r="HKV62" s="286"/>
      <c r="HKW62" s="286"/>
      <c r="HKX62" s="286"/>
      <c r="HKY62" s="286"/>
      <c r="HKZ62" s="286"/>
      <c r="HLA62" s="286"/>
      <c r="HLB62" s="286"/>
      <c r="HLC62" s="286"/>
      <c r="HLD62" s="286"/>
      <c r="HLE62" s="286"/>
      <c r="HLF62" s="286"/>
      <c r="HLG62" s="286"/>
      <c r="HLH62" s="286"/>
      <c r="HLI62" s="286"/>
      <c r="HLJ62" s="286"/>
      <c r="HLK62" s="286"/>
      <c r="HLL62" s="286"/>
      <c r="HLM62" s="286"/>
      <c r="HLN62" s="286"/>
      <c r="HLO62" s="286"/>
      <c r="HLP62" s="286"/>
      <c r="HLQ62" s="286"/>
      <c r="HLR62" s="286"/>
      <c r="HLS62" s="286"/>
      <c r="HLT62" s="286"/>
      <c r="HLU62" s="286"/>
      <c r="HLV62" s="286"/>
      <c r="HLW62" s="286"/>
      <c r="HLX62" s="286"/>
      <c r="HLY62" s="286"/>
      <c r="HLZ62" s="286"/>
      <c r="HMA62" s="286"/>
      <c r="HMB62" s="286"/>
      <c r="HMC62" s="286"/>
      <c r="HMD62" s="286"/>
      <c r="HME62" s="286"/>
      <c r="HMF62" s="286"/>
      <c r="HMG62" s="286"/>
      <c r="HMH62" s="286"/>
      <c r="HMI62" s="286"/>
      <c r="HMJ62" s="286"/>
      <c r="HMK62" s="286"/>
      <c r="HML62" s="286"/>
      <c r="HMM62" s="286"/>
      <c r="HMN62" s="286"/>
      <c r="HMO62" s="286"/>
      <c r="HMP62" s="286"/>
      <c r="HMQ62" s="286"/>
      <c r="HMR62" s="286"/>
      <c r="HMS62" s="286"/>
      <c r="HMT62" s="286"/>
      <c r="HMU62" s="286"/>
      <c r="HMV62" s="286"/>
      <c r="HMW62" s="286"/>
      <c r="HMX62" s="286"/>
      <c r="HMY62" s="286"/>
      <c r="HMZ62" s="286"/>
      <c r="HNA62" s="286"/>
      <c r="HNB62" s="286"/>
      <c r="HNC62" s="286"/>
      <c r="HND62" s="286"/>
      <c r="HNE62" s="286"/>
      <c r="HNF62" s="286"/>
      <c r="HNG62" s="286"/>
      <c r="HNH62" s="286"/>
      <c r="HNI62" s="286"/>
      <c r="HNJ62" s="286"/>
      <c r="HNK62" s="286"/>
      <c r="HNL62" s="286"/>
      <c r="HNM62" s="286"/>
      <c r="HNN62" s="286"/>
      <c r="HNO62" s="286"/>
      <c r="HNP62" s="286"/>
      <c r="HNQ62" s="286"/>
      <c r="HNR62" s="286"/>
      <c r="HNS62" s="286"/>
      <c r="HNT62" s="286"/>
      <c r="HNU62" s="286"/>
      <c r="HNV62" s="286"/>
      <c r="HNW62" s="286"/>
      <c r="HNX62" s="286"/>
      <c r="HNY62" s="286"/>
      <c r="HNZ62" s="286"/>
      <c r="HOA62" s="286"/>
      <c r="HOB62" s="286"/>
      <c r="HOC62" s="286"/>
      <c r="HOD62" s="286"/>
      <c r="HOE62" s="286"/>
      <c r="HOF62" s="286"/>
      <c r="HOG62" s="286"/>
      <c r="HOH62" s="286"/>
      <c r="HOI62" s="286"/>
      <c r="HOJ62" s="286"/>
      <c r="HOK62" s="286"/>
      <c r="HOL62" s="286"/>
      <c r="HOM62" s="286"/>
      <c r="HON62" s="286"/>
      <c r="HOO62" s="286"/>
      <c r="HOP62" s="286"/>
      <c r="HOQ62" s="286"/>
      <c r="HOR62" s="286"/>
      <c r="HOS62" s="286"/>
      <c r="HOT62" s="286"/>
      <c r="HOU62" s="286"/>
      <c r="HOV62" s="286"/>
      <c r="HOW62" s="286"/>
      <c r="HOX62" s="286"/>
      <c r="HOY62" s="286"/>
      <c r="HOZ62" s="286"/>
      <c r="HPA62" s="286"/>
      <c r="HPB62" s="286"/>
      <c r="HPC62" s="286"/>
      <c r="HPD62" s="286"/>
      <c r="HPE62" s="286"/>
      <c r="HPF62" s="286"/>
      <c r="HPG62" s="286"/>
      <c r="HPH62" s="286"/>
      <c r="HPI62" s="286"/>
      <c r="HPJ62" s="286"/>
      <c r="HPK62" s="286"/>
      <c r="HPL62" s="286"/>
      <c r="HPM62" s="286"/>
      <c r="HPN62" s="286"/>
      <c r="HPO62" s="286"/>
      <c r="HPP62" s="286"/>
      <c r="HPQ62" s="286"/>
      <c r="HPR62" s="286"/>
      <c r="HPS62" s="286"/>
      <c r="HPT62" s="286"/>
      <c r="HPU62" s="286"/>
      <c r="HPV62" s="286"/>
      <c r="HPW62" s="286"/>
      <c r="HPX62" s="286"/>
      <c r="HPY62" s="286"/>
      <c r="HPZ62" s="286"/>
      <c r="HQA62" s="286"/>
      <c r="HQB62" s="286"/>
      <c r="HQC62" s="286"/>
      <c r="HQD62" s="286"/>
      <c r="HQE62" s="286"/>
      <c r="HQF62" s="286"/>
      <c r="HQG62" s="286"/>
      <c r="HQH62" s="286"/>
      <c r="HQI62" s="286"/>
      <c r="HQJ62" s="286"/>
      <c r="HQK62" s="286"/>
      <c r="HQL62" s="286"/>
      <c r="HQM62" s="286"/>
      <c r="HQN62" s="286"/>
      <c r="HQO62" s="286"/>
      <c r="HQP62" s="286"/>
      <c r="HQQ62" s="286"/>
      <c r="HQR62" s="286"/>
      <c r="HQS62" s="286"/>
      <c r="HQT62" s="286"/>
      <c r="HQU62" s="286"/>
      <c r="HQV62" s="286"/>
      <c r="HQW62" s="286"/>
      <c r="HQX62" s="286"/>
      <c r="HQY62" s="286"/>
      <c r="HQZ62" s="286"/>
      <c r="HRA62" s="286"/>
      <c r="HRB62" s="286"/>
      <c r="HRC62" s="286"/>
      <c r="HRD62" s="286"/>
      <c r="HRE62" s="286"/>
      <c r="HRF62" s="286"/>
      <c r="HRG62" s="286"/>
      <c r="HRH62" s="286"/>
      <c r="HRI62" s="286"/>
      <c r="HRJ62" s="286"/>
      <c r="HRK62" s="286"/>
      <c r="HRL62" s="286"/>
      <c r="HRM62" s="286"/>
      <c r="HRN62" s="286"/>
      <c r="HRO62" s="286"/>
      <c r="HRP62" s="286"/>
      <c r="HRQ62" s="286"/>
      <c r="HRR62" s="286"/>
      <c r="HRS62" s="286"/>
      <c r="HRT62" s="286"/>
      <c r="HRU62" s="286"/>
      <c r="HRV62" s="286"/>
      <c r="HRW62" s="286"/>
      <c r="HRX62" s="286"/>
      <c r="HRY62" s="286"/>
      <c r="HRZ62" s="286"/>
      <c r="HSA62" s="286"/>
      <c r="HSB62" s="286"/>
      <c r="HSC62" s="286"/>
      <c r="HSD62" s="286"/>
      <c r="HSE62" s="286"/>
      <c r="HSF62" s="286"/>
      <c r="HSG62" s="286"/>
      <c r="HSH62" s="286"/>
      <c r="HSI62" s="286"/>
      <c r="HSJ62" s="286"/>
      <c r="HSK62" s="286"/>
      <c r="HSL62" s="286"/>
      <c r="HSM62" s="286"/>
      <c r="HSN62" s="286"/>
      <c r="HSO62" s="286"/>
      <c r="HSP62" s="286"/>
      <c r="HSQ62" s="286"/>
      <c r="HSR62" s="286"/>
      <c r="HSS62" s="286"/>
      <c r="HST62" s="286"/>
      <c r="HSU62" s="286"/>
      <c r="HSV62" s="286"/>
      <c r="HSW62" s="286"/>
      <c r="HSX62" s="286"/>
      <c r="HSY62" s="286"/>
      <c r="HSZ62" s="286"/>
      <c r="HTA62" s="286"/>
      <c r="HTB62" s="286"/>
      <c r="HTC62" s="286"/>
      <c r="HTD62" s="286"/>
      <c r="HTE62" s="286"/>
      <c r="HTF62" s="286"/>
      <c r="HTG62" s="286"/>
      <c r="HTH62" s="286"/>
      <c r="HTI62" s="286"/>
      <c r="HTJ62" s="286"/>
      <c r="HTK62" s="286"/>
      <c r="HTL62" s="286"/>
      <c r="HTM62" s="286"/>
      <c r="HTN62" s="286"/>
      <c r="HTO62" s="286"/>
      <c r="HTP62" s="286"/>
      <c r="HTQ62" s="286"/>
      <c r="HTR62" s="286"/>
      <c r="HTS62" s="286"/>
      <c r="HTT62" s="286"/>
      <c r="HTU62" s="286"/>
      <c r="HTV62" s="286"/>
      <c r="HTW62" s="286"/>
      <c r="HTX62" s="286"/>
      <c r="HTY62" s="286"/>
      <c r="HTZ62" s="286"/>
      <c r="HUA62" s="286"/>
      <c r="HUB62" s="286"/>
      <c r="HUC62" s="286"/>
      <c r="HUD62" s="286"/>
      <c r="HUE62" s="286"/>
      <c r="HUF62" s="286"/>
      <c r="HUG62" s="286"/>
      <c r="HUH62" s="286"/>
      <c r="HUI62" s="286"/>
      <c r="HUJ62" s="286"/>
      <c r="HUK62" s="286"/>
      <c r="HUL62" s="286"/>
      <c r="HUM62" s="286"/>
      <c r="HUN62" s="286"/>
      <c r="HUO62" s="286"/>
      <c r="HUP62" s="286"/>
      <c r="HUQ62" s="286"/>
      <c r="HUR62" s="286"/>
      <c r="HUS62" s="286"/>
      <c r="HUT62" s="286"/>
      <c r="HUU62" s="286"/>
      <c r="HUV62" s="286"/>
      <c r="HUW62" s="286"/>
      <c r="HUX62" s="286"/>
      <c r="HUY62" s="286"/>
      <c r="HUZ62" s="286"/>
      <c r="HVA62" s="286"/>
      <c r="HVB62" s="286"/>
      <c r="HVC62" s="286"/>
      <c r="HVD62" s="286"/>
      <c r="HVE62" s="286"/>
      <c r="HVF62" s="286"/>
      <c r="HVG62" s="286"/>
      <c r="HVH62" s="286"/>
      <c r="HVI62" s="286"/>
      <c r="HVJ62" s="286"/>
      <c r="HVK62" s="286"/>
      <c r="HVL62" s="286"/>
      <c r="HVM62" s="286"/>
      <c r="HVN62" s="286"/>
      <c r="HVO62" s="286"/>
      <c r="HVP62" s="286"/>
      <c r="HVQ62" s="286"/>
      <c r="HVR62" s="286"/>
      <c r="HVS62" s="286"/>
      <c r="HVT62" s="286"/>
      <c r="HVU62" s="286"/>
      <c r="HVV62" s="286"/>
      <c r="HVW62" s="286"/>
      <c r="HVX62" s="286"/>
      <c r="HVY62" s="286"/>
      <c r="HVZ62" s="286"/>
      <c r="HWA62" s="286"/>
      <c r="HWB62" s="286"/>
      <c r="HWC62" s="286"/>
      <c r="HWD62" s="286"/>
      <c r="HWE62" s="286"/>
      <c r="HWF62" s="286"/>
      <c r="HWG62" s="286"/>
      <c r="HWH62" s="286"/>
      <c r="HWI62" s="286"/>
      <c r="HWJ62" s="286"/>
      <c r="HWK62" s="286"/>
      <c r="HWL62" s="286"/>
      <c r="HWM62" s="286"/>
      <c r="HWN62" s="286"/>
      <c r="HWO62" s="286"/>
      <c r="HWP62" s="286"/>
      <c r="HWQ62" s="286"/>
      <c r="HWR62" s="286"/>
      <c r="HWS62" s="286"/>
      <c r="HWT62" s="286"/>
      <c r="HWU62" s="286"/>
      <c r="HWV62" s="286"/>
      <c r="HWW62" s="286"/>
      <c r="HWX62" s="286"/>
      <c r="HWY62" s="286"/>
      <c r="HWZ62" s="286"/>
      <c r="HXA62" s="286"/>
      <c r="HXB62" s="286"/>
      <c r="HXC62" s="286"/>
      <c r="HXD62" s="286"/>
      <c r="HXE62" s="286"/>
      <c r="HXF62" s="286"/>
      <c r="HXG62" s="286"/>
      <c r="HXH62" s="286"/>
      <c r="HXI62" s="286"/>
      <c r="HXJ62" s="286"/>
      <c r="HXK62" s="286"/>
      <c r="HXL62" s="286"/>
      <c r="HXM62" s="286"/>
      <c r="HXN62" s="286"/>
      <c r="HXO62" s="286"/>
      <c r="HXP62" s="286"/>
      <c r="HXQ62" s="286"/>
      <c r="HXR62" s="286"/>
      <c r="HXS62" s="286"/>
      <c r="HXT62" s="286"/>
      <c r="HXU62" s="286"/>
      <c r="HXV62" s="286"/>
      <c r="HXW62" s="286"/>
      <c r="HXX62" s="286"/>
      <c r="HXY62" s="286"/>
      <c r="HXZ62" s="286"/>
      <c r="HYA62" s="286"/>
      <c r="HYB62" s="286"/>
      <c r="HYC62" s="286"/>
      <c r="HYD62" s="286"/>
      <c r="HYE62" s="286"/>
      <c r="HYF62" s="286"/>
      <c r="HYG62" s="286"/>
      <c r="HYH62" s="286"/>
      <c r="HYI62" s="286"/>
      <c r="HYJ62" s="286"/>
      <c r="HYK62" s="286"/>
      <c r="HYL62" s="286"/>
      <c r="HYM62" s="286"/>
      <c r="HYN62" s="286"/>
      <c r="HYO62" s="286"/>
      <c r="HYP62" s="286"/>
      <c r="HYQ62" s="286"/>
      <c r="HYR62" s="286"/>
      <c r="HYS62" s="286"/>
      <c r="HYT62" s="286"/>
      <c r="HYU62" s="286"/>
      <c r="HYV62" s="286"/>
      <c r="HYW62" s="286"/>
      <c r="HYX62" s="286"/>
      <c r="HYY62" s="286"/>
      <c r="HYZ62" s="286"/>
      <c r="HZA62" s="286"/>
      <c r="HZB62" s="286"/>
      <c r="HZC62" s="286"/>
      <c r="HZD62" s="286"/>
      <c r="HZE62" s="286"/>
      <c r="HZF62" s="286"/>
      <c r="HZG62" s="286"/>
      <c r="HZH62" s="286"/>
      <c r="HZI62" s="286"/>
      <c r="HZJ62" s="286"/>
      <c r="HZK62" s="286"/>
      <c r="HZL62" s="286"/>
      <c r="HZM62" s="286"/>
      <c r="HZN62" s="286"/>
      <c r="HZO62" s="286"/>
      <c r="HZP62" s="286"/>
      <c r="HZQ62" s="286"/>
      <c r="HZR62" s="286"/>
      <c r="HZS62" s="286"/>
      <c r="HZT62" s="286"/>
      <c r="HZU62" s="286"/>
      <c r="HZV62" s="286"/>
      <c r="HZW62" s="286"/>
      <c r="HZX62" s="286"/>
      <c r="HZY62" s="286"/>
      <c r="HZZ62" s="286"/>
      <c r="IAA62" s="286"/>
      <c r="IAB62" s="286"/>
      <c r="IAC62" s="286"/>
      <c r="IAD62" s="286"/>
      <c r="IAE62" s="286"/>
      <c r="IAF62" s="286"/>
      <c r="IAG62" s="286"/>
      <c r="IAH62" s="286"/>
      <c r="IAI62" s="286"/>
      <c r="IAJ62" s="286"/>
      <c r="IAK62" s="286"/>
      <c r="IAL62" s="286"/>
      <c r="IAM62" s="286"/>
      <c r="IAN62" s="286"/>
      <c r="IAO62" s="286"/>
      <c r="IAP62" s="286"/>
      <c r="IAQ62" s="286"/>
      <c r="IAR62" s="286"/>
      <c r="IAS62" s="286"/>
      <c r="IAT62" s="286"/>
      <c r="IAU62" s="286"/>
      <c r="IAV62" s="286"/>
      <c r="IAW62" s="286"/>
      <c r="IAX62" s="286"/>
      <c r="IAY62" s="286"/>
      <c r="IAZ62" s="286"/>
      <c r="IBA62" s="286"/>
      <c r="IBB62" s="286"/>
      <c r="IBC62" s="286"/>
      <c r="IBD62" s="286"/>
      <c r="IBE62" s="286"/>
      <c r="IBF62" s="286"/>
      <c r="IBG62" s="286"/>
      <c r="IBH62" s="286"/>
      <c r="IBI62" s="286"/>
      <c r="IBJ62" s="286"/>
      <c r="IBK62" s="286"/>
      <c r="IBL62" s="286"/>
      <c r="IBM62" s="286"/>
      <c r="IBN62" s="286"/>
      <c r="IBO62" s="286"/>
      <c r="IBP62" s="286"/>
      <c r="IBQ62" s="286"/>
      <c r="IBR62" s="286"/>
      <c r="IBS62" s="286"/>
      <c r="IBT62" s="286"/>
      <c r="IBU62" s="286"/>
      <c r="IBV62" s="286"/>
      <c r="IBW62" s="286"/>
      <c r="IBX62" s="286"/>
      <c r="IBY62" s="286"/>
      <c r="IBZ62" s="286"/>
      <c r="ICA62" s="286"/>
      <c r="ICB62" s="286"/>
      <c r="ICC62" s="286"/>
      <c r="ICD62" s="286"/>
      <c r="ICE62" s="286"/>
      <c r="ICF62" s="286"/>
      <c r="ICG62" s="286"/>
      <c r="ICH62" s="286"/>
      <c r="ICI62" s="286"/>
      <c r="ICJ62" s="286"/>
      <c r="ICK62" s="286"/>
      <c r="ICL62" s="286"/>
      <c r="ICM62" s="286"/>
      <c r="ICN62" s="286"/>
      <c r="ICO62" s="286"/>
      <c r="ICP62" s="286"/>
      <c r="ICQ62" s="286"/>
      <c r="ICR62" s="286"/>
      <c r="ICS62" s="286"/>
      <c r="ICT62" s="286"/>
      <c r="ICU62" s="286"/>
      <c r="ICV62" s="286"/>
      <c r="ICW62" s="286"/>
      <c r="ICX62" s="286"/>
      <c r="ICY62" s="286"/>
      <c r="ICZ62" s="286"/>
      <c r="IDA62" s="286"/>
      <c r="IDB62" s="286"/>
      <c r="IDC62" s="286"/>
      <c r="IDD62" s="286"/>
      <c r="IDE62" s="286"/>
      <c r="IDF62" s="286"/>
      <c r="IDG62" s="286"/>
      <c r="IDH62" s="286"/>
      <c r="IDI62" s="286"/>
      <c r="IDJ62" s="286"/>
      <c r="IDK62" s="286"/>
      <c r="IDL62" s="286"/>
      <c r="IDM62" s="286"/>
      <c r="IDN62" s="286"/>
      <c r="IDO62" s="286"/>
      <c r="IDP62" s="286"/>
      <c r="IDQ62" s="286"/>
      <c r="IDR62" s="286"/>
      <c r="IDS62" s="286"/>
      <c r="IDT62" s="286"/>
      <c r="IDU62" s="286"/>
      <c r="IDV62" s="286"/>
      <c r="IDW62" s="286"/>
      <c r="IDX62" s="286"/>
      <c r="IDY62" s="286"/>
      <c r="IDZ62" s="286"/>
      <c r="IEA62" s="286"/>
      <c r="IEB62" s="286"/>
      <c r="IEC62" s="286"/>
      <c r="IED62" s="286"/>
      <c r="IEE62" s="286"/>
      <c r="IEF62" s="286"/>
      <c r="IEG62" s="286"/>
      <c r="IEH62" s="286"/>
      <c r="IEI62" s="286"/>
      <c r="IEJ62" s="286"/>
      <c r="IEK62" s="286"/>
      <c r="IEL62" s="286"/>
      <c r="IEM62" s="286"/>
      <c r="IEN62" s="286"/>
      <c r="IEO62" s="286"/>
      <c r="IEP62" s="286"/>
      <c r="IEQ62" s="286"/>
      <c r="IER62" s="286"/>
      <c r="IES62" s="286"/>
      <c r="IET62" s="286"/>
      <c r="IEU62" s="286"/>
      <c r="IEV62" s="286"/>
      <c r="IEW62" s="286"/>
      <c r="IEX62" s="286"/>
      <c r="IEY62" s="286"/>
      <c r="IEZ62" s="286"/>
      <c r="IFA62" s="286"/>
      <c r="IFB62" s="286"/>
      <c r="IFC62" s="286"/>
      <c r="IFD62" s="286"/>
      <c r="IFE62" s="286"/>
      <c r="IFF62" s="286"/>
      <c r="IFG62" s="286"/>
      <c r="IFH62" s="286"/>
      <c r="IFI62" s="286"/>
      <c r="IFJ62" s="286"/>
      <c r="IFK62" s="286"/>
      <c r="IFL62" s="286"/>
      <c r="IFM62" s="286"/>
      <c r="IFN62" s="286"/>
      <c r="IFO62" s="286"/>
      <c r="IFP62" s="286"/>
      <c r="IFQ62" s="286"/>
      <c r="IFR62" s="286"/>
      <c r="IFS62" s="286"/>
      <c r="IFT62" s="286"/>
      <c r="IFU62" s="286"/>
      <c r="IFV62" s="286"/>
      <c r="IFW62" s="286"/>
      <c r="IFX62" s="286"/>
      <c r="IFY62" s="286"/>
      <c r="IFZ62" s="286"/>
      <c r="IGA62" s="286"/>
      <c r="IGB62" s="286"/>
      <c r="IGC62" s="286"/>
      <c r="IGD62" s="286"/>
      <c r="IGE62" s="286"/>
      <c r="IGF62" s="286"/>
      <c r="IGG62" s="286"/>
      <c r="IGH62" s="286"/>
      <c r="IGI62" s="286"/>
      <c r="IGJ62" s="286"/>
      <c r="IGK62" s="286"/>
      <c r="IGL62" s="286"/>
      <c r="IGM62" s="286"/>
      <c r="IGN62" s="286"/>
      <c r="IGO62" s="286"/>
      <c r="IGP62" s="286"/>
      <c r="IGQ62" s="286"/>
      <c r="IGR62" s="286"/>
      <c r="IGS62" s="286"/>
      <c r="IGT62" s="286"/>
      <c r="IGU62" s="286"/>
      <c r="IGV62" s="286"/>
      <c r="IGW62" s="286"/>
      <c r="IGX62" s="286"/>
      <c r="IGY62" s="286"/>
      <c r="IGZ62" s="286"/>
      <c r="IHA62" s="286"/>
      <c r="IHB62" s="286"/>
      <c r="IHC62" s="286"/>
      <c r="IHD62" s="286"/>
      <c r="IHE62" s="286"/>
      <c r="IHF62" s="286"/>
      <c r="IHG62" s="286"/>
      <c r="IHH62" s="286"/>
      <c r="IHI62" s="286"/>
      <c r="IHJ62" s="286"/>
      <c r="IHK62" s="286"/>
      <c r="IHL62" s="286"/>
      <c r="IHM62" s="286"/>
      <c r="IHN62" s="286"/>
      <c r="IHO62" s="286"/>
      <c r="IHP62" s="286"/>
      <c r="IHQ62" s="286"/>
      <c r="IHR62" s="286"/>
      <c r="IHS62" s="286"/>
      <c r="IHT62" s="286"/>
      <c r="IHU62" s="286"/>
      <c r="IHV62" s="286"/>
      <c r="IHW62" s="286"/>
      <c r="IHX62" s="286"/>
      <c r="IHY62" s="286"/>
      <c r="IHZ62" s="286"/>
      <c r="IIA62" s="286"/>
      <c r="IIB62" s="286"/>
      <c r="IIC62" s="286"/>
      <c r="IID62" s="286"/>
      <c r="IIE62" s="286"/>
      <c r="IIF62" s="286"/>
      <c r="IIG62" s="286"/>
      <c r="IIH62" s="286"/>
      <c r="III62" s="286"/>
      <c r="IIJ62" s="286"/>
      <c r="IIK62" s="286"/>
      <c r="IIL62" s="286"/>
      <c r="IIM62" s="286"/>
      <c r="IIN62" s="286"/>
      <c r="IIO62" s="286"/>
      <c r="IIP62" s="286"/>
      <c r="IIQ62" s="286"/>
      <c r="IIR62" s="286"/>
      <c r="IIS62" s="286"/>
      <c r="IIT62" s="286"/>
      <c r="IIU62" s="286"/>
      <c r="IIV62" s="286"/>
      <c r="IIW62" s="286"/>
      <c r="IIX62" s="286"/>
      <c r="IIY62" s="286"/>
      <c r="IIZ62" s="286"/>
      <c r="IJA62" s="286"/>
      <c r="IJB62" s="286"/>
      <c r="IJC62" s="286"/>
      <c r="IJD62" s="286"/>
      <c r="IJE62" s="286"/>
      <c r="IJF62" s="286"/>
      <c r="IJG62" s="286"/>
      <c r="IJH62" s="286"/>
      <c r="IJI62" s="286"/>
      <c r="IJJ62" s="286"/>
      <c r="IJK62" s="286"/>
      <c r="IJL62" s="286"/>
      <c r="IJM62" s="286"/>
      <c r="IJN62" s="286"/>
      <c r="IJO62" s="286"/>
      <c r="IJP62" s="286"/>
      <c r="IJQ62" s="286"/>
      <c r="IJR62" s="286"/>
      <c r="IJS62" s="286"/>
      <c r="IJT62" s="286"/>
      <c r="IJU62" s="286"/>
      <c r="IJV62" s="286"/>
      <c r="IJW62" s="286"/>
      <c r="IJX62" s="286"/>
      <c r="IJY62" s="286"/>
      <c r="IJZ62" s="286"/>
      <c r="IKA62" s="286"/>
      <c r="IKB62" s="286"/>
      <c r="IKC62" s="286"/>
      <c r="IKD62" s="286"/>
      <c r="IKE62" s="286"/>
      <c r="IKF62" s="286"/>
      <c r="IKG62" s="286"/>
      <c r="IKH62" s="286"/>
      <c r="IKI62" s="286"/>
      <c r="IKJ62" s="286"/>
      <c r="IKK62" s="286"/>
      <c r="IKL62" s="286"/>
      <c r="IKM62" s="286"/>
      <c r="IKN62" s="286"/>
      <c r="IKO62" s="286"/>
      <c r="IKP62" s="286"/>
      <c r="IKQ62" s="286"/>
      <c r="IKR62" s="286"/>
      <c r="IKS62" s="286"/>
      <c r="IKT62" s="286"/>
      <c r="IKU62" s="286"/>
      <c r="IKV62" s="286"/>
      <c r="IKW62" s="286"/>
      <c r="IKX62" s="286"/>
      <c r="IKY62" s="286"/>
      <c r="IKZ62" s="286"/>
      <c r="ILA62" s="286"/>
      <c r="ILB62" s="286"/>
      <c r="ILC62" s="286"/>
      <c r="ILD62" s="286"/>
      <c r="ILE62" s="286"/>
      <c r="ILF62" s="286"/>
      <c r="ILG62" s="286"/>
      <c r="ILH62" s="286"/>
      <c r="ILI62" s="286"/>
      <c r="ILJ62" s="286"/>
      <c r="ILK62" s="286"/>
      <c r="ILL62" s="286"/>
      <c r="ILM62" s="286"/>
      <c r="ILN62" s="286"/>
      <c r="ILO62" s="286"/>
      <c r="ILP62" s="286"/>
      <c r="ILQ62" s="286"/>
      <c r="ILR62" s="286"/>
      <c r="ILS62" s="286"/>
      <c r="ILT62" s="286"/>
      <c r="ILU62" s="286"/>
      <c r="ILV62" s="286"/>
      <c r="ILW62" s="286"/>
      <c r="ILX62" s="286"/>
      <c r="ILY62" s="286"/>
      <c r="ILZ62" s="286"/>
      <c r="IMA62" s="286"/>
      <c r="IMB62" s="286"/>
      <c r="IMC62" s="286"/>
      <c r="IMD62" s="286"/>
      <c r="IME62" s="286"/>
      <c r="IMF62" s="286"/>
      <c r="IMG62" s="286"/>
      <c r="IMH62" s="286"/>
      <c r="IMI62" s="286"/>
      <c r="IMJ62" s="286"/>
      <c r="IMK62" s="286"/>
      <c r="IML62" s="286"/>
      <c r="IMM62" s="286"/>
      <c r="IMN62" s="286"/>
      <c r="IMO62" s="286"/>
      <c r="IMP62" s="286"/>
      <c r="IMQ62" s="286"/>
      <c r="IMR62" s="286"/>
      <c r="IMS62" s="286"/>
      <c r="IMT62" s="286"/>
      <c r="IMU62" s="286"/>
      <c r="IMV62" s="286"/>
      <c r="IMW62" s="286"/>
      <c r="IMX62" s="286"/>
      <c r="IMY62" s="286"/>
      <c r="IMZ62" s="286"/>
      <c r="INA62" s="286"/>
      <c r="INB62" s="286"/>
      <c r="INC62" s="286"/>
      <c r="IND62" s="286"/>
      <c r="INE62" s="286"/>
      <c r="INF62" s="286"/>
      <c r="ING62" s="286"/>
      <c r="INH62" s="286"/>
      <c r="INI62" s="286"/>
      <c r="INJ62" s="286"/>
      <c r="INK62" s="286"/>
      <c r="INL62" s="286"/>
      <c r="INM62" s="286"/>
      <c r="INN62" s="286"/>
      <c r="INO62" s="286"/>
      <c r="INP62" s="286"/>
      <c r="INQ62" s="286"/>
      <c r="INR62" s="286"/>
      <c r="INS62" s="286"/>
      <c r="INT62" s="286"/>
      <c r="INU62" s="286"/>
      <c r="INV62" s="286"/>
      <c r="INW62" s="286"/>
      <c r="INX62" s="286"/>
      <c r="INY62" s="286"/>
      <c r="INZ62" s="286"/>
      <c r="IOA62" s="286"/>
      <c r="IOB62" s="286"/>
      <c r="IOC62" s="286"/>
      <c r="IOD62" s="286"/>
      <c r="IOE62" s="286"/>
      <c r="IOF62" s="286"/>
      <c r="IOG62" s="286"/>
      <c r="IOH62" s="286"/>
      <c r="IOI62" s="286"/>
      <c r="IOJ62" s="286"/>
      <c r="IOK62" s="286"/>
      <c r="IOL62" s="286"/>
      <c r="IOM62" s="286"/>
      <c r="ION62" s="286"/>
      <c r="IOO62" s="286"/>
      <c r="IOP62" s="286"/>
      <c r="IOQ62" s="286"/>
      <c r="IOR62" s="286"/>
      <c r="IOS62" s="286"/>
      <c r="IOT62" s="286"/>
      <c r="IOU62" s="286"/>
      <c r="IOV62" s="286"/>
      <c r="IOW62" s="286"/>
      <c r="IOX62" s="286"/>
      <c r="IOY62" s="286"/>
      <c r="IOZ62" s="286"/>
      <c r="IPA62" s="286"/>
      <c r="IPB62" s="286"/>
      <c r="IPC62" s="286"/>
      <c r="IPD62" s="286"/>
      <c r="IPE62" s="286"/>
      <c r="IPF62" s="286"/>
      <c r="IPG62" s="286"/>
      <c r="IPH62" s="286"/>
      <c r="IPI62" s="286"/>
      <c r="IPJ62" s="286"/>
      <c r="IPK62" s="286"/>
      <c r="IPL62" s="286"/>
      <c r="IPM62" s="286"/>
      <c r="IPN62" s="286"/>
      <c r="IPO62" s="286"/>
      <c r="IPP62" s="286"/>
      <c r="IPQ62" s="286"/>
      <c r="IPR62" s="286"/>
      <c r="IPS62" s="286"/>
      <c r="IPT62" s="286"/>
      <c r="IPU62" s="286"/>
      <c r="IPV62" s="286"/>
      <c r="IPW62" s="286"/>
      <c r="IPX62" s="286"/>
      <c r="IPY62" s="286"/>
      <c r="IPZ62" s="286"/>
      <c r="IQA62" s="286"/>
      <c r="IQB62" s="286"/>
      <c r="IQC62" s="286"/>
      <c r="IQD62" s="286"/>
      <c r="IQE62" s="286"/>
      <c r="IQF62" s="286"/>
      <c r="IQG62" s="286"/>
      <c r="IQH62" s="286"/>
      <c r="IQI62" s="286"/>
      <c r="IQJ62" s="286"/>
      <c r="IQK62" s="286"/>
      <c r="IQL62" s="286"/>
      <c r="IQM62" s="286"/>
      <c r="IQN62" s="286"/>
      <c r="IQO62" s="286"/>
      <c r="IQP62" s="286"/>
      <c r="IQQ62" s="286"/>
      <c r="IQR62" s="286"/>
      <c r="IQS62" s="286"/>
      <c r="IQT62" s="286"/>
      <c r="IQU62" s="286"/>
      <c r="IQV62" s="286"/>
      <c r="IQW62" s="286"/>
      <c r="IQX62" s="286"/>
      <c r="IQY62" s="286"/>
      <c r="IQZ62" s="286"/>
      <c r="IRA62" s="286"/>
      <c r="IRB62" s="286"/>
      <c r="IRC62" s="286"/>
      <c r="IRD62" s="286"/>
      <c r="IRE62" s="286"/>
      <c r="IRF62" s="286"/>
      <c r="IRG62" s="286"/>
      <c r="IRH62" s="286"/>
      <c r="IRI62" s="286"/>
      <c r="IRJ62" s="286"/>
      <c r="IRK62" s="286"/>
      <c r="IRL62" s="286"/>
      <c r="IRM62" s="286"/>
      <c r="IRN62" s="286"/>
      <c r="IRO62" s="286"/>
      <c r="IRP62" s="286"/>
      <c r="IRQ62" s="286"/>
      <c r="IRR62" s="286"/>
      <c r="IRS62" s="286"/>
      <c r="IRT62" s="286"/>
      <c r="IRU62" s="286"/>
      <c r="IRV62" s="286"/>
      <c r="IRW62" s="286"/>
      <c r="IRX62" s="286"/>
      <c r="IRY62" s="286"/>
      <c r="IRZ62" s="286"/>
      <c r="ISA62" s="286"/>
      <c r="ISB62" s="286"/>
      <c r="ISC62" s="286"/>
      <c r="ISD62" s="286"/>
      <c r="ISE62" s="286"/>
      <c r="ISF62" s="286"/>
      <c r="ISG62" s="286"/>
      <c r="ISH62" s="286"/>
      <c r="ISI62" s="286"/>
      <c r="ISJ62" s="286"/>
      <c r="ISK62" s="286"/>
      <c r="ISL62" s="286"/>
      <c r="ISM62" s="286"/>
      <c r="ISN62" s="286"/>
      <c r="ISO62" s="286"/>
      <c r="ISP62" s="286"/>
      <c r="ISQ62" s="286"/>
      <c r="ISR62" s="286"/>
      <c r="ISS62" s="286"/>
      <c r="IST62" s="286"/>
      <c r="ISU62" s="286"/>
      <c r="ISV62" s="286"/>
      <c r="ISW62" s="286"/>
      <c r="ISX62" s="286"/>
      <c r="ISY62" s="286"/>
      <c r="ISZ62" s="286"/>
      <c r="ITA62" s="286"/>
      <c r="ITB62" s="286"/>
      <c r="ITC62" s="286"/>
      <c r="ITD62" s="286"/>
      <c r="ITE62" s="286"/>
      <c r="ITF62" s="286"/>
      <c r="ITG62" s="286"/>
      <c r="ITH62" s="286"/>
      <c r="ITI62" s="286"/>
      <c r="ITJ62" s="286"/>
      <c r="ITK62" s="286"/>
      <c r="ITL62" s="286"/>
      <c r="ITM62" s="286"/>
      <c r="ITN62" s="286"/>
      <c r="ITO62" s="286"/>
      <c r="ITP62" s="286"/>
      <c r="ITQ62" s="286"/>
      <c r="ITR62" s="286"/>
      <c r="ITS62" s="286"/>
      <c r="ITT62" s="286"/>
      <c r="ITU62" s="286"/>
      <c r="ITV62" s="286"/>
      <c r="ITW62" s="286"/>
      <c r="ITX62" s="286"/>
      <c r="ITY62" s="286"/>
      <c r="ITZ62" s="286"/>
      <c r="IUA62" s="286"/>
      <c r="IUB62" s="286"/>
      <c r="IUC62" s="286"/>
      <c r="IUD62" s="286"/>
      <c r="IUE62" s="286"/>
      <c r="IUF62" s="286"/>
      <c r="IUG62" s="286"/>
      <c r="IUH62" s="286"/>
      <c r="IUI62" s="286"/>
      <c r="IUJ62" s="286"/>
      <c r="IUK62" s="286"/>
      <c r="IUL62" s="286"/>
      <c r="IUM62" s="286"/>
      <c r="IUN62" s="286"/>
      <c r="IUO62" s="286"/>
      <c r="IUP62" s="286"/>
      <c r="IUQ62" s="286"/>
      <c r="IUR62" s="286"/>
      <c r="IUS62" s="286"/>
      <c r="IUT62" s="286"/>
      <c r="IUU62" s="286"/>
      <c r="IUV62" s="286"/>
      <c r="IUW62" s="286"/>
      <c r="IUX62" s="286"/>
      <c r="IUY62" s="286"/>
      <c r="IUZ62" s="286"/>
      <c r="IVA62" s="286"/>
      <c r="IVB62" s="286"/>
      <c r="IVC62" s="286"/>
      <c r="IVD62" s="286"/>
      <c r="IVE62" s="286"/>
      <c r="IVF62" s="286"/>
      <c r="IVG62" s="286"/>
      <c r="IVH62" s="286"/>
      <c r="IVI62" s="286"/>
      <c r="IVJ62" s="286"/>
      <c r="IVK62" s="286"/>
      <c r="IVL62" s="286"/>
      <c r="IVM62" s="286"/>
      <c r="IVN62" s="286"/>
      <c r="IVO62" s="286"/>
      <c r="IVP62" s="286"/>
      <c r="IVQ62" s="286"/>
      <c r="IVR62" s="286"/>
      <c r="IVS62" s="286"/>
      <c r="IVT62" s="286"/>
      <c r="IVU62" s="286"/>
      <c r="IVV62" s="286"/>
      <c r="IVW62" s="286"/>
      <c r="IVX62" s="286"/>
      <c r="IVY62" s="286"/>
      <c r="IVZ62" s="286"/>
      <c r="IWA62" s="286"/>
      <c r="IWB62" s="286"/>
      <c r="IWC62" s="286"/>
      <c r="IWD62" s="286"/>
      <c r="IWE62" s="286"/>
      <c r="IWF62" s="286"/>
      <c r="IWG62" s="286"/>
      <c r="IWH62" s="286"/>
      <c r="IWI62" s="286"/>
      <c r="IWJ62" s="286"/>
      <c r="IWK62" s="286"/>
      <c r="IWL62" s="286"/>
      <c r="IWM62" s="286"/>
      <c r="IWN62" s="286"/>
      <c r="IWO62" s="286"/>
      <c r="IWP62" s="286"/>
      <c r="IWQ62" s="286"/>
      <c r="IWR62" s="286"/>
      <c r="IWS62" s="286"/>
      <c r="IWT62" s="286"/>
      <c r="IWU62" s="286"/>
      <c r="IWV62" s="286"/>
      <c r="IWW62" s="286"/>
      <c r="IWX62" s="286"/>
      <c r="IWY62" s="286"/>
      <c r="IWZ62" s="286"/>
      <c r="IXA62" s="286"/>
      <c r="IXB62" s="286"/>
      <c r="IXC62" s="286"/>
      <c r="IXD62" s="286"/>
      <c r="IXE62" s="286"/>
      <c r="IXF62" s="286"/>
      <c r="IXG62" s="286"/>
      <c r="IXH62" s="286"/>
      <c r="IXI62" s="286"/>
      <c r="IXJ62" s="286"/>
      <c r="IXK62" s="286"/>
      <c r="IXL62" s="286"/>
      <c r="IXM62" s="286"/>
      <c r="IXN62" s="286"/>
      <c r="IXO62" s="286"/>
      <c r="IXP62" s="286"/>
      <c r="IXQ62" s="286"/>
      <c r="IXR62" s="286"/>
      <c r="IXS62" s="286"/>
      <c r="IXT62" s="286"/>
      <c r="IXU62" s="286"/>
      <c r="IXV62" s="286"/>
      <c r="IXW62" s="286"/>
      <c r="IXX62" s="286"/>
      <c r="IXY62" s="286"/>
      <c r="IXZ62" s="286"/>
      <c r="IYA62" s="286"/>
      <c r="IYB62" s="286"/>
      <c r="IYC62" s="286"/>
      <c r="IYD62" s="286"/>
      <c r="IYE62" s="286"/>
      <c r="IYF62" s="286"/>
      <c r="IYG62" s="286"/>
      <c r="IYH62" s="286"/>
      <c r="IYI62" s="286"/>
      <c r="IYJ62" s="286"/>
      <c r="IYK62" s="286"/>
      <c r="IYL62" s="286"/>
      <c r="IYM62" s="286"/>
      <c r="IYN62" s="286"/>
      <c r="IYO62" s="286"/>
      <c r="IYP62" s="286"/>
      <c r="IYQ62" s="286"/>
      <c r="IYR62" s="286"/>
      <c r="IYS62" s="286"/>
      <c r="IYT62" s="286"/>
      <c r="IYU62" s="286"/>
      <c r="IYV62" s="286"/>
      <c r="IYW62" s="286"/>
      <c r="IYX62" s="286"/>
      <c r="IYY62" s="286"/>
      <c r="IYZ62" s="286"/>
      <c r="IZA62" s="286"/>
      <c r="IZB62" s="286"/>
      <c r="IZC62" s="286"/>
      <c r="IZD62" s="286"/>
      <c r="IZE62" s="286"/>
      <c r="IZF62" s="286"/>
      <c r="IZG62" s="286"/>
      <c r="IZH62" s="286"/>
      <c r="IZI62" s="286"/>
      <c r="IZJ62" s="286"/>
      <c r="IZK62" s="286"/>
      <c r="IZL62" s="286"/>
      <c r="IZM62" s="286"/>
      <c r="IZN62" s="286"/>
      <c r="IZO62" s="286"/>
      <c r="IZP62" s="286"/>
      <c r="IZQ62" s="286"/>
      <c r="IZR62" s="286"/>
      <c r="IZS62" s="286"/>
      <c r="IZT62" s="286"/>
      <c r="IZU62" s="286"/>
      <c r="IZV62" s="286"/>
      <c r="IZW62" s="286"/>
      <c r="IZX62" s="286"/>
      <c r="IZY62" s="286"/>
      <c r="IZZ62" s="286"/>
      <c r="JAA62" s="286"/>
      <c r="JAB62" s="286"/>
      <c r="JAC62" s="286"/>
      <c r="JAD62" s="286"/>
      <c r="JAE62" s="286"/>
      <c r="JAF62" s="286"/>
      <c r="JAG62" s="286"/>
      <c r="JAH62" s="286"/>
      <c r="JAI62" s="286"/>
      <c r="JAJ62" s="286"/>
      <c r="JAK62" s="286"/>
      <c r="JAL62" s="286"/>
      <c r="JAM62" s="286"/>
      <c r="JAN62" s="286"/>
      <c r="JAO62" s="286"/>
      <c r="JAP62" s="286"/>
      <c r="JAQ62" s="286"/>
      <c r="JAR62" s="286"/>
      <c r="JAS62" s="286"/>
      <c r="JAT62" s="286"/>
      <c r="JAU62" s="286"/>
      <c r="JAV62" s="286"/>
      <c r="JAW62" s="286"/>
      <c r="JAX62" s="286"/>
      <c r="JAY62" s="286"/>
      <c r="JAZ62" s="286"/>
      <c r="JBA62" s="286"/>
      <c r="JBB62" s="286"/>
      <c r="JBC62" s="286"/>
      <c r="JBD62" s="286"/>
      <c r="JBE62" s="286"/>
      <c r="JBF62" s="286"/>
      <c r="JBG62" s="286"/>
      <c r="JBH62" s="286"/>
      <c r="JBI62" s="286"/>
      <c r="JBJ62" s="286"/>
      <c r="JBK62" s="286"/>
      <c r="JBL62" s="286"/>
      <c r="JBM62" s="286"/>
      <c r="JBN62" s="286"/>
      <c r="JBO62" s="286"/>
      <c r="JBP62" s="286"/>
      <c r="JBQ62" s="286"/>
      <c r="JBR62" s="286"/>
      <c r="JBS62" s="286"/>
      <c r="JBT62" s="286"/>
      <c r="JBU62" s="286"/>
      <c r="JBV62" s="286"/>
      <c r="JBW62" s="286"/>
      <c r="JBX62" s="286"/>
      <c r="JBY62" s="286"/>
      <c r="JBZ62" s="286"/>
      <c r="JCA62" s="286"/>
      <c r="JCB62" s="286"/>
      <c r="JCC62" s="286"/>
      <c r="JCD62" s="286"/>
      <c r="JCE62" s="286"/>
      <c r="JCF62" s="286"/>
      <c r="JCG62" s="286"/>
      <c r="JCH62" s="286"/>
      <c r="JCI62" s="286"/>
      <c r="JCJ62" s="286"/>
      <c r="JCK62" s="286"/>
      <c r="JCL62" s="286"/>
      <c r="JCM62" s="286"/>
      <c r="JCN62" s="286"/>
      <c r="JCO62" s="286"/>
      <c r="JCP62" s="286"/>
      <c r="JCQ62" s="286"/>
      <c r="JCR62" s="286"/>
      <c r="JCS62" s="286"/>
      <c r="JCT62" s="286"/>
      <c r="JCU62" s="286"/>
      <c r="JCV62" s="286"/>
      <c r="JCW62" s="286"/>
      <c r="JCX62" s="286"/>
      <c r="JCY62" s="286"/>
      <c r="JCZ62" s="286"/>
      <c r="JDA62" s="286"/>
      <c r="JDB62" s="286"/>
      <c r="JDC62" s="286"/>
      <c r="JDD62" s="286"/>
      <c r="JDE62" s="286"/>
      <c r="JDF62" s="286"/>
      <c r="JDG62" s="286"/>
      <c r="JDH62" s="286"/>
      <c r="JDI62" s="286"/>
      <c r="JDJ62" s="286"/>
      <c r="JDK62" s="286"/>
      <c r="JDL62" s="286"/>
      <c r="JDM62" s="286"/>
      <c r="JDN62" s="286"/>
      <c r="JDO62" s="286"/>
      <c r="JDP62" s="286"/>
      <c r="JDQ62" s="286"/>
      <c r="JDR62" s="286"/>
      <c r="JDS62" s="286"/>
      <c r="JDT62" s="286"/>
      <c r="JDU62" s="286"/>
      <c r="JDV62" s="286"/>
      <c r="JDW62" s="286"/>
      <c r="JDX62" s="286"/>
      <c r="JDY62" s="286"/>
      <c r="JDZ62" s="286"/>
      <c r="JEA62" s="286"/>
      <c r="JEB62" s="286"/>
      <c r="JEC62" s="286"/>
      <c r="JED62" s="286"/>
      <c r="JEE62" s="286"/>
      <c r="JEF62" s="286"/>
      <c r="JEG62" s="286"/>
      <c r="JEH62" s="286"/>
      <c r="JEI62" s="286"/>
      <c r="JEJ62" s="286"/>
      <c r="JEK62" s="286"/>
      <c r="JEL62" s="286"/>
      <c r="JEM62" s="286"/>
      <c r="JEN62" s="286"/>
      <c r="JEO62" s="286"/>
      <c r="JEP62" s="286"/>
      <c r="JEQ62" s="286"/>
      <c r="JER62" s="286"/>
      <c r="JES62" s="286"/>
      <c r="JET62" s="286"/>
      <c r="JEU62" s="286"/>
      <c r="JEV62" s="286"/>
      <c r="JEW62" s="286"/>
      <c r="JEX62" s="286"/>
      <c r="JEY62" s="286"/>
      <c r="JEZ62" s="286"/>
      <c r="JFA62" s="286"/>
      <c r="JFB62" s="286"/>
      <c r="JFC62" s="286"/>
      <c r="JFD62" s="286"/>
      <c r="JFE62" s="286"/>
      <c r="JFF62" s="286"/>
      <c r="JFG62" s="286"/>
      <c r="JFH62" s="286"/>
      <c r="JFI62" s="286"/>
      <c r="JFJ62" s="286"/>
      <c r="JFK62" s="286"/>
      <c r="JFL62" s="286"/>
      <c r="JFM62" s="286"/>
      <c r="JFN62" s="286"/>
      <c r="JFO62" s="286"/>
      <c r="JFP62" s="286"/>
      <c r="JFQ62" s="286"/>
      <c r="JFR62" s="286"/>
      <c r="JFS62" s="286"/>
      <c r="JFT62" s="286"/>
      <c r="JFU62" s="286"/>
      <c r="JFV62" s="286"/>
      <c r="JFW62" s="286"/>
      <c r="JFX62" s="286"/>
      <c r="JFY62" s="286"/>
      <c r="JFZ62" s="286"/>
      <c r="JGA62" s="286"/>
      <c r="JGB62" s="286"/>
      <c r="JGC62" s="286"/>
      <c r="JGD62" s="286"/>
      <c r="JGE62" s="286"/>
      <c r="JGF62" s="286"/>
      <c r="JGG62" s="286"/>
      <c r="JGH62" s="286"/>
      <c r="JGI62" s="286"/>
      <c r="JGJ62" s="286"/>
      <c r="JGK62" s="286"/>
      <c r="JGL62" s="286"/>
      <c r="JGM62" s="286"/>
      <c r="JGN62" s="286"/>
      <c r="JGO62" s="286"/>
      <c r="JGP62" s="286"/>
      <c r="JGQ62" s="286"/>
      <c r="JGR62" s="286"/>
      <c r="JGS62" s="286"/>
      <c r="JGT62" s="286"/>
      <c r="JGU62" s="286"/>
      <c r="JGV62" s="286"/>
      <c r="JGW62" s="286"/>
      <c r="JGX62" s="286"/>
      <c r="JGY62" s="286"/>
      <c r="JGZ62" s="286"/>
      <c r="JHA62" s="286"/>
      <c r="JHB62" s="286"/>
      <c r="JHC62" s="286"/>
      <c r="JHD62" s="286"/>
      <c r="JHE62" s="286"/>
      <c r="JHF62" s="286"/>
      <c r="JHG62" s="286"/>
      <c r="JHH62" s="286"/>
      <c r="JHI62" s="286"/>
      <c r="JHJ62" s="286"/>
      <c r="JHK62" s="286"/>
      <c r="JHL62" s="286"/>
      <c r="JHM62" s="286"/>
      <c r="JHN62" s="286"/>
      <c r="JHO62" s="286"/>
      <c r="JHP62" s="286"/>
      <c r="JHQ62" s="286"/>
      <c r="JHR62" s="286"/>
      <c r="JHS62" s="286"/>
      <c r="JHT62" s="286"/>
      <c r="JHU62" s="286"/>
      <c r="JHV62" s="286"/>
      <c r="JHW62" s="286"/>
      <c r="JHX62" s="286"/>
      <c r="JHY62" s="286"/>
      <c r="JHZ62" s="286"/>
      <c r="JIA62" s="286"/>
      <c r="JIB62" s="286"/>
      <c r="JIC62" s="286"/>
      <c r="JID62" s="286"/>
      <c r="JIE62" s="286"/>
      <c r="JIF62" s="286"/>
      <c r="JIG62" s="286"/>
      <c r="JIH62" s="286"/>
      <c r="JII62" s="286"/>
      <c r="JIJ62" s="286"/>
      <c r="JIK62" s="286"/>
      <c r="JIL62" s="286"/>
      <c r="JIM62" s="286"/>
      <c r="JIN62" s="286"/>
      <c r="JIO62" s="286"/>
      <c r="JIP62" s="286"/>
      <c r="JIQ62" s="286"/>
      <c r="JIR62" s="286"/>
      <c r="JIS62" s="286"/>
      <c r="JIT62" s="286"/>
      <c r="JIU62" s="286"/>
      <c r="JIV62" s="286"/>
      <c r="JIW62" s="286"/>
      <c r="JIX62" s="286"/>
      <c r="JIY62" s="286"/>
      <c r="JIZ62" s="286"/>
      <c r="JJA62" s="286"/>
      <c r="JJB62" s="286"/>
      <c r="JJC62" s="286"/>
      <c r="JJD62" s="286"/>
      <c r="JJE62" s="286"/>
      <c r="JJF62" s="286"/>
      <c r="JJG62" s="286"/>
      <c r="JJH62" s="286"/>
      <c r="JJI62" s="286"/>
      <c r="JJJ62" s="286"/>
      <c r="JJK62" s="286"/>
      <c r="JJL62" s="286"/>
      <c r="JJM62" s="286"/>
      <c r="JJN62" s="286"/>
      <c r="JJO62" s="286"/>
      <c r="JJP62" s="286"/>
      <c r="JJQ62" s="286"/>
      <c r="JJR62" s="286"/>
      <c r="JJS62" s="286"/>
      <c r="JJT62" s="286"/>
      <c r="JJU62" s="286"/>
      <c r="JJV62" s="286"/>
      <c r="JJW62" s="286"/>
      <c r="JJX62" s="286"/>
      <c r="JJY62" s="286"/>
      <c r="JJZ62" s="286"/>
      <c r="JKA62" s="286"/>
      <c r="JKB62" s="286"/>
      <c r="JKC62" s="286"/>
      <c r="JKD62" s="286"/>
      <c r="JKE62" s="286"/>
      <c r="JKF62" s="286"/>
      <c r="JKG62" s="286"/>
      <c r="JKH62" s="286"/>
      <c r="JKI62" s="286"/>
      <c r="JKJ62" s="286"/>
      <c r="JKK62" s="286"/>
      <c r="JKL62" s="286"/>
      <c r="JKM62" s="286"/>
      <c r="JKN62" s="286"/>
      <c r="JKO62" s="286"/>
      <c r="JKP62" s="286"/>
      <c r="JKQ62" s="286"/>
      <c r="JKR62" s="286"/>
      <c r="JKS62" s="286"/>
      <c r="JKT62" s="286"/>
      <c r="JKU62" s="286"/>
      <c r="JKV62" s="286"/>
      <c r="JKW62" s="286"/>
      <c r="JKX62" s="286"/>
      <c r="JKY62" s="286"/>
      <c r="JKZ62" s="286"/>
      <c r="JLA62" s="286"/>
      <c r="JLB62" s="286"/>
      <c r="JLC62" s="286"/>
      <c r="JLD62" s="286"/>
      <c r="JLE62" s="286"/>
      <c r="JLF62" s="286"/>
      <c r="JLG62" s="286"/>
      <c r="JLH62" s="286"/>
      <c r="JLI62" s="286"/>
      <c r="JLJ62" s="286"/>
      <c r="JLK62" s="286"/>
      <c r="JLL62" s="286"/>
      <c r="JLM62" s="286"/>
      <c r="JLN62" s="286"/>
      <c r="JLO62" s="286"/>
      <c r="JLP62" s="286"/>
      <c r="JLQ62" s="286"/>
      <c r="JLR62" s="286"/>
      <c r="JLS62" s="286"/>
      <c r="JLT62" s="286"/>
      <c r="JLU62" s="286"/>
      <c r="JLV62" s="286"/>
      <c r="JLW62" s="286"/>
      <c r="JLX62" s="286"/>
      <c r="JLY62" s="286"/>
      <c r="JLZ62" s="286"/>
      <c r="JMA62" s="286"/>
      <c r="JMB62" s="286"/>
      <c r="JMC62" s="286"/>
      <c r="JMD62" s="286"/>
      <c r="JME62" s="286"/>
      <c r="JMF62" s="286"/>
      <c r="JMG62" s="286"/>
      <c r="JMH62" s="286"/>
      <c r="JMI62" s="286"/>
      <c r="JMJ62" s="286"/>
      <c r="JMK62" s="286"/>
      <c r="JML62" s="286"/>
      <c r="JMM62" s="286"/>
      <c r="JMN62" s="286"/>
      <c r="JMO62" s="286"/>
      <c r="JMP62" s="286"/>
      <c r="JMQ62" s="286"/>
      <c r="JMR62" s="286"/>
      <c r="JMS62" s="286"/>
      <c r="JMT62" s="286"/>
      <c r="JMU62" s="286"/>
      <c r="JMV62" s="286"/>
      <c r="JMW62" s="286"/>
      <c r="JMX62" s="286"/>
      <c r="JMY62" s="286"/>
      <c r="JMZ62" s="286"/>
      <c r="JNA62" s="286"/>
      <c r="JNB62" s="286"/>
      <c r="JNC62" s="286"/>
      <c r="JND62" s="286"/>
      <c r="JNE62" s="286"/>
      <c r="JNF62" s="286"/>
      <c r="JNG62" s="286"/>
      <c r="JNH62" s="286"/>
      <c r="JNI62" s="286"/>
      <c r="JNJ62" s="286"/>
      <c r="JNK62" s="286"/>
      <c r="JNL62" s="286"/>
      <c r="JNM62" s="286"/>
      <c r="JNN62" s="286"/>
      <c r="JNO62" s="286"/>
      <c r="JNP62" s="286"/>
      <c r="JNQ62" s="286"/>
      <c r="JNR62" s="286"/>
      <c r="JNS62" s="286"/>
      <c r="JNT62" s="286"/>
      <c r="JNU62" s="286"/>
      <c r="JNV62" s="286"/>
      <c r="JNW62" s="286"/>
      <c r="JNX62" s="286"/>
      <c r="JNY62" s="286"/>
      <c r="JNZ62" s="286"/>
      <c r="JOA62" s="286"/>
      <c r="JOB62" s="286"/>
      <c r="JOC62" s="286"/>
      <c r="JOD62" s="286"/>
      <c r="JOE62" s="286"/>
      <c r="JOF62" s="286"/>
      <c r="JOG62" s="286"/>
      <c r="JOH62" s="286"/>
      <c r="JOI62" s="286"/>
      <c r="JOJ62" s="286"/>
      <c r="JOK62" s="286"/>
      <c r="JOL62" s="286"/>
      <c r="JOM62" s="286"/>
      <c r="JON62" s="286"/>
      <c r="JOO62" s="286"/>
      <c r="JOP62" s="286"/>
      <c r="JOQ62" s="286"/>
      <c r="JOR62" s="286"/>
      <c r="JOS62" s="286"/>
      <c r="JOT62" s="286"/>
      <c r="JOU62" s="286"/>
      <c r="JOV62" s="286"/>
      <c r="JOW62" s="286"/>
      <c r="JOX62" s="286"/>
      <c r="JOY62" s="286"/>
      <c r="JOZ62" s="286"/>
      <c r="JPA62" s="286"/>
      <c r="JPB62" s="286"/>
      <c r="JPC62" s="286"/>
      <c r="JPD62" s="286"/>
      <c r="JPE62" s="286"/>
      <c r="JPF62" s="286"/>
      <c r="JPG62" s="286"/>
      <c r="JPH62" s="286"/>
      <c r="JPI62" s="286"/>
      <c r="JPJ62" s="286"/>
      <c r="JPK62" s="286"/>
      <c r="JPL62" s="286"/>
      <c r="JPM62" s="286"/>
      <c r="JPN62" s="286"/>
      <c r="JPO62" s="286"/>
      <c r="JPP62" s="286"/>
      <c r="JPQ62" s="286"/>
      <c r="JPR62" s="286"/>
      <c r="JPS62" s="286"/>
      <c r="JPT62" s="286"/>
      <c r="JPU62" s="286"/>
      <c r="JPV62" s="286"/>
      <c r="JPW62" s="286"/>
      <c r="JPX62" s="286"/>
      <c r="JPY62" s="286"/>
      <c r="JPZ62" s="286"/>
      <c r="JQA62" s="286"/>
      <c r="JQB62" s="286"/>
      <c r="JQC62" s="286"/>
      <c r="JQD62" s="286"/>
      <c r="JQE62" s="286"/>
      <c r="JQF62" s="286"/>
      <c r="JQG62" s="286"/>
      <c r="JQH62" s="286"/>
      <c r="JQI62" s="286"/>
      <c r="JQJ62" s="286"/>
      <c r="JQK62" s="286"/>
      <c r="JQL62" s="286"/>
      <c r="JQM62" s="286"/>
      <c r="JQN62" s="286"/>
      <c r="JQO62" s="286"/>
      <c r="JQP62" s="286"/>
      <c r="JQQ62" s="286"/>
      <c r="JQR62" s="286"/>
      <c r="JQS62" s="286"/>
      <c r="JQT62" s="286"/>
      <c r="JQU62" s="286"/>
      <c r="JQV62" s="286"/>
      <c r="JQW62" s="286"/>
      <c r="JQX62" s="286"/>
      <c r="JQY62" s="286"/>
      <c r="JQZ62" s="286"/>
      <c r="JRA62" s="286"/>
      <c r="JRB62" s="286"/>
      <c r="JRC62" s="286"/>
      <c r="JRD62" s="286"/>
      <c r="JRE62" s="286"/>
      <c r="JRF62" s="286"/>
      <c r="JRG62" s="286"/>
      <c r="JRH62" s="286"/>
      <c r="JRI62" s="286"/>
      <c r="JRJ62" s="286"/>
      <c r="JRK62" s="286"/>
      <c r="JRL62" s="286"/>
      <c r="JRM62" s="286"/>
      <c r="JRN62" s="286"/>
      <c r="JRO62" s="286"/>
      <c r="JRP62" s="286"/>
      <c r="JRQ62" s="286"/>
      <c r="JRR62" s="286"/>
      <c r="JRS62" s="286"/>
      <c r="JRT62" s="286"/>
      <c r="JRU62" s="286"/>
      <c r="JRV62" s="286"/>
      <c r="JRW62" s="286"/>
      <c r="JRX62" s="286"/>
      <c r="JRY62" s="286"/>
      <c r="JRZ62" s="286"/>
      <c r="JSA62" s="286"/>
      <c r="JSB62" s="286"/>
      <c r="JSC62" s="286"/>
      <c r="JSD62" s="286"/>
      <c r="JSE62" s="286"/>
      <c r="JSF62" s="286"/>
      <c r="JSG62" s="286"/>
      <c r="JSH62" s="286"/>
      <c r="JSI62" s="286"/>
      <c r="JSJ62" s="286"/>
      <c r="JSK62" s="286"/>
      <c r="JSL62" s="286"/>
      <c r="JSM62" s="286"/>
      <c r="JSN62" s="286"/>
      <c r="JSO62" s="286"/>
      <c r="JSP62" s="286"/>
      <c r="JSQ62" s="286"/>
      <c r="JSR62" s="286"/>
      <c r="JSS62" s="286"/>
      <c r="JST62" s="286"/>
      <c r="JSU62" s="286"/>
      <c r="JSV62" s="286"/>
      <c r="JSW62" s="286"/>
      <c r="JSX62" s="286"/>
      <c r="JSY62" s="286"/>
      <c r="JSZ62" s="286"/>
      <c r="JTA62" s="286"/>
      <c r="JTB62" s="286"/>
      <c r="JTC62" s="286"/>
      <c r="JTD62" s="286"/>
      <c r="JTE62" s="286"/>
      <c r="JTF62" s="286"/>
      <c r="JTG62" s="286"/>
      <c r="JTH62" s="286"/>
      <c r="JTI62" s="286"/>
      <c r="JTJ62" s="286"/>
      <c r="JTK62" s="286"/>
      <c r="JTL62" s="286"/>
      <c r="JTM62" s="286"/>
      <c r="JTN62" s="286"/>
      <c r="JTO62" s="286"/>
      <c r="JTP62" s="286"/>
      <c r="JTQ62" s="286"/>
      <c r="JTR62" s="286"/>
      <c r="JTS62" s="286"/>
      <c r="JTT62" s="286"/>
      <c r="JTU62" s="286"/>
      <c r="JTV62" s="286"/>
      <c r="JTW62" s="286"/>
      <c r="JTX62" s="286"/>
      <c r="JTY62" s="286"/>
      <c r="JTZ62" s="286"/>
      <c r="JUA62" s="286"/>
      <c r="JUB62" s="286"/>
      <c r="JUC62" s="286"/>
      <c r="JUD62" s="286"/>
      <c r="JUE62" s="286"/>
      <c r="JUF62" s="286"/>
      <c r="JUG62" s="286"/>
      <c r="JUH62" s="286"/>
      <c r="JUI62" s="286"/>
      <c r="JUJ62" s="286"/>
      <c r="JUK62" s="286"/>
      <c r="JUL62" s="286"/>
      <c r="JUM62" s="286"/>
      <c r="JUN62" s="286"/>
      <c r="JUO62" s="286"/>
      <c r="JUP62" s="286"/>
      <c r="JUQ62" s="286"/>
      <c r="JUR62" s="286"/>
      <c r="JUS62" s="286"/>
      <c r="JUT62" s="286"/>
      <c r="JUU62" s="286"/>
      <c r="JUV62" s="286"/>
      <c r="JUW62" s="286"/>
      <c r="JUX62" s="286"/>
      <c r="JUY62" s="286"/>
      <c r="JUZ62" s="286"/>
      <c r="JVA62" s="286"/>
      <c r="JVB62" s="286"/>
      <c r="JVC62" s="286"/>
      <c r="JVD62" s="286"/>
      <c r="JVE62" s="286"/>
      <c r="JVF62" s="286"/>
      <c r="JVG62" s="286"/>
      <c r="JVH62" s="286"/>
      <c r="JVI62" s="286"/>
      <c r="JVJ62" s="286"/>
      <c r="JVK62" s="286"/>
      <c r="JVL62" s="286"/>
      <c r="JVM62" s="286"/>
      <c r="JVN62" s="286"/>
      <c r="JVO62" s="286"/>
      <c r="JVP62" s="286"/>
      <c r="JVQ62" s="286"/>
      <c r="JVR62" s="286"/>
      <c r="JVS62" s="286"/>
      <c r="JVT62" s="286"/>
      <c r="JVU62" s="286"/>
      <c r="JVV62" s="286"/>
      <c r="JVW62" s="286"/>
      <c r="JVX62" s="286"/>
      <c r="JVY62" s="286"/>
      <c r="JVZ62" s="286"/>
      <c r="JWA62" s="286"/>
      <c r="JWB62" s="286"/>
      <c r="JWC62" s="286"/>
      <c r="JWD62" s="286"/>
      <c r="JWE62" s="286"/>
      <c r="JWF62" s="286"/>
      <c r="JWG62" s="286"/>
      <c r="JWH62" s="286"/>
      <c r="JWI62" s="286"/>
      <c r="JWJ62" s="286"/>
      <c r="JWK62" s="286"/>
      <c r="JWL62" s="286"/>
      <c r="JWM62" s="286"/>
      <c r="JWN62" s="286"/>
      <c r="JWO62" s="286"/>
      <c r="JWP62" s="286"/>
      <c r="JWQ62" s="286"/>
      <c r="JWR62" s="286"/>
      <c r="JWS62" s="286"/>
      <c r="JWT62" s="286"/>
      <c r="JWU62" s="286"/>
      <c r="JWV62" s="286"/>
      <c r="JWW62" s="286"/>
      <c r="JWX62" s="286"/>
      <c r="JWY62" s="286"/>
      <c r="JWZ62" s="286"/>
      <c r="JXA62" s="286"/>
      <c r="JXB62" s="286"/>
      <c r="JXC62" s="286"/>
      <c r="JXD62" s="286"/>
      <c r="JXE62" s="286"/>
      <c r="JXF62" s="286"/>
      <c r="JXG62" s="286"/>
      <c r="JXH62" s="286"/>
      <c r="JXI62" s="286"/>
      <c r="JXJ62" s="286"/>
      <c r="JXK62" s="286"/>
      <c r="JXL62" s="286"/>
      <c r="JXM62" s="286"/>
      <c r="JXN62" s="286"/>
      <c r="JXO62" s="286"/>
      <c r="JXP62" s="286"/>
      <c r="JXQ62" s="286"/>
      <c r="JXR62" s="286"/>
      <c r="JXS62" s="286"/>
      <c r="JXT62" s="286"/>
      <c r="JXU62" s="286"/>
      <c r="JXV62" s="286"/>
      <c r="JXW62" s="286"/>
      <c r="JXX62" s="286"/>
      <c r="JXY62" s="286"/>
      <c r="JXZ62" s="286"/>
      <c r="JYA62" s="286"/>
      <c r="JYB62" s="286"/>
      <c r="JYC62" s="286"/>
      <c r="JYD62" s="286"/>
      <c r="JYE62" s="286"/>
      <c r="JYF62" s="286"/>
      <c r="JYG62" s="286"/>
      <c r="JYH62" s="286"/>
      <c r="JYI62" s="286"/>
      <c r="JYJ62" s="286"/>
      <c r="JYK62" s="286"/>
      <c r="JYL62" s="286"/>
      <c r="JYM62" s="286"/>
      <c r="JYN62" s="286"/>
      <c r="JYO62" s="286"/>
      <c r="JYP62" s="286"/>
      <c r="JYQ62" s="286"/>
      <c r="JYR62" s="286"/>
      <c r="JYS62" s="286"/>
      <c r="JYT62" s="286"/>
      <c r="JYU62" s="286"/>
      <c r="JYV62" s="286"/>
      <c r="JYW62" s="286"/>
      <c r="JYX62" s="286"/>
      <c r="JYY62" s="286"/>
      <c r="JYZ62" s="286"/>
      <c r="JZA62" s="286"/>
      <c r="JZB62" s="286"/>
      <c r="JZC62" s="286"/>
      <c r="JZD62" s="286"/>
      <c r="JZE62" s="286"/>
      <c r="JZF62" s="286"/>
      <c r="JZG62" s="286"/>
      <c r="JZH62" s="286"/>
      <c r="JZI62" s="286"/>
      <c r="JZJ62" s="286"/>
      <c r="JZK62" s="286"/>
      <c r="JZL62" s="286"/>
      <c r="JZM62" s="286"/>
      <c r="JZN62" s="286"/>
      <c r="JZO62" s="286"/>
      <c r="JZP62" s="286"/>
      <c r="JZQ62" s="286"/>
      <c r="JZR62" s="286"/>
      <c r="JZS62" s="286"/>
      <c r="JZT62" s="286"/>
      <c r="JZU62" s="286"/>
      <c r="JZV62" s="286"/>
      <c r="JZW62" s="286"/>
      <c r="JZX62" s="286"/>
      <c r="JZY62" s="286"/>
      <c r="JZZ62" s="286"/>
      <c r="KAA62" s="286"/>
      <c r="KAB62" s="286"/>
      <c r="KAC62" s="286"/>
      <c r="KAD62" s="286"/>
      <c r="KAE62" s="286"/>
      <c r="KAF62" s="286"/>
      <c r="KAG62" s="286"/>
      <c r="KAH62" s="286"/>
      <c r="KAI62" s="286"/>
      <c r="KAJ62" s="286"/>
      <c r="KAK62" s="286"/>
      <c r="KAL62" s="286"/>
      <c r="KAM62" s="286"/>
      <c r="KAN62" s="286"/>
      <c r="KAO62" s="286"/>
      <c r="KAP62" s="286"/>
      <c r="KAQ62" s="286"/>
      <c r="KAR62" s="286"/>
      <c r="KAS62" s="286"/>
      <c r="KAT62" s="286"/>
      <c r="KAU62" s="286"/>
      <c r="KAV62" s="286"/>
      <c r="KAW62" s="286"/>
      <c r="KAX62" s="286"/>
      <c r="KAY62" s="286"/>
      <c r="KAZ62" s="286"/>
      <c r="KBA62" s="286"/>
      <c r="KBB62" s="286"/>
      <c r="KBC62" s="286"/>
      <c r="KBD62" s="286"/>
      <c r="KBE62" s="286"/>
      <c r="KBF62" s="286"/>
      <c r="KBG62" s="286"/>
      <c r="KBH62" s="286"/>
      <c r="KBI62" s="286"/>
      <c r="KBJ62" s="286"/>
      <c r="KBK62" s="286"/>
      <c r="KBL62" s="286"/>
      <c r="KBM62" s="286"/>
      <c r="KBN62" s="286"/>
      <c r="KBO62" s="286"/>
      <c r="KBP62" s="286"/>
      <c r="KBQ62" s="286"/>
      <c r="KBR62" s="286"/>
      <c r="KBS62" s="286"/>
      <c r="KBT62" s="286"/>
      <c r="KBU62" s="286"/>
      <c r="KBV62" s="286"/>
      <c r="KBW62" s="286"/>
      <c r="KBX62" s="286"/>
      <c r="KBY62" s="286"/>
      <c r="KBZ62" s="286"/>
      <c r="KCA62" s="286"/>
      <c r="KCB62" s="286"/>
      <c r="KCC62" s="286"/>
      <c r="KCD62" s="286"/>
      <c r="KCE62" s="286"/>
      <c r="KCF62" s="286"/>
      <c r="KCG62" s="286"/>
      <c r="KCH62" s="286"/>
      <c r="KCI62" s="286"/>
      <c r="KCJ62" s="286"/>
      <c r="KCK62" s="286"/>
      <c r="KCL62" s="286"/>
      <c r="KCM62" s="286"/>
      <c r="KCN62" s="286"/>
      <c r="KCO62" s="286"/>
      <c r="KCP62" s="286"/>
      <c r="KCQ62" s="286"/>
      <c r="KCR62" s="286"/>
      <c r="KCS62" s="286"/>
      <c r="KCT62" s="286"/>
      <c r="KCU62" s="286"/>
      <c r="KCV62" s="286"/>
      <c r="KCW62" s="286"/>
      <c r="KCX62" s="286"/>
      <c r="KCY62" s="286"/>
      <c r="KCZ62" s="286"/>
      <c r="KDA62" s="286"/>
      <c r="KDB62" s="286"/>
      <c r="KDC62" s="286"/>
      <c r="KDD62" s="286"/>
      <c r="KDE62" s="286"/>
      <c r="KDF62" s="286"/>
      <c r="KDG62" s="286"/>
      <c r="KDH62" s="286"/>
      <c r="KDI62" s="286"/>
      <c r="KDJ62" s="286"/>
      <c r="KDK62" s="286"/>
      <c r="KDL62" s="286"/>
      <c r="KDM62" s="286"/>
      <c r="KDN62" s="286"/>
      <c r="KDO62" s="286"/>
      <c r="KDP62" s="286"/>
      <c r="KDQ62" s="286"/>
      <c r="KDR62" s="286"/>
      <c r="KDS62" s="286"/>
      <c r="KDT62" s="286"/>
      <c r="KDU62" s="286"/>
      <c r="KDV62" s="286"/>
      <c r="KDW62" s="286"/>
      <c r="KDX62" s="286"/>
      <c r="KDY62" s="286"/>
      <c r="KDZ62" s="286"/>
      <c r="KEA62" s="286"/>
      <c r="KEB62" s="286"/>
      <c r="KEC62" s="286"/>
      <c r="KED62" s="286"/>
      <c r="KEE62" s="286"/>
      <c r="KEF62" s="286"/>
      <c r="KEG62" s="286"/>
      <c r="KEH62" s="286"/>
      <c r="KEI62" s="286"/>
      <c r="KEJ62" s="286"/>
      <c r="KEK62" s="286"/>
      <c r="KEL62" s="286"/>
      <c r="KEM62" s="286"/>
      <c r="KEN62" s="286"/>
      <c r="KEO62" s="286"/>
      <c r="KEP62" s="286"/>
      <c r="KEQ62" s="286"/>
      <c r="KER62" s="286"/>
      <c r="KES62" s="286"/>
      <c r="KET62" s="286"/>
      <c r="KEU62" s="286"/>
      <c r="KEV62" s="286"/>
      <c r="KEW62" s="286"/>
      <c r="KEX62" s="286"/>
      <c r="KEY62" s="286"/>
      <c r="KEZ62" s="286"/>
      <c r="KFA62" s="286"/>
      <c r="KFB62" s="286"/>
      <c r="KFC62" s="286"/>
      <c r="KFD62" s="286"/>
      <c r="KFE62" s="286"/>
      <c r="KFF62" s="286"/>
      <c r="KFG62" s="286"/>
      <c r="KFH62" s="286"/>
      <c r="KFI62" s="286"/>
      <c r="KFJ62" s="286"/>
      <c r="KFK62" s="286"/>
      <c r="KFL62" s="286"/>
      <c r="KFM62" s="286"/>
      <c r="KFN62" s="286"/>
      <c r="KFO62" s="286"/>
      <c r="KFP62" s="286"/>
      <c r="KFQ62" s="286"/>
      <c r="KFR62" s="286"/>
      <c r="KFS62" s="286"/>
      <c r="KFT62" s="286"/>
      <c r="KFU62" s="286"/>
      <c r="KFV62" s="286"/>
      <c r="KFW62" s="286"/>
      <c r="KFX62" s="286"/>
      <c r="KFY62" s="286"/>
      <c r="KFZ62" s="286"/>
      <c r="KGA62" s="286"/>
      <c r="KGB62" s="286"/>
      <c r="KGC62" s="286"/>
      <c r="KGD62" s="286"/>
      <c r="KGE62" s="286"/>
      <c r="KGF62" s="286"/>
      <c r="KGG62" s="286"/>
      <c r="KGH62" s="286"/>
      <c r="KGI62" s="286"/>
      <c r="KGJ62" s="286"/>
      <c r="KGK62" s="286"/>
      <c r="KGL62" s="286"/>
      <c r="KGM62" s="286"/>
      <c r="KGN62" s="286"/>
      <c r="KGO62" s="286"/>
      <c r="KGP62" s="286"/>
      <c r="KGQ62" s="286"/>
      <c r="KGR62" s="286"/>
      <c r="KGS62" s="286"/>
      <c r="KGT62" s="286"/>
      <c r="KGU62" s="286"/>
      <c r="KGV62" s="286"/>
      <c r="KGW62" s="286"/>
      <c r="KGX62" s="286"/>
      <c r="KGY62" s="286"/>
      <c r="KGZ62" s="286"/>
      <c r="KHA62" s="286"/>
      <c r="KHB62" s="286"/>
      <c r="KHC62" s="286"/>
      <c r="KHD62" s="286"/>
      <c r="KHE62" s="286"/>
      <c r="KHF62" s="286"/>
      <c r="KHG62" s="286"/>
      <c r="KHH62" s="286"/>
      <c r="KHI62" s="286"/>
      <c r="KHJ62" s="286"/>
      <c r="KHK62" s="286"/>
      <c r="KHL62" s="286"/>
      <c r="KHM62" s="286"/>
      <c r="KHN62" s="286"/>
      <c r="KHO62" s="286"/>
      <c r="KHP62" s="286"/>
      <c r="KHQ62" s="286"/>
      <c r="KHR62" s="286"/>
      <c r="KHS62" s="286"/>
      <c r="KHT62" s="286"/>
      <c r="KHU62" s="286"/>
      <c r="KHV62" s="286"/>
      <c r="KHW62" s="286"/>
      <c r="KHX62" s="286"/>
      <c r="KHY62" s="286"/>
      <c r="KHZ62" s="286"/>
      <c r="KIA62" s="286"/>
      <c r="KIB62" s="286"/>
      <c r="KIC62" s="286"/>
      <c r="KID62" s="286"/>
      <c r="KIE62" s="286"/>
      <c r="KIF62" s="286"/>
      <c r="KIG62" s="286"/>
      <c r="KIH62" s="286"/>
      <c r="KII62" s="286"/>
      <c r="KIJ62" s="286"/>
      <c r="KIK62" s="286"/>
      <c r="KIL62" s="286"/>
      <c r="KIM62" s="286"/>
      <c r="KIN62" s="286"/>
      <c r="KIO62" s="286"/>
      <c r="KIP62" s="286"/>
      <c r="KIQ62" s="286"/>
      <c r="KIR62" s="286"/>
      <c r="KIS62" s="286"/>
      <c r="KIT62" s="286"/>
      <c r="KIU62" s="286"/>
      <c r="KIV62" s="286"/>
      <c r="KIW62" s="286"/>
      <c r="KIX62" s="286"/>
      <c r="KIY62" s="286"/>
      <c r="KIZ62" s="286"/>
      <c r="KJA62" s="286"/>
      <c r="KJB62" s="286"/>
      <c r="KJC62" s="286"/>
      <c r="KJD62" s="286"/>
      <c r="KJE62" s="286"/>
      <c r="KJF62" s="286"/>
      <c r="KJG62" s="286"/>
      <c r="KJH62" s="286"/>
      <c r="KJI62" s="286"/>
      <c r="KJJ62" s="286"/>
      <c r="KJK62" s="286"/>
      <c r="KJL62" s="286"/>
      <c r="KJM62" s="286"/>
      <c r="KJN62" s="286"/>
      <c r="KJO62" s="286"/>
      <c r="KJP62" s="286"/>
      <c r="KJQ62" s="286"/>
      <c r="KJR62" s="286"/>
      <c r="KJS62" s="286"/>
      <c r="KJT62" s="286"/>
      <c r="KJU62" s="286"/>
      <c r="KJV62" s="286"/>
      <c r="KJW62" s="286"/>
      <c r="KJX62" s="286"/>
      <c r="KJY62" s="286"/>
      <c r="KJZ62" s="286"/>
      <c r="KKA62" s="286"/>
      <c r="KKB62" s="286"/>
      <c r="KKC62" s="286"/>
      <c r="KKD62" s="286"/>
      <c r="KKE62" s="286"/>
      <c r="KKF62" s="286"/>
      <c r="KKG62" s="286"/>
      <c r="KKH62" s="286"/>
      <c r="KKI62" s="286"/>
      <c r="KKJ62" s="286"/>
      <c r="KKK62" s="286"/>
      <c r="KKL62" s="286"/>
      <c r="KKM62" s="286"/>
      <c r="KKN62" s="286"/>
      <c r="KKO62" s="286"/>
      <c r="KKP62" s="286"/>
      <c r="KKQ62" s="286"/>
      <c r="KKR62" s="286"/>
      <c r="KKS62" s="286"/>
      <c r="KKT62" s="286"/>
      <c r="KKU62" s="286"/>
      <c r="KKV62" s="286"/>
      <c r="KKW62" s="286"/>
      <c r="KKX62" s="286"/>
      <c r="KKY62" s="286"/>
      <c r="KKZ62" s="286"/>
      <c r="KLA62" s="286"/>
      <c r="KLB62" s="286"/>
      <c r="KLC62" s="286"/>
      <c r="KLD62" s="286"/>
      <c r="KLE62" s="286"/>
      <c r="KLF62" s="286"/>
      <c r="KLG62" s="286"/>
      <c r="KLH62" s="286"/>
      <c r="KLI62" s="286"/>
      <c r="KLJ62" s="286"/>
      <c r="KLK62" s="286"/>
      <c r="KLL62" s="286"/>
      <c r="KLM62" s="286"/>
      <c r="KLN62" s="286"/>
      <c r="KLO62" s="286"/>
      <c r="KLP62" s="286"/>
      <c r="KLQ62" s="286"/>
      <c r="KLR62" s="286"/>
      <c r="KLS62" s="286"/>
      <c r="KLT62" s="286"/>
      <c r="KLU62" s="286"/>
      <c r="KLV62" s="286"/>
      <c r="KLW62" s="286"/>
      <c r="KLX62" s="286"/>
      <c r="KLY62" s="286"/>
      <c r="KLZ62" s="286"/>
      <c r="KMA62" s="286"/>
      <c r="KMB62" s="286"/>
      <c r="KMC62" s="286"/>
      <c r="KMD62" s="286"/>
      <c r="KME62" s="286"/>
      <c r="KMF62" s="286"/>
      <c r="KMG62" s="286"/>
      <c r="KMH62" s="286"/>
      <c r="KMI62" s="286"/>
      <c r="KMJ62" s="286"/>
      <c r="KMK62" s="286"/>
      <c r="KML62" s="286"/>
      <c r="KMM62" s="286"/>
      <c r="KMN62" s="286"/>
      <c r="KMO62" s="286"/>
      <c r="KMP62" s="286"/>
      <c r="KMQ62" s="286"/>
      <c r="KMR62" s="286"/>
      <c r="KMS62" s="286"/>
      <c r="KMT62" s="286"/>
      <c r="KMU62" s="286"/>
      <c r="KMV62" s="286"/>
      <c r="KMW62" s="286"/>
      <c r="KMX62" s="286"/>
      <c r="KMY62" s="286"/>
      <c r="KMZ62" s="286"/>
      <c r="KNA62" s="286"/>
      <c r="KNB62" s="286"/>
      <c r="KNC62" s="286"/>
      <c r="KND62" s="286"/>
      <c r="KNE62" s="286"/>
      <c r="KNF62" s="286"/>
      <c r="KNG62" s="286"/>
      <c r="KNH62" s="286"/>
      <c r="KNI62" s="286"/>
      <c r="KNJ62" s="286"/>
      <c r="KNK62" s="286"/>
      <c r="KNL62" s="286"/>
      <c r="KNM62" s="286"/>
      <c r="KNN62" s="286"/>
      <c r="KNO62" s="286"/>
      <c r="KNP62" s="286"/>
      <c r="KNQ62" s="286"/>
      <c r="KNR62" s="286"/>
      <c r="KNS62" s="286"/>
      <c r="KNT62" s="286"/>
      <c r="KNU62" s="286"/>
      <c r="KNV62" s="286"/>
      <c r="KNW62" s="286"/>
      <c r="KNX62" s="286"/>
      <c r="KNY62" s="286"/>
      <c r="KNZ62" s="286"/>
      <c r="KOA62" s="286"/>
      <c r="KOB62" s="286"/>
      <c r="KOC62" s="286"/>
      <c r="KOD62" s="286"/>
      <c r="KOE62" s="286"/>
      <c r="KOF62" s="286"/>
      <c r="KOG62" s="286"/>
      <c r="KOH62" s="286"/>
      <c r="KOI62" s="286"/>
      <c r="KOJ62" s="286"/>
      <c r="KOK62" s="286"/>
      <c r="KOL62" s="286"/>
      <c r="KOM62" s="286"/>
      <c r="KON62" s="286"/>
      <c r="KOO62" s="286"/>
      <c r="KOP62" s="286"/>
      <c r="KOQ62" s="286"/>
      <c r="KOR62" s="286"/>
      <c r="KOS62" s="286"/>
      <c r="KOT62" s="286"/>
      <c r="KOU62" s="286"/>
      <c r="KOV62" s="286"/>
      <c r="KOW62" s="286"/>
      <c r="KOX62" s="286"/>
      <c r="KOY62" s="286"/>
      <c r="KOZ62" s="286"/>
      <c r="KPA62" s="286"/>
      <c r="KPB62" s="286"/>
      <c r="KPC62" s="286"/>
      <c r="KPD62" s="286"/>
      <c r="KPE62" s="286"/>
      <c r="KPF62" s="286"/>
      <c r="KPG62" s="286"/>
      <c r="KPH62" s="286"/>
      <c r="KPI62" s="286"/>
      <c r="KPJ62" s="286"/>
      <c r="KPK62" s="286"/>
      <c r="KPL62" s="286"/>
      <c r="KPM62" s="286"/>
      <c r="KPN62" s="286"/>
      <c r="KPO62" s="286"/>
      <c r="KPP62" s="286"/>
      <c r="KPQ62" s="286"/>
      <c r="KPR62" s="286"/>
      <c r="KPS62" s="286"/>
      <c r="KPT62" s="286"/>
      <c r="KPU62" s="286"/>
      <c r="KPV62" s="286"/>
      <c r="KPW62" s="286"/>
      <c r="KPX62" s="286"/>
      <c r="KPY62" s="286"/>
      <c r="KPZ62" s="286"/>
      <c r="KQA62" s="286"/>
      <c r="KQB62" s="286"/>
      <c r="KQC62" s="286"/>
      <c r="KQD62" s="286"/>
      <c r="KQE62" s="286"/>
      <c r="KQF62" s="286"/>
      <c r="KQG62" s="286"/>
      <c r="KQH62" s="286"/>
      <c r="KQI62" s="286"/>
      <c r="KQJ62" s="286"/>
      <c r="KQK62" s="286"/>
      <c r="KQL62" s="286"/>
      <c r="KQM62" s="286"/>
      <c r="KQN62" s="286"/>
      <c r="KQO62" s="286"/>
      <c r="KQP62" s="286"/>
      <c r="KQQ62" s="286"/>
      <c r="KQR62" s="286"/>
      <c r="KQS62" s="286"/>
      <c r="KQT62" s="286"/>
      <c r="KQU62" s="286"/>
      <c r="KQV62" s="286"/>
      <c r="KQW62" s="286"/>
      <c r="KQX62" s="286"/>
      <c r="KQY62" s="286"/>
      <c r="KQZ62" s="286"/>
      <c r="KRA62" s="286"/>
      <c r="KRB62" s="286"/>
      <c r="KRC62" s="286"/>
      <c r="KRD62" s="286"/>
      <c r="KRE62" s="286"/>
      <c r="KRF62" s="286"/>
      <c r="KRG62" s="286"/>
      <c r="KRH62" s="286"/>
      <c r="KRI62" s="286"/>
      <c r="KRJ62" s="286"/>
      <c r="KRK62" s="286"/>
      <c r="KRL62" s="286"/>
      <c r="KRM62" s="286"/>
      <c r="KRN62" s="286"/>
      <c r="KRO62" s="286"/>
      <c r="KRP62" s="286"/>
      <c r="KRQ62" s="286"/>
      <c r="KRR62" s="286"/>
      <c r="KRS62" s="286"/>
      <c r="KRT62" s="286"/>
      <c r="KRU62" s="286"/>
      <c r="KRV62" s="286"/>
      <c r="KRW62" s="286"/>
      <c r="KRX62" s="286"/>
      <c r="KRY62" s="286"/>
      <c r="KRZ62" s="286"/>
      <c r="KSA62" s="286"/>
      <c r="KSB62" s="286"/>
      <c r="KSC62" s="286"/>
      <c r="KSD62" s="286"/>
      <c r="KSE62" s="286"/>
      <c r="KSF62" s="286"/>
      <c r="KSG62" s="286"/>
      <c r="KSH62" s="286"/>
      <c r="KSI62" s="286"/>
      <c r="KSJ62" s="286"/>
      <c r="KSK62" s="286"/>
      <c r="KSL62" s="286"/>
      <c r="KSM62" s="286"/>
      <c r="KSN62" s="286"/>
      <c r="KSO62" s="286"/>
      <c r="KSP62" s="286"/>
      <c r="KSQ62" s="286"/>
      <c r="KSR62" s="286"/>
      <c r="KSS62" s="286"/>
      <c r="KST62" s="286"/>
      <c r="KSU62" s="286"/>
      <c r="KSV62" s="286"/>
      <c r="KSW62" s="286"/>
      <c r="KSX62" s="286"/>
      <c r="KSY62" s="286"/>
      <c r="KSZ62" s="286"/>
      <c r="KTA62" s="286"/>
      <c r="KTB62" s="286"/>
      <c r="KTC62" s="286"/>
      <c r="KTD62" s="286"/>
      <c r="KTE62" s="286"/>
      <c r="KTF62" s="286"/>
      <c r="KTG62" s="286"/>
      <c r="KTH62" s="286"/>
      <c r="KTI62" s="286"/>
      <c r="KTJ62" s="286"/>
      <c r="KTK62" s="286"/>
      <c r="KTL62" s="286"/>
      <c r="KTM62" s="286"/>
      <c r="KTN62" s="286"/>
      <c r="KTO62" s="286"/>
      <c r="KTP62" s="286"/>
      <c r="KTQ62" s="286"/>
      <c r="KTR62" s="286"/>
      <c r="KTS62" s="286"/>
      <c r="KTT62" s="286"/>
      <c r="KTU62" s="286"/>
      <c r="KTV62" s="286"/>
      <c r="KTW62" s="286"/>
      <c r="KTX62" s="286"/>
      <c r="KTY62" s="286"/>
      <c r="KTZ62" s="286"/>
      <c r="KUA62" s="286"/>
      <c r="KUB62" s="286"/>
      <c r="KUC62" s="286"/>
      <c r="KUD62" s="286"/>
      <c r="KUE62" s="286"/>
      <c r="KUF62" s="286"/>
      <c r="KUG62" s="286"/>
      <c r="KUH62" s="286"/>
      <c r="KUI62" s="286"/>
      <c r="KUJ62" s="286"/>
      <c r="KUK62" s="286"/>
      <c r="KUL62" s="286"/>
      <c r="KUM62" s="286"/>
      <c r="KUN62" s="286"/>
      <c r="KUO62" s="286"/>
      <c r="KUP62" s="286"/>
      <c r="KUQ62" s="286"/>
      <c r="KUR62" s="286"/>
      <c r="KUS62" s="286"/>
      <c r="KUT62" s="286"/>
      <c r="KUU62" s="286"/>
      <c r="KUV62" s="286"/>
      <c r="KUW62" s="286"/>
      <c r="KUX62" s="286"/>
      <c r="KUY62" s="286"/>
      <c r="KUZ62" s="286"/>
      <c r="KVA62" s="286"/>
      <c r="KVB62" s="286"/>
      <c r="KVC62" s="286"/>
      <c r="KVD62" s="286"/>
      <c r="KVE62" s="286"/>
      <c r="KVF62" s="286"/>
      <c r="KVG62" s="286"/>
      <c r="KVH62" s="286"/>
      <c r="KVI62" s="286"/>
      <c r="KVJ62" s="286"/>
      <c r="KVK62" s="286"/>
      <c r="KVL62" s="286"/>
      <c r="KVM62" s="286"/>
      <c r="KVN62" s="286"/>
      <c r="KVO62" s="286"/>
      <c r="KVP62" s="286"/>
      <c r="KVQ62" s="286"/>
      <c r="KVR62" s="286"/>
      <c r="KVS62" s="286"/>
      <c r="KVT62" s="286"/>
      <c r="KVU62" s="286"/>
      <c r="KVV62" s="286"/>
      <c r="KVW62" s="286"/>
      <c r="KVX62" s="286"/>
      <c r="KVY62" s="286"/>
      <c r="KVZ62" s="286"/>
      <c r="KWA62" s="286"/>
      <c r="KWB62" s="286"/>
      <c r="KWC62" s="286"/>
      <c r="KWD62" s="286"/>
      <c r="KWE62" s="286"/>
      <c r="KWF62" s="286"/>
      <c r="KWG62" s="286"/>
      <c r="KWH62" s="286"/>
      <c r="KWI62" s="286"/>
      <c r="KWJ62" s="286"/>
      <c r="KWK62" s="286"/>
      <c r="KWL62" s="286"/>
      <c r="KWM62" s="286"/>
      <c r="KWN62" s="286"/>
      <c r="KWO62" s="286"/>
      <c r="KWP62" s="286"/>
      <c r="KWQ62" s="286"/>
      <c r="KWR62" s="286"/>
      <c r="KWS62" s="286"/>
      <c r="KWT62" s="286"/>
      <c r="KWU62" s="286"/>
      <c r="KWV62" s="286"/>
      <c r="KWW62" s="286"/>
      <c r="KWX62" s="286"/>
      <c r="KWY62" s="286"/>
      <c r="KWZ62" s="286"/>
      <c r="KXA62" s="286"/>
      <c r="KXB62" s="286"/>
      <c r="KXC62" s="286"/>
      <c r="KXD62" s="286"/>
      <c r="KXE62" s="286"/>
      <c r="KXF62" s="286"/>
      <c r="KXG62" s="286"/>
      <c r="KXH62" s="286"/>
      <c r="KXI62" s="286"/>
      <c r="KXJ62" s="286"/>
      <c r="KXK62" s="286"/>
      <c r="KXL62" s="286"/>
      <c r="KXM62" s="286"/>
      <c r="KXN62" s="286"/>
      <c r="KXO62" s="286"/>
      <c r="KXP62" s="286"/>
      <c r="KXQ62" s="286"/>
      <c r="KXR62" s="286"/>
      <c r="KXS62" s="286"/>
      <c r="KXT62" s="286"/>
      <c r="KXU62" s="286"/>
      <c r="KXV62" s="286"/>
      <c r="KXW62" s="286"/>
      <c r="KXX62" s="286"/>
      <c r="KXY62" s="286"/>
      <c r="KXZ62" s="286"/>
      <c r="KYA62" s="286"/>
      <c r="KYB62" s="286"/>
      <c r="KYC62" s="286"/>
      <c r="KYD62" s="286"/>
      <c r="KYE62" s="286"/>
      <c r="KYF62" s="286"/>
      <c r="KYG62" s="286"/>
      <c r="KYH62" s="286"/>
      <c r="KYI62" s="286"/>
      <c r="KYJ62" s="286"/>
      <c r="KYK62" s="286"/>
      <c r="KYL62" s="286"/>
      <c r="KYM62" s="286"/>
      <c r="KYN62" s="286"/>
      <c r="KYO62" s="286"/>
      <c r="KYP62" s="286"/>
      <c r="KYQ62" s="286"/>
      <c r="KYR62" s="286"/>
      <c r="KYS62" s="286"/>
      <c r="KYT62" s="286"/>
      <c r="KYU62" s="286"/>
      <c r="KYV62" s="286"/>
      <c r="KYW62" s="286"/>
      <c r="KYX62" s="286"/>
      <c r="KYY62" s="286"/>
      <c r="KYZ62" s="286"/>
      <c r="KZA62" s="286"/>
      <c r="KZB62" s="286"/>
      <c r="KZC62" s="286"/>
      <c r="KZD62" s="286"/>
      <c r="KZE62" s="286"/>
      <c r="KZF62" s="286"/>
      <c r="KZG62" s="286"/>
      <c r="KZH62" s="286"/>
      <c r="KZI62" s="286"/>
      <c r="KZJ62" s="286"/>
      <c r="KZK62" s="286"/>
      <c r="KZL62" s="286"/>
      <c r="KZM62" s="286"/>
      <c r="KZN62" s="286"/>
      <c r="KZO62" s="286"/>
      <c r="KZP62" s="286"/>
      <c r="KZQ62" s="286"/>
      <c r="KZR62" s="286"/>
      <c r="KZS62" s="286"/>
      <c r="KZT62" s="286"/>
      <c r="KZU62" s="286"/>
      <c r="KZV62" s="286"/>
      <c r="KZW62" s="286"/>
      <c r="KZX62" s="286"/>
      <c r="KZY62" s="286"/>
      <c r="KZZ62" s="286"/>
      <c r="LAA62" s="286"/>
      <c r="LAB62" s="286"/>
      <c r="LAC62" s="286"/>
      <c r="LAD62" s="286"/>
      <c r="LAE62" s="286"/>
      <c r="LAF62" s="286"/>
      <c r="LAG62" s="286"/>
      <c r="LAH62" s="286"/>
      <c r="LAI62" s="286"/>
      <c r="LAJ62" s="286"/>
      <c r="LAK62" s="286"/>
      <c r="LAL62" s="286"/>
      <c r="LAM62" s="286"/>
      <c r="LAN62" s="286"/>
      <c r="LAO62" s="286"/>
      <c r="LAP62" s="286"/>
      <c r="LAQ62" s="286"/>
      <c r="LAR62" s="286"/>
      <c r="LAS62" s="286"/>
      <c r="LAT62" s="286"/>
      <c r="LAU62" s="286"/>
      <c r="LAV62" s="286"/>
      <c r="LAW62" s="286"/>
      <c r="LAX62" s="286"/>
      <c r="LAY62" s="286"/>
      <c r="LAZ62" s="286"/>
      <c r="LBA62" s="286"/>
      <c r="LBB62" s="286"/>
      <c r="LBC62" s="286"/>
      <c r="LBD62" s="286"/>
      <c r="LBE62" s="286"/>
      <c r="LBF62" s="286"/>
      <c r="LBG62" s="286"/>
      <c r="LBH62" s="286"/>
      <c r="LBI62" s="286"/>
      <c r="LBJ62" s="286"/>
      <c r="LBK62" s="286"/>
      <c r="LBL62" s="286"/>
      <c r="LBM62" s="286"/>
      <c r="LBN62" s="286"/>
      <c r="LBO62" s="286"/>
      <c r="LBP62" s="286"/>
      <c r="LBQ62" s="286"/>
      <c r="LBR62" s="286"/>
      <c r="LBS62" s="286"/>
      <c r="LBT62" s="286"/>
      <c r="LBU62" s="286"/>
      <c r="LBV62" s="286"/>
      <c r="LBW62" s="286"/>
      <c r="LBX62" s="286"/>
      <c r="LBY62" s="286"/>
      <c r="LBZ62" s="286"/>
      <c r="LCA62" s="286"/>
      <c r="LCB62" s="286"/>
      <c r="LCC62" s="286"/>
      <c r="LCD62" s="286"/>
      <c r="LCE62" s="286"/>
      <c r="LCF62" s="286"/>
      <c r="LCG62" s="286"/>
      <c r="LCH62" s="286"/>
      <c r="LCI62" s="286"/>
      <c r="LCJ62" s="286"/>
      <c r="LCK62" s="286"/>
      <c r="LCL62" s="286"/>
      <c r="LCM62" s="286"/>
      <c r="LCN62" s="286"/>
      <c r="LCO62" s="286"/>
      <c r="LCP62" s="286"/>
      <c r="LCQ62" s="286"/>
      <c r="LCR62" s="286"/>
      <c r="LCS62" s="286"/>
      <c r="LCT62" s="286"/>
      <c r="LCU62" s="286"/>
      <c r="LCV62" s="286"/>
      <c r="LCW62" s="286"/>
      <c r="LCX62" s="286"/>
      <c r="LCY62" s="286"/>
      <c r="LCZ62" s="286"/>
      <c r="LDA62" s="286"/>
      <c r="LDB62" s="286"/>
      <c r="LDC62" s="286"/>
      <c r="LDD62" s="286"/>
      <c r="LDE62" s="286"/>
      <c r="LDF62" s="286"/>
      <c r="LDG62" s="286"/>
      <c r="LDH62" s="286"/>
      <c r="LDI62" s="286"/>
      <c r="LDJ62" s="286"/>
      <c r="LDK62" s="286"/>
      <c r="LDL62" s="286"/>
      <c r="LDM62" s="286"/>
      <c r="LDN62" s="286"/>
      <c r="LDO62" s="286"/>
      <c r="LDP62" s="286"/>
      <c r="LDQ62" s="286"/>
      <c r="LDR62" s="286"/>
      <c r="LDS62" s="286"/>
      <c r="LDT62" s="286"/>
      <c r="LDU62" s="286"/>
      <c r="LDV62" s="286"/>
      <c r="LDW62" s="286"/>
      <c r="LDX62" s="286"/>
      <c r="LDY62" s="286"/>
      <c r="LDZ62" s="286"/>
      <c r="LEA62" s="286"/>
      <c r="LEB62" s="286"/>
      <c r="LEC62" s="286"/>
      <c r="LED62" s="286"/>
      <c r="LEE62" s="286"/>
      <c r="LEF62" s="286"/>
      <c r="LEG62" s="286"/>
      <c r="LEH62" s="286"/>
      <c r="LEI62" s="286"/>
      <c r="LEJ62" s="286"/>
      <c r="LEK62" s="286"/>
      <c r="LEL62" s="286"/>
      <c r="LEM62" s="286"/>
      <c r="LEN62" s="286"/>
      <c r="LEO62" s="286"/>
      <c r="LEP62" s="286"/>
      <c r="LEQ62" s="286"/>
      <c r="LER62" s="286"/>
      <c r="LES62" s="286"/>
      <c r="LET62" s="286"/>
      <c r="LEU62" s="286"/>
      <c r="LEV62" s="286"/>
      <c r="LEW62" s="286"/>
      <c r="LEX62" s="286"/>
      <c r="LEY62" s="286"/>
      <c r="LEZ62" s="286"/>
      <c r="LFA62" s="286"/>
      <c r="LFB62" s="286"/>
      <c r="LFC62" s="286"/>
      <c r="LFD62" s="286"/>
      <c r="LFE62" s="286"/>
      <c r="LFF62" s="286"/>
      <c r="LFG62" s="286"/>
      <c r="LFH62" s="286"/>
      <c r="LFI62" s="286"/>
      <c r="LFJ62" s="286"/>
      <c r="LFK62" s="286"/>
      <c r="LFL62" s="286"/>
      <c r="LFM62" s="286"/>
      <c r="LFN62" s="286"/>
      <c r="LFO62" s="286"/>
      <c r="LFP62" s="286"/>
      <c r="LFQ62" s="286"/>
      <c r="LFR62" s="286"/>
      <c r="LFS62" s="286"/>
      <c r="LFT62" s="286"/>
      <c r="LFU62" s="286"/>
      <c r="LFV62" s="286"/>
      <c r="LFW62" s="286"/>
      <c r="LFX62" s="286"/>
      <c r="LFY62" s="286"/>
      <c r="LFZ62" s="286"/>
      <c r="LGA62" s="286"/>
      <c r="LGB62" s="286"/>
      <c r="LGC62" s="286"/>
      <c r="LGD62" s="286"/>
      <c r="LGE62" s="286"/>
      <c r="LGF62" s="286"/>
      <c r="LGG62" s="286"/>
      <c r="LGH62" s="286"/>
      <c r="LGI62" s="286"/>
      <c r="LGJ62" s="286"/>
      <c r="LGK62" s="286"/>
      <c r="LGL62" s="286"/>
      <c r="LGM62" s="286"/>
      <c r="LGN62" s="286"/>
      <c r="LGO62" s="286"/>
      <c r="LGP62" s="286"/>
      <c r="LGQ62" s="286"/>
      <c r="LGR62" s="286"/>
      <c r="LGS62" s="286"/>
      <c r="LGT62" s="286"/>
      <c r="LGU62" s="286"/>
      <c r="LGV62" s="286"/>
      <c r="LGW62" s="286"/>
      <c r="LGX62" s="286"/>
      <c r="LGY62" s="286"/>
      <c r="LGZ62" s="286"/>
      <c r="LHA62" s="286"/>
      <c r="LHB62" s="286"/>
      <c r="LHC62" s="286"/>
      <c r="LHD62" s="286"/>
      <c r="LHE62" s="286"/>
      <c r="LHF62" s="286"/>
      <c r="LHG62" s="286"/>
      <c r="LHH62" s="286"/>
      <c r="LHI62" s="286"/>
      <c r="LHJ62" s="286"/>
      <c r="LHK62" s="286"/>
      <c r="LHL62" s="286"/>
      <c r="LHM62" s="286"/>
      <c r="LHN62" s="286"/>
      <c r="LHO62" s="286"/>
      <c r="LHP62" s="286"/>
      <c r="LHQ62" s="286"/>
      <c r="LHR62" s="286"/>
      <c r="LHS62" s="286"/>
      <c r="LHT62" s="286"/>
      <c r="LHU62" s="286"/>
      <c r="LHV62" s="286"/>
      <c r="LHW62" s="286"/>
      <c r="LHX62" s="286"/>
      <c r="LHY62" s="286"/>
      <c r="LHZ62" s="286"/>
      <c r="LIA62" s="286"/>
      <c r="LIB62" s="286"/>
      <c r="LIC62" s="286"/>
      <c r="LID62" s="286"/>
      <c r="LIE62" s="286"/>
      <c r="LIF62" s="286"/>
      <c r="LIG62" s="286"/>
      <c r="LIH62" s="286"/>
      <c r="LII62" s="286"/>
      <c r="LIJ62" s="286"/>
      <c r="LIK62" s="286"/>
      <c r="LIL62" s="286"/>
      <c r="LIM62" s="286"/>
      <c r="LIN62" s="286"/>
      <c r="LIO62" s="286"/>
      <c r="LIP62" s="286"/>
      <c r="LIQ62" s="286"/>
      <c r="LIR62" s="286"/>
      <c r="LIS62" s="286"/>
      <c r="LIT62" s="286"/>
      <c r="LIU62" s="286"/>
      <c r="LIV62" s="286"/>
      <c r="LIW62" s="286"/>
      <c r="LIX62" s="286"/>
      <c r="LIY62" s="286"/>
      <c r="LIZ62" s="286"/>
      <c r="LJA62" s="286"/>
      <c r="LJB62" s="286"/>
      <c r="LJC62" s="286"/>
      <c r="LJD62" s="286"/>
      <c r="LJE62" s="286"/>
      <c r="LJF62" s="286"/>
      <c r="LJG62" s="286"/>
      <c r="LJH62" s="286"/>
      <c r="LJI62" s="286"/>
      <c r="LJJ62" s="286"/>
      <c r="LJK62" s="286"/>
      <c r="LJL62" s="286"/>
      <c r="LJM62" s="286"/>
      <c r="LJN62" s="286"/>
      <c r="LJO62" s="286"/>
      <c r="LJP62" s="286"/>
      <c r="LJQ62" s="286"/>
      <c r="LJR62" s="286"/>
      <c r="LJS62" s="286"/>
      <c r="LJT62" s="286"/>
      <c r="LJU62" s="286"/>
      <c r="LJV62" s="286"/>
      <c r="LJW62" s="286"/>
      <c r="LJX62" s="286"/>
      <c r="LJY62" s="286"/>
      <c r="LJZ62" s="286"/>
      <c r="LKA62" s="286"/>
      <c r="LKB62" s="286"/>
      <c r="LKC62" s="286"/>
      <c r="LKD62" s="286"/>
      <c r="LKE62" s="286"/>
      <c r="LKF62" s="286"/>
      <c r="LKG62" s="286"/>
      <c r="LKH62" s="286"/>
      <c r="LKI62" s="286"/>
      <c r="LKJ62" s="286"/>
      <c r="LKK62" s="286"/>
      <c r="LKL62" s="286"/>
      <c r="LKM62" s="286"/>
      <c r="LKN62" s="286"/>
      <c r="LKO62" s="286"/>
      <c r="LKP62" s="286"/>
      <c r="LKQ62" s="286"/>
      <c r="LKR62" s="286"/>
      <c r="LKS62" s="286"/>
      <c r="LKT62" s="286"/>
      <c r="LKU62" s="286"/>
      <c r="LKV62" s="286"/>
      <c r="LKW62" s="286"/>
      <c r="LKX62" s="286"/>
      <c r="LKY62" s="286"/>
      <c r="LKZ62" s="286"/>
      <c r="LLA62" s="286"/>
      <c r="LLB62" s="286"/>
      <c r="LLC62" s="286"/>
      <c r="LLD62" s="286"/>
      <c r="LLE62" s="286"/>
      <c r="LLF62" s="286"/>
      <c r="LLG62" s="286"/>
      <c r="LLH62" s="286"/>
      <c r="LLI62" s="286"/>
      <c r="LLJ62" s="286"/>
      <c r="LLK62" s="286"/>
      <c r="LLL62" s="286"/>
      <c r="LLM62" s="286"/>
      <c r="LLN62" s="286"/>
      <c r="LLO62" s="286"/>
      <c r="LLP62" s="286"/>
      <c r="LLQ62" s="286"/>
      <c r="LLR62" s="286"/>
      <c r="LLS62" s="286"/>
      <c r="LLT62" s="286"/>
      <c r="LLU62" s="286"/>
      <c r="LLV62" s="286"/>
      <c r="LLW62" s="286"/>
      <c r="LLX62" s="286"/>
      <c r="LLY62" s="286"/>
      <c r="LLZ62" s="286"/>
      <c r="LMA62" s="286"/>
      <c r="LMB62" s="286"/>
      <c r="LMC62" s="286"/>
      <c r="LMD62" s="286"/>
      <c r="LME62" s="286"/>
      <c r="LMF62" s="286"/>
      <c r="LMG62" s="286"/>
      <c r="LMH62" s="286"/>
      <c r="LMI62" s="286"/>
      <c r="LMJ62" s="286"/>
      <c r="LMK62" s="286"/>
      <c r="LML62" s="286"/>
      <c r="LMM62" s="286"/>
      <c r="LMN62" s="286"/>
      <c r="LMO62" s="286"/>
      <c r="LMP62" s="286"/>
      <c r="LMQ62" s="286"/>
      <c r="LMR62" s="286"/>
      <c r="LMS62" s="286"/>
      <c r="LMT62" s="286"/>
      <c r="LMU62" s="286"/>
      <c r="LMV62" s="286"/>
      <c r="LMW62" s="286"/>
      <c r="LMX62" s="286"/>
      <c r="LMY62" s="286"/>
      <c r="LMZ62" s="286"/>
      <c r="LNA62" s="286"/>
      <c r="LNB62" s="286"/>
      <c r="LNC62" s="286"/>
      <c r="LND62" s="286"/>
      <c r="LNE62" s="286"/>
      <c r="LNF62" s="286"/>
      <c r="LNG62" s="286"/>
      <c r="LNH62" s="286"/>
      <c r="LNI62" s="286"/>
      <c r="LNJ62" s="286"/>
      <c r="LNK62" s="286"/>
      <c r="LNL62" s="286"/>
      <c r="LNM62" s="286"/>
      <c r="LNN62" s="286"/>
      <c r="LNO62" s="286"/>
      <c r="LNP62" s="286"/>
      <c r="LNQ62" s="286"/>
      <c r="LNR62" s="286"/>
      <c r="LNS62" s="286"/>
      <c r="LNT62" s="286"/>
      <c r="LNU62" s="286"/>
      <c r="LNV62" s="286"/>
      <c r="LNW62" s="286"/>
      <c r="LNX62" s="286"/>
      <c r="LNY62" s="286"/>
      <c r="LNZ62" s="286"/>
      <c r="LOA62" s="286"/>
      <c r="LOB62" s="286"/>
      <c r="LOC62" s="286"/>
      <c r="LOD62" s="286"/>
      <c r="LOE62" s="286"/>
      <c r="LOF62" s="286"/>
      <c r="LOG62" s="286"/>
      <c r="LOH62" s="286"/>
      <c r="LOI62" s="286"/>
      <c r="LOJ62" s="286"/>
      <c r="LOK62" s="286"/>
      <c r="LOL62" s="286"/>
      <c r="LOM62" s="286"/>
      <c r="LON62" s="286"/>
      <c r="LOO62" s="286"/>
      <c r="LOP62" s="286"/>
      <c r="LOQ62" s="286"/>
      <c r="LOR62" s="286"/>
      <c r="LOS62" s="286"/>
      <c r="LOT62" s="286"/>
      <c r="LOU62" s="286"/>
      <c r="LOV62" s="286"/>
      <c r="LOW62" s="286"/>
      <c r="LOX62" s="286"/>
      <c r="LOY62" s="286"/>
      <c r="LOZ62" s="286"/>
      <c r="LPA62" s="286"/>
      <c r="LPB62" s="286"/>
      <c r="LPC62" s="286"/>
      <c r="LPD62" s="286"/>
      <c r="LPE62" s="286"/>
      <c r="LPF62" s="286"/>
      <c r="LPG62" s="286"/>
      <c r="LPH62" s="286"/>
      <c r="LPI62" s="286"/>
      <c r="LPJ62" s="286"/>
      <c r="LPK62" s="286"/>
      <c r="LPL62" s="286"/>
      <c r="LPM62" s="286"/>
      <c r="LPN62" s="286"/>
      <c r="LPO62" s="286"/>
      <c r="LPP62" s="286"/>
      <c r="LPQ62" s="286"/>
      <c r="LPR62" s="286"/>
      <c r="LPS62" s="286"/>
      <c r="LPT62" s="286"/>
      <c r="LPU62" s="286"/>
      <c r="LPV62" s="286"/>
      <c r="LPW62" s="286"/>
      <c r="LPX62" s="286"/>
      <c r="LPY62" s="286"/>
      <c r="LPZ62" s="286"/>
      <c r="LQA62" s="286"/>
      <c r="LQB62" s="286"/>
      <c r="LQC62" s="286"/>
      <c r="LQD62" s="286"/>
      <c r="LQE62" s="286"/>
      <c r="LQF62" s="286"/>
      <c r="LQG62" s="286"/>
      <c r="LQH62" s="286"/>
      <c r="LQI62" s="286"/>
      <c r="LQJ62" s="286"/>
      <c r="LQK62" s="286"/>
      <c r="LQL62" s="286"/>
      <c r="LQM62" s="286"/>
      <c r="LQN62" s="286"/>
      <c r="LQO62" s="286"/>
      <c r="LQP62" s="286"/>
      <c r="LQQ62" s="286"/>
      <c r="LQR62" s="286"/>
      <c r="LQS62" s="286"/>
      <c r="LQT62" s="286"/>
      <c r="LQU62" s="286"/>
      <c r="LQV62" s="286"/>
      <c r="LQW62" s="286"/>
      <c r="LQX62" s="286"/>
      <c r="LQY62" s="286"/>
      <c r="LQZ62" s="286"/>
      <c r="LRA62" s="286"/>
      <c r="LRB62" s="286"/>
      <c r="LRC62" s="286"/>
      <c r="LRD62" s="286"/>
      <c r="LRE62" s="286"/>
      <c r="LRF62" s="286"/>
      <c r="LRG62" s="286"/>
      <c r="LRH62" s="286"/>
      <c r="LRI62" s="286"/>
      <c r="LRJ62" s="286"/>
      <c r="LRK62" s="286"/>
      <c r="LRL62" s="286"/>
      <c r="LRM62" s="286"/>
      <c r="LRN62" s="286"/>
      <c r="LRO62" s="286"/>
      <c r="LRP62" s="286"/>
      <c r="LRQ62" s="286"/>
      <c r="LRR62" s="286"/>
      <c r="LRS62" s="286"/>
      <c r="LRT62" s="286"/>
      <c r="LRU62" s="286"/>
      <c r="LRV62" s="286"/>
      <c r="LRW62" s="286"/>
      <c r="LRX62" s="286"/>
      <c r="LRY62" s="286"/>
      <c r="LRZ62" s="286"/>
      <c r="LSA62" s="286"/>
      <c r="LSB62" s="286"/>
      <c r="LSC62" s="286"/>
      <c r="LSD62" s="286"/>
      <c r="LSE62" s="286"/>
      <c r="LSF62" s="286"/>
      <c r="LSG62" s="286"/>
      <c r="LSH62" s="286"/>
      <c r="LSI62" s="286"/>
      <c r="LSJ62" s="286"/>
      <c r="LSK62" s="286"/>
      <c r="LSL62" s="286"/>
      <c r="LSM62" s="286"/>
      <c r="LSN62" s="286"/>
      <c r="LSO62" s="286"/>
      <c r="LSP62" s="286"/>
      <c r="LSQ62" s="286"/>
      <c r="LSR62" s="286"/>
      <c r="LSS62" s="286"/>
      <c r="LST62" s="286"/>
      <c r="LSU62" s="286"/>
      <c r="LSV62" s="286"/>
      <c r="LSW62" s="286"/>
      <c r="LSX62" s="286"/>
      <c r="LSY62" s="286"/>
      <c r="LSZ62" s="286"/>
      <c r="LTA62" s="286"/>
      <c r="LTB62" s="286"/>
      <c r="LTC62" s="286"/>
      <c r="LTD62" s="286"/>
      <c r="LTE62" s="286"/>
      <c r="LTF62" s="286"/>
      <c r="LTG62" s="286"/>
      <c r="LTH62" s="286"/>
      <c r="LTI62" s="286"/>
      <c r="LTJ62" s="286"/>
      <c r="LTK62" s="286"/>
      <c r="LTL62" s="286"/>
      <c r="LTM62" s="286"/>
      <c r="LTN62" s="286"/>
      <c r="LTO62" s="286"/>
      <c r="LTP62" s="286"/>
      <c r="LTQ62" s="286"/>
      <c r="LTR62" s="286"/>
      <c r="LTS62" s="286"/>
      <c r="LTT62" s="286"/>
      <c r="LTU62" s="286"/>
      <c r="LTV62" s="286"/>
      <c r="LTW62" s="286"/>
      <c r="LTX62" s="286"/>
      <c r="LTY62" s="286"/>
      <c r="LTZ62" s="286"/>
      <c r="LUA62" s="286"/>
      <c r="LUB62" s="286"/>
      <c r="LUC62" s="286"/>
      <c r="LUD62" s="286"/>
      <c r="LUE62" s="286"/>
      <c r="LUF62" s="286"/>
      <c r="LUG62" s="286"/>
      <c r="LUH62" s="286"/>
      <c r="LUI62" s="286"/>
      <c r="LUJ62" s="286"/>
      <c r="LUK62" s="286"/>
      <c r="LUL62" s="286"/>
      <c r="LUM62" s="286"/>
      <c r="LUN62" s="286"/>
      <c r="LUO62" s="286"/>
      <c r="LUP62" s="286"/>
      <c r="LUQ62" s="286"/>
      <c r="LUR62" s="286"/>
      <c r="LUS62" s="286"/>
      <c r="LUT62" s="286"/>
      <c r="LUU62" s="286"/>
      <c r="LUV62" s="286"/>
      <c r="LUW62" s="286"/>
      <c r="LUX62" s="286"/>
      <c r="LUY62" s="286"/>
      <c r="LUZ62" s="286"/>
      <c r="LVA62" s="286"/>
      <c r="LVB62" s="286"/>
      <c r="LVC62" s="286"/>
      <c r="LVD62" s="286"/>
      <c r="LVE62" s="286"/>
      <c r="LVF62" s="286"/>
      <c r="LVG62" s="286"/>
      <c r="LVH62" s="286"/>
      <c r="LVI62" s="286"/>
      <c r="LVJ62" s="286"/>
      <c r="LVK62" s="286"/>
      <c r="LVL62" s="286"/>
      <c r="LVM62" s="286"/>
      <c r="LVN62" s="286"/>
      <c r="LVO62" s="286"/>
      <c r="LVP62" s="286"/>
      <c r="LVQ62" s="286"/>
      <c r="LVR62" s="286"/>
      <c r="LVS62" s="286"/>
      <c r="LVT62" s="286"/>
      <c r="LVU62" s="286"/>
      <c r="LVV62" s="286"/>
      <c r="LVW62" s="286"/>
      <c r="LVX62" s="286"/>
      <c r="LVY62" s="286"/>
      <c r="LVZ62" s="286"/>
      <c r="LWA62" s="286"/>
      <c r="LWB62" s="286"/>
      <c r="LWC62" s="286"/>
      <c r="LWD62" s="286"/>
      <c r="LWE62" s="286"/>
      <c r="LWF62" s="286"/>
      <c r="LWG62" s="286"/>
      <c r="LWH62" s="286"/>
      <c r="LWI62" s="286"/>
      <c r="LWJ62" s="286"/>
      <c r="LWK62" s="286"/>
      <c r="LWL62" s="286"/>
      <c r="LWM62" s="286"/>
      <c r="LWN62" s="286"/>
      <c r="LWO62" s="286"/>
      <c r="LWP62" s="286"/>
      <c r="LWQ62" s="286"/>
      <c r="LWR62" s="286"/>
      <c r="LWS62" s="286"/>
      <c r="LWT62" s="286"/>
      <c r="LWU62" s="286"/>
      <c r="LWV62" s="286"/>
      <c r="LWW62" s="286"/>
      <c r="LWX62" s="286"/>
      <c r="LWY62" s="286"/>
      <c r="LWZ62" s="286"/>
      <c r="LXA62" s="286"/>
      <c r="LXB62" s="286"/>
      <c r="LXC62" s="286"/>
      <c r="LXD62" s="286"/>
      <c r="LXE62" s="286"/>
      <c r="LXF62" s="286"/>
      <c r="LXG62" s="286"/>
      <c r="LXH62" s="286"/>
      <c r="LXI62" s="286"/>
      <c r="LXJ62" s="286"/>
      <c r="LXK62" s="286"/>
      <c r="LXL62" s="286"/>
      <c r="LXM62" s="286"/>
      <c r="LXN62" s="286"/>
      <c r="LXO62" s="286"/>
      <c r="LXP62" s="286"/>
      <c r="LXQ62" s="286"/>
      <c r="LXR62" s="286"/>
      <c r="LXS62" s="286"/>
      <c r="LXT62" s="286"/>
      <c r="LXU62" s="286"/>
      <c r="LXV62" s="286"/>
      <c r="LXW62" s="286"/>
      <c r="LXX62" s="286"/>
      <c r="LXY62" s="286"/>
      <c r="LXZ62" s="286"/>
      <c r="LYA62" s="286"/>
      <c r="LYB62" s="286"/>
      <c r="LYC62" s="286"/>
      <c r="LYD62" s="286"/>
      <c r="LYE62" s="286"/>
      <c r="LYF62" s="286"/>
      <c r="LYG62" s="286"/>
      <c r="LYH62" s="286"/>
      <c r="LYI62" s="286"/>
      <c r="LYJ62" s="286"/>
      <c r="LYK62" s="286"/>
      <c r="LYL62" s="286"/>
      <c r="LYM62" s="286"/>
      <c r="LYN62" s="286"/>
      <c r="LYO62" s="286"/>
      <c r="LYP62" s="286"/>
      <c r="LYQ62" s="286"/>
      <c r="LYR62" s="286"/>
      <c r="LYS62" s="286"/>
      <c r="LYT62" s="286"/>
      <c r="LYU62" s="286"/>
      <c r="LYV62" s="286"/>
      <c r="LYW62" s="286"/>
      <c r="LYX62" s="286"/>
      <c r="LYY62" s="286"/>
      <c r="LYZ62" s="286"/>
      <c r="LZA62" s="286"/>
      <c r="LZB62" s="286"/>
      <c r="LZC62" s="286"/>
      <c r="LZD62" s="286"/>
      <c r="LZE62" s="286"/>
      <c r="LZF62" s="286"/>
      <c r="LZG62" s="286"/>
      <c r="LZH62" s="286"/>
      <c r="LZI62" s="286"/>
      <c r="LZJ62" s="286"/>
      <c r="LZK62" s="286"/>
      <c r="LZL62" s="286"/>
      <c r="LZM62" s="286"/>
      <c r="LZN62" s="286"/>
      <c r="LZO62" s="286"/>
      <c r="LZP62" s="286"/>
      <c r="LZQ62" s="286"/>
      <c r="LZR62" s="286"/>
      <c r="LZS62" s="286"/>
      <c r="LZT62" s="286"/>
      <c r="LZU62" s="286"/>
      <c r="LZV62" s="286"/>
      <c r="LZW62" s="286"/>
      <c r="LZX62" s="286"/>
      <c r="LZY62" s="286"/>
      <c r="LZZ62" s="286"/>
      <c r="MAA62" s="286"/>
      <c r="MAB62" s="286"/>
      <c r="MAC62" s="286"/>
      <c r="MAD62" s="286"/>
      <c r="MAE62" s="286"/>
      <c r="MAF62" s="286"/>
      <c r="MAG62" s="286"/>
      <c r="MAH62" s="286"/>
      <c r="MAI62" s="286"/>
      <c r="MAJ62" s="286"/>
      <c r="MAK62" s="286"/>
      <c r="MAL62" s="286"/>
      <c r="MAM62" s="286"/>
      <c r="MAN62" s="286"/>
      <c r="MAO62" s="286"/>
      <c r="MAP62" s="286"/>
      <c r="MAQ62" s="286"/>
      <c r="MAR62" s="286"/>
      <c r="MAS62" s="286"/>
      <c r="MAT62" s="286"/>
      <c r="MAU62" s="286"/>
      <c r="MAV62" s="286"/>
      <c r="MAW62" s="286"/>
      <c r="MAX62" s="286"/>
      <c r="MAY62" s="286"/>
      <c r="MAZ62" s="286"/>
      <c r="MBA62" s="286"/>
      <c r="MBB62" s="286"/>
      <c r="MBC62" s="286"/>
      <c r="MBD62" s="286"/>
      <c r="MBE62" s="286"/>
      <c r="MBF62" s="286"/>
      <c r="MBG62" s="286"/>
      <c r="MBH62" s="286"/>
      <c r="MBI62" s="286"/>
      <c r="MBJ62" s="286"/>
      <c r="MBK62" s="286"/>
      <c r="MBL62" s="286"/>
      <c r="MBM62" s="286"/>
      <c r="MBN62" s="286"/>
      <c r="MBO62" s="286"/>
      <c r="MBP62" s="286"/>
      <c r="MBQ62" s="286"/>
      <c r="MBR62" s="286"/>
      <c r="MBS62" s="286"/>
      <c r="MBT62" s="286"/>
      <c r="MBU62" s="286"/>
      <c r="MBV62" s="286"/>
      <c r="MBW62" s="286"/>
      <c r="MBX62" s="286"/>
      <c r="MBY62" s="286"/>
      <c r="MBZ62" s="286"/>
      <c r="MCA62" s="286"/>
      <c r="MCB62" s="286"/>
      <c r="MCC62" s="286"/>
      <c r="MCD62" s="286"/>
      <c r="MCE62" s="286"/>
      <c r="MCF62" s="286"/>
      <c r="MCG62" s="286"/>
      <c r="MCH62" s="286"/>
      <c r="MCI62" s="286"/>
      <c r="MCJ62" s="286"/>
      <c r="MCK62" s="286"/>
      <c r="MCL62" s="286"/>
      <c r="MCM62" s="286"/>
      <c r="MCN62" s="286"/>
      <c r="MCO62" s="286"/>
      <c r="MCP62" s="286"/>
      <c r="MCQ62" s="286"/>
      <c r="MCR62" s="286"/>
      <c r="MCS62" s="286"/>
      <c r="MCT62" s="286"/>
      <c r="MCU62" s="286"/>
      <c r="MCV62" s="286"/>
      <c r="MCW62" s="286"/>
      <c r="MCX62" s="286"/>
      <c r="MCY62" s="286"/>
      <c r="MCZ62" s="286"/>
      <c r="MDA62" s="286"/>
      <c r="MDB62" s="286"/>
      <c r="MDC62" s="286"/>
      <c r="MDD62" s="286"/>
      <c r="MDE62" s="286"/>
      <c r="MDF62" s="286"/>
      <c r="MDG62" s="286"/>
      <c r="MDH62" s="286"/>
      <c r="MDI62" s="286"/>
      <c r="MDJ62" s="286"/>
      <c r="MDK62" s="286"/>
      <c r="MDL62" s="286"/>
      <c r="MDM62" s="286"/>
      <c r="MDN62" s="286"/>
      <c r="MDO62" s="286"/>
      <c r="MDP62" s="286"/>
      <c r="MDQ62" s="286"/>
      <c r="MDR62" s="286"/>
      <c r="MDS62" s="286"/>
      <c r="MDT62" s="286"/>
      <c r="MDU62" s="286"/>
      <c r="MDV62" s="286"/>
      <c r="MDW62" s="286"/>
      <c r="MDX62" s="286"/>
      <c r="MDY62" s="286"/>
      <c r="MDZ62" s="286"/>
      <c r="MEA62" s="286"/>
      <c r="MEB62" s="286"/>
      <c r="MEC62" s="286"/>
      <c r="MED62" s="286"/>
      <c r="MEE62" s="286"/>
      <c r="MEF62" s="286"/>
      <c r="MEG62" s="286"/>
      <c r="MEH62" s="286"/>
      <c r="MEI62" s="286"/>
      <c r="MEJ62" s="286"/>
      <c r="MEK62" s="286"/>
      <c r="MEL62" s="286"/>
      <c r="MEM62" s="286"/>
      <c r="MEN62" s="286"/>
      <c r="MEO62" s="286"/>
      <c r="MEP62" s="286"/>
      <c r="MEQ62" s="286"/>
      <c r="MER62" s="286"/>
      <c r="MES62" s="286"/>
      <c r="MET62" s="286"/>
      <c r="MEU62" s="286"/>
      <c r="MEV62" s="286"/>
      <c r="MEW62" s="286"/>
      <c r="MEX62" s="286"/>
      <c r="MEY62" s="286"/>
      <c r="MEZ62" s="286"/>
      <c r="MFA62" s="286"/>
      <c r="MFB62" s="286"/>
      <c r="MFC62" s="286"/>
      <c r="MFD62" s="286"/>
      <c r="MFE62" s="286"/>
      <c r="MFF62" s="286"/>
      <c r="MFG62" s="286"/>
      <c r="MFH62" s="286"/>
      <c r="MFI62" s="286"/>
      <c r="MFJ62" s="286"/>
      <c r="MFK62" s="286"/>
      <c r="MFL62" s="286"/>
      <c r="MFM62" s="286"/>
      <c r="MFN62" s="286"/>
      <c r="MFO62" s="286"/>
      <c r="MFP62" s="286"/>
      <c r="MFQ62" s="286"/>
      <c r="MFR62" s="286"/>
      <c r="MFS62" s="286"/>
      <c r="MFT62" s="286"/>
      <c r="MFU62" s="286"/>
      <c r="MFV62" s="286"/>
      <c r="MFW62" s="286"/>
      <c r="MFX62" s="286"/>
      <c r="MFY62" s="286"/>
      <c r="MFZ62" s="286"/>
      <c r="MGA62" s="286"/>
      <c r="MGB62" s="286"/>
      <c r="MGC62" s="286"/>
      <c r="MGD62" s="286"/>
      <c r="MGE62" s="286"/>
      <c r="MGF62" s="286"/>
      <c r="MGG62" s="286"/>
      <c r="MGH62" s="286"/>
      <c r="MGI62" s="286"/>
      <c r="MGJ62" s="286"/>
      <c r="MGK62" s="286"/>
      <c r="MGL62" s="286"/>
      <c r="MGM62" s="286"/>
      <c r="MGN62" s="286"/>
      <c r="MGO62" s="286"/>
      <c r="MGP62" s="286"/>
      <c r="MGQ62" s="286"/>
      <c r="MGR62" s="286"/>
      <c r="MGS62" s="286"/>
      <c r="MGT62" s="286"/>
      <c r="MGU62" s="286"/>
      <c r="MGV62" s="286"/>
      <c r="MGW62" s="286"/>
      <c r="MGX62" s="286"/>
      <c r="MGY62" s="286"/>
      <c r="MGZ62" s="286"/>
      <c r="MHA62" s="286"/>
      <c r="MHB62" s="286"/>
      <c r="MHC62" s="286"/>
      <c r="MHD62" s="286"/>
      <c r="MHE62" s="286"/>
      <c r="MHF62" s="286"/>
      <c r="MHG62" s="286"/>
      <c r="MHH62" s="286"/>
      <c r="MHI62" s="286"/>
      <c r="MHJ62" s="286"/>
      <c r="MHK62" s="286"/>
      <c r="MHL62" s="286"/>
      <c r="MHM62" s="286"/>
      <c r="MHN62" s="286"/>
      <c r="MHO62" s="286"/>
      <c r="MHP62" s="286"/>
      <c r="MHQ62" s="286"/>
      <c r="MHR62" s="286"/>
      <c r="MHS62" s="286"/>
      <c r="MHT62" s="286"/>
      <c r="MHU62" s="286"/>
      <c r="MHV62" s="286"/>
      <c r="MHW62" s="286"/>
      <c r="MHX62" s="286"/>
      <c r="MHY62" s="286"/>
      <c r="MHZ62" s="286"/>
      <c r="MIA62" s="286"/>
      <c r="MIB62" s="286"/>
      <c r="MIC62" s="286"/>
      <c r="MID62" s="286"/>
      <c r="MIE62" s="286"/>
      <c r="MIF62" s="286"/>
      <c r="MIG62" s="286"/>
      <c r="MIH62" s="286"/>
      <c r="MII62" s="286"/>
      <c r="MIJ62" s="286"/>
      <c r="MIK62" s="286"/>
      <c r="MIL62" s="286"/>
      <c r="MIM62" s="286"/>
      <c r="MIN62" s="286"/>
      <c r="MIO62" s="286"/>
      <c r="MIP62" s="286"/>
      <c r="MIQ62" s="286"/>
      <c r="MIR62" s="286"/>
      <c r="MIS62" s="286"/>
      <c r="MIT62" s="286"/>
      <c r="MIU62" s="286"/>
      <c r="MIV62" s="286"/>
      <c r="MIW62" s="286"/>
      <c r="MIX62" s="286"/>
      <c r="MIY62" s="286"/>
      <c r="MIZ62" s="286"/>
      <c r="MJA62" s="286"/>
      <c r="MJB62" s="286"/>
      <c r="MJC62" s="286"/>
      <c r="MJD62" s="286"/>
      <c r="MJE62" s="286"/>
      <c r="MJF62" s="286"/>
      <c r="MJG62" s="286"/>
      <c r="MJH62" s="286"/>
      <c r="MJI62" s="286"/>
      <c r="MJJ62" s="286"/>
      <c r="MJK62" s="286"/>
      <c r="MJL62" s="286"/>
      <c r="MJM62" s="286"/>
      <c r="MJN62" s="286"/>
      <c r="MJO62" s="286"/>
      <c r="MJP62" s="286"/>
      <c r="MJQ62" s="286"/>
      <c r="MJR62" s="286"/>
      <c r="MJS62" s="286"/>
      <c r="MJT62" s="286"/>
      <c r="MJU62" s="286"/>
      <c r="MJV62" s="286"/>
      <c r="MJW62" s="286"/>
      <c r="MJX62" s="286"/>
      <c r="MJY62" s="286"/>
      <c r="MJZ62" s="286"/>
      <c r="MKA62" s="286"/>
      <c r="MKB62" s="286"/>
      <c r="MKC62" s="286"/>
      <c r="MKD62" s="286"/>
      <c r="MKE62" s="286"/>
      <c r="MKF62" s="286"/>
      <c r="MKG62" s="286"/>
      <c r="MKH62" s="286"/>
      <c r="MKI62" s="286"/>
      <c r="MKJ62" s="286"/>
      <c r="MKK62" s="286"/>
      <c r="MKL62" s="286"/>
      <c r="MKM62" s="286"/>
      <c r="MKN62" s="286"/>
      <c r="MKO62" s="286"/>
      <c r="MKP62" s="286"/>
      <c r="MKQ62" s="286"/>
      <c r="MKR62" s="286"/>
      <c r="MKS62" s="286"/>
      <c r="MKT62" s="286"/>
      <c r="MKU62" s="286"/>
      <c r="MKV62" s="286"/>
      <c r="MKW62" s="286"/>
      <c r="MKX62" s="286"/>
      <c r="MKY62" s="286"/>
      <c r="MKZ62" s="286"/>
      <c r="MLA62" s="286"/>
      <c r="MLB62" s="286"/>
      <c r="MLC62" s="286"/>
      <c r="MLD62" s="286"/>
      <c r="MLE62" s="286"/>
      <c r="MLF62" s="286"/>
      <c r="MLG62" s="286"/>
      <c r="MLH62" s="286"/>
      <c r="MLI62" s="286"/>
      <c r="MLJ62" s="286"/>
      <c r="MLK62" s="286"/>
      <c r="MLL62" s="286"/>
      <c r="MLM62" s="286"/>
      <c r="MLN62" s="286"/>
      <c r="MLO62" s="286"/>
      <c r="MLP62" s="286"/>
      <c r="MLQ62" s="286"/>
      <c r="MLR62" s="286"/>
      <c r="MLS62" s="286"/>
      <c r="MLT62" s="286"/>
      <c r="MLU62" s="286"/>
      <c r="MLV62" s="286"/>
      <c r="MLW62" s="286"/>
      <c r="MLX62" s="286"/>
      <c r="MLY62" s="286"/>
      <c r="MLZ62" s="286"/>
      <c r="MMA62" s="286"/>
      <c r="MMB62" s="286"/>
      <c r="MMC62" s="286"/>
      <c r="MMD62" s="286"/>
      <c r="MME62" s="286"/>
      <c r="MMF62" s="286"/>
      <c r="MMG62" s="286"/>
      <c r="MMH62" s="286"/>
      <c r="MMI62" s="286"/>
      <c r="MMJ62" s="286"/>
      <c r="MMK62" s="286"/>
      <c r="MML62" s="286"/>
      <c r="MMM62" s="286"/>
      <c r="MMN62" s="286"/>
      <c r="MMO62" s="286"/>
      <c r="MMP62" s="286"/>
      <c r="MMQ62" s="286"/>
      <c r="MMR62" s="286"/>
      <c r="MMS62" s="286"/>
      <c r="MMT62" s="286"/>
      <c r="MMU62" s="286"/>
      <c r="MMV62" s="286"/>
      <c r="MMW62" s="286"/>
      <c r="MMX62" s="286"/>
      <c r="MMY62" s="286"/>
      <c r="MMZ62" s="286"/>
      <c r="MNA62" s="286"/>
      <c r="MNB62" s="286"/>
      <c r="MNC62" s="286"/>
      <c r="MND62" s="286"/>
      <c r="MNE62" s="286"/>
      <c r="MNF62" s="286"/>
      <c r="MNG62" s="286"/>
      <c r="MNH62" s="286"/>
      <c r="MNI62" s="286"/>
      <c r="MNJ62" s="286"/>
      <c r="MNK62" s="286"/>
      <c r="MNL62" s="286"/>
      <c r="MNM62" s="286"/>
      <c r="MNN62" s="286"/>
      <c r="MNO62" s="286"/>
      <c r="MNP62" s="286"/>
      <c r="MNQ62" s="286"/>
      <c r="MNR62" s="286"/>
      <c r="MNS62" s="286"/>
      <c r="MNT62" s="286"/>
      <c r="MNU62" s="286"/>
      <c r="MNV62" s="286"/>
      <c r="MNW62" s="286"/>
      <c r="MNX62" s="286"/>
      <c r="MNY62" s="286"/>
      <c r="MNZ62" s="286"/>
      <c r="MOA62" s="286"/>
      <c r="MOB62" s="286"/>
      <c r="MOC62" s="286"/>
      <c r="MOD62" s="286"/>
      <c r="MOE62" s="286"/>
      <c r="MOF62" s="286"/>
      <c r="MOG62" s="286"/>
      <c r="MOH62" s="286"/>
      <c r="MOI62" s="286"/>
      <c r="MOJ62" s="286"/>
      <c r="MOK62" s="286"/>
      <c r="MOL62" s="286"/>
      <c r="MOM62" s="286"/>
      <c r="MON62" s="286"/>
      <c r="MOO62" s="286"/>
      <c r="MOP62" s="286"/>
      <c r="MOQ62" s="286"/>
      <c r="MOR62" s="286"/>
      <c r="MOS62" s="286"/>
      <c r="MOT62" s="286"/>
      <c r="MOU62" s="286"/>
      <c r="MOV62" s="286"/>
      <c r="MOW62" s="286"/>
      <c r="MOX62" s="286"/>
      <c r="MOY62" s="286"/>
      <c r="MOZ62" s="286"/>
      <c r="MPA62" s="286"/>
      <c r="MPB62" s="286"/>
      <c r="MPC62" s="286"/>
      <c r="MPD62" s="286"/>
      <c r="MPE62" s="286"/>
      <c r="MPF62" s="286"/>
      <c r="MPG62" s="286"/>
      <c r="MPH62" s="286"/>
      <c r="MPI62" s="286"/>
      <c r="MPJ62" s="286"/>
      <c r="MPK62" s="286"/>
      <c r="MPL62" s="286"/>
      <c r="MPM62" s="286"/>
      <c r="MPN62" s="286"/>
      <c r="MPO62" s="286"/>
      <c r="MPP62" s="286"/>
      <c r="MPQ62" s="286"/>
      <c r="MPR62" s="286"/>
      <c r="MPS62" s="286"/>
      <c r="MPT62" s="286"/>
      <c r="MPU62" s="286"/>
      <c r="MPV62" s="286"/>
      <c r="MPW62" s="286"/>
      <c r="MPX62" s="286"/>
      <c r="MPY62" s="286"/>
      <c r="MPZ62" s="286"/>
      <c r="MQA62" s="286"/>
      <c r="MQB62" s="286"/>
      <c r="MQC62" s="286"/>
      <c r="MQD62" s="286"/>
      <c r="MQE62" s="286"/>
      <c r="MQF62" s="286"/>
      <c r="MQG62" s="286"/>
      <c r="MQH62" s="286"/>
      <c r="MQI62" s="286"/>
      <c r="MQJ62" s="286"/>
      <c r="MQK62" s="286"/>
      <c r="MQL62" s="286"/>
      <c r="MQM62" s="286"/>
      <c r="MQN62" s="286"/>
      <c r="MQO62" s="286"/>
      <c r="MQP62" s="286"/>
      <c r="MQQ62" s="286"/>
      <c r="MQR62" s="286"/>
      <c r="MQS62" s="286"/>
      <c r="MQT62" s="286"/>
      <c r="MQU62" s="286"/>
      <c r="MQV62" s="286"/>
      <c r="MQW62" s="286"/>
      <c r="MQX62" s="286"/>
      <c r="MQY62" s="286"/>
      <c r="MQZ62" s="286"/>
      <c r="MRA62" s="286"/>
      <c r="MRB62" s="286"/>
      <c r="MRC62" s="286"/>
      <c r="MRD62" s="286"/>
      <c r="MRE62" s="286"/>
      <c r="MRF62" s="286"/>
      <c r="MRG62" s="286"/>
      <c r="MRH62" s="286"/>
      <c r="MRI62" s="286"/>
      <c r="MRJ62" s="286"/>
      <c r="MRK62" s="286"/>
      <c r="MRL62" s="286"/>
      <c r="MRM62" s="286"/>
      <c r="MRN62" s="286"/>
      <c r="MRO62" s="286"/>
      <c r="MRP62" s="286"/>
      <c r="MRQ62" s="286"/>
      <c r="MRR62" s="286"/>
      <c r="MRS62" s="286"/>
      <c r="MRT62" s="286"/>
      <c r="MRU62" s="286"/>
      <c r="MRV62" s="286"/>
      <c r="MRW62" s="286"/>
      <c r="MRX62" s="286"/>
      <c r="MRY62" s="286"/>
      <c r="MRZ62" s="286"/>
      <c r="MSA62" s="286"/>
      <c r="MSB62" s="286"/>
      <c r="MSC62" s="286"/>
      <c r="MSD62" s="286"/>
      <c r="MSE62" s="286"/>
      <c r="MSF62" s="286"/>
      <c r="MSG62" s="286"/>
      <c r="MSH62" s="286"/>
      <c r="MSI62" s="286"/>
      <c r="MSJ62" s="286"/>
      <c r="MSK62" s="286"/>
      <c r="MSL62" s="286"/>
      <c r="MSM62" s="286"/>
      <c r="MSN62" s="286"/>
      <c r="MSO62" s="286"/>
      <c r="MSP62" s="286"/>
      <c r="MSQ62" s="286"/>
      <c r="MSR62" s="286"/>
      <c r="MSS62" s="286"/>
      <c r="MST62" s="286"/>
      <c r="MSU62" s="286"/>
      <c r="MSV62" s="286"/>
      <c r="MSW62" s="286"/>
      <c r="MSX62" s="286"/>
      <c r="MSY62" s="286"/>
      <c r="MSZ62" s="286"/>
      <c r="MTA62" s="286"/>
      <c r="MTB62" s="286"/>
      <c r="MTC62" s="286"/>
      <c r="MTD62" s="286"/>
      <c r="MTE62" s="286"/>
      <c r="MTF62" s="286"/>
      <c r="MTG62" s="286"/>
      <c r="MTH62" s="286"/>
      <c r="MTI62" s="286"/>
      <c r="MTJ62" s="286"/>
      <c r="MTK62" s="286"/>
      <c r="MTL62" s="286"/>
      <c r="MTM62" s="286"/>
      <c r="MTN62" s="286"/>
      <c r="MTO62" s="286"/>
      <c r="MTP62" s="286"/>
      <c r="MTQ62" s="286"/>
      <c r="MTR62" s="286"/>
      <c r="MTS62" s="286"/>
      <c r="MTT62" s="286"/>
      <c r="MTU62" s="286"/>
      <c r="MTV62" s="286"/>
      <c r="MTW62" s="286"/>
      <c r="MTX62" s="286"/>
      <c r="MTY62" s="286"/>
      <c r="MTZ62" s="286"/>
      <c r="MUA62" s="286"/>
      <c r="MUB62" s="286"/>
      <c r="MUC62" s="286"/>
      <c r="MUD62" s="286"/>
      <c r="MUE62" s="286"/>
      <c r="MUF62" s="286"/>
      <c r="MUG62" s="286"/>
      <c r="MUH62" s="286"/>
      <c r="MUI62" s="286"/>
      <c r="MUJ62" s="286"/>
      <c r="MUK62" s="286"/>
      <c r="MUL62" s="286"/>
      <c r="MUM62" s="286"/>
      <c r="MUN62" s="286"/>
      <c r="MUO62" s="286"/>
      <c r="MUP62" s="286"/>
      <c r="MUQ62" s="286"/>
      <c r="MUR62" s="286"/>
      <c r="MUS62" s="286"/>
      <c r="MUT62" s="286"/>
      <c r="MUU62" s="286"/>
      <c r="MUV62" s="286"/>
      <c r="MUW62" s="286"/>
      <c r="MUX62" s="286"/>
      <c r="MUY62" s="286"/>
      <c r="MUZ62" s="286"/>
      <c r="MVA62" s="286"/>
      <c r="MVB62" s="286"/>
      <c r="MVC62" s="286"/>
      <c r="MVD62" s="286"/>
      <c r="MVE62" s="286"/>
      <c r="MVF62" s="286"/>
      <c r="MVG62" s="286"/>
      <c r="MVH62" s="286"/>
      <c r="MVI62" s="286"/>
      <c r="MVJ62" s="286"/>
      <c r="MVK62" s="286"/>
      <c r="MVL62" s="286"/>
      <c r="MVM62" s="286"/>
      <c r="MVN62" s="286"/>
      <c r="MVO62" s="286"/>
      <c r="MVP62" s="286"/>
      <c r="MVQ62" s="286"/>
      <c r="MVR62" s="286"/>
      <c r="MVS62" s="286"/>
      <c r="MVT62" s="286"/>
      <c r="MVU62" s="286"/>
      <c r="MVV62" s="286"/>
      <c r="MVW62" s="286"/>
      <c r="MVX62" s="286"/>
      <c r="MVY62" s="286"/>
      <c r="MVZ62" s="286"/>
      <c r="MWA62" s="286"/>
      <c r="MWB62" s="286"/>
      <c r="MWC62" s="286"/>
      <c r="MWD62" s="286"/>
      <c r="MWE62" s="286"/>
      <c r="MWF62" s="286"/>
      <c r="MWG62" s="286"/>
      <c r="MWH62" s="286"/>
      <c r="MWI62" s="286"/>
      <c r="MWJ62" s="286"/>
      <c r="MWK62" s="286"/>
      <c r="MWL62" s="286"/>
      <c r="MWM62" s="286"/>
      <c r="MWN62" s="286"/>
      <c r="MWO62" s="286"/>
      <c r="MWP62" s="286"/>
      <c r="MWQ62" s="286"/>
      <c r="MWR62" s="286"/>
      <c r="MWS62" s="286"/>
      <c r="MWT62" s="286"/>
      <c r="MWU62" s="286"/>
      <c r="MWV62" s="286"/>
      <c r="MWW62" s="286"/>
      <c r="MWX62" s="286"/>
      <c r="MWY62" s="286"/>
      <c r="MWZ62" s="286"/>
      <c r="MXA62" s="286"/>
      <c r="MXB62" s="286"/>
      <c r="MXC62" s="286"/>
      <c r="MXD62" s="286"/>
      <c r="MXE62" s="286"/>
      <c r="MXF62" s="286"/>
      <c r="MXG62" s="286"/>
      <c r="MXH62" s="286"/>
      <c r="MXI62" s="286"/>
      <c r="MXJ62" s="286"/>
      <c r="MXK62" s="286"/>
      <c r="MXL62" s="286"/>
      <c r="MXM62" s="286"/>
      <c r="MXN62" s="286"/>
      <c r="MXO62" s="286"/>
      <c r="MXP62" s="286"/>
      <c r="MXQ62" s="286"/>
      <c r="MXR62" s="286"/>
      <c r="MXS62" s="286"/>
      <c r="MXT62" s="286"/>
      <c r="MXU62" s="286"/>
      <c r="MXV62" s="286"/>
      <c r="MXW62" s="286"/>
      <c r="MXX62" s="286"/>
      <c r="MXY62" s="286"/>
      <c r="MXZ62" s="286"/>
      <c r="MYA62" s="286"/>
      <c r="MYB62" s="286"/>
      <c r="MYC62" s="286"/>
      <c r="MYD62" s="286"/>
      <c r="MYE62" s="286"/>
      <c r="MYF62" s="286"/>
      <c r="MYG62" s="286"/>
      <c r="MYH62" s="286"/>
      <c r="MYI62" s="286"/>
      <c r="MYJ62" s="286"/>
      <c r="MYK62" s="286"/>
      <c r="MYL62" s="286"/>
      <c r="MYM62" s="286"/>
      <c r="MYN62" s="286"/>
      <c r="MYO62" s="286"/>
      <c r="MYP62" s="286"/>
      <c r="MYQ62" s="286"/>
      <c r="MYR62" s="286"/>
      <c r="MYS62" s="286"/>
      <c r="MYT62" s="286"/>
      <c r="MYU62" s="286"/>
      <c r="MYV62" s="286"/>
      <c r="MYW62" s="286"/>
      <c r="MYX62" s="286"/>
      <c r="MYY62" s="286"/>
      <c r="MYZ62" s="286"/>
      <c r="MZA62" s="286"/>
      <c r="MZB62" s="286"/>
      <c r="MZC62" s="286"/>
      <c r="MZD62" s="286"/>
      <c r="MZE62" s="286"/>
      <c r="MZF62" s="286"/>
      <c r="MZG62" s="286"/>
      <c r="MZH62" s="286"/>
      <c r="MZI62" s="286"/>
      <c r="MZJ62" s="286"/>
      <c r="MZK62" s="286"/>
      <c r="MZL62" s="286"/>
      <c r="MZM62" s="286"/>
      <c r="MZN62" s="286"/>
      <c r="MZO62" s="286"/>
      <c r="MZP62" s="286"/>
      <c r="MZQ62" s="286"/>
      <c r="MZR62" s="286"/>
      <c r="MZS62" s="286"/>
      <c r="MZT62" s="286"/>
      <c r="MZU62" s="286"/>
      <c r="MZV62" s="286"/>
      <c r="MZW62" s="286"/>
      <c r="MZX62" s="286"/>
      <c r="MZY62" s="286"/>
      <c r="MZZ62" s="286"/>
      <c r="NAA62" s="286"/>
      <c r="NAB62" s="286"/>
      <c r="NAC62" s="286"/>
      <c r="NAD62" s="286"/>
      <c r="NAE62" s="286"/>
      <c r="NAF62" s="286"/>
      <c r="NAG62" s="286"/>
      <c r="NAH62" s="286"/>
      <c r="NAI62" s="286"/>
      <c r="NAJ62" s="286"/>
      <c r="NAK62" s="286"/>
      <c r="NAL62" s="286"/>
      <c r="NAM62" s="286"/>
      <c r="NAN62" s="286"/>
      <c r="NAO62" s="286"/>
      <c r="NAP62" s="286"/>
      <c r="NAQ62" s="286"/>
      <c r="NAR62" s="286"/>
      <c r="NAS62" s="286"/>
      <c r="NAT62" s="286"/>
      <c r="NAU62" s="286"/>
      <c r="NAV62" s="286"/>
      <c r="NAW62" s="286"/>
      <c r="NAX62" s="286"/>
      <c r="NAY62" s="286"/>
      <c r="NAZ62" s="286"/>
      <c r="NBA62" s="286"/>
      <c r="NBB62" s="286"/>
      <c r="NBC62" s="286"/>
      <c r="NBD62" s="286"/>
      <c r="NBE62" s="286"/>
      <c r="NBF62" s="286"/>
      <c r="NBG62" s="286"/>
      <c r="NBH62" s="286"/>
      <c r="NBI62" s="286"/>
      <c r="NBJ62" s="286"/>
      <c r="NBK62" s="286"/>
      <c r="NBL62" s="286"/>
      <c r="NBM62" s="286"/>
      <c r="NBN62" s="286"/>
      <c r="NBO62" s="286"/>
      <c r="NBP62" s="286"/>
      <c r="NBQ62" s="286"/>
      <c r="NBR62" s="286"/>
      <c r="NBS62" s="286"/>
      <c r="NBT62" s="286"/>
      <c r="NBU62" s="286"/>
      <c r="NBV62" s="286"/>
      <c r="NBW62" s="286"/>
      <c r="NBX62" s="286"/>
      <c r="NBY62" s="286"/>
      <c r="NBZ62" s="286"/>
      <c r="NCA62" s="286"/>
      <c r="NCB62" s="286"/>
      <c r="NCC62" s="286"/>
      <c r="NCD62" s="286"/>
      <c r="NCE62" s="286"/>
      <c r="NCF62" s="286"/>
      <c r="NCG62" s="286"/>
      <c r="NCH62" s="286"/>
      <c r="NCI62" s="286"/>
      <c r="NCJ62" s="286"/>
      <c r="NCK62" s="286"/>
      <c r="NCL62" s="286"/>
      <c r="NCM62" s="286"/>
      <c r="NCN62" s="286"/>
      <c r="NCO62" s="286"/>
      <c r="NCP62" s="286"/>
      <c r="NCQ62" s="286"/>
      <c r="NCR62" s="286"/>
      <c r="NCS62" s="286"/>
      <c r="NCT62" s="286"/>
      <c r="NCU62" s="286"/>
      <c r="NCV62" s="286"/>
      <c r="NCW62" s="286"/>
      <c r="NCX62" s="286"/>
      <c r="NCY62" s="286"/>
      <c r="NCZ62" s="286"/>
      <c r="NDA62" s="286"/>
      <c r="NDB62" s="286"/>
      <c r="NDC62" s="286"/>
      <c r="NDD62" s="286"/>
      <c r="NDE62" s="286"/>
      <c r="NDF62" s="286"/>
      <c r="NDG62" s="286"/>
      <c r="NDH62" s="286"/>
      <c r="NDI62" s="286"/>
      <c r="NDJ62" s="286"/>
      <c r="NDK62" s="286"/>
      <c r="NDL62" s="286"/>
      <c r="NDM62" s="286"/>
      <c r="NDN62" s="286"/>
      <c r="NDO62" s="286"/>
      <c r="NDP62" s="286"/>
      <c r="NDQ62" s="286"/>
      <c r="NDR62" s="286"/>
      <c r="NDS62" s="286"/>
      <c r="NDT62" s="286"/>
      <c r="NDU62" s="286"/>
      <c r="NDV62" s="286"/>
      <c r="NDW62" s="286"/>
      <c r="NDX62" s="286"/>
      <c r="NDY62" s="286"/>
      <c r="NDZ62" s="286"/>
      <c r="NEA62" s="286"/>
      <c r="NEB62" s="286"/>
      <c r="NEC62" s="286"/>
      <c r="NED62" s="286"/>
      <c r="NEE62" s="286"/>
      <c r="NEF62" s="286"/>
      <c r="NEG62" s="286"/>
      <c r="NEH62" s="286"/>
      <c r="NEI62" s="286"/>
      <c r="NEJ62" s="286"/>
      <c r="NEK62" s="286"/>
      <c r="NEL62" s="286"/>
      <c r="NEM62" s="286"/>
      <c r="NEN62" s="286"/>
      <c r="NEO62" s="286"/>
      <c r="NEP62" s="286"/>
      <c r="NEQ62" s="286"/>
      <c r="NER62" s="286"/>
      <c r="NES62" s="286"/>
      <c r="NET62" s="286"/>
      <c r="NEU62" s="286"/>
      <c r="NEV62" s="286"/>
      <c r="NEW62" s="286"/>
      <c r="NEX62" s="286"/>
      <c r="NEY62" s="286"/>
      <c r="NEZ62" s="286"/>
      <c r="NFA62" s="286"/>
      <c r="NFB62" s="286"/>
      <c r="NFC62" s="286"/>
      <c r="NFD62" s="286"/>
      <c r="NFE62" s="286"/>
      <c r="NFF62" s="286"/>
      <c r="NFG62" s="286"/>
      <c r="NFH62" s="286"/>
      <c r="NFI62" s="286"/>
      <c r="NFJ62" s="286"/>
      <c r="NFK62" s="286"/>
      <c r="NFL62" s="286"/>
      <c r="NFM62" s="286"/>
      <c r="NFN62" s="286"/>
      <c r="NFO62" s="286"/>
      <c r="NFP62" s="286"/>
      <c r="NFQ62" s="286"/>
      <c r="NFR62" s="286"/>
      <c r="NFS62" s="286"/>
      <c r="NFT62" s="286"/>
      <c r="NFU62" s="286"/>
      <c r="NFV62" s="286"/>
      <c r="NFW62" s="286"/>
      <c r="NFX62" s="286"/>
      <c r="NFY62" s="286"/>
      <c r="NFZ62" s="286"/>
      <c r="NGA62" s="286"/>
      <c r="NGB62" s="286"/>
      <c r="NGC62" s="286"/>
      <c r="NGD62" s="286"/>
      <c r="NGE62" s="286"/>
      <c r="NGF62" s="286"/>
      <c r="NGG62" s="286"/>
      <c r="NGH62" s="286"/>
      <c r="NGI62" s="286"/>
      <c r="NGJ62" s="286"/>
      <c r="NGK62" s="286"/>
      <c r="NGL62" s="286"/>
      <c r="NGM62" s="286"/>
      <c r="NGN62" s="286"/>
      <c r="NGO62" s="286"/>
      <c r="NGP62" s="286"/>
      <c r="NGQ62" s="286"/>
      <c r="NGR62" s="286"/>
      <c r="NGS62" s="286"/>
      <c r="NGT62" s="286"/>
      <c r="NGU62" s="286"/>
      <c r="NGV62" s="286"/>
      <c r="NGW62" s="286"/>
      <c r="NGX62" s="286"/>
      <c r="NGY62" s="286"/>
      <c r="NGZ62" s="286"/>
      <c r="NHA62" s="286"/>
      <c r="NHB62" s="286"/>
      <c r="NHC62" s="286"/>
      <c r="NHD62" s="286"/>
      <c r="NHE62" s="286"/>
      <c r="NHF62" s="286"/>
      <c r="NHG62" s="286"/>
      <c r="NHH62" s="286"/>
      <c r="NHI62" s="286"/>
      <c r="NHJ62" s="286"/>
      <c r="NHK62" s="286"/>
      <c r="NHL62" s="286"/>
      <c r="NHM62" s="286"/>
      <c r="NHN62" s="286"/>
      <c r="NHO62" s="286"/>
      <c r="NHP62" s="286"/>
      <c r="NHQ62" s="286"/>
      <c r="NHR62" s="286"/>
      <c r="NHS62" s="286"/>
      <c r="NHT62" s="286"/>
      <c r="NHU62" s="286"/>
      <c r="NHV62" s="286"/>
      <c r="NHW62" s="286"/>
      <c r="NHX62" s="286"/>
      <c r="NHY62" s="286"/>
      <c r="NHZ62" s="286"/>
      <c r="NIA62" s="286"/>
      <c r="NIB62" s="286"/>
      <c r="NIC62" s="286"/>
      <c r="NID62" s="286"/>
      <c r="NIE62" s="286"/>
      <c r="NIF62" s="286"/>
      <c r="NIG62" s="286"/>
      <c r="NIH62" s="286"/>
      <c r="NII62" s="286"/>
      <c r="NIJ62" s="286"/>
      <c r="NIK62" s="286"/>
      <c r="NIL62" s="286"/>
      <c r="NIM62" s="286"/>
      <c r="NIN62" s="286"/>
      <c r="NIO62" s="286"/>
      <c r="NIP62" s="286"/>
      <c r="NIQ62" s="286"/>
      <c r="NIR62" s="286"/>
      <c r="NIS62" s="286"/>
      <c r="NIT62" s="286"/>
      <c r="NIU62" s="286"/>
      <c r="NIV62" s="286"/>
      <c r="NIW62" s="286"/>
      <c r="NIX62" s="286"/>
      <c r="NIY62" s="286"/>
      <c r="NIZ62" s="286"/>
      <c r="NJA62" s="286"/>
      <c r="NJB62" s="286"/>
      <c r="NJC62" s="286"/>
      <c r="NJD62" s="286"/>
      <c r="NJE62" s="286"/>
      <c r="NJF62" s="286"/>
      <c r="NJG62" s="286"/>
      <c r="NJH62" s="286"/>
      <c r="NJI62" s="286"/>
      <c r="NJJ62" s="286"/>
      <c r="NJK62" s="286"/>
      <c r="NJL62" s="286"/>
      <c r="NJM62" s="286"/>
      <c r="NJN62" s="286"/>
      <c r="NJO62" s="286"/>
      <c r="NJP62" s="286"/>
      <c r="NJQ62" s="286"/>
      <c r="NJR62" s="286"/>
      <c r="NJS62" s="286"/>
      <c r="NJT62" s="286"/>
      <c r="NJU62" s="286"/>
      <c r="NJV62" s="286"/>
      <c r="NJW62" s="286"/>
      <c r="NJX62" s="286"/>
      <c r="NJY62" s="286"/>
      <c r="NJZ62" s="286"/>
      <c r="NKA62" s="286"/>
      <c r="NKB62" s="286"/>
      <c r="NKC62" s="286"/>
      <c r="NKD62" s="286"/>
      <c r="NKE62" s="286"/>
      <c r="NKF62" s="286"/>
      <c r="NKG62" s="286"/>
      <c r="NKH62" s="286"/>
      <c r="NKI62" s="286"/>
      <c r="NKJ62" s="286"/>
      <c r="NKK62" s="286"/>
      <c r="NKL62" s="286"/>
      <c r="NKM62" s="286"/>
      <c r="NKN62" s="286"/>
      <c r="NKO62" s="286"/>
      <c r="NKP62" s="286"/>
      <c r="NKQ62" s="286"/>
      <c r="NKR62" s="286"/>
      <c r="NKS62" s="286"/>
      <c r="NKT62" s="286"/>
      <c r="NKU62" s="286"/>
      <c r="NKV62" s="286"/>
      <c r="NKW62" s="286"/>
      <c r="NKX62" s="286"/>
      <c r="NKY62" s="286"/>
      <c r="NKZ62" s="286"/>
      <c r="NLA62" s="286"/>
      <c r="NLB62" s="286"/>
      <c r="NLC62" s="286"/>
      <c r="NLD62" s="286"/>
      <c r="NLE62" s="286"/>
      <c r="NLF62" s="286"/>
      <c r="NLG62" s="286"/>
      <c r="NLH62" s="286"/>
      <c r="NLI62" s="286"/>
      <c r="NLJ62" s="286"/>
      <c r="NLK62" s="286"/>
      <c r="NLL62" s="286"/>
      <c r="NLM62" s="286"/>
      <c r="NLN62" s="286"/>
      <c r="NLO62" s="286"/>
      <c r="NLP62" s="286"/>
      <c r="NLQ62" s="286"/>
      <c r="NLR62" s="286"/>
      <c r="NLS62" s="286"/>
      <c r="NLT62" s="286"/>
      <c r="NLU62" s="286"/>
      <c r="NLV62" s="286"/>
      <c r="NLW62" s="286"/>
      <c r="NLX62" s="286"/>
      <c r="NLY62" s="286"/>
      <c r="NLZ62" s="286"/>
      <c r="NMA62" s="286"/>
      <c r="NMB62" s="286"/>
      <c r="NMC62" s="286"/>
      <c r="NMD62" s="286"/>
      <c r="NME62" s="286"/>
      <c r="NMF62" s="286"/>
      <c r="NMG62" s="286"/>
      <c r="NMH62" s="286"/>
      <c r="NMI62" s="286"/>
      <c r="NMJ62" s="286"/>
      <c r="NMK62" s="286"/>
      <c r="NML62" s="286"/>
      <c r="NMM62" s="286"/>
      <c r="NMN62" s="286"/>
      <c r="NMO62" s="286"/>
      <c r="NMP62" s="286"/>
      <c r="NMQ62" s="286"/>
      <c r="NMR62" s="286"/>
      <c r="NMS62" s="286"/>
      <c r="NMT62" s="286"/>
      <c r="NMU62" s="286"/>
      <c r="NMV62" s="286"/>
      <c r="NMW62" s="286"/>
      <c r="NMX62" s="286"/>
      <c r="NMY62" s="286"/>
      <c r="NMZ62" s="286"/>
      <c r="NNA62" s="286"/>
      <c r="NNB62" s="286"/>
      <c r="NNC62" s="286"/>
      <c r="NND62" s="286"/>
      <c r="NNE62" s="286"/>
      <c r="NNF62" s="286"/>
      <c r="NNG62" s="286"/>
      <c r="NNH62" s="286"/>
      <c r="NNI62" s="286"/>
      <c r="NNJ62" s="286"/>
      <c r="NNK62" s="286"/>
      <c r="NNL62" s="286"/>
      <c r="NNM62" s="286"/>
      <c r="NNN62" s="286"/>
      <c r="NNO62" s="286"/>
      <c r="NNP62" s="286"/>
      <c r="NNQ62" s="286"/>
      <c r="NNR62" s="286"/>
      <c r="NNS62" s="286"/>
      <c r="NNT62" s="286"/>
      <c r="NNU62" s="286"/>
      <c r="NNV62" s="286"/>
      <c r="NNW62" s="286"/>
      <c r="NNX62" s="286"/>
      <c r="NNY62" s="286"/>
      <c r="NNZ62" s="286"/>
      <c r="NOA62" s="286"/>
      <c r="NOB62" s="286"/>
      <c r="NOC62" s="286"/>
      <c r="NOD62" s="286"/>
      <c r="NOE62" s="286"/>
      <c r="NOF62" s="286"/>
      <c r="NOG62" s="286"/>
      <c r="NOH62" s="286"/>
      <c r="NOI62" s="286"/>
      <c r="NOJ62" s="286"/>
      <c r="NOK62" s="286"/>
      <c r="NOL62" s="286"/>
      <c r="NOM62" s="286"/>
      <c r="NON62" s="286"/>
      <c r="NOO62" s="286"/>
      <c r="NOP62" s="286"/>
      <c r="NOQ62" s="286"/>
      <c r="NOR62" s="286"/>
      <c r="NOS62" s="286"/>
      <c r="NOT62" s="286"/>
      <c r="NOU62" s="286"/>
      <c r="NOV62" s="286"/>
      <c r="NOW62" s="286"/>
      <c r="NOX62" s="286"/>
      <c r="NOY62" s="286"/>
      <c r="NOZ62" s="286"/>
      <c r="NPA62" s="286"/>
      <c r="NPB62" s="286"/>
      <c r="NPC62" s="286"/>
      <c r="NPD62" s="286"/>
      <c r="NPE62" s="286"/>
      <c r="NPF62" s="286"/>
      <c r="NPG62" s="286"/>
      <c r="NPH62" s="286"/>
      <c r="NPI62" s="286"/>
      <c r="NPJ62" s="286"/>
      <c r="NPK62" s="286"/>
      <c r="NPL62" s="286"/>
      <c r="NPM62" s="286"/>
      <c r="NPN62" s="286"/>
      <c r="NPO62" s="286"/>
      <c r="NPP62" s="286"/>
      <c r="NPQ62" s="286"/>
      <c r="NPR62" s="286"/>
      <c r="NPS62" s="286"/>
      <c r="NPT62" s="286"/>
      <c r="NPU62" s="286"/>
      <c r="NPV62" s="286"/>
      <c r="NPW62" s="286"/>
      <c r="NPX62" s="286"/>
      <c r="NPY62" s="286"/>
      <c r="NPZ62" s="286"/>
      <c r="NQA62" s="286"/>
      <c r="NQB62" s="286"/>
      <c r="NQC62" s="286"/>
      <c r="NQD62" s="286"/>
      <c r="NQE62" s="286"/>
      <c r="NQF62" s="286"/>
      <c r="NQG62" s="286"/>
      <c r="NQH62" s="286"/>
      <c r="NQI62" s="286"/>
      <c r="NQJ62" s="286"/>
      <c r="NQK62" s="286"/>
      <c r="NQL62" s="286"/>
      <c r="NQM62" s="286"/>
      <c r="NQN62" s="286"/>
      <c r="NQO62" s="286"/>
      <c r="NQP62" s="286"/>
      <c r="NQQ62" s="286"/>
      <c r="NQR62" s="286"/>
      <c r="NQS62" s="286"/>
      <c r="NQT62" s="286"/>
      <c r="NQU62" s="286"/>
      <c r="NQV62" s="286"/>
      <c r="NQW62" s="286"/>
      <c r="NQX62" s="286"/>
      <c r="NQY62" s="286"/>
      <c r="NQZ62" s="286"/>
      <c r="NRA62" s="286"/>
      <c r="NRB62" s="286"/>
      <c r="NRC62" s="286"/>
      <c r="NRD62" s="286"/>
      <c r="NRE62" s="286"/>
      <c r="NRF62" s="286"/>
      <c r="NRG62" s="286"/>
      <c r="NRH62" s="286"/>
      <c r="NRI62" s="286"/>
      <c r="NRJ62" s="286"/>
      <c r="NRK62" s="286"/>
      <c r="NRL62" s="286"/>
      <c r="NRM62" s="286"/>
      <c r="NRN62" s="286"/>
      <c r="NRO62" s="286"/>
      <c r="NRP62" s="286"/>
      <c r="NRQ62" s="286"/>
      <c r="NRR62" s="286"/>
      <c r="NRS62" s="286"/>
      <c r="NRT62" s="286"/>
      <c r="NRU62" s="286"/>
      <c r="NRV62" s="286"/>
      <c r="NRW62" s="286"/>
      <c r="NRX62" s="286"/>
      <c r="NRY62" s="286"/>
      <c r="NRZ62" s="286"/>
      <c r="NSA62" s="286"/>
      <c r="NSB62" s="286"/>
      <c r="NSC62" s="286"/>
      <c r="NSD62" s="286"/>
      <c r="NSE62" s="286"/>
      <c r="NSF62" s="286"/>
      <c r="NSG62" s="286"/>
      <c r="NSH62" s="286"/>
      <c r="NSI62" s="286"/>
      <c r="NSJ62" s="286"/>
      <c r="NSK62" s="286"/>
      <c r="NSL62" s="286"/>
      <c r="NSM62" s="286"/>
      <c r="NSN62" s="286"/>
      <c r="NSO62" s="286"/>
      <c r="NSP62" s="286"/>
      <c r="NSQ62" s="286"/>
      <c r="NSR62" s="286"/>
      <c r="NSS62" s="286"/>
      <c r="NST62" s="286"/>
      <c r="NSU62" s="286"/>
      <c r="NSV62" s="286"/>
      <c r="NSW62" s="286"/>
      <c r="NSX62" s="286"/>
      <c r="NSY62" s="286"/>
      <c r="NSZ62" s="286"/>
      <c r="NTA62" s="286"/>
      <c r="NTB62" s="286"/>
      <c r="NTC62" s="286"/>
      <c r="NTD62" s="286"/>
      <c r="NTE62" s="286"/>
      <c r="NTF62" s="286"/>
      <c r="NTG62" s="286"/>
      <c r="NTH62" s="286"/>
      <c r="NTI62" s="286"/>
      <c r="NTJ62" s="286"/>
      <c r="NTK62" s="286"/>
      <c r="NTL62" s="286"/>
      <c r="NTM62" s="286"/>
      <c r="NTN62" s="286"/>
      <c r="NTO62" s="286"/>
      <c r="NTP62" s="286"/>
      <c r="NTQ62" s="286"/>
      <c r="NTR62" s="286"/>
      <c r="NTS62" s="286"/>
      <c r="NTT62" s="286"/>
      <c r="NTU62" s="286"/>
      <c r="NTV62" s="286"/>
      <c r="NTW62" s="286"/>
      <c r="NTX62" s="286"/>
      <c r="NTY62" s="286"/>
      <c r="NTZ62" s="286"/>
      <c r="NUA62" s="286"/>
      <c r="NUB62" s="286"/>
      <c r="NUC62" s="286"/>
      <c r="NUD62" s="286"/>
      <c r="NUE62" s="286"/>
      <c r="NUF62" s="286"/>
      <c r="NUG62" s="286"/>
      <c r="NUH62" s="286"/>
      <c r="NUI62" s="286"/>
      <c r="NUJ62" s="286"/>
      <c r="NUK62" s="286"/>
      <c r="NUL62" s="286"/>
      <c r="NUM62" s="286"/>
      <c r="NUN62" s="286"/>
      <c r="NUO62" s="286"/>
      <c r="NUP62" s="286"/>
      <c r="NUQ62" s="286"/>
      <c r="NUR62" s="286"/>
      <c r="NUS62" s="286"/>
      <c r="NUT62" s="286"/>
      <c r="NUU62" s="286"/>
      <c r="NUV62" s="286"/>
      <c r="NUW62" s="286"/>
      <c r="NUX62" s="286"/>
      <c r="NUY62" s="286"/>
      <c r="NUZ62" s="286"/>
      <c r="NVA62" s="286"/>
      <c r="NVB62" s="286"/>
      <c r="NVC62" s="286"/>
      <c r="NVD62" s="286"/>
      <c r="NVE62" s="286"/>
      <c r="NVF62" s="286"/>
      <c r="NVG62" s="286"/>
      <c r="NVH62" s="286"/>
      <c r="NVI62" s="286"/>
      <c r="NVJ62" s="286"/>
      <c r="NVK62" s="286"/>
      <c r="NVL62" s="286"/>
      <c r="NVM62" s="286"/>
      <c r="NVN62" s="286"/>
      <c r="NVO62" s="286"/>
      <c r="NVP62" s="286"/>
      <c r="NVQ62" s="286"/>
      <c r="NVR62" s="286"/>
      <c r="NVS62" s="286"/>
      <c r="NVT62" s="286"/>
      <c r="NVU62" s="286"/>
      <c r="NVV62" s="286"/>
      <c r="NVW62" s="286"/>
      <c r="NVX62" s="286"/>
      <c r="NVY62" s="286"/>
      <c r="NVZ62" s="286"/>
      <c r="NWA62" s="286"/>
      <c r="NWB62" s="286"/>
      <c r="NWC62" s="286"/>
      <c r="NWD62" s="286"/>
      <c r="NWE62" s="286"/>
      <c r="NWF62" s="286"/>
      <c r="NWG62" s="286"/>
      <c r="NWH62" s="286"/>
      <c r="NWI62" s="286"/>
      <c r="NWJ62" s="286"/>
      <c r="NWK62" s="286"/>
      <c r="NWL62" s="286"/>
      <c r="NWM62" s="286"/>
      <c r="NWN62" s="286"/>
      <c r="NWO62" s="286"/>
      <c r="NWP62" s="286"/>
      <c r="NWQ62" s="286"/>
      <c r="NWR62" s="286"/>
      <c r="NWS62" s="286"/>
      <c r="NWT62" s="286"/>
      <c r="NWU62" s="286"/>
      <c r="NWV62" s="286"/>
      <c r="NWW62" s="286"/>
      <c r="NWX62" s="286"/>
      <c r="NWY62" s="286"/>
      <c r="NWZ62" s="286"/>
      <c r="NXA62" s="286"/>
      <c r="NXB62" s="286"/>
      <c r="NXC62" s="286"/>
      <c r="NXD62" s="286"/>
      <c r="NXE62" s="286"/>
      <c r="NXF62" s="286"/>
      <c r="NXG62" s="286"/>
      <c r="NXH62" s="286"/>
      <c r="NXI62" s="286"/>
      <c r="NXJ62" s="286"/>
      <c r="NXK62" s="286"/>
      <c r="NXL62" s="286"/>
      <c r="NXM62" s="286"/>
      <c r="NXN62" s="286"/>
      <c r="NXO62" s="286"/>
      <c r="NXP62" s="286"/>
      <c r="NXQ62" s="286"/>
      <c r="NXR62" s="286"/>
      <c r="NXS62" s="286"/>
      <c r="NXT62" s="286"/>
      <c r="NXU62" s="286"/>
      <c r="NXV62" s="286"/>
      <c r="NXW62" s="286"/>
      <c r="NXX62" s="286"/>
      <c r="NXY62" s="286"/>
      <c r="NXZ62" s="286"/>
      <c r="NYA62" s="286"/>
      <c r="NYB62" s="286"/>
      <c r="NYC62" s="286"/>
      <c r="NYD62" s="286"/>
      <c r="NYE62" s="286"/>
      <c r="NYF62" s="286"/>
      <c r="NYG62" s="286"/>
      <c r="NYH62" s="286"/>
      <c r="NYI62" s="286"/>
      <c r="NYJ62" s="286"/>
      <c r="NYK62" s="286"/>
      <c r="NYL62" s="286"/>
      <c r="NYM62" s="286"/>
      <c r="NYN62" s="286"/>
      <c r="NYO62" s="286"/>
      <c r="NYP62" s="286"/>
      <c r="NYQ62" s="286"/>
      <c r="NYR62" s="286"/>
      <c r="NYS62" s="286"/>
      <c r="NYT62" s="286"/>
      <c r="NYU62" s="286"/>
      <c r="NYV62" s="286"/>
      <c r="NYW62" s="286"/>
      <c r="NYX62" s="286"/>
      <c r="NYY62" s="286"/>
      <c r="NYZ62" s="286"/>
      <c r="NZA62" s="286"/>
      <c r="NZB62" s="286"/>
      <c r="NZC62" s="286"/>
      <c r="NZD62" s="286"/>
      <c r="NZE62" s="286"/>
      <c r="NZF62" s="286"/>
      <c r="NZG62" s="286"/>
      <c r="NZH62" s="286"/>
      <c r="NZI62" s="286"/>
      <c r="NZJ62" s="286"/>
      <c r="NZK62" s="286"/>
      <c r="NZL62" s="286"/>
      <c r="NZM62" s="286"/>
      <c r="NZN62" s="286"/>
      <c r="NZO62" s="286"/>
      <c r="NZP62" s="286"/>
      <c r="NZQ62" s="286"/>
      <c r="NZR62" s="286"/>
      <c r="NZS62" s="286"/>
      <c r="NZT62" s="286"/>
      <c r="NZU62" s="286"/>
      <c r="NZV62" s="286"/>
      <c r="NZW62" s="286"/>
      <c r="NZX62" s="286"/>
      <c r="NZY62" s="286"/>
      <c r="NZZ62" s="286"/>
      <c r="OAA62" s="286"/>
      <c r="OAB62" s="286"/>
      <c r="OAC62" s="286"/>
      <c r="OAD62" s="286"/>
      <c r="OAE62" s="286"/>
      <c r="OAF62" s="286"/>
      <c r="OAG62" s="286"/>
      <c r="OAH62" s="286"/>
      <c r="OAI62" s="286"/>
      <c r="OAJ62" s="286"/>
      <c r="OAK62" s="286"/>
      <c r="OAL62" s="286"/>
      <c r="OAM62" s="286"/>
      <c r="OAN62" s="286"/>
      <c r="OAO62" s="286"/>
      <c r="OAP62" s="286"/>
      <c r="OAQ62" s="286"/>
      <c r="OAR62" s="286"/>
      <c r="OAS62" s="286"/>
      <c r="OAT62" s="286"/>
      <c r="OAU62" s="286"/>
      <c r="OAV62" s="286"/>
      <c r="OAW62" s="286"/>
      <c r="OAX62" s="286"/>
      <c r="OAY62" s="286"/>
      <c r="OAZ62" s="286"/>
      <c r="OBA62" s="286"/>
      <c r="OBB62" s="286"/>
      <c r="OBC62" s="286"/>
      <c r="OBD62" s="286"/>
      <c r="OBE62" s="286"/>
      <c r="OBF62" s="286"/>
      <c r="OBG62" s="286"/>
      <c r="OBH62" s="286"/>
      <c r="OBI62" s="286"/>
      <c r="OBJ62" s="286"/>
      <c r="OBK62" s="286"/>
      <c r="OBL62" s="286"/>
      <c r="OBM62" s="286"/>
      <c r="OBN62" s="286"/>
      <c r="OBO62" s="286"/>
      <c r="OBP62" s="286"/>
      <c r="OBQ62" s="286"/>
      <c r="OBR62" s="286"/>
      <c r="OBS62" s="286"/>
      <c r="OBT62" s="286"/>
      <c r="OBU62" s="286"/>
      <c r="OBV62" s="286"/>
      <c r="OBW62" s="286"/>
      <c r="OBX62" s="286"/>
      <c r="OBY62" s="286"/>
      <c r="OBZ62" s="286"/>
      <c r="OCA62" s="286"/>
      <c r="OCB62" s="286"/>
      <c r="OCC62" s="286"/>
      <c r="OCD62" s="286"/>
      <c r="OCE62" s="286"/>
      <c r="OCF62" s="286"/>
      <c r="OCG62" s="286"/>
      <c r="OCH62" s="286"/>
      <c r="OCI62" s="286"/>
      <c r="OCJ62" s="286"/>
      <c r="OCK62" s="286"/>
      <c r="OCL62" s="286"/>
      <c r="OCM62" s="286"/>
      <c r="OCN62" s="286"/>
      <c r="OCO62" s="286"/>
      <c r="OCP62" s="286"/>
      <c r="OCQ62" s="286"/>
      <c r="OCR62" s="286"/>
      <c r="OCS62" s="286"/>
      <c r="OCT62" s="286"/>
      <c r="OCU62" s="286"/>
      <c r="OCV62" s="286"/>
      <c r="OCW62" s="286"/>
      <c r="OCX62" s="286"/>
      <c r="OCY62" s="286"/>
      <c r="OCZ62" s="286"/>
      <c r="ODA62" s="286"/>
      <c r="ODB62" s="286"/>
      <c r="ODC62" s="286"/>
      <c r="ODD62" s="286"/>
      <c r="ODE62" s="286"/>
      <c r="ODF62" s="286"/>
      <c r="ODG62" s="286"/>
      <c r="ODH62" s="286"/>
      <c r="ODI62" s="286"/>
      <c r="ODJ62" s="286"/>
      <c r="ODK62" s="286"/>
      <c r="ODL62" s="286"/>
      <c r="ODM62" s="286"/>
      <c r="ODN62" s="286"/>
      <c r="ODO62" s="286"/>
      <c r="ODP62" s="286"/>
      <c r="ODQ62" s="286"/>
      <c r="ODR62" s="286"/>
      <c r="ODS62" s="286"/>
      <c r="ODT62" s="286"/>
      <c r="ODU62" s="286"/>
      <c r="ODV62" s="286"/>
      <c r="ODW62" s="286"/>
      <c r="ODX62" s="286"/>
      <c r="ODY62" s="286"/>
      <c r="ODZ62" s="286"/>
      <c r="OEA62" s="286"/>
      <c r="OEB62" s="286"/>
      <c r="OEC62" s="286"/>
      <c r="OED62" s="286"/>
      <c r="OEE62" s="286"/>
      <c r="OEF62" s="286"/>
      <c r="OEG62" s="286"/>
      <c r="OEH62" s="286"/>
      <c r="OEI62" s="286"/>
      <c r="OEJ62" s="286"/>
      <c r="OEK62" s="286"/>
      <c r="OEL62" s="286"/>
      <c r="OEM62" s="286"/>
      <c r="OEN62" s="286"/>
      <c r="OEO62" s="286"/>
      <c r="OEP62" s="286"/>
      <c r="OEQ62" s="286"/>
      <c r="OER62" s="286"/>
      <c r="OES62" s="286"/>
      <c r="OET62" s="286"/>
      <c r="OEU62" s="286"/>
      <c r="OEV62" s="286"/>
      <c r="OEW62" s="286"/>
      <c r="OEX62" s="286"/>
      <c r="OEY62" s="286"/>
      <c r="OEZ62" s="286"/>
      <c r="OFA62" s="286"/>
      <c r="OFB62" s="286"/>
      <c r="OFC62" s="286"/>
      <c r="OFD62" s="286"/>
      <c r="OFE62" s="286"/>
      <c r="OFF62" s="286"/>
      <c r="OFG62" s="286"/>
      <c r="OFH62" s="286"/>
      <c r="OFI62" s="286"/>
      <c r="OFJ62" s="286"/>
      <c r="OFK62" s="286"/>
      <c r="OFL62" s="286"/>
      <c r="OFM62" s="286"/>
      <c r="OFN62" s="286"/>
      <c r="OFO62" s="286"/>
      <c r="OFP62" s="286"/>
      <c r="OFQ62" s="286"/>
      <c r="OFR62" s="286"/>
      <c r="OFS62" s="286"/>
      <c r="OFT62" s="286"/>
      <c r="OFU62" s="286"/>
      <c r="OFV62" s="286"/>
      <c r="OFW62" s="286"/>
      <c r="OFX62" s="286"/>
      <c r="OFY62" s="286"/>
      <c r="OFZ62" s="286"/>
      <c r="OGA62" s="286"/>
      <c r="OGB62" s="286"/>
      <c r="OGC62" s="286"/>
      <c r="OGD62" s="286"/>
      <c r="OGE62" s="286"/>
      <c r="OGF62" s="286"/>
      <c r="OGG62" s="286"/>
      <c r="OGH62" s="286"/>
      <c r="OGI62" s="286"/>
      <c r="OGJ62" s="286"/>
      <c r="OGK62" s="286"/>
      <c r="OGL62" s="286"/>
      <c r="OGM62" s="286"/>
      <c r="OGN62" s="286"/>
      <c r="OGO62" s="286"/>
      <c r="OGP62" s="286"/>
      <c r="OGQ62" s="286"/>
      <c r="OGR62" s="286"/>
      <c r="OGS62" s="286"/>
      <c r="OGT62" s="286"/>
      <c r="OGU62" s="286"/>
      <c r="OGV62" s="286"/>
      <c r="OGW62" s="286"/>
      <c r="OGX62" s="286"/>
      <c r="OGY62" s="286"/>
      <c r="OGZ62" s="286"/>
      <c r="OHA62" s="286"/>
      <c r="OHB62" s="286"/>
      <c r="OHC62" s="286"/>
      <c r="OHD62" s="286"/>
      <c r="OHE62" s="286"/>
      <c r="OHF62" s="286"/>
      <c r="OHG62" s="286"/>
      <c r="OHH62" s="286"/>
      <c r="OHI62" s="286"/>
      <c r="OHJ62" s="286"/>
      <c r="OHK62" s="286"/>
      <c r="OHL62" s="286"/>
      <c r="OHM62" s="286"/>
      <c r="OHN62" s="286"/>
      <c r="OHO62" s="286"/>
      <c r="OHP62" s="286"/>
      <c r="OHQ62" s="286"/>
      <c r="OHR62" s="286"/>
      <c r="OHS62" s="286"/>
      <c r="OHT62" s="286"/>
      <c r="OHU62" s="286"/>
      <c r="OHV62" s="286"/>
      <c r="OHW62" s="286"/>
      <c r="OHX62" s="286"/>
      <c r="OHY62" s="286"/>
      <c r="OHZ62" s="286"/>
      <c r="OIA62" s="286"/>
      <c r="OIB62" s="286"/>
      <c r="OIC62" s="286"/>
      <c r="OID62" s="286"/>
      <c r="OIE62" s="286"/>
      <c r="OIF62" s="286"/>
      <c r="OIG62" s="286"/>
      <c r="OIH62" s="286"/>
      <c r="OII62" s="286"/>
      <c r="OIJ62" s="286"/>
      <c r="OIK62" s="286"/>
      <c r="OIL62" s="286"/>
      <c r="OIM62" s="286"/>
      <c r="OIN62" s="286"/>
      <c r="OIO62" s="286"/>
      <c r="OIP62" s="286"/>
      <c r="OIQ62" s="286"/>
      <c r="OIR62" s="286"/>
      <c r="OIS62" s="286"/>
      <c r="OIT62" s="286"/>
      <c r="OIU62" s="286"/>
      <c r="OIV62" s="286"/>
      <c r="OIW62" s="286"/>
      <c r="OIX62" s="286"/>
      <c r="OIY62" s="286"/>
      <c r="OIZ62" s="286"/>
      <c r="OJA62" s="286"/>
      <c r="OJB62" s="286"/>
      <c r="OJC62" s="286"/>
      <c r="OJD62" s="286"/>
      <c r="OJE62" s="286"/>
      <c r="OJF62" s="286"/>
      <c r="OJG62" s="286"/>
      <c r="OJH62" s="286"/>
      <c r="OJI62" s="286"/>
      <c r="OJJ62" s="286"/>
      <c r="OJK62" s="286"/>
      <c r="OJL62" s="286"/>
      <c r="OJM62" s="286"/>
      <c r="OJN62" s="286"/>
      <c r="OJO62" s="286"/>
      <c r="OJP62" s="286"/>
      <c r="OJQ62" s="286"/>
      <c r="OJR62" s="286"/>
      <c r="OJS62" s="286"/>
      <c r="OJT62" s="286"/>
      <c r="OJU62" s="286"/>
      <c r="OJV62" s="286"/>
      <c r="OJW62" s="286"/>
      <c r="OJX62" s="286"/>
      <c r="OJY62" s="286"/>
      <c r="OJZ62" s="286"/>
      <c r="OKA62" s="286"/>
      <c r="OKB62" s="286"/>
      <c r="OKC62" s="286"/>
      <c r="OKD62" s="286"/>
      <c r="OKE62" s="286"/>
      <c r="OKF62" s="286"/>
      <c r="OKG62" s="286"/>
      <c r="OKH62" s="286"/>
      <c r="OKI62" s="286"/>
      <c r="OKJ62" s="286"/>
      <c r="OKK62" s="286"/>
      <c r="OKL62" s="286"/>
      <c r="OKM62" s="286"/>
      <c r="OKN62" s="286"/>
      <c r="OKO62" s="286"/>
      <c r="OKP62" s="286"/>
      <c r="OKQ62" s="286"/>
      <c r="OKR62" s="286"/>
      <c r="OKS62" s="286"/>
      <c r="OKT62" s="286"/>
      <c r="OKU62" s="286"/>
      <c r="OKV62" s="286"/>
      <c r="OKW62" s="286"/>
      <c r="OKX62" s="286"/>
      <c r="OKY62" s="286"/>
      <c r="OKZ62" s="286"/>
      <c r="OLA62" s="286"/>
      <c r="OLB62" s="286"/>
      <c r="OLC62" s="286"/>
      <c r="OLD62" s="286"/>
      <c r="OLE62" s="286"/>
      <c r="OLF62" s="286"/>
      <c r="OLG62" s="286"/>
      <c r="OLH62" s="286"/>
      <c r="OLI62" s="286"/>
      <c r="OLJ62" s="286"/>
      <c r="OLK62" s="286"/>
      <c r="OLL62" s="286"/>
      <c r="OLM62" s="286"/>
      <c r="OLN62" s="286"/>
      <c r="OLO62" s="286"/>
      <c r="OLP62" s="286"/>
      <c r="OLQ62" s="286"/>
      <c r="OLR62" s="286"/>
      <c r="OLS62" s="286"/>
      <c r="OLT62" s="286"/>
      <c r="OLU62" s="286"/>
      <c r="OLV62" s="286"/>
      <c r="OLW62" s="286"/>
      <c r="OLX62" s="286"/>
      <c r="OLY62" s="286"/>
      <c r="OLZ62" s="286"/>
      <c r="OMA62" s="286"/>
      <c r="OMB62" s="286"/>
      <c r="OMC62" s="286"/>
      <c r="OMD62" s="286"/>
      <c r="OME62" s="286"/>
      <c r="OMF62" s="286"/>
      <c r="OMG62" s="286"/>
      <c r="OMH62" s="286"/>
      <c r="OMI62" s="286"/>
      <c r="OMJ62" s="286"/>
      <c r="OMK62" s="286"/>
      <c r="OML62" s="286"/>
      <c r="OMM62" s="286"/>
      <c r="OMN62" s="286"/>
      <c r="OMO62" s="286"/>
      <c r="OMP62" s="286"/>
      <c r="OMQ62" s="286"/>
      <c r="OMR62" s="286"/>
      <c r="OMS62" s="286"/>
      <c r="OMT62" s="286"/>
      <c r="OMU62" s="286"/>
      <c r="OMV62" s="286"/>
      <c r="OMW62" s="286"/>
      <c r="OMX62" s="286"/>
      <c r="OMY62" s="286"/>
      <c r="OMZ62" s="286"/>
      <c r="ONA62" s="286"/>
      <c r="ONB62" s="286"/>
      <c r="ONC62" s="286"/>
      <c r="OND62" s="286"/>
      <c r="ONE62" s="286"/>
      <c r="ONF62" s="286"/>
      <c r="ONG62" s="286"/>
      <c r="ONH62" s="286"/>
      <c r="ONI62" s="286"/>
      <c r="ONJ62" s="286"/>
      <c r="ONK62" s="286"/>
      <c r="ONL62" s="286"/>
      <c r="ONM62" s="286"/>
      <c r="ONN62" s="286"/>
      <c r="ONO62" s="286"/>
      <c r="ONP62" s="286"/>
      <c r="ONQ62" s="286"/>
      <c r="ONR62" s="286"/>
      <c r="ONS62" s="286"/>
      <c r="ONT62" s="286"/>
      <c r="ONU62" s="286"/>
      <c r="ONV62" s="286"/>
      <c r="ONW62" s="286"/>
      <c r="ONX62" s="286"/>
      <c r="ONY62" s="286"/>
      <c r="ONZ62" s="286"/>
      <c r="OOA62" s="286"/>
      <c r="OOB62" s="286"/>
      <c r="OOC62" s="286"/>
      <c r="OOD62" s="286"/>
      <c r="OOE62" s="286"/>
      <c r="OOF62" s="286"/>
      <c r="OOG62" s="286"/>
      <c r="OOH62" s="286"/>
      <c r="OOI62" s="286"/>
      <c r="OOJ62" s="286"/>
      <c r="OOK62" s="286"/>
      <c r="OOL62" s="286"/>
      <c r="OOM62" s="286"/>
      <c r="OON62" s="286"/>
      <c r="OOO62" s="286"/>
      <c r="OOP62" s="286"/>
      <c r="OOQ62" s="286"/>
      <c r="OOR62" s="286"/>
      <c r="OOS62" s="286"/>
      <c r="OOT62" s="286"/>
      <c r="OOU62" s="286"/>
      <c r="OOV62" s="286"/>
      <c r="OOW62" s="286"/>
      <c r="OOX62" s="286"/>
      <c r="OOY62" s="286"/>
      <c r="OOZ62" s="286"/>
      <c r="OPA62" s="286"/>
      <c r="OPB62" s="286"/>
      <c r="OPC62" s="286"/>
      <c r="OPD62" s="286"/>
      <c r="OPE62" s="286"/>
      <c r="OPF62" s="286"/>
      <c r="OPG62" s="286"/>
      <c r="OPH62" s="286"/>
      <c r="OPI62" s="286"/>
      <c r="OPJ62" s="286"/>
      <c r="OPK62" s="286"/>
      <c r="OPL62" s="286"/>
      <c r="OPM62" s="286"/>
      <c r="OPN62" s="286"/>
      <c r="OPO62" s="286"/>
      <c r="OPP62" s="286"/>
      <c r="OPQ62" s="286"/>
      <c r="OPR62" s="286"/>
      <c r="OPS62" s="286"/>
      <c r="OPT62" s="286"/>
      <c r="OPU62" s="286"/>
      <c r="OPV62" s="286"/>
      <c r="OPW62" s="286"/>
      <c r="OPX62" s="286"/>
      <c r="OPY62" s="286"/>
      <c r="OPZ62" s="286"/>
      <c r="OQA62" s="286"/>
      <c r="OQB62" s="286"/>
      <c r="OQC62" s="286"/>
      <c r="OQD62" s="286"/>
      <c r="OQE62" s="286"/>
      <c r="OQF62" s="286"/>
      <c r="OQG62" s="286"/>
      <c r="OQH62" s="286"/>
      <c r="OQI62" s="286"/>
      <c r="OQJ62" s="286"/>
      <c r="OQK62" s="286"/>
      <c r="OQL62" s="286"/>
      <c r="OQM62" s="286"/>
      <c r="OQN62" s="286"/>
      <c r="OQO62" s="286"/>
      <c r="OQP62" s="286"/>
      <c r="OQQ62" s="286"/>
      <c r="OQR62" s="286"/>
      <c r="OQS62" s="286"/>
      <c r="OQT62" s="286"/>
      <c r="OQU62" s="286"/>
      <c r="OQV62" s="286"/>
      <c r="OQW62" s="286"/>
      <c r="OQX62" s="286"/>
      <c r="OQY62" s="286"/>
      <c r="OQZ62" s="286"/>
      <c r="ORA62" s="286"/>
      <c r="ORB62" s="286"/>
      <c r="ORC62" s="286"/>
      <c r="ORD62" s="286"/>
      <c r="ORE62" s="286"/>
      <c r="ORF62" s="286"/>
      <c r="ORG62" s="286"/>
      <c r="ORH62" s="286"/>
      <c r="ORI62" s="286"/>
      <c r="ORJ62" s="286"/>
      <c r="ORK62" s="286"/>
      <c r="ORL62" s="286"/>
      <c r="ORM62" s="286"/>
      <c r="ORN62" s="286"/>
      <c r="ORO62" s="286"/>
      <c r="ORP62" s="286"/>
      <c r="ORQ62" s="286"/>
      <c r="ORR62" s="286"/>
      <c r="ORS62" s="286"/>
      <c r="ORT62" s="286"/>
      <c r="ORU62" s="286"/>
      <c r="ORV62" s="286"/>
      <c r="ORW62" s="286"/>
      <c r="ORX62" s="286"/>
      <c r="ORY62" s="286"/>
      <c r="ORZ62" s="286"/>
      <c r="OSA62" s="286"/>
      <c r="OSB62" s="286"/>
      <c r="OSC62" s="286"/>
      <c r="OSD62" s="286"/>
      <c r="OSE62" s="286"/>
      <c r="OSF62" s="286"/>
      <c r="OSG62" s="286"/>
      <c r="OSH62" s="286"/>
      <c r="OSI62" s="286"/>
      <c r="OSJ62" s="286"/>
      <c r="OSK62" s="286"/>
      <c r="OSL62" s="286"/>
      <c r="OSM62" s="286"/>
      <c r="OSN62" s="286"/>
      <c r="OSO62" s="286"/>
      <c r="OSP62" s="286"/>
      <c r="OSQ62" s="286"/>
      <c r="OSR62" s="286"/>
      <c r="OSS62" s="286"/>
      <c r="OST62" s="286"/>
      <c r="OSU62" s="286"/>
      <c r="OSV62" s="286"/>
      <c r="OSW62" s="286"/>
      <c r="OSX62" s="286"/>
      <c r="OSY62" s="286"/>
      <c r="OSZ62" s="286"/>
      <c r="OTA62" s="286"/>
      <c r="OTB62" s="286"/>
      <c r="OTC62" s="286"/>
      <c r="OTD62" s="286"/>
      <c r="OTE62" s="286"/>
      <c r="OTF62" s="286"/>
      <c r="OTG62" s="286"/>
      <c r="OTH62" s="286"/>
      <c r="OTI62" s="286"/>
      <c r="OTJ62" s="286"/>
      <c r="OTK62" s="286"/>
      <c r="OTL62" s="286"/>
      <c r="OTM62" s="286"/>
      <c r="OTN62" s="286"/>
      <c r="OTO62" s="286"/>
      <c r="OTP62" s="286"/>
      <c r="OTQ62" s="286"/>
      <c r="OTR62" s="286"/>
      <c r="OTS62" s="286"/>
      <c r="OTT62" s="286"/>
      <c r="OTU62" s="286"/>
      <c r="OTV62" s="286"/>
      <c r="OTW62" s="286"/>
      <c r="OTX62" s="286"/>
      <c r="OTY62" s="286"/>
      <c r="OTZ62" s="286"/>
      <c r="OUA62" s="286"/>
      <c r="OUB62" s="286"/>
      <c r="OUC62" s="286"/>
      <c r="OUD62" s="286"/>
      <c r="OUE62" s="286"/>
      <c r="OUF62" s="286"/>
      <c r="OUG62" s="286"/>
      <c r="OUH62" s="286"/>
      <c r="OUI62" s="286"/>
      <c r="OUJ62" s="286"/>
      <c r="OUK62" s="286"/>
      <c r="OUL62" s="286"/>
      <c r="OUM62" s="286"/>
      <c r="OUN62" s="286"/>
      <c r="OUO62" s="286"/>
      <c r="OUP62" s="286"/>
      <c r="OUQ62" s="286"/>
      <c r="OUR62" s="286"/>
      <c r="OUS62" s="286"/>
      <c r="OUT62" s="286"/>
      <c r="OUU62" s="286"/>
      <c r="OUV62" s="286"/>
      <c r="OUW62" s="286"/>
      <c r="OUX62" s="286"/>
      <c r="OUY62" s="286"/>
      <c r="OUZ62" s="286"/>
      <c r="OVA62" s="286"/>
      <c r="OVB62" s="286"/>
      <c r="OVC62" s="286"/>
      <c r="OVD62" s="286"/>
      <c r="OVE62" s="286"/>
      <c r="OVF62" s="286"/>
      <c r="OVG62" s="286"/>
      <c r="OVH62" s="286"/>
      <c r="OVI62" s="286"/>
      <c r="OVJ62" s="286"/>
      <c r="OVK62" s="286"/>
      <c r="OVL62" s="286"/>
      <c r="OVM62" s="286"/>
      <c r="OVN62" s="286"/>
      <c r="OVO62" s="286"/>
      <c r="OVP62" s="286"/>
      <c r="OVQ62" s="286"/>
      <c r="OVR62" s="286"/>
      <c r="OVS62" s="286"/>
      <c r="OVT62" s="286"/>
      <c r="OVU62" s="286"/>
      <c r="OVV62" s="286"/>
      <c r="OVW62" s="286"/>
      <c r="OVX62" s="286"/>
      <c r="OVY62" s="286"/>
      <c r="OVZ62" s="286"/>
      <c r="OWA62" s="286"/>
      <c r="OWB62" s="286"/>
      <c r="OWC62" s="286"/>
      <c r="OWD62" s="286"/>
      <c r="OWE62" s="286"/>
      <c r="OWF62" s="286"/>
      <c r="OWG62" s="286"/>
      <c r="OWH62" s="286"/>
      <c r="OWI62" s="286"/>
      <c r="OWJ62" s="286"/>
      <c r="OWK62" s="286"/>
      <c r="OWL62" s="286"/>
      <c r="OWM62" s="286"/>
      <c r="OWN62" s="286"/>
      <c r="OWO62" s="286"/>
      <c r="OWP62" s="286"/>
      <c r="OWQ62" s="286"/>
      <c r="OWR62" s="286"/>
      <c r="OWS62" s="286"/>
      <c r="OWT62" s="286"/>
      <c r="OWU62" s="286"/>
      <c r="OWV62" s="286"/>
      <c r="OWW62" s="286"/>
      <c r="OWX62" s="286"/>
      <c r="OWY62" s="286"/>
      <c r="OWZ62" s="286"/>
      <c r="OXA62" s="286"/>
      <c r="OXB62" s="286"/>
      <c r="OXC62" s="286"/>
      <c r="OXD62" s="286"/>
      <c r="OXE62" s="286"/>
      <c r="OXF62" s="286"/>
      <c r="OXG62" s="286"/>
      <c r="OXH62" s="286"/>
      <c r="OXI62" s="286"/>
      <c r="OXJ62" s="286"/>
      <c r="OXK62" s="286"/>
      <c r="OXL62" s="286"/>
      <c r="OXM62" s="286"/>
      <c r="OXN62" s="286"/>
      <c r="OXO62" s="286"/>
      <c r="OXP62" s="286"/>
      <c r="OXQ62" s="286"/>
      <c r="OXR62" s="286"/>
      <c r="OXS62" s="286"/>
      <c r="OXT62" s="286"/>
      <c r="OXU62" s="286"/>
      <c r="OXV62" s="286"/>
      <c r="OXW62" s="286"/>
      <c r="OXX62" s="286"/>
      <c r="OXY62" s="286"/>
      <c r="OXZ62" s="286"/>
      <c r="OYA62" s="286"/>
      <c r="OYB62" s="286"/>
      <c r="OYC62" s="286"/>
      <c r="OYD62" s="286"/>
      <c r="OYE62" s="286"/>
      <c r="OYF62" s="286"/>
      <c r="OYG62" s="286"/>
      <c r="OYH62" s="286"/>
      <c r="OYI62" s="286"/>
      <c r="OYJ62" s="286"/>
      <c r="OYK62" s="286"/>
      <c r="OYL62" s="286"/>
      <c r="OYM62" s="286"/>
      <c r="OYN62" s="286"/>
      <c r="OYO62" s="286"/>
      <c r="OYP62" s="286"/>
      <c r="OYQ62" s="286"/>
      <c r="OYR62" s="286"/>
      <c r="OYS62" s="286"/>
      <c r="OYT62" s="286"/>
      <c r="OYU62" s="286"/>
      <c r="OYV62" s="286"/>
      <c r="OYW62" s="286"/>
      <c r="OYX62" s="286"/>
      <c r="OYY62" s="286"/>
      <c r="OYZ62" s="286"/>
      <c r="OZA62" s="286"/>
      <c r="OZB62" s="286"/>
      <c r="OZC62" s="286"/>
      <c r="OZD62" s="286"/>
      <c r="OZE62" s="286"/>
      <c r="OZF62" s="286"/>
      <c r="OZG62" s="286"/>
      <c r="OZH62" s="286"/>
      <c r="OZI62" s="286"/>
      <c r="OZJ62" s="286"/>
      <c r="OZK62" s="286"/>
      <c r="OZL62" s="286"/>
      <c r="OZM62" s="286"/>
      <c r="OZN62" s="286"/>
      <c r="OZO62" s="286"/>
      <c r="OZP62" s="286"/>
      <c r="OZQ62" s="286"/>
      <c r="OZR62" s="286"/>
      <c r="OZS62" s="286"/>
      <c r="OZT62" s="286"/>
      <c r="OZU62" s="286"/>
      <c r="OZV62" s="286"/>
      <c r="OZW62" s="286"/>
      <c r="OZX62" s="286"/>
      <c r="OZY62" s="286"/>
      <c r="OZZ62" s="286"/>
      <c r="PAA62" s="286"/>
      <c r="PAB62" s="286"/>
      <c r="PAC62" s="286"/>
      <c r="PAD62" s="286"/>
      <c r="PAE62" s="286"/>
      <c r="PAF62" s="286"/>
      <c r="PAG62" s="286"/>
      <c r="PAH62" s="286"/>
      <c r="PAI62" s="286"/>
      <c r="PAJ62" s="286"/>
      <c r="PAK62" s="286"/>
      <c r="PAL62" s="286"/>
      <c r="PAM62" s="286"/>
      <c r="PAN62" s="286"/>
      <c r="PAO62" s="286"/>
      <c r="PAP62" s="286"/>
      <c r="PAQ62" s="286"/>
      <c r="PAR62" s="286"/>
      <c r="PAS62" s="286"/>
      <c r="PAT62" s="286"/>
      <c r="PAU62" s="286"/>
      <c r="PAV62" s="286"/>
      <c r="PAW62" s="286"/>
      <c r="PAX62" s="286"/>
      <c r="PAY62" s="286"/>
      <c r="PAZ62" s="286"/>
      <c r="PBA62" s="286"/>
      <c r="PBB62" s="286"/>
      <c r="PBC62" s="286"/>
      <c r="PBD62" s="286"/>
      <c r="PBE62" s="286"/>
      <c r="PBF62" s="286"/>
      <c r="PBG62" s="286"/>
      <c r="PBH62" s="286"/>
      <c r="PBI62" s="286"/>
      <c r="PBJ62" s="286"/>
      <c r="PBK62" s="286"/>
      <c r="PBL62" s="286"/>
      <c r="PBM62" s="286"/>
      <c r="PBN62" s="286"/>
      <c r="PBO62" s="286"/>
      <c r="PBP62" s="286"/>
      <c r="PBQ62" s="286"/>
      <c r="PBR62" s="286"/>
      <c r="PBS62" s="286"/>
      <c r="PBT62" s="286"/>
      <c r="PBU62" s="286"/>
      <c r="PBV62" s="286"/>
      <c r="PBW62" s="286"/>
      <c r="PBX62" s="286"/>
      <c r="PBY62" s="286"/>
      <c r="PBZ62" s="286"/>
      <c r="PCA62" s="286"/>
      <c r="PCB62" s="286"/>
      <c r="PCC62" s="286"/>
      <c r="PCD62" s="286"/>
      <c r="PCE62" s="286"/>
      <c r="PCF62" s="286"/>
      <c r="PCG62" s="286"/>
      <c r="PCH62" s="286"/>
      <c r="PCI62" s="286"/>
      <c r="PCJ62" s="286"/>
      <c r="PCK62" s="286"/>
      <c r="PCL62" s="286"/>
      <c r="PCM62" s="286"/>
      <c r="PCN62" s="286"/>
      <c r="PCO62" s="286"/>
      <c r="PCP62" s="286"/>
      <c r="PCQ62" s="286"/>
      <c r="PCR62" s="286"/>
      <c r="PCS62" s="286"/>
      <c r="PCT62" s="286"/>
      <c r="PCU62" s="286"/>
      <c r="PCV62" s="286"/>
      <c r="PCW62" s="286"/>
      <c r="PCX62" s="286"/>
      <c r="PCY62" s="286"/>
      <c r="PCZ62" s="286"/>
      <c r="PDA62" s="286"/>
      <c r="PDB62" s="286"/>
      <c r="PDC62" s="286"/>
      <c r="PDD62" s="286"/>
      <c r="PDE62" s="286"/>
      <c r="PDF62" s="286"/>
      <c r="PDG62" s="286"/>
      <c r="PDH62" s="286"/>
      <c r="PDI62" s="286"/>
      <c r="PDJ62" s="286"/>
      <c r="PDK62" s="286"/>
      <c r="PDL62" s="286"/>
      <c r="PDM62" s="286"/>
      <c r="PDN62" s="286"/>
      <c r="PDO62" s="286"/>
      <c r="PDP62" s="286"/>
      <c r="PDQ62" s="286"/>
      <c r="PDR62" s="286"/>
      <c r="PDS62" s="286"/>
      <c r="PDT62" s="286"/>
      <c r="PDU62" s="286"/>
      <c r="PDV62" s="286"/>
      <c r="PDW62" s="286"/>
      <c r="PDX62" s="286"/>
      <c r="PDY62" s="286"/>
      <c r="PDZ62" s="286"/>
      <c r="PEA62" s="286"/>
      <c r="PEB62" s="286"/>
      <c r="PEC62" s="286"/>
      <c r="PED62" s="286"/>
      <c r="PEE62" s="286"/>
      <c r="PEF62" s="286"/>
      <c r="PEG62" s="286"/>
      <c r="PEH62" s="286"/>
      <c r="PEI62" s="286"/>
      <c r="PEJ62" s="286"/>
      <c r="PEK62" s="286"/>
      <c r="PEL62" s="286"/>
      <c r="PEM62" s="286"/>
      <c r="PEN62" s="286"/>
      <c r="PEO62" s="286"/>
      <c r="PEP62" s="286"/>
      <c r="PEQ62" s="286"/>
      <c r="PER62" s="286"/>
      <c r="PES62" s="286"/>
      <c r="PET62" s="286"/>
      <c r="PEU62" s="286"/>
      <c r="PEV62" s="286"/>
      <c r="PEW62" s="286"/>
      <c r="PEX62" s="286"/>
      <c r="PEY62" s="286"/>
      <c r="PEZ62" s="286"/>
      <c r="PFA62" s="286"/>
      <c r="PFB62" s="286"/>
      <c r="PFC62" s="286"/>
      <c r="PFD62" s="286"/>
      <c r="PFE62" s="286"/>
      <c r="PFF62" s="286"/>
      <c r="PFG62" s="286"/>
      <c r="PFH62" s="286"/>
      <c r="PFI62" s="286"/>
      <c r="PFJ62" s="286"/>
      <c r="PFK62" s="286"/>
      <c r="PFL62" s="286"/>
      <c r="PFM62" s="286"/>
      <c r="PFN62" s="286"/>
      <c r="PFO62" s="286"/>
      <c r="PFP62" s="286"/>
      <c r="PFQ62" s="286"/>
      <c r="PFR62" s="286"/>
      <c r="PFS62" s="286"/>
      <c r="PFT62" s="286"/>
      <c r="PFU62" s="286"/>
      <c r="PFV62" s="286"/>
      <c r="PFW62" s="286"/>
      <c r="PFX62" s="286"/>
      <c r="PFY62" s="286"/>
      <c r="PFZ62" s="286"/>
      <c r="PGA62" s="286"/>
      <c r="PGB62" s="286"/>
      <c r="PGC62" s="286"/>
      <c r="PGD62" s="286"/>
      <c r="PGE62" s="286"/>
      <c r="PGF62" s="286"/>
      <c r="PGG62" s="286"/>
      <c r="PGH62" s="286"/>
      <c r="PGI62" s="286"/>
      <c r="PGJ62" s="286"/>
      <c r="PGK62" s="286"/>
      <c r="PGL62" s="286"/>
      <c r="PGM62" s="286"/>
      <c r="PGN62" s="286"/>
      <c r="PGO62" s="286"/>
      <c r="PGP62" s="286"/>
      <c r="PGQ62" s="286"/>
      <c r="PGR62" s="286"/>
      <c r="PGS62" s="286"/>
      <c r="PGT62" s="286"/>
      <c r="PGU62" s="286"/>
      <c r="PGV62" s="286"/>
      <c r="PGW62" s="286"/>
      <c r="PGX62" s="286"/>
      <c r="PGY62" s="286"/>
      <c r="PGZ62" s="286"/>
      <c r="PHA62" s="286"/>
      <c r="PHB62" s="286"/>
      <c r="PHC62" s="286"/>
      <c r="PHD62" s="286"/>
      <c r="PHE62" s="286"/>
      <c r="PHF62" s="286"/>
      <c r="PHG62" s="286"/>
      <c r="PHH62" s="286"/>
      <c r="PHI62" s="286"/>
      <c r="PHJ62" s="286"/>
      <c r="PHK62" s="286"/>
      <c r="PHL62" s="286"/>
      <c r="PHM62" s="286"/>
      <c r="PHN62" s="286"/>
      <c r="PHO62" s="286"/>
      <c r="PHP62" s="286"/>
      <c r="PHQ62" s="286"/>
      <c r="PHR62" s="286"/>
      <c r="PHS62" s="286"/>
      <c r="PHT62" s="286"/>
      <c r="PHU62" s="286"/>
      <c r="PHV62" s="286"/>
      <c r="PHW62" s="286"/>
      <c r="PHX62" s="286"/>
      <c r="PHY62" s="286"/>
      <c r="PHZ62" s="286"/>
      <c r="PIA62" s="286"/>
      <c r="PIB62" s="286"/>
      <c r="PIC62" s="286"/>
      <c r="PID62" s="286"/>
      <c r="PIE62" s="286"/>
      <c r="PIF62" s="286"/>
      <c r="PIG62" s="286"/>
      <c r="PIH62" s="286"/>
      <c r="PII62" s="286"/>
      <c r="PIJ62" s="286"/>
      <c r="PIK62" s="286"/>
      <c r="PIL62" s="286"/>
      <c r="PIM62" s="286"/>
      <c r="PIN62" s="286"/>
      <c r="PIO62" s="286"/>
      <c r="PIP62" s="286"/>
      <c r="PIQ62" s="286"/>
      <c r="PIR62" s="286"/>
      <c r="PIS62" s="286"/>
      <c r="PIT62" s="286"/>
      <c r="PIU62" s="286"/>
      <c r="PIV62" s="286"/>
      <c r="PIW62" s="286"/>
      <c r="PIX62" s="286"/>
      <c r="PIY62" s="286"/>
      <c r="PIZ62" s="286"/>
      <c r="PJA62" s="286"/>
      <c r="PJB62" s="286"/>
      <c r="PJC62" s="286"/>
      <c r="PJD62" s="286"/>
      <c r="PJE62" s="286"/>
      <c r="PJF62" s="286"/>
      <c r="PJG62" s="286"/>
      <c r="PJH62" s="286"/>
      <c r="PJI62" s="286"/>
      <c r="PJJ62" s="286"/>
      <c r="PJK62" s="286"/>
      <c r="PJL62" s="286"/>
      <c r="PJM62" s="286"/>
      <c r="PJN62" s="286"/>
      <c r="PJO62" s="286"/>
      <c r="PJP62" s="286"/>
      <c r="PJQ62" s="286"/>
      <c r="PJR62" s="286"/>
      <c r="PJS62" s="286"/>
      <c r="PJT62" s="286"/>
      <c r="PJU62" s="286"/>
      <c r="PJV62" s="286"/>
      <c r="PJW62" s="286"/>
      <c r="PJX62" s="286"/>
      <c r="PJY62" s="286"/>
      <c r="PJZ62" s="286"/>
      <c r="PKA62" s="286"/>
      <c r="PKB62" s="286"/>
      <c r="PKC62" s="286"/>
      <c r="PKD62" s="286"/>
      <c r="PKE62" s="286"/>
      <c r="PKF62" s="286"/>
      <c r="PKG62" s="286"/>
      <c r="PKH62" s="286"/>
      <c r="PKI62" s="286"/>
      <c r="PKJ62" s="286"/>
      <c r="PKK62" s="286"/>
      <c r="PKL62" s="286"/>
      <c r="PKM62" s="286"/>
      <c r="PKN62" s="286"/>
      <c r="PKO62" s="286"/>
      <c r="PKP62" s="286"/>
      <c r="PKQ62" s="286"/>
      <c r="PKR62" s="286"/>
      <c r="PKS62" s="286"/>
      <c r="PKT62" s="286"/>
      <c r="PKU62" s="286"/>
      <c r="PKV62" s="286"/>
      <c r="PKW62" s="286"/>
      <c r="PKX62" s="286"/>
      <c r="PKY62" s="286"/>
      <c r="PKZ62" s="286"/>
      <c r="PLA62" s="286"/>
      <c r="PLB62" s="286"/>
      <c r="PLC62" s="286"/>
      <c r="PLD62" s="286"/>
      <c r="PLE62" s="286"/>
      <c r="PLF62" s="286"/>
      <c r="PLG62" s="286"/>
      <c r="PLH62" s="286"/>
      <c r="PLI62" s="286"/>
      <c r="PLJ62" s="286"/>
      <c r="PLK62" s="286"/>
      <c r="PLL62" s="286"/>
      <c r="PLM62" s="286"/>
      <c r="PLN62" s="286"/>
      <c r="PLO62" s="286"/>
      <c r="PLP62" s="286"/>
      <c r="PLQ62" s="286"/>
      <c r="PLR62" s="286"/>
      <c r="PLS62" s="286"/>
      <c r="PLT62" s="286"/>
      <c r="PLU62" s="286"/>
      <c r="PLV62" s="286"/>
      <c r="PLW62" s="286"/>
      <c r="PLX62" s="286"/>
      <c r="PLY62" s="286"/>
      <c r="PLZ62" s="286"/>
      <c r="PMA62" s="286"/>
      <c r="PMB62" s="286"/>
      <c r="PMC62" s="286"/>
      <c r="PMD62" s="286"/>
      <c r="PME62" s="286"/>
      <c r="PMF62" s="286"/>
      <c r="PMG62" s="286"/>
      <c r="PMH62" s="286"/>
      <c r="PMI62" s="286"/>
      <c r="PMJ62" s="286"/>
      <c r="PMK62" s="286"/>
      <c r="PML62" s="286"/>
      <c r="PMM62" s="286"/>
      <c r="PMN62" s="286"/>
      <c r="PMO62" s="286"/>
      <c r="PMP62" s="286"/>
      <c r="PMQ62" s="286"/>
      <c r="PMR62" s="286"/>
      <c r="PMS62" s="286"/>
      <c r="PMT62" s="286"/>
      <c r="PMU62" s="286"/>
      <c r="PMV62" s="286"/>
      <c r="PMW62" s="286"/>
      <c r="PMX62" s="286"/>
      <c r="PMY62" s="286"/>
      <c r="PMZ62" s="286"/>
      <c r="PNA62" s="286"/>
      <c r="PNB62" s="286"/>
      <c r="PNC62" s="286"/>
      <c r="PND62" s="286"/>
      <c r="PNE62" s="286"/>
      <c r="PNF62" s="286"/>
      <c r="PNG62" s="286"/>
      <c r="PNH62" s="286"/>
      <c r="PNI62" s="286"/>
      <c r="PNJ62" s="286"/>
      <c r="PNK62" s="286"/>
      <c r="PNL62" s="286"/>
      <c r="PNM62" s="286"/>
      <c r="PNN62" s="286"/>
      <c r="PNO62" s="286"/>
      <c r="PNP62" s="286"/>
      <c r="PNQ62" s="286"/>
      <c r="PNR62" s="286"/>
      <c r="PNS62" s="286"/>
      <c r="PNT62" s="286"/>
      <c r="PNU62" s="286"/>
      <c r="PNV62" s="286"/>
      <c r="PNW62" s="286"/>
      <c r="PNX62" s="286"/>
      <c r="PNY62" s="286"/>
      <c r="PNZ62" s="286"/>
      <c r="POA62" s="286"/>
      <c r="POB62" s="286"/>
      <c r="POC62" s="286"/>
      <c r="POD62" s="286"/>
      <c r="POE62" s="286"/>
      <c r="POF62" s="286"/>
      <c r="POG62" s="286"/>
      <c r="POH62" s="286"/>
      <c r="POI62" s="286"/>
      <c r="POJ62" s="286"/>
      <c r="POK62" s="286"/>
      <c r="POL62" s="286"/>
      <c r="POM62" s="286"/>
      <c r="PON62" s="286"/>
      <c r="POO62" s="286"/>
      <c r="POP62" s="286"/>
      <c r="POQ62" s="286"/>
      <c r="POR62" s="286"/>
      <c r="POS62" s="286"/>
      <c r="POT62" s="286"/>
      <c r="POU62" s="286"/>
      <c r="POV62" s="286"/>
      <c r="POW62" s="286"/>
      <c r="POX62" s="286"/>
      <c r="POY62" s="286"/>
      <c r="POZ62" s="286"/>
      <c r="PPA62" s="286"/>
      <c r="PPB62" s="286"/>
      <c r="PPC62" s="286"/>
      <c r="PPD62" s="286"/>
      <c r="PPE62" s="286"/>
      <c r="PPF62" s="286"/>
      <c r="PPG62" s="286"/>
      <c r="PPH62" s="286"/>
      <c r="PPI62" s="286"/>
      <c r="PPJ62" s="286"/>
      <c r="PPK62" s="286"/>
      <c r="PPL62" s="286"/>
      <c r="PPM62" s="286"/>
      <c r="PPN62" s="286"/>
      <c r="PPO62" s="286"/>
      <c r="PPP62" s="286"/>
      <c r="PPQ62" s="286"/>
      <c r="PPR62" s="286"/>
      <c r="PPS62" s="286"/>
      <c r="PPT62" s="286"/>
      <c r="PPU62" s="286"/>
      <c r="PPV62" s="286"/>
      <c r="PPW62" s="286"/>
      <c r="PPX62" s="286"/>
      <c r="PPY62" s="286"/>
      <c r="PPZ62" s="286"/>
      <c r="PQA62" s="286"/>
      <c r="PQB62" s="286"/>
      <c r="PQC62" s="286"/>
      <c r="PQD62" s="286"/>
      <c r="PQE62" s="286"/>
      <c r="PQF62" s="286"/>
      <c r="PQG62" s="286"/>
      <c r="PQH62" s="286"/>
      <c r="PQI62" s="286"/>
      <c r="PQJ62" s="286"/>
      <c r="PQK62" s="286"/>
      <c r="PQL62" s="286"/>
      <c r="PQM62" s="286"/>
      <c r="PQN62" s="286"/>
      <c r="PQO62" s="286"/>
      <c r="PQP62" s="286"/>
      <c r="PQQ62" s="286"/>
      <c r="PQR62" s="286"/>
      <c r="PQS62" s="286"/>
      <c r="PQT62" s="286"/>
      <c r="PQU62" s="286"/>
      <c r="PQV62" s="286"/>
      <c r="PQW62" s="286"/>
      <c r="PQX62" s="286"/>
      <c r="PQY62" s="286"/>
      <c r="PQZ62" s="286"/>
      <c r="PRA62" s="286"/>
      <c r="PRB62" s="286"/>
      <c r="PRC62" s="286"/>
      <c r="PRD62" s="286"/>
      <c r="PRE62" s="286"/>
      <c r="PRF62" s="286"/>
      <c r="PRG62" s="286"/>
      <c r="PRH62" s="286"/>
      <c r="PRI62" s="286"/>
      <c r="PRJ62" s="286"/>
      <c r="PRK62" s="286"/>
      <c r="PRL62" s="286"/>
      <c r="PRM62" s="286"/>
      <c r="PRN62" s="286"/>
      <c r="PRO62" s="286"/>
      <c r="PRP62" s="286"/>
      <c r="PRQ62" s="286"/>
      <c r="PRR62" s="286"/>
      <c r="PRS62" s="286"/>
      <c r="PRT62" s="286"/>
      <c r="PRU62" s="286"/>
      <c r="PRV62" s="286"/>
      <c r="PRW62" s="286"/>
      <c r="PRX62" s="286"/>
      <c r="PRY62" s="286"/>
      <c r="PRZ62" s="286"/>
      <c r="PSA62" s="286"/>
      <c r="PSB62" s="286"/>
      <c r="PSC62" s="286"/>
      <c r="PSD62" s="286"/>
      <c r="PSE62" s="286"/>
      <c r="PSF62" s="286"/>
      <c r="PSG62" s="286"/>
      <c r="PSH62" s="286"/>
      <c r="PSI62" s="286"/>
      <c r="PSJ62" s="286"/>
      <c r="PSK62" s="286"/>
      <c r="PSL62" s="286"/>
      <c r="PSM62" s="286"/>
      <c r="PSN62" s="286"/>
      <c r="PSO62" s="286"/>
      <c r="PSP62" s="286"/>
      <c r="PSQ62" s="286"/>
      <c r="PSR62" s="286"/>
      <c r="PSS62" s="286"/>
      <c r="PST62" s="286"/>
      <c r="PSU62" s="286"/>
      <c r="PSV62" s="286"/>
      <c r="PSW62" s="286"/>
      <c r="PSX62" s="286"/>
      <c r="PSY62" s="286"/>
      <c r="PSZ62" s="286"/>
      <c r="PTA62" s="286"/>
      <c r="PTB62" s="286"/>
      <c r="PTC62" s="286"/>
      <c r="PTD62" s="286"/>
      <c r="PTE62" s="286"/>
      <c r="PTF62" s="286"/>
      <c r="PTG62" s="286"/>
      <c r="PTH62" s="286"/>
      <c r="PTI62" s="286"/>
      <c r="PTJ62" s="286"/>
      <c r="PTK62" s="286"/>
      <c r="PTL62" s="286"/>
      <c r="PTM62" s="286"/>
      <c r="PTN62" s="286"/>
      <c r="PTO62" s="286"/>
      <c r="PTP62" s="286"/>
      <c r="PTQ62" s="286"/>
      <c r="PTR62" s="286"/>
      <c r="PTS62" s="286"/>
      <c r="PTT62" s="286"/>
      <c r="PTU62" s="286"/>
      <c r="PTV62" s="286"/>
      <c r="PTW62" s="286"/>
      <c r="PTX62" s="286"/>
      <c r="PTY62" s="286"/>
      <c r="PTZ62" s="286"/>
      <c r="PUA62" s="286"/>
      <c r="PUB62" s="286"/>
      <c r="PUC62" s="286"/>
      <c r="PUD62" s="286"/>
      <c r="PUE62" s="286"/>
      <c r="PUF62" s="286"/>
      <c r="PUG62" s="286"/>
      <c r="PUH62" s="286"/>
      <c r="PUI62" s="286"/>
      <c r="PUJ62" s="286"/>
      <c r="PUK62" s="286"/>
      <c r="PUL62" s="286"/>
      <c r="PUM62" s="286"/>
      <c r="PUN62" s="286"/>
      <c r="PUO62" s="286"/>
      <c r="PUP62" s="286"/>
      <c r="PUQ62" s="286"/>
      <c r="PUR62" s="286"/>
      <c r="PUS62" s="286"/>
      <c r="PUT62" s="286"/>
      <c r="PUU62" s="286"/>
      <c r="PUV62" s="286"/>
      <c r="PUW62" s="286"/>
      <c r="PUX62" s="286"/>
      <c r="PUY62" s="286"/>
      <c r="PUZ62" s="286"/>
      <c r="PVA62" s="286"/>
      <c r="PVB62" s="286"/>
      <c r="PVC62" s="286"/>
      <c r="PVD62" s="286"/>
      <c r="PVE62" s="286"/>
      <c r="PVF62" s="286"/>
      <c r="PVG62" s="286"/>
      <c r="PVH62" s="286"/>
      <c r="PVI62" s="286"/>
      <c r="PVJ62" s="286"/>
      <c r="PVK62" s="286"/>
      <c r="PVL62" s="286"/>
      <c r="PVM62" s="286"/>
      <c r="PVN62" s="286"/>
      <c r="PVO62" s="286"/>
      <c r="PVP62" s="286"/>
      <c r="PVQ62" s="286"/>
      <c r="PVR62" s="286"/>
      <c r="PVS62" s="286"/>
      <c r="PVT62" s="286"/>
      <c r="PVU62" s="286"/>
      <c r="PVV62" s="286"/>
      <c r="PVW62" s="286"/>
      <c r="PVX62" s="286"/>
      <c r="PVY62" s="286"/>
      <c r="PVZ62" s="286"/>
      <c r="PWA62" s="286"/>
      <c r="PWB62" s="286"/>
      <c r="PWC62" s="286"/>
      <c r="PWD62" s="286"/>
      <c r="PWE62" s="286"/>
      <c r="PWF62" s="286"/>
      <c r="PWG62" s="286"/>
      <c r="PWH62" s="286"/>
      <c r="PWI62" s="286"/>
      <c r="PWJ62" s="286"/>
      <c r="PWK62" s="286"/>
      <c r="PWL62" s="286"/>
      <c r="PWM62" s="286"/>
      <c r="PWN62" s="286"/>
      <c r="PWO62" s="286"/>
      <c r="PWP62" s="286"/>
      <c r="PWQ62" s="286"/>
      <c r="PWR62" s="286"/>
      <c r="PWS62" s="286"/>
      <c r="PWT62" s="286"/>
      <c r="PWU62" s="286"/>
      <c r="PWV62" s="286"/>
      <c r="PWW62" s="286"/>
      <c r="PWX62" s="286"/>
      <c r="PWY62" s="286"/>
      <c r="PWZ62" s="286"/>
      <c r="PXA62" s="286"/>
      <c r="PXB62" s="286"/>
      <c r="PXC62" s="286"/>
      <c r="PXD62" s="286"/>
      <c r="PXE62" s="286"/>
      <c r="PXF62" s="286"/>
      <c r="PXG62" s="286"/>
      <c r="PXH62" s="286"/>
      <c r="PXI62" s="286"/>
      <c r="PXJ62" s="286"/>
      <c r="PXK62" s="286"/>
      <c r="PXL62" s="286"/>
      <c r="PXM62" s="286"/>
      <c r="PXN62" s="286"/>
      <c r="PXO62" s="286"/>
      <c r="PXP62" s="286"/>
      <c r="PXQ62" s="286"/>
      <c r="PXR62" s="286"/>
      <c r="PXS62" s="286"/>
      <c r="PXT62" s="286"/>
      <c r="PXU62" s="286"/>
      <c r="PXV62" s="286"/>
      <c r="PXW62" s="286"/>
      <c r="PXX62" s="286"/>
      <c r="PXY62" s="286"/>
      <c r="PXZ62" s="286"/>
      <c r="PYA62" s="286"/>
      <c r="PYB62" s="286"/>
      <c r="PYC62" s="286"/>
      <c r="PYD62" s="286"/>
      <c r="PYE62" s="286"/>
      <c r="PYF62" s="286"/>
      <c r="PYG62" s="286"/>
      <c r="PYH62" s="286"/>
      <c r="PYI62" s="286"/>
      <c r="PYJ62" s="286"/>
      <c r="PYK62" s="286"/>
      <c r="PYL62" s="286"/>
      <c r="PYM62" s="286"/>
      <c r="PYN62" s="286"/>
      <c r="PYO62" s="286"/>
      <c r="PYP62" s="286"/>
      <c r="PYQ62" s="286"/>
      <c r="PYR62" s="286"/>
      <c r="PYS62" s="286"/>
      <c r="PYT62" s="286"/>
      <c r="PYU62" s="286"/>
      <c r="PYV62" s="286"/>
      <c r="PYW62" s="286"/>
      <c r="PYX62" s="286"/>
      <c r="PYY62" s="286"/>
      <c r="PYZ62" s="286"/>
      <c r="PZA62" s="286"/>
      <c r="PZB62" s="286"/>
      <c r="PZC62" s="286"/>
      <c r="PZD62" s="286"/>
      <c r="PZE62" s="286"/>
      <c r="PZF62" s="286"/>
      <c r="PZG62" s="286"/>
      <c r="PZH62" s="286"/>
      <c r="PZI62" s="286"/>
      <c r="PZJ62" s="286"/>
      <c r="PZK62" s="286"/>
      <c r="PZL62" s="286"/>
      <c r="PZM62" s="286"/>
      <c r="PZN62" s="286"/>
      <c r="PZO62" s="286"/>
      <c r="PZP62" s="286"/>
      <c r="PZQ62" s="286"/>
      <c r="PZR62" s="286"/>
      <c r="PZS62" s="286"/>
      <c r="PZT62" s="286"/>
      <c r="PZU62" s="286"/>
      <c r="PZV62" s="286"/>
      <c r="PZW62" s="286"/>
      <c r="PZX62" s="286"/>
      <c r="PZY62" s="286"/>
      <c r="PZZ62" s="286"/>
      <c r="QAA62" s="286"/>
      <c r="QAB62" s="286"/>
      <c r="QAC62" s="286"/>
      <c r="QAD62" s="286"/>
      <c r="QAE62" s="286"/>
      <c r="QAF62" s="286"/>
      <c r="QAG62" s="286"/>
      <c r="QAH62" s="286"/>
      <c r="QAI62" s="286"/>
      <c r="QAJ62" s="286"/>
      <c r="QAK62" s="286"/>
      <c r="QAL62" s="286"/>
      <c r="QAM62" s="286"/>
      <c r="QAN62" s="286"/>
      <c r="QAO62" s="286"/>
      <c r="QAP62" s="286"/>
      <c r="QAQ62" s="286"/>
      <c r="QAR62" s="286"/>
      <c r="QAS62" s="286"/>
      <c r="QAT62" s="286"/>
      <c r="QAU62" s="286"/>
      <c r="QAV62" s="286"/>
      <c r="QAW62" s="286"/>
      <c r="QAX62" s="286"/>
      <c r="QAY62" s="286"/>
      <c r="QAZ62" s="286"/>
      <c r="QBA62" s="286"/>
      <c r="QBB62" s="286"/>
      <c r="QBC62" s="286"/>
      <c r="QBD62" s="286"/>
      <c r="QBE62" s="286"/>
      <c r="QBF62" s="286"/>
      <c r="QBG62" s="286"/>
      <c r="QBH62" s="286"/>
      <c r="QBI62" s="286"/>
      <c r="QBJ62" s="286"/>
      <c r="QBK62" s="286"/>
      <c r="QBL62" s="286"/>
      <c r="QBM62" s="286"/>
      <c r="QBN62" s="286"/>
      <c r="QBO62" s="286"/>
      <c r="QBP62" s="286"/>
      <c r="QBQ62" s="286"/>
      <c r="QBR62" s="286"/>
      <c r="QBS62" s="286"/>
      <c r="QBT62" s="286"/>
      <c r="QBU62" s="286"/>
      <c r="QBV62" s="286"/>
      <c r="QBW62" s="286"/>
      <c r="QBX62" s="286"/>
      <c r="QBY62" s="286"/>
      <c r="QBZ62" s="286"/>
      <c r="QCA62" s="286"/>
      <c r="QCB62" s="286"/>
      <c r="QCC62" s="286"/>
      <c r="QCD62" s="286"/>
      <c r="QCE62" s="286"/>
      <c r="QCF62" s="286"/>
      <c r="QCG62" s="286"/>
      <c r="QCH62" s="286"/>
      <c r="QCI62" s="286"/>
      <c r="QCJ62" s="286"/>
      <c r="QCK62" s="286"/>
      <c r="QCL62" s="286"/>
      <c r="QCM62" s="286"/>
      <c r="QCN62" s="286"/>
      <c r="QCO62" s="286"/>
      <c r="QCP62" s="286"/>
      <c r="QCQ62" s="286"/>
      <c r="QCR62" s="286"/>
      <c r="QCS62" s="286"/>
      <c r="QCT62" s="286"/>
      <c r="QCU62" s="286"/>
      <c r="QCV62" s="286"/>
      <c r="QCW62" s="286"/>
      <c r="QCX62" s="286"/>
      <c r="QCY62" s="286"/>
      <c r="QCZ62" s="286"/>
      <c r="QDA62" s="286"/>
      <c r="QDB62" s="286"/>
      <c r="QDC62" s="286"/>
      <c r="QDD62" s="286"/>
      <c r="QDE62" s="286"/>
      <c r="QDF62" s="286"/>
      <c r="QDG62" s="286"/>
      <c r="QDH62" s="286"/>
      <c r="QDI62" s="286"/>
      <c r="QDJ62" s="286"/>
      <c r="QDK62" s="286"/>
      <c r="QDL62" s="286"/>
      <c r="QDM62" s="286"/>
      <c r="QDN62" s="286"/>
      <c r="QDO62" s="286"/>
      <c r="QDP62" s="286"/>
      <c r="QDQ62" s="286"/>
      <c r="QDR62" s="286"/>
      <c r="QDS62" s="286"/>
      <c r="QDT62" s="286"/>
      <c r="QDU62" s="286"/>
      <c r="QDV62" s="286"/>
      <c r="QDW62" s="286"/>
      <c r="QDX62" s="286"/>
      <c r="QDY62" s="286"/>
      <c r="QDZ62" s="286"/>
      <c r="QEA62" s="286"/>
      <c r="QEB62" s="286"/>
      <c r="QEC62" s="286"/>
      <c r="QED62" s="286"/>
      <c r="QEE62" s="286"/>
      <c r="QEF62" s="286"/>
      <c r="QEG62" s="286"/>
      <c r="QEH62" s="286"/>
      <c r="QEI62" s="286"/>
      <c r="QEJ62" s="286"/>
      <c r="QEK62" s="286"/>
      <c r="QEL62" s="286"/>
      <c r="QEM62" s="286"/>
      <c r="QEN62" s="286"/>
      <c r="QEO62" s="286"/>
      <c r="QEP62" s="286"/>
      <c r="QEQ62" s="286"/>
      <c r="QER62" s="286"/>
      <c r="QES62" s="286"/>
      <c r="QET62" s="286"/>
      <c r="QEU62" s="286"/>
      <c r="QEV62" s="286"/>
      <c r="QEW62" s="286"/>
      <c r="QEX62" s="286"/>
      <c r="QEY62" s="286"/>
      <c r="QEZ62" s="286"/>
      <c r="QFA62" s="286"/>
      <c r="QFB62" s="286"/>
      <c r="QFC62" s="286"/>
      <c r="QFD62" s="286"/>
      <c r="QFE62" s="286"/>
      <c r="QFF62" s="286"/>
      <c r="QFG62" s="286"/>
      <c r="QFH62" s="286"/>
      <c r="QFI62" s="286"/>
      <c r="QFJ62" s="286"/>
      <c r="QFK62" s="286"/>
      <c r="QFL62" s="286"/>
      <c r="QFM62" s="286"/>
      <c r="QFN62" s="286"/>
      <c r="QFO62" s="286"/>
      <c r="QFP62" s="286"/>
      <c r="QFQ62" s="286"/>
      <c r="QFR62" s="286"/>
      <c r="QFS62" s="286"/>
      <c r="QFT62" s="286"/>
      <c r="QFU62" s="286"/>
      <c r="QFV62" s="286"/>
      <c r="QFW62" s="286"/>
      <c r="QFX62" s="286"/>
      <c r="QFY62" s="286"/>
      <c r="QFZ62" s="286"/>
      <c r="QGA62" s="286"/>
      <c r="QGB62" s="286"/>
      <c r="QGC62" s="286"/>
      <c r="QGD62" s="286"/>
      <c r="QGE62" s="286"/>
      <c r="QGF62" s="286"/>
      <c r="QGG62" s="286"/>
      <c r="QGH62" s="286"/>
      <c r="QGI62" s="286"/>
      <c r="QGJ62" s="286"/>
      <c r="QGK62" s="286"/>
      <c r="QGL62" s="286"/>
      <c r="QGM62" s="286"/>
      <c r="QGN62" s="286"/>
      <c r="QGO62" s="286"/>
      <c r="QGP62" s="286"/>
      <c r="QGQ62" s="286"/>
      <c r="QGR62" s="286"/>
      <c r="QGS62" s="286"/>
      <c r="QGT62" s="286"/>
      <c r="QGU62" s="286"/>
      <c r="QGV62" s="286"/>
      <c r="QGW62" s="286"/>
      <c r="QGX62" s="286"/>
      <c r="QGY62" s="286"/>
      <c r="QGZ62" s="286"/>
      <c r="QHA62" s="286"/>
      <c r="QHB62" s="286"/>
      <c r="QHC62" s="286"/>
      <c r="QHD62" s="286"/>
      <c r="QHE62" s="286"/>
      <c r="QHF62" s="286"/>
      <c r="QHG62" s="286"/>
      <c r="QHH62" s="286"/>
      <c r="QHI62" s="286"/>
      <c r="QHJ62" s="286"/>
      <c r="QHK62" s="286"/>
      <c r="QHL62" s="286"/>
      <c r="QHM62" s="286"/>
      <c r="QHN62" s="286"/>
      <c r="QHO62" s="286"/>
      <c r="QHP62" s="286"/>
      <c r="QHQ62" s="286"/>
      <c r="QHR62" s="286"/>
      <c r="QHS62" s="286"/>
      <c r="QHT62" s="286"/>
      <c r="QHU62" s="286"/>
      <c r="QHV62" s="286"/>
      <c r="QHW62" s="286"/>
      <c r="QHX62" s="286"/>
      <c r="QHY62" s="286"/>
      <c r="QHZ62" s="286"/>
      <c r="QIA62" s="286"/>
      <c r="QIB62" s="286"/>
      <c r="QIC62" s="286"/>
      <c r="QID62" s="286"/>
      <c r="QIE62" s="286"/>
      <c r="QIF62" s="286"/>
      <c r="QIG62" s="286"/>
      <c r="QIH62" s="286"/>
      <c r="QII62" s="286"/>
      <c r="QIJ62" s="286"/>
      <c r="QIK62" s="286"/>
      <c r="QIL62" s="286"/>
      <c r="QIM62" s="286"/>
      <c r="QIN62" s="286"/>
      <c r="QIO62" s="286"/>
      <c r="QIP62" s="286"/>
      <c r="QIQ62" s="286"/>
      <c r="QIR62" s="286"/>
      <c r="QIS62" s="286"/>
      <c r="QIT62" s="286"/>
      <c r="QIU62" s="286"/>
      <c r="QIV62" s="286"/>
      <c r="QIW62" s="286"/>
      <c r="QIX62" s="286"/>
      <c r="QIY62" s="286"/>
      <c r="QIZ62" s="286"/>
      <c r="QJA62" s="286"/>
      <c r="QJB62" s="286"/>
      <c r="QJC62" s="286"/>
      <c r="QJD62" s="286"/>
      <c r="QJE62" s="286"/>
      <c r="QJF62" s="286"/>
      <c r="QJG62" s="286"/>
      <c r="QJH62" s="286"/>
      <c r="QJI62" s="286"/>
      <c r="QJJ62" s="286"/>
      <c r="QJK62" s="286"/>
      <c r="QJL62" s="286"/>
      <c r="QJM62" s="286"/>
      <c r="QJN62" s="286"/>
      <c r="QJO62" s="286"/>
      <c r="QJP62" s="286"/>
      <c r="QJQ62" s="286"/>
      <c r="QJR62" s="286"/>
      <c r="QJS62" s="286"/>
      <c r="QJT62" s="286"/>
      <c r="QJU62" s="286"/>
      <c r="QJV62" s="286"/>
      <c r="QJW62" s="286"/>
      <c r="QJX62" s="286"/>
      <c r="QJY62" s="286"/>
      <c r="QJZ62" s="286"/>
      <c r="QKA62" s="286"/>
      <c r="QKB62" s="286"/>
      <c r="QKC62" s="286"/>
      <c r="QKD62" s="286"/>
      <c r="QKE62" s="286"/>
      <c r="QKF62" s="286"/>
      <c r="QKG62" s="286"/>
      <c r="QKH62" s="286"/>
      <c r="QKI62" s="286"/>
      <c r="QKJ62" s="286"/>
      <c r="QKK62" s="286"/>
      <c r="QKL62" s="286"/>
      <c r="QKM62" s="286"/>
      <c r="QKN62" s="286"/>
      <c r="QKO62" s="286"/>
      <c r="QKP62" s="286"/>
      <c r="QKQ62" s="286"/>
      <c r="QKR62" s="286"/>
      <c r="QKS62" s="286"/>
      <c r="QKT62" s="286"/>
      <c r="QKU62" s="286"/>
      <c r="QKV62" s="286"/>
      <c r="QKW62" s="286"/>
      <c r="QKX62" s="286"/>
      <c r="QKY62" s="286"/>
      <c r="QKZ62" s="286"/>
      <c r="QLA62" s="286"/>
      <c r="QLB62" s="286"/>
      <c r="QLC62" s="286"/>
      <c r="QLD62" s="286"/>
      <c r="QLE62" s="286"/>
      <c r="QLF62" s="286"/>
      <c r="QLG62" s="286"/>
      <c r="QLH62" s="286"/>
      <c r="QLI62" s="286"/>
      <c r="QLJ62" s="286"/>
      <c r="QLK62" s="286"/>
      <c r="QLL62" s="286"/>
      <c r="QLM62" s="286"/>
      <c r="QLN62" s="286"/>
      <c r="QLO62" s="286"/>
      <c r="QLP62" s="286"/>
      <c r="QLQ62" s="286"/>
      <c r="QLR62" s="286"/>
      <c r="QLS62" s="286"/>
      <c r="QLT62" s="286"/>
      <c r="QLU62" s="286"/>
      <c r="QLV62" s="286"/>
      <c r="QLW62" s="286"/>
      <c r="QLX62" s="286"/>
      <c r="QLY62" s="286"/>
      <c r="QLZ62" s="286"/>
      <c r="QMA62" s="286"/>
      <c r="QMB62" s="286"/>
      <c r="QMC62" s="286"/>
      <c r="QMD62" s="286"/>
      <c r="QME62" s="286"/>
      <c r="QMF62" s="286"/>
      <c r="QMG62" s="286"/>
      <c r="QMH62" s="286"/>
      <c r="QMI62" s="286"/>
      <c r="QMJ62" s="286"/>
      <c r="QMK62" s="286"/>
      <c r="QML62" s="286"/>
      <c r="QMM62" s="286"/>
      <c r="QMN62" s="286"/>
      <c r="QMO62" s="286"/>
      <c r="QMP62" s="286"/>
      <c r="QMQ62" s="286"/>
      <c r="QMR62" s="286"/>
      <c r="QMS62" s="286"/>
      <c r="QMT62" s="286"/>
      <c r="QMU62" s="286"/>
      <c r="QMV62" s="286"/>
      <c r="QMW62" s="286"/>
      <c r="QMX62" s="286"/>
      <c r="QMY62" s="286"/>
      <c r="QMZ62" s="286"/>
      <c r="QNA62" s="286"/>
      <c r="QNB62" s="286"/>
      <c r="QNC62" s="286"/>
      <c r="QND62" s="286"/>
      <c r="QNE62" s="286"/>
      <c r="QNF62" s="286"/>
      <c r="QNG62" s="286"/>
      <c r="QNH62" s="286"/>
      <c r="QNI62" s="286"/>
      <c r="QNJ62" s="286"/>
      <c r="QNK62" s="286"/>
      <c r="QNL62" s="286"/>
      <c r="QNM62" s="286"/>
      <c r="QNN62" s="286"/>
      <c r="QNO62" s="286"/>
      <c r="QNP62" s="286"/>
      <c r="QNQ62" s="286"/>
      <c r="QNR62" s="286"/>
      <c r="QNS62" s="286"/>
      <c r="QNT62" s="286"/>
      <c r="QNU62" s="286"/>
      <c r="QNV62" s="286"/>
      <c r="QNW62" s="286"/>
      <c r="QNX62" s="286"/>
      <c r="QNY62" s="286"/>
      <c r="QNZ62" s="286"/>
      <c r="QOA62" s="286"/>
      <c r="QOB62" s="286"/>
      <c r="QOC62" s="286"/>
      <c r="QOD62" s="286"/>
      <c r="QOE62" s="286"/>
      <c r="QOF62" s="286"/>
      <c r="QOG62" s="286"/>
      <c r="QOH62" s="286"/>
      <c r="QOI62" s="286"/>
      <c r="QOJ62" s="286"/>
      <c r="QOK62" s="286"/>
      <c r="QOL62" s="286"/>
      <c r="QOM62" s="286"/>
      <c r="QON62" s="286"/>
      <c r="QOO62" s="286"/>
      <c r="QOP62" s="286"/>
      <c r="QOQ62" s="286"/>
      <c r="QOR62" s="286"/>
      <c r="QOS62" s="286"/>
      <c r="QOT62" s="286"/>
      <c r="QOU62" s="286"/>
      <c r="QOV62" s="286"/>
      <c r="QOW62" s="286"/>
      <c r="QOX62" s="286"/>
      <c r="QOY62" s="286"/>
      <c r="QOZ62" s="286"/>
      <c r="QPA62" s="286"/>
      <c r="QPB62" s="286"/>
      <c r="QPC62" s="286"/>
      <c r="QPD62" s="286"/>
      <c r="QPE62" s="286"/>
      <c r="QPF62" s="286"/>
      <c r="QPG62" s="286"/>
      <c r="QPH62" s="286"/>
      <c r="QPI62" s="286"/>
      <c r="QPJ62" s="286"/>
      <c r="QPK62" s="286"/>
      <c r="QPL62" s="286"/>
      <c r="QPM62" s="286"/>
      <c r="QPN62" s="286"/>
      <c r="QPO62" s="286"/>
      <c r="QPP62" s="286"/>
      <c r="QPQ62" s="286"/>
      <c r="QPR62" s="286"/>
      <c r="QPS62" s="286"/>
      <c r="QPT62" s="286"/>
      <c r="QPU62" s="286"/>
      <c r="QPV62" s="286"/>
      <c r="QPW62" s="286"/>
      <c r="QPX62" s="286"/>
      <c r="QPY62" s="286"/>
      <c r="QPZ62" s="286"/>
      <c r="QQA62" s="286"/>
      <c r="QQB62" s="286"/>
      <c r="QQC62" s="286"/>
      <c r="QQD62" s="286"/>
      <c r="QQE62" s="286"/>
      <c r="QQF62" s="286"/>
      <c r="QQG62" s="286"/>
      <c r="QQH62" s="286"/>
      <c r="QQI62" s="286"/>
      <c r="QQJ62" s="286"/>
      <c r="QQK62" s="286"/>
      <c r="QQL62" s="286"/>
      <c r="QQM62" s="286"/>
      <c r="QQN62" s="286"/>
      <c r="QQO62" s="286"/>
      <c r="QQP62" s="286"/>
      <c r="QQQ62" s="286"/>
      <c r="QQR62" s="286"/>
      <c r="QQS62" s="286"/>
      <c r="QQT62" s="286"/>
      <c r="QQU62" s="286"/>
      <c r="QQV62" s="286"/>
      <c r="QQW62" s="286"/>
      <c r="QQX62" s="286"/>
      <c r="QQY62" s="286"/>
      <c r="QQZ62" s="286"/>
      <c r="QRA62" s="286"/>
      <c r="QRB62" s="286"/>
      <c r="QRC62" s="286"/>
      <c r="QRD62" s="286"/>
      <c r="QRE62" s="286"/>
      <c r="QRF62" s="286"/>
      <c r="QRG62" s="286"/>
      <c r="QRH62" s="286"/>
      <c r="QRI62" s="286"/>
      <c r="QRJ62" s="286"/>
      <c r="QRK62" s="286"/>
      <c r="QRL62" s="286"/>
      <c r="QRM62" s="286"/>
      <c r="QRN62" s="286"/>
      <c r="QRO62" s="286"/>
      <c r="QRP62" s="286"/>
      <c r="QRQ62" s="286"/>
      <c r="QRR62" s="286"/>
      <c r="QRS62" s="286"/>
      <c r="QRT62" s="286"/>
      <c r="QRU62" s="286"/>
      <c r="QRV62" s="286"/>
      <c r="QRW62" s="286"/>
      <c r="QRX62" s="286"/>
      <c r="QRY62" s="286"/>
      <c r="QRZ62" s="286"/>
      <c r="QSA62" s="286"/>
      <c r="QSB62" s="286"/>
      <c r="QSC62" s="286"/>
      <c r="QSD62" s="286"/>
      <c r="QSE62" s="286"/>
      <c r="QSF62" s="286"/>
      <c r="QSG62" s="286"/>
      <c r="QSH62" s="286"/>
      <c r="QSI62" s="286"/>
      <c r="QSJ62" s="286"/>
      <c r="QSK62" s="286"/>
      <c r="QSL62" s="286"/>
      <c r="QSM62" s="286"/>
      <c r="QSN62" s="286"/>
      <c r="QSO62" s="286"/>
      <c r="QSP62" s="286"/>
      <c r="QSQ62" s="286"/>
      <c r="QSR62" s="286"/>
      <c r="QSS62" s="286"/>
      <c r="QST62" s="286"/>
      <c r="QSU62" s="286"/>
      <c r="QSV62" s="286"/>
      <c r="QSW62" s="286"/>
      <c r="QSX62" s="286"/>
      <c r="QSY62" s="286"/>
      <c r="QSZ62" s="286"/>
      <c r="QTA62" s="286"/>
      <c r="QTB62" s="286"/>
      <c r="QTC62" s="286"/>
      <c r="QTD62" s="286"/>
      <c r="QTE62" s="286"/>
      <c r="QTF62" s="286"/>
      <c r="QTG62" s="286"/>
      <c r="QTH62" s="286"/>
      <c r="QTI62" s="286"/>
      <c r="QTJ62" s="286"/>
      <c r="QTK62" s="286"/>
      <c r="QTL62" s="286"/>
      <c r="QTM62" s="286"/>
      <c r="QTN62" s="286"/>
      <c r="QTO62" s="286"/>
      <c r="QTP62" s="286"/>
      <c r="QTQ62" s="286"/>
      <c r="QTR62" s="286"/>
      <c r="QTS62" s="286"/>
      <c r="QTT62" s="286"/>
      <c r="QTU62" s="286"/>
      <c r="QTV62" s="286"/>
      <c r="QTW62" s="286"/>
      <c r="QTX62" s="286"/>
      <c r="QTY62" s="286"/>
      <c r="QTZ62" s="286"/>
      <c r="QUA62" s="286"/>
      <c r="QUB62" s="286"/>
      <c r="QUC62" s="286"/>
      <c r="QUD62" s="286"/>
      <c r="QUE62" s="286"/>
      <c r="QUF62" s="286"/>
      <c r="QUG62" s="286"/>
      <c r="QUH62" s="286"/>
      <c r="QUI62" s="286"/>
      <c r="QUJ62" s="286"/>
      <c r="QUK62" s="286"/>
      <c r="QUL62" s="286"/>
      <c r="QUM62" s="286"/>
      <c r="QUN62" s="286"/>
      <c r="QUO62" s="286"/>
      <c r="QUP62" s="286"/>
      <c r="QUQ62" s="286"/>
      <c r="QUR62" s="286"/>
      <c r="QUS62" s="286"/>
      <c r="QUT62" s="286"/>
      <c r="QUU62" s="286"/>
      <c r="QUV62" s="286"/>
      <c r="QUW62" s="286"/>
      <c r="QUX62" s="286"/>
      <c r="QUY62" s="286"/>
      <c r="QUZ62" s="286"/>
      <c r="QVA62" s="286"/>
      <c r="QVB62" s="286"/>
      <c r="QVC62" s="286"/>
      <c r="QVD62" s="286"/>
      <c r="QVE62" s="286"/>
      <c r="QVF62" s="286"/>
      <c r="QVG62" s="286"/>
      <c r="QVH62" s="286"/>
      <c r="QVI62" s="286"/>
      <c r="QVJ62" s="286"/>
      <c r="QVK62" s="286"/>
      <c r="QVL62" s="286"/>
      <c r="QVM62" s="286"/>
      <c r="QVN62" s="286"/>
      <c r="QVO62" s="286"/>
      <c r="QVP62" s="286"/>
      <c r="QVQ62" s="286"/>
      <c r="QVR62" s="286"/>
      <c r="QVS62" s="286"/>
      <c r="QVT62" s="286"/>
      <c r="QVU62" s="286"/>
      <c r="QVV62" s="286"/>
      <c r="QVW62" s="286"/>
      <c r="QVX62" s="286"/>
      <c r="QVY62" s="286"/>
      <c r="QVZ62" s="286"/>
      <c r="QWA62" s="286"/>
      <c r="QWB62" s="286"/>
      <c r="QWC62" s="286"/>
      <c r="QWD62" s="286"/>
      <c r="QWE62" s="286"/>
      <c r="QWF62" s="286"/>
      <c r="QWG62" s="286"/>
      <c r="QWH62" s="286"/>
      <c r="QWI62" s="286"/>
      <c r="QWJ62" s="286"/>
      <c r="QWK62" s="286"/>
      <c r="QWL62" s="286"/>
      <c r="QWM62" s="286"/>
      <c r="QWN62" s="286"/>
      <c r="QWO62" s="286"/>
      <c r="QWP62" s="286"/>
      <c r="QWQ62" s="286"/>
      <c r="QWR62" s="286"/>
      <c r="QWS62" s="286"/>
      <c r="QWT62" s="286"/>
      <c r="QWU62" s="286"/>
      <c r="QWV62" s="286"/>
      <c r="QWW62" s="286"/>
      <c r="QWX62" s="286"/>
      <c r="QWY62" s="286"/>
      <c r="QWZ62" s="286"/>
      <c r="QXA62" s="286"/>
      <c r="QXB62" s="286"/>
      <c r="QXC62" s="286"/>
      <c r="QXD62" s="286"/>
      <c r="QXE62" s="286"/>
      <c r="QXF62" s="286"/>
      <c r="QXG62" s="286"/>
      <c r="QXH62" s="286"/>
      <c r="QXI62" s="286"/>
      <c r="QXJ62" s="286"/>
      <c r="QXK62" s="286"/>
      <c r="QXL62" s="286"/>
      <c r="QXM62" s="286"/>
      <c r="QXN62" s="286"/>
      <c r="QXO62" s="286"/>
      <c r="QXP62" s="286"/>
      <c r="QXQ62" s="286"/>
      <c r="QXR62" s="286"/>
      <c r="QXS62" s="286"/>
      <c r="QXT62" s="286"/>
      <c r="QXU62" s="286"/>
      <c r="QXV62" s="286"/>
      <c r="QXW62" s="286"/>
      <c r="QXX62" s="286"/>
      <c r="QXY62" s="286"/>
      <c r="QXZ62" s="286"/>
      <c r="QYA62" s="286"/>
      <c r="QYB62" s="286"/>
      <c r="QYC62" s="286"/>
      <c r="QYD62" s="286"/>
      <c r="QYE62" s="286"/>
      <c r="QYF62" s="286"/>
      <c r="QYG62" s="286"/>
      <c r="QYH62" s="286"/>
      <c r="QYI62" s="286"/>
      <c r="QYJ62" s="286"/>
      <c r="QYK62" s="286"/>
      <c r="QYL62" s="286"/>
      <c r="QYM62" s="286"/>
      <c r="QYN62" s="286"/>
      <c r="QYO62" s="286"/>
      <c r="QYP62" s="286"/>
      <c r="QYQ62" s="286"/>
      <c r="QYR62" s="286"/>
      <c r="QYS62" s="286"/>
      <c r="QYT62" s="286"/>
      <c r="QYU62" s="286"/>
      <c r="QYV62" s="286"/>
      <c r="QYW62" s="286"/>
      <c r="QYX62" s="286"/>
      <c r="QYY62" s="286"/>
      <c r="QYZ62" s="286"/>
      <c r="QZA62" s="286"/>
      <c r="QZB62" s="286"/>
      <c r="QZC62" s="286"/>
      <c r="QZD62" s="286"/>
      <c r="QZE62" s="286"/>
      <c r="QZF62" s="286"/>
      <c r="QZG62" s="286"/>
      <c r="QZH62" s="286"/>
      <c r="QZI62" s="286"/>
      <c r="QZJ62" s="286"/>
      <c r="QZK62" s="286"/>
      <c r="QZL62" s="286"/>
      <c r="QZM62" s="286"/>
      <c r="QZN62" s="286"/>
      <c r="QZO62" s="286"/>
      <c r="QZP62" s="286"/>
      <c r="QZQ62" s="286"/>
      <c r="QZR62" s="286"/>
      <c r="QZS62" s="286"/>
      <c r="QZT62" s="286"/>
      <c r="QZU62" s="286"/>
      <c r="QZV62" s="286"/>
      <c r="QZW62" s="286"/>
      <c r="QZX62" s="286"/>
      <c r="QZY62" s="286"/>
      <c r="QZZ62" s="286"/>
      <c r="RAA62" s="286"/>
      <c r="RAB62" s="286"/>
      <c r="RAC62" s="286"/>
      <c r="RAD62" s="286"/>
      <c r="RAE62" s="286"/>
      <c r="RAF62" s="286"/>
      <c r="RAG62" s="286"/>
      <c r="RAH62" s="286"/>
      <c r="RAI62" s="286"/>
      <c r="RAJ62" s="286"/>
      <c r="RAK62" s="286"/>
      <c r="RAL62" s="286"/>
      <c r="RAM62" s="286"/>
      <c r="RAN62" s="286"/>
      <c r="RAO62" s="286"/>
      <c r="RAP62" s="286"/>
      <c r="RAQ62" s="286"/>
      <c r="RAR62" s="286"/>
      <c r="RAS62" s="286"/>
      <c r="RAT62" s="286"/>
      <c r="RAU62" s="286"/>
      <c r="RAV62" s="286"/>
      <c r="RAW62" s="286"/>
      <c r="RAX62" s="286"/>
      <c r="RAY62" s="286"/>
      <c r="RAZ62" s="286"/>
      <c r="RBA62" s="286"/>
      <c r="RBB62" s="286"/>
      <c r="RBC62" s="286"/>
      <c r="RBD62" s="286"/>
      <c r="RBE62" s="286"/>
      <c r="RBF62" s="286"/>
      <c r="RBG62" s="286"/>
      <c r="RBH62" s="286"/>
      <c r="RBI62" s="286"/>
      <c r="RBJ62" s="286"/>
      <c r="RBK62" s="286"/>
      <c r="RBL62" s="286"/>
      <c r="RBM62" s="286"/>
      <c r="RBN62" s="286"/>
      <c r="RBO62" s="286"/>
      <c r="RBP62" s="286"/>
      <c r="RBQ62" s="286"/>
      <c r="RBR62" s="286"/>
      <c r="RBS62" s="286"/>
      <c r="RBT62" s="286"/>
      <c r="RBU62" s="286"/>
      <c r="RBV62" s="286"/>
      <c r="RBW62" s="286"/>
      <c r="RBX62" s="286"/>
      <c r="RBY62" s="286"/>
      <c r="RBZ62" s="286"/>
      <c r="RCA62" s="286"/>
      <c r="RCB62" s="286"/>
      <c r="RCC62" s="286"/>
      <c r="RCD62" s="286"/>
      <c r="RCE62" s="286"/>
      <c r="RCF62" s="286"/>
      <c r="RCG62" s="286"/>
      <c r="RCH62" s="286"/>
      <c r="RCI62" s="286"/>
      <c r="RCJ62" s="286"/>
      <c r="RCK62" s="286"/>
      <c r="RCL62" s="286"/>
      <c r="RCM62" s="286"/>
      <c r="RCN62" s="286"/>
      <c r="RCO62" s="286"/>
      <c r="RCP62" s="286"/>
      <c r="RCQ62" s="286"/>
      <c r="RCR62" s="286"/>
      <c r="RCS62" s="286"/>
      <c r="RCT62" s="286"/>
      <c r="RCU62" s="286"/>
      <c r="RCV62" s="286"/>
      <c r="RCW62" s="286"/>
      <c r="RCX62" s="286"/>
      <c r="RCY62" s="286"/>
      <c r="RCZ62" s="286"/>
      <c r="RDA62" s="286"/>
      <c r="RDB62" s="286"/>
      <c r="RDC62" s="286"/>
      <c r="RDD62" s="286"/>
      <c r="RDE62" s="286"/>
      <c r="RDF62" s="286"/>
      <c r="RDG62" s="286"/>
      <c r="RDH62" s="286"/>
      <c r="RDI62" s="286"/>
      <c r="RDJ62" s="286"/>
      <c r="RDK62" s="286"/>
      <c r="RDL62" s="286"/>
      <c r="RDM62" s="286"/>
      <c r="RDN62" s="286"/>
      <c r="RDO62" s="286"/>
      <c r="RDP62" s="286"/>
      <c r="RDQ62" s="286"/>
      <c r="RDR62" s="286"/>
      <c r="RDS62" s="286"/>
      <c r="RDT62" s="286"/>
      <c r="RDU62" s="286"/>
      <c r="RDV62" s="286"/>
      <c r="RDW62" s="286"/>
      <c r="RDX62" s="286"/>
      <c r="RDY62" s="286"/>
      <c r="RDZ62" s="286"/>
      <c r="REA62" s="286"/>
      <c r="REB62" s="286"/>
      <c r="REC62" s="286"/>
      <c r="RED62" s="286"/>
      <c r="REE62" s="286"/>
      <c r="REF62" s="286"/>
      <c r="REG62" s="286"/>
      <c r="REH62" s="286"/>
      <c r="REI62" s="286"/>
      <c r="REJ62" s="286"/>
      <c r="REK62" s="286"/>
      <c r="REL62" s="286"/>
      <c r="REM62" s="286"/>
      <c r="REN62" s="286"/>
      <c r="REO62" s="286"/>
      <c r="REP62" s="286"/>
      <c r="REQ62" s="286"/>
      <c r="RER62" s="286"/>
      <c r="RES62" s="286"/>
      <c r="RET62" s="286"/>
      <c r="REU62" s="286"/>
      <c r="REV62" s="286"/>
      <c r="REW62" s="286"/>
      <c r="REX62" s="286"/>
      <c r="REY62" s="286"/>
      <c r="REZ62" s="286"/>
      <c r="RFA62" s="286"/>
      <c r="RFB62" s="286"/>
      <c r="RFC62" s="286"/>
      <c r="RFD62" s="286"/>
      <c r="RFE62" s="286"/>
      <c r="RFF62" s="286"/>
      <c r="RFG62" s="286"/>
      <c r="RFH62" s="286"/>
      <c r="RFI62" s="286"/>
      <c r="RFJ62" s="286"/>
      <c r="RFK62" s="286"/>
      <c r="RFL62" s="286"/>
      <c r="RFM62" s="286"/>
      <c r="RFN62" s="286"/>
      <c r="RFO62" s="286"/>
      <c r="RFP62" s="286"/>
      <c r="RFQ62" s="286"/>
      <c r="RFR62" s="286"/>
      <c r="RFS62" s="286"/>
      <c r="RFT62" s="286"/>
      <c r="RFU62" s="286"/>
      <c r="RFV62" s="286"/>
      <c r="RFW62" s="286"/>
      <c r="RFX62" s="286"/>
      <c r="RFY62" s="286"/>
      <c r="RFZ62" s="286"/>
      <c r="RGA62" s="286"/>
      <c r="RGB62" s="286"/>
      <c r="RGC62" s="286"/>
      <c r="RGD62" s="286"/>
      <c r="RGE62" s="286"/>
      <c r="RGF62" s="286"/>
      <c r="RGG62" s="286"/>
      <c r="RGH62" s="286"/>
      <c r="RGI62" s="286"/>
      <c r="RGJ62" s="286"/>
      <c r="RGK62" s="286"/>
      <c r="RGL62" s="286"/>
      <c r="RGM62" s="286"/>
      <c r="RGN62" s="286"/>
      <c r="RGO62" s="286"/>
      <c r="RGP62" s="286"/>
      <c r="RGQ62" s="286"/>
      <c r="RGR62" s="286"/>
      <c r="RGS62" s="286"/>
      <c r="RGT62" s="286"/>
      <c r="RGU62" s="286"/>
      <c r="RGV62" s="286"/>
      <c r="RGW62" s="286"/>
      <c r="RGX62" s="286"/>
      <c r="RGY62" s="286"/>
      <c r="RGZ62" s="286"/>
      <c r="RHA62" s="286"/>
      <c r="RHB62" s="286"/>
      <c r="RHC62" s="286"/>
      <c r="RHD62" s="286"/>
      <c r="RHE62" s="286"/>
      <c r="RHF62" s="286"/>
      <c r="RHG62" s="286"/>
      <c r="RHH62" s="286"/>
      <c r="RHI62" s="286"/>
      <c r="RHJ62" s="286"/>
      <c r="RHK62" s="286"/>
      <c r="RHL62" s="286"/>
      <c r="RHM62" s="286"/>
      <c r="RHN62" s="286"/>
      <c r="RHO62" s="286"/>
      <c r="RHP62" s="286"/>
      <c r="RHQ62" s="286"/>
      <c r="RHR62" s="286"/>
      <c r="RHS62" s="286"/>
      <c r="RHT62" s="286"/>
      <c r="RHU62" s="286"/>
      <c r="RHV62" s="286"/>
      <c r="RHW62" s="286"/>
      <c r="RHX62" s="286"/>
      <c r="RHY62" s="286"/>
      <c r="RHZ62" s="286"/>
      <c r="RIA62" s="286"/>
      <c r="RIB62" s="286"/>
      <c r="RIC62" s="286"/>
      <c r="RID62" s="286"/>
      <c r="RIE62" s="286"/>
      <c r="RIF62" s="286"/>
      <c r="RIG62" s="286"/>
      <c r="RIH62" s="286"/>
      <c r="RII62" s="286"/>
      <c r="RIJ62" s="286"/>
      <c r="RIK62" s="286"/>
      <c r="RIL62" s="286"/>
      <c r="RIM62" s="286"/>
      <c r="RIN62" s="286"/>
      <c r="RIO62" s="286"/>
      <c r="RIP62" s="286"/>
      <c r="RIQ62" s="286"/>
      <c r="RIR62" s="286"/>
      <c r="RIS62" s="286"/>
      <c r="RIT62" s="286"/>
      <c r="RIU62" s="286"/>
      <c r="RIV62" s="286"/>
      <c r="RIW62" s="286"/>
      <c r="RIX62" s="286"/>
      <c r="RIY62" s="286"/>
      <c r="RIZ62" s="286"/>
      <c r="RJA62" s="286"/>
      <c r="RJB62" s="286"/>
      <c r="RJC62" s="286"/>
      <c r="RJD62" s="286"/>
      <c r="RJE62" s="286"/>
      <c r="RJF62" s="286"/>
      <c r="RJG62" s="286"/>
      <c r="RJH62" s="286"/>
      <c r="RJI62" s="286"/>
      <c r="RJJ62" s="286"/>
      <c r="RJK62" s="286"/>
      <c r="RJL62" s="286"/>
      <c r="RJM62" s="286"/>
      <c r="RJN62" s="286"/>
      <c r="RJO62" s="286"/>
      <c r="RJP62" s="286"/>
      <c r="RJQ62" s="286"/>
      <c r="RJR62" s="286"/>
      <c r="RJS62" s="286"/>
      <c r="RJT62" s="286"/>
      <c r="RJU62" s="286"/>
      <c r="RJV62" s="286"/>
      <c r="RJW62" s="286"/>
      <c r="RJX62" s="286"/>
      <c r="RJY62" s="286"/>
      <c r="RJZ62" s="286"/>
      <c r="RKA62" s="286"/>
      <c r="RKB62" s="286"/>
      <c r="RKC62" s="286"/>
      <c r="RKD62" s="286"/>
      <c r="RKE62" s="286"/>
      <c r="RKF62" s="286"/>
      <c r="RKG62" s="286"/>
      <c r="RKH62" s="286"/>
      <c r="RKI62" s="286"/>
      <c r="RKJ62" s="286"/>
      <c r="RKK62" s="286"/>
      <c r="RKL62" s="286"/>
      <c r="RKM62" s="286"/>
      <c r="RKN62" s="286"/>
      <c r="RKO62" s="286"/>
      <c r="RKP62" s="286"/>
      <c r="RKQ62" s="286"/>
      <c r="RKR62" s="286"/>
      <c r="RKS62" s="286"/>
      <c r="RKT62" s="286"/>
      <c r="RKU62" s="286"/>
      <c r="RKV62" s="286"/>
      <c r="RKW62" s="286"/>
      <c r="RKX62" s="286"/>
      <c r="RKY62" s="286"/>
      <c r="RKZ62" s="286"/>
      <c r="RLA62" s="286"/>
      <c r="RLB62" s="286"/>
      <c r="RLC62" s="286"/>
      <c r="RLD62" s="286"/>
      <c r="RLE62" s="286"/>
      <c r="RLF62" s="286"/>
      <c r="RLG62" s="286"/>
      <c r="RLH62" s="286"/>
      <c r="RLI62" s="286"/>
      <c r="RLJ62" s="286"/>
      <c r="RLK62" s="286"/>
      <c r="RLL62" s="286"/>
      <c r="RLM62" s="286"/>
      <c r="RLN62" s="286"/>
      <c r="RLO62" s="286"/>
      <c r="RLP62" s="286"/>
      <c r="RLQ62" s="286"/>
      <c r="RLR62" s="286"/>
      <c r="RLS62" s="286"/>
      <c r="RLT62" s="286"/>
      <c r="RLU62" s="286"/>
      <c r="RLV62" s="286"/>
      <c r="RLW62" s="286"/>
      <c r="RLX62" s="286"/>
      <c r="RLY62" s="286"/>
      <c r="RLZ62" s="286"/>
      <c r="RMA62" s="286"/>
      <c r="RMB62" s="286"/>
      <c r="RMC62" s="286"/>
      <c r="RMD62" s="286"/>
      <c r="RME62" s="286"/>
      <c r="RMF62" s="286"/>
      <c r="RMG62" s="286"/>
      <c r="RMH62" s="286"/>
      <c r="RMI62" s="286"/>
      <c r="RMJ62" s="286"/>
      <c r="RMK62" s="286"/>
      <c r="RML62" s="286"/>
      <c r="RMM62" s="286"/>
      <c r="RMN62" s="286"/>
      <c r="RMO62" s="286"/>
      <c r="RMP62" s="286"/>
      <c r="RMQ62" s="286"/>
      <c r="RMR62" s="286"/>
      <c r="RMS62" s="286"/>
      <c r="RMT62" s="286"/>
      <c r="RMU62" s="286"/>
      <c r="RMV62" s="286"/>
      <c r="RMW62" s="286"/>
      <c r="RMX62" s="286"/>
      <c r="RMY62" s="286"/>
      <c r="RMZ62" s="286"/>
      <c r="RNA62" s="286"/>
      <c r="RNB62" s="286"/>
      <c r="RNC62" s="286"/>
      <c r="RND62" s="286"/>
      <c r="RNE62" s="286"/>
      <c r="RNF62" s="286"/>
      <c r="RNG62" s="286"/>
      <c r="RNH62" s="286"/>
      <c r="RNI62" s="286"/>
      <c r="RNJ62" s="286"/>
      <c r="RNK62" s="286"/>
      <c r="RNL62" s="286"/>
      <c r="RNM62" s="286"/>
      <c r="RNN62" s="286"/>
      <c r="RNO62" s="286"/>
      <c r="RNP62" s="286"/>
      <c r="RNQ62" s="286"/>
      <c r="RNR62" s="286"/>
      <c r="RNS62" s="286"/>
      <c r="RNT62" s="286"/>
      <c r="RNU62" s="286"/>
      <c r="RNV62" s="286"/>
      <c r="RNW62" s="286"/>
      <c r="RNX62" s="286"/>
      <c r="RNY62" s="286"/>
      <c r="RNZ62" s="286"/>
      <c r="ROA62" s="286"/>
      <c r="ROB62" s="286"/>
      <c r="ROC62" s="286"/>
      <c r="ROD62" s="286"/>
      <c r="ROE62" s="286"/>
      <c r="ROF62" s="286"/>
      <c r="ROG62" s="286"/>
      <c r="ROH62" s="286"/>
      <c r="ROI62" s="286"/>
      <c r="ROJ62" s="286"/>
      <c r="ROK62" s="286"/>
      <c r="ROL62" s="286"/>
      <c r="ROM62" s="286"/>
      <c r="RON62" s="286"/>
      <c r="ROO62" s="286"/>
      <c r="ROP62" s="286"/>
      <c r="ROQ62" s="286"/>
      <c r="ROR62" s="286"/>
      <c r="ROS62" s="286"/>
      <c r="ROT62" s="286"/>
      <c r="ROU62" s="286"/>
      <c r="ROV62" s="286"/>
      <c r="ROW62" s="286"/>
      <c r="ROX62" s="286"/>
      <c r="ROY62" s="286"/>
      <c r="ROZ62" s="286"/>
      <c r="RPA62" s="286"/>
      <c r="RPB62" s="286"/>
      <c r="RPC62" s="286"/>
      <c r="RPD62" s="286"/>
      <c r="RPE62" s="286"/>
      <c r="RPF62" s="286"/>
      <c r="RPG62" s="286"/>
      <c r="RPH62" s="286"/>
      <c r="RPI62" s="286"/>
      <c r="RPJ62" s="286"/>
      <c r="RPK62" s="286"/>
      <c r="RPL62" s="286"/>
      <c r="RPM62" s="286"/>
      <c r="RPN62" s="286"/>
      <c r="RPO62" s="286"/>
      <c r="RPP62" s="286"/>
      <c r="RPQ62" s="286"/>
      <c r="RPR62" s="286"/>
      <c r="RPS62" s="286"/>
      <c r="RPT62" s="286"/>
      <c r="RPU62" s="286"/>
      <c r="RPV62" s="286"/>
      <c r="RPW62" s="286"/>
      <c r="RPX62" s="286"/>
      <c r="RPY62" s="286"/>
      <c r="RPZ62" s="286"/>
      <c r="RQA62" s="286"/>
      <c r="RQB62" s="286"/>
      <c r="RQC62" s="286"/>
      <c r="RQD62" s="286"/>
      <c r="RQE62" s="286"/>
      <c r="RQF62" s="286"/>
      <c r="RQG62" s="286"/>
      <c r="RQH62" s="286"/>
      <c r="RQI62" s="286"/>
      <c r="RQJ62" s="286"/>
      <c r="RQK62" s="286"/>
      <c r="RQL62" s="286"/>
      <c r="RQM62" s="286"/>
      <c r="RQN62" s="286"/>
      <c r="RQO62" s="286"/>
      <c r="RQP62" s="286"/>
      <c r="RQQ62" s="286"/>
      <c r="RQR62" s="286"/>
      <c r="RQS62" s="286"/>
      <c r="RQT62" s="286"/>
      <c r="RQU62" s="286"/>
      <c r="RQV62" s="286"/>
      <c r="RQW62" s="286"/>
      <c r="RQX62" s="286"/>
      <c r="RQY62" s="286"/>
      <c r="RQZ62" s="286"/>
      <c r="RRA62" s="286"/>
      <c r="RRB62" s="286"/>
      <c r="RRC62" s="286"/>
      <c r="RRD62" s="286"/>
      <c r="RRE62" s="286"/>
      <c r="RRF62" s="286"/>
      <c r="RRG62" s="286"/>
      <c r="RRH62" s="286"/>
      <c r="RRI62" s="286"/>
      <c r="RRJ62" s="286"/>
      <c r="RRK62" s="286"/>
      <c r="RRL62" s="286"/>
      <c r="RRM62" s="286"/>
      <c r="RRN62" s="286"/>
      <c r="RRO62" s="286"/>
      <c r="RRP62" s="286"/>
      <c r="RRQ62" s="286"/>
      <c r="RRR62" s="286"/>
      <c r="RRS62" s="286"/>
      <c r="RRT62" s="286"/>
      <c r="RRU62" s="286"/>
      <c r="RRV62" s="286"/>
      <c r="RRW62" s="286"/>
      <c r="RRX62" s="286"/>
      <c r="RRY62" s="286"/>
      <c r="RRZ62" s="286"/>
      <c r="RSA62" s="286"/>
      <c r="RSB62" s="286"/>
      <c r="RSC62" s="286"/>
      <c r="RSD62" s="286"/>
      <c r="RSE62" s="286"/>
      <c r="RSF62" s="286"/>
      <c r="RSG62" s="286"/>
      <c r="RSH62" s="286"/>
      <c r="RSI62" s="286"/>
      <c r="RSJ62" s="286"/>
      <c r="RSK62" s="286"/>
      <c r="RSL62" s="286"/>
      <c r="RSM62" s="286"/>
      <c r="RSN62" s="286"/>
      <c r="RSO62" s="286"/>
      <c r="RSP62" s="286"/>
      <c r="RSQ62" s="286"/>
      <c r="RSR62" s="286"/>
      <c r="RSS62" s="286"/>
      <c r="RST62" s="286"/>
      <c r="RSU62" s="286"/>
      <c r="RSV62" s="286"/>
      <c r="RSW62" s="286"/>
      <c r="RSX62" s="286"/>
      <c r="RSY62" s="286"/>
      <c r="RSZ62" s="286"/>
      <c r="RTA62" s="286"/>
      <c r="RTB62" s="286"/>
      <c r="RTC62" s="286"/>
      <c r="RTD62" s="286"/>
      <c r="RTE62" s="286"/>
      <c r="RTF62" s="286"/>
      <c r="RTG62" s="286"/>
      <c r="RTH62" s="286"/>
      <c r="RTI62" s="286"/>
      <c r="RTJ62" s="286"/>
      <c r="RTK62" s="286"/>
      <c r="RTL62" s="286"/>
      <c r="RTM62" s="286"/>
      <c r="RTN62" s="286"/>
      <c r="RTO62" s="286"/>
      <c r="RTP62" s="286"/>
      <c r="RTQ62" s="286"/>
      <c r="RTR62" s="286"/>
      <c r="RTS62" s="286"/>
      <c r="RTT62" s="286"/>
      <c r="RTU62" s="286"/>
      <c r="RTV62" s="286"/>
      <c r="RTW62" s="286"/>
      <c r="RTX62" s="286"/>
      <c r="RTY62" s="286"/>
      <c r="RTZ62" s="286"/>
      <c r="RUA62" s="286"/>
      <c r="RUB62" s="286"/>
      <c r="RUC62" s="286"/>
      <c r="RUD62" s="286"/>
      <c r="RUE62" s="286"/>
      <c r="RUF62" s="286"/>
      <c r="RUG62" s="286"/>
      <c r="RUH62" s="286"/>
      <c r="RUI62" s="286"/>
      <c r="RUJ62" s="286"/>
      <c r="RUK62" s="286"/>
      <c r="RUL62" s="286"/>
      <c r="RUM62" s="286"/>
      <c r="RUN62" s="286"/>
      <c r="RUO62" s="286"/>
      <c r="RUP62" s="286"/>
      <c r="RUQ62" s="286"/>
      <c r="RUR62" s="286"/>
      <c r="RUS62" s="286"/>
      <c r="RUT62" s="286"/>
      <c r="RUU62" s="286"/>
      <c r="RUV62" s="286"/>
      <c r="RUW62" s="286"/>
      <c r="RUX62" s="286"/>
      <c r="RUY62" s="286"/>
      <c r="RUZ62" s="286"/>
      <c r="RVA62" s="286"/>
      <c r="RVB62" s="286"/>
      <c r="RVC62" s="286"/>
      <c r="RVD62" s="286"/>
      <c r="RVE62" s="286"/>
      <c r="RVF62" s="286"/>
      <c r="RVG62" s="286"/>
      <c r="RVH62" s="286"/>
      <c r="RVI62" s="286"/>
      <c r="RVJ62" s="286"/>
      <c r="RVK62" s="286"/>
      <c r="RVL62" s="286"/>
      <c r="RVM62" s="286"/>
      <c r="RVN62" s="286"/>
      <c r="RVO62" s="286"/>
      <c r="RVP62" s="286"/>
      <c r="RVQ62" s="286"/>
      <c r="RVR62" s="286"/>
      <c r="RVS62" s="286"/>
      <c r="RVT62" s="286"/>
      <c r="RVU62" s="286"/>
      <c r="RVV62" s="286"/>
      <c r="RVW62" s="286"/>
      <c r="RVX62" s="286"/>
      <c r="RVY62" s="286"/>
      <c r="RVZ62" s="286"/>
      <c r="RWA62" s="286"/>
      <c r="RWB62" s="286"/>
      <c r="RWC62" s="286"/>
      <c r="RWD62" s="286"/>
      <c r="RWE62" s="286"/>
      <c r="RWF62" s="286"/>
      <c r="RWG62" s="286"/>
      <c r="RWH62" s="286"/>
      <c r="RWI62" s="286"/>
      <c r="RWJ62" s="286"/>
      <c r="RWK62" s="286"/>
      <c r="RWL62" s="286"/>
      <c r="RWM62" s="286"/>
      <c r="RWN62" s="286"/>
      <c r="RWO62" s="286"/>
      <c r="RWP62" s="286"/>
      <c r="RWQ62" s="286"/>
      <c r="RWR62" s="286"/>
      <c r="RWS62" s="286"/>
      <c r="RWT62" s="286"/>
      <c r="RWU62" s="286"/>
      <c r="RWV62" s="286"/>
      <c r="RWW62" s="286"/>
      <c r="RWX62" s="286"/>
      <c r="RWY62" s="286"/>
      <c r="RWZ62" s="286"/>
      <c r="RXA62" s="286"/>
      <c r="RXB62" s="286"/>
      <c r="RXC62" s="286"/>
      <c r="RXD62" s="286"/>
      <c r="RXE62" s="286"/>
      <c r="RXF62" s="286"/>
      <c r="RXG62" s="286"/>
      <c r="RXH62" s="286"/>
      <c r="RXI62" s="286"/>
      <c r="RXJ62" s="286"/>
      <c r="RXK62" s="286"/>
      <c r="RXL62" s="286"/>
      <c r="RXM62" s="286"/>
      <c r="RXN62" s="286"/>
      <c r="RXO62" s="286"/>
      <c r="RXP62" s="286"/>
      <c r="RXQ62" s="286"/>
      <c r="RXR62" s="286"/>
      <c r="RXS62" s="286"/>
      <c r="RXT62" s="286"/>
      <c r="RXU62" s="286"/>
      <c r="RXV62" s="286"/>
      <c r="RXW62" s="286"/>
      <c r="RXX62" s="286"/>
      <c r="RXY62" s="286"/>
      <c r="RXZ62" s="286"/>
      <c r="RYA62" s="286"/>
      <c r="RYB62" s="286"/>
      <c r="RYC62" s="286"/>
      <c r="RYD62" s="286"/>
      <c r="RYE62" s="286"/>
      <c r="RYF62" s="286"/>
      <c r="RYG62" s="286"/>
      <c r="RYH62" s="286"/>
      <c r="RYI62" s="286"/>
      <c r="RYJ62" s="286"/>
      <c r="RYK62" s="286"/>
      <c r="RYL62" s="286"/>
      <c r="RYM62" s="286"/>
      <c r="RYN62" s="286"/>
      <c r="RYO62" s="286"/>
      <c r="RYP62" s="286"/>
      <c r="RYQ62" s="286"/>
      <c r="RYR62" s="286"/>
      <c r="RYS62" s="286"/>
      <c r="RYT62" s="286"/>
      <c r="RYU62" s="286"/>
      <c r="RYV62" s="286"/>
      <c r="RYW62" s="286"/>
      <c r="RYX62" s="286"/>
      <c r="RYY62" s="286"/>
      <c r="RYZ62" s="286"/>
      <c r="RZA62" s="286"/>
      <c r="RZB62" s="286"/>
      <c r="RZC62" s="286"/>
      <c r="RZD62" s="286"/>
      <c r="RZE62" s="286"/>
      <c r="RZF62" s="286"/>
      <c r="RZG62" s="286"/>
      <c r="RZH62" s="286"/>
      <c r="RZI62" s="286"/>
      <c r="RZJ62" s="286"/>
      <c r="RZK62" s="286"/>
      <c r="RZL62" s="286"/>
      <c r="RZM62" s="286"/>
      <c r="RZN62" s="286"/>
      <c r="RZO62" s="286"/>
      <c r="RZP62" s="286"/>
      <c r="RZQ62" s="286"/>
      <c r="RZR62" s="286"/>
      <c r="RZS62" s="286"/>
      <c r="RZT62" s="286"/>
      <c r="RZU62" s="286"/>
      <c r="RZV62" s="286"/>
      <c r="RZW62" s="286"/>
      <c r="RZX62" s="286"/>
      <c r="RZY62" s="286"/>
      <c r="RZZ62" s="286"/>
      <c r="SAA62" s="286"/>
      <c r="SAB62" s="286"/>
      <c r="SAC62" s="286"/>
      <c r="SAD62" s="286"/>
      <c r="SAE62" s="286"/>
      <c r="SAF62" s="286"/>
      <c r="SAG62" s="286"/>
      <c r="SAH62" s="286"/>
      <c r="SAI62" s="286"/>
      <c r="SAJ62" s="286"/>
      <c r="SAK62" s="286"/>
      <c r="SAL62" s="286"/>
      <c r="SAM62" s="286"/>
      <c r="SAN62" s="286"/>
      <c r="SAO62" s="286"/>
      <c r="SAP62" s="286"/>
      <c r="SAQ62" s="286"/>
      <c r="SAR62" s="286"/>
      <c r="SAS62" s="286"/>
      <c r="SAT62" s="286"/>
      <c r="SAU62" s="286"/>
      <c r="SAV62" s="286"/>
      <c r="SAW62" s="286"/>
      <c r="SAX62" s="286"/>
      <c r="SAY62" s="286"/>
      <c r="SAZ62" s="286"/>
      <c r="SBA62" s="286"/>
      <c r="SBB62" s="286"/>
      <c r="SBC62" s="286"/>
      <c r="SBD62" s="286"/>
      <c r="SBE62" s="286"/>
      <c r="SBF62" s="286"/>
      <c r="SBG62" s="286"/>
      <c r="SBH62" s="286"/>
      <c r="SBI62" s="286"/>
      <c r="SBJ62" s="286"/>
      <c r="SBK62" s="286"/>
      <c r="SBL62" s="286"/>
      <c r="SBM62" s="286"/>
      <c r="SBN62" s="286"/>
      <c r="SBO62" s="286"/>
      <c r="SBP62" s="286"/>
      <c r="SBQ62" s="286"/>
      <c r="SBR62" s="286"/>
      <c r="SBS62" s="286"/>
      <c r="SBT62" s="286"/>
      <c r="SBU62" s="286"/>
      <c r="SBV62" s="286"/>
      <c r="SBW62" s="286"/>
      <c r="SBX62" s="286"/>
      <c r="SBY62" s="286"/>
      <c r="SBZ62" s="286"/>
      <c r="SCA62" s="286"/>
      <c r="SCB62" s="286"/>
      <c r="SCC62" s="286"/>
      <c r="SCD62" s="286"/>
      <c r="SCE62" s="286"/>
      <c r="SCF62" s="286"/>
      <c r="SCG62" s="286"/>
      <c r="SCH62" s="286"/>
      <c r="SCI62" s="286"/>
      <c r="SCJ62" s="286"/>
      <c r="SCK62" s="286"/>
      <c r="SCL62" s="286"/>
      <c r="SCM62" s="286"/>
      <c r="SCN62" s="286"/>
      <c r="SCO62" s="286"/>
      <c r="SCP62" s="286"/>
      <c r="SCQ62" s="286"/>
      <c r="SCR62" s="286"/>
      <c r="SCS62" s="286"/>
      <c r="SCT62" s="286"/>
      <c r="SCU62" s="286"/>
      <c r="SCV62" s="286"/>
      <c r="SCW62" s="286"/>
      <c r="SCX62" s="286"/>
      <c r="SCY62" s="286"/>
      <c r="SCZ62" s="286"/>
      <c r="SDA62" s="286"/>
      <c r="SDB62" s="286"/>
      <c r="SDC62" s="286"/>
      <c r="SDD62" s="286"/>
      <c r="SDE62" s="286"/>
      <c r="SDF62" s="286"/>
      <c r="SDG62" s="286"/>
      <c r="SDH62" s="286"/>
      <c r="SDI62" s="286"/>
      <c r="SDJ62" s="286"/>
      <c r="SDK62" s="286"/>
      <c r="SDL62" s="286"/>
      <c r="SDM62" s="286"/>
      <c r="SDN62" s="286"/>
      <c r="SDO62" s="286"/>
      <c r="SDP62" s="286"/>
      <c r="SDQ62" s="286"/>
      <c r="SDR62" s="286"/>
      <c r="SDS62" s="286"/>
      <c r="SDT62" s="286"/>
      <c r="SDU62" s="286"/>
      <c r="SDV62" s="286"/>
      <c r="SDW62" s="286"/>
      <c r="SDX62" s="286"/>
      <c r="SDY62" s="286"/>
      <c r="SDZ62" s="286"/>
      <c r="SEA62" s="286"/>
      <c r="SEB62" s="286"/>
      <c r="SEC62" s="286"/>
      <c r="SED62" s="286"/>
      <c r="SEE62" s="286"/>
      <c r="SEF62" s="286"/>
      <c r="SEG62" s="286"/>
      <c r="SEH62" s="286"/>
      <c r="SEI62" s="286"/>
      <c r="SEJ62" s="286"/>
      <c r="SEK62" s="286"/>
      <c r="SEL62" s="286"/>
      <c r="SEM62" s="286"/>
      <c r="SEN62" s="286"/>
      <c r="SEO62" s="286"/>
      <c r="SEP62" s="286"/>
      <c r="SEQ62" s="286"/>
      <c r="SER62" s="286"/>
      <c r="SES62" s="286"/>
      <c r="SET62" s="286"/>
      <c r="SEU62" s="286"/>
      <c r="SEV62" s="286"/>
      <c r="SEW62" s="286"/>
      <c r="SEX62" s="286"/>
      <c r="SEY62" s="286"/>
      <c r="SEZ62" s="286"/>
      <c r="SFA62" s="286"/>
      <c r="SFB62" s="286"/>
      <c r="SFC62" s="286"/>
      <c r="SFD62" s="286"/>
      <c r="SFE62" s="286"/>
      <c r="SFF62" s="286"/>
      <c r="SFG62" s="286"/>
      <c r="SFH62" s="286"/>
      <c r="SFI62" s="286"/>
      <c r="SFJ62" s="286"/>
      <c r="SFK62" s="286"/>
      <c r="SFL62" s="286"/>
      <c r="SFM62" s="286"/>
      <c r="SFN62" s="286"/>
      <c r="SFO62" s="286"/>
      <c r="SFP62" s="286"/>
      <c r="SFQ62" s="286"/>
      <c r="SFR62" s="286"/>
      <c r="SFS62" s="286"/>
      <c r="SFT62" s="286"/>
      <c r="SFU62" s="286"/>
      <c r="SFV62" s="286"/>
      <c r="SFW62" s="286"/>
      <c r="SFX62" s="286"/>
      <c r="SFY62" s="286"/>
      <c r="SFZ62" s="286"/>
      <c r="SGA62" s="286"/>
      <c r="SGB62" s="286"/>
      <c r="SGC62" s="286"/>
      <c r="SGD62" s="286"/>
      <c r="SGE62" s="286"/>
      <c r="SGF62" s="286"/>
      <c r="SGG62" s="286"/>
      <c r="SGH62" s="286"/>
      <c r="SGI62" s="286"/>
      <c r="SGJ62" s="286"/>
      <c r="SGK62" s="286"/>
      <c r="SGL62" s="286"/>
      <c r="SGM62" s="286"/>
      <c r="SGN62" s="286"/>
      <c r="SGO62" s="286"/>
      <c r="SGP62" s="286"/>
      <c r="SGQ62" s="286"/>
      <c r="SGR62" s="286"/>
      <c r="SGS62" s="286"/>
      <c r="SGT62" s="286"/>
      <c r="SGU62" s="286"/>
      <c r="SGV62" s="286"/>
      <c r="SGW62" s="286"/>
      <c r="SGX62" s="286"/>
      <c r="SGY62" s="286"/>
      <c r="SGZ62" s="286"/>
      <c r="SHA62" s="286"/>
      <c r="SHB62" s="286"/>
      <c r="SHC62" s="286"/>
      <c r="SHD62" s="286"/>
      <c r="SHE62" s="286"/>
      <c r="SHF62" s="286"/>
      <c r="SHG62" s="286"/>
      <c r="SHH62" s="286"/>
      <c r="SHI62" s="286"/>
      <c r="SHJ62" s="286"/>
      <c r="SHK62" s="286"/>
      <c r="SHL62" s="286"/>
      <c r="SHM62" s="286"/>
      <c r="SHN62" s="286"/>
      <c r="SHO62" s="286"/>
      <c r="SHP62" s="286"/>
      <c r="SHQ62" s="286"/>
      <c r="SHR62" s="286"/>
      <c r="SHS62" s="286"/>
      <c r="SHT62" s="286"/>
      <c r="SHU62" s="286"/>
      <c r="SHV62" s="286"/>
      <c r="SHW62" s="286"/>
      <c r="SHX62" s="286"/>
      <c r="SHY62" s="286"/>
      <c r="SHZ62" s="286"/>
      <c r="SIA62" s="286"/>
      <c r="SIB62" s="286"/>
      <c r="SIC62" s="286"/>
      <c r="SID62" s="286"/>
      <c r="SIE62" s="286"/>
      <c r="SIF62" s="286"/>
      <c r="SIG62" s="286"/>
      <c r="SIH62" s="286"/>
      <c r="SII62" s="286"/>
      <c r="SIJ62" s="286"/>
      <c r="SIK62" s="286"/>
      <c r="SIL62" s="286"/>
      <c r="SIM62" s="286"/>
      <c r="SIN62" s="286"/>
      <c r="SIO62" s="286"/>
      <c r="SIP62" s="286"/>
      <c r="SIQ62" s="286"/>
      <c r="SIR62" s="286"/>
      <c r="SIS62" s="286"/>
      <c r="SIT62" s="286"/>
      <c r="SIU62" s="286"/>
      <c r="SIV62" s="286"/>
      <c r="SIW62" s="286"/>
      <c r="SIX62" s="286"/>
      <c r="SIY62" s="286"/>
      <c r="SIZ62" s="286"/>
      <c r="SJA62" s="286"/>
      <c r="SJB62" s="286"/>
      <c r="SJC62" s="286"/>
      <c r="SJD62" s="286"/>
      <c r="SJE62" s="286"/>
      <c r="SJF62" s="286"/>
      <c r="SJG62" s="286"/>
      <c r="SJH62" s="286"/>
      <c r="SJI62" s="286"/>
      <c r="SJJ62" s="286"/>
      <c r="SJK62" s="286"/>
      <c r="SJL62" s="286"/>
      <c r="SJM62" s="286"/>
      <c r="SJN62" s="286"/>
      <c r="SJO62" s="286"/>
      <c r="SJP62" s="286"/>
      <c r="SJQ62" s="286"/>
      <c r="SJR62" s="286"/>
      <c r="SJS62" s="286"/>
      <c r="SJT62" s="286"/>
      <c r="SJU62" s="286"/>
      <c r="SJV62" s="286"/>
      <c r="SJW62" s="286"/>
      <c r="SJX62" s="286"/>
      <c r="SJY62" s="286"/>
      <c r="SJZ62" s="286"/>
      <c r="SKA62" s="286"/>
      <c r="SKB62" s="286"/>
      <c r="SKC62" s="286"/>
      <c r="SKD62" s="286"/>
      <c r="SKE62" s="286"/>
      <c r="SKF62" s="286"/>
      <c r="SKG62" s="286"/>
      <c r="SKH62" s="286"/>
      <c r="SKI62" s="286"/>
      <c r="SKJ62" s="286"/>
      <c r="SKK62" s="286"/>
      <c r="SKL62" s="286"/>
      <c r="SKM62" s="286"/>
      <c r="SKN62" s="286"/>
      <c r="SKO62" s="286"/>
      <c r="SKP62" s="286"/>
      <c r="SKQ62" s="286"/>
      <c r="SKR62" s="286"/>
      <c r="SKS62" s="286"/>
      <c r="SKT62" s="286"/>
      <c r="SKU62" s="286"/>
      <c r="SKV62" s="286"/>
      <c r="SKW62" s="286"/>
      <c r="SKX62" s="286"/>
      <c r="SKY62" s="286"/>
      <c r="SKZ62" s="286"/>
      <c r="SLA62" s="286"/>
      <c r="SLB62" s="286"/>
      <c r="SLC62" s="286"/>
      <c r="SLD62" s="286"/>
      <c r="SLE62" s="286"/>
      <c r="SLF62" s="286"/>
      <c r="SLG62" s="286"/>
      <c r="SLH62" s="286"/>
      <c r="SLI62" s="286"/>
      <c r="SLJ62" s="286"/>
      <c r="SLK62" s="286"/>
      <c r="SLL62" s="286"/>
      <c r="SLM62" s="286"/>
      <c r="SLN62" s="286"/>
      <c r="SLO62" s="286"/>
      <c r="SLP62" s="286"/>
      <c r="SLQ62" s="286"/>
      <c r="SLR62" s="286"/>
      <c r="SLS62" s="286"/>
      <c r="SLT62" s="286"/>
      <c r="SLU62" s="286"/>
      <c r="SLV62" s="286"/>
      <c r="SLW62" s="286"/>
      <c r="SLX62" s="286"/>
      <c r="SLY62" s="286"/>
      <c r="SLZ62" s="286"/>
      <c r="SMA62" s="286"/>
      <c r="SMB62" s="286"/>
      <c r="SMC62" s="286"/>
      <c r="SMD62" s="286"/>
      <c r="SME62" s="286"/>
      <c r="SMF62" s="286"/>
      <c r="SMG62" s="286"/>
      <c r="SMH62" s="286"/>
      <c r="SMI62" s="286"/>
      <c r="SMJ62" s="286"/>
      <c r="SMK62" s="286"/>
      <c r="SML62" s="286"/>
      <c r="SMM62" s="286"/>
      <c r="SMN62" s="286"/>
      <c r="SMO62" s="286"/>
      <c r="SMP62" s="286"/>
      <c r="SMQ62" s="286"/>
      <c r="SMR62" s="286"/>
      <c r="SMS62" s="286"/>
      <c r="SMT62" s="286"/>
      <c r="SMU62" s="286"/>
      <c r="SMV62" s="286"/>
      <c r="SMW62" s="286"/>
      <c r="SMX62" s="286"/>
      <c r="SMY62" s="286"/>
      <c r="SMZ62" s="286"/>
      <c r="SNA62" s="286"/>
      <c r="SNB62" s="286"/>
      <c r="SNC62" s="286"/>
      <c r="SND62" s="286"/>
      <c r="SNE62" s="286"/>
      <c r="SNF62" s="286"/>
      <c r="SNG62" s="286"/>
      <c r="SNH62" s="286"/>
      <c r="SNI62" s="286"/>
      <c r="SNJ62" s="286"/>
      <c r="SNK62" s="286"/>
      <c r="SNL62" s="286"/>
      <c r="SNM62" s="286"/>
      <c r="SNN62" s="286"/>
      <c r="SNO62" s="286"/>
      <c r="SNP62" s="286"/>
      <c r="SNQ62" s="286"/>
      <c r="SNR62" s="286"/>
      <c r="SNS62" s="286"/>
      <c r="SNT62" s="286"/>
      <c r="SNU62" s="286"/>
      <c r="SNV62" s="286"/>
      <c r="SNW62" s="286"/>
      <c r="SNX62" s="286"/>
      <c r="SNY62" s="286"/>
      <c r="SNZ62" s="286"/>
      <c r="SOA62" s="286"/>
      <c r="SOB62" s="286"/>
      <c r="SOC62" s="286"/>
      <c r="SOD62" s="286"/>
      <c r="SOE62" s="286"/>
      <c r="SOF62" s="286"/>
      <c r="SOG62" s="286"/>
      <c r="SOH62" s="286"/>
      <c r="SOI62" s="286"/>
      <c r="SOJ62" s="286"/>
      <c r="SOK62" s="286"/>
      <c r="SOL62" s="286"/>
      <c r="SOM62" s="286"/>
      <c r="SON62" s="286"/>
      <c r="SOO62" s="286"/>
      <c r="SOP62" s="286"/>
      <c r="SOQ62" s="286"/>
      <c r="SOR62" s="286"/>
      <c r="SOS62" s="286"/>
      <c r="SOT62" s="286"/>
      <c r="SOU62" s="286"/>
      <c r="SOV62" s="286"/>
      <c r="SOW62" s="286"/>
      <c r="SOX62" s="286"/>
      <c r="SOY62" s="286"/>
      <c r="SOZ62" s="286"/>
      <c r="SPA62" s="286"/>
      <c r="SPB62" s="286"/>
      <c r="SPC62" s="286"/>
      <c r="SPD62" s="286"/>
      <c r="SPE62" s="286"/>
      <c r="SPF62" s="286"/>
      <c r="SPG62" s="286"/>
      <c r="SPH62" s="286"/>
      <c r="SPI62" s="286"/>
      <c r="SPJ62" s="286"/>
      <c r="SPK62" s="286"/>
      <c r="SPL62" s="286"/>
      <c r="SPM62" s="286"/>
      <c r="SPN62" s="286"/>
      <c r="SPO62" s="286"/>
      <c r="SPP62" s="286"/>
      <c r="SPQ62" s="286"/>
      <c r="SPR62" s="286"/>
      <c r="SPS62" s="286"/>
      <c r="SPT62" s="286"/>
      <c r="SPU62" s="286"/>
      <c r="SPV62" s="286"/>
      <c r="SPW62" s="286"/>
      <c r="SPX62" s="286"/>
      <c r="SPY62" s="286"/>
      <c r="SPZ62" s="286"/>
      <c r="SQA62" s="286"/>
      <c r="SQB62" s="286"/>
      <c r="SQC62" s="286"/>
      <c r="SQD62" s="286"/>
      <c r="SQE62" s="286"/>
      <c r="SQF62" s="286"/>
      <c r="SQG62" s="286"/>
      <c r="SQH62" s="286"/>
      <c r="SQI62" s="286"/>
      <c r="SQJ62" s="286"/>
      <c r="SQK62" s="286"/>
      <c r="SQL62" s="286"/>
      <c r="SQM62" s="286"/>
      <c r="SQN62" s="286"/>
      <c r="SQO62" s="286"/>
      <c r="SQP62" s="286"/>
      <c r="SQQ62" s="286"/>
      <c r="SQR62" s="286"/>
      <c r="SQS62" s="286"/>
      <c r="SQT62" s="286"/>
      <c r="SQU62" s="286"/>
      <c r="SQV62" s="286"/>
      <c r="SQW62" s="286"/>
      <c r="SQX62" s="286"/>
      <c r="SQY62" s="286"/>
      <c r="SQZ62" s="286"/>
      <c r="SRA62" s="286"/>
      <c r="SRB62" s="286"/>
      <c r="SRC62" s="286"/>
      <c r="SRD62" s="286"/>
      <c r="SRE62" s="286"/>
      <c r="SRF62" s="286"/>
      <c r="SRG62" s="286"/>
      <c r="SRH62" s="286"/>
      <c r="SRI62" s="286"/>
      <c r="SRJ62" s="286"/>
      <c r="SRK62" s="286"/>
      <c r="SRL62" s="286"/>
      <c r="SRM62" s="286"/>
      <c r="SRN62" s="286"/>
      <c r="SRO62" s="286"/>
      <c r="SRP62" s="286"/>
      <c r="SRQ62" s="286"/>
      <c r="SRR62" s="286"/>
      <c r="SRS62" s="286"/>
      <c r="SRT62" s="286"/>
      <c r="SRU62" s="286"/>
      <c r="SRV62" s="286"/>
      <c r="SRW62" s="286"/>
      <c r="SRX62" s="286"/>
      <c r="SRY62" s="286"/>
      <c r="SRZ62" s="286"/>
      <c r="SSA62" s="286"/>
      <c r="SSB62" s="286"/>
      <c r="SSC62" s="286"/>
      <c r="SSD62" s="286"/>
      <c r="SSE62" s="286"/>
      <c r="SSF62" s="286"/>
      <c r="SSG62" s="286"/>
      <c r="SSH62" s="286"/>
      <c r="SSI62" s="286"/>
      <c r="SSJ62" s="286"/>
      <c r="SSK62" s="286"/>
      <c r="SSL62" s="286"/>
      <c r="SSM62" s="286"/>
      <c r="SSN62" s="286"/>
      <c r="SSO62" s="286"/>
      <c r="SSP62" s="286"/>
      <c r="SSQ62" s="286"/>
      <c r="SSR62" s="286"/>
      <c r="SSS62" s="286"/>
      <c r="SST62" s="286"/>
      <c r="SSU62" s="286"/>
      <c r="SSV62" s="286"/>
      <c r="SSW62" s="286"/>
      <c r="SSX62" s="286"/>
      <c r="SSY62" s="286"/>
      <c r="SSZ62" s="286"/>
      <c r="STA62" s="286"/>
      <c r="STB62" s="286"/>
      <c r="STC62" s="286"/>
      <c r="STD62" s="286"/>
      <c r="STE62" s="286"/>
      <c r="STF62" s="286"/>
      <c r="STG62" s="286"/>
      <c r="STH62" s="286"/>
      <c r="STI62" s="286"/>
      <c r="STJ62" s="286"/>
      <c r="STK62" s="286"/>
      <c r="STL62" s="286"/>
      <c r="STM62" s="286"/>
      <c r="STN62" s="286"/>
      <c r="STO62" s="286"/>
      <c r="STP62" s="286"/>
      <c r="STQ62" s="286"/>
      <c r="STR62" s="286"/>
      <c r="STS62" s="286"/>
      <c r="STT62" s="286"/>
      <c r="STU62" s="286"/>
      <c r="STV62" s="286"/>
      <c r="STW62" s="286"/>
      <c r="STX62" s="286"/>
      <c r="STY62" s="286"/>
      <c r="STZ62" s="286"/>
      <c r="SUA62" s="286"/>
      <c r="SUB62" s="286"/>
      <c r="SUC62" s="286"/>
      <c r="SUD62" s="286"/>
      <c r="SUE62" s="286"/>
      <c r="SUF62" s="286"/>
      <c r="SUG62" s="286"/>
      <c r="SUH62" s="286"/>
      <c r="SUI62" s="286"/>
      <c r="SUJ62" s="286"/>
      <c r="SUK62" s="286"/>
      <c r="SUL62" s="286"/>
      <c r="SUM62" s="286"/>
      <c r="SUN62" s="286"/>
      <c r="SUO62" s="286"/>
      <c r="SUP62" s="286"/>
      <c r="SUQ62" s="286"/>
      <c r="SUR62" s="286"/>
      <c r="SUS62" s="286"/>
      <c r="SUT62" s="286"/>
      <c r="SUU62" s="286"/>
      <c r="SUV62" s="286"/>
      <c r="SUW62" s="286"/>
      <c r="SUX62" s="286"/>
      <c r="SUY62" s="286"/>
      <c r="SUZ62" s="286"/>
      <c r="SVA62" s="286"/>
      <c r="SVB62" s="286"/>
      <c r="SVC62" s="286"/>
      <c r="SVD62" s="286"/>
      <c r="SVE62" s="286"/>
      <c r="SVF62" s="286"/>
      <c r="SVG62" s="286"/>
      <c r="SVH62" s="286"/>
      <c r="SVI62" s="286"/>
      <c r="SVJ62" s="286"/>
      <c r="SVK62" s="286"/>
      <c r="SVL62" s="286"/>
      <c r="SVM62" s="286"/>
      <c r="SVN62" s="286"/>
      <c r="SVO62" s="286"/>
      <c r="SVP62" s="286"/>
      <c r="SVQ62" s="286"/>
      <c r="SVR62" s="286"/>
      <c r="SVS62" s="286"/>
      <c r="SVT62" s="286"/>
      <c r="SVU62" s="286"/>
      <c r="SVV62" s="286"/>
      <c r="SVW62" s="286"/>
      <c r="SVX62" s="286"/>
      <c r="SVY62" s="286"/>
      <c r="SVZ62" s="286"/>
      <c r="SWA62" s="286"/>
      <c r="SWB62" s="286"/>
      <c r="SWC62" s="286"/>
      <c r="SWD62" s="286"/>
      <c r="SWE62" s="286"/>
      <c r="SWF62" s="286"/>
      <c r="SWG62" s="286"/>
      <c r="SWH62" s="286"/>
      <c r="SWI62" s="286"/>
      <c r="SWJ62" s="286"/>
      <c r="SWK62" s="286"/>
      <c r="SWL62" s="286"/>
      <c r="SWM62" s="286"/>
      <c r="SWN62" s="286"/>
      <c r="SWO62" s="286"/>
      <c r="SWP62" s="286"/>
      <c r="SWQ62" s="286"/>
      <c r="SWR62" s="286"/>
      <c r="SWS62" s="286"/>
      <c r="SWT62" s="286"/>
      <c r="SWU62" s="286"/>
      <c r="SWV62" s="286"/>
      <c r="SWW62" s="286"/>
      <c r="SWX62" s="286"/>
      <c r="SWY62" s="286"/>
      <c r="SWZ62" s="286"/>
      <c r="SXA62" s="286"/>
      <c r="SXB62" s="286"/>
      <c r="SXC62" s="286"/>
      <c r="SXD62" s="286"/>
      <c r="SXE62" s="286"/>
      <c r="SXF62" s="286"/>
      <c r="SXG62" s="286"/>
      <c r="SXH62" s="286"/>
      <c r="SXI62" s="286"/>
      <c r="SXJ62" s="286"/>
      <c r="SXK62" s="286"/>
      <c r="SXL62" s="286"/>
      <c r="SXM62" s="286"/>
      <c r="SXN62" s="286"/>
      <c r="SXO62" s="286"/>
      <c r="SXP62" s="286"/>
      <c r="SXQ62" s="286"/>
      <c r="SXR62" s="286"/>
      <c r="SXS62" s="286"/>
      <c r="SXT62" s="286"/>
      <c r="SXU62" s="286"/>
      <c r="SXV62" s="286"/>
      <c r="SXW62" s="286"/>
      <c r="SXX62" s="286"/>
      <c r="SXY62" s="286"/>
      <c r="SXZ62" s="286"/>
      <c r="SYA62" s="286"/>
      <c r="SYB62" s="286"/>
      <c r="SYC62" s="286"/>
      <c r="SYD62" s="286"/>
      <c r="SYE62" s="286"/>
      <c r="SYF62" s="286"/>
      <c r="SYG62" s="286"/>
      <c r="SYH62" s="286"/>
      <c r="SYI62" s="286"/>
      <c r="SYJ62" s="286"/>
      <c r="SYK62" s="286"/>
      <c r="SYL62" s="286"/>
      <c r="SYM62" s="286"/>
      <c r="SYN62" s="286"/>
      <c r="SYO62" s="286"/>
      <c r="SYP62" s="286"/>
      <c r="SYQ62" s="286"/>
      <c r="SYR62" s="286"/>
      <c r="SYS62" s="286"/>
      <c r="SYT62" s="286"/>
      <c r="SYU62" s="286"/>
      <c r="SYV62" s="286"/>
      <c r="SYW62" s="286"/>
      <c r="SYX62" s="286"/>
      <c r="SYY62" s="286"/>
      <c r="SYZ62" s="286"/>
      <c r="SZA62" s="286"/>
      <c r="SZB62" s="286"/>
      <c r="SZC62" s="286"/>
      <c r="SZD62" s="286"/>
      <c r="SZE62" s="286"/>
      <c r="SZF62" s="286"/>
      <c r="SZG62" s="286"/>
      <c r="SZH62" s="286"/>
      <c r="SZI62" s="286"/>
      <c r="SZJ62" s="286"/>
      <c r="SZK62" s="286"/>
      <c r="SZL62" s="286"/>
      <c r="SZM62" s="286"/>
      <c r="SZN62" s="286"/>
      <c r="SZO62" s="286"/>
      <c r="SZP62" s="286"/>
      <c r="SZQ62" s="286"/>
      <c r="SZR62" s="286"/>
      <c r="SZS62" s="286"/>
      <c r="SZT62" s="286"/>
      <c r="SZU62" s="286"/>
      <c r="SZV62" s="286"/>
      <c r="SZW62" s="286"/>
      <c r="SZX62" s="286"/>
      <c r="SZY62" s="286"/>
      <c r="SZZ62" s="286"/>
      <c r="TAA62" s="286"/>
      <c r="TAB62" s="286"/>
      <c r="TAC62" s="286"/>
      <c r="TAD62" s="286"/>
      <c r="TAE62" s="286"/>
      <c r="TAF62" s="286"/>
      <c r="TAG62" s="286"/>
      <c r="TAH62" s="286"/>
      <c r="TAI62" s="286"/>
      <c r="TAJ62" s="286"/>
      <c r="TAK62" s="286"/>
      <c r="TAL62" s="286"/>
      <c r="TAM62" s="286"/>
      <c r="TAN62" s="286"/>
      <c r="TAO62" s="286"/>
      <c r="TAP62" s="286"/>
      <c r="TAQ62" s="286"/>
      <c r="TAR62" s="286"/>
      <c r="TAS62" s="286"/>
      <c r="TAT62" s="286"/>
      <c r="TAU62" s="286"/>
      <c r="TAV62" s="286"/>
      <c r="TAW62" s="286"/>
      <c r="TAX62" s="286"/>
      <c r="TAY62" s="286"/>
      <c r="TAZ62" s="286"/>
      <c r="TBA62" s="286"/>
      <c r="TBB62" s="286"/>
      <c r="TBC62" s="286"/>
      <c r="TBD62" s="286"/>
      <c r="TBE62" s="286"/>
      <c r="TBF62" s="286"/>
      <c r="TBG62" s="286"/>
      <c r="TBH62" s="286"/>
      <c r="TBI62" s="286"/>
      <c r="TBJ62" s="286"/>
      <c r="TBK62" s="286"/>
      <c r="TBL62" s="286"/>
      <c r="TBM62" s="286"/>
      <c r="TBN62" s="286"/>
      <c r="TBO62" s="286"/>
      <c r="TBP62" s="286"/>
      <c r="TBQ62" s="286"/>
      <c r="TBR62" s="286"/>
      <c r="TBS62" s="286"/>
      <c r="TBT62" s="286"/>
      <c r="TBU62" s="286"/>
      <c r="TBV62" s="286"/>
      <c r="TBW62" s="286"/>
      <c r="TBX62" s="286"/>
      <c r="TBY62" s="286"/>
      <c r="TBZ62" s="286"/>
      <c r="TCA62" s="286"/>
      <c r="TCB62" s="286"/>
      <c r="TCC62" s="286"/>
      <c r="TCD62" s="286"/>
      <c r="TCE62" s="286"/>
      <c r="TCF62" s="286"/>
      <c r="TCG62" s="286"/>
      <c r="TCH62" s="286"/>
      <c r="TCI62" s="286"/>
      <c r="TCJ62" s="286"/>
      <c r="TCK62" s="286"/>
      <c r="TCL62" s="286"/>
      <c r="TCM62" s="286"/>
      <c r="TCN62" s="286"/>
      <c r="TCO62" s="286"/>
      <c r="TCP62" s="286"/>
      <c r="TCQ62" s="286"/>
      <c r="TCR62" s="286"/>
      <c r="TCS62" s="286"/>
      <c r="TCT62" s="286"/>
      <c r="TCU62" s="286"/>
      <c r="TCV62" s="286"/>
      <c r="TCW62" s="286"/>
      <c r="TCX62" s="286"/>
      <c r="TCY62" s="286"/>
      <c r="TCZ62" s="286"/>
      <c r="TDA62" s="286"/>
      <c r="TDB62" s="286"/>
      <c r="TDC62" s="286"/>
      <c r="TDD62" s="286"/>
      <c r="TDE62" s="286"/>
      <c r="TDF62" s="286"/>
      <c r="TDG62" s="286"/>
      <c r="TDH62" s="286"/>
      <c r="TDI62" s="286"/>
      <c r="TDJ62" s="286"/>
      <c r="TDK62" s="286"/>
      <c r="TDL62" s="286"/>
      <c r="TDM62" s="286"/>
      <c r="TDN62" s="286"/>
      <c r="TDO62" s="286"/>
      <c r="TDP62" s="286"/>
      <c r="TDQ62" s="286"/>
      <c r="TDR62" s="286"/>
      <c r="TDS62" s="286"/>
      <c r="TDT62" s="286"/>
      <c r="TDU62" s="286"/>
      <c r="TDV62" s="286"/>
      <c r="TDW62" s="286"/>
      <c r="TDX62" s="286"/>
      <c r="TDY62" s="286"/>
      <c r="TDZ62" s="286"/>
      <c r="TEA62" s="286"/>
      <c r="TEB62" s="286"/>
      <c r="TEC62" s="286"/>
      <c r="TED62" s="286"/>
      <c r="TEE62" s="286"/>
      <c r="TEF62" s="286"/>
      <c r="TEG62" s="286"/>
      <c r="TEH62" s="286"/>
      <c r="TEI62" s="286"/>
      <c r="TEJ62" s="286"/>
      <c r="TEK62" s="286"/>
      <c r="TEL62" s="286"/>
      <c r="TEM62" s="286"/>
      <c r="TEN62" s="286"/>
      <c r="TEO62" s="286"/>
      <c r="TEP62" s="286"/>
      <c r="TEQ62" s="286"/>
      <c r="TER62" s="286"/>
      <c r="TES62" s="286"/>
      <c r="TET62" s="286"/>
      <c r="TEU62" s="286"/>
      <c r="TEV62" s="286"/>
      <c r="TEW62" s="286"/>
      <c r="TEX62" s="286"/>
      <c r="TEY62" s="286"/>
      <c r="TEZ62" s="286"/>
      <c r="TFA62" s="286"/>
      <c r="TFB62" s="286"/>
      <c r="TFC62" s="286"/>
      <c r="TFD62" s="286"/>
      <c r="TFE62" s="286"/>
      <c r="TFF62" s="286"/>
      <c r="TFG62" s="286"/>
      <c r="TFH62" s="286"/>
      <c r="TFI62" s="286"/>
      <c r="TFJ62" s="286"/>
      <c r="TFK62" s="286"/>
      <c r="TFL62" s="286"/>
      <c r="TFM62" s="286"/>
      <c r="TFN62" s="286"/>
      <c r="TFO62" s="286"/>
      <c r="TFP62" s="286"/>
      <c r="TFQ62" s="286"/>
      <c r="TFR62" s="286"/>
      <c r="TFS62" s="286"/>
      <c r="TFT62" s="286"/>
      <c r="TFU62" s="286"/>
      <c r="TFV62" s="286"/>
      <c r="TFW62" s="286"/>
      <c r="TFX62" s="286"/>
      <c r="TFY62" s="286"/>
      <c r="TFZ62" s="286"/>
      <c r="TGA62" s="286"/>
      <c r="TGB62" s="286"/>
      <c r="TGC62" s="286"/>
      <c r="TGD62" s="286"/>
      <c r="TGE62" s="286"/>
      <c r="TGF62" s="286"/>
      <c r="TGG62" s="286"/>
      <c r="TGH62" s="286"/>
      <c r="TGI62" s="286"/>
      <c r="TGJ62" s="286"/>
      <c r="TGK62" s="286"/>
      <c r="TGL62" s="286"/>
      <c r="TGM62" s="286"/>
      <c r="TGN62" s="286"/>
      <c r="TGO62" s="286"/>
      <c r="TGP62" s="286"/>
      <c r="TGQ62" s="286"/>
      <c r="TGR62" s="286"/>
      <c r="TGS62" s="286"/>
      <c r="TGT62" s="286"/>
      <c r="TGU62" s="286"/>
      <c r="TGV62" s="286"/>
      <c r="TGW62" s="286"/>
      <c r="TGX62" s="286"/>
      <c r="TGY62" s="286"/>
      <c r="TGZ62" s="286"/>
      <c r="THA62" s="286"/>
      <c r="THB62" s="286"/>
      <c r="THC62" s="286"/>
      <c r="THD62" s="286"/>
      <c r="THE62" s="286"/>
      <c r="THF62" s="286"/>
      <c r="THG62" s="286"/>
      <c r="THH62" s="286"/>
      <c r="THI62" s="286"/>
      <c r="THJ62" s="286"/>
      <c r="THK62" s="286"/>
      <c r="THL62" s="286"/>
      <c r="THM62" s="286"/>
      <c r="THN62" s="286"/>
      <c r="THO62" s="286"/>
      <c r="THP62" s="286"/>
      <c r="THQ62" s="286"/>
      <c r="THR62" s="286"/>
      <c r="THS62" s="286"/>
      <c r="THT62" s="286"/>
      <c r="THU62" s="286"/>
      <c r="THV62" s="286"/>
      <c r="THW62" s="286"/>
      <c r="THX62" s="286"/>
      <c r="THY62" s="286"/>
      <c r="THZ62" s="286"/>
      <c r="TIA62" s="286"/>
      <c r="TIB62" s="286"/>
      <c r="TIC62" s="286"/>
      <c r="TID62" s="286"/>
      <c r="TIE62" s="286"/>
      <c r="TIF62" s="286"/>
      <c r="TIG62" s="286"/>
      <c r="TIH62" s="286"/>
      <c r="TII62" s="286"/>
      <c r="TIJ62" s="286"/>
      <c r="TIK62" s="286"/>
      <c r="TIL62" s="286"/>
      <c r="TIM62" s="286"/>
      <c r="TIN62" s="286"/>
      <c r="TIO62" s="286"/>
      <c r="TIP62" s="286"/>
      <c r="TIQ62" s="286"/>
      <c r="TIR62" s="286"/>
      <c r="TIS62" s="286"/>
      <c r="TIT62" s="286"/>
      <c r="TIU62" s="286"/>
      <c r="TIV62" s="286"/>
      <c r="TIW62" s="286"/>
      <c r="TIX62" s="286"/>
      <c r="TIY62" s="286"/>
      <c r="TIZ62" s="286"/>
      <c r="TJA62" s="286"/>
      <c r="TJB62" s="286"/>
      <c r="TJC62" s="286"/>
      <c r="TJD62" s="286"/>
      <c r="TJE62" s="286"/>
      <c r="TJF62" s="286"/>
      <c r="TJG62" s="286"/>
      <c r="TJH62" s="286"/>
      <c r="TJI62" s="286"/>
      <c r="TJJ62" s="286"/>
      <c r="TJK62" s="286"/>
      <c r="TJL62" s="286"/>
      <c r="TJM62" s="286"/>
      <c r="TJN62" s="286"/>
      <c r="TJO62" s="286"/>
      <c r="TJP62" s="286"/>
      <c r="TJQ62" s="286"/>
      <c r="TJR62" s="286"/>
      <c r="TJS62" s="286"/>
      <c r="TJT62" s="286"/>
      <c r="TJU62" s="286"/>
      <c r="TJV62" s="286"/>
      <c r="TJW62" s="286"/>
      <c r="TJX62" s="286"/>
      <c r="TJY62" s="286"/>
      <c r="TJZ62" s="286"/>
      <c r="TKA62" s="286"/>
      <c r="TKB62" s="286"/>
      <c r="TKC62" s="286"/>
      <c r="TKD62" s="286"/>
      <c r="TKE62" s="286"/>
      <c r="TKF62" s="286"/>
      <c r="TKG62" s="286"/>
      <c r="TKH62" s="286"/>
      <c r="TKI62" s="286"/>
      <c r="TKJ62" s="286"/>
      <c r="TKK62" s="286"/>
      <c r="TKL62" s="286"/>
      <c r="TKM62" s="286"/>
      <c r="TKN62" s="286"/>
      <c r="TKO62" s="286"/>
      <c r="TKP62" s="286"/>
      <c r="TKQ62" s="286"/>
      <c r="TKR62" s="286"/>
      <c r="TKS62" s="286"/>
      <c r="TKT62" s="286"/>
      <c r="TKU62" s="286"/>
      <c r="TKV62" s="286"/>
      <c r="TKW62" s="286"/>
      <c r="TKX62" s="286"/>
      <c r="TKY62" s="286"/>
      <c r="TKZ62" s="286"/>
      <c r="TLA62" s="286"/>
      <c r="TLB62" s="286"/>
      <c r="TLC62" s="286"/>
      <c r="TLD62" s="286"/>
      <c r="TLE62" s="286"/>
      <c r="TLF62" s="286"/>
      <c r="TLG62" s="286"/>
      <c r="TLH62" s="286"/>
      <c r="TLI62" s="286"/>
      <c r="TLJ62" s="286"/>
      <c r="TLK62" s="286"/>
      <c r="TLL62" s="286"/>
      <c r="TLM62" s="286"/>
      <c r="TLN62" s="286"/>
      <c r="TLO62" s="286"/>
      <c r="TLP62" s="286"/>
      <c r="TLQ62" s="286"/>
      <c r="TLR62" s="286"/>
      <c r="TLS62" s="286"/>
      <c r="TLT62" s="286"/>
      <c r="TLU62" s="286"/>
      <c r="TLV62" s="286"/>
      <c r="TLW62" s="286"/>
      <c r="TLX62" s="286"/>
      <c r="TLY62" s="286"/>
      <c r="TLZ62" s="286"/>
      <c r="TMA62" s="286"/>
      <c r="TMB62" s="286"/>
      <c r="TMC62" s="286"/>
      <c r="TMD62" s="286"/>
      <c r="TME62" s="286"/>
      <c r="TMF62" s="286"/>
      <c r="TMG62" s="286"/>
      <c r="TMH62" s="286"/>
      <c r="TMI62" s="286"/>
      <c r="TMJ62" s="286"/>
      <c r="TMK62" s="286"/>
      <c r="TML62" s="286"/>
      <c r="TMM62" s="286"/>
      <c r="TMN62" s="286"/>
      <c r="TMO62" s="286"/>
      <c r="TMP62" s="286"/>
      <c r="TMQ62" s="286"/>
      <c r="TMR62" s="286"/>
      <c r="TMS62" s="286"/>
      <c r="TMT62" s="286"/>
      <c r="TMU62" s="286"/>
      <c r="TMV62" s="286"/>
      <c r="TMW62" s="286"/>
      <c r="TMX62" s="286"/>
      <c r="TMY62" s="286"/>
      <c r="TMZ62" s="286"/>
      <c r="TNA62" s="286"/>
      <c r="TNB62" s="286"/>
      <c r="TNC62" s="286"/>
      <c r="TND62" s="286"/>
      <c r="TNE62" s="286"/>
      <c r="TNF62" s="286"/>
      <c r="TNG62" s="286"/>
      <c r="TNH62" s="286"/>
      <c r="TNI62" s="286"/>
      <c r="TNJ62" s="286"/>
      <c r="TNK62" s="286"/>
      <c r="TNL62" s="286"/>
      <c r="TNM62" s="286"/>
      <c r="TNN62" s="286"/>
      <c r="TNO62" s="286"/>
      <c r="TNP62" s="286"/>
      <c r="TNQ62" s="286"/>
      <c r="TNR62" s="286"/>
      <c r="TNS62" s="286"/>
      <c r="TNT62" s="286"/>
      <c r="TNU62" s="286"/>
      <c r="TNV62" s="286"/>
      <c r="TNW62" s="286"/>
      <c r="TNX62" s="286"/>
      <c r="TNY62" s="286"/>
      <c r="TNZ62" s="286"/>
      <c r="TOA62" s="286"/>
      <c r="TOB62" s="286"/>
      <c r="TOC62" s="286"/>
      <c r="TOD62" s="286"/>
      <c r="TOE62" s="286"/>
      <c r="TOF62" s="286"/>
      <c r="TOG62" s="286"/>
      <c r="TOH62" s="286"/>
      <c r="TOI62" s="286"/>
      <c r="TOJ62" s="286"/>
      <c r="TOK62" s="286"/>
      <c r="TOL62" s="286"/>
      <c r="TOM62" s="286"/>
      <c r="TON62" s="286"/>
      <c r="TOO62" s="286"/>
      <c r="TOP62" s="286"/>
      <c r="TOQ62" s="286"/>
      <c r="TOR62" s="286"/>
      <c r="TOS62" s="286"/>
      <c r="TOT62" s="286"/>
      <c r="TOU62" s="286"/>
      <c r="TOV62" s="286"/>
      <c r="TOW62" s="286"/>
      <c r="TOX62" s="286"/>
      <c r="TOY62" s="286"/>
      <c r="TOZ62" s="286"/>
      <c r="TPA62" s="286"/>
      <c r="TPB62" s="286"/>
      <c r="TPC62" s="286"/>
      <c r="TPD62" s="286"/>
      <c r="TPE62" s="286"/>
      <c r="TPF62" s="286"/>
      <c r="TPG62" s="286"/>
      <c r="TPH62" s="286"/>
      <c r="TPI62" s="286"/>
      <c r="TPJ62" s="286"/>
      <c r="TPK62" s="286"/>
      <c r="TPL62" s="286"/>
      <c r="TPM62" s="286"/>
      <c r="TPN62" s="286"/>
      <c r="TPO62" s="286"/>
      <c r="TPP62" s="286"/>
      <c r="TPQ62" s="286"/>
      <c r="TPR62" s="286"/>
      <c r="TPS62" s="286"/>
      <c r="TPT62" s="286"/>
      <c r="TPU62" s="286"/>
      <c r="TPV62" s="286"/>
      <c r="TPW62" s="286"/>
      <c r="TPX62" s="286"/>
      <c r="TPY62" s="286"/>
      <c r="TPZ62" s="286"/>
      <c r="TQA62" s="286"/>
      <c r="TQB62" s="286"/>
      <c r="TQC62" s="286"/>
      <c r="TQD62" s="286"/>
      <c r="TQE62" s="286"/>
      <c r="TQF62" s="286"/>
      <c r="TQG62" s="286"/>
      <c r="TQH62" s="286"/>
      <c r="TQI62" s="286"/>
      <c r="TQJ62" s="286"/>
      <c r="TQK62" s="286"/>
      <c r="TQL62" s="286"/>
      <c r="TQM62" s="286"/>
      <c r="TQN62" s="286"/>
      <c r="TQO62" s="286"/>
      <c r="TQP62" s="286"/>
      <c r="TQQ62" s="286"/>
      <c r="TQR62" s="286"/>
      <c r="TQS62" s="286"/>
      <c r="TQT62" s="286"/>
      <c r="TQU62" s="286"/>
      <c r="TQV62" s="286"/>
      <c r="TQW62" s="286"/>
      <c r="TQX62" s="286"/>
      <c r="TQY62" s="286"/>
      <c r="TQZ62" s="286"/>
      <c r="TRA62" s="286"/>
      <c r="TRB62" s="286"/>
      <c r="TRC62" s="286"/>
      <c r="TRD62" s="286"/>
      <c r="TRE62" s="286"/>
      <c r="TRF62" s="286"/>
      <c r="TRG62" s="286"/>
      <c r="TRH62" s="286"/>
      <c r="TRI62" s="286"/>
      <c r="TRJ62" s="286"/>
      <c r="TRK62" s="286"/>
      <c r="TRL62" s="286"/>
      <c r="TRM62" s="286"/>
      <c r="TRN62" s="286"/>
      <c r="TRO62" s="286"/>
      <c r="TRP62" s="286"/>
      <c r="TRQ62" s="286"/>
      <c r="TRR62" s="286"/>
      <c r="TRS62" s="286"/>
      <c r="TRT62" s="286"/>
      <c r="TRU62" s="286"/>
      <c r="TRV62" s="286"/>
      <c r="TRW62" s="286"/>
      <c r="TRX62" s="286"/>
      <c r="TRY62" s="286"/>
      <c r="TRZ62" s="286"/>
      <c r="TSA62" s="286"/>
      <c r="TSB62" s="286"/>
      <c r="TSC62" s="286"/>
      <c r="TSD62" s="286"/>
      <c r="TSE62" s="286"/>
      <c r="TSF62" s="286"/>
      <c r="TSG62" s="286"/>
      <c r="TSH62" s="286"/>
      <c r="TSI62" s="286"/>
      <c r="TSJ62" s="286"/>
      <c r="TSK62" s="286"/>
      <c r="TSL62" s="286"/>
      <c r="TSM62" s="286"/>
      <c r="TSN62" s="286"/>
      <c r="TSO62" s="286"/>
      <c r="TSP62" s="286"/>
      <c r="TSQ62" s="286"/>
      <c r="TSR62" s="286"/>
      <c r="TSS62" s="286"/>
      <c r="TST62" s="286"/>
      <c r="TSU62" s="286"/>
      <c r="TSV62" s="286"/>
      <c r="TSW62" s="286"/>
      <c r="TSX62" s="286"/>
      <c r="TSY62" s="286"/>
      <c r="TSZ62" s="286"/>
      <c r="TTA62" s="286"/>
      <c r="TTB62" s="286"/>
      <c r="TTC62" s="286"/>
      <c r="TTD62" s="286"/>
      <c r="TTE62" s="286"/>
      <c r="TTF62" s="286"/>
      <c r="TTG62" s="286"/>
      <c r="TTH62" s="286"/>
      <c r="TTI62" s="286"/>
      <c r="TTJ62" s="286"/>
      <c r="TTK62" s="286"/>
      <c r="TTL62" s="286"/>
      <c r="TTM62" s="286"/>
      <c r="TTN62" s="286"/>
      <c r="TTO62" s="286"/>
      <c r="TTP62" s="286"/>
      <c r="TTQ62" s="286"/>
      <c r="TTR62" s="286"/>
      <c r="TTS62" s="286"/>
      <c r="TTT62" s="286"/>
      <c r="TTU62" s="286"/>
      <c r="TTV62" s="286"/>
      <c r="TTW62" s="286"/>
      <c r="TTX62" s="286"/>
      <c r="TTY62" s="286"/>
      <c r="TTZ62" s="286"/>
      <c r="TUA62" s="286"/>
      <c r="TUB62" s="286"/>
      <c r="TUC62" s="286"/>
      <c r="TUD62" s="286"/>
      <c r="TUE62" s="286"/>
      <c r="TUF62" s="286"/>
      <c r="TUG62" s="286"/>
      <c r="TUH62" s="286"/>
      <c r="TUI62" s="286"/>
      <c r="TUJ62" s="286"/>
      <c r="TUK62" s="286"/>
      <c r="TUL62" s="286"/>
      <c r="TUM62" s="286"/>
      <c r="TUN62" s="286"/>
      <c r="TUO62" s="286"/>
      <c r="TUP62" s="286"/>
      <c r="TUQ62" s="286"/>
      <c r="TUR62" s="286"/>
      <c r="TUS62" s="286"/>
      <c r="TUT62" s="286"/>
      <c r="TUU62" s="286"/>
      <c r="TUV62" s="286"/>
      <c r="TUW62" s="286"/>
      <c r="TUX62" s="286"/>
      <c r="TUY62" s="286"/>
      <c r="TUZ62" s="286"/>
      <c r="TVA62" s="286"/>
      <c r="TVB62" s="286"/>
      <c r="TVC62" s="286"/>
      <c r="TVD62" s="286"/>
      <c r="TVE62" s="286"/>
      <c r="TVF62" s="286"/>
      <c r="TVG62" s="286"/>
      <c r="TVH62" s="286"/>
      <c r="TVI62" s="286"/>
      <c r="TVJ62" s="286"/>
      <c r="TVK62" s="286"/>
      <c r="TVL62" s="286"/>
      <c r="TVM62" s="286"/>
      <c r="TVN62" s="286"/>
      <c r="TVO62" s="286"/>
      <c r="TVP62" s="286"/>
      <c r="TVQ62" s="286"/>
      <c r="TVR62" s="286"/>
      <c r="TVS62" s="286"/>
      <c r="TVT62" s="286"/>
      <c r="TVU62" s="286"/>
      <c r="TVV62" s="286"/>
      <c r="TVW62" s="286"/>
      <c r="TVX62" s="286"/>
      <c r="TVY62" s="286"/>
      <c r="TVZ62" s="286"/>
      <c r="TWA62" s="286"/>
      <c r="TWB62" s="286"/>
      <c r="TWC62" s="286"/>
      <c r="TWD62" s="286"/>
      <c r="TWE62" s="286"/>
      <c r="TWF62" s="286"/>
      <c r="TWG62" s="286"/>
      <c r="TWH62" s="286"/>
      <c r="TWI62" s="286"/>
      <c r="TWJ62" s="286"/>
      <c r="TWK62" s="286"/>
      <c r="TWL62" s="286"/>
      <c r="TWM62" s="286"/>
      <c r="TWN62" s="286"/>
      <c r="TWO62" s="286"/>
      <c r="TWP62" s="286"/>
      <c r="TWQ62" s="286"/>
      <c r="TWR62" s="286"/>
      <c r="TWS62" s="286"/>
      <c r="TWT62" s="286"/>
      <c r="TWU62" s="286"/>
      <c r="TWV62" s="286"/>
      <c r="TWW62" s="286"/>
      <c r="TWX62" s="286"/>
      <c r="TWY62" s="286"/>
      <c r="TWZ62" s="286"/>
      <c r="TXA62" s="286"/>
      <c r="TXB62" s="286"/>
      <c r="TXC62" s="286"/>
      <c r="TXD62" s="286"/>
      <c r="TXE62" s="286"/>
      <c r="TXF62" s="286"/>
      <c r="TXG62" s="286"/>
      <c r="TXH62" s="286"/>
      <c r="TXI62" s="286"/>
      <c r="TXJ62" s="286"/>
      <c r="TXK62" s="286"/>
      <c r="TXL62" s="286"/>
      <c r="TXM62" s="286"/>
      <c r="TXN62" s="286"/>
      <c r="TXO62" s="286"/>
      <c r="TXP62" s="286"/>
      <c r="TXQ62" s="286"/>
      <c r="TXR62" s="286"/>
      <c r="TXS62" s="286"/>
      <c r="TXT62" s="286"/>
      <c r="TXU62" s="286"/>
      <c r="TXV62" s="286"/>
      <c r="TXW62" s="286"/>
      <c r="TXX62" s="286"/>
      <c r="TXY62" s="286"/>
      <c r="TXZ62" s="286"/>
      <c r="TYA62" s="286"/>
      <c r="TYB62" s="286"/>
      <c r="TYC62" s="286"/>
      <c r="TYD62" s="286"/>
      <c r="TYE62" s="286"/>
      <c r="TYF62" s="286"/>
      <c r="TYG62" s="286"/>
      <c r="TYH62" s="286"/>
      <c r="TYI62" s="286"/>
      <c r="TYJ62" s="286"/>
      <c r="TYK62" s="286"/>
      <c r="TYL62" s="286"/>
      <c r="TYM62" s="286"/>
      <c r="TYN62" s="286"/>
      <c r="TYO62" s="286"/>
      <c r="TYP62" s="286"/>
      <c r="TYQ62" s="286"/>
      <c r="TYR62" s="286"/>
      <c r="TYS62" s="286"/>
      <c r="TYT62" s="286"/>
      <c r="TYU62" s="286"/>
      <c r="TYV62" s="286"/>
      <c r="TYW62" s="286"/>
      <c r="TYX62" s="286"/>
      <c r="TYY62" s="286"/>
      <c r="TYZ62" s="286"/>
      <c r="TZA62" s="286"/>
      <c r="TZB62" s="286"/>
      <c r="TZC62" s="286"/>
      <c r="TZD62" s="286"/>
      <c r="TZE62" s="286"/>
      <c r="TZF62" s="286"/>
      <c r="TZG62" s="286"/>
      <c r="TZH62" s="286"/>
      <c r="TZI62" s="286"/>
      <c r="TZJ62" s="286"/>
      <c r="TZK62" s="286"/>
      <c r="TZL62" s="286"/>
      <c r="TZM62" s="286"/>
      <c r="TZN62" s="286"/>
      <c r="TZO62" s="286"/>
      <c r="TZP62" s="286"/>
      <c r="TZQ62" s="286"/>
      <c r="TZR62" s="286"/>
      <c r="TZS62" s="286"/>
      <c r="TZT62" s="286"/>
      <c r="TZU62" s="286"/>
      <c r="TZV62" s="286"/>
      <c r="TZW62" s="286"/>
      <c r="TZX62" s="286"/>
      <c r="TZY62" s="286"/>
      <c r="TZZ62" s="286"/>
      <c r="UAA62" s="286"/>
      <c r="UAB62" s="286"/>
      <c r="UAC62" s="286"/>
      <c r="UAD62" s="286"/>
      <c r="UAE62" s="286"/>
      <c r="UAF62" s="286"/>
      <c r="UAG62" s="286"/>
      <c r="UAH62" s="286"/>
      <c r="UAI62" s="286"/>
      <c r="UAJ62" s="286"/>
      <c r="UAK62" s="286"/>
      <c r="UAL62" s="286"/>
      <c r="UAM62" s="286"/>
      <c r="UAN62" s="286"/>
      <c r="UAO62" s="286"/>
      <c r="UAP62" s="286"/>
      <c r="UAQ62" s="286"/>
      <c r="UAR62" s="286"/>
      <c r="UAS62" s="286"/>
      <c r="UAT62" s="286"/>
      <c r="UAU62" s="286"/>
      <c r="UAV62" s="286"/>
      <c r="UAW62" s="286"/>
      <c r="UAX62" s="286"/>
      <c r="UAY62" s="286"/>
      <c r="UAZ62" s="286"/>
      <c r="UBA62" s="286"/>
      <c r="UBB62" s="286"/>
      <c r="UBC62" s="286"/>
      <c r="UBD62" s="286"/>
      <c r="UBE62" s="286"/>
      <c r="UBF62" s="286"/>
      <c r="UBG62" s="286"/>
      <c r="UBH62" s="286"/>
      <c r="UBI62" s="286"/>
      <c r="UBJ62" s="286"/>
      <c r="UBK62" s="286"/>
      <c r="UBL62" s="286"/>
      <c r="UBM62" s="286"/>
      <c r="UBN62" s="286"/>
      <c r="UBO62" s="286"/>
      <c r="UBP62" s="286"/>
      <c r="UBQ62" s="286"/>
      <c r="UBR62" s="286"/>
      <c r="UBS62" s="286"/>
      <c r="UBT62" s="286"/>
      <c r="UBU62" s="286"/>
      <c r="UBV62" s="286"/>
      <c r="UBW62" s="286"/>
      <c r="UBX62" s="286"/>
      <c r="UBY62" s="286"/>
      <c r="UBZ62" s="286"/>
      <c r="UCA62" s="286"/>
      <c r="UCB62" s="286"/>
      <c r="UCC62" s="286"/>
      <c r="UCD62" s="286"/>
      <c r="UCE62" s="286"/>
      <c r="UCF62" s="286"/>
      <c r="UCG62" s="286"/>
      <c r="UCH62" s="286"/>
      <c r="UCI62" s="286"/>
      <c r="UCJ62" s="286"/>
      <c r="UCK62" s="286"/>
      <c r="UCL62" s="286"/>
      <c r="UCM62" s="286"/>
      <c r="UCN62" s="286"/>
      <c r="UCO62" s="286"/>
      <c r="UCP62" s="286"/>
      <c r="UCQ62" s="286"/>
      <c r="UCR62" s="286"/>
      <c r="UCS62" s="286"/>
      <c r="UCT62" s="286"/>
      <c r="UCU62" s="286"/>
      <c r="UCV62" s="286"/>
      <c r="UCW62" s="286"/>
      <c r="UCX62" s="286"/>
      <c r="UCY62" s="286"/>
      <c r="UCZ62" s="286"/>
      <c r="UDA62" s="286"/>
      <c r="UDB62" s="286"/>
      <c r="UDC62" s="286"/>
      <c r="UDD62" s="286"/>
      <c r="UDE62" s="286"/>
      <c r="UDF62" s="286"/>
      <c r="UDG62" s="286"/>
      <c r="UDH62" s="286"/>
      <c r="UDI62" s="286"/>
      <c r="UDJ62" s="286"/>
      <c r="UDK62" s="286"/>
      <c r="UDL62" s="286"/>
      <c r="UDM62" s="286"/>
      <c r="UDN62" s="286"/>
      <c r="UDO62" s="286"/>
      <c r="UDP62" s="286"/>
      <c r="UDQ62" s="286"/>
      <c r="UDR62" s="286"/>
      <c r="UDS62" s="286"/>
      <c r="UDT62" s="286"/>
      <c r="UDU62" s="286"/>
      <c r="UDV62" s="286"/>
      <c r="UDW62" s="286"/>
      <c r="UDX62" s="286"/>
      <c r="UDY62" s="286"/>
      <c r="UDZ62" s="286"/>
      <c r="UEA62" s="286"/>
      <c r="UEB62" s="286"/>
      <c r="UEC62" s="286"/>
      <c r="UED62" s="286"/>
      <c r="UEE62" s="286"/>
      <c r="UEF62" s="286"/>
      <c r="UEG62" s="286"/>
      <c r="UEH62" s="286"/>
      <c r="UEI62" s="286"/>
      <c r="UEJ62" s="286"/>
      <c r="UEK62" s="286"/>
      <c r="UEL62" s="286"/>
      <c r="UEM62" s="286"/>
      <c r="UEN62" s="286"/>
      <c r="UEO62" s="286"/>
      <c r="UEP62" s="286"/>
      <c r="UEQ62" s="286"/>
      <c r="UER62" s="286"/>
      <c r="UES62" s="286"/>
      <c r="UET62" s="286"/>
      <c r="UEU62" s="286"/>
      <c r="UEV62" s="286"/>
      <c r="UEW62" s="286"/>
      <c r="UEX62" s="286"/>
      <c r="UEY62" s="286"/>
      <c r="UEZ62" s="286"/>
      <c r="UFA62" s="286"/>
      <c r="UFB62" s="286"/>
      <c r="UFC62" s="286"/>
      <c r="UFD62" s="286"/>
      <c r="UFE62" s="286"/>
      <c r="UFF62" s="286"/>
      <c r="UFG62" s="286"/>
      <c r="UFH62" s="286"/>
      <c r="UFI62" s="286"/>
      <c r="UFJ62" s="286"/>
      <c r="UFK62" s="286"/>
      <c r="UFL62" s="286"/>
      <c r="UFM62" s="286"/>
      <c r="UFN62" s="286"/>
      <c r="UFO62" s="286"/>
      <c r="UFP62" s="286"/>
      <c r="UFQ62" s="286"/>
      <c r="UFR62" s="286"/>
      <c r="UFS62" s="286"/>
      <c r="UFT62" s="286"/>
      <c r="UFU62" s="286"/>
      <c r="UFV62" s="286"/>
      <c r="UFW62" s="286"/>
      <c r="UFX62" s="286"/>
      <c r="UFY62" s="286"/>
      <c r="UFZ62" s="286"/>
      <c r="UGA62" s="286"/>
      <c r="UGB62" s="286"/>
      <c r="UGC62" s="286"/>
      <c r="UGD62" s="286"/>
      <c r="UGE62" s="286"/>
      <c r="UGF62" s="286"/>
      <c r="UGG62" s="286"/>
      <c r="UGH62" s="286"/>
      <c r="UGI62" s="286"/>
      <c r="UGJ62" s="286"/>
      <c r="UGK62" s="286"/>
      <c r="UGL62" s="286"/>
      <c r="UGM62" s="286"/>
      <c r="UGN62" s="286"/>
      <c r="UGO62" s="286"/>
      <c r="UGP62" s="286"/>
      <c r="UGQ62" s="286"/>
      <c r="UGR62" s="286"/>
      <c r="UGS62" s="286"/>
      <c r="UGT62" s="286"/>
      <c r="UGU62" s="286"/>
      <c r="UGV62" s="286"/>
      <c r="UGW62" s="286"/>
      <c r="UGX62" s="286"/>
      <c r="UGY62" s="286"/>
      <c r="UGZ62" s="286"/>
      <c r="UHA62" s="286"/>
      <c r="UHB62" s="286"/>
      <c r="UHC62" s="286"/>
      <c r="UHD62" s="286"/>
      <c r="UHE62" s="286"/>
      <c r="UHF62" s="286"/>
      <c r="UHG62" s="286"/>
      <c r="UHH62" s="286"/>
      <c r="UHI62" s="286"/>
      <c r="UHJ62" s="286"/>
      <c r="UHK62" s="286"/>
      <c r="UHL62" s="286"/>
      <c r="UHM62" s="286"/>
      <c r="UHN62" s="286"/>
      <c r="UHO62" s="286"/>
      <c r="UHP62" s="286"/>
      <c r="UHQ62" s="286"/>
      <c r="UHR62" s="286"/>
      <c r="UHS62" s="286"/>
      <c r="UHT62" s="286"/>
      <c r="UHU62" s="286"/>
      <c r="UHV62" s="286"/>
      <c r="UHW62" s="286"/>
      <c r="UHX62" s="286"/>
      <c r="UHY62" s="286"/>
      <c r="UHZ62" s="286"/>
      <c r="UIA62" s="286"/>
      <c r="UIB62" s="286"/>
      <c r="UIC62" s="286"/>
      <c r="UID62" s="286"/>
      <c r="UIE62" s="286"/>
      <c r="UIF62" s="286"/>
      <c r="UIG62" s="286"/>
      <c r="UIH62" s="286"/>
      <c r="UII62" s="286"/>
      <c r="UIJ62" s="286"/>
      <c r="UIK62" s="286"/>
      <c r="UIL62" s="286"/>
      <c r="UIM62" s="286"/>
      <c r="UIN62" s="286"/>
      <c r="UIO62" s="286"/>
      <c r="UIP62" s="286"/>
      <c r="UIQ62" s="286"/>
      <c r="UIR62" s="286"/>
      <c r="UIS62" s="286"/>
      <c r="UIT62" s="286"/>
      <c r="UIU62" s="286"/>
      <c r="UIV62" s="286"/>
      <c r="UIW62" s="286"/>
      <c r="UIX62" s="286"/>
      <c r="UIY62" s="286"/>
      <c r="UIZ62" s="286"/>
      <c r="UJA62" s="286"/>
      <c r="UJB62" s="286"/>
      <c r="UJC62" s="286"/>
      <c r="UJD62" s="286"/>
      <c r="UJE62" s="286"/>
      <c r="UJF62" s="286"/>
      <c r="UJG62" s="286"/>
      <c r="UJH62" s="286"/>
      <c r="UJI62" s="286"/>
      <c r="UJJ62" s="286"/>
      <c r="UJK62" s="286"/>
      <c r="UJL62" s="286"/>
      <c r="UJM62" s="286"/>
      <c r="UJN62" s="286"/>
      <c r="UJO62" s="286"/>
      <c r="UJP62" s="286"/>
      <c r="UJQ62" s="286"/>
      <c r="UJR62" s="286"/>
      <c r="UJS62" s="286"/>
      <c r="UJT62" s="286"/>
      <c r="UJU62" s="286"/>
      <c r="UJV62" s="286"/>
      <c r="UJW62" s="286"/>
      <c r="UJX62" s="286"/>
      <c r="UJY62" s="286"/>
      <c r="UJZ62" s="286"/>
      <c r="UKA62" s="286"/>
      <c r="UKB62" s="286"/>
      <c r="UKC62" s="286"/>
      <c r="UKD62" s="286"/>
      <c r="UKE62" s="286"/>
      <c r="UKF62" s="286"/>
      <c r="UKG62" s="286"/>
      <c r="UKH62" s="286"/>
      <c r="UKI62" s="286"/>
      <c r="UKJ62" s="286"/>
      <c r="UKK62" s="286"/>
      <c r="UKL62" s="286"/>
      <c r="UKM62" s="286"/>
      <c r="UKN62" s="286"/>
      <c r="UKO62" s="286"/>
      <c r="UKP62" s="286"/>
      <c r="UKQ62" s="286"/>
      <c r="UKR62" s="286"/>
      <c r="UKS62" s="286"/>
      <c r="UKT62" s="286"/>
      <c r="UKU62" s="286"/>
      <c r="UKV62" s="286"/>
      <c r="UKW62" s="286"/>
      <c r="UKX62" s="286"/>
      <c r="UKY62" s="286"/>
      <c r="UKZ62" s="286"/>
      <c r="ULA62" s="286"/>
      <c r="ULB62" s="286"/>
      <c r="ULC62" s="286"/>
      <c r="ULD62" s="286"/>
      <c r="ULE62" s="286"/>
      <c r="ULF62" s="286"/>
      <c r="ULG62" s="286"/>
      <c r="ULH62" s="286"/>
      <c r="ULI62" s="286"/>
      <c r="ULJ62" s="286"/>
      <c r="ULK62" s="286"/>
      <c r="ULL62" s="286"/>
      <c r="ULM62" s="286"/>
      <c r="ULN62" s="286"/>
      <c r="ULO62" s="286"/>
      <c r="ULP62" s="286"/>
      <c r="ULQ62" s="286"/>
      <c r="ULR62" s="286"/>
      <c r="ULS62" s="286"/>
      <c r="ULT62" s="286"/>
      <c r="ULU62" s="286"/>
      <c r="ULV62" s="286"/>
      <c r="ULW62" s="286"/>
      <c r="ULX62" s="286"/>
      <c r="ULY62" s="286"/>
      <c r="ULZ62" s="286"/>
      <c r="UMA62" s="286"/>
      <c r="UMB62" s="286"/>
      <c r="UMC62" s="286"/>
      <c r="UMD62" s="286"/>
      <c r="UME62" s="286"/>
      <c r="UMF62" s="286"/>
      <c r="UMG62" s="286"/>
      <c r="UMH62" s="286"/>
      <c r="UMI62" s="286"/>
      <c r="UMJ62" s="286"/>
      <c r="UMK62" s="286"/>
      <c r="UML62" s="286"/>
      <c r="UMM62" s="286"/>
      <c r="UMN62" s="286"/>
      <c r="UMO62" s="286"/>
      <c r="UMP62" s="286"/>
      <c r="UMQ62" s="286"/>
      <c r="UMR62" s="286"/>
      <c r="UMS62" s="286"/>
      <c r="UMT62" s="286"/>
      <c r="UMU62" s="286"/>
      <c r="UMV62" s="286"/>
      <c r="UMW62" s="286"/>
      <c r="UMX62" s="286"/>
      <c r="UMY62" s="286"/>
      <c r="UMZ62" s="286"/>
      <c r="UNA62" s="286"/>
      <c r="UNB62" s="286"/>
      <c r="UNC62" s="286"/>
      <c r="UND62" s="286"/>
      <c r="UNE62" s="286"/>
      <c r="UNF62" s="286"/>
      <c r="UNG62" s="286"/>
      <c r="UNH62" s="286"/>
      <c r="UNI62" s="286"/>
      <c r="UNJ62" s="286"/>
      <c r="UNK62" s="286"/>
      <c r="UNL62" s="286"/>
      <c r="UNM62" s="286"/>
      <c r="UNN62" s="286"/>
      <c r="UNO62" s="286"/>
      <c r="UNP62" s="286"/>
      <c r="UNQ62" s="286"/>
      <c r="UNR62" s="286"/>
      <c r="UNS62" s="286"/>
      <c r="UNT62" s="286"/>
      <c r="UNU62" s="286"/>
      <c r="UNV62" s="286"/>
      <c r="UNW62" s="286"/>
      <c r="UNX62" s="286"/>
      <c r="UNY62" s="286"/>
      <c r="UNZ62" s="286"/>
      <c r="UOA62" s="286"/>
      <c r="UOB62" s="286"/>
      <c r="UOC62" s="286"/>
      <c r="UOD62" s="286"/>
      <c r="UOE62" s="286"/>
      <c r="UOF62" s="286"/>
      <c r="UOG62" s="286"/>
      <c r="UOH62" s="286"/>
      <c r="UOI62" s="286"/>
      <c r="UOJ62" s="286"/>
      <c r="UOK62" s="286"/>
      <c r="UOL62" s="286"/>
      <c r="UOM62" s="286"/>
      <c r="UON62" s="286"/>
      <c r="UOO62" s="286"/>
      <c r="UOP62" s="286"/>
      <c r="UOQ62" s="286"/>
      <c r="UOR62" s="286"/>
      <c r="UOS62" s="286"/>
      <c r="UOT62" s="286"/>
      <c r="UOU62" s="286"/>
      <c r="UOV62" s="286"/>
      <c r="UOW62" s="286"/>
      <c r="UOX62" s="286"/>
      <c r="UOY62" s="286"/>
      <c r="UOZ62" s="286"/>
      <c r="UPA62" s="286"/>
      <c r="UPB62" s="286"/>
      <c r="UPC62" s="286"/>
      <c r="UPD62" s="286"/>
      <c r="UPE62" s="286"/>
      <c r="UPF62" s="286"/>
      <c r="UPG62" s="286"/>
      <c r="UPH62" s="286"/>
      <c r="UPI62" s="286"/>
      <c r="UPJ62" s="286"/>
      <c r="UPK62" s="286"/>
      <c r="UPL62" s="286"/>
      <c r="UPM62" s="286"/>
      <c r="UPN62" s="286"/>
      <c r="UPO62" s="286"/>
      <c r="UPP62" s="286"/>
      <c r="UPQ62" s="286"/>
      <c r="UPR62" s="286"/>
      <c r="UPS62" s="286"/>
      <c r="UPT62" s="286"/>
      <c r="UPU62" s="286"/>
      <c r="UPV62" s="286"/>
      <c r="UPW62" s="286"/>
      <c r="UPX62" s="286"/>
      <c r="UPY62" s="286"/>
      <c r="UPZ62" s="286"/>
      <c r="UQA62" s="286"/>
      <c r="UQB62" s="286"/>
      <c r="UQC62" s="286"/>
      <c r="UQD62" s="286"/>
      <c r="UQE62" s="286"/>
      <c r="UQF62" s="286"/>
      <c r="UQG62" s="286"/>
      <c r="UQH62" s="286"/>
      <c r="UQI62" s="286"/>
      <c r="UQJ62" s="286"/>
      <c r="UQK62" s="286"/>
      <c r="UQL62" s="286"/>
      <c r="UQM62" s="286"/>
      <c r="UQN62" s="286"/>
      <c r="UQO62" s="286"/>
      <c r="UQP62" s="286"/>
      <c r="UQQ62" s="286"/>
      <c r="UQR62" s="286"/>
      <c r="UQS62" s="286"/>
      <c r="UQT62" s="286"/>
      <c r="UQU62" s="286"/>
      <c r="UQV62" s="286"/>
      <c r="UQW62" s="286"/>
      <c r="UQX62" s="286"/>
      <c r="UQY62" s="286"/>
      <c r="UQZ62" s="286"/>
      <c r="URA62" s="286"/>
      <c r="URB62" s="286"/>
      <c r="URC62" s="286"/>
      <c r="URD62" s="286"/>
      <c r="URE62" s="286"/>
      <c r="URF62" s="286"/>
      <c r="URG62" s="286"/>
      <c r="URH62" s="286"/>
      <c r="URI62" s="286"/>
      <c r="URJ62" s="286"/>
      <c r="URK62" s="286"/>
      <c r="URL62" s="286"/>
      <c r="URM62" s="286"/>
      <c r="URN62" s="286"/>
      <c r="URO62" s="286"/>
      <c r="URP62" s="286"/>
      <c r="URQ62" s="286"/>
      <c r="URR62" s="286"/>
      <c r="URS62" s="286"/>
      <c r="URT62" s="286"/>
      <c r="URU62" s="286"/>
      <c r="URV62" s="286"/>
      <c r="URW62" s="286"/>
      <c r="URX62" s="286"/>
      <c r="URY62" s="286"/>
      <c r="URZ62" s="286"/>
      <c r="USA62" s="286"/>
      <c r="USB62" s="286"/>
      <c r="USC62" s="286"/>
      <c r="USD62" s="286"/>
      <c r="USE62" s="286"/>
      <c r="USF62" s="286"/>
      <c r="USG62" s="286"/>
      <c r="USH62" s="286"/>
      <c r="USI62" s="286"/>
      <c r="USJ62" s="286"/>
      <c r="USK62" s="286"/>
      <c r="USL62" s="286"/>
      <c r="USM62" s="286"/>
      <c r="USN62" s="286"/>
      <c r="USO62" s="286"/>
      <c r="USP62" s="286"/>
      <c r="USQ62" s="286"/>
      <c r="USR62" s="286"/>
      <c r="USS62" s="286"/>
      <c r="UST62" s="286"/>
      <c r="USU62" s="286"/>
      <c r="USV62" s="286"/>
      <c r="USW62" s="286"/>
      <c r="USX62" s="286"/>
      <c r="USY62" s="286"/>
      <c r="USZ62" s="286"/>
      <c r="UTA62" s="286"/>
      <c r="UTB62" s="286"/>
      <c r="UTC62" s="286"/>
      <c r="UTD62" s="286"/>
      <c r="UTE62" s="286"/>
      <c r="UTF62" s="286"/>
      <c r="UTG62" s="286"/>
      <c r="UTH62" s="286"/>
      <c r="UTI62" s="286"/>
      <c r="UTJ62" s="286"/>
      <c r="UTK62" s="286"/>
      <c r="UTL62" s="286"/>
      <c r="UTM62" s="286"/>
      <c r="UTN62" s="286"/>
      <c r="UTO62" s="286"/>
      <c r="UTP62" s="286"/>
      <c r="UTQ62" s="286"/>
      <c r="UTR62" s="286"/>
      <c r="UTS62" s="286"/>
      <c r="UTT62" s="286"/>
      <c r="UTU62" s="286"/>
      <c r="UTV62" s="286"/>
      <c r="UTW62" s="286"/>
      <c r="UTX62" s="286"/>
      <c r="UTY62" s="286"/>
      <c r="UTZ62" s="286"/>
      <c r="UUA62" s="286"/>
      <c r="UUB62" s="286"/>
      <c r="UUC62" s="286"/>
      <c r="UUD62" s="286"/>
      <c r="UUE62" s="286"/>
      <c r="UUF62" s="286"/>
      <c r="UUG62" s="286"/>
      <c r="UUH62" s="286"/>
      <c r="UUI62" s="286"/>
      <c r="UUJ62" s="286"/>
      <c r="UUK62" s="286"/>
      <c r="UUL62" s="286"/>
      <c r="UUM62" s="286"/>
      <c r="UUN62" s="286"/>
      <c r="UUO62" s="286"/>
      <c r="UUP62" s="286"/>
      <c r="UUQ62" s="286"/>
      <c r="UUR62" s="286"/>
      <c r="UUS62" s="286"/>
      <c r="UUT62" s="286"/>
      <c r="UUU62" s="286"/>
      <c r="UUV62" s="286"/>
      <c r="UUW62" s="286"/>
      <c r="UUX62" s="286"/>
      <c r="UUY62" s="286"/>
      <c r="UUZ62" s="286"/>
      <c r="UVA62" s="286"/>
      <c r="UVB62" s="286"/>
      <c r="UVC62" s="286"/>
      <c r="UVD62" s="286"/>
      <c r="UVE62" s="286"/>
      <c r="UVF62" s="286"/>
      <c r="UVG62" s="286"/>
      <c r="UVH62" s="286"/>
      <c r="UVI62" s="286"/>
      <c r="UVJ62" s="286"/>
      <c r="UVK62" s="286"/>
      <c r="UVL62" s="286"/>
      <c r="UVM62" s="286"/>
      <c r="UVN62" s="286"/>
      <c r="UVO62" s="286"/>
      <c r="UVP62" s="286"/>
      <c r="UVQ62" s="286"/>
      <c r="UVR62" s="286"/>
      <c r="UVS62" s="286"/>
      <c r="UVT62" s="286"/>
      <c r="UVU62" s="286"/>
      <c r="UVV62" s="286"/>
      <c r="UVW62" s="286"/>
      <c r="UVX62" s="286"/>
      <c r="UVY62" s="286"/>
      <c r="UVZ62" s="286"/>
      <c r="UWA62" s="286"/>
      <c r="UWB62" s="286"/>
      <c r="UWC62" s="286"/>
      <c r="UWD62" s="286"/>
      <c r="UWE62" s="286"/>
      <c r="UWF62" s="286"/>
      <c r="UWG62" s="286"/>
      <c r="UWH62" s="286"/>
      <c r="UWI62" s="286"/>
      <c r="UWJ62" s="286"/>
      <c r="UWK62" s="286"/>
      <c r="UWL62" s="286"/>
      <c r="UWM62" s="286"/>
      <c r="UWN62" s="286"/>
      <c r="UWO62" s="286"/>
      <c r="UWP62" s="286"/>
      <c r="UWQ62" s="286"/>
      <c r="UWR62" s="286"/>
      <c r="UWS62" s="286"/>
      <c r="UWT62" s="286"/>
      <c r="UWU62" s="286"/>
      <c r="UWV62" s="286"/>
      <c r="UWW62" s="286"/>
      <c r="UWX62" s="286"/>
      <c r="UWY62" s="286"/>
      <c r="UWZ62" s="286"/>
      <c r="UXA62" s="286"/>
      <c r="UXB62" s="286"/>
      <c r="UXC62" s="286"/>
      <c r="UXD62" s="286"/>
      <c r="UXE62" s="286"/>
      <c r="UXF62" s="286"/>
      <c r="UXG62" s="286"/>
      <c r="UXH62" s="286"/>
      <c r="UXI62" s="286"/>
      <c r="UXJ62" s="286"/>
      <c r="UXK62" s="286"/>
      <c r="UXL62" s="286"/>
      <c r="UXM62" s="286"/>
      <c r="UXN62" s="286"/>
      <c r="UXO62" s="286"/>
      <c r="UXP62" s="286"/>
      <c r="UXQ62" s="286"/>
      <c r="UXR62" s="286"/>
      <c r="UXS62" s="286"/>
      <c r="UXT62" s="286"/>
      <c r="UXU62" s="286"/>
      <c r="UXV62" s="286"/>
      <c r="UXW62" s="286"/>
      <c r="UXX62" s="286"/>
      <c r="UXY62" s="286"/>
      <c r="UXZ62" s="286"/>
      <c r="UYA62" s="286"/>
      <c r="UYB62" s="286"/>
      <c r="UYC62" s="286"/>
      <c r="UYD62" s="286"/>
      <c r="UYE62" s="286"/>
      <c r="UYF62" s="286"/>
      <c r="UYG62" s="286"/>
      <c r="UYH62" s="286"/>
      <c r="UYI62" s="286"/>
      <c r="UYJ62" s="286"/>
      <c r="UYK62" s="286"/>
      <c r="UYL62" s="286"/>
      <c r="UYM62" s="286"/>
      <c r="UYN62" s="286"/>
      <c r="UYO62" s="286"/>
      <c r="UYP62" s="286"/>
      <c r="UYQ62" s="286"/>
      <c r="UYR62" s="286"/>
      <c r="UYS62" s="286"/>
      <c r="UYT62" s="286"/>
      <c r="UYU62" s="286"/>
      <c r="UYV62" s="286"/>
      <c r="UYW62" s="286"/>
      <c r="UYX62" s="286"/>
      <c r="UYY62" s="286"/>
      <c r="UYZ62" s="286"/>
      <c r="UZA62" s="286"/>
      <c r="UZB62" s="286"/>
      <c r="UZC62" s="286"/>
      <c r="UZD62" s="286"/>
      <c r="UZE62" s="286"/>
      <c r="UZF62" s="286"/>
      <c r="UZG62" s="286"/>
      <c r="UZH62" s="286"/>
      <c r="UZI62" s="286"/>
      <c r="UZJ62" s="286"/>
      <c r="UZK62" s="286"/>
      <c r="UZL62" s="286"/>
      <c r="UZM62" s="286"/>
      <c r="UZN62" s="286"/>
      <c r="UZO62" s="286"/>
      <c r="UZP62" s="286"/>
      <c r="UZQ62" s="286"/>
      <c r="UZR62" s="286"/>
      <c r="UZS62" s="286"/>
      <c r="UZT62" s="286"/>
      <c r="UZU62" s="286"/>
      <c r="UZV62" s="286"/>
      <c r="UZW62" s="286"/>
      <c r="UZX62" s="286"/>
      <c r="UZY62" s="286"/>
      <c r="UZZ62" s="286"/>
      <c r="VAA62" s="286"/>
      <c r="VAB62" s="286"/>
      <c r="VAC62" s="286"/>
      <c r="VAD62" s="286"/>
      <c r="VAE62" s="286"/>
      <c r="VAF62" s="286"/>
      <c r="VAG62" s="286"/>
      <c r="VAH62" s="286"/>
      <c r="VAI62" s="286"/>
      <c r="VAJ62" s="286"/>
      <c r="VAK62" s="286"/>
      <c r="VAL62" s="286"/>
      <c r="VAM62" s="286"/>
      <c r="VAN62" s="286"/>
      <c r="VAO62" s="286"/>
      <c r="VAP62" s="286"/>
      <c r="VAQ62" s="286"/>
      <c r="VAR62" s="286"/>
      <c r="VAS62" s="286"/>
      <c r="VAT62" s="286"/>
      <c r="VAU62" s="286"/>
      <c r="VAV62" s="286"/>
      <c r="VAW62" s="286"/>
      <c r="VAX62" s="286"/>
      <c r="VAY62" s="286"/>
      <c r="VAZ62" s="286"/>
      <c r="VBA62" s="286"/>
      <c r="VBB62" s="286"/>
      <c r="VBC62" s="286"/>
      <c r="VBD62" s="286"/>
      <c r="VBE62" s="286"/>
      <c r="VBF62" s="286"/>
      <c r="VBG62" s="286"/>
      <c r="VBH62" s="286"/>
      <c r="VBI62" s="286"/>
      <c r="VBJ62" s="286"/>
      <c r="VBK62" s="286"/>
      <c r="VBL62" s="286"/>
      <c r="VBM62" s="286"/>
      <c r="VBN62" s="286"/>
      <c r="VBO62" s="286"/>
      <c r="VBP62" s="286"/>
      <c r="VBQ62" s="286"/>
      <c r="VBR62" s="286"/>
      <c r="VBS62" s="286"/>
      <c r="VBT62" s="286"/>
      <c r="VBU62" s="286"/>
      <c r="VBV62" s="286"/>
      <c r="VBW62" s="286"/>
      <c r="VBX62" s="286"/>
      <c r="VBY62" s="286"/>
      <c r="VBZ62" s="286"/>
      <c r="VCA62" s="286"/>
      <c r="VCB62" s="286"/>
      <c r="VCC62" s="286"/>
      <c r="VCD62" s="286"/>
      <c r="VCE62" s="286"/>
      <c r="VCF62" s="286"/>
      <c r="VCG62" s="286"/>
      <c r="VCH62" s="286"/>
      <c r="VCI62" s="286"/>
      <c r="VCJ62" s="286"/>
      <c r="VCK62" s="286"/>
      <c r="VCL62" s="286"/>
      <c r="VCM62" s="286"/>
      <c r="VCN62" s="286"/>
      <c r="VCO62" s="286"/>
      <c r="VCP62" s="286"/>
      <c r="VCQ62" s="286"/>
      <c r="VCR62" s="286"/>
      <c r="VCS62" s="286"/>
      <c r="VCT62" s="286"/>
      <c r="VCU62" s="286"/>
      <c r="VCV62" s="286"/>
      <c r="VCW62" s="286"/>
      <c r="VCX62" s="286"/>
      <c r="VCY62" s="286"/>
      <c r="VCZ62" s="286"/>
      <c r="VDA62" s="286"/>
      <c r="VDB62" s="286"/>
      <c r="VDC62" s="286"/>
      <c r="VDD62" s="286"/>
      <c r="VDE62" s="286"/>
      <c r="VDF62" s="286"/>
      <c r="VDG62" s="286"/>
      <c r="VDH62" s="286"/>
      <c r="VDI62" s="286"/>
      <c r="VDJ62" s="286"/>
      <c r="VDK62" s="286"/>
      <c r="VDL62" s="286"/>
      <c r="VDM62" s="286"/>
      <c r="VDN62" s="286"/>
      <c r="VDO62" s="286"/>
      <c r="VDP62" s="286"/>
      <c r="VDQ62" s="286"/>
      <c r="VDR62" s="286"/>
      <c r="VDS62" s="286"/>
      <c r="VDT62" s="286"/>
      <c r="VDU62" s="286"/>
      <c r="VDV62" s="286"/>
      <c r="VDW62" s="286"/>
      <c r="VDX62" s="286"/>
      <c r="VDY62" s="286"/>
      <c r="VDZ62" s="286"/>
      <c r="VEA62" s="286"/>
      <c r="VEB62" s="286"/>
      <c r="VEC62" s="286"/>
      <c r="VED62" s="286"/>
      <c r="VEE62" s="286"/>
      <c r="VEF62" s="286"/>
      <c r="VEG62" s="286"/>
      <c r="VEH62" s="286"/>
      <c r="VEI62" s="286"/>
      <c r="VEJ62" s="286"/>
      <c r="VEK62" s="286"/>
      <c r="VEL62" s="286"/>
      <c r="VEM62" s="286"/>
      <c r="VEN62" s="286"/>
      <c r="VEO62" s="286"/>
      <c r="VEP62" s="286"/>
      <c r="VEQ62" s="286"/>
      <c r="VER62" s="286"/>
      <c r="VES62" s="286"/>
      <c r="VET62" s="286"/>
      <c r="VEU62" s="286"/>
      <c r="VEV62" s="286"/>
      <c r="VEW62" s="286"/>
      <c r="VEX62" s="286"/>
      <c r="VEY62" s="286"/>
      <c r="VEZ62" s="286"/>
      <c r="VFA62" s="286"/>
      <c r="VFB62" s="286"/>
      <c r="VFC62" s="286"/>
      <c r="VFD62" s="286"/>
      <c r="VFE62" s="286"/>
      <c r="VFF62" s="286"/>
      <c r="VFG62" s="286"/>
      <c r="VFH62" s="286"/>
      <c r="VFI62" s="286"/>
      <c r="VFJ62" s="286"/>
      <c r="VFK62" s="286"/>
      <c r="VFL62" s="286"/>
      <c r="VFM62" s="286"/>
      <c r="VFN62" s="286"/>
      <c r="VFO62" s="286"/>
      <c r="VFP62" s="286"/>
      <c r="VFQ62" s="286"/>
      <c r="VFR62" s="286"/>
      <c r="VFS62" s="286"/>
      <c r="VFT62" s="286"/>
      <c r="VFU62" s="286"/>
      <c r="VFV62" s="286"/>
      <c r="VFW62" s="286"/>
      <c r="VFX62" s="286"/>
      <c r="VFY62" s="286"/>
      <c r="VFZ62" s="286"/>
      <c r="VGA62" s="286"/>
      <c r="VGB62" s="286"/>
      <c r="VGC62" s="286"/>
      <c r="VGD62" s="286"/>
      <c r="VGE62" s="286"/>
      <c r="VGF62" s="286"/>
      <c r="VGG62" s="286"/>
      <c r="VGH62" s="286"/>
      <c r="VGI62" s="286"/>
      <c r="VGJ62" s="286"/>
      <c r="VGK62" s="286"/>
      <c r="VGL62" s="286"/>
      <c r="VGM62" s="286"/>
      <c r="VGN62" s="286"/>
      <c r="VGO62" s="286"/>
      <c r="VGP62" s="286"/>
      <c r="VGQ62" s="286"/>
      <c r="VGR62" s="286"/>
      <c r="VGS62" s="286"/>
      <c r="VGT62" s="286"/>
      <c r="VGU62" s="286"/>
      <c r="VGV62" s="286"/>
      <c r="VGW62" s="286"/>
      <c r="VGX62" s="286"/>
      <c r="VGY62" s="286"/>
      <c r="VGZ62" s="286"/>
      <c r="VHA62" s="286"/>
      <c r="VHB62" s="286"/>
      <c r="VHC62" s="286"/>
      <c r="VHD62" s="286"/>
      <c r="VHE62" s="286"/>
      <c r="VHF62" s="286"/>
      <c r="VHG62" s="286"/>
      <c r="VHH62" s="286"/>
      <c r="VHI62" s="286"/>
      <c r="VHJ62" s="286"/>
      <c r="VHK62" s="286"/>
      <c r="VHL62" s="286"/>
      <c r="VHM62" s="286"/>
      <c r="VHN62" s="286"/>
      <c r="VHO62" s="286"/>
      <c r="VHP62" s="286"/>
      <c r="VHQ62" s="286"/>
      <c r="VHR62" s="286"/>
      <c r="VHS62" s="286"/>
      <c r="VHT62" s="286"/>
      <c r="VHU62" s="286"/>
      <c r="VHV62" s="286"/>
      <c r="VHW62" s="286"/>
      <c r="VHX62" s="286"/>
      <c r="VHY62" s="286"/>
      <c r="VHZ62" s="286"/>
      <c r="VIA62" s="286"/>
      <c r="VIB62" s="286"/>
      <c r="VIC62" s="286"/>
      <c r="VID62" s="286"/>
      <c r="VIE62" s="286"/>
      <c r="VIF62" s="286"/>
      <c r="VIG62" s="286"/>
      <c r="VIH62" s="286"/>
      <c r="VII62" s="286"/>
      <c r="VIJ62" s="286"/>
      <c r="VIK62" s="286"/>
      <c r="VIL62" s="286"/>
      <c r="VIM62" s="286"/>
      <c r="VIN62" s="286"/>
      <c r="VIO62" s="286"/>
      <c r="VIP62" s="286"/>
      <c r="VIQ62" s="286"/>
      <c r="VIR62" s="286"/>
      <c r="VIS62" s="286"/>
      <c r="VIT62" s="286"/>
      <c r="VIU62" s="286"/>
      <c r="VIV62" s="286"/>
      <c r="VIW62" s="286"/>
      <c r="VIX62" s="286"/>
      <c r="VIY62" s="286"/>
      <c r="VIZ62" s="286"/>
      <c r="VJA62" s="286"/>
      <c r="VJB62" s="286"/>
      <c r="VJC62" s="286"/>
      <c r="VJD62" s="286"/>
      <c r="VJE62" s="286"/>
      <c r="VJF62" s="286"/>
      <c r="VJG62" s="286"/>
      <c r="VJH62" s="286"/>
      <c r="VJI62" s="286"/>
      <c r="VJJ62" s="286"/>
      <c r="VJK62" s="286"/>
      <c r="VJL62" s="286"/>
      <c r="VJM62" s="286"/>
      <c r="VJN62" s="286"/>
      <c r="VJO62" s="286"/>
      <c r="VJP62" s="286"/>
      <c r="VJQ62" s="286"/>
      <c r="VJR62" s="286"/>
      <c r="VJS62" s="286"/>
      <c r="VJT62" s="286"/>
      <c r="VJU62" s="286"/>
      <c r="VJV62" s="286"/>
      <c r="VJW62" s="286"/>
      <c r="VJX62" s="286"/>
      <c r="VJY62" s="286"/>
      <c r="VJZ62" s="286"/>
      <c r="VKA62" s="286"/>
      <c r="VKB62" s="286"/>
      <c r="VKC62" s="286"/>
      <c r="VKD62" s="286"/>
      <c r="VKE62" s="286"/>
      <c r="VKF62" s="286"/>
      <c r="VKG62" s="286"/>
      <c r="VKH62" s="286"/>
      <c r="VKI62" s="286"/>
      <c r="VKJ62" s="286"/>
      <c r="VKK62" s="286"/>
      <c r="VKL62" s="286"/>
      <c r="VKM62" s="286"/>
      <c r="VKN62" s="286"/>
      <c r="VKO62" s="286"/>
      <c r="VKP62" s="286"/>
      <c r="VKQ62" s="286"/>
      <c r="VKR62" s="286"/>
      <c r="VKS62" s="286"/>
      <c r="VKT62" s="286"/>
      <c r="VKU62" s="286"/>
      <c r="VKV62" s="286"/>
      <c r="VKW62" s="286"/>
      <c r="VKX62" s="286"/>
      <c r="VKY62" s="286"/>
      <c r="VKZ62" s="286"/>
      <c r="VLA62" s="286"/>
      <c r="VLB62" s="286"/>
      <c r="VLC62" s="286"/>
      <c r="VLD62" s="286"/>
      <c r="VLE62" s="286"/>
      <c r="VLF62" s="286"/>
      <c r="VLG62" s="286"/>
      <c r="VLH62" s="286"/>
      <c r="VLI62" s="286"/>
      <c r="VLJ62" s="286"/>
      <c r="VLK62" s="286"/>
      <c r="VLL62" s="286"/>
      <c r="VLM62" s="286"/>
      <c r="VLN62" s="286"/>
      <c r="VLO62" s="286"/>
      <c r="VLP62" s="286"/>
      <c r="VLQ62" s="286"/>
      <c r="VLR62" s="286"/>
      <c r="VLS62" s="286"/>
      <c r="VLT62" s="286"/>
      <c r="VLU62" s="286"/>
      <c r="VLV62" s="286"/>
      <c r="VLW62" s="286"/>
      <c r="VLX62" s="286"/>
      <c r="VLY62" s="286"/>
      <c r="VLZ62" s="286"/>
      <c r="VMA62" s="286"/>
      <c r="VMB62" s="286"/>
      <c r="VMC62" s="286"/>
      <c r="VMD62" s="286"/>
      <c r="VME62" s="286"/>
      <c r="VMF62" s="286"/>
      <c r="VMG62" s="286"/>
      <c r="VMH62" s="286"/>
      <c r="VMI62" s="286"/>
      <c r="VMJ62" s="286"/>
      <c r="VMK62" s="286"/>
      <c r="VML62" s="286"/>
      <c r="VMM62" s="286"/>
      <c r="VMN62" s="286"/>
      <c r="VMO62" s="286"/>
      <c r="VMP62" s="286"/>
      <c r="VMQ62" s="286"/>
      <c r="VMR62" s="286"/>
      <c r="VMS62" s="286"/>
      <c r="VMT62" s="286"/>
      <c r="VMU62" s="286"/>
      <c r="VMV62" s="286"/>
      <c r="VMW62" s="286"/>
      <c r="VMX62" s="286"/>
      <c r="VMY62" s="286"/>
      <c r="VMZ62" s="286"/>
      <c r="VNA62" s="286"/>
      <c r="VNB62" s="286"/>
      <c r="VNC62" s="286"/>
      <c r="VND62" s="286"/>
      <c r="VNE62" s="286"/>
      <c r="VNF62" s="286"/>
      <c r="VNG62" s="286"/>
      <c r="VNH62" s="286"/>
      <c r="VNI62" s="286"/>
      <c r="VNJ62" s="286"/>
      <c r="VNK62" s="286"/>
      <c r="VNL62" s="286"/>
      <c r="VNM62" s="286"/>
      <c r="VNN62" s="286"/>
      <c r="VNO62" s="286"/>
      <c r="VNP62" s="286"/>
      <c r="VNQ62" s="286"/>
      <c r="VNR62" s="286"/>
      <c r="VNS62" s="286"/>
      <c r="VNT62" s="286"/>
      <c r="VNU62" s="286"/>
      <c r="VNV62" s="286"/>
      <c r="VNW62" s="286"/>
      <c r="VNX62" s="286"/>
      <c r="VNY62" s="286"/>
      <c r="VNZ62" s="286"/>
      <c r="VOA62" s="286"/>
      <c r="VOB62" s="286"/>
      <c r="VOC62" s="286"/>
      <c r="VOD62" s="286"/>
      <c r="VOE62" s="286"/>
      <c r="VOF62" s="286"/>
      <c r="VOG62" s="286"/>
      <c r="VOH62" s="286"/>
      <c r="VOI62" s="286"/>
      <c r="VOJ62" s="286"/>
      <c r="VOK62" s="286"/>
      <c r="VOL62" s="286"/>
      <c r="VOM62" s="286"/>
      <c r="VON62" s="286"/>
      <c r="VOO62" s="286"/>
      <c r="VOP62" s="286"/>
      <c r="VOQ62" s="286"/>
      <c r="VOR62" s="286"/>
      <c r="VOS62" s="286"/>
      <c r="VOT62" s="286"/>
      <c r="VOU62" s="286"/>
      <c r="VOV62" s="286"/>
      <c r="VOW62" s="286"/>
      <c r="VOX62" s="286"/>
      <c r="VOY62" s="286"/>
      <c r="VOZ62" s="286"/>
      <c r="VPA62" s="286"/>
      <c r="VPB62" s="286"/>
      <c r="VPC62" s="286"/>
      <c r="VPD62" s="286"/>
      <c r="VPE62" s="286"/>
      <c r="VPF62" s="286"/>
      <c r="VPG62" s="286"/>
      <c r="VPH62" s="286"/>
      <c r="VPI62" s="286"/>
      <c r="VPJ62" s="286"/>
      <c r="VPK62" s="286"/>
      <c r="VPL62" s="286"/>
      <c r="VPM62" s="286"/>
      <c r="VPN62" s="286"/>
      <c r="VPO62" s="286"/>
      <c r="VPP62" s="286"/>
      <c r="VPQ62" s="286"/>
      <c r="VPR62" s="286"/>
      <c r="VPS62" s="286"/>
      <c r="VPT62" s="286"/>
      <c r="VPU62" s="286"/>
      <c r="VPV62" s="286"/>
      <c r="VPW62" s="286"/>
      <c r="VPX62" s="286"/>
      <c r="VPY62" s="286"/>
      <c r="VPZ62" s="286"/>
      <c r="VQA62" s="286"/>
      <c r="VQB62" s="286"/>
      <c r="VQC62" s="286"/>
      <c r="VQD62" s="286"/>
      <c r="VQE62" s="286"/>
      <c r="VQF62" s="286"/>
      <c r="VQG62" s="286"/>
      <c r="VQH62" s="286"/>
      <c r="VQI62" s="286"/>
      <c r="VQJ62" s="286"/>
      <c r="VQK62" s="286"/>
      <c r="VQL62" s="286"/>
      <c r="VQM62" s="286"/>
      <c r="VQN62" s="286"/>
      <c r="VQO62" s="286"/>
      <c r="VQP62" s="286"/>
      <c r="VQQ62" s="286"/>
      <c r="VQR62" s="286"/>
      <c r="VQS62" s="286"/>
      <c r="VQT62" s="286"/>
      <c r="VQU62" s="286"/>
      <c r="VQV62" s="286"/>
      <c r="VQW62" s="286"/>
      <c r="VQX62" s="286"/>
      <c r="VQY62" s="286"/>
      <c r="VQZ62" s="286"/>
      <c r="VRA62" s="286"/>
      <c r="VRB62" s="286"/>
      <c r="VRC62" s="286"/>
      <c r="VRD62" s="286"/>
      <c r="VRE62" s="286"/>
      <c r="VRF62" s="286"/>
      <c r="VRG62" s="286"/>
      <c r="VRH62" s="286"/>
      <c r="VRI62" s="286"/>
      <c r="VRJ62" s="286"/>
      <c r="VRK62" s="286"/>
      <c r="VRL62" s="286"/>
      <c r="VRM62" s="286"/>
      <c r="VRN62" s="286"/>
      <c r="VRO62" s="286"/>
      <c r="VRP62" s="286"/>
      <c r="VRQ62" s="286"/>
      <c r="VRR62" s="286"/>
      <c r="VRS62" s="286"/>
      <c r="VRT62" s="286"/>
      <c r="VRU62" s="286"/>
      <c r="VRV62" s="286"/>
      <c r="VRW62" s="286"/>
      <c r="VRX62" s="286"/>
      <c r="VRY62" s="286"/>
      <c r="VRZ62" s="286"/>
      <c r="VSA62" s="286"/>
      <c r="VSB62" s="286"/>
      <c r="VSC62" s="286"/>
      <c r="VSD62" s="286"/>
      <c r="VSE62" s="286"/>
      <c r="VSF62" s="286"/>
      <c r="VSG62" s="286"/>
      <c r="VSH62" s="286"/>
      <c r="VSI62" s="286"/>
      <c r="VSJ62" s="286"/>
      <c r="VSK62" s="286"/>
      <c r="VSL62" s="286"/>
      <c r="VSM62" s="286"/>
      <c r="VSN62" s="286"/>
      <c r="VSO62" s="286"/>
      <c r="VSP62" s="286"/>
      <c r="VSQ62" s="286"/>
      <c r="VSR62" s="286"/>
      <c r="VSS62" s="286"/>
      <c r="VST62" s="286"/>
      <c r="VSU62" s="286"/>
      <c r="VSV62" s="286"/>
      <c r="VSW62" s="286"/>
      <c r="VSX62" s="286"/>
      <c r="VSY62" s="286"/>
      <c r="VSZ62" s="286"/>
      <c r="VTA62" s="286"/>
      <c r="VTB62" s="286"/>
      <c r="VTC62" s="286"/>
      <c r="VTD62" s="286"/>
      <c r="VTE62" s="286"/>
      <c r="VTF62" s="286"/>
      <c r="VTG62" s="286"/>
      <c r="VTH62" s="286"/>
      <c r="VTI62" s="286"/>
      <c r="VTJ62" s="286"/>
      <c r="VTK62" s="286"/>
      <c r="VTL62" s="286"/>
      <c r="VTM62" s="286"/>
      <c r="VTN62" s="286"/>
      <c r="VTO62" s="286"/>
      <c r="VTP62" s="286"/>
      <c r="VTQ62" s="286"/>
      <c r="VTR62" s="286"/>
      <c r="VTS62" s="286"/>
      <c r="VTT62" s="286"/>
      <c r="VTU62" s="286"/>
      <c r="VTV62" s="286"/>
      <c r="VTW62" s="286"/>
      <c r="VTX62" s="286"/>
      <c r="VTY62" s="286"/>
      <c r="VTZ62" s="286"/>
      <c r="VUA62" s="286"/>
      <c r="VUB62" s="286"/>
      <c r="VUC62" s="286"/>
      <c r="VUD62" s="286"/>
      <c r="VUE62" s="286"/>
      <c r="VUF62" s="286"/>
      <c r="VUG62" s="286"/>
      <c r="VUH62" s="286"/>
      <c r="VUI62" s="286"/>
      <c r="VUJ62" s="286"/>
      <c r="VUK62" s="286"/>
      <c r="VUL62" s="286"/>
      <c r="VUM62" s="286"/>
      <c r="VUN62" s="286"/>
      <c r="VUO62" s="286"/>
      <c r="VUP62" s="286"/>
      <c r="VUQ62" s="286"/>
      <c r="VUR62" s="286"/>
      <c r="VUS62" s="286"/>
      <c r="VUT62" s="286"/>
      <c r="VUU62" s="286"/>
      <c r="VUV62" s="286"/>
      <c r="VUW62" s="286"/>
      <c r="VUX62" s="286"/>
      <c r="VUY62" s="286"/>
      <c r="VUZ62" s="286"/>
      <c r="VVA62" s="286"/>
      <c r="VVB62" s="286"/>
      <c r="VVC62" s="286"/>
      <c r="VVD62" s="286"/>
      <c r="VVE62" s="286"/>
      <c r="VVF62" s="286"/>
      <c r="VVG62" s="286"/>
      <c r="VVH62" s="286"/>
      <c r="VVI62" s="286"/>
      <c r="VVJ62" s="286"/>
      <c r="VVK62" s="286"/>
      <c r="VVL62" s="286"/>
      <c r="VVM62" s="286"/>
      <c r="VVN62" s="286"/>
      <c r="VVO62" s="286"/>
      <c r="VVP62" s="286"/>
      <c r="VVQ62" s="286"/>
      <c r="VVR62" s="286"/>
      <c r="VVS62" s="286"/>
      <c r="VVT62" s="286"/>
      <c r="VVU62" s="286"/>
      <c r="VVV62" s="286"/>
      <c r="VVW62" s="286"/>
      <c r="VVX62" s="286"/>
      <c r="VVY62" s="286"/>
      <c r="VVZ62" s="286"/>
      <c r="VWA62" s="286"/>
      <c r="VWB62" s="286"/>
      <c r="VWC62" s="286"/>
      <c r="VWD62" s="286"/>
      <c r="VWE62" s="286"/>
      <c r="VWF62" s="286"/>
      <c r="VWG62" s="286"/>
      <c r="VWH62" s="286"/>
      <c r="VWI62" s="286"/>
      <c r="VWJ62" s="286"/>
      <c r="VWK62" s="286"/>
      <c r="VWL62" s="286"/>
      <c r="VWM62" s="286"/>
      <c r="VWN62" s="286"/>
      <c r="VWO62" s="286"/>
      <c r="VWP62" s="286"/>
      <c r="VWQ62" s="286"/>
      <c r="VWR62" s="286"/>
      <c r="VWS62" s="286"/>
      <c r="VWT62" s="286"/>
      <c r="VWU62" s="286"/>
      <c r="VWV62" s="286"/>
      <c r="VWW62" s="286"/>
      <c r="VWX62" s="286"/>
      <c r="VWY62" s="286"/>
      <c r="VWZ62" s="286"/>
      <c r="VXA62" s="286"/>
      <c r="VXB62" s="286"/>
      <c r="VXC62" s="286"/>
      <c r="VXD62" s="286"/>
      <c r="VXE62" s="286"/>
      <c r="VXF62" s="286"/>
      <c r="VXG62" s="286"/>
      <c r="VXH62" s="286"/>
      <c r="VXI62" s="286"/>
      <c r="VXJ62" s="286"/>
      <c r="VXK62" s="286"/>
      <c r="VXL62" s="286"/>
      <c r="VXM62" s="286"/>
      <c r="VXN62" s="286"/>
      <c r="VXO62" s="286"/>
      <c r="VXP62" s="286"/>
      <c r="VXQ62" s="286"/>
      <c r="VXR62" s="286"/>
      <c r="VXS62" s="286"/>
      <c r="VXT62" s="286"/>
      <c r="VXU62" s="286"/>
      <c r="VXV62" s="286"/>
      <c r="VXW62" s="286"/>
      <c r="VXX62" s="286"/>
      <c r="VXY62" s="286"/>
      <c r="VXZ62" s="286"/>
      <c r="VYA62" s="286"/>
      <c r="VYB62" s="286"/>
      <c r="VYC62" s="286"/>
      <c r="VYD62" s="286"/>
      <c r="VYE62" s="286"/>
      <c r="VYF62" s="286"/>
      <c r="VYG62" s="286"/>
      <c r="VYH62" s="286"/>
      <c r="VYI62" s="286"/>
      <c r="VYJ62" s="286"/>
      <c r="VYK62" s="286"/>
      <c r="VYL62" s="286"/>
      <c r="VYM62" s="286"/>
      <c r="VYN62" s="286"/>
      <c r="VYO62" s="286"/>
      <c r="VYP62" s="286"/>
      <c r="VYQ62" s="286"/>
      <c r="VYR62" s="286"/>
      <c r="VYS62" s="286"/>
      <c r="VYT62" s="286"/>
      <c r="VYU62" s="286"/>
      <c r="VYV62" s="286"/>
      <c r="VYW62" s="286"/>
      <c r="VYX62" s="286"/>
      <c r="VYY62" s="286"/>
      <c r="VYZ62" s="286"/>
      <c r="VZA62" s="286"/>
      <c r="VZB62" s="286"/>
      <c r="VZC62" s="286"/>
      <c r="VZD62" s="286"/>
      <c r="VZE62" s="286"/>
      <c r="VZF62" s="286"/>
      <c r="VZG62" s="286"/>
      <c r="VZH62" s="286"/>
      <c r="VZI62" s="286"/>
      <c r="VZJ62" s="286"/>
      <c r="VZK62" s="286"/>
      <c r="VZL62" s="286"/>
      <c r="VZM62" s="286"/>
      <c r="VZN62" s="286"/>
      <c r="VZO62" s="286"/>
      <c r="VZP62" s="286"/>
      <c r="VZQ62" s="286"/>
      <c r="VZR62" s="286"/>
      <c r="VZS62" s="286"/>
      <c r="VZT62" s="286"/>
      <c r="VZU62" s="286"/>
      <c r="VZV62" s="286"/>
      <c r="VZW62" s="286"/>
      <c r="VZX62" s="286"/>
      <c r="VZY62" s="286"/>
      <c r="VZZ62" s="286"/>
      <c r="WAA62" s="286"/>
      <c r="WAB62" s="286"/>
      <c r="WAC62" s="286"/>
      <c r="WAD62" s="286"/>
      <c r="WAE62" s="286"/>
      <c r="WAF62" s="286"/>
      <c r="WAG62" s="286"/>
      <c r="WAH62" s="286"/>
      <c r="WAI62" s="286"/>
      <c r="WAJ62" s="286"/>
      <c r="WAK62" s="286"/>
      <c r="WAL62" s="286"/>
      <c r="WAM62" s="286"/>
      <c r="WAN62" s="286"/>
      <c r="WAO62" s="286"/>
      <c r="WAP62" s="286"/>
      <c r="WAQ62" s="286"/>
      <c r="WAR62" s="286"/>
      <c r="WAS62" s="286"/>
      <c r="WAT62" s="286"/>
      <c r="WAU62" s="286"/>
      <c r="WAV62" s="286"/>
      <c r="WAW62" s="286"/>
      <c r="WAX62" s="286"/>
      <c r="WAY62" s="286"/>
      <c r="WAZ62" s="286"/>
      <c r="WBA62" s="286"/>
      <c r="WBB62" s="286"/>
      <c r="WBC62" s="286"/>
      <c r="WBD62" s="286"/>
      <c r="WBE62" s="286"/>
      <c r="WBF62" s="286"/>
      <c r="WBG62" s="286"/>
      <c r="WBH62" s="286"/>
      <c r="WBI62" s="286"/>
      <c r="WBJ62" s="286"/>
      <c r="WBK62" s="286"/>
      <c r="WBL62" s="286"/>
      <c r="WBM62" s="286"/>
      <c r="WBN62" s="286"/>
      <c r="WBO62" s="286"/>
      <c r="WBP62" s="286"/>
      <c r="WBQ62" s="286"/>
      <c r="WBR62" s="286"/>
      <c r="WBS62" s="286"/>
      <c r="WBT62" s="286"/>
      <c r="WBU62" s="286"/>
      <c r="WBV62" s="286"/>
      <c r="WBW62" s="286"/>
      <c r="WBX62" s="286"/>
      <c r="WBY62" s="286"/>
      <c r="WBZ62" s="286"/>
      <c r="WCA62" s="286"/>
      <c r="WCB62" s="286"/>
      <c r="WCC62" s="286"/>
      <c r="WCD62" s="286"/>
      <c r="WCE62" s="286"/>
      <c r="WCF62" s="286"/>
      <c r="WCG62" s="286"/>
      <c r="WCH62" s="286"/>
      <c r="WCI62" s="286"/>
      <c r="WCJ62" s="286"/>
      <c r="WCK62" s="286"/>
      <c r="WCL62" s="286"/>
      <c r="WCM62" s="286"/>
      <c r="WCN62" s="286"/>
      <c r="WCO62" s="286"/>
      <c r="WCP62" s="286"/>
      <c r="WCQ62" s="286"/>
      <c r="WCR62" s="286"/>
      <c r="WCS62" s="286"/>
      <c r="WCT62" s="286"/>
      <c r="WCU62" s="286"/>
      <c r="WCV62" s="286"/>
      <c r="WCW62" s="286"/>
      <c r="WCX62" s="286"/>
      <c r="WCY62" s="286"/>
      <c r="WCZ62" s="286"/>
      <c r="WDA62" s="286"/>
      <c r="WDB62" s="286"/>
      <c r="WDC62" s="286"/>
      <c r="WDD62" s="286"/>
      <c r="WDE62" s="286"/>
      <c r="WDF62" s="286"/>
      <c r="WDG62" s="286"/>
      <c r="WDH62" s="286"/>
      <c r="WDI62" s="286"/>
      <c r="WDJ62" s="286"/>
      <c r="WDK62" s="286"/>
      <c r="WDL62" s="286"/>
      <c r="WDM62" s="286"/>
      <c r="WDN62" s="286"/>
      <c r="WDO62" s="286"/>
      <c r="WDP62" s="286"/>
      <c r="WDQ62" s="286"/>
      <c r="WDR62" s="286"/>
      <c r="WDS62" s="286"/>
      <c r="WDT62" s="286"/>
      <c r="WDU62" s="286"/>
      <c r="WDV62" s="286"/>
      <c r="WDW62" s="286"/>
      <c r="WDX62" s="286"/>
      <c r="WDY62" s="286"/>
      <c r="WDZ62" s="286"/>
      <c r="WEA62" s="286"/>
      <c r="WEB62" s="286"/>
      <c r="WEC62" s="286"/>
      <c r="WED62" s="286"/>
      <c r="WEE62" s="286"/>
      <c r="WEF62" s="286"/>
      <c r="WEG62" s="286"/>
      <c r="WEH62" s="286"/>
      <c r="WEI62" s="286"/>
      <c r="WEJ62" s="286"/>
      <c r="WEK62" s="286"/>
      <c r="WEL62" s="286"/>
      <c r="WEM62" s="286"/>
      <c r="WEN62" s="286"/>
      <c r="WEO62" s="286"/>
      <c r="WEP62" s="286"/>
      <c r="WEQ62" s="286"/>
      <c r="WER62" s="286"/>
      <c r="WES62" s="286"/>
      <c r="WET62" s="286"/>
      <c r="WEU62" s="286"/>
      <c r="WEV62" s="286"/>
      <c r="WEW62" s="286"/>
      <c r="WEX62" s="286"/>
      <c r="WEY62" s="286"/>
      <c r="WEZ62" s="286"/>
      <c r="WFA62" s="286"/>
      <c r="WFB62" s="286"/>
      <c r="WFC62" s="286"/>
      <c r="WFD62" s="286"/>
      <c r="WFE62" s="286"/>
      <c r="WFF62" s="286"/>
      <c r="WFG62" s="286"/>
      <c r="WFH62" s="286"/>
      <c r="WFI62" s="286"/>
      <c r="WFJ62" s="286"/>
      <c r="WFK62" s="286"/>
      <c r="WFL62" s="286"/>
      <c r="WFM62" s="286"/>
      <c r="WFN62" s="286"/>
      <c r="WFO62" s="286"/>
      <c r="WFP62" s="286"/>
      <c r="WFQ62" s="286"/>
      <c r="WFR62" s="286"/>
      <c r="WFS62" s="286"/>
      <c r="WFT62" s="286"/>
      <c r="WFU62" s="286"/>
      <c r="WFV62" s="286"/>
      <c r="WFW62" s="286"/>
      <c r="WFX62" s="286"/>
      <c r="WFY62" s="286"/>
      <c r="WFZ62" s="286"/>
      <c r="WGA62" s="286"/>
      <c r="WGB62" s="286"/>
      <c r="WGC62" s="286"/>
      <c r="WGD62" s="286"/>
      <c r="WGE62" s="286"/>
      <c r="WGF62" s="286"/>
      <c r="WGG62" s="286"/>
      <c r="WGH62" s="286"/>
      <c r="WGI62" s="286"/>
      <c r="WGJ62" s="286"/>
      <c r="WGK62" s="286"/>
      <c r="WGL62" s="286"/>
      <c r="WGM62" s="286"/>
      <c r="WGN62" s="286"/>
      <c r="WGO62" s="286"/>
      <c r="WGP62" s="286"/>
      <c r="WGQ62" s="286"/>
      <c r="WGR62" s="286"/>
      <c r="WGS62" s="286"/>
      <c r="WGT62" s="286"/>
      <c r="WGU62" s="286"/>
      <c r="WGV62" s="286"/>
      <c r="WGW62" s="286"/>
      <c r="WGX62" s="286"/>
      <c r="WGY62" s="286"/>
      <c r="WGZ62" s="286"/>
      <c r="WHA62" s="286"/>
      <c r="WHB62" s="286"/>
      <c r="WHC62" s="286"/>
      <c r="WHD62" s="286"/>
      <c r="WHE62" s="286"/>
      <c r="WHF62" s="286"/>
      <c r="WHG62" s="286"/>
      <c r="WHH62" s="286"/>
      <c r="WHI62" s="286"/>
      <c r="WHJ62" s="286"/>
      <c r="WHK62" s="286"/>
      <c r="WHL62" s="286"/>
      <c r="WHM62" s="286"/>
      <c r="WHN62" s="286"/>
      <c r="WHO62" s="286"/>
      <c r="WHP62" s="286"/>
      <c r="WHQ62" s="286"/>
      <c r="WHR62" s="286"/>
      <c r="WHS62" s="286"/>
      <c r="WHT62" s="286"/>
      <c r="WHU62" s="286"/>
      <c r="WHV62" s="286"/>
      <c r="WHW62" s="286"/>
      <c r="WHX62" s="286"/>
      <c r="WHY62" s="286"/>
      <c r="WHZ62" s="286"/>
      <c r="WIA62" s="286"/>
      <c r="WIB62" s="286"/>
      <c r="WIC62" s="286"/>
      <c r="WID62" s="286"/>
      <c r="WIE62" s="286"/>
      <c r="WIF62" s="286"/>
      <c r="WIG62" s="286"/>
      <c r="WIH62" s="286"/>
      <c r="WII62" s="286"/>
      <c r="WIJ62" s="286"/>
      <c r="WIK62" s="286"/>
      <c r="WIL62" s="286"/>
      <c r="WIM62" s="286"/>
      <c r="WIN62" s="286"/>
      <c r="WIO62" s="286"/>
      <c r="WIP62" s="286"/>
      <c r="WIQ62" s="286"/>
      <c r="WIR62" s="286"/>
      <c r="WIS62" s="286"/>
      <c r="WIT62" s="286"/>
      <c r="WIU62" s="286"/>
      <c r="WIV62" s="286"/>
      <c r="WIW62" s="286"/>
      <c r="WIX62" s="286"/>
      <c r="WIY62" s="286"/>
      <c r="WIZ62" s="286"/>
      <c r="WJA62" s="286"/>
      <c r="WJB62" s="286"/>
      <c r="WJC62" s="286"/>
      <c r="WJD62" s="286"/>
      <c r="WJE62" s="286"/>
      <c r="WJF62" s="286"/>
      <c r="WJG62" s="286"/>
      <c r="WJH62" s="286"/>
      <c r="WJI62" s="286"/>
      <c r="WJJ62" s="286"/>
      <c r="WJK62" s="286"/>
      <c r="WJL62" s="286"/>
      <c r="WJM62" s="286"/>
      <c r="WJN62" s="286"/>
      <c r="WJO62" s="286"/>
      <c r="WJP62" s="286"/>
      <c r="WJQ62" s="286"/>
      <c r="WJR62" s="286"/>
      <c r="WJS62" s="286"/>
      <c r="WJT62" s="286"/>
      <c r="WJU62" s="286"/>
      <c r="WJV62" s="286"/>
      <c r="WJW62" s="286"/>
      <c r="WJX62" s="286"/>
      <c r="WJY62" s="286"/>
      <c r="WJZ62" s="286"/>
      <c r="WKA62" s="286"/>
      <c r="WKB62" s="286"/>
      <c r="WKC62" s="286"/>
      <c r="WKD62" s="286"/>
      <c r="WKE62" s="286"/>
      <c r="WKF62" s="286"/>
      <c r="WKG62" s="286"/>
      <c r="WKH62" s="286"/>
      <c r="WKI62" s="286"/>
      <c r="WKJ62" s="286"/>
      <c r="WKK62" s="286"/>
      <c r="WKL62" s="286"/>
      <c r="WKM62" s="286"/>
      <c r="WKN62" s="286"/>
      <c r="WKO62" s="286"/>
      <c r="WKP62" s="286"/>
      <c r="WKQ62" s="286"/>
      <c r="WKR62" s="286"/>
      <c r="WKS62" s="286"/>
      <c r="WKT62" s="286"/>
      <c r="WKU62" s="286"/>
      <c r="WKV62" s="286"/>
      <c r="WKW62" s="286"/>
      <c r="WKX62" s="286"/>
      <c r="WKY62" s="286"/>
      <c r="WKZ62" s="286"/>
      <c r="WLA62" s="286"/>
      <c r="WLB62" s="286"/>
      <c r="WLC62" s="286"/>
      <c r="WLD62" s="286"/>
      <c r="WLE62" s="286"/>
      <c r="WLF62" s="286"/>
      <c r="WLG62" s="286"/>
      <c r="WLH62" s="286"/>
      <c r="WLI62" s="286"/>
      <c r="WLJ62" s="286"/>
      <c r="WLK62" s="286"/>
      <c r="WLL62" s="286"/>
      <c r="WLM62" s="286"/>
      <c r="WLN62" s="286"/>
      <c r="WLO62" s="286"/>
      <c r="WLP62" s="286"/>
      <c r="WLQ62" s="286"/>
      <c r="WLR62" s="286"/>
      <c r="WLS62" s="286"/>
      <c r="WLT62" s="286"/>
      <c r="WLU62" s="286"/>
      <c r="WLV62" s="286"/>
      <c r="WLW62" s="286"/>
      <c r="WLX62" s="286"/>
      <c r="WLY62" s="286"/>
      <c r="WLZ62" s="286"/>
      <c r="WMA62" s="286"/>
      <c r="WMB62" s="286"/>
      <c r="WMC62" s="286"/>
      <c r="WMD62" s="286"/>
      <c r="WME62" s="286"/>
      <c r="WMF62" s="286"/>
      <c r="WMG62" s="286"/>
      <c r="WMH62" s="286"/>
      <c r="WMI62" s="286"/>
      <c r="WMJ62" s="286"/>
      <c r="WMK62" s="286"/>
      <c r="WML62" s="286"/>
      <c r="WMM62" s="286"/>
      <c r="WMN62" s="286"/>
      <c r="WMO62" s="286"/>
      <c r="WMP62" s="286"/>
      <c r="WMQ62" s="286"/>
      <c r="WMR62" s="286"/>
      <c r="WMS62" s="286"/>
      <c r="WMT62" s="286"/>
      <c r="WMU62" s="286"/>
      <c r="WMV62" s="286"/>
      <c r="WMW62" s="286"/>
      <c r="WMX62" s="286"/>
      <c r="WMY62" s="286"/>
      <c r="WMZ62" s="286"/>
      <c r="WNA62" s="286"/>
      <c r="WNB62" s="286"/>
      <c r="WNC62" s="286"/>
      <c r="WND62" s="286"/>
      <c r="WNE62" s="286"/>
      <c r="WNF62" s="286"/>
      <c r="WNG62" s="286"/>
      <c r="WNH62" s="286"/>
      <c r="WNI62" s="286"/>
      <c r="WNJ62" s="286"/>
      <c r="WNK62" s="286"/>
      <c r="WNL62" s="286"/>
      <c r="WNM62" s="286"/>
      <c r="WNN62" s="286"/>
      <c r="WNO62" s="286"/>
      <c r="WNP62" s="286"/>
      <c r="WNQ62" s="286"/>
      <c r="WNR62" s="286"/>
      <c r="WNS62" s="286"/>
      <c r="WNT62" s="286"/>
      <c r="WNU62" s="286"/>
      <c r="WNV62" s="286"/>
      <c r="WNW62" s="286"/>
      <c r="WNX62" s="286"/>
      <c r="WNY62" s="286"/>
      <c r="WNZ62" s="286"/>
      <c r="WOA62" s="286"/>
      <c r="WOB62" s="286"/>
      <c r="WOC62" s="286"/>
      <c r="WOD62" s="286"/>
      <c r="WOE62" s="286"/>
      <c r="WOF62" s="286"/>
      <c r="WOG62" s="286"/>
      <c r="WOH62" s="286"/>
      <c r="WOI62" s="286"/>
      <c r="WOJ62" s="286"/>
      <c r="WOK62" s="286"/>
      <c r="WOL62" s="286"/>
      <c r="WOM62" s="286"/>
      <c r="WON62" s="286"/>
      <c r="WOO62" s="286"/>
      <c r="WOP62" s="286"/>
      <c r="WOQ62" s="286"/>
      <c r="WOR62" s="286"/>
      <c r="WOS62" s="286"/>
      <c r="WOT62" s="286"/>
      <c r="WOU62" s="286"/>
      <c r="WOV62" s="286"/>
      <c r="WOW62" s="286"/>
      <c r="WOX62" s="286"/>
      <c r="WOY62" s="286"/>
      <c r="WOZ62" s="286"/>
      <c r="WPA62" s="286"/>
      <c r="WPB62" s="286"/>
      <c r="WPC62" s="286"/>
      <c r="WPD62" s="286"/>
      <c r="WPE62" s="286"/>
      <c r="WPF62" s="286"/>
      <c r="WPG62" s="286"/>
      <c r="WPH62" s="286"/>
      <c r="WPI62" s="286"/>
      <c r="WPJ62" s="286"/>
      <c r="WPK62" s="286"/>
      <c r="WPL62" s="286"/>
      <c r="WPM62" s="286"/>
      <c r="WPN62" s="286"/>
      <c r="WPO62" s="286"/>
      <c r="WPP62" s="286"/>
      <c r="WPQ62" s="286"/>
      <c r="WPR62" s="286"/>
      <c r="WPS62" s="286"/>
      <c r="WPT62" s="286"/>
      <c r="WPU62" s="286"/>
      <c r="WPV62" s="286"/>
      <c r="WPW62" s="286"/>
      <c r="WPX62" s="286"/>
      <c r="WPY62" s="286"/>
      <c r="WPZ62" s="286"/>
      <c r="WQA62" s="286"/>
      <c r="WQB62" s="286"/>
      <c r="WQC62" s="286"/>
      <c r="WQD62" s="286"/>
      <c r="WQE62" s="286"/>
      <c r="WQF62" s="286"/>
      <c r="WQG62" s="286"/>
      <c r="WQH62" s="286"/>
      <c r="WQI62" s="286"/>
      <c r="WQJ62" s="286"/>
      <c r="WQK62" s="286"/>
      <c r="WQL62" s="286"/>
      <c r="WQM62" s="286"/>
      <c r="WQN62" s="286"/>
      <c r="WQO62" s="286"/>
      <c r="WQP62" s="286"/>
      <c r="WQQ62" s="286"/>
      <c r="WQR62" s="286"/>
      <c r="WQS62" s="286"/>
      <c r="WQT62" s="286"/>
      <c r="WQU62" s="286"/>
      <c r="WQV62" s="286"/>
      <c r="WQW62" s="286"/>
      <c r="WQX62" s="286"/>
      <c r="WQY62" s="286"/>
      <c r="WQZ62" s="286"/>
      <c r="WRA62" s="286"/>
      <c r="WRB62" s="286"/>
      <c r="WRC62" s="286"/>
      <c r="WRD62" s="286"/>
      <c r="WRE62" s="286"/>
      <c r="WRF62" s="286"/>
      <c r="WRG62" s="286"/>
      <c r="WRH62" s="286"/>
      <c r="WRI62" s="286"/>
      <c r="WRJ62" s="286"/>
      <c r="WRK62" s="286"/>
      <c r="WRL62" s="286"/>
      <c r="WRM62" s="286"/>
      <c r="WRN62" s="286"/>
      <c r="WRO62" s="286"/>
      <c r="WRP62" s="286"/>
      <c r="WRQ62" s="286"/>
      <c r="WRR62" s="286"/>
      <c r="WRS62" s="286"/>
      <c r="WRT62" s="286"/>
      <c r="WRU62" s="286"/>
      <c r="WRV62" s="286"/>
      <c r="WRW62" s="286"/>
      <c r="WRX62" s="286"/>
      <c r="WRY62" s="286"/>
      <c r="WRZ62" s="286"/>
      <c r="WSA62" s="286"/>
      <c r="WSB62" s="286"/>
      <c r="WSC62" s="286"/>
      <c r="WSD62" s="286"/>
      <c r="WSE62" s="286"/>
      <c r="WSF62" s="286"/>
      <c r="WSG62" s="286"/>
      <c r="WSH62" s="286"/>
      <c r="WSI62" s="286"/>
      <c r="WSJ62" s="286"/>
      <c r="WSK62" s="286"/>
      <c r="WSL62" s="286"/>
      <c r="WSM62" s="286"/>
      <c r="WSN62" s="286"/>
      <c r="WSO62" s="286"/>
      <c r="WSP62" s="286"/>
      <c r="WSQ62" s="286"/>
      <c r="WSR62" s="286"/>
      <c r="WSS62" s="286"/>
      <c r="WST62" s="286"/>
      <c r="WSU62" s="286"/>
      <c r="WSV62" s="286"/>
      <c r="WSW62" s="286"/>
      <c r="WSX62" s="286"/>
      <c r="WSY62" s="286"/>
      <c r="WSZ62" s="286"/>
      <c r="WTA62" s="286"/>
      <c r="WTB62" s="286"/>
      <c r="WTC62" s="286"/>
      <c r="WTD62" s="286"/>
      <c r="WTE62" s="286"/>
      <c r="WTF62" s="286"/>
      <c r="WTG62" s="286"/>
      <c r="WTH62" s="286"/>
      <c r="WTI62" s="286"/>
      <c r="WTJ62" s="286"/>
      <c r="WTK62" s="286"/>
      <c r="WTL62" s="286"/>
      <c r="WTM62" s="286"/>
      <c r="WTN62" s="286"/>
      <c r="WTO62" s="286"/>
      <c r="WTP62" s="286"/>
      <c r="WTQ62" s="286"/>
      <c r="WTR62" s="286"/>
      <c r="WTS62" s="286"/>
      <c r="WTT62" s="286"/>
      <c r="WTU62" s="286"/>
      <c r="WTV62" s="286"/>
      <c r="WTW62" s="286"/>
      <c r="WTX62" s="286"/>
      <c r="WTY62" s="286"/>
      <c r="WTZ62" s="286"/>
      <c r="WUA62" s="286"/>
      <c r="WUB62" s="286"/>
      <c r="WUC62" s="286"/>
      <c r="WUD62" s="286"/>
      <c r="WUE62" s="286"/>
      <c r="WUF62" s="286"/>
      <c r="WUG62" s="286"/>
      <c r="WUH62" s="286"/>
      <c r="WUI62" s="286"/>
      <c r="WUJ62" s="286"/>
      <c r="WUK62" s="286"/>
      <c r="WUL62" s="286"/>
      <c r="WUM62" s="286"/>
      <c r="WUN62" s="286"/>
      <c r="WUO62" s="286"/>
      <c r="WUP62" s="286"/>
      <c r="WUQ62" s="286"/>
      <c r="WUR62" s="286"/>
      <c r="WUS62" s="286"/>
      <c r="WUT62" s="286"/>
      <c r="WUU62" s="286"/>
      <c r="WUV62" s="286"/>
      <c r="WUW62" s="286"/>
      <c r="WUX62" s="286"/>
      <c r="WUY62" s="286"/>
      <c r="WUZ62" s="286"/>
      <c r="WVA62" s="286"/>
      <c r="WVB62" s="286"/>
      <c r="WVC62" s="286"/>
      <c r="WVD62" s="286"/>
      <c r="WVE62" s="286"/>
      <c r="WVF62" s="286"/>
      <c r="WVG62" s="286"/>
      <c r="WVH62" s="286"/>
      <c r="WVI62" s="286"/>
      <c r="WVJ62" s="286"/>
      <c r="WVK62" s="286"/>
      <c r="WVL62" s="286"/>
      <c r="WVM62" s="286"/>
      <c r="WVN62" s="286"/>
      <c r="WVO62" s="286"/>
      <c r="WVP62" s="286"/>
      <c r="WVQ62" s="286"/>
      <c r="WVR62" s="286"/>
      <c r="WVS62" s="286"/>
      <c r="WVT62" s="286"/>
      <c r="WVU62" s="286"/>
      <c r="WVV62" s="286"/>
      <c r="WVW62" s="286"/>
      <c r="WVX62" s="286"/>
      <c r="WVY62" s="286"/>
      <c r="WVZ62" s="286"/>
      <c r="WWA62" s="286"/>
      <c r="WWB62" s="286"/>
      <c r="WWC62" s="286"/>
      <c r="WWD62" s="286"/>
      <c r="WWE62" s="286"/>
      <c r="WWF62" s="286"/>
      <c r="WWG62" s="286"/>
      <c r="WWH62" s="286"/>
      <c r="WWI62" s="286"/>
      <c r="WWJ62" s="286"/>
      <c r="WWK62" s="286"/>
      <c r="WWL62" s="286"/>
      <c r="WWM62" s="286"/>
      <c r="WWN62" s="286"/>
      <c r="WWO62" s="286"/>
      <c r="WWP62" s="286"/>
      <c r="WWQ62" s="286"/>
      <c r="WWR62" s="286"/>
      <c r="WWS62" s="286"/>
      <c r="WWT62" s="286"/>
      <c r="WWU62" s="286"/>
      <c r="WWV62" s="286"/>
      <c r="WWW62" s="286"/>
      <c r="WWX62" s="286"/>
      <c r="WWY62" s="286"/>
      <c r="WWZ62" s="286"/>
      <c r="WXA62" s="286"/>
      <c r="WXB62" s="286"/>
      <c r="WXC62" s="286"/>
      <c r="WXD62" s="286"/>
      <c r="WXE62" s="286"/>
      <c r="WXF62" s="286"/>
      <c r="WXG62" s="286"/>
      <c r="WXH62" s="286"/>
      <c r="WXI62" s="286"/>
      <c r="WXJ62" s="286"/>
      <c r="WXK62" s="286"/>
      <c r="WXL62" s="286"/>
      <c r="WXM62" s="286"/>
      <c r="WXN62" s="286"/>
      <c r="WXO62" s="286"/>
      <c r="WXP62" s="286"/>
      <c r="WXQ62" s="286"/>
      <c r="WXR62" s="286"/>
      <c r="WXS62" s="286"/>
      <c r="WXT62" s="286"/>
      <c r="WXU62" s="286"/>
      <c r="WXV62" s="286"/>
      <c r="WXW62" s="286"/>
      <c r="WXX62" s="286"/>
      <c r="WXY62" s="286"/>
      <c r="WXZ62" s="286"/>
      <c r="WYA62" s="286"/>
      <c r="WYB62" s="286"/>
      <c r="WYC62" s="286"/>
      <c r="WYD62" s="286"/>
      <c r="WYE62" s="286"/>
      <c r="WYF62" s="286"/>
      <c r="WYG62" s="286"/>
      <c r="WYH62" s="286"/>
      <c r="WYI62" s="286"/>
      <c r="WYJ62" s="286"/>
      <c r="WYK62" s="286"/>
      <c r="WYL62" s="286"/>
      <c r="WYM62" s="286"/>
      <c r="WYN62" s="286"/>
      <c r="WYO62" s="286"/>
      <c r="WYP62" s="286"/>
      <c r="WYQ62" s="286"/>
      <c r="WYR62" s="286"/>
      <c r="WYS62" s="286"/>
      <c r="WYT62" s="286"/>
      <c r="WYU62" s="286"/>
      <c r="WYV62" s="286"/>
      <c r="WYW62" s="286"/>
      <c r="WYX62" s="286"/>
      <c r="WYY62" s="286"/>
      <c r="WYZ62" s="286"/>
      <c r="WZA62" s="286"/>
      <c r="WZB62" s="286"/>
      <c r="WZC62" s="286"/>
      <c r="WZD62" s="286"/>
      <c r="WZE62" s="286"/>
      <c r="WZF62" s="286"/>
      <c r="WZG62" s="286"/>
      <c r="WZH62" s="286"/>
      <c r="WZI62" s="286"/>
      <c r="WZJ62" s="286"/>
      <c r="WZK62" s="286"/>
      <c r="WZL62" s="286"/>
      <c r="WZM62" s="286"/>
      <c r="WZN62" s="286"/>
      <c r="WZO62" s="286"/>
      <c r="WZP62" s="286"/>
      <c r="WZQ62" s="286"/>
      <c r="WZR62" s="286"/>
      <c r="WZS62" s="286"/>
      <c r="WZT62" s="286"/>
      <c r="WZU62" s="286"/>
      <c r="WZV62" s="286"/>
      <c r="WZW62" s="286"/>
      <c r="WZX62" s="286"/>
      <c r="WZY62" s="286"/>
      <c r="WZZ62" s="286"/>
      <c r="XAA62" s="286"/>
      <c r="XAB62" s="286"/>
      <c r="XAC62" s="286"/>
      <c r="XAD62" s="286"/>
      <c r="XAE62" s="286"/>
      <c r="XAF62" s="286"/>
      <c r="XAG62" s="286"/>
      <c r="XAH62" s="286"/>
      <c r="XAI62" s="286"/>
      <c r="XAJ62" s="286"/>
      <c r="XAK62" s="286"/>
      <c r="XAL62" s="286"/>
      <c r="XAM62" s="286"/>
      <c r="XAN62" s="286"/>
      <c r="XAO62" s="286"/>
      <c r="XAP62" s="286"/>
      <c r="XAQ62" s="286"/>
      <c r="XAR62" s="286"/>
      <c r="XAS62" s="286"/>
      <c r="XAT62" s="286"/>
      <c r="XAU62" s="286"/>
      <c r="XAV62" s="286"/>
      <c r="XAW62" s="286"/>
      <c r="XAX62" s="286"/>
      <c r="XAY62" s="286"/>
      <c r="XAZ62" s="286"/>
      <c r="XBA62" s="286"/>
      <c r="XBB62" s="286"/>
      <c r="XBC62" s="286"/>
      <c r="XBD62" s="286"/>
      <c r="XBE62" s="286"/>
      <c r="XBF62" s="286"/>
      <c r="XBG62" s="286"/>
      <c r="XBH62" s="286"/>
      <c r="XBI62" s="286"/>
      <c r="XBJ62" s="286"/>
      <c r="XBK62" s="286"/>
      <c r="XBL62" s="286"/>
      <c r="XBM62" s="286"/>
      <c r="XBN62" s="286"/>
      <c r="XBO62" s="286"/>
      <c r="XBP62" s="286"/>
      <c r="XBQ62" s="286"/>
      <c r="XBR62" s="286"/>
      <c r="XBS62" s="286"/>
      <c r="XBT62" s="286"/>
      <c r="XBU62" s="286"/>
      <c r="XBV62" s="286"/>
      <c r="XBW62" s="286"/>
      <c r="XBX62" s="286"/>
      <c r="XBY62" s="286"/>
      <c r="XBZ62" s="286"/>
      <c r="XCA62" s="286"/>
      <c r="XCB62" s="286"/>
      <c r="XCC62" s="286"/>
      <c r="XCD62" s="286"/>
      <c r="XCE62" s="286"/>
      <c r="XCF62" s="286"/>
      <c r="XCG62" s="286"/>
      <c r="XCH62" s="286"/>
      <c r="XCI62" s="286"/>
      <c r="XCJ62" s="286"/>
      <c r="XCK62" s="286"/>
      <c r="XCL62" s="286"/>
      <c r="XCM62" s="286"/>
      <c r="XCN62" s="286"/>
      <c r="XCO62" s="286"/>
      <c r="XCP62" s="286"/>
      <c r="XCQ62" s="286"/>
      <c r="XCR62" s="286"/>
      <c r="XCS62" s="286"/>
      <c r="XCT62" s="286"/>
      <c r="XCU62" s="286"/>
      <c r="XCV62" s="286"/>
      <c r="XCW62" s="286"/>
      <c r="XCX62" s="286"/>
      <c r="XCY62" s="286"/>
      <c r="XCZ62" s="286"/>
      <c r="XDA62" s="286"/>
      <c r="XDB62" s="286"/>
      <c r="XDC62" s="286"/>
      <c r="XDD62" s="286"/>
      <c r="XDE62" s="286"/>
      <c r="XDF62" s="286"/>
      <c r="XDG62" s="286"/>
      <c r="XDH62" s="286"/>
      <c r="XDI62" s="286"/>
      <c r="XDJ62" s="286"/>
      <c r="XDK62" s="286"/>
      <c r="XDL62" s="286"/>
      <c r="XDM62" s="286"/>
      <c r="XDN62" s="286"/>
      <c r="XDO62" s="286"/>
      <c r="XDP62" s="286"/>
      <c r="XDQ62" s="286"/>
      <c r="XDR62" s="286"/>
      <c r="XDS62" s="286"/>
      <c r="XDT62" s="286"/>
      <c r="XDU62" s="286"/>
      <c r="XDV62" s="286"/>
      <c r="XDW62" s="286"/>
      <c r="XDX62" s="286"/>
      <c r="XDY62" s="286"/>
      <c r="XDZ62" s="286"/>
      <c r="XEA62" s="286"/>
      <c r="XEB62" s="286"/>
      <c r="XEC62" s="286"/>
      <c r="XED62" s="286"/>
      <c r="XEE62" s="286"/>
      <c r="XEF62" s="286"/>
      <c r="XEG62" s="286"/>
      <c r="XEH62" s="286"/>
      <c r="XEI62" s="286"/>
      <c r="XEJ62" s="286"/>
      <c r="XEK62" s="286"/>
      <c r="XEL62" s="286"/>
      <c r="XEM62" s="286"/>
      <c r="XEN62" s="286"/>
      <c r="XEO62" s="286"/>
      <c r="XEP62" s="286"/>
      <c r="XEQ62" s="286"/>
      <c r="XER62" s="286"/>
      <c r="XES62" s="286"/>
      <c r="XET62" s="286"/>
      <c r="XEU62" s="286"/>
      <c r="XEV62" s="286"/>
      <c r="XEW62" s="286"/>
      <c r="XEX62" s="286"/>
      <c r="XEY62" s="286"/>
      <c r="XEZ62" s="286"/>
      <c r="XFA62" s="286"/>
      <c r="XFB62" s="286"/>
      <c r="XFC62" s="286"/>
      <c r="XFD62" s="286"/>
    </row>
    <row r="63" spans="2:16384" s="52" customFormat="1" ht="16">
      <c r="B63" s="91"/>
      <c r="C63" s="159" t="s">
        <v>592</v>
      </c>
      <c r="D63" s="47" t="s">
        <v>122</v>
      </c>
      <c r="E63" s="159"/>
      <c r="F63" s="155" t="s">
        <v>115</v>
      </c>
      <c r="G63" s="286">
        <v>1.25</v>
      </c>
      <c r="H63" s="91"/>
      <c r="J63" s="162"/>
      <c r="K63" s="162"/>
      <c r="L63" s="162"/>
      <c r="M63" s="162"/>
      <c r="N63" s="162"/>
      <c r="O63" s="162"/>
      <c r="P63" s="162"/>
      <c r="U63" s="72"/>
    </row>
    <row r="64" spans="2:16384" s="52" customFormat="1" ht="32">
      <c r="B64" s="91"/>
      <c r="C64" s="21" t="s">
        <v>426</v>
      </c>
      <c r="D64" s="47" t="s">
        <v>351</v>
      </c>
      <c r="E64" s="155"/>
      <c r="F64" s="155" t="s">
        <v>331</v>
      </c>
      <c r="G64" s="165"/>
      <c r="H64" s="91"/>
      <c r="I64" s="288">
        <f t="shared" ref="I64:P64" si="6">IF(AND((I1-YEAR($G$68))&lt;=$G$66,(I1-YEAR($G$68))&gt;=0),1,0)</f>
        <v>0</v>
      </c>
      <c r="J64" s="288">
        <f t="shared" si="6"/>
        <v>0</v>
      </c>
      <c r="K64" s="288">
        <f t="shared" si="6"/>
        <v>1</v>
      </c>
      <c r="L64" s="288">
        <f t="shared" si="6"/>
        <v>1</v>
      </c>
      <c r="M64" s="288">
        <f t="shared" si="6"/>
        <v>1</v>
      </c>
      <c r="N64" s="288">
        <f t="shared" si="6"/>
        <v>1</v>
      </c>
      <c r="O64" s="288">
        <f t="shared" si="6"/>
        <v>1</v>
      </c>
      <c r="P64" s="288">
        <f t="shared" si="6"/>
        <v>1</v>
      </c>
      <c r="U64" s="72"/>
    </row>
    <row r="65" spans="2:21" s="52" customFormat="1" ht="32">
      <c r="B65" s="91"/>
      <c r="C65" s="21" t="s">
        <v>428</v>
      </c>
      <c r="D65" s="47" t="s">
        <v>427</v>
      </c>
      <c r="E65" s="155"/>
      <c r="F65" s="155" t="s">
        <v>331</v>
      </c>
      <c r="G65" s="165"/>
      <c r="H65" s="91"/>
      <c r="I65" s="169">
        <f>$G$67</f>
        <v>0.2</v>
      </c>
      <c r="J65" s="169">
        <f t="shared" ref="J65:P65" si="7">$G$67</f>
        <v>0.2</v>
      </c>
      <c r="K65" s="169">
        <f t="shared" si="7"/>
        <v>0.2</v>
      </c>
      <c r="L65" s="169">
        <f t="shared" si="7"/>
        <v>0.2</v>
      </c>
      <c r="M65" s="169">
        <f t="shared" si="7"/>
        <v>0.2</v>
      </c>
      <c r="N65" s="169">
        <f t="shared" si="7"/>
        <v>0.2</v>
      </c>
      <c r="O65" s="169">
        <f t="shared" si="7"/>
        <v>0.2</v>
      </c>
      <c r="P65" s="169">
        <f t="shared" si="7"/>
        <v>0.2</v>
      </c>
      <c r="U65" s="72"/>
    </row>
    <row r="66" spans="2:21" s="52" customFormat="1" ht="32">
      <c r="B66" s="91"/>
      <c r="C66" s="21" t="s">
        <v>347</v>
      </c>
      <c r="D66" s="47" t="s">
        <v>351</v>
      </c>
      <c r="E66" s="155"/>
      <c r="F66" s="155" t="s">
        <v>11</v>
      </c>
      <c r="G66" s="165">
        <v>5</v>
      </c>
      <c r="H66" s="91"/>
      <c r="J66" s="162"/>
      <c r="K66" s="162"/>
      <c r="L66" s="162"/>
      <c r="M66" s="162"/>
      <c r="N66" s="162"/>
      <c r="O66" s="162"/>
      <c r="P66" s="162"/>
      <c r="U66" s="72"/>
    </row>
    <row r="67" spans="2:21" s="52" customFormat="1" ht="32">
      <c r="B67" s="91"/>
      <c r="C67" s="21" t="s">
        <v>348</v>
      </c>
      <c r="D67" s="47" t="s">
        <v>350</v>
      </c>
      <c r="E67" s="155"/>
      <c r="F67" s="155" t="s">
        <v>12</v>
      </c>
      <c r="G67" s="169">
        <f>1/G66</f>
        <v>0.2</v>
      </c>
      <c r="H67" s="91"/>
      <c r="J67" s="162"/>
      <c r="K67" s="162"/>
      <c r="L67" s="162"/>
      <c r="M67" s="162"/>
      <c r="N67" s="162"/>
      <c r="O67" s="162"/>
      <c r="P67" s="162"/>
      <c r="U67" s="72"/>
    </row>
    <row r="68" spans="2:21" s="52" customFormat="1" ht="48">
      <c r="B68" s="91"/>
      <c r="C68" s="21" t="s">
        <v>538</v>
      </c>
      <c r="D68" s="47" t="s">
        <v>470</v>
      </c>
      <c r="E68" s="155"/>
      <c r="F68" s="155" t="s">
        <v>9</v>
      </c>
      <c r="G68" s="341">
        <v>44197</v>
      </c>
      <c r="H68" s="91"/>
      <c r="J68" s="162"/>
      <c r="K68" s="162"/>
      <c r="L68" s="162"/>
      <c r="M68" s="162"/>
      <c r="N68" s="162"/>
      <c r="O68" s="162"/>
      <c r="P68" s="162"/>
      <c r="U68" s="72"/>
    </row>
    <row r="69" spans="2:21" s="52" customFormat="1" ht="16">
      <c r="B69" s="91"/>
      <c r="C69" s="21" t="s">
        <v>317</v>
      </c>
      <c r="D69" s="47" t="s">
        <v>625</v>
      </c>
      <c r="E69" s="155"/>
      <c r="F69" s="155"/>
      <c r="G69" s="165">
        <v>3</v>
      </c>
      <c r="H69" s="91"/>
      <c r="J69" s="162"/>
      <c r="K69" s="162"/>
      <c r="L69" s="162"/>
      <c r="M69" s="162"/>
      <c r="N69" s="162"/>
      <c r="O69" s="162"/>
      <c r="P69" s="162"/>
      <c r="U69" s="72"/>
    </row>
    <row r="70" spans="2:21" s="52" customFormat="1">
      <c r="B70" s="91"/>
      <c r="C70" s="91"/>
      <c r="D70" s="91"/>
      <c r="E70" s="91"/>
      <c r="F70" s="91"/>
      <c r="G70" s="91"/>
      <c r="H70" s="91"/>
      <c r="J70" s="162"/>
      <c r="K70" s="162"/>
      <c r="L70" s="162"/>
      <c r="M70" s="162"/>
      <c r="N70" s="162"/>
      <c r="O70" s="162"/>
      <c r="P70" s="162"/>
      <c r="U70" s="72"/>
    </row>
    <row r="71" spans="2:21" s="52" customFormat="1">
      <c r="B71" s="91"/>
      <c r="C71" s="92" t="s">
        <v>595</v>
      </c>
      <c r="D71" s="91"/>
      <c r="E71" s="91"/>
      <c r="F71" s="91"/>
      <c r="G71" s="91"/>
      <c r="H71" s="91"/>
      <c r="J71" s="162"/>
      <c r="K71" s="162"/>
      <c r="L71" s="162"/>
      <c r="M71" s="162"/>
      <c r="N71" s="162"/>
      <c r="O71" s="162"/>
      <c r="P71" s="162"/>
      <c r="U71" s="72"/>
    </row>
    <row r="72" spans="2:21" s="52" customFormat="1" ht="32">
      <c r="B72" s="91"/>
      <c r="C72" s="289" t="s">
        <v>402</v>
      </c>
      <c r="D72" s="85" t="s">
        <v>401</v>
      </c>
      <c r="E72" s="85"/>
      <c r="F72" s="22" t="s">
        <v>302</v>
      </c>
      <c r="G72" s="165">
        <v>70</v>
      </c>
      <c r="H72" s="91"/>
      <c r="J72" s="162"/>
      <c r="K72" s="162"/>
      <c r="L72" s="162"/>
      <c r="M72" s="162"/>
      <c r="N72" s="162"/>
      <c r="O72" s="162"/>
      <c r="P72" s="162"/>
      <c r="U72" s="72"/>
    </row>
    <row r="73" spans="2:21" s="52" customFormat="1" ht="16">
      <c r="B73" s="91"/>
      <c r="C73" s="289" t="s">
        <v>308</v>
      </c>
      <c r="D73" s="85" t="s">
        <v>401</v>
      </c>
      <c r="E73" s="85"/>
      <c r="F73" s="22" t="s">
        <v>12</v>
      </c>
      <c r="G73" s="311">
        <v>0.75</v>
      </c>
      <c r="H73" s="91"/>
      <c r="J73" s="162"/>
      <c r="K73" s="162"/>
      <c r="L73" s="162"/>
      <c r="M73" s="162"/>
      <c r="N73" s="162"/>
      <c r="O73" s="162"/>
      <c r="P73" s="162"/>
      <c r="U73" s="72"/>
    </row>
    <row r="74" spans="2:21" s="52" customFormat="1" ht="32">
      <c r="B74" s="91"/>
      <c r="C74" s="289" t="s">
        <v>596</v>
      </c>
      <c r="D74" s="96" t="s">
        <v>410</v>
      </c>
      <c r="E74" s="85"/>
      <c r="F74" s="22" t="s">
        <v>12</v>
      </c>
      <c r="G74" s="311">
        <v>0.15</v>
      </c>
      <c r="H74" s="91"/>
      <c r="J74" s="162"/>
      <c r="K74" s="162"/>
      <c r="L74" s="162"/>
      <c r="M74" s="162"/>
      <c r="N74" s="162"/>
      <c r="O74" s="162"/>
      <c r="P74" s="162"/>
      <c r="U74" s="72"/>
    </row>
    <row r="75" spans="2:21" s="52" customFormat="1" ht="32">
      <c r="B75" s="91"/>
      <c r="C75" s="289" t="s">
        <v>408</v>
      </c>
      <c r="D75" s="96" t="s">
        <v>410</v>
      </c>
      <c r="E75" s="85"/>
      <c r="F75" s="22" t="s">
        <v>12</v>
      </c>
      <c r="G75" s="311">
        <v>0.05</v>
      </c>
      <c r="H75" s="91"/>
      <c r="J75" s="162"/>
      <c r="K75" s="162"/>
      <c r="L75" s="162"/>
      <c r="M75" s="162"/>
      <c r="N75" s="162"/>
      <c r="O75" s="162"/>
      <c r="P75" s="162"/>
      <c r="U75" s="72"/>
    </row>
    <row r="76" spans="2:21" s="52" customFormat="1" ht="32">
      <c r="B76" s="91"/>
      <c r="C76" s="289" t="s">
        <v>390</v>
      </c>
      <c r="D76" s="96" t="s">
        <v>594</v>
      </c>
      <c r="E76" s="155"/>
      <c r="F76" s="155" t="s">
        <v>331</v>
      </c>
      <c r="G76" s="165"/>
      <c r="H76" s="91"/>
      <c r="I76" s="303">
        <v>0</v>
      </c>
      <c r="J76" s="303">
        <v>0</v>
      </c>
      <c r="K76" s="303">
        <v>0.75</v>
      </c>
      <c r="L76" s="303">
        <v>1</v>
      </c>
      <c r="M76" s="303">
        <v>1</v>
      </c>
      <c r="N76" s="303">
        <v>1</v>
      </c>
      <c r="O76" s="303">
        <v>1</v>
      </c>
      <c r="P76" s="303">
        <v>1</v>
      </c>
      <c r="U76" s="72"/>
    </row>
    <row r="77" spans="2:21" s="52" customFormat="1">
      <c r="B77" s="91"/>
      <c r="C77" s="91"/>
      <c r="D77" s="91"/>
      <c r="E77" s="91"/>
      <c r="F77" s="91"/>
      <c r="G77" s="91"/>
      <c r="H77" s="91"/>
      <c r="J77" s="162"/>
      <c r="K77" s="162"/>
      <c r="L77" s="162"/>
      <c r="M77" s="162"/>
      <c r="N77" s="162"/>
      <c r="O77" s="162"/>
      <c r="P77" s="162"/>
      <c r="U77" s="72"/>
    </row>
    <row r="78" spans="2:21" s="52" customFormat="1">
      <c r="B78" s="91"/>
      <c r="C78" s="92" t="s">
        <v>597</v>
      </c>
      <c r="D78" s="91"/>
      <c r="E78" s="91"/>
      <c r="F78" s="91"/>
      <c r="G78" s="91"/>
      <c r="H78" s="91"/>
      <c r="J78" s="162"/>
      <c r="K78" s="162"/>
      <c r="L78" s="162"/>
      <c r="M78" s="162"/>
      <c r="N78" s="162"/>
      <c r="O78" s="162"/>
      <c r="P78" s="162"/>
      <c r="U78" s="72"/>
    </row>
    <row r="79" spans="2:21" s="52" customFormat="1" ht="32">
      <c r="B79" s="91"/>
      <c r="C79" s="289" t="s">
        <v>602</v>
      </c>
      <c r="D79" s="85" t="s">
        <v>401</v>
      </c>
      <c r="E79" s="273"/>
      <c r="F79" s="22" t="s">
        <v>166</v>
      </c>
      <c r="G79" s="165">
        <v>300000</v>
      </c>
      <c r="H79" s="91"/>
      <c r="J79" s="162"/>
      <c r="K79" s="162"/>
      <c r="L79" s="162"/>
      <c r="M79" s="162"/>
      <c r="N79" s="162"/>
      <c r="O79" s="162"/>
      <c r="P79" s="162"/>
      <c r="U79" s="72"/>
    </row>
    <row r="80" spans="2:21" s="52" customFormat="1" ht="32">
      <c r="B80" s="91"/>
      <c r="C80" s="289" t="s">
        <v>603</v>
      </c>
      <c r="D80" s="85" t="s">
        <v>401</v>
      </c>
      <c r="E80" s="273"/>
      <c r="F80" s="22" t="s">
        <v>166</v>
      </c>
      <c r="G80" s="165">
        <v>30000</v>
      </c>
      <c r="H80" s="91"/>
      <c r="J80" s="162"/>
      <c r="K80" s="162"/>
      <c r="L80" s="162"/>
      <c r="M80" s="162"/>
      <c r="N80" s="162"/>
      <c r="O80" s="162"/>
      <c r="P80" s="162"/>
      <c r="U80" s="72"/>
    </row>
    <row r="81" spans="2:21" s="52" customFormat="1" ht="16">
      <c r="B81" s="91"/>
      <c r="C81" s="289" t="s">
        <v>605</v>
      </c>
      <c r="D81" s="85" t="s">
        <v>401</v>
      </c>
      <c r="E81" s="85"/>
      <c r="F81" s="22" t="s">
        <v>106</v>
      </c>
      <c r="G81" s="165">
        <v>10</v>
      </c>
      <c r="H81" s="91"/>
      <c r="J81" s="162"/>
      <c r="K81" s="162"/>
      <c r="L81" s="162"/>
      <c r="M81" s="162"/>
      <c r="N81" s="162"/>
      <c r="O81" s="162"/>
      <c r="P81" s="162"/>
      <c r="U81" s="72"/>
    </row>
    <row r="82" spans="2:21" s="52" customFormat="1" ht="32">
      <c r="B82" s="91"/>
      <c r="C82" s="289" t="s">
        <v>604</v>
      </c>
      <c r="D82" s="85" t="s">
        <v>401</v>
      </c>
      <c r="E82" s="85"/>
      <c r="F82" s="22" t="s">
        <v>106</v>
      </c>
      <c r="G82" s="165">
        <v>20</v>
      </c>
      <c r="H82" s="91"/>
      <c r="J82" s="162"/>
      <c r="K82" s="162"/>
      <c r="L82" s="162"/>
      <c r="M82" s="162"/>
      <c r="N82" s="162"/>
      <c r="O82" s="162"/>
      <c r="P82" s="162"/>
      <c r="U82" s="72"/>
    </row>
    <row r="83" spans="2:21" s="52" customFormat="1" ht="32">
      <c r="B83" s="91"/>
      <c r="C83" s="289" t="s">
        <v>606</v>
      </c>
      <c r="D83" s="96" t="s">
        <v>410</v>
      </c>
      <c r="E83" s="85"/>
      <c r="F83" s="22" t="s">
        <v>12</v>
      </c>
      <c r="G83" s="303">
        <v>0.25</v>
      </c>
      <c r="H83" s="91"/>
      <c r="J83" s="162"/>
      <c r="K83" s="162"/>
      <c r="L83" s="162"/>
      <c r="M83" s="162"/>
      <c r="N83" s="162"/>
      <c r="O83" s="162"/>
      <c r="P83" s="162"/>
      <c r="U83" s="72"/>
    </row>
    <row r="84" spans="2:21" s="52" customFormat="1" ht="48">
      <c r="B84" s="91"/>
      <c r="C84" s="289" t="s">
        <v>607</v>
      </c>
      <c r="D84" s="96" t="s">
        <v>410</v>
      </c>
      <c r="E84" s="85"/>
      <c r="F84" s="22" t="s">
        <v>12</v>
      </c>
      <c r="G84" s="303">
        <v>0.05</v>
      </c>
      <c r="H84" s="91"/>
      <c r="J84" s="162"/>
      <c r="K84" s="162"/>
      <c r="L84" s="162"/>
      <c r="M84" s="162"/>
      <c r="N84" s="162"/>
      <c r="O84" s="162"/>
      <c r="P84" s="162"/>
      <c r="U84" s="72"/>
    </row>
    <row r="85" spans="2:21" s="52" customFormat="1" ht="32">
      <c r="B85" s="91"/>
      <c r="C85" s="289" t="s">
        <v>608</v>
      </c>
      <c r="D85" s="96" t="s">
        <v>410</v>
      </c>
      <c r="E85" s="85"/>
      <c r="F85" s="22" t="s">
        <v>12</v>
      </c>
      <c r="G85" s="357">
        <v>1.2500000000000001E-2</v>
      </c>
      <c r="H85" s="91"/>
      <c r="J85" s="162"/>
      <c r="K85" s="162"/>
      <c r="L85" s="162"/>
      <c r="M85" s="162"/>
      <c r="N85" s="162"/>
      <c r="O85" s="162"/>
      <c r="P85" s="162"/>
      <c r="U85" s="72"/>
    </row>
    <row r="86" spans="2:21" s="52" customFormat="1" ht="32">
      <c r="B86" s="91"/>
      <c r="C86" s="289" t="s">
        <v>609</v>
      </c>
      <c r="D86" s="96" t="s">
        <v>410</v>
      </c>
      <c r="E86" s="85"/>
      <c r="F86" s="22" t="s">
        <v>12</v>
      </c>
      <c r="G86" s="303">
        <v>0.25</v>
      </c>
      <c r="H86" s="91"/>
      <c r="J86" s="162"/>
      <c r="K86" s="162"/>
      <c r="L86" s="162"/>
      <c r="M86" s="162"/>
      <c r="N86" s="162"/>
      <c r="O86" s="162"/>
      <c r="P86" s="162"/>
      <c r="U86" s="72"/>
    </row>
    <row r="87" spans="2:21" s="52" customFormat="1" ht="48">
      <c r="B87" s="91"/>
      <c r="C87" s="289" t="s">
        <v>610</v>
      </c>
      <c r="D87" s="96" t="s">
        <v>410</v>
      </c>
      <c r="E87" s="85"/>
      <c r="F87" s="22" t="s">
        <v>12</v>
      </c>
      <c r="G87" s="303">
        <v>0.05</v>
      </c>
      <c r="H87" s="91"/>
      <c r="J87" s="162"/>
      <c r="K87" s="162"/>
      <c r="L87" s="162"/>
      <c r="M87" s="162"/>
      <c r="N87" s="162"/>
      <c r="O87" s="162"/>
      <c r="P87" s="162"/>
      <c r="U87" s="72"/>
    </row>
    <row r="88" spans="2:21" s="52" customFormat="1" ht="32">
      <c r="B88" s="91"/>
      <c r="C88" s="289" t="s">
        <v>611</v>
      </c>
      <c r="D88" s="96" t="s">
        <v>410</v>
      </c>
      <c r="E88" s="85"/>
      <c r="F88" s="22" t="s">
        <v>12</v>
      </c>
      <c r="G88" s="357">
        <v>2.5000000000000001E-3</v>
      </c>
      <c r="H88" s="91"/>
      <c r="J88" s="162"/>
      <c r="K88" s="162"/>
      <c r="L88" s="162"/>
      <c r="M88" s="162"/>
      <c r="N88" s="162"/>
      <c r="O88" s="162"/>
      <c r="P88" s="162"/>
      <c r="U88" s="72"/>
    </row>
    <row r="89" spans="2:21" s="52" customFormat="1" ht="32">
      <c r="B89" s="91"/>
      <c r="C89" s="289" t="s">
        <v>390</v>
      </c>
      <c r="D89" s="96" t="s">
        <v>594</v>
      </c>
      <c r="E89" s="155"/>
      <c r="F89" s="155" t="s">
        <v>331</v>
      </c>
      <c r="G89" s="165"/>
      <c r="H89" s="91"/>
      <c r="I89" s="303">
        <v>0</v>
      </c>
      <c r="J89" s="303">
        <v>0</v>
      </c>
      <c r="K89" s="303">
        <v>0.75</v>
      </c>
      <c r="L89" s="303">
        <v>1</v>
      </c>
      <c r="M89" s="303">
        <v>1</v>
      </c>
      <c r="N89" s="303">
        <v>1</v>
      </c>
      <c r="O89" s="303">
        <v>1</v>
      </c>
      <c r="P89" s="303">
        <v>1</v>
      </c>
      <c r="U89" s="72"/>
    </row>
    <row r="90" spans="2:21" s="52" customFormat="1">
      <c r="B90" s="91"/>
      <c r="C90" s="91"/>
      <c r="D90" s="91"/>
      <c r="E90" s="91"/>
      <c r="F90" s="91"/>
      <c r="G90" s="91"/>
      <c r="H90" s="91"/>
      <c r="J90" s="162"/>
      <c r="K90" s="162"/>
      <c r="L90" s="162"/>
      <c r="M90" s="162"/>
      <c r="N90" s="162"/>
      <c r="O90" s="162"/>
      <c r="P90" s="162"/>
      <c r="U90" s="72"/>
    </row>
    <row r="91" spans="2:21" s="52" customFormat="1" ht="16">
      <c r="B91" s="91"/>
      <c r="C91" s="306" t="s">
        <v>143</v>
      </c>
      <c r="D91" s="47"/>
      <c r="E91" s="155"/>
      <c r="F91" s="155" t="s">
        <v>144</v>
      </c>
      <c r="G91" s="165">
        <v>8</v>
      </c>
      <c r="H91" s="91"/>
      <c r="U91" s="72"/>
    </row>
    <row r="92" spans="2:21" s="52" customFormat="1" ht="32">
      <c r="B92" s="91"/>
      <c r="C92" s="21" t="s">
        <v>361</v>
      </c>
      <c r="D92" s="47" t="s">
        <v>351</v>
      </c>
      <c r="E92" s="155"/>
      <c r="F92" s="155" t="s">
        <v>331</v>
      </c>
      <c r="G92" s="165"/>
      <c r="H92" s="91"/>
      <c r="I92" s="288">
        <f t="shared" ref="I92:P92" si="8">IF(AND((I1-YEAR($J$24))&lt;=$G$94,(I1-YEAR($J$24))&gt;0),1,0)</f>
        <v>0</v>
      </c>
      <c r="J92" s="288">
        <f t="shared" si="8"/>
        <v>0</v>
      </c>
      <c r="K92" s="288">
        <f t="shared" si="8"/>
        <v>1</v>
      </c>
      <c r="L92" s="288">
        <f t="shared" si="8"/>
        <v>1</v>
      </c>
      <c r="M92" s="288">
        <f t="shared" si="8"/>
        <v>1</v>
      </c>
      <c r="N92" s="288">
        <f t="shared" si="8"/>
        <v>1</v>
      </c>
      <c r="O92" s="288">
        <f t="shared" si="8"/>
        <v>1</v>
      </c>
      <c r="P92" s="288">
        <f t="shared" si="8"/>
        <v>0</v>
      </c>
      <c r="U92" s="72"/>
    </row>
    <row r="93" spans="2:21" s="52" customFormat="1" ht="32">
      <c r="B93" s="91"/>
      <c r="C93" s="21" t="s">
        <v>362</v>
      </c>
      <c r="D93" s="47" t="s">
        <v>351</v>
      </c>
      <c r="E93" s="155"/>
      <c r="F93" s="155" t="s">
        <v>331</v>
      </c>
      <c r="G93" s="165"/>
      <c r="H93" s="91"/>
      <c r="I93" s="288">
        <f>IF(AND(I92&lt;&gt;0,SUM($I$92:I92)&lt;=$G$94),1,0)</f>
        <v>0</v>
      </c>
      <c r="J93" s="288">
        <f>IF(AND(J92&lt;&gt;0,SUM($I$92:J92)&lt;=$G$94),1,0)</f>
        <v>0</v>
      </c>
      <c r="K93" s="288">
        <f>IF(AND(K92&lt;&gt;0,SUM($I$92:K92)&lt;=$G$94),1,0)</f>
        <v>1</v>
      </c>
      <c r="L93" s="288">
        <f>IF(AND(L92&lt;&gt;0,SUM($I$92:L92)&lt;=$G$94),1,0)</f>
        <v>1</v>
      </c>
      <c r="M93" s="288">
        <f>IF(AND(M92&lt;&gt;0,SUM($I$92:M92)&lt;=$G$94),1,0)</f>
        <v>1</v>
      </c>
      <c r="N93" s="288">
        <f>IF(AND(N92&lt;&gt;0,SUM($I$92:N92)&lt;=$G$94),1,0)</f>
        <v>1</v>
      </c>
      <c r="O93" s="288">
        <f>IF(AND(O92&lt;&gt;0,SUM($I$92:O92)&lt;=$G$94),1,0)</f>
        <v>1</v>
      </c>
      <c r="P93" s="288">
        <f>IF(AND(P92&lt;&gt;0,SUM($I$92:P92)&lt;=$G$94),1,0)</f>
        <v>0</v>
      </c>
      <c r="U93" s="72"/>
    </row>
    <row r="94" spans="2:21" s="52" customFormat="1" ht="32">
      <c r="B94" s="91"/>
      <c r="C94" s="21" t="s">
        <v>347</v>
      </c>
      <c r="D94" s="47" t="s">
        <v>351</v>
      </c>
      <c r="E94" s="155"/>
      <c r="F94" s="155" t="s">
        <v>11</v>
      </c>
      <c r="G94" s="165">
        <v>5</v>
      </c>
      <c r="H94" s="91"/>
      <c r="J94" s="162"/>
      <c r="K94" s="162"/>
      <c r="L94" s="162"/>
      <c r="M94" s="162"/>
      <c r="N94" s="162"/>
      <c r="O94" s="162"/>
      <c r="P94" s="162"/>
      <c r="U94" s="72"/>
    </row>
    <row r="95" spans="2:21" s="52" customFormat="1" ht="16">
      <c r="B95" s="91"/>
      <c r="C95" s="96" t="s">
        <v>398</v>
      </c>
      <c r="D95" s="157" t="s">
        <v>377</v>
      </c>
      <c r="E95" s="159"/>
      <c r="F95" s="22" t="s">
        <v>7</v>
      </c>
      <c r="G95" s="262">
        <v>1800</v>
      </c>
      <c r="H95" s="91"/>
      <c r="J95" s="162"/>
      <c r="K95" s="162"/>
      <c r="L95" s="162"/>
      <c r="M95" s="162"/>
      <c r="N95" s="162"/>
      <c r="O95" s="162"/>
      <c r="P95" s="162"/>
      <c r="U95" s="72"/>
    </row>
    <row r="96" spans="2:21" s="52" customFormat="1">
      <c r="B96" s="91"/>
      <c r="C96" s="71"/>
      <c r="D96"/>
      <c r="E96" s="91"/>
      <c r="F96" s="168"/>
      <c r="G96" s="295"/>
      <c r="H96" s="91"/>
      <c r="J96" s="162"/>
      <c r="K96" s="162"/>
      <c r="L96" s="162"/>
      <c r="M96" s="162"/>
      <c r="N96" s="162"/>
      <c r="O96" s="162"/>
      <c r="P96" s="162"/>
      <c r="U96" s="72"/>
    </row>
    <row r="97" spans="1:21">
      <c r="A97" s="52"/>
      <c r="B97" s="114" t="s">
        <v>303</v>
      </c>
      <c r="C97" s="31" t="s">
        <v>24</v>
      </c>
      <c r="D97" s="31"/>
      <c r="E97" s="32"/>
      <c r="F97" s="33"/>
      <c r="G97" s="34"/>
      <c r="H97" s="35"/>
      <c r="I97" s="35"/>
      <c r="J97" s="35"/>
      <c r="K97" s="35"/>
      <c r="L97" s="35"/>
      <c r="M97" s="35"/>
      <c r="N97" s="35"/>
      <c r="O97" s="35"/>
      <c r="P97" s="35"/>
      <c r="Q97" s="12"/>
      <c r="R97" s="12"/>
      <c r="S97" s="12"/>
      <c r="T97" s="12"/>
      <c r="U97" s="13" t="s">
        <v>21</v>
      </c>
    </row>
    <row r="98" spans="1:21">
      <c r="A98" s="52"/>
      <c r="B98" s="91"/>
      <c r="C98" s="91"/>
      <c r="D98" s="91"/>
      <c r="E98" s="91"/>
      <c r="F98" s="91"/>
      <c r="G98" s="91"/>
      <c r="H98" s="91"/>
      <c r="I98" s="52"/>
      <c r="J98" s="162"/>
      <c r="K98" s="162"/>
      <c r="L98" s="162"/>
      <c r="M98" s="162"/>
      <c r="N98" s="162"/>
      <c r="O98" s="162"/>
      <c r="P98" s="162"/>
      <c r="Q98" s="12"/>
      <c r="R98" s="12"/>
      <c r="S98" s="12"/>
      <c r="T98" s="12"/>
    </row>
    <row r="99" spans="1:21" ht="16" outlineLevel="1">
      <c r="A99" s="52"/>
      <c r="B99" s="97" t="s">
        <v>93</v>
      </c>
      <c r="C99" s="96" t="s">
        <v>27</v>
      </c>
      <c r="D99" s="96"/>
      <c r="E99" s="96"/>
      <c r="F99" s="85" t="s">
        <v>12</v>
      </c>
      <c r="G99" s="173">
        <v>0.14000000000000001</v>
      </c>
      <c r="H99" s="85"/>
      <c r="I99" s="85"/>
      <c r="J99" s="85"/>
      <c r="K99" s="85"/>
      <c r="L99" s="85"/>
      <c r="M99" s="85"/>
      <c r="N99" s="85"/>
      <c r="O99" s="85"/>
      <c r="P99" s="85"/>
      <c r="U99" s="13" t="s">
        <v>21</v>
      </c>
    </row>
    <row r="100" spans="1:21" ht="16" outlineLevel="1">
      <c r="A100" s="52"/>
      <c r="B100" s="97" t="s">
        <v>94</v>
      </c>
      <c r="C100" s="96" t="s">
        <v>25</v>
      </c>
      <c r="D100" s="96"/>
      <c r="E100" s="96"/>
      <c r="F100" s="85" t="s">
        <v>13</v>
      </c>
      <c r="G100" s="116">
        <v>12</v>
      </c>
      <c r="H100" s="85"/>
      <c r="I100" s="85"/>
      <c r="J100" s="85"/>
      <c r="K100" s="85"/>
      <c r="L100" s="85"/>
      <c r="M100" s="85"/>
      <c r="N100" s="85"/>
      <c r="O100" s="85"/>
      <c r="P100" s="85"/>
      <c r="U100" s="13" t="s">
        <v>21</v>
      </c>
    </row>
    <row r="101" spans="1:21" ht="16" outlineLevel="1">
      <c r="A101" s="52"/>
      <c r="B101" s="97" t="s">
        <v>95</v>
      </c>
      <c r="C101" s="96" t="s">
        <v>50</v>
      </c>
      <c r="D101" s="96"/>
      <c r="E101" s="96"/>
      <c r="F101" s="85" t="s">
        <v>23</v>
      </c>
      <c r="G101" s="85"/>
      <c r="H101" s="85"/>
      <c r="I101" s="85">
        <f>I103-I102+1</f>
        <v>365</v>
      </c>
      <c r="J101" s="85">
        <f t="shared" ref="J101:P101" si="9">J103-J102+1</f>
        <v>366</v>
      </c>
      <c r="K101" s="85">
        <f t="shared" si="9"/>
        <v>365</v>
      </c>
      <c r="L101" s="85">
        <f t="shared" si="9"/>
        <v>365</v>
      </c>
      <c r="M101" s="85">
        <f t="shared" si="9"/>
        <v>365</v>
      </c>
      <c r="N101" s="85">
        <f t="shared" si="9"/>
        <v>366</v>
      </c>
      <c r="O101" s="85">
        <f t="shared" si="9"/>
        <v>365</v>
      </c>
      <c r="P101" s="85">
        <f t="shared" si="9"/>
        <v>365</v>
      </c>
    </row>
    <row r="102" spans="1:21" ht="16" outlineLevel="1">
      <c r="A102" s="52"/>
      <c r="B102" s="97"/>
      <c r="C102" s="117" t="s">
        <v>51</v>
      </c>
      <c r="D102" s="117"/>
      <c r="E102" s="96"/>
      <c r="F102" s="85"/>
      <c r="G102" s="85"/>
      <c r="H102" s="85"/>
      <c r="I102" s="16">
        <v>43466</v>
      </c>
      <c r="J102" s="16">
        <v>43831</v>
      </c>
      <c r="K102" s="16">
        <v>44197</v>
      </c>
      <c r="L102" s="16">
        <v>44562</v>
      </c>
      <c r="M102" s="16">
        <v>44927</v>
      </c>
      <c r="N102" s="16">
        <v>45292</v>
      </c>
      <c r="O102" s="16">
        <v>45658</v>
      </c>
      <c r="P102" s="16">
        <v>46023</v>
      </c>
    </row>
    <row r="103" spans="1:21" ht="16" outlineLevel="1">
      <c r="A103" s="52"/>
      <c r="B103" s="97"/>
      <c r="C103" s="117" t="s">
        <v>52</v>
      </c>
      <c r="D103" s="117"/>
      <c r="E103" s="96"/>
      <c r="F103" s="85"/>
      <c r="G103" s="85"/>
      <c r="H103" s="85"/>
      <c r="I103" s="16">
        <v>43830</v>
      </c>
      <c r="J103" s="16">
        <v>44196</v>
      </c>
      <c r="K103" s="16">
        <v>44561</v>
      </c>
      <c r="L103" s="16">
        <v>44926</v>
      </c>
      <c r="M103" s="16">
        <v>45291</v>
      </c>
      <c r="N103" s="16">
        <v>45657</v>
      </c>
      <c r="O103" s="16">
        <v>46022</v>
      </c>
      <c r="P103" s="16">
        <v>46387</v>
      </c>
    </row>
    <row r="104" spans="1:21" ht="16" outlineLevel="1">
      <c r="A104" s="52"/>
      <c r="B104" s="97" t="s">
        <v>96</v>
      </c>
      <c r="C104" s="96" t="s">
        <v>53</v>
      </c>
      <c r="D104" s="96"/>
      <c r="E104" s="118"/>
      <c r="F104" s="85" t="s">
        <v>144</v>
      </c>
      <c r="G104" s="85"/>
      <c r="H104" s="85"/>
      <c r="I104" s="119">
        <v>1970</v>
      </c>
      <c r="J104" s="119">
        <v>1988</v>
      </c>
      <c r="K104" s="119">
        <v>1987</v>
      </c>
      <c r="L104" s="119">
        <v>1974</v>
      </c>
      <c r="M104" s="119">
        <v>1973</v>
      </c>
      <c r="N104" s="119">
        <v>1978</v>
      </c>
      <c r="O104" s="119">
        <v>1978</v>
      </c>
      <c r="P104" s="119">
        <v>1978</v>
      </c>
    </row>
    <row r="105" spans="1:21" ht="16">
      <c r="A105" s="52"/>
      <c r="B105" s="97" t="s">
        <v>142</v>
      </c>
      <c r="C105" s="96" t="s">
        <v>143</v>
      </c>
      <c r="D105" s="96"/>
      <c r="E105" s="118"/>
      <c r="F105" s="85" t="s">
        <v>144</v>
      </c>
      <c r="G105" s="85"/>
      <c r="H105" s="85"/>
      <c r="I105" s="119">
        <v>8</v>
      </c>
      <c r="J105" s="119">
        <v>8</v>
      </c>
      <c r="K105" s="119">
        <v>8</v>
      </c>
      <c r="L105" s="119">
        <v>8</v>
      </c>
      <c r="M105" s="119">
        <v>8</v>
      </c>
      <c r="N105" s="119">
        <v>8</v>
      </c>
      <c r="O105" s="119">
        <v>8</v>
      </c>
      <c r="P105" s="119">
        <v>8</v>
      </c>
    </row>
    <row r="106" spans="1:21">
      <c r="B106" s="70"/>
      <c r="C106" s="19"/>
      <c r="D106" s="71"/>
      <c r="E106" s="71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</row>
    <row r="107" spans="1:21" s="52" customFormat="1">
      <c r="B107" s="70"/>
      <c r="D107" s="71"/>
      <c r="E107" s="71"/>
      <c r="U107" s="72"/>
    </row>
    <row r="108" spans="1:21" s="52" customFormat="1">
      <c r="B108" s="70"/>
      <c r="U108" s="72"/>
    </row>
    <row r="109" spans="1:21" s="52" customFormat="1">
      <c r="B109" s="70"/>
      <c r="U109" s="72"/>
    </row>
    <row r="110" spans="1:21" s="52" customFormat="1">
      <c r="B110" s="70"/>
      <c r="U110" s="72"/>
    </row>
    <row r="111" spans="1:21" s="52" customFormat="1">
      <c r="B111" s="70"/>
      <c r="U111" s="72"/>
    </row>
    <row r="112" spans="1:21" s="52" customFormat="1">
      <c r="B112" s="70"/>
      <c r="U112" s="72"/>
    </row>
    <row r="113" spans="2:21" s="52" customFormat="1">
      <c r="B113" s="70"/>
      <c r="K113" s="321"/>
      <c r="U113" s="72"/>
    </row>
    <row r="114" spans="2:21" s="52" customFormat="1">
      <c r="B114" s="70"/>
      <c r="U114" s="72"/>
    </row>
    <row r="115" spans="2:21" s="52" customFormat="1">
      <c r="B115" s="70"/>
      <c r="U115" s="72"/>
    </row>
    <row r="116" spans="2:21" s="52" customFormat="1">
      <c r="B116" s="70"/>
      <c r="U116" s="72"/>
    </row>
    <row r="117" spans="2:21" s="52" customFormat="1">
      <c r="B117" s="70"/>
      <c r="U117" s="72"/>
    </row>
    <row r="118" spans="2:21" s="52" customFormat="1">
      <c r="B118" s="70"/>
      <c r="U118" s="72"/>
    </row>
    <row r="119" spans="2:21" s="52" customFormat="1">
      <c r="B119" s="70"/>
      <c r="U119" s="72"/>
    </row>
    <row r="120" spans="2:21" s="52" customFormat="1">
      <c r="B120" s="70"/>
      <c r="C120" s="71"/>
      <c r="D120" s="71"/>
      <c r="E120" s="71"/>
      <c r="U120" s="72"/>
    </row>
    <row r="121" spans="2:21" s="52" customFormat="1">
      <c r="B121" s="70"/>
      <c r="C121" s="71"/>
      <c r="D121" s="71"/>
      <c r="E121" s="71"/>
      <c r="U121" s="72"/>
    </row>
    <row r="122" spans="2:21" s="52" customFormat="1">
      <c r="B122" s="70"/>
      <c r="C122" s="71"/>
      <c r="D122" s="71"/>
      <c r="E122" s="71"/>
      <c r="U122" s="72"/>
    </row>
    <row r="123" spans="2:21" s="52" customFormat="1">
      <c r="B123" s="70"/>
      <c r="C123" s="71"/>
      <c r="D123" s="71"/>
      <c r="E123" s="71"/>
      <c r="U123" s="72"/>
    </row>
    <row r="124" spans="2:21" s="52" customFormat="1">
      <c r="B124" s="70"/>
      <c r="C124" s="71"/>
      <c r="D124" s="71"/>
      <c r="E124" s="71"/>
      <c r="U124" s="72"/>
    </row>
    <row r="125" spans="2:21" s="52" customFormat="1">
      <c r="B125" s="70"/>
      <c r="C125" s="71"/>
      <c r="D125" s="71"/>
      <c r="E125" s="71"/>
      <c r="U125" s="72"/>
    </row>
    <row r="126" spans="2:21" s="52" customFormat="1">
      <c r="B126" s="70"/>
      <c r="C126" s="71"/>
      <c r="D126" s="71"/>
      <c r="E126" s="71"/>
      <c r="U126" s="72"/>
    </row>
    <row r="127" spans="2:21" s="52" customFormat="1">
      <c r="B127" s="70"/>
      <c r="C127" s="71"/>
      <c r="D127" s="71"/>
      <c r="E127" s="71"/>
      <c r="U127" s="72"/>
    </row>
    <row r="128" spans="2:21" s="52" customFormat="1">
      <c r="B128" s="70"/>
      <c r="C128" s="71"/>
      <c r="D128" s="71"/>
      <c r="E128" s="71"/>
      <c r="U128" s="72"/>
    </row>
    <row r="129" spans="2:21" s="52" customFormat="1">
      <c r="B129" s="70"/>
      <c r="C129" s="71"/>
      <c r="D129" s="71"/>
      <c r="E129" s="71"/>
      <c r="U129" s="72"/>
    </row>
    <row r="130" spans="2:21" s="52" customFormat="1">
      <c r="B130" s="70"/>
      <c r="C130" s="71"/>
      <c r="D130" s="71"/>
      <c r="E130" s="71"/>
      <c r="U130" s="72"/>
    </row>
    <row r="131" spans="2:21" s="52" customFormat="1">
      <c r="B131" s="70"/>
      <c r="C131" s="71"/>
      <c r="D131" s="71"/>
      <c r="E131" s="71"/>
      <c r="U131" s="72"/>
    </row>
    <row r="132" spans="2:21" s="52" customFormat="1">
      <c r="B132" s="70"/>
      <c r="C132" s="71"/>
      <c r="D132" s="71"/>
      <c r="E132" s="71"/>
      <c r="U132" s="72"/>
    </row>
    <row r="133" spans="2:21" s="52" customFormat="1">
      <c r="B133" s="70"/>
      <c r="C133" s="71"/>
      <c r="D133" s="71"/>
      <c r="E133" s="71"/>
      <c r="U133" s="72"/>
    </row>
    <row r="134" spans="2:21" s="52" customFormat="1">
      <c r="B134" s="70"/>
      <c r="C134" s="71"/>
      <c r="D134" s="71"/>
      <c r="E134" s="71"/>
      <c r="U134" s="72"/>
    </row>
    <row r="135" spans="2:21" s="52" customFormat="1">
      <c r="B135" s="70"/>
      <c r="C135" s="71"/>
      <c r="D135" s="71"/>
      <c r="E135" s="71"/>
      <c r="U135" s="72"/>
    </row>
    <row r="136" spans="2:21" s="52" customFormat="1">
      <c r="B136" s="70"/>
      <c r="C136" s="71"/>
      <c r="D136" s="71"/>
      <c r="E136" s="71"/>
      <c r="U136" s="72"/>
    </row>
    <row r="137" spans="2:21" s="52" customFormat="1">
      <c r="B137" s="70"/>
      <c r="C137" s="71"/>
      <c r="D137" s="71"/>
      <c r="E137" s="71"/>
      <c r="U137" s="72"/>
    </row>
    <row r="138" spans="2:21"/>
    <row r="139" spans="2:21"/>
    <row r="140" spans="2:21"/>
    <row r="141" spans="2:21"/>
    <row r="142" spans="2:21"/>
    <row r="143" spans="2:21"/>
    <row r="144" spans="2:21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</sheetData>
  <phoneticPr fontId="61" type="noConversion"/>
  <pageMargins left="0.7" right="0.7" top="0.75" bottom="0.75" header="0.3" footer="0.3"/>
  <pageSetup paperSize="9" orientation="portrait" r:id="rId1"/>
  <legacy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Z98"/>
  <sheetViews>
    <sheetView zoomScaleNormal="100" workbookViewId="0">
      <pane xSplit="5" ySplit="3" topLeftCell="F4" activePane="bottomRight" state="frozen"/>
      <selection pane="topRight"/>
      <selection pane="bottomLeft"/>
      <selection pane="bottomRight" activeCell="J56" sqref="J56"/>
    </sheetView>
  </sheetViews>
  <sheetFormatPr baseColWidth="10" defaultColWidth="0" defaultRowHeight="15" outlineLevelRow="1" outlineLevelCol="1"/>
  <cols>
    <col min="1" max="1" width="6.1640625" style="91" customWidth="1"/>
    <col min="2" max="2" width="4.33203125" style="91" customWidth="1"/>
    <col min="3" max="3" width="49.33203125" style="91" customWidth="1"/>
    <col min="4" max="4" width="16" style="91" customWidth="1"/>
    <col min="5" max="5" width="12.1640625" style="91" bestFit="1" customWidth="1"/>
    <col min="6" max="6" width="12.5" style="91" customWidth="1"/>
    <col min="7" max="7" width="13.33203125" style="91" customWidth="1"/>
    <col min="8" max="15" width="12.33203125" style="91" customWidth="1"/>
    <col min="16" max="16" width="7" style="91" customWidth="1"/>
    <col min="17" max="23" width="12.33203125" style="91" customWidth="1" outlineLevel="1"/>
    <col min="24" max="24" width="9.1640625" style="91" customWidth="1"/>
    <col min="25" max="26" width="0" style="91" hidden="1" customWidth="1"/>
    <col min="27" max="16384" width="9.1640625" style="91" hidden="1"/>
  </cols>
  <sheetData>
    <row r="1" spans="1:24" ht="12.75" customHeight="1">
      <c r="C1" s="451"/>
      <c r="D1" s="451"/>
      <c r="E1" s="451"/>
      <c r="F1" s="451"/>
      <c r="G1" s="451"/>
      <c r="H1" s="451"/>
      <c r="I1" s="451"/>
      <c r="J1" s="451"/>
      <c r="K1" s="451"/>
      <c r="L1" s="451"/>
      <c r="M1" s="451"/>
      <c r="N1" s="451"/>
      <c r="O1" s="127"/>
    </row>
    <row r="2" spans="1:24" customFormat="1">
      <c r="A2" s="91"/>
      <c r="B2" s="93"/>
      <c r="C2" s="93"/>
      <c r="D2" s="93"/>
      <c r="E2" s="93"/>
      <c r="F2" s="452" t="s">
        <v>6</v>
      </c>
      <c r="G2" s="452"/>
      <c r="H2" s="452"/>
      <c r="I2" s="452"/>
      <c r="J2" s="452"/>
      <c r="K2" s="452"/>
      <c r="L2" s="452"/>
      <c r="M2" s="452"/>
      <c r="N2" s="452"/>
      <c r="O2" s="128"/>
      <c r="P2" s="91"/>
      <c r="Q2" s="453"/>
      <c r="R2" s="453"/>
      <c r="S2" s="453"/>
      <c r="T2" s="453"/>
      <c r="U2" s="453"/>
      <c r="V2" s="453"/>
      <c r="W2" s="453"/>
      <c r="X2" s="91"/>
    </row>
    <row r="3" spans="1:24" s="19" customFormat="1" ht="21.75" customHeight="1">
      <c r="A3" s="1" t="s">
        <v>0</v>
      </c>
      <c r="B3" s="2" t="s">
        <v>1</v>
      </c>
      <c r="C3" s="3" t="s">
        <v>2</v>
      </c>
      <c r="D3" s="3" t="s">
        <v>3</v>
      </c>
      <c r="E3" s="4" t="s">
        <v>4</v>
      </c>
      <c r="F3" s="5" t="s">
        <v>5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  <c r="M3" s="6">
        <v>2024</v>
      </c>
      <c r="N3" s="6">
        <v>2025</v>
      </c>
      <c r="O3" s="6">
        <v>2026</v>
      </c>
      <c r="P3" s="72" t="s">
        <v>21</v>
      </c>
      <c r="Q3" s="6">
        <v>2019</v>
      </c>
      <c r="R3" s="6">
        <v>2020</v>
      </c>
      <c r="S3" s="6">
        <v>2021</v>
      </c>
      <c r="T3" s="6">
        <v>2022</v>
      </c>
      <c r="U3" s="6">
        <v>2023</v>
      </c>
      <c r="V3" s="6">
        <v>2024</v>
      </c>
      <c r="W3" s="6">
        <v>2025</v>
      </c>
      <c r="X3" s="52"/>
    </row>
    <row r="4" spans="1:24" customFormat="1">
      <c r="A4" s="91"/>
      <c r="B4" s="30"/>
      <c r="C4" s="31" t="s">
        <v>49</v>
      </c>
      <c r="D4" s="32"/>
      <c r="E4" s="33"/>
      <c r="F4" s="34"/>
      <c r="G4" s="35"/>
      <c r="H4" s="35"/>
      <c r="I4" s="35"/>
      <c r="J4" s="35"/>
      <c r="K4" s="35"/>
      <c r="L4" s="35"/>
      <c r="M4" s="35"/>
      <c r="N4" s="35"/>
      <c r="O4" s="353"/>
      <c r="P4" s="91"/>
      <c r="Q4" s="35"/>
      <c r="R4" s="35"/>
      <c r="S4" s="35"/>
      <c r="T4" s="35"/>
      <c r="U4" s="35"/>
      <c r="V4" s="35"/>
      <c r="W4" s="35"/>
      <c r="X4" s="91"/>
    </row>
    <row r="5" spans="1:24" customFormat="1">
      <c r="A5" s="91"/>
      <c r="B5" s="91"/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353"/>
      <c r="P5" s="91"/>
      <c r="Q5" s="91"/>
      <c r="R5" s="91"/>
      <c r="S5" s="91"/>
      <c r="T5" s="91"/>
      <c r="U5" s="91"/>
      <c r="V5" s="91"/>
      <c r="W5" s="91"/>
      <c r="X5" s="91"/>
    </row>
    <row r="6" spans="1:24" customFormat="1" ht="32">
      <c r="A6" s="91"/>
      <c r="B6" s="29"/>
      <c r="C6" s="135" t="str">
        <f>C17</f>
        <v>Экономия ТРЗ</v>
      </c>
      <c r="D6" s="136" t="s">
        <v>97</v>
      </c>
      <c r="E6" s="23" t="s">
        <v>166</v>
      </c>
      <c r="F6" s="133">
        <f t="shared" ref="F6:F11" si="0">SUM(H6:O6)</f>
        <v>59692.5</v>
      </c>
      <c r="G6" s="139"/>
      <c r="H6" s="133">
        <f>SUM(H17,H36,H70)</f>
        <v>0</v>
      </c>
      <c r="I6" s="133">
        <f t="shared" ref="I6:N6" si="1">SUM(I17,I36,I70)</f>
        <v>0</v>
      </c>
      <c r="J6" s="133">
        <f t="shared" si="1"/>
        <v>7087.5</v>
      </c>
      <c r="K6" s="133">
        <f t="shared" si="1"/>
        <v>11565</v>
      </c>
      <c r="L6" s="133">
        <f t="shared" si="1"/>
        <v>13680</v>
      </c>
      <c r="M6" s="133">
        <f t="shared" si="1"/>
        <v>13680</v>
      </c>
      <c r="N6" s="133">
        <f t="shared" si="1"/>
        <v>13680</v>
      </c>
      <c r="O6" s="353"/>
      <c r="P6" s="91"/>
      <c r="Q6" s="23"/>
      <c r="R6" s="23"/>
      <c r="S6" s="51"/>
      <c r="T6" s="23"/>
      <c r="U6" s="23"/>
      <c r="V6" s="23"/>
      <c r="W6" s="23"/>
      <c r="X6" s="91"/>
    </row>
    <row r="7" spans="1:24" customFormat="1" ht="32">
      <c r="A7" s="91"/>
      <c r="B7" s="29"/>
      <c r="C7" s="287" t="str">
        <f>C21</f>
        <v>Количество FTE</v>
      </c>
      <c r="D7" s="136" t="s">
        <v>97</v>
      </c>
      <c r="E7" s="23" t="s">
        <v>300</v>
      </c>
      <c r="F7" s="134">
        <f t="shared" si="0"/>
        <v>33.162500000000001</v>
      </c>
      <c r="G7" s="139"/>
      <c r="H7" s="134">
        <f>SUM(H21,H40,H74)</f>
        <v>0</v>
      </c>
      <c r="I7" s="134">
        <f t="shared" ref="I7:N7" si="2">SUM(I21,I40,I74)</f>
        <v>0</v>
      </c>
      <c r="J7" s="134">
        <f t="shared" si="2"/>
        <v>3.9375</v>
      </c>
      <c r="K7" s="134">
        <f t="shared" si="2"/>
        <v>6.4249999999999998</v>
      </c>
      <c r="L7" s="134">
        <f t="shared" si="2"/>
        <v>7.6</v>
      </c>
      <c r="M7" s="134">
        <f t="shared" si="2"/>
        <v>7.6</v>
      </c>
      <c r="N7" s="134">
        <f t="shared" si="2"/>
        <v>7.6</v>
      </c>
      <c r="O7" s="353"/>
      <c r="P7" s="91"/>
      <c r="Q7" s="23"/>
      <c r="R7" s="23"/>
      <c r="S7" s="51"/>
      <c r="T7" s="23"/>
      <c r="U7" s="23"/>
      <c r="V7" s="23"/>
      <c r="W7" s="23"/>
      <c r="X7" s="91"/>
    </row>
    <row r="8" spans="1:24" customFormat="1" ht="32">
      <c r="A8" s="91"/>
      <c r="B8" s="29"/>
      <c r="C8" s="135" t="s">
        <v>291</v>
      </c>
      <c r="D8" s="136" t="s">
        <v>97</v>
      </c>
      <c r="E8" s="23" t="s">
        <v>166</v>
      </c>
      <c r="F8" s="133">
        <f t="shared" si="0"/>
        <v>76043.664000000004</v>
      </c>
      <c r="G8" s="139"/>
      <c r="H8" s="133">
        <f>H55</f>
        <v>0</v>
      </c>
      <c r="I8" s="133">
        <f t="shared" ref="I8:N8" si="3">I55</f>
        <v>0</v>
      </c>
      <c r="J8" s="213">
        <f t="shared" si="3"/>
        <v>26824.464</v>
      </c>
      <c r="K8" s="133">
        <f t="shared" si="3"/>
        <v>12304.8</v>
      </c>
      <c r="L8" s="133">
        <f t="shared" si="3"/>
        <v>12304.8</v>
      </c>
      <c r="M8" s="133">
        <f t="shared" si="3"/>
        <v>12304.8</v>
      </c>
      <c r="N8" s="133">
        <f t="shared" si="3"/>
        <v>12304.8</v>
      </c>
      <c r="O8" s="353"/>
      <c r="P8" s="91"/>
      <c r="Q8" s="23"/>
      <c r="R8" s="23"/>
      <c r="S8" s="51"/>
      <c r="T8" s="23"/>
      <c r="U8" s="23"/>
      <c r="V8" s="23"/>
      <c r="W8" s="23"/>
      <c r="X8" s="91"/>
    </row>
    <row r="9" spans="1:24" customFormat="1" ht="32">
      <c r="A9" s="91"/>
      <c r="B9" s="29"/>
      <c r="C9" s="287" t="s">
        <v>590</v>
      </c>
      <c r="D9" s="136" t="s">
        <v>97</v>
      </c>
      <c r="E9" s="23" t="s">
        <v>108</v>
      </c>
      <c r="F9" s="134">
        <f t="shared" si="0"/>
        <v>750</v>
      </c>
      <c r="G9" s="139"/>
      <c r="H9" s="134">
        <f>H59</f>
        <v>0</v>
      </c>
      <c r="I9" s="134">
        <f t="shared" ref="I9:N9" si="4">I59</f>
        <v>0</v>
      </c>
      <c r="J9" s="134">
        <f t="shared" si="4"/>
        <v>150</v>
      </c>
      <c r="K9" s="134">
        <f t="shared" si="4"/>
        <v>150</v>
      </c>
      <c r="L9" s="134">
        <f t="shared" si="4"/>
        <v>150</v>
      </c>
      <c r="M9" s="134">
        <f t="shared" si="4"/>
        <v>150</v>
      </c>
      <c r="N9" s="134">
        <f t="shared" si="4"/>
        <v>150</v>
      </c>
      <c r="O9" s="353"/>
      <c r="P9" s="91"/>
      <c r="Q9" s="23"/>
      <c r="R9" s="23"/>
      <c r="S9" s="51"/>
      <c r="T9" s="23"/>
      <c r="U9" s="23"/>
      <c r="V9" s="23"/>
      <c r="W9" s="23"/>
      <c r="X9" s="91"/>
    </row>
    <row r="10" spans="1:24" customFormat="1" ht="32">
      <c r="A10" s="91"/>
      <c r="B10" s="29"/>
      <c r="C10" s="135" t="s">
        <v>597</v>
      </c>
      <c r="D10" s="136" t="s">
        <v>97</v>
      </c>
      <c r="E10" s="23" t="s">
        <v>166</v>
      </c>
      <c r="F10" s="133">
        <f t="shared" si="0"/>
        <v>165000</v>
      </c>
      <c r="G10" s="139"/>
      <c r="H10" s="133">
        <f>H84</f>
        <v>0</v>
      </c>
      <c r="I10" s="133">
        <f t="shared" ref="I10:N10" si="5">I84</f>
        <v>0</v>
      </c>
      <c r="J10" s="133">
        <f t="shared" si="5"/>
        <v>27000</v>
      </c>
      <c r="K10" s="133">
        <f t="shared" si="5"/>
        <v>36000</v>
      </c>
      <c r="L10" s="133">
        <f t="shared" si="5"/>
        <v>36000</v>
      </c>
      <c r="M10" s="133">
        <f t="shared" si="5"/>
        <v>36000</v>
      </c>
      <c r="N10" s="133">
        <f t="shared" si="5"/>
        <v>30000</v>
      </c>
      <c r="O10" s="353"/>
      <c r="P10" s="91"/>
      <c r="Q10" s="23"/>
      <c r="R10" s="23"/>
      <c r="S10" s="51"/>
      <c r="T10" s="23"/>
      <c r="U10" s="23"/>
      <c r="V10" s="23"/>
      <c r="W10" s="23"/>
      <c r="X10" s="91"/>
    </row>
    <row r="11" spans="1:24" customFormat="1" ht="32">
      <c r="A11" s="91"/>
      <c r="B11" s="29"/>
      <c r="C11" s="287" t="s">
        <v>612</v>
      </c>
      <c r="D11" s="136" t="s">
        <v>97</v>
      </c>
      <c r="E11" s="23" t="s">
        <v>12</v>
      </c>
      <c r="F11" s="134">
        <f t="shared" si="0"/>
        <v>4.7500000000000007E-2</v>
      </c>
      <c r="G11" s="139"/>
      <c r="H11" s="365">
        <f t="shared" ref="H11:N11" si="6">H91</f>
        <v>0</v>
      </c>
      <c r="I11" s="365">
        <f t="shared" si="6"/>
        <v>0</v>
      </c>
      <c r="J11" s="365">
        <f t="shared" si="6"/>
        <v>7.4999999999999997E-3</v>
      </c>
      <c r="K11" s="365">
        <f t="shared" si="6"/>
        <v>0.01</v>
      </c>
      <c r="L11" s="365">
        <f t="shared" si="6"/>
        <v>0.01</v>
      </c>
      <c r="M11" s="365">
        <f t="shared" si="6"/>
        <v>0.01</v>
      </c>
      <c r="N11" s="365">
        <f t="shared" si="6"/>
        <v>0.01</v>
      </c>
      <c r="O11" s="353"/>
      <c r="P11" s="91"/>
      <c r="Q11" s="23"/>
      <c r="R11" s="23"/>
      <c r="S11" s="51"/>
      <c r="T11" s="23"/>
      <c r="U11" s="23"/>
      <c r="V11" s="23"/>
      <c r="W11" s="23"/>
      <c r="X11" s="91"/>
    </row>
    <row r="12" spans="1:24">
      <c r="F12" s="140"/>
      <c r="G12" s="140"/>
      <c r="H12" s="140"/>
      <c r="I12" s="140"/>
      <c r="J12" s="140"/>
      <c r="K12" s="140"/>
      <c r="L12" s="140"/>
      <c r="M12" s="140"/>
      <c r="N12" s="140"/>
      <c r="O12" s="353"/>
    </row>
    <row r="13" spans="1:24" customFormat="1">
      <c r="A13" s="91"/>
      <c r="B13" s="147"/>
      <c r="C13" s="148" t="s">
        <v>42</v>
      </c>
      <c r="D13" s="149"/>
      <c r="E13" s="150"/>
      <c r="F13" s="137"/>
      <c r="G13" s="141"/>
      <c r="H13" s="141"/>
      <c r="I13" s="141"/>
      <c r="J13" s="141"/>
      <c r="K13" s="141"/>
      <c r="L13" s="141"/>
      <c r="M13" s="141"/>
      <c r="N13" s="141"/>
      <c r="O13" s="353"/>
      <c r="P13" s="91"/>
      <c r="Q13" s="35"/>
      <c r="R13" s="35"/>
      <c r="S13" s="35"/>
      <c r="T13" s="35"/>
      <c r="U13" s="35"/>
      <c r="V13" s="35"/>
      <c r="W13" s="35"/>
      <c r="X13" s="91"/>
    </row>
    <row r="14" spans="1:24" customFormat="1">
      <c r="A14" s="91"/>
      <c r="B14" s="91"/>
      <c r="C14" s="91"/>
      <c r="D14" s="91"/>
      <c r="E14" s="91"/>
      <c r="F14" s="140"/>
      <c r="G14" s="140"/>
      <c r="H14" s="140"/>
      <c r="I14" s="140"/>
      <c r="J14" s="140"/>
      <c r="K14" s="140"/>
      <c r="L14" s="140"/>
      <c r="M14" s="140"/>
      <c r="N14" s="140"/>
      <c r="O14" s="353"/>
      <c r="P14" s="91"/>
      <c r="Q14" s="91"/>
      <c r="R14" s="91"/>
      <c r="S14" s="91"/>
      <c r="T14" s="91"/>
      <c r="U14" s="91"/>
      <c r="V14" s="91"/>
      <c r="W14" s="91"/>
      <c r="X14" s="91"/>
    </row>
    <row r="15" spans="1:24" customFormat="1">
      <c r="A15" s="91"/>
      <c r="B15" s="316"/>
      <c r="C15" s="317" t="s">
        <v>618</v>
      </c>
      <c r="D15" s="316"/>
      <c r="E15" s="316"/>
      <c r="F15" s="318"/>
      <c r="G15" s="318"/>
      <c r="H15" s="318"/>
      <c r="I15" s="318"/>
      <c r="J15" s="318"/>
      <c r="K15" s="318"/>
      <c r="L15" s="318"/>
      <c r="M15" s="318"/>
      <c r="N15" s="318"/>
      <c r="O15" s="353"/>
      <c r="P15" s="91"/>
      <c r="Q15" s="91"/>
      <c r="R15" s="91"/>
      <c r="S15" s="91"/>
      <c r="T15" s="91"/>
      <c r="U15" s="91"/>
      <c r="V15" s="91"/>
      <c r="W15" s="91"/>
      <c r="X15" s="91"/>
    </row>
    <row r="16" spans="1:24" customFormat="1">
      <c r="A16" s="91"/>
      <c r="B16" s="91"/>
      <c r="C16" s="91"/>
      <c r="D16" s="91"/>
      <c r="E16" s="91"/>
      <c r="F16" s="140"/>
      <c r="G16" s="140"/>
      <c r="H16" s="140"/>
      <c r="I16" s="140"/>
      <c r="J16" s="140"/>
      <c r="K16" s="140"/>
      <c r="L16" s="140"/>
      <c r="M16" s="140"/>
      <c r="N16" s="140"/>
      <c r="O16" s="353"/>
      <c r="P16" s="91"/>
      <c r="Q16" s="91"/>
      <c r="R16" s="91"/>
      <c r="S16" s="91"/>
      <c r="T16" s="91"/>
      <c r="U16" s="91"/>
      <c r="V16" s="91"/>
      <c r="W16" s="91"/>
      <c r="X16" s="91"/>
    </row>
    <row r="17" spans="2:15" ht="32">
      <c r="B17" s="151" t="s">
        <v>304</v>
      </c>
      <c r="C17" s="152" t="s">
        <v>293</v>
      </c>
      <c r="D17" s="153" t="s">
        <v>97</v>
      </c>
      <c r="E17" s="154" t="s">
        <v>7</v>
      </c>
      <c r="F17" s="142">
        <f>SUM(H17:O17)</f>
        <v>11024.999999999998</v>
      </c>
      <c r="G17" s="142"/>
      <c r="H17" s="263">
        <f>H18*H19</f>
        <v>0</v>
      </c>
      <c r="I17" s="263">
        <f t="shared" ref="I17:N17" si="7">I18*I19</f>
        <v>0</v>
      </c>
      <c r="J17" s="263">
        <f t="shared" si="7"/>
        <v>0</v>
      </c>
      <c r="K17" s="263">
        <f t="shared" si="7"/>
        <v>1574.9999999999998</v>
      </c>
      <c r="L17" s="263">
        <f t="shared" si="7"/>
        <v>3149.9999999999995</v>
      </c>
      <c r="M17" s="263">
        <f t="shared" si="7"/>
        <v>3149.9999999999995</v>
      </c>
      <c r="N17" s="263">
        <f t="shared" si="7"/>
        <v>3149.9999999999995</v>
      </c>
      <c r="O17" s="353"/>
    </row>
    <row r="18" spans="2:15" ht="16">
      <c r="B18" s="151"/>
      <c r="C18" s="155" t="s">
        <v>135</v>
      </c>
      <c r="D18" s="156"/>
      <c r="E18" s="94" t="s">
        <v>300</v>
      </c>
      <c r="F18" s="144">
        <f>SUM(J18:N18)</f>
        <v>6.1249999999999991</v>
      </c>
      <c r="G18" s="140"/>
      <c r="H18" s="257">
        <v>0</v>
      </c>
      <c r="I18" s="257">
        <v>0</v>
      </c>
      <c r="J18" s="144">
        <f>J21</f>
        <v>0</v>
      </c>
      <c r="K18" s="144">
        <f>K21</f>
        <v>0.87499999999999989</v>
      </c>
      <c r="L18" s="144">
        <f>L21</f>
        <v>1.7499999999999998</v>
      </c>
      <c r="M18" s="144">
        <f>M21</f>
        <v>1.7499999999999998</v>
      </c>
      <c r="N18" s="144">
        <f>N21</f>
        <v>1.7499999999999998</v>
      </c>
      <c r="O18" s="353"/>
    </row>
    <row r="19" spans="2:15" ht="16">
      <c r="B19" s="151"/>
      <c r="C19" s="155" t="s">
        <v>379</v>
      </c>
      <c r="D19" s="155"/>
      <c r="E19" s="94" t="s">
        <v>166</v>
      </c>
      <c r="F19" s="144">
        <f>AVERAGE(J19:N19)</f>
        <v>1800</v>
      </c>
      <c r="G19" s="140"/>
      <c r="H19" s="165">
        <v>0</v>
      </c>
      <c r="I19" s="165">
        <v>0</v>
      </c>
      <c r="J19" s="145">
        <f>'1441_ИД'!$G$95</f>
        <v>1800</v>
      </c>
      <c r="K19" s="145">
        <f>'1441_ИД'!$G$95</f>
        <v>1800</v>
      </c>
      <c r="L19" s="145">
        <f>'1441_ИД'!$G$95</f>
        <v>1800</v>
      </c>
      <c r="M19" s="145">
        <f>'1441_ИД'!$G$95</f>
        <v>1800</v>
      </c>
      <c r="N19" s="145">
        <f>'1441_ИД'!$G$95</f>
        <v>1800</v>
      </c>
      <c r="O19" s="353"/>
    </row>
    <row r="20" spans="2:15">
      <c r="F20" s="140"/>
      <c r="G20" s="140"/>
      <c r="H20" s="140"/>
      <c r="I20" s="140"/>
      <c r="J20" s="140"/>
      <c r="K20" s="140"/>
      <c r="L20" s="140"/>
      <c r="M20" s="140"/>
      <c r="N20" s="140"/>
      <c r="O20" s="353"/>
    </row>
    <row r="21" spans="2:15" ht="32" outlineLevel="1">
      <c r="B21" s="151" t="s">
        <v>306</v>
      </c>
      <c r="C21" s="152" t="s">
        <v>399</v>
      </c>
      <c r="D21" s="153" t="s">
        <v>97</v>
      </c>
      <c r="E21" s="154" t="s">
        <v>300</v>
      </c>
      <c r="F21" s="142">
        <f>SUM(H21:O21)</f>
        <v>6.1249999999999991</v>
      </c>
      <c r="G21" s="142"/>
      <c r="H21" s="263">
        <f>IFERROR(H22*H23*H24*H25/H30,)</f>
        <v>0</v>
      </c>
      <c r="I21" s="263">
        <f t="shared" ref="I21:N21" si="8">IFERROR(I22*I23*I24*I25/I30,)</f>
        <v>0</v>
      </c>
      <c r="J21" s="263">
        <f t="shared" si="8"/>
        <v>0</v>
      </c>
      <c r="K21" s="263">
        <f t="shared" si="8"/>
        <v>0.87499999999999989</v>
      </c>
      <c r="L21" s="263">
        <f t="shared" si="8"/>
        <v>1.7499999999999998</v>
      </c>
      <c r="M21" s="263">
        <f t="shared" si="8"/>
        <v>1.7499999999999998</v>
      </c>
      <c r="N21" s="263">
        <f t="shared" si="8"/>
        <v>1.7499999999999998</v>
      </c>
      <c r="O21" s="353"/>
    </row>
    <row r="22" spans="2:15" ht="32" outlineLevel="1">
      <c r="B22" s="151"/>
      <c r="C22" s="289" t="s">
        <v>402</v>
      </c>
      <c r="D22" s="156"/>
      <c r="E22" s="94" t="s">
        <v>302</v>
      </c>
      <c r="F22" s="144">
        <f>AVERAGE(J22:O22)</f>
        <v>35</v>
      </c>
      <c r="G22" s="140"/>
      <c r="H22" s="257">
        <v>0</v>
      </c>
      <c r="I22" s="257">
        <v>0</v>
      </c>
      <c r="J22" s="144">
        <f>'1441_ИД'!$G$48</f>
        <v>35</v>
      </c>
      <c r="K22" s="144">
        <f>'1441_ИД'!$G$48</f>
        <v>35</v>
      </c>
      <c r="L22" s="144">
        <f>'1441_ИД'!$G$48</f>
        <v>35</v>
      </c>
      <c r="M22" s="144">
        <f>'1441_ИД'!$G$48</f>
        <v>35</v>
      </c>
      <c r="N22" s="144">
        <f>'1441_ИД'!$G$48</f>
        <v>35</v>
      </c>
      <c r="O22" s="353"/>
    </row>
    <row r="23" spans="2:15" ht="32" outlineLevel="1">
      <c r="B23" s="151"/>
      <c r="C23" s="289" t="s">
        <v>403</v>
      </c>
      <c r="D23" s="159"/>
      <c r="E23" s="159" t="s">
        <v>144</v>
      </c>
      <c r="F23" s="144">
        <f>AVERAGE(J23:O23)</f>
        <v>98.899999999999991</v>
      </c>
      <c r="H23" s="257">
        <v>0</v>
      </c>
      <c r="I23" s="257">
        <v>0</v>
      </c>
      <c r="J23" s="301">
        <f>J27</f>
        <v>99.35</v>
      </c>
      <c r="K23" s="301">
        <f>K27</f>
        <v>98.699999999999989</v>
      </c>
      <c r="L23" s="301">
        <f>L27</f>
        <v>98.649999999999991</v>
      </c>
      <c r="M23" s="301">
        <f>M27</f>
        <v>98.899999999999991</v>
      </c>
      <c r="N23" s="301">
        <f>N27</f>
        <v>98.899999999999991</v>
      </c>
      <c r="O23" s="353"/>
    </row>
    <row r="24" spans="2:15" ht="16" outlineLevel="1">
      <c r="B24" s="151"/>
      <c r="C24" s="211" t="s">
        <v>391</v>
      </c>
      <c r="D24" s="155"/>
      <c r="E24" s="157" t="s">
        <v>331</v>
      </c>
      <c r="F24" s="165"/>
      <c r="G24" s="214"/>
      <c r="H24" s="257">
        <v>0</v>
      </c>
      <c r="I24" s="257">
        <v>0</v>
      </c>
      <c r="J24" s="144">
        <f>'1441_ИД'!K93</f>
        <v>1</v>
      </c>
      <c r="K24" s="144">
        <f>'1441_ИД'!L93</f>
        <v>1</v>
      </c>
      <c r="L24" s="144">
        <f>'1441_ИД'!M93</f>
        <v>1</v>
      </c>
      <c r="M24" s="144">
        <f>'1441_ИД'!N93</f>
        <v>1</v>
      </c>
      <c r="N24" s="144">
        <f>'1441_ИД'!O93</f>
        <v>1</v>
      </c>
      <c r="O24" s="353"/>
    </row>
    <row r="25" spans="2:15" ht="32" outlineLevel="1">
      <c r="B25" s="151"/>
      <c r="C25" s="211" t="s">
        <v>390</v>
      </c>
      <c r="D25" s="155"/>
      <c r="E25" s="157" t="s">
        <v>331</v>
      </c>
      <c r="F25" s="165"/>
      <c r="G25" s="214"/>
      <c r="H25" s="257">
        <v>0</v>
      </c>
      <c r="I25" s="257">
        <v>0</v>
      </c>
      <c r="J25" s="169">
        <f>'1441_ИД'!K49</f>
        <v>0</v>
      </c>
      <c r="K25" s="169">
        <f>'1441_ИД'!L49</f>
        <v>0.5</v>
      </c>
      <c r="L25" s="169">
        <f>'1441_ИД'!M49</f>
        <v>1</v>
      </c>
      <c r="M25" s="169">
        <f>'1441_ИД'!N49</f>
        <v>1</v>
      </c>
      <c r="N25" s="169">
        <f>'1441_ИД'!O49</f>
        <v>1</v>
      </c>
      <c r="O25" s="353"/>
    </row>
    <row r="26" spans="2:15" outlineLevel="1">
      <c r="F26" s="140"/>
      <c r="G26" s="140"/>
      <c r="H26" s="140"/>
      <c r="I26" s="140"/>
      <c r="J26" s="140"/>
      <c r="K26" s="140"/>
      <c r="L26" s="140"/>
      <c r="M26" s="140"/>
      <c r="N26" s="140"/>
      <c r="O26" s="353"/>
    </row>
    <row r="27" spans="2:15" ht="32" outlineLevel="1">
      <c r="B27" s="266" t="s">
        <v>310</v>
      </c>
      <c r="C27" s="152" t="s">
        <v>403</v>
      </c>
      <c r="D27" s="153" t="s">
        <v>97</v>
      </c>
      <c r="E27" s="154" t="s">
        <v>301</v>
      </c>
      <c r="F27" s="142">
        <f>AVERAGE(J27:N27)</f>
        <v>98.899999999999991</v>
      </c>
      <c r="G27" s="142"/>
      <c r="H27" s="263">
        <f>(H31-H32)*H29*H28</f>
        <v>0</v>
      </c>
      <c r="I27" s="263">
        <f t="shared" ref="I27:N27" si="9">(I31-I32)*I29*I28</f>
        <v>0</v>
      </c>
      <c r="J27" s="263">
        <f t="shared" si="9"/>
        <v>99.35</v>
      </c>
      <c r="K27" s="263">
        <f t="shared" si="9"/>
        <v>98.699999999999989</v>
      </c>
      <c r="L27" s="263">
        <f t="shared" si="9"/>
        <v>98.649999999999991</v>
      </c>
      <c r="M27" s="263">
        <f t="shared" si="9"/>
        <v>98.899999999999991</v>
      </c>
      <c r="N27" s="263">
        <f t="shared" si="9"/>
        <v>98.899999999999991</v>
      </c>
      <c r="O27" s="353"/>
    </row>
    <row r="28" spans="2:15" ht="16" outlineLevel="1">
      <c r="B28" s="151"/>
      <c r="C28" s="211" t="s">
        <v>405</v>
      </c>
      <c r="D28" s="156"/>
      <c r="E28" s="157" t="s">
        <v>12</v>
      </c>
      <c r="F28" s="312">
        <f>AVERAGE(J28:O28)</f>
        <v>0.5</v>
      </c>
      <c r="H28" s="257">
        <v>0</v>
      </c>
      <c r="I28" s="257">
        <v>0</v>
      </c>
      <c r="J28" s="314">
        <f>'1441_ИД'!$G$45</f>
        <v>0.5</v>
      </c>
      <c r="K28" s="314">
        <f>'1441_ИД'!$G$45</f>
        <v>0.5</v>
      </c>
      <c r="L28" s="314">
        <f>'1441_ИД'!$G$45</f>
        <v>0.5</v>
      </c>
      <c r="M28" s="314">
        <f>'1441_ИД'!$G$45</f>
        <v>0.5</v>
      </c>
      <c r="N28" s="314">
        <f>'1441_ИД'!$G$45</f>
        <v>0.5</v>
      </c>
      <c r="O28" s="353"/>
    </row>
    <row r="29" spans="2:15" ht="16" outlineLevel="1">
      <c r="B29" s="151"/>
      <c r="C29" s="211" t="s">
        <v>404</v>
      </c>
      <c r="D29" s="156"/>
      <c r="E29" s="157" t="s">
        <v>301</v>
      </c>
      <c r="F29" s="144">
        <f>AVERAGE(J29:O29)</f>
        <v>1978</v>
      </c>
      <c r="G29" s="140"/>
      <c r="H29" s="257">
        <v>0</v>
      </c>
      <c r="I29" s="257">
        <v>0</v>
      </c>
      <c r="J29" s="144">
        <f>J30</f>
        <v>1987</v>
      </c>
      <c r="K29" s="144">
        <f>K30</f>
        <v>1974</v>
      </c>
      <c r="L29" s="144">
        <f>L30</f>
        <v>1973</v>
      </c>
      <c r="M29" s="144">
        <f>M30</f>
        <v>1978</v>
      </c>
      <c r="N29" s="144">
        <f>N30</f>
        <v>1978</v>
      </c>
      <c r="O29" s="353"/>
    </row>
    <row r="30" spans="2:15" ht="16" outlineLevel="1">
      <c r="B30" s="151"/>
      <c r="C30" s="211" t="s">
        <v>400</v>
      </c>
      <c r="D30" s="156"/>
      <c r="E30" s="157" t="s">
        <v>301</v>
      </c>
      <c r="F30" s="144">
        <f>AVERAGE(J30:O30)</f>
        <v>1978</v>
      </c>
      <c r="G30" s="140"/>
      <c r="H30" s="257">
        <v>0</v>
      </c>
      <c r="I30" s="257">
        <v>0</v>
      </c>
      <c r="J30" s="144">
        <f>'1441_ИД'!K104</f>
        <v>1987</v>
      </c>
      <c r="K30" s="144">
        <f>'1441_ИД'!L104</f>
        <v>1974</v>
      </c>
      <c r="L30" s="144">
        <f>'1441_ИД'!M104</f>
        <v>1973</v>
      </c>
      <c r="M30" s="144">
        <f>'1441_ИД'!N104</f>
        <v>1978</v>
      </c>
      <c r="N30" s="144">
        <f>'1441_ИД'!O104</f>
        <v>1978</v>
      </c>
      <c r="O30" s="353"/>
    </row>
    <row r="31" spans="2:15" ht="32" outlineLevel="1">
      <c r="B31" s="151"/>
      <c r="C31" s="211" t="s">
        <v>406</v>
      </c>
      <c r="D31" s="156"/>
      <c r="E31" s="157" t="s">
        <v>12</v>
      </c>
      <c r="F31" s="312">
        <f>AVERAGE(J31:O31)</f>
        <v>0.15</v>
      </c>
      <c r="H31" s="257">
        <v>0</v>
      </c>
      <c r="I31" s="257">
        <v>0</v>
      </c>
      <c r="J31" s="313">
        <f>'1441_ИД'!$G$46</f>
        <v>0.15</v>
      </c>
      <c r="K31" s="313">
        <f>'1441_ИД'!$G$46</f>
        <v>0.15</v>
      </c>
      <c r="L31" s="313">
        <f>'1441_ИД'!$G$46</f>
        <v>0.15</v>
      </c>
      <c r="M31" s="313">
        <f>'1441_ИД'!$G$46</f>
        <v>0.15</v>
      </c>
      <c r="N31" s="313">
        <f>'1441_ИД'!$G$46</f>
        <v>0.15</v>
      </c>
      <c r="O31" s="353"/>
    </row>
    <row r="32" spans="2:15" ht="32" outlineLevel="1">
      <c r="B32" s="151"/>
      <c r="C32" s="211" t="s">
        <v>407</v>
      </c>
      <c r="D32" s="156"/>
      <c r="E32" s="157" t="s">
        <v>12</v>
      </c>
      <c r="F32" s="312">
        <f>AVERAGE(J32:O32)</f>
        <v>0.05</v>
      </c>
      <c r="H32" s="257">
        <v>0</v>
      </c>
      <c r="I32" s="257">
        <v>0</v>
      </c>
      <c r="J32" s="313">
        <f>'1441_ИД'!$G$47</f>
        <v>0.05</v>
      </c>
      <c r="K32" s="313">
        <f>'1441_ИД'!$G$47</f>
        <v>0.05</v>
      </c>
      <c r="L32" s="313">
        <f>'1441_ИД'!$G$47</f>
        <v>0.05</v>
      </c>
      <c r="M32" s="313">
        <f>'1441_ИД'!$G$47</f>
        <v>0.05</v>
      </c>
      <c r="N32" s="313">
        <f>'1441_ИД'!$G$47</f>
        <v>0.05</v>
      </c>
      <c r="O32" s="353"/>
    </row>
    <row r="33" spans="2:15" outlineLevel="1">
      <c r="O33" s="353"/>
    </row>
    <row r="34" spans="2:15">
      <c r="B34" s="316"/>
      <c r="C34" s="317" t="s">
        <v>619</v>
      </c>
      <c r="D34" s="316"/>
      <c r="E34" s="316"/>
      <c r="F34" s="318"/>
      <c r="G34" s="318"/>
      <c r="H34" s="318"/>
      <c r="I34" s="318"/>
      <c r="J34" s="318"/>
      <c r="K34" s="318"/>
      <c r="L34" s="318"/>
      <c r="M34" s="318"/>
      <c r="N34" s="318"/>
      <c r="O34" s="353"/>
    </row>
    <row r="35" spans="2:15">
      <c r="F35" s="140"/>
      <c r="G35" s="140"/>
      <c r="H35" s="140"/>
      <c r="I35" s="140"/>
      <c r="J35" s="140"/>
      <c r="K35" s="140"/>
      <c r="L35" s="140"/>
      <c r="M35" s="140"/>
      <c r="N35" s="140"/>
      <c r="O35" s="353"/>
    </row>
    <row r="36" spans="2:15" ht="32">
      <c r="B36" s="151" t="s">
        <v>305</v>
      </c>
      <c r="C36" s="152" t="s">
        <v>293</v>
      </c>
      <c r="D36" s="153" t="s">
        <v>97</v>
      </c>
      <c r="E36" s="154" t="s">
        <v>7</v>
      </c>
      <c r="F36" s="142">
        <f>SUM(H36:O36)</f>
        <v>3779.9999999999991</v>
      </c>
      <c r="G36" s="142"/>
      <c r="H36" s="263">
        <f t="shared" ref="H36:N36" si="10">H37*H38</f>
        <v>0</v>
      </c>
      <c r="I36" s="263">
        <f t="shared" si="10"/>
        <v>0</v>
      </c>
      <c r="J36" s="263">
        <f t="shared" si="10"/>
        <v>0</v>
      </c>
      <c r="K36" s="263">
        <f t="shared" si="10"/>
        <v>540</v>
      </c>
      <c r="L36" s="263">
        <f t="shared" si="10"/>
        <v>1079.9999999999998</v>
      </c>
      <c r="M36" s="263">
        <f t="shared" si="10"/>
        <v>1079.9999999999998</v>
      </c>
      <c r="N36" s="263">
        <f t="shared" si="10"/>
        <v>1079.9999999999998</v>
      </c>
      <c r="O36" s="353"/>
    </row>
    <row r="37" spans="2:15" ht="16">
      <c r="B37" s="151"/>
      <c r="C37" s="155" t="s">
        <v>135</v>
      </c>
      <c r="D37" s="156"/>
      <c r="E37" s="94" t="s">
        <v>300</v>
      </c>
      <c r="F37" s="144">
        <f>SUM(J37:N37)</f>
        <v>2.0999999999999996</v>
      </c>
      <c r="G37" s="140"/>
      <c r="H37" s="257">
        <v>0</v>
      </c>
      <c r="I37" s="257">
        <v>0</v>
      </c>
      <c r="J37" s="144">
        <f>J40</f>
        <v>0</v>
      </c>
      <c r="K37" s="332">
        <f>K40</f>
        <v>0.3</v>
      </c>
      <c r="L37" s="144">
        <f>L40</f>
        <v>0.59999999999999987</v>
      </c>
      <c r="M37" s="144">
        <f>M40</f>
        <v>0.59999999999999987</v>
      </c>
      <c r="N37" s="144">
        <f>N40</f>
        <v>0.59999999999999987</v>
      </c>
      <c r="O37" s="353"/>
    </row>
    <row r="38" spans="2:15" ht="16">
      <c r="B38" s="151"/>
      <c r="C38" s="155" t="s">
        <v>379</v>
      </c>
      <c r="D38" s="155"/>
      <c r="E38" s="94" t="s">
        <v>166</v>
      </c>
      <c r="F38" s="144">
        <f>AVERAGE(J38:N38)</f>
        <v>1800</v>
      </c>
      <c r="G38" s="140"/>
      <c r="H38" s="165">
        <v>0</v>
      </c>
      <c r="I38" s="165">
        <v>0</v>
      </c>
      <c r="J38" s="145">
        <f>'1441_ИД'!$G$95</f>
        <v>1800</v>
      </c>
      <c r="K38" s="145">
        <f>'1441_ИД'!$G$95</f>
        <v>1800</v>
      </c>
      <c r="L38" s="145">
        <f>'1441_ИД'!$G$95</f>
        <v>1800</v>
      </c>
      <c r="M38" s="145">
        <f>'1441_ИД'!$G$95</f>
        <v>1800</v>
      </c>
      <c r="N38" s="145">
        <f>'1441_ИД'!$G$95</f>
        <v>1800</v>
      </c>
      <c r="O38" s="353"/>
    </row>
    <row r="39" spans="2:15">
      <c r="F39" s="140"/>
      <c r="G39" s="140"/>
      <c r="H39" s="140"/>
      <c r="I39" s="140"/>
      <c r="J39" s="140"/>
      <c r="K39" s="140"/>
      <c r="L39" s="140"/>
      <c r="M39" s="140"/>
      <c r="N39" s="140"/>
      <c r="O39" s="353"/>
    </row>
    <row r="40" spans="2:15" ht="32" outlineLevel="1">
      <c r="B40" s="151" t="s">
        <v>307</v>
      </c>
      <c r="C40" s="152" t="s">
        <v>399</v>
      </c>
      <c r="D40" s="153" t="s">
        <v>97</v>
      </c>
      <c r="E40" s="154" t="s">
        <v>300</v>
      </c>
      <c r="F40" s="142">
        <f>SUM(H40:O40)</f>
        <v>2.0999999999999996</v>
      </c>
      <c r="G40" s="142"/>
      <c r="H40" s="263">
        <f t="shared" ref="H40:N40" si="11">IFERROR(H41*H42*H43*H44/H49,)</f>
        <v>0</v>
      </c>
      <c r="I40" s="263">
        <f t="shared" si="11"/>
        <v>0</v>
      </c>
      <c r="J40" s="320">
        <f>IFERROR(J41*J42*J43*J44/J49,)</f>
        <v>0</v>
      </c>
      <c r="K40" s="320">
        <f t="shared" si="11"/>
        <v>0.3</v>
      </c>
      <c r="L40" s="320">
        <f t="shared" si="11"/>
        <v>0.59999999999999987</v>
      </c>
      <c r="M40" s="320">
        <f t="shared" si="11"/>
        <v>0.59999999999999987</v>
      </c>
      <c r="N40" s="320">
        <f t="shared" si="11"/>
        <v>0.59999999999999987</v>
      </c>
      <c r="O40" s="353"/>
    </row>
    <row r="41" spans="2:15" ht="32" outlineLevel="1">
      <c r="B41" s="151"/>
      <c r="C41" s="289" t="s">
        <v>402</v>
      </c>
      <c r="D41" s="156"/>
      <c r="E41" s="94" t="s">
        <v>302</v>
      </c>
      <c r="F41" s="144">
        <f>AVERAGE(J41:O41)</f>
        <v>10</v>
      </c>
      <c r="G41" s="140"/>
      <c r="H41" s="257">
        <v>0</v>
      </c>
      <c r="I41" s="257">
        <v>0</v>
      </c>
      <c r="J41" s="144">
        <f>'1441_ИД'!$G$55</f>
        <v>10</v>
      </c>
      <c r="K41" s="144">
        <f>'1441_ИД'!$G$55</f>
        <v>10</v>
      </c>
      <c r="L41" s="144">
        <f>'1441_ИД'!$G$55</f>
        <v>10</v>
      </c>
      <c r="M41" s="144">
        <f>'1441_ИД'!$G$55</f>
        <v>10</v>
      </c>
      <c r="N41" s="144">
        <f>'1441_ИД'!$G$55</f>
        <v>10</v>
      </c>
      <c r="O41" s="353"/>
    </row>
    <row r="42" spans="2:15" ht="32" outlineLevel="1">
      <c r="B42" s="151"/>
      <c r="C42" s="289" t="s">
        <v>403</v>
      </c>
      <c r="D42" s="159"/>
      <c r="E42" s="159" t="s">
        <v>144</v>
      </c>
      <c r="F42" s="144">
        <f>AVERAGE(J42:O42)</f>
        <v>118.67999999999998</v>
      </c>
      <c r="H42" s="257">
        <v>0</v>
      </c>
      <c r="I42" s="257">
        <v>0</v>
      </c>
      <c r="J42" s="301">
        <f>J46</f>
        <v>119.21999999999998</v>
      </c>
      <c r="K42" s="301">
        <f>K46</f>
        <v>118.43999999999998</v>
      </c>
      <c r="L42" s="301">
        <f>L46</f>
        <v>118.37999999999998</v>
      </c>
      <c r="M42" s="301">
        <f>M46</f>
        <v>118.67999999999998</v>
      </c>
      <c r="N42" s="301">
        <f>N46</f>
        <v>118.67999999999998</v>
      </c>
      <c r="O42" s="353"/>
    </row>
    <row r="43" spans="2:15" ht="16" outlineLevel="1">
      <c r="B43" s="151"/>
      <c r="C43" s="211" t="s">
        <v>391</v>
      </c>
      <c r="D43" s="155"/>
      <c r="E43" s="157" t="s">
        <v>331</v>
      </c>
      <c r="F43" s="165"/>
      <c r="G43" s="214"/>
      <c r="H43" s="257">
        <v>0</v>
      </c>
      <c r="I43" s="257">
        <v>0</v>
      </c>
      <c r="J43" s="144">
        <f>'1441_ИД'!K$92</f>
        <v>1</v>
      </c>
      <c r="K43" s="144">
        <f>'1441_ИД'!L$92</f>
        <v>1</v>
      </c>
      <c r="L43" s="144">
        <f>'1441_ИД'!M$92</f>
        <v>1</v>
      </c>
      <c r="M43" s="144">
        <f>'1441_ИД'!N$92</f>
        <v>1</v>
      </c>
      <c r="N43" s="144">
        <f>'1441_ИД'!O$92</f>
        <v>1</v>
      </c>
      <c r="O43" s="353"/>
    </row>
    <row r="44" spans="2:15" ht="32" outlineLevel="1">
      <c r="B44" s="151"/>
      <c r="C44" s="211" t="s">
        <v>390</v>
      </c>
      <c r="D44" s="155"/>
      <c r="E44" s="157" t="s">
        <v>331</v>
      </c>
      <c r="F44" s="165"/>
      <c r="G44" s="214"/>
      <c r="H44" s="257">
        <v>0</v>
      </c>
      <c r="I44" s="257">
        <v>0</v>
      </c>
      <c r="J44" s="169">
        <f>'1441_ИД'!K56</f>
        <v>0</v>
      </c>
      <c r="K44" s="169">
        <f>'1441_ИД'!L56</f>
        <v>0.5</v>
      </c>
      <c r="L44" s="169">
        <f>'1441_ИД'!M56</f>
        <v>1</v>
      </c>
      <c r="M44" s="169">
        <f>'1441_ИД'!N56</f>
        <v>1</v>
      </c>
      <c r="N44" s="169">
        <f>'1441_ИД'!O56</f>
        <v>1</v>
      </c>
      <c r="O44" s="353"/>
    </row>
    <row r="45" spans="2:15" outlineLevel="1">
      <c r="F45" s="140"/>
      <c r="G45" s="140"/>
      <c r="H45" s="140"/>
      <c r="I45" s="140"/>
      <c r="J45" s="140"/>
      <c r="K45" s="140"/>
      <c r="L45" s="140"/>
      <c r="M45" s="140"/>
      <c r="N45" s="140"/>
      <c r="O45" s="353"/>
    </row>
    <row r="46" spans="2:15" ht="32" outlineLevel="1">
      <c r="B46" s="266" t="s">
        <v>311</v>
      </c>
      <c r="C46" s="152" t="s">
        <v>403</v>
      </c>
      <c r="D46" s="153" t="s">
        <v>97</v>
      </c>
      <c r="E46" s="154" t="s">
        <v>301</v>
      </c>
      <c r="F46" s="142">
        <f>AVERAGE(J46:N46)</f>
        <v>118.67999999999998</v>
      </c>
      <c r="G46" s="142"/>
      <c r="H46" s="263">
        <f t="shared" ref="H46:N46" si="12">(H50-H51)*H48*H47</f>
        <v>0</v>
      </c>
      <c r="I46" s="263">
        <f t="shared" si="12"/>
        <v>0</v>
      </c>
      <c r="J46" s="263">
        <f t="shared" si="12"/>
        <v>119.21999999999998</v>
      </c>
      <c r="K46" s="263">
        <f t="shared" si="12"/>
        <v>118.43999999999998</v>
      </c>
      <c r="L46" s="263">
        <f t="shared" si="12"/>
        <v>118.37999999999998</v>
      </c>
      <c r="M46" s="263">
        <f t="shared" si="12"/>
        <v>118.67999999999998</v>
      </c>
      <c r="N46" s="263">
        <f t="shared" si="12"/>
        <v>118.67999999999998</v>
      </c>
      <c r="O46" s="353"/>
    </row>
    <row r="47" spans="2:15" ht="16" outlineLevel="1">
      <c r="B47" s="151"/>
      <c r="C47" s="211" t="s">
        <v>405</v>
      </c>
      <c r="D47" s="156"/>
      <c r="E47" s="157" t="s">
        <v>12</v>
      </c>
      <c r="F47" s="312">
        <f>AVERAGE(J47:O47)</f>
        <v>0.6</v>
      </c>
      <c r="H47" s="257">
        <v>0</v>
      </c>
      <c r="I47" s="257">
        <v>0</v>
      </c>
      <c r="J47" s="314">
        <f>'1441_ИД'!$G$52</f>
        <v>0.6</v>
      </c>
      <c r="K47" s="314">
        <f>'1441_ИД'!$G$52</f>
        <v>0.6</v>
      </c>
      <c r="L47" s="314">
        <f>'1441_ИД'!$G$52</f>
        <v>0.6</v>
      </c>
      <c r="M47" s="314">
        <f>'1441_ИД'!$G$52</f>
        <v>0.6</v>
      </c>
      <c r="N47" s="314">
        <f>'1441_ИД'!$G$52</f>
        <v>0.6</v>
      </c>
      <c r="O47" s="353"/>
    </row>
    <row r="48" spans="2:15" ht="16" outlineLevel="1">
      <c r="B48" s="151"/>
      <c r="C48" s="211" t="s">
        <v>404</v>
      </c>
      <c r="D48" s="156"/>
      <c r="E48" s="157" t="s">
        <v>301</v>
      </c>
      <c r="F48" s="144">
        <f>AVERAGE(J48:O48)</f>
        <v>1978</v>
      </c>
      <c r="G48" s="140"/>
      <c r="H48" s="257">
        <v>0</v>
      </c>
      <c r="I48" s="257">
        <v>0</v>
      </c>
      <c r="J48" s="144">
        <f>J49</f>
        <v>1987</v>
      </c>
      <c r="K48" s="144">
        <f>K49</f>
        <v>1974</v>
      </c>
      <c r="L48" s="144">
        <f>L49</f>
        <v>1973</v>
      </c>
      <c r="M48" s="144">
        <f>M49</f>
        <v>1978</v>
      </c>
      <c r="N48" s="144">
        <f>N49</f>
        <v>1978</v>
      </c>
      <c r="O48" s="353"/>
    </row>
    <row r="49" spans="2:23" ht="16" outlineLevel="1">
      <c r="B49" s="151"/>
      <c r="C49" s="211" t="s">
        <v>400</v>
      </c>
      <c r="D49" s="156"/>
      <c r="E49" s="157" t="s">
        <v>301</v>
      </c>
      <c r="F49" s="144">
        <f>AVERAGE(J49:O49)</f>
        <v>1978</v>
      </c>
      <c r="G49" s="140"/>
      <c r="H49" s="257">
        <v>0</v>
      </c>
      <c r="I49" s="257">
        <v>0</v>
      </c>
      <c r="J49" s="144">
        <f>'1441_ИД'!K$104</f>
        <v>1987</v>
      </c>
      <c r="K49" s="144">
        <f>'1441_ИД'!L$104</f>
        <v>1974</v>
      </c>
      <c r="L49" s="144">
        <f>'1441_ИД'!M$104</f>
        <v>1973</v>
      </c>
      <c r="M49" s="144">
        <f>'1441_ИД'!N$104</f>
        <v>1978</v>
      </c>
      <c r="N49" s="144">
        <f>'1441_ИД'!O$104</f>
        <v>1978</v>
      </c>
      <c r="O49" s="353"/>
    </row>
    <row r="50" spans="2:23" ht="32" outlineLevel="1">
      <c r="B50" s="151"/>
      <c r="C50" s="211" t="s">
        <v>406</v>
      </c>
      <c r="D50" s="156"/>
      <c r="E50" s="157" t="s">
        <v>12</v>
      </c>
      <c r="F50" s="312">
        <f>AVERAGE(J50:O50)</f>
        <v>0.15</v>
      </c>
      <c r="H50" s="257">
        <v>0</v>
      </c>
      <c r="I50" s="257">
        <v>0</v>
      </c>
      <c r="J50" s="313">
        <f>'1441_ИД'!$G$46</f>
        <v>0.15</v>
      </c>
      <c r="K50" s="313">
        <f>'1441_ИД'!$G$46</f>
        <v>0.15</v>
      </c>
      <c r="L50" s="313">
        <f>'1441_ИД'!$G$46</f>
        <v>0.15</v>
      </c>
      <c r="M50" s="313">
        <f>'1441_ИД'!$G$46</f>
        <v>0.15</v>
      </c>
      <c r="N50" s="313">
        <f>'1441_ИД'!$G$46</f>
        <v>0.15</v>
      </c>
      <c r="O50" s="353"/>
    </row>
    <row r="51" spans="2:23" ht="32" outlineLevel="1">
      <c r="B51" s="151"/>
      <c r="C51" s="211" t="s">
        <v>407</v>
      </c>
      <c r="D51" s="156"/>
      <c r="E51" s="157" t="s">
        <v>12</v>
      </c>
      <c r="F51" s="312">
        <f>AVERAGE(J51:O51)</f>
        <v>0.05</v>
      </c>
      <c r="H51" s="257">
        <v>0</v>
      </c>
      <c r="I51" s="257">
        <v>0</v>
      </c>
      <c r="J51" s="313">
        <f>'1441_ИД'!$G$47</f>
        <v>0.05</v>
      </c>
      <c r="K51" s="313">
        <f>'1441_ИД'!$G$47</f>
        <v>0.05</v>
      </c>
      <c r="L51" s="313">
        <f>'1441_ИД'!$G$47</f>
        <v>0.05</v>
      </c>
      <c r="M51" s="313">
        <f>'1441_ИД'!$G$47</f>
        <v>0.05</v>
      </c>
      <c r="N51" s="313">
        <f>'1441_ИД'!$G$47</f>
        <v>0.05</v>
      </c>
      <c r="O51" s="353"/>
    </row>
    <row r="52" spans="2:23" outlineLevel="1">
      <c r="O52" s="353"/>
    </row>
    <row r="53" spans="2:23">
      <c r="B53" s="316"/>
      <c r="C53" s="317" t="s">
        <v>291</v>
      </c>
      <c r="D53" s="316"/>
      <c r="E53" s="316"/>
      <c r="F53" s="318"/>
      <c r="G53" s="318"/>
      <c r="H53" s="318"/>
      <c r="I53" s="318"/>
      <c r="J53" s="318"/>
      <c r="K53" s="318"/>
      <c r="L53" s="318"/>
      <c r="M53" s="318"/>
      <c r="N53" s="318"/>
      <c r="O53" s="353"/>
    </row>
    <row r="54" spans="2:23">
      <c r="O54" s="353"/>
    </row>
    <row r="55" spans="2:23" ht="32">
      <c r="B55" s="151" t="s">
        <v>313</v>
      </c>
      <c r="C55" s="152" t="s">
        <v>105</v>
      </c>
      <c r="D55" s="153" t="s">
        <v>97</v>
      </c>
      <c r="E55" s="285" t="s">
        <v>7</v>
      </c>
      <c r="F55" s="142">
        <f>SUM(G55:N55)</f>
        <v>76043.664000000004</v>
      </c>
      <c r="G55" s="142"/>
      <c r="H55" s="142">
        <f t="shared" ref="H55:N55" si="13">H56*H57</f>
        <v>0</v>
      </c>
      <c r="I55" s="142">
        <f t="shared" si="13"/>
        <v>0</v>
      </c>
      <c r="J55" s="263">
        <f t="shared" si="13"/>
        <v>26824.464</v>
      </c>
      <c r="K55" s="142">
        <f t="shared" si="13"/>
        <v>12304.8</v>
      </c>
      <c r="L55" s="142">
        <f t="shared" si="13"/>
        <v>12304.8</v>
      </c>
      <c r="M55" s="142">
        <f t="shared" si="13"/>
        <v>12304.8</v>
      </c>
      <c r="N55" s="142">
        <f t="shared" si="13"/>
        <v>12304.8</v>
      </c>
      <c r="O55" s="353"/>
      <c r="Q55" s="49">
        <f t="shared" ref="Q55:W55" si="14">SUM(Q56:Q57)</f>
        <v>0</v>
      </c>
      <c r="R55" s="50">
        <f t="shared" si="14"/>
        <v>0</v>
      </c>
      <c r="S55" s="50">
        <f t="shared" si="14"/>
        <v>327</v>
      </c>
      <c r="T55" s="50">
        <f t="shared" si="14"/>
        <v>0</v>
      </c>
      <c r="U55" s="50">
        <f t="shared" si="14"/>
        <v>0</v>
      </c>
      <c r="V55" s="50">
        <f t="shared" si="14"/>
        <v>0</v>
      </c>
      <c r="W55" s="50">
        <f t="shared" si="14"/>
        <v>0</v>
      </c>
    </row>
    <row r="56" spans="2:23" ht="16">
      <c r="B56" s="151"/>
      <c r="C56" s="155" t="s">
        <v>282</v>
      </c>
      <c r="D56" s="156"/>
      <c r="E56" s="356" t="s">
        <v>106</v>
      </c>
      <c r="F56" s="144">
        <f>SUM(I56:N56)</f>
        <v>927</v>
      </c>
      <c r="G56" s="140"/>
      <c r="H56" s="257">
        <v>0</v>
      </c>
      <c r="I56" s="144">
        <f>IF('1441_Расчет'!R56&lt;&gt;0,'1441_Расчет'!R56,I59)</f>
        <v>0</v>
      </c>
      <c r="J56" s="144">
        <f>IF('1441_Расчет'!S56&lt;&gt;0,'1441_Расчет'!S56,J59)</f>
        <v>327</v>
      </c>
      <c r="K56" s="144">
        <f>IF('1441_Расчет'!T56&lt;&gt;0,'1441_Расчет'!T56,K59)</f>
        <v>150</v>
      </c>
      <c r="L56" s="144">
        <f>IF('1441_Расчет'!U56&lt;&gt;0,'1441_Расчет'!U56,L59)</f>
        <v>150</v>
      </c>
      <c r="M56" s="144">
        <f>IF('1441_Расчет'!V56&lt;&gt;0,'1441_Расчет'!V56,M59)</f>
        <v>150</v>
      </c>
      <c r="N56" s="144">
        <f>IF('1441_Расчет'!W56&lt;&gt;0,'1441_Расчет'!W56,N59)</f>
        <v>150</v>
      </c>
      <c r="O56" s="353"/>
      <c r="Q56" s="163">
        <v>0</v>
      </c>
      <c r="R56" s="164">
        <v>0</v>
      </c>
      <c r="S56" s="164">
        <f>'Fact_KPI_1-3_9m2021'!C23</f>
        <v>327</v>
      </c>
      <c r="T56" s="164"/>
      <c r="U56" s="164"/>
      <c r="V56" s="164"/>
      <c r="W56" s="164"/>
    </row>
    <row r="57" spans="2:23" ht="16">
      <c r="B57" s="151"/>
      <c r="C57" s="155" t="s">
        <v>109</v>
      </c>
      <c r="D57" s="155"/>
      <c r="E57" s="356" t="s">
        <v>110</v>
      </c>
      <c r="F57" s="144">
        <f>AVERAGE(I57:N57)</f>
        <v>82.031999999999996</v>
      </c>
      <c r="G57" s="140"/>
      <c r="H57" s="257">
        <v>0</v>
      </c>
      <c r="I57" s="145">
        <f>'1441_ИД'!$G$59</f>
        <v>82.031999999999996</v>
      </c>
      <c r="J57" s="145">
        <f>'1441_ИД'!$G$59</f>
        <v>82.031999999999996</v>
      </c>
      <c r="K57" s="145">
        <f>'1441_ИД'!$G$59</f>
        <v>82.031999999999996</v>
      </c>
      <c r="L57" s="145">
        <f>'1441_ИД'!$G$59</f>
        <v>82.031999999999996</v>
      </c>
      <c r="M57" s="145">
        <f>'1441_ИД'!$G$59</f>
        <v>82.031999999999996</v>
      </c>
      <c r="N57" s="145">
        <f>'1441_ИД'!$G$59</f>
        <v>82.031999999999996</v>
      </c>
      <c r="O57" s="353"/>
      <c r="Q57" s="165">
        <f>IFERROR(#REF!/#REF!,)</f>
        <v>0</v>
      </c>
      <c r="R57" s="145">
        <f>IFERROR(#REF!/#REF!,)</f>
        <v>0</v>
      </c>
      <c r="S57" s="145">
        <f>IFERROR(#REF!/#REF!,)</f>
        <v>0</v>
      </c>
      <c r="T57" s="145">
        <f>IFERROR(#REF!/#REF!,)</f>
        <v>0</v>
      </c>
      <c r="U57" s="145">
        <f>IFERROR(#REF!/#REF!,)</f>
        <v>0</v>
      </c>
      <c r="V57" s="145">
        <f>IFERROR(#REF!/#REF!,)</f>
        <v>0</v>
      </c>
      <c r="W57" s="145">
        <f>IFERROR(#REF!/#REF!,)</f>
        <v>0</v>
      </c>
    </row>
    <row r="58" spans="2:23" outlineLevel="1">
      <c r="E58" s="272"/>
      <c r="F58" s="140"/>
      <c r="G58" s="140"/>
      <c r="H58" s="140"/>
      <c r="I58" s="140"/>
      <c r="J58" s="140"/>
      <c r="K58" s="140"/>
      <c r="L58" s="140"/>
      <c r="M58" s="140"/>
      <c r="N58" s="140"/>
      <c r="O58" s="353"/>
    </row>
    <row r="59" spans="2:23" ht="32" outlineLevel="1">
      <c r="B59" s="151" t="s">
        <v>309</v>
      </c>
      <c r="C59" s="152" t="s">
        <v>172</v>
      </c>
      <c r="D59" s="153" t="s">
        <v>97</v>
      </c>
      <c r="E59" s="274" t="s">
        <v>108</v>
      </c>
      <c r="F59" s="142">
        <f>SUM(G59:N59)</f>
        <v>750</v>
      </c>
      <c r="G59" s="142"/>
      <c r="H59" s="142">
        <f>H60*H61*H62*H63</f>
        <v>0</v>
      </c>
      <c r="I59" s="142">
        <f t="shared" ref="I59:N59" si="15">I60*I61*I62*I63</f>
        <v>0</v>
      </c>
      <c r="J59" s="142">
        <f t="shared" si="15"/>
        <v>150</v>
      </c>
      <c r="K59" s="142">
        <f t="shared" si="15"/>
        <v>150</v>
      </c>
      <c r="L59" s="142">
        <f t="shared" si="15"/>
        <v>150</v>
      </c>
      <c r="M59" s="142">
        <f t="shared" si="15"/>
        <v>150</v>
      </c>
      <c r="N59" s="142">
        <f t="shared" si="15"/>
        <v>150</v>
      </c>
      <c r="O59" s="353"/>
    </row>
    <row r="60" spans="2:23" ht="16" outlineLevel="1">
      <c r="B60" s="151"/>
      <c r="C60" s="155" t="s">
        <v>317</v>
      </c>
      <c r="D60" s="156"/>
      <c r="E60" s="275" t="s">
        <v>106</v>
      </c>
      <c r="F60" s="144">
        <f>AVERAGE(I60:N60)</f>
        <v>3</v>
      </c>
      <c r="G60" s="140"/>
      <c r="H60" s="257">
        <v>0</v>
      </c>
      <c r="I60" s="144">
        <f>'1441_ИД'!$G$69</f>
        <v>3</v>
      </c>
      <c r="J60" s="144">
        <f>'1441_ИД'!$G$69</f>
        <v>3</v>
      </c>
      <c r="K60" s="144">
        <f>'1441_ИД'!$G$69</f>
        <v>3</v>
      </c>
      <c r="L60" s="144">
        <f>'1441_ИД'!$G$69</f>
        <v>3</v>
      </c>
      <c r="M60" s="144">
        <f>'1441_ИД'!$G$69</f>
        <v>3</v>
      </c>
      <c r="N60" s="144">
        <f>'1441_ИД'!$G$69</f>
        <v>3</v>
      </c>
      <c r="O60" s="353"/>
    </row>
    <row r="61" spans="2:23" ht="16" outlineLevel="1">
      <c r="B61" s="151"/>
      <c r="C61" s="155" t="s">
        <v>593</v>
      </c>
      <c r="D61" s="155"/>
      <c r="E61" s="276" t="s">
        <v>108</v>
      </c>
      <c r="F61" s="144">
        <f>SUM(I61:N61)</f>
        <v>1500</v>
      </c>
      <c r="G61" s="140"/>
      <c r="H61" s="257">
        <v>0</v>
      </c>
      <c r="I61" s="145">
        <f>'1441_ИД'!$G$60</f>
        <v>250</v>
      </c>
      <c r="J61" s="145">
        <f>'1441_ИД'!$G$60</f>
        <v>250</v>
      </c>
      <c r="K61" s="145">
        <f>'1441_ИД'!$G$60</f>
        <v>250</v>
      </c>
      <c r="L61" s="145">
        <f>'1441_ИД'!$G$60</f>
        <v>250</v>
      </c>
      <c r="M61" s="145">
        <f>'1441_ИД'!$G$60</f>
        <v>250</v>
      </c>
      <c r="N61" s="145">
        <f>'1441_ИД'!$G$60</f>
        <v>250</v>
      </c>
      <c r="O61" s="353"/>
    </row>
    <row r="62" spans="2:23" ht="16" outlineLevel="1">
      <c r="B62" s="151"/>
      <c r="C62" s="21" t="s">
        <v>426</v>
      </c>
      <c r="D62" s="155"/>
      <c r="E62" s="276" t="s">
        <v>108</v>
      </c>
      <c r="F62" s="144">
        <f>SUM(I62:N62)</f>
        <v>5</v>
      </c>
      <c r="G62" s="140"/>
      <c r="H62" s="257">
        <v>0</v>
      </c>
      <c r="I62" s="145">
        <f>'1441_ИД'!J64</f>
        <v>0</v>
      </c>
      <c r="J62" s="145">
        <f>'1441_ИД'!K64</f>
        <v>1</v>
      </c>
      <c r="K62" s="145">
        <f>'1441_ИД'!L64</f>
        <v>1</v>
      </c>
      <c r="L62" s="145">
        <f>'1441_ИД'!M64</f>
        <v>1</v>
      </c>
      <c r="M62" s="145">
        <f>'1441_ИД'!N64</f>
        <v>1</v>
      </c>
      <c r="N62" s="145">
        <f>'1441_ИД'!O64</f>
        <v>1</v>
      </c>
      <c r="O62" s="353"/>
    </row>
    <row r="63" spans="2:23" ht="32" outlineLevel="1">
      <c r="B63" s="151"/>
      <c r="C63" s="21" t="s">
        <v>428</v>
      </c>
      <c r="D63" s="155"/>
      <c r="E63" s="276" t="s">
        <v>108</v>
      </c>
      <c r="F63" s="144">
        <f>SUM(I63:N63)</f>
        <v>1.2</v>
      </c>
      <c r="G63" s="140"/>
      <c r="H63" s="257">
        <v>0</v>
      </c>
      <c r="I63" s="169">
        <f>'1441_ИД'!J65</f>
        <v>0.2</v>
      </c>
      <c r="J63" s="169">
        <f>'1441_ИД'!K65</f>
        <v>0.2</v>
      </c>
      <c r="K63" s="169">
        <f>'1441_ИД'!L65</f>
        <v>0.2</v>
      </c>
      <c r="L63" s="169">
        <f>'1441_ИД'!M65</f>
        <v>0.2</v>
      </c>
      <c r="M63" s="169">
        <f>'1441_ИД'!N65</f>
        <v>0.2</v>
      </c>
      <c r="N63" s="169">
        <f>'1441_ИД'!O65</f>
        <v>0.2</v>
      </c>
      <c r="O63" s="353"/>
    </row>
    <row r="64" spans="2:23" outlineLevel="1">
      <c r="E64" s="272"/>
      <c r="F64" s="140"/>
      <c r="G64" s="140"/>
      <c r="H64" s="140"/>
      <c r="I64" s="140"/>
      <c r="J64" s="140"/>
      <c r="K64" s="140"/>
      <c r="L64" s="140"/>
      <c r="M64" s="140"/>
      <c r="N64" s="140"/>
      <c r="O64" s="353"/>
    </row>
    <row r="65" spans="2:15" ht="32" outlineLevel="1">
      <c r="B65" s="151" t="s">
        <v>314</v>
      </c>
      <c r="C65" s="152" t="s">
        <v>591</v>
      </c>
      <c r="D65" s="153" t="s">
        <v>97</v>
      </c>
      <c r="E65" s="274" t="s">
        <v>108</v>
      </c>
      <c r="F65" s="142">
        <f>SUM(G65:N65)</f>
        <v>200</v>
      </c>
      <c r="G65" s="140"/>
      <c r="H65" s="142">
        <f>H66*H67*H70*H71</f>
        <v>0</v>
      </c>
      <c r="I65" s="142">
        <f t="shared" ref="I65:N65" si="16">I66</f>
        <v>0</v>
      </c>
      <c r="J65" s="142">
        <f t="shared" si="16"/>
        <v>200</v>
      </c>
      <c r="K65" s="142">
        <f t="shared" si="16"/>
        <v>0</v>
      </c>
      <c r="L65" s="142">
        <f t="shared" si="16"/>
        <v>0</v>
      </c>
      <c r="M65" s="142">
        <f t="shared" si="16"/>
        <v>0</v>
      </c>
      <c r="N65" s="142">
        <f t="shared" si="16"/>
        <v>0</v>
      </c>
      <c r="O65" s="353"/>
    </row>
    <row r="66" spans="2:15" ht="16" outlineLevel="1">
      <c r="B66" s="151"/>
      <c r="C66" s="155" t="s">
        <v>591</v>
      </c>
      <c r="D66" s="156"/>
      <c r="E66" s="275" t="s">
        <v>106</v>
      </c>
      <c r="F66" s="144">
        <f>AVERAGE(I66:N66)</f>
        <v>33.333333333333336</v>
      </c>
      <c r="G66" s="140"/>
      <c r="H66" s="257">
        <v>0</v>
      </c>
      <c r="I66" s="144">
        <f>'1441_ИД'!J62</f>
        <v>0</v>
      </c>
      <c r="J66" s="144">
        <f>'1441_ИД'!K62</f>
        <v>200</v>
      </c>
      <c r="K66" s="144">
        <f>'1441_ИД'!L62</f>
        <v>0</v>
      </c>
      <c r="L66" s="144">
        <f>'1441_ИД'!M62</f>
        <v>0</v>
      </c>
      <c r="M66" s="144">
        <f>'1441_ИД'!N62</f>
        <v>0</v>
      </c>
      <c r="N66" s="144">
        <f>'1441_ИД'!O62</f>
        <v>0</v>
      </c>
      <c r="O66" s="353"/>
    </row>
    <row r="67" spans="2:15">
      <c r="E67" s="272"/>
      <c r="F67" s="140"/>
      <c r="G67" s="140"/>
      <c r="H67" s="140"/>
      <c r="I67" s="140"/>
      <c r="J67" s="140"/>
      <c r="K67" s="140"/>
      <c r="L67" s="140"/>
      <c r="M67" s="140"/>
      <c r="N67" s="140"/>
      <c r="O67" s="353"/>
    </row>
    <row r="68" spans="2:15">
      <c r="B68" s="316"/>
      <c r="C68" s="317" t="s">
        <v>620</v>
      </c>
      <c r="D68" s="316"/>
      <c r="E68" s="316"/>
      <c r="F68" s="318"/>
      <c r="G68" s="318"/>
      <c r="H68" s="318"/>
      <c r="I68" s="318"/>
      <c r="J68" s="318"/>
      <c r="K68" s="318"/>
      <c r="L68" s="318"/>
      <c r="M68" s="318"/>
      <c r="N68" s="318"/>
      <c r="O68" s="353"/>
    </row>
    <row r="69" spans="2:15">
      <c r="E69" s="272"/>
      <c r="F69" s="140"/>
      <c r="G69" s="140"/>
      <c r="H69" s="140"/>
      <c r="I69" s="140"/>
      <c r="J69" s="140"/>
      <c r="K69" s="140"/>
      <c r="L69" s="140"/>
      <c r="M69" s="140"/>
      <c r="N69" s="140"/>
      <c r="O69" s="353"/>
    </row>
    <row r="70" spans="2:15" ht="32">
      <c r="B70" s="151" t="s">
        <v>599</v>
      </c>
      <c r="C70" s="152" t="s">
        <v>293</v>
      </c>
      <c r="D70" s="153" t="s">
        <v>97</v>
      </c>
      <c r="E70" s="154" t="s">
        <v>7</v>
      </c>
      <c r="F70" s="142">
        <f>SUM(H70:O70)</f>
        <v>44887.5</v>
      </c>
      <c r="G70" s="142"/>
      <c r="H70" s="263">
        <f t="shared" ref="H70:N70" si="17">H71*H72</f>
        <v>0</v>
      </c>
      <c r="I70" s="263">
        <f t="shared" si="17"/>
        <v>0</v>
      </c>
      <c r="J70" s="263">
        <f t="shared" si="17"/>
        <v>7087.5</v>
      </c>
      <c r="K70" s="263">
        <f t="shared" si="17"/>
        <v>9450</v>
      </c>
      <c r="L70" s="263">
        <f t="shared" si="17"/>
        <v>9450</v>
      </c>
      <c r="M70" s="263">
        <f t="shared" si="17"/>
        <v>9450</v>
      </c>
      <c r="N70" s="263">
        <f t="shared" si="17"/>
        <v>9450</v>
      </c>
      <c r="O70" s="353"/>
    </row>
    <row r="71" spans="2:15" ht="16">
      <c r="B71" s="151"/>
      <c r="C71" s="155" t="s">
        <v>135</v>
      </c>
      <c r="D71" s="156"/>
      <c r="E71" s="94" t="s">
        <v>300</v>
      </c>
      <c r="F71" s="144">
        <f>SUM(J71:N71)</f>
        <v>24.9375</v>
      </c>
      <c r="G71" s="140"/>
      <c r="H71" s="257">
        <v>0</v>
      </c>
      <c r="I71" s="144">
        <f t="shared" ref="I71:N71" si="18">I74</f>
        <v>0</v>
      </c>
      <c r="J71" s="144">
        <f t="shared" si="18"/>
        <v>3.9375</v>
      </c>
      <c r="K71" s="144">
        <f t="shared" si="18"/>
        <v>5.25</v>
      </c>
      <c r="L71" s="144">
        <f t="shared" si="18"/>
        <v>5.25</v>
      </c>
      <c r="M71" s="144">
        <f t="shared" si="18"/>
        <v>5.25</v>
      </c>
      <c r="N71" s="144">
        <f t="shared" si="18"/>
        <v>5.25</v>
      </c>
      <c r="O71" s="353"/>
    </row>
    <row r="72" spans="2:15" ht="16">
      <c r="B72" s="151"/>
      <c r="C72" s="155" t="s">
        <v>379</v>
      </c>
      <c r="D72" s="155"/>
      <c r="E72" s="94" t="s">
        <v>166</v>
      </c>
      <c r="F72" s="144">
        <f>AVERAGE(J72:N72)</f>
        <v>1800</v>
      </c>
      <c r="G72" s="140"/>
      <c r="H72" s="165">
        <v>0</v>
      </c>
      <c r="I72" s="145">
        <f>'1441_ИД'!$G$95</f>
        <v>1800</v>
      </c>
      <c r="J72" s="145">
        <f>'1441_ИД'!$G$95</f>
        <v>1800</v>
      </c>
      <c r="K72" s="145">
        <f>'1441_ИД'!$G$95</f>
        <v>1800</v>
      </c>
      <c r="L72" s="145">
        <f>'1441_ИД'!$G$95</f>
        <v>1800</v>
      </c>
      <c r="M72" s="145">
        <f>'1441_ИД'!$G$95</f>
        <v>1800</v>
      </c>
      <c r="N72" s="145">
        <f>'1441_ИД'!$G$95</f>
        <v>1800</v>
      </c>
      <c r="O72" s="353"/>
    </row>
    <row r="73" spans="2:15" outlineLevel="1">
      <c r="E73" s="272"/>
      <c r="F73" s="140"/>
      <c r="G73" s="140"/>
      <c r="H73" s="140"/>
      <c r="I73" s="140"/>
      <c r="J73" s="140"/>
      <c r="K73" s="140"/>
      <c r="L73" s="140"/>
      <c r="M73" s="140"/>
      <c r="N73" s="140"/>
      <c r="O73" s="353"/>
    </row>
    <row r="74" spans="2:15" ht="32" outlineLevel="1">
      <c r="B74" s="151" t="s">
        <v>600</v>
      </c>
      <c r="C74" s="152" t="s">
        <v>399</v>
      </c>
      <c r="D74" s="153" t="s">
        <v>97</v>
      </c>
      <c r="E74" s="154" t="s">
        <v>300</v>
      </c>
      <c r="F74" s="142">
        <f>SUM(H74:O74)</f>
        <v>24.9375</v>
      </c>
      <c r="G74" s="142"/>
      <c r="H74" s="263">
        <f>H75*H76*(H77-H78)*H79*H80</f>
        <v>0</v>
      </c>
      <c r="I74" s="263">
        <f t="shared" ref="I74:N74" si="19">I75*I76*(I77-I78)*I79*I80</f>
        <v>0</v>
      </c>
      <c r="J74" s="263">
        <f>J75*J76*(J77-J78)*J79*J80</f>
        <v>3.9375</v>
      </c>
      <c r="K74" s="263">
        <f t="shared" si="19"/>
        <v>5.25</v>
      </c>
      <c r="L74" s="263">
        <f t="shared" si="19"/>
        <v>5.25</v>
      </c>
      <c r="M74" s="263">
        <f t="shared" si="19"/>
        <v>5.25</v>
      </c>
      <c r="N74" s="263">
        <f t="shared" si="19"/>
        <v>5.25</v>
      </c>
      <c r="O74" s="353"/>
    </row>
    <row r="75" spans="2:15" ht="32" outlineLevel="1">
      <c r="B75" s="151"/>
      <c r="C75" s="289" t="s">
        <v>402</v>
      </c>
      <c r="D75" s="159"/>
      <c r="E75" s="22" t="s">
        <v>302</v>
      </c>
      <c r="F75" s="144">
        <f>AVERAGE(J75:O75)</f>
        <v>70</v>
      </c>
      <c r="H75" s="257">
        <v>0</v>
      </c>
      <c r="I75" s="354">
        <f>'1441_ИД'!$G$72</f>
        <v>70</v>
      </c>
      <c r="J75" s="354">
        <f>'1441_ИД'!$G$72</f>
        <v>70</v>
      </c>
      <c r="K75" s="354">
        <f>'1441_ИД'!$G$72</f>
        <v>70</v>
      </c>
      <c r="L75" s="354">
        <f>'1441_ИД'!$G$72</f>
        <v>70</v>
      </c>
      <c r="M75" s="354">
        <f>'1441_ИД'!$G$72</f>
        <v>70</v>
      </c>
      <c r="N75" s="354">
        <f>'1441_ИД'!$G$72</f>
        <v>70</v>
      </c>
      <c r="O75" s="353"/>
    </row>
    <row r="76" spans="2:15" ht="16" outlineLevel="1">
      <c r="B76" s="151"/>
      <c r="C76" s="289" t="s">
        <v>308</v>
      </c>
      <c r="D76" s="159"/>
      <c r="E76" s="22" t="s">
        <v>12</v>
      </c>
      <c r="F76" s="312">
        <f>AVERAGE(J76:O76)</f>
        <v>0.75</v>
      </c>
      <c r="H76" s="257">
        <v>0</v>
      </c>
      <c r="I76" s="355">
        <f>'1441_ИД'!$G$73</f>
        <v>0.75</v>
      </c>
      <c r="J76" s="355">
        <f>'1441_ИД'!$G$73</f>
        <v>0.75</v>
      </c>
      <c r="K76" s="355">
        <f>'1441_ИД'!$G$73</f>
        <v>0.75</v>
      </c>
      <c r="L76" s="355">
        <f>'1441_ИД'!$G$73</f>
        <v>0.75</v>
      </c>
      <c r="M76" s="355">
        <f>'1441_ИД'!$G$73</f>
        <v>0.75</v>
      </c>
      <c r="N76" s="355">
        <f>'1441_ИД'!$G$73</f>
        <v>0.75</v>
      </c>
      <c r="O76" s="353"/>
    </row>
    <row r="77" spans="2:15" ht="32" outlineLevel="1">
      <c r="B77" s="151"/>
      <c r="C77" s="289" t="s">
        <v>596</v>
      </c>
      <c r="D77" s="159"/>
      <c r="E77" s="22" t="s">
        <v>12</v>
      </c>
      <c r="F77" s="312">
        <f>AVERAGE(J77:O77)</f>
        <v>0.15</v>
      </c>
      <c r="H77" s="257">
        <v>0</v>
      </c>
      <c r="I77" s="355">
        <f>'1441_ИД'!$G$74</f>
        <v>0.15</v>
      </c>
      <c r="J77" s="355">
        <f>'1441_ИД'!$G$74</f>
        <v>0.15</v>
      </c>
      <c r="K77" s="355">
        <f>'1441_ИД'!$G$74</f>
        <v>0.15</v>
      </c>
      <c r="L77" s="355">
        <f>'1441_ИД'!$G$74</f>
        <v>0.15</v>
      </c>
      <c r="M77" s="355">
        <f>'1441_ИД'!$G$74</f>
        <v>0.15</v>
      </c>
      <c r="N77" s="355">
        <f>'1441_ИД'!$G$74</f>
        <v>0.15</v>
      </c>
      <c r="O77" s="353"/>
    </row>
    <row r="78" spans="2:15" ht="32" outlineLevel="1">
      <c r="B78" s="151"/>
      <c r="C78" s="289" t="s">
        <v>408</v>
      </c>
      <c r="D78" s="159"/>
      <c r="E78" s="22" t="s">
        <v>12</v>
      </c>
      <c r="F78" s="312">
        <f>AVERAGE(J78:O78)</f>
        <v>0.05</v>
      </c>
      <c r="H78" s="257">
        <v>0</v>
      </c>
      <c r="I78" s="355">
        <f>'1441_ИД'!$G$75</f>
        <v>0.05</v>
      </c>
      <c r="J78" s="355">
        <f>'1441_ИД'!$G$75</f>
        <v>0.05</v>
      </c>
      <c r="K78" s="355">
        <f>'1441_ИД'!$G$75</f>
        <v>0.05</v>
      </c>
      <c r="L78" s="355">
        <f>'1441_ИД'!$G$75</f>
        <v>0.05</v>
      </c>
      <c r="M78" s="355">
        <f>'1441_ИД'!$G$75</f>
        <v>0.05</v>
      </c>
      <c r="N78" s="355">
        <f>'1441_ИД'!$G$75</f>
        <v>0.05</v>
      </c>
      <c r="O78" s="353"/>
    </row>
    <row r="79" spans="2:15" ht="16" outlineLevel="1">
      <c r="B79" s="151"/>
      <c r="C79" s="211" t="s">
        <v>391</v>
      </c>
      <c r="D79" s="155"/>
      <c r="E79" s="157" t="s">
        <v>331</v>
      </c>
      <c r="F79" s="165"/>
      <c r="G79" s="214"/>
      <c r="H79" s="257">
        <v>0</v>
      </c>
      <c r="I79" s="144">
        <f>'1441_ИД'!J92</f>
        <v>0</v>
      </c>
      <c r="J79" s="144">
        <f>'1441_ИД'!K92</f>
        <v>1</v>
      </c>
      <c r="K79" s="144">
        <f>'1441_ИД'!L92</f>
        <v>1</v>
      </c>
      <c r="L79" s="144">
        <f>'1441_ИД'!M92</f>
        <v>1</v>
      </c>
      <c r="M79" s="144">
        <f>'1441_ИД'!N92</f>
        <v>1</v>
      </c>
      <c r="N79" s="144">
        <f>'1441_ИД'!O92</f>
        <v>1</v>
      </c>
      <c r="O79" s="353"/>
    </row>
    <row r="80" spans="2:15" ht="32" outlineLevel="1">
      <c r="B80" s="151"/>
      <c r="C80" s="211" t="s">
        <v>390</v>
      </c>
      <c r="D80" s="155"/>
      <c r="E80" s="157" t="s">
        <v>331</v>
      </c>
      <c r="F80" s="165"/>
      <c r="G80" s="214"/>
      <c r="H80" s="257">
        <v>0</v>
      </c>
      <c r="I80" s="342">
        <f>'1441_ИД'!J76</f>
        <v>0</v>
      </c>
      <c r="J80" s="342">
        <f>'1441_ИД'!K76</f>
        <v>0.75</v>
      </c>
      <c r="K80" s="342">
        <f>'1441_ИД'!L76</f>
        <v>1</v>
      </c>
      <c r="L80" s="342">
        <f>'1441_ИД'!M76</f>
        <v>1</v>
      </c>
      <c r="M80" s="342">
        <f>'1441_ИД'!N76</f>
        <v>1</v>
      </c>
      <c r="N80" s="342">
        <f>'1441_ИД'!O76</f>
        <v>1</v>
      </c>
      <c r="O80" s="353"/>
    </row>
    <row r="81" spans="2:15">
      <c r="E81" s="272"/>
      <c r="F81" s="140"/>
      <c r="G81" s="140"/>
      <c r="H81" s="140"/>
      <c r="I81" s="140"/>
      <c r="J81" s="140"/>
      <c r="K81" s="140"/>
      <c r="L81" s="140"/>
      <c r="M81" s="140"/>
      <c r="N81" s="140"/>
      <c r="O81" s="353"/>
    </row>
    <row r="82" spans="2:15">
      <c r="B82" s="316"/>
      <c r="C82" s="317" t="s">
        <v>597</v>
      </c>
      <c r="D82" s="316"/>
      <c r="E82" s="316"/>
      <c r="F82" s="318"/>
      <c r="G82" s="318"/>
      <c r="H82" s="318"/>
      <c r="I82" s="318"/>
      <c r="J82" s="318"/>
      <c r="K82" s="318"/>
      <c r="L82" s="318"/>
      <c r="M82" s="318"/>
      <c r="N82" s="318"/>
      <c r="O82" s="353"/>
    </row>
    <row r="83" spans="2:15">
      <c r="E83" s="272"/>
      <c r="F83" s="140"/>
      <c r="G83" s="140"/>
      <c r="H83" s="140"/>
      <c r="I83" s="140"/>
      <c r="J83" s="140"/>
      <c r="K83" s="140"/>
      <c r="L83" s="140"/>
      <c r="M83" s="140"/>
      <c r="N83" s="140"/>
      <c r="O83" s="353"/>
    </row>
    <row r="84" spans="2:15" ht="32">
      <c r="B84" s="151" t="s">
        <v>598</v>
      </c>
      <c r="C84" s="152" t="s">
        <v>597</v>
      </c>
      <c r="D84" s="153" t="s">
        <v>97</v>
      </c>
      <c r="E84" s="154" t="s">
        <v>7</v>
      </c>
      <c r="F84" s="142">
        <f>SUM(H84:O84)</f>
        <v>165000</v>
      </c>
      <c r="G84" s="142"/>
      <c r="H84" s="263">
        <f>SUM(H87*H89*H85,H88*I90*H86)</f>
        <v>0</v>
      </c>
      <c r="I84" s="263">
        <f t="shared" ref="I84:N84" si="20">SUM(I87*I89*I85,I88*J90*I86)</f>
        <v>0</v>
      </c>
      <c r="J84" s="263">
        <f t="shared" si="20"/>
        <v>27000</v>
      </c>
      <c r="K84" s="263">
        <f t="shared" si="20"/>
        <v>36000</v>
      </c>
      <c r="L84" s="263">
        <f t="shared" si="20"/>
        <v>36000</v>
      </c>
      <c r="M84" s="263">
        <f t="shared" si="20"/>
        <v>36000</v>
      </c>
      <c r="N84" s="263">
        <f t="shared" si="20"/>
        <v>30000</v>
      </c>
      <c r="O84" s="353"/>
    </row>
    <row r="85" spans="2:15" ht="32">
      <c r="B85" s="151"/>
      <c r="C85" s="155" t="s">
        <v>613</v>
      </c>
      <c r="D85" s="156"/>
      <c r="E85" s="94" t="s">
        <v>12</v>
      </c>
      <c r="F85" s="144">
        <f>SUM(J85:N85)</f>
        <v>4.7500000000000007E-2</v>
      </c>
      <c r="G85" s="140"/>
      <c r="H85" s="257">
        <v>0</v>
      </c>
      <c r="I85" s="363">
        <f>I91</f>
        <v>0</v>
      </c>
      <c r="J85" s="363">
        <f t="shared" ref="J85:N85" si="21">J91</f>
        <v>7.4999999999999997E-3</v>
      </c>
      <c r="K85" s="363">
        <f t="shared" si="21"/>
        <v>0.01</v>
      </c>
      <c r="L85" s="363">
        <f t="shared" si="21"/>
        <v>0.01</v>
      </c>
      <c r="M85" s="363">
        <f t="shared" si="21"/>
        <v>0.01</v>
      </c>
      <c r="N85" s="363">
        <f t="shared" si="21"/>
        <v>0.01</v>
      </c>
      <c r="O85" s="353"/>
    </row>
    <row r="86" spans="2:15" ht="32">
      <c r="B86" s="151"/>
      <c r="C86" s="155" t="s">
        <v>614</v>
      </c>
      <c r="D86" s="155"/>
      <c r="E86" s="94" t="s">
        <v>12</v>
      </c>
      <c r="F86" s="144">
        <f>AVERAGE(J86:N86)</f>
        <v>9.5000000000000015E-3</v>
      </c>
      <c r="G86" s="140"/>
      <c r="H86" s="165">
        <v>0</v>
      </c>
      <c r="I86" s="364">
        <f>I91</f>
        <v>0</v>
      </c>
      <c r="J86" s="364">
        <f t="shared" ref="J86:N86" si="22">J91</f>
        <v>7.4999999999999997E-3</v>
      </c>
      <c r="K86" s="364">
        <f t="shared" si="22"/>
        <v>0.01</v>
      </c>
      <c r="L86" s="364">
        <f t="shared" si="22"/>
        <v>0.01</v>
      </c>
      <c r="M86" s="364">
        <f t="shared" si="22"/>
        <v>0.01</v>
      </c>
      <c r="N86" s="364">
        <f t="shared" si="22"/>
        <v>0.01</v>
      </c>
      <c r="O86" s="353"/>
    </row>
    <row r="87" spans="2:15" ht="32">
      <c r="B87" s="151"/>
      <c r="C87" s="155" t="s">
        <v>602</v>
      </c>
      <c r="D87" s="155"/>
      <c r="E87" s="358" t="s">
        <v>166</v>
      </c>
      <c r="F87" s="144">
        <f>AVERAGE(J87:N87)</f>
        <v>300000</v>
      </c>
      <c r="G87" s="140"/>
      <c r="H87" s="165">
        <v>0</v>
      </c>
      <c r="I87" s="145">
        <f>'1441_ИД'!$G$79</f>
        <v>300000</v>
      </c>
      <c r="J87" s="145">
        <f>'1441_ИД'!$G$79</f>
        <v>300000</v>
      </c>
      <c r="K87" s="145">
        <f>'1441_ИД'!$G$79</f>
        <v>300000</v>
      </c>
      <c r="L87" s="145">
        <f>'1441_ИД'!$G$79</f>
        <v>300000</v>
      </c>
      <c r="M87" s="145">
        <f>'1441_ИД'!$G$79</f>
        <v>300000</v>
      </c>
      <c r="N87" s="145">
        <f>'1441_ИД'!$G$79</f>
        <v>300000</v>
      </c>
      <c r="O87" s="353"/>
    </row>
    <row r="88" spans="2:15" ht="32">
      <c r="B88" s="151"/>
      <c r="C88" s="155" t="s">
        <v>603</v>
      </c>
      <c r="D88" s="155"/>
      <c r="E88" s="358" t="s">
        <v>166</v>
      </c>
      <c r="F88" s="144">
        <f>AVERAGE(J88:N88)</f>
        <v>30000</v>
      </c>
      <c r="G88" s="140"/>
      <c r="H88" s="165">
        <v>0</v>
      </c>
      <c r="I88" s="145">
        <f>'1441_ИД'!$G$80</f>
        <v>30000</v>
      </c>
      <c r="J88" s="145">
        <f>'1441_ИД'!$G$80</f>
        <v>30000</v>
      </c>
      <c r="K88" s="145">
        <f>'1441_ИД'!$G$80</f>
        <v>30000</v>
      </c>
      <c r="L88" s="145">
        <f>'1441_ИД'!$G$80</f>
        <v>30000</v>
      </c>
      <c r="M88" s="145">
        <f>'1441_ИД'!$G$80</f>
        <v>30000</v>
      </c>
      <c r="N88" s="145">
        <f>'1441_ИД'!$G$80</f>
        <v>30000</v>
      </c>
      <c r="O88" s="353"/>
    </row>
    <row r="89" spans="2:15" ht="16">
      <c r="B89" s="151"/>
      <c r="C89" s="155" t="s">
        <v>605</v>
      </c>
      <c r="D89" s="155"/>
      <c r="E89" s="358" t="s">
        <v>166</v>
      </c>
      <c r="F89" s="144">
        <f>AVERAGE(J89:N89)</f>
        <v>10</v>
      </c>
      <c r="G89" s="140"/>
      <c r="H89" s="165">
        <v>0</v>
      </c>
      <c r="I89" s="145">
        <f>'1441_ИД'!$G$81</f>
        <v>10</v>
      </c>
      <c r="J89" s="145">
        <f>'1441_ИД'!$G$81</f>
        <v>10</v>
      </c>
      <c r="K89" s="145">
        <f>'1441_ИД'!$G$81</f>
        <v>10</v>
      </c>
      <c r="L89" s="145">
        <f>'1441_ИД'!$G$81</f>
        <v>10</v>
      </c>
      <c r="M89" s="145">
        <f>'1441_ИД'!$G$81</f>
        <v>10</v>
      </c>
      <c r="N89" s="145">
        <f>'1441_ИД'!$G$81</f>
        <v>10</v>
      </c>
      <c r="O89" s="353"/>
    </row>
    <row r="90" spans="2:15" ht="32">
      <c r="B90" s="151"/>
      <c r="C90" s="155" t="s">
        <v>604</v>
      </c>
      <c r="D90" s="155"/>
      <c r="E90" s="358" t="s">
        <v>166</v>
      </c>
      <c r="F90" s="144">
        <f>AVERAGE(J90:N90)</f>
        <v>20</v>
      </c>
      <c r="G90" s="140"/>
      <c r="H90" s="165">
        <v>0</v>
      </c>
      <c r="I90" s="145">
        <f>'1441_ИД'!$G$82</f>
        <v>20</v>
      </c>
      <c r="J90" s="145">
        <f>'1441_ИД'!$G$82</f>
        <v>20</v>
      </c>
      <c r="K90" s="145">
        <f>'1441_ИД'!$G$82</f>
        <v>20</v>
      </c>
      <c r="L90" s="145">
        <f>'1441_ИД'!$G$82</f>
        <v>20</v>
      </c>
      <c r="M90" s="145">
        <f>'1441_ИД'!$G$82</f>
        <v>20</v>
      </c>
      <c r="N90" s="145">
        <f>'1441_ИД'!$G$82</f>
        <v>20</v>
      </c>
      <c r="O90" s="353"/>
    </row>
    <row r="91" spans="2:15" ht="32" outlineLevel="1">
      <c r="B91" s="151" t="s">
        <v>601</v>
      </c>
      <c r="C91" s="152" t="s">
        <v>615</v>
      </c>
      <c r="D91" s="153" t="s">
        <v>97</v>
      </c>
      <c r="E91" s="154" t="s">
        <v>12</v>
      </c>
      <c r="F91" s="361">
        <f>AVERAGE(H91:O91)</f>
        <v>6.7857142857142864E-3</v>
      </c>
      <c r="G91" s="142"/>
      <c r="H91" s="360">
        <f>(H92-H93)*H94*H95</f>
        <v>0</v>
      </c>
      <c r="I91" s="360">
        <f t="shared" ref="I91:N91" si="23">(I92-I93)*I94*I95</f>
        <v>0</v>
      </c>
      <c r="J91" s="360">
        <f t="shared" si="23"/>
        <v>7.4999999999999997E-3</v>
      </c>
      <c r="K91" s="360">
        <f t="shared" si="23"/>
        <v>0.01</v>
      </c>
      <c r="L91" s="360">
        <f t="shared" si="23"/>
        <v>0.01</v>
      </c>
      <c r="M91" s="360">
        <f t="shared" si="23"/>
        <v>0.01</v>
      </c>
      <c r="N91" s="360">
        <f t="shared" si="23"/>
        <v>0.01</v>
      </c>
      <c r="O91" s="353"/>
    </row>
    <row r="92" spans="2:15" ht="32" outlineLevel="1">
      <c r="B92" s="151"/>
      <c r="C92" s="289" t="s">
        <v>608</v>
      </c>
      <c r="D92" s="159"/>
      <c r="E92" s="22" t="s">
        <v>12</v>
      </c>
      <c r="F92" s="362">
        <f>AVERAGE(J92:O92)</f>
        <v>1.2500000000000001E-2</v>
      </c>
      <c r="H92" s="257">
        <v>0</v>
      </c>
      <c r="I92" s="359">
        <f>'1441_ИД'!$G$85</f>
        <v>1.2500000000000001E-2</v>
      </c>
      <c r="J92" s="359">
        <f>'1441_ИД'!$G$85</f>
        <v>1.2500000000000001E-2</v>
      </c>
      <c r="K92" s="359">
        <f>'1441_ИД'!$G$85</f>
        <v>1.2500000000000001E-2</v>
      </c>
      <c r="L92" s="359">
        <f>'1441_ИД'!$G$85</f>
        <v>1.2500000000000001E-2</v>
      </c>
      <c r="M92" s="359">
        <f>'1441_ИД'!$G$85</f>
        <v>1.2500000000000001E-2</v>
      </c>
      <c r="N92" s="359">
        <f>'1441_ИД'!$G$85</f>
        <v>1.2500000000000001E-2</v>
      </c>
      <c r="O92" s="353"/>
    </row>
    <row r="93" spans="2:15" ht="32" outlineLevel="1">
      <c r="B93" s="151"/>
      <c r="C93" s="289" t="s">
        <v>611</v>
      </c>
      <c r="D93" s="159"/>
      <c r="E93" s="22" t="s">
        <v>12</v>
      </c>
      <c r="F93" s="362">
        <f>AVERAGE(J93:O93)</f>
        <v>2.5000000000000001E-3</v>
      </c>
      <c r="H93" s="257">
        <v>0</v>
      </c>
      <c r="I93" s="359">
        <f>'1441_ИД'!$G$88</f>
        <v>2.5000000000000001E-3</v>
      </c>
      <c r="J93" s="359">
        <f>'1441_ИД'!$G$88</f>
        <v>2.5000000000000001E-3</v>
      </c>
      <c r="K93" s="359">
        <f>'1441_ИД'!$G$88</f>
        <v>2.5000000000000001E-3</v>
      </c>
      <c r="L93" s="359">
        <f>'1441_ИД'!$G$88</f>
        <v>2.5000000000000001E-3</v>
      </c>
      <c r="M93" s="359">
        <f>'1441_ИД'!$G$88</f>
        <v>2.5000000000000001E-3</v>
      </c>
      <c r="N93" s="359">
        <f>'1441_ИД'!$G$88</f>
        <v>2.5000000000000001E-3</v>
      </c>
      <c r="O93" s="353"/>
    </row>
    <row r="94" spans="2:15" ht="16" outlineLevel="1">
      <c r="B94" s="151"/>
      <c r="C94" s="211" t="s">
        <v>391</v>
      </c>
      <c r="D94" s="155"/>
      <c r="E94" s="157" t="s">
        <v>331</v>
      </c>
      <c r="F94" s="165"/>
      <c r="G94" s="214"/>
      <c r="H94" s="257">
        <v>0</v>
      </c>
      <c r="I94" s="144">
        <f>'1441_ИД'!J93</f>
        <v>0</v>
      </c>
      <c r="J94" s="144">
        <f>'1441_ИД'!K93</f>
        <v>1</v>
      </c>
      <c r="K94" s="144">
        <f>'1441_ИД'!L93</f>
        <v>1</v>
      </c>
      <c r="L94" s="144">
        <f>'1441_ИД'!M93</f>
        <v>1</v>
      </c>
      <c r="M94" s="144">
        <f>'1441_ИД'!N93</f>
        <v>1</v>
      </c>
      <c r="N94" s="144">
        <f>'1441_ИД'!O93</f>
        <v>1</v>
      </c>
      <c r="O94" s="353"/>
    </row>
    <row r="95" spans="2:15" ht="32" outlineLevel="1">
      <c r="B95" s="151"/>
      <c r="C95" s="211" t="s">
        <v>390</v>
      </c>
      <c r="D95" s="155"/>
      <c r="E95" s="157" t="s">
        <v>331</v>
      </c>
      <c r="F95" s="165"/>
      <c r="G95" s="214"/>
      <c r="H95" s="257">
        <v>0</v>
      </c>
      <c r="I95" s="342">
        <f>'1441_ИД'!J89</f>
        <v>0</v>
      </c>
      <c r="J95" s="342">
        <f>'1441_ИД'!K89</f>
        <v>0.75</v>
      </c>
      <c r="K95" s="342">
        <f>'1441_ИД'!L89</f>
        <v>1</v>
      </c>
      <c r="L95" s="342">
        <f>'1441_ИД'!M89</f>
        <v>1</v>
      </c>
      <c r="M95" s="342">
        <f>'1441_ИД'!N89</f>
        <v>1</v>
      </c>
      <c r="N95" s="342">
        <f>'1441_ИД'!O89</f>
        <v>1</v>
      </c>
      <c r="O95" s="353"/>
    </row>
    <row r="96" spans="2:15" outlineLevel="1">
      <c r="E96" s="272"/>
      <c r="F96" s="140"/>
      <c r="G96" s="140"/>
      <c r="H96" s="140"/>
      <c r="I96" s="140"/>
      <c r="J96" s="140"/>
      <c r="K96" s="140"/>
      <c r="L96" s="140"/>
      <c r="M96" s="140"/>
      <c r="N96" s="140"/>
      <c r="O96" s="353"/>
    </row>
    <row r="97" spans="2:15" ht="32" outlineLevel="1">
      <c r="B97" s="151" t="s">
        <v>616</v>
      </c>
      <c r="C97" s="152" t="s">
        <v>617</v>
      </c>
      <c r="D97" s="153" t="s">
        <v>97</v>
      </c>
      <c r="E97" s="154" t="s">
        <v>108</v>
      </c>
      <c r="F97" s="142">
        <f>AVERAGE(H97:O97)</f>
        <v>0.8571428571428571</v>
      </c>
      <c r="G97" s="142"/>
      <c r="H97" s="263">
        <f>H98</f>
        <v>0</v>
      </c>
      <c r="I97" s="263">
        <f t="shared" ref="I97:N97" si="24">I98</f>
        <v>1</v>
      </c>
      <c r="J97" s="263">
        <f t="shared" si="24"/>
        <v>1</v>
      </c>
      <c r="K97" s="263">
        <f t="shared" si="24"/>
        <v>1</v>
      </c>
      <c r="L97" s="263">
        <f t="shared" si="24"/>
        <v>1</v>
      </c>
      <c r="M97" s="263">
        <f t="shared" si="24"/>
        <v>1</v>
      </c>
      <c r="N97" s="263">
        <f t="shared" si="24"/>
        <v>1</v>
      </c>
      <c r="O97" s="353"/>
    </row>
    <row r="98" spans="2:15" ht="32" outlineLevel="1">
      <c r="B98" s="151"/>
      <c r="C98" s="155" t="s">
        <v>312</v>
      </c>
      <c r="D98" s="156"/>
      <c r="E98" s="94" t="s">
        <v>108</v>
      </c>
      <c r="F98" s="144">
        <f>AVERAGE(H98:O98)</f>
        <v>0.8571428571428571</v>
      </c>
      <c r="G98" s="140"/>
      <c r="H98" s="257">
        <v>0</v>
      </c>
      <c r="I98" s="144">
        <v>1</v>
      </c>
      <c r="J98" s="144">
        <v>1</v>
      </c>
      <c r="K98" s="144">
        <v>1</v>
      </c>
      <c r="L98" s="144">
        <v>1</v>
      </c>
      <c r="M98" s="144">
        <v>1</v>
      </c>
      <c r="N98" s="144">
        <v>1</v>
      </c>
      <c r="O98" s="353"/>
    </row>
  </sheetData>
  <mergeCells count="3">
    <mergeCell ref="C1:N1"/>
    <mergeCell ref="F2:N2"/>
    <mergeCell ref="Q2:W2"/>
  </mergeCells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:M40"/>
  <sheetViews>
    <sheetView zoomScale="85" zoomScaleNormal="85" workbookViewId="0">
      <selection activeCell="N39" sqref="N39"/>
    </sheetView>
  </sheetViews>
  <sheetFormatPr baseColWidth="10" defaultColWidth="8.6640625" defaultRowHeight="14"/>
  <cols>
    <col min="1" max="1" width="3.33203125" style="98" customWidth="1"/>
    <col min="2" max="2" width="62.6640625" style="98" customWidth="1"/>
    <col min="3" max="3" width="20.33203125" style="98" customWidth="1"/>
    <col min="4" max="4" width="7.6640625" style="98" customWidth="1"/>
    <col min="5" max="5" width="19.5" style="98" customWidth="1"/>
    <col min="6" max="6" width="21" style="98" customWidth="1"/>
    <col min="7" max="7" width="22.83203125" style="98" customWidth="1"/>
    <col min="8" max="8" width="22.5" style="98" customWidth="1"/>
    <col min="9" max="11" width="19.5" style="98" bestFit="1" customWidth="1"/>
    <col min="12" max="12" width="19.5" style="98" customWidth="1"/>
    <col min="13" max="13" width="23.5" style="98" customWidth="1"/>
    <col min="14" max="14" width="8.6640625" style="98"/>
    <col min="15" max="15" width="14.6640625" style="98" customWidth="1"/>
    <col min="16" max="16384" width="8.6640625" style="98"/>
  </cols>
  <sheetData>
    <row r="1" spans="2:13">
      <c r="B1" s="24" t="s">
        <v>2</v>
      </c>
      <c r="C1" s="24" t="s">
        <v>4</v>
      </c>
      <c r="D1" s="24"/>
      <c r="E1" s="24" t="s">
        <v>41</v>
      </c>
    </row>
    <row r="2" spans="2:13">
      <c r="B2" s="44" t="s">
        <v>789</v>
      </c>
      <c r="C2" s="45" t="s">
        <v>14</v>
      </c>
      <c r="D2" s="45"/>
      <c r="E2" s="190">
        <f>M30</f>
        <v>58077.988887292915</v>
      </c>
    </row>
    <row r="3" spans="2:13">
      <c r="B3" s="44" t="s">
        <v>180</v>
      </c>
      <c r="C3" s="45" t="s">
        <v>45</v>
      </c>
      <c r="D3" s="45"/>
      <c r="E3" s="191">
        <f>1+E2/M29</f>
        <v>1.6009183966390257</v>
      </c>
      <c r="F3" s="100"/>
    </row>
    <row r="4" spans="2:13">
      <c r="B4" s="44" t="s">
        <v>98</v>
      </c>
      <c r="C4" s="45" t="s">
        <v>12</v>
      </c>
      <c r="D4" s="45"/>
      <c r="E4" s="185">
        <f>MIRR(E26:L26,'1441_ИД'!$G$99,'1441_ИД'!$G$99)</f>
        <v>0.28860456760435982</v>
      </c>
    </row>
    <row r="5" spans="2:13">
      <c r="B5" s="44" t="s">
        <v>10</v>
      </c>
      <c r="C5" s="45" t="s">
        <v>11</v>
      </c>
      <c r="D5" s="45"/>
      <c r="E5" s="184">
        <f>IF(E2&lt;0,"Не окупается",SUM(E34:L34))</f>
        <v>4.760825420071467</v>
      </c>
    </row>
    <row r="8" spans="2:13" ht="15" customHeight="1">
      <c r="B8" s="421" t="s">
        <v>28</v>
      </c>
      <c r="C8" s="423" t="s">
        <v>43</v>
      </c>
      <c r="D8" s="130"/>
      <c r="E8" s="24">
        <v>1</v>
      </c>
      <c r="F8" s="24">
        <v>2</v>
      </c>
      <c r="G8" s="24">
        <v>3</v>
      </c>
      <c r="H8" s="24">
        <v>4</v>
      </c>
      <c r="I8" s="24">
        <v>5</v>
      </c>
      <c r="J8" s="24">
        <v>6</v>
      </c>
      <c r="K8" s="24">
        <v>7</v>
      </c>
      <c r="L8" s="24">
        <v>7</v>
      </c>
      <c r="M8" s="421" t="s">
        <v>5</v>
      </c>
    </row>
    <row r="9" spans="2:13">
      <c r="B9" s="422"/>
      <c r="C9" s="424"/>
      <c r="D9" s="131"/>
      <c r="E9" s="174">
        <v>2019</v>
      </c>
      <c r="F9" s="174">
        <v>2020</v>
      </c>
      <c r="G9" s="129">
        <v>2021</v>
      </c>
      <c r="H9" s="129">
        <v>2022</v>
      </c>
      <c r="I9" s="129">
        <v>2023</v>
      </c>
      <c r="J9" s="129">
        <v>2024</v>
      </c>
      <c r="K9" s="129">
        <v>2025</v>
      </c>
      <c r="L9" s="129">
        <v>2026</v>
      </c>
      <c r="M9" s="425"/>
    </row>
    <row r="10" spans="2:13">
      <c r="B10" s="124" t="s">
        <v>99</v>
      </c>
      <c r="C10" s="104" t="s">
        <v>7</v>
      </c>
      <c r="D10" s="104"/>
      <c r="E10" s="125"/>
      <c r="F10" s="125"/>
      <c r="G10" s="125"/>
      <c r="H10" s="125"/>
      <c r="I10" s="125"/>
      <c r="J10" s="125"/>
      <c r="K10" s="125"/>
      <c r="L10" s="125"/>
      <c r="M10" s="105"/>
    </row>
    <row r="11" spans="2:13">
      <c r="B11" s="170" t="s">
        <v>125</v>
      </c>
      <c r="C11" s="126" t="s">
        <v>7</v>
      </c>
      <c r="D11" s="126"/>
      <c r="E11" s="105"/>
      <c r="F11" s="105"/>
      <c r="G11" s="105"/>
      <c r="H11" s="105"/>
      <c r="I11" s="105"/>
      <c r="J11" s="105"/>
      <c r="K11" s="105"/>
      <c r="L11" s="105"/>
      <c r="M11" s="105"/>
    </row>
    <row r="12" spans="2:13">
      <c r="B12" s="122"/>
      <c r="C12" s="123"/>
      <c r="D12" s="123"/>
      <c r="E12" s="121"/>
      <c r="F12" s="121"/>
      <c r="G12" s="121"/>
      <c r="H12" s="121"/>
      <c r="I12" s="121"/>
      <c r="J12" s="121"/>
      <c r="K12" s="121"/>
      <c r="L12" s="121"/>
      <c r="M12" s="121"/>
    </row>
    <row r="13" spans="2:13">
      <c r="B13" s="103" t="s">
        <v>100</v>
      </c>
      <c r="C13" s="104" t="s">
        <v>7</v>
      </c>
      <c r="D13" s="104"/>
      <c r="E13" s="171">
        <f>SUM(E14:E16)</f>
        <v>0</v>
      </c>
      <c r="F13" s="171">
        <f t="shared" ref="F13:L13" si="0">SUM(F14:F16)</f>
        <v>0</v>
      </c>
      <c r="G13" s="171">
        <f t="shared" si="0"/>
        <v>60911.964</v>
      </c>
      <c r="H13" s="171">
        <f t="shared" si="0"/>
        <v>59869.8</v>
      </c>
      <c r="I13" s="171">
        <f t="shared" si="0"/>
        <v>61984.800000000003</v>
      </c>
      <c r="J13" s="171">
        <f t="shared" si="0"/>
        <v>61984.800000000003</v>
      </c>
      <c r="K13" s="171">
        <f t="shared" si="0"/>
        <v>55984.800000000003</v>
      </c>
      <c r="L13" s="171">
        <f t="shared" si="0"/>
        <v>0</v>
      </c>
      <c r="M13" s="171">
        <f t="shared" ref="M13" si="1">SUM(M14:M14)</f>
        <v>59692.5</v>
      </c>
    </row>
    <row r="14" spans="2:13">
      <c r="B14" s="170" t="s">
        <v>293</v>
      </c>
      <c r="C14" s="126" t="s">
        <v>7</v>
      </c>
      <c r="D14" s="126"/>
      <c r="E14" s="125">
        <f>'1441_Расчет'!H6</f>
        <v>0</v>
      </c>
      <c r="F14" s="125">
        <f>'1441_Расчет'!I6</f>
        <v>0</v>
      </c>
      <c r="G14" s="125">
        <f>'1441_Расчет'!J6</f>
        <v>7087.5</v>
      </c>
      <c r="H14" s="125">
        <f>'1441_Расчет'!K6</f>
        <v>11565</v>
      </c>
      <c r="I14" s="125">
        <f>'1441_Расчет'!L6</f>
        <v>13680</v>
      </c>
      <c r="J14" s="125">
        <f>'1441_Расчет'!M6</f>
        <v>13680</v>
      </c>
      <c r="K14" s="125">
        <f>'1441_Расчет'!N6</f>
        <v>13680</v>
      </c>
      <c r="L14" s="125">
        <f>'1441_Расчет'!O6</f>
        <v>0</v>
      </c>
      <c r="M14" s="171">
        <f>SUM(C14:L14)</f>
        <v>59692.5</v>
      </c>
    </row>
    <row r="15" spans="2:13">
      <c r="B15" s="170" t="s">
        <v>291</v>
      </c>
      <c r="C15" s="126" t="s">
        <v>7</v>
      </c>
      <c r="D15" s="126"/>
      <c r="E15" s="125">
        <f>'1441_Расчет'!H8</f>
        <v>0</v>
      </c>
      <c r="F15" s="125">
        <f>'1441_Расчет'!I8</f>
        <v>0</v>
      </c>
      <c r="G15" s="125">
        <f>'1441_Расчет'!J8</f>
        <v>26824.464</v>
      </c>
      <c r="H15" s="125">
        <f>'1441_Расчет'!K8</f>
        <v>12304.8</v>
      </c>
      <c r="I15" s="125">
        <f>'1441_Расчет'!L8</f>
        <v>12304.8</v>
      </c>
      <c r="J15" s="125">
        <f>'1441_Расчет'!M8</f>
        <v>12304.8</v>
      </c>
      <c r="K15" s="125">
        <f>'1441_Расчет'!N8</f>
        <v>12304.8</v>
      </c>
      <c r="L15" s="125">
        <f>'1441_Расчет'!O8</f>
        <v>0</v>
      </c>
      <c r="M15" s="171">
        <f>SUM(C15:L15)</f>
        <v>76043.664000000004</v>
      </c>
    </row>
    <row r="16" spans="2:13">
      <c r="B16" s="170" t="s">
        <v>597</v>
      </c>
      <c r="C16" s="126" t="s">
        <v>7</v>
      </c>
      <c r="D16" s="126"/>
      <c r="E16" s="125">
        <f>'1441_Расчет'!H10</f>
        <v>0</v>
      </c>
      <c r="F16" s="125">
        <f>'1441_Расчет'!I10</f>
        <v>0</v>
      </c>
      <c r="G16" s="125">
        <f>'1441_Расчет'!J10</f>
        <v>27000</v>
      </c>
      <c r="H16" s="125">
        <f>'1441_Расчет'!K10</f>
        <v>36000</v>
      </c>
      <c r="I16" s="125">
        <f>'1441_Расчет'!L10</f>
        <v>36000</v>
      </c>
      <c r="J16" s="125">
        <f>'1441_Расчет'!M10</f>
        <v>36000</v>
      </c>
      <c r="K16" s="125">
        <f>'1441_Расчет'!N10</f>
        <v>30000</v>
      </c>
      <c r="L16" s="125">
        <f>'1441_Расчет'!O10</f>
        <v>0</v>
      </c>
      <c r="M16" s="171">
        <f>SUM(C16:L16)</f>
        <v>165000</v>
      </c>
    </row>
    <row r="17" spans="2:13">
      <c r="B17" s="350"/>
      <c r="C17" s="351"/>
      <c r="D17" s="351"/>
      <c r="E17" s="192"/>
      <c r="F17" s="192"/>
      <c r="G17" s="192"/>
      <c r="H17" s="192"/>
      <c r="I17" s="192"/>
      <c r="J17" s="192"/>
      <c r="K17" s="192"/>
      <c r="L17" s="192"/>
      <c r="M17" s="352"/>
    </row>
    <row r="18" spans="2:13">
      <c r="B18" s="101"/>
      <c r="C18" s="102"/>
      <c r="D18" s="102"/>
      <c r="E18" s="102"/>
      <c r="F18" s="102"/>
      <c r="G18" s="102"/>
      <c r="H18" s="102"/>
      <c r="I18" s="102"/>
      <c r="J18" s="102"/>
    </row>
    <row r="19" spans="2:13" ht="28.5" customHeight="1">
      <c r="B19" s="108" t="s">
        <v>44</v>
      </c>
      <c r="C19" s="108" t="s">
        <v>43</v>
      </c>
      <c r="D19" s="108"/>
      <c r="E19" s="108">
        <f t="shared" ref="E19:K19" si="2">E9</f>
        <v>2019</v>
      </c>
      <c r="F19" s="108">
        <f t="shared" si="2"/>
        <v>2020</v>
      </c>
      <c r="G19" s="108">
        <f t="shared" si="2"/>
        <v>2021</v>
      </c>
      <c r="H19" s="108">
        <f t="shared" si="2"/>
        <v>2022</v>
      </c>
      <c r="I19" s="108">
        <f t="shared" si="2"/>
        <v>2023</v>
      </c>
      <c r="J19" s="108">
        <f t="shared" si="2"/>
        <v>2024</v>
      </c>
      <c r="K19" s="108">
        <f t="shared" si="2"/>
        <v>2025</v>
      </c>
      <c r="L19" s="129">
        <v>2026</v>
      </c>
      <c r="M19" s="108" t="s">
        <v>5</v>
      </c>
    </row>
    <row r="20" spans="2:13">
      <c r="B20" s="106" t="s">
        <v>29</v>
      </c>
      <c r="C20" s="107" t="s">
        <v>7</v>
      </c>
      <c r="D20" s="104"/>
      <c r="E20" s="125">
        <f>'1441_ИД'!I31</f>
        <v>14000</v>
      </c>
      <c r="F20" s="125">
        <f>'1441_ИД'!J31</f>
        <v>30300</v>
      </c>
      <c r="G20" s="125">
        <f>'1441_ИД'!K31</f>
        <v>40370</v>
      </c>
      <c r="H20" s="125">
        <f>'1441_ИД'!L31</f>
        <v>39200</v>
      </c>
      <c r="I20" s="125">
        <f>'1441_ИД'!M31</f>
        <v>0</v>
      </c>
      <c r="J20" s="125">
        <f>'1441_ИД'!N31</f>
        <v>0</v>
      </c>
      <c r="K20" s="125">
        <f>'1441_ИД'!O31</f>
        <v>0</v>
      </c>
      <c r="L20" s="125">
        <f>'1441_ИД'!P31</f>
        <v>0</v>
      </c>
      <c r="M20" s="171">
        <f>SUM(C20:L20)</f>
        <v>123870</v>
      </c>
    </row>
    <row r="21" spans="2:13">
      <c r="B21" s="40" t="s">
        <v>30</v>
      </c>
      <c r="C21" s="38" t="s">
        <v>7</v>
      </c>
      <c r="D21" s="126"/>
      <c r="E21" s="125">
        <f>'1441_ИД'!I35</f>
        <v>3951</v>
      </c>
      <c r="F21" s="125">
        <f>'1441_ИД'!J35</f>
        <v>1300</v>
      </c>
      <c r="G21" s="125">
        <f>'1441_ИД'!K35</f>
        <v>2740</v>
      </c>
      <c r="H21" s="125">
        <f>'1441_ИД'!L35</f>
        <v>12000</v>
      </c>
      <c r="I21" s="125">
        <f>'1441_ИД'!M35</f>
        <v>4000</v>
      </c>
      <c r="J21" s="125">
        <f>'1441_ИД'!N35</f>
        <v>4000</v>
      </c>
      <c r="K21" s="125">
        <f>'1441_ИД'!O35</f>
        <v>4000</v>
      </c>
      <c r="L21" s="125">
        <f>'1441_ИД'!P35</f>
        <v>0</v>
      </c>
      <c r="M21" s="171">
        <f>SUM(C21:L21)</f>
        <v>31991</v>
      </c>
    </row>
    <row r="22" spans="2:13">
      <c r="B22" s="25" t="s">
        <v>5</v>
      </c>
      <c r="C22" s="39" t="s">
        <v>7</v>
      </c>
      <c r="D22" s="126"/>
      <c r="E22" s="171">
        <f t="shared" ref="E22:M22" si="3">SUM(E20:E21)</f>
        <v>17951</v>
      </c>
      <c r="F22" s="171">
        <f t="shared" si="3"/>
        <v>31600</v>
      </c>
      <c r="G22" s="171">
        <f t="shared" si="3"/>
        <v>43110</v>
      </c>
      <c r="H22" s="171">
        <f t="shared" si="3"/>
        <v>51200</v>
      </c>
      <c r="I22" s="171">
        <f t="shared" si="3"/>
        <v>4000</v>
      </c>
      <c r="J22" s="171">
        <f t="shared" si="3"/>
        <v>4000</v>
      </c>
      <c r="K22" s="171">
        <f t="shared" si="3"/>
        <v>4000</v>
      </c>
      <c r="L22" s="171">
        <f t="shared" si="3"/>
        <v>0</v>
      </c>
      <c r="M22" s="171">
        <f t="shared" si="3"/>
        <v>155861</v>
      </c>
    </row>
    <row r="23" spans="2:13">
      <c r="B23" s="102"/>
      <c r="C23" s="102"/>
      <c r="D23" s="102"/>
      <c r="E23" s="102"/>
      <c r="F23" s="102"/>
      <c r="G23" s="102"/>
      <c r="H23" s="102"/>
      <c r="I23" s="102"/>
      <c r="J23" s="102"/>
      <c r="K23" s="109"/>
      <c r="L23" s="109"/>
    </row>
    <row r="24" spans="2:13" s="99" customFormat="1">
      <c r="B24" s="41" t="s">
        <v>8</v>
      </c>
      <c r="C24" s="43" t="s">
        <v>45</v>
      </c>
      <c r="D24" s="43"/>
      <c r="E24" s="42">
        <f>1/(1+'1441_ИД'!$G$99)^(E9-'1441_ИД'!$G$20+1/2)</f>
        <v>0.93658581158169396</v>
      </c>
      <c r="F24" s="42">
        <f>1/(1+'1441_ИД'!$G$99)^(F9-'1441_ИД'!$G$20+1/2)</f>
        <v>0.82156650138745069</v>
      </c>
      <c r="G24" s="42">
        <f>1/(1+'1441_ИД'!$G$99)^(G9-'1441_ИД'!$G$20+1/2)</f>
        <v>0.72067236963811454</v>
      </c>
      <c r="H24" s="42">
        <f>1/(1+'1441_ИД'!$G$99)^(H9-'1441_ИД'!$G$20+1/2)</f>
        <v>0.63216874529659162</v>
      </c>
      <c r="I24" s="42">
        <f>1/(1+'1441_ИД'!$G$99)^(I9-'1441_ИД'!$G$20+1/2)</f>
        <v>0.55453398710227331</v>
      </c>
      <c r="J24" s="42">
        <f>1/(1+'1441_ИД'!$G$99)^(J9-'1441_ИД'!$G$20+1/2)</f>
        <v>0.48643332201953804</v>
      </c>
      <c r="K24" s="42">
        <f>1/(1+'1441_ИД'!$G$99)^(K9-'1441_ИД'!$G$20+1/2)</f>
        <v>0.42669589650836653</v>
      </c>
      <c r="L24" s="42">
        <f>1/(1+'1441_ИД'!$G$99)^(L9-'1441_ИД'!$G$20+1/2)</f>
        <v>0.3742946460599707</v>
      </c>
      <c r="M24" s="46"/>
    </row>
    <row r="26" spans="2:13">
      <c r="B26" s="25" t="s">
        <v>31</v>
      </c>
      <c r="C26" s="38" t="s">
        <v>7</v>
      </c>
      <c r="D26" s="38"/>
      <c r="E26" s="26">
        <f t="shared" ref="E26:L26" si="4">SUM(E13,-E22)</f>
        <v>-17951</v>
      </c>
      <c r="F26" s="26">
        <f t="shared" si="4"/>
        <v>-31600</v>
      </c>
      <c r="G26" s="26">
        <f t="shared" si="4"/>
        <v>17801.964</v>
      </c>
      <c r="H26" s="26">
        <f t="shared" si="4"/>
        <v>8669.8000000000029</v>
      </c>
      <c r="I26" s="26">
        <f t="shared" si="4"/>
        <v>57984.800000000003</v>
      </c>
      <c r="J26" s="26">
        <f t="shared" si="4"/>
        <v>57984.800000000003</v>
      </c>
      <c r="K26" s="26">
        <f t="shared" si="4"/>
        <v>51984.800000000003</v>
      </c>
      <c r="L26" s="26">
        <f t="shared" si="4"/>
        <v>0</v>
      </c>
      <c r="M26" s="171">
        <f>SUM(C26:L26)</f>
        <v>144875.16399999999</v>
      </c>
    </row>
    <row r="27" spans="2:13">
      <c r="B27" s="25" t="s">
        <v>32</v>
      </c>
      <c r="C27" s="38" t="s">
        <v>7</v>
      </c>
      <c r="D27" s="38"/>
      <c r="E27" s="26">
        <f t="shared" ref="E27:L27" si="5">SUM(E13,-E21)</f>
        <v>-3951</v>
      </c>
      <c r="F27" s="26">
        <f t="shared" si="5"/>
        <v>-1300</v>
      </c>
      <c r="G27" s="26">
        <f t="shared" si="5"/>
        <v>58171.964</v>
      </c>
      <c r="H27" s="26">
        <f t="shared" si="5"/>
        <v>47869.8</v>
      </c>
      <c r="I27" s="26">
        <f t="shared" si="5"/>
        <v>57984.800000000003</v>
      </c>
      <c r="J27" s="26">
        <f t="shared" si="5"/>
        <v>57984.800000000003</v>
      </c>
      <c r="K27" s="26">
        <f t="shared" si="5"/>
        <v>51984.800000000003</v>
      </c>
      <c r="L27" s="26">
        <f t="shared" si="5"/>
        <v>0</v>
      </c>
      <c r="M27" s="171">
        <f>SUM(C27:L27)</f>
        <v>268745.16399999999</v>
      </c>
    </row>
    <row r="28" spans="2:13">
      <c r="B28" s="25" t="s">
        <v>33</v>
      </c>
      <c r="C28" s="38" t="s">
        <v>7</v>
      </c>
      <c r="D28" s="180"/>
      <c r="E28" s="26">
        <f>SUM(E27,D28)</f>
        <v>-3951</v>
      </c>
      <c r="F28" s="26">
        <f t="shared" ref="F28:L28" si="6">SUM(F27,E28)</f>
        <v>-5251</v>
      </c>
      <c r="G28" s="26">
        <f t="shared" si="6"/>
        <v>52920.964</v>
      </c>
      <c r="H28" s="26">
        <f t="shared" si="6"/>
        <v>100790.764</v>
      </c>
      <c r="I28" s="26">
        <f t="shared" si="6"/>
        <v>158775.56400000001</v>
      </c>
      <c r="J28" s="26">
        <f t="shared" si="6"/>
        <v>216760.364</v>
      </c>
      <c r="K28" s="26">
        <f t="shared" si="6"/>
        <v>268745.16399999999</v>
      </c>
      <c r="L28" s="26">
        <f t="shared" si="6"/>
        <v>268745.16399999999</v>
      </c>
      <c r="M28" s="171">
        <f>L28</f>
        <v>268745.16399999999</v>
      </c>
    </row>
    <row r="29" spans="2:13">
      <c r="B29" s="25" t="s">
        <v>437</v>
      </c>
      <c r="C29" s="38" t="s">
        <v>7</v>
      </c>
      <c r="D29" s="38"/>
      <c r="E29" s="26">
        <f t="shared" ref="E29:L29" si="7">(E20-E27*E37*(E27&lt;0))*E24</f>
        <v>16812.651903702987</v>
      </c>
      <c r="F29" s="26">
        <f t="shared" si="7"/>
        <v>25961.501443843441</v>
      </c>
      <c r="G29" s="26">
        <f t="shared" si="7"/>
        <v>29093.543562290684</v>
      </c>
      <c r="H29" s="26">
        <f t="shared" si="7"/>
        <v>24781.014815626393</v>
      </c>
      <c r="I29" s="26">
        <f t="shared" si="7"/>
        <v>0</v>
      </c>
      <c r="J29" s="26">
        <f t="shared" si="7"/>
        <v>0</v>
      </c>
      <c r="K29" s="26">
        <f t="shared" si="7"/>
        <v>0</v>
      </c>
      <c r="L29" s="26">
        <f t="shared" si="7"/>
        <v>0</v>
      </c>
      <c r="M29" s="171">
        <f>SUM(C29:L29)</f>
        <v>96648.711725463494</v>
      </c>
    </row>
    <row r="30" spans="2:13">
      <c r="B30" s="25" t="s">
        <v>34</v>
      </c>
      <c r="C30" s="38" t="s">
        <v>7</v>
      </c>
      <c r="D30" s="38"/>
      <c r="E30" s="26">
        <f>E24*E26</f>
        <v>-16812.651903702987</v>
      </c>
      <c r="F30" s="26">
        <f t="shared" ref="F30:L30" si="8">F24*F26</f>
        <v>-25961.501443843441</v>
      </c>
      <c r="G30" s="26">
        <f t="shared" si="8"/>
        <v>12829.383580092408</v>
      </c>
      <c r="H30" s="26">
        <f t="shared" si="8"/>
        <v>5480.776587972392</v>
      </c>
      <c r="I30" s="26">
        <f t="shared" si="8"/>
        <v>32154.5423353279</v>
      </c>
      <c r="J30" s="26">
        <f t="shared" si="8"/>
        <v>28205.738890638509</v>
      </c>
      <c r="K30" s="26">
        <f t="shared" si="8"/>
        <v>22181.700840808135</v>
      </c>
      <c r="L30" s="26">
        <f t="shared" si="8"/>
        <v>0</v>
      </c>
      <c r="M30" s="171">
        <f>SUM(C30:L30)</f>
        <v>58077.988887292915</v>
      </c>
    </row>
    <row r="31" spans="2:13">
      <c r="B31" s="25" t="s">
        <v>35</v>
      </c>
      <c r="C31" s="38" t="s">
        <v>7</v>
      </c>
      <c r="D31" s="180"/>
      <c r="E31" s="26">
        <f t="shared" ref="E31:L31" si="9">D31+E26</f>
        <v>-17951</v>
      </c>
      <c r="F31" s="26">
        <f t="shared" si="9"/>
        <v>-49551</v>
      </c>
      <c r="G31" s="26">
        <f t="shared" si="9"/>
        <v>-31749.036</v>
      </c>
      <c r="H31" s="26">
        <f t="shared" si="9"/>
        <v>-23079.235999999997</v>
      </c>
      <c r="I31" s="26">
        <f t="shared" si="9"/>
        <v>34905.564000000006</v>
      </c>
      <c r="J31" s="26">
        <f t="shared" si="9"/>
        <v>92890.364000000001</v>
      </c>
      <c r="K31" s="26">
        <f t="shared" si="9"/>
        <v>144875.16399999999</v>
      </c>
      <c r="L31" s="26">
        <f t="shared" si="9"/>
        <v>144875.16399999999</v>
      </c>
      <c r="M31" s="171">
        <f>L31</f>
        <v>144875.16399999999</v>
      </c>
    </row>
    <row r="32" spans="2:13">
      <c r="B32" s="25" t="s">
        <v>36</v>
      </c>
      <c r="C32" s="181" t="s">
        <v>11</v>
      </c>
      <c r="D32" s="180"/>
      <c r="E32" s="27">
        <f>IF(E31&lt;0,1,IF(D32&lt;1,0,ABS(D31)/(ABS(D31)+E31)))</f>
        <v>1</v>
      </c>
      <c r="F32" s="27">
        <f t="shared" ref="F32:L32" si="10">IF(F31&lt;0,1,IF(E32&lt;1,0,ABS(E31)/(ABS(E31)+F31)))</f>
        <v>1</v>
      </c>
      <c r="G32" s="27">
        <f t="shared" si="10"/>
        <v>1</v>
      </c>
      <c r="H32" s="27">
        <f t="shared" si="10"/>
        <v>1</v>
      </c>
      <c r="I32" s="26">
        <f t="shared" si="10"/>
        <v>0.39802217132765821</v>
      </c>
      <c r="J32" s="26">
        <f t="shared" si="10"/>
        <v>0</v>
      </c>
      <c r="K32" s="26">
        <f t="shared" si="10"/>
        <v>0</v>
      </c>
      <c r="L32" s="26">
        <f t="shared" si="10"/>
        <v>0</v>
      </c>
      <c r="M32" s="182">
        <f>SUM(C32:L32)</f>
        <v>4.3980221713276579</v>
      </c>
    </row>
    <row r="33" spans="2:13">
      <c r="B33" s="25" t="s">
        <v>37</v>
      </c>
      <c r="C33" s="38" t="s">
        <v>7</v>
      </c>
      <c r="D33" s="180"/>
      <c r="E33" s="26">
        <f t="shared" ref="E33:L33" si="11">E30+D33</f>
        <v>-16812.651903702987</v>
      </c>
      <c r="F33" s="26">
        <f t="shared" si="11"/>
        <v>-42774.153347546424</v>
      </c>
      <c r="G33" s="26">
        <f t="shared" si="11"/>
        <v>-29944.769767454018</v>
      </c>
      <c r="H33" s="26">
        <f t="shared" si="11"/>
        <v>-24463.993179481626</v>
      </c>
      <c r="I33" s="26">
        <f t="shared" si="11"/>
        <v>7690.5491558462745</v>
      </c>
      <c r="J33" s="26">
        <f t="shared" si="11"/>
        <v>35896.288046484784</v>
      </c>
      <c r="K33" s="26">
        <f t="shared" si="11"/>
        <v>58077.988887292915</v>
      </c>
      <c r="L33" s="26">
        <f t="shared" si="11"/>
        <v>58077.988887292915</v>
      </c>
      <c r="M33" s="171">
        <f>L33</f>
        <v>58077.988887292915</v>
      </c>
    </row>
    <row r="34" spans="2:13">
      <c r="B34" s="25" t="s">
        <v>38</v>
      </c>
      <c r="C34" s="181" t="s">
        <v>11</v>
      </c>
      <c r="D34" s="180"/>
      <c r="E34" s="26">
        <f>IF(E33&lt;0,1,IF(D34&lt;1,0,ABS(D33)/(ABS(D33)+E33)))</f>
        <v>1</v>
      </c>
      <c r="F34" s="26">
        <f t="shared" ref="F34:L34" si="12">IF(F33&lt;0,1,IF(E34&lt;1,0,ABS(E33)/(ABS(E33)+F33)))</f>
        <v>1</v>
      </c>
      <c r="G34" s="26">
        <f t="shared" si="12"/>
        <v>1</v>
      </c>
      <c r="H34" s="26">
        <f t="shared" si="12"/>
        <v>1</v>
      </c>
      <c r="I34" s="26">
        <f t="shared" si="12"/>
        <v>0.76082542007146725</v>
      </c>
      <c r="J34" s="26">
        <f t="shared" si="12"/>
        <v>0</v>
      </c>
      <c r="K34" s="26">
        <f t="shared" si="12"/>
        <v>0</v>
      </c>
      <c r="L34" s="26">
        <f t="shared" si="12"/>
        <v>0</v>
      </c>
      <c r="M34" s="28">
        <f>SUM(E34:K34)</f>
        <v>4.760825420071467</v>
      </c>
    </row>
    <row r="37" spans="2:13" s="111" customFormat="1" ht="12">
      <c r="B37" s="112" t="s">
        <v>39</v>
      </c>
      <c r="C37" s="113"/>
      <c r="D37" s="113"/>
      <c r="E37" s="113">
        <f>IF(E38&gt;$C$39,0,1)</f>
        <v>1</v>
      </c>
      <c r="F37" s="113">
        <f t="shared" ref="F37:L37" si="13">IF(F38&gt;$C$39,0,1)</f>
        <v>1</v>
      </c>
      <c r="G37" s="113">
        <f t="shared" si="13"/>
        <v>0</v>
      </c>
      <c r="H37" s="113">
        <f t="shared" si="13"/>
        <v>0</v>
      </c>
      <c r="I37" s="113">
        <f t="shared" si="13"/>
        <v>0</v>
      </c>
      <c r="J37" s="113">
        <f t="shared" si="13"/>
        <v>0</v>
      </c>
      <c r="K37" s="113">
        <f t="shared" si="13"/>
        <v>0</v>
      </c>
      <c r="L37" s="113">
        <f t="shared" si="13"/>
        <v>0</v>
      </c>
    </row>
    <row r="38" spans="2:13" s="111" customFormat="1" ht="12">
      <c r="B38" s="112" t="s">
        <v>40</v>
      </c>
      <c r="C38" s="112"/>
      <c r="D38" s="112"/>
      <c r="E38" s="112">
        <f t="shared" ref="E38:L38" si="14">E9</f>
        <v>2019</v>
      </c>
      <c r="F38" s="112">
        <f t="shared" si="14"/>
        <v>2020</v>
      </c>
      <c r="G38" s="112">
        <f t="shared" si="14"/>
        <v>2021</v>
      </c>
      <c r="H38" s="112">
        <f t="shared" si="14"/>
        <v>2022</v>
      </c>
      <c r="I38" s="112">
        <f t="shared" si="14"/>
        <v>2023</v>
      </c>
      <c r="J38" s="112">
        <f t="shared" si="14"/>
        <v>2024</v>
      </c>
      <c r="K38" s="112">
        <f t="shared" si="14"/>
        <v>2025</v>
      </c>
      <c r="L38" s="112">
        <f t="shared" si="14"/>
        <v>2026</v>
      </c>
    </row>
    <row r="39" spans="2:13" s="111" customFormat="1" ht="12">
      <c r="B39" s="112" t="s">
        <v>71</v>
      </c>
      <c r="C39" s="113">
        <f>HLOOKUP(MIN(E28:K28),E28:K38,11,FALSE)*(MIN(E28:K28)&lt;0)</f>
        <v>2020</v>
      </c>
      <c r="D39" s="113"/>
      <c r="E39" s="113"/>
      <c r="F39" s="113"/>
      <c r="G39" s="113"/>
      <c r="H39" s="113"/>
      <c r="I39" s="113"/>
      <c r="J39" s="113"/>
      <c r="K39" s="113"/>
      <c r="L39" s="113"/>
    </row>
    <row r="40" spans="2:13">
      <c r="I40" s="110"/>
      <c r="J40" s="110"/>
      <c r="K40" s="110"/>
      <c r="L40" s="110"/>
      <c r="M40" s="110"/>
    </row>
  </sheetData>
  <sheetProtection formatCells="0" formatColumns="0" formatRows="0" insertColumns="0" insertRows="0" insertHyperlinks="0" deleteColumns="0" deleteRows="0" sort="0" autoFilter="0" pivotTables="0"/>
  <mergeCells count="3">
    <mergeCell ref="B8:B9"/>
    <mergeCell ref="C8:C9"/>
    <mergeCell ref="M8:M9"/>
  </mergeCells>
  <pageMargins left="0.7" right="0.7" top="0.75" bottom="0.75" header="0.3" footer="0.3"/>
  <pageSetup paperSize="9"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theme="1"/>
  </sheetPr>
  <dimension ref="A1"/>
  <sheetViews>
    <sheetView workbookViewId="0">
      <selection activeCell="M15" sqref="M15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Y198"/>
  <sheetViews>
    <sheetView zoomScale="40" zoomScaleNormal="40" workbookViewId="0">
      <pane xSplit="5" ySplit="2" topLeftCell="F3" activePane="bottomRight" state="frozen"/>
      <selection activeCell="M15" sqref="M15"/>
      <selection pane="topRight" activeCell="M15" sqref="M15"/>
      <selection pane="bottomLeft" activeCell="M15" sqref="M15"/>
      <selection pane="bottomRight" activeCell="J43" sqref="J43"/>
    </sheetView>
  </sheetViews>
  <sheetFormatPr baseColWidth="10" defaultColWidth="0" defaultRowHeight="15" zeroHeight="1" outlineLevelRow="1" outlineLevelCol="1"/>
  <cols>
    <col min="1" max="1" width="5" style="19" customWidth="1"/>
    <col min="2" max="2" width="4.33203125" style="8" customWidth="1"/>
    <col min="3" max="3" width="49.33203125" style="20" customWidth="1"/>
    <col min="4" max="4" width="33.5" style="20" customWidth="1" outlineLevel="1"/>
    <col min="5" max="5" width="26.83203125" style="20" customWidth="1" outlineLevel="1"/>
    <col min="6" max="6" width="14.1640625" style="19" customWidth="1"/>
    <col min="7" max="7" width="12.5" style="19" customWidth="1"/>
    <col min="8" max="8" width="13.33203125" style="19" customWidth="1"/>
    <col min="9" max="16" width="12.33203125" style="19" customWidth="1"/>
    <col min="17" max="20" width="12.33203125" style="19" hidden="1" customWidth="1"/>
    <col min="21" max="21" width="0" style="13" hidden="1" customWidth="1"/>
    <col min="22" max="25" width="0" style="19" hidden="1" customWidth="1"/>
    <col min="26" max="16384" width="9.1640625" style="19" hidden="1"/>
  </cols>
  <sheetData>
    <row r="1" spans="1:21" ht="21.75" customHeight="1">
      <c r="A1" s="1" t="s">
        <v>0</v>
      </c>
      <c r="B1" s="2" t="s">
        <v>1</v>
      </c>
      <c r="C1" s="3" t="s">
        <v>2</v>
      </c>
      <c r="D1" s="3" t="s">
        <v>66</v>
      </c>
      <c r="E1" s="67" t="s">
        <v>3</v>
      </c>
      <c r="F1" s="4" t="s">
        <v>4</v>
      </c>
      <c r="G1" s="5" t="s">
        <v>5</v>
      </c>
      <c r="H1" s="6">
        <v>2018</v>
      </c>
      <c r="I1" s="6">
        <v>2019</v>
      </c>
      <c r="J1" s="6">
        <v>2020</v>
      </c>
      <c r="K1" s="6">
        <v>2021</v>
      </c>
      <c r="L1" s="6">
        <v>2022</v>
      </c>
      <c r="M1" s="6">
        <v>2023</v>
      </c>
      <c r="N1" s="6">
        <v>2024</v>
      </c>
      <c r="O1" s="6">
        <v>2025</v>
      </c>
      <c r="P1" s="6">
        <v>2026</v>
      </c>
      <c r="Q1" s="6">
        <v>2027</v>
      </c>
      <c r="R1" s="6">
        <v>2028</v>
      </c>
      <c r="S1" s="6">
        <v>2029</v>
      </c>
      <c r="T1" s="6">
        <v>2030</v>
      </c>
      <c r="U1" s="13" t="s">
        <v>21</v>
      </c>
    </row>
    <row r="2" spans="1:21">
      <c r="A2" s="52"/>
      <c r="B2" s="70"/>
      <c r="C2" s="74"/>
      <c r="D2" s="74"/>
      <c r="E2" s="71"/>
      <c r="F2" s="75"/>
      <c r="G2" s="74"/>
      <c r="H2" s="74"/>
      <c r="I2" s="74"/>
      <c r="J2" s="74"/>
      <c r="K2" s="74"/>
      <c r="L2" s="74"/>
      <c r="M2" s="74"/>
      <c r="N2" s="74"/>
      <c r="O2" s="74"/>
      <c r="P2" s="74"/>
      <c r="Q2" s="7"/>
      <c r="R2" s="7"/>
      <c r="S2" s="7"/>
      <c r="T2" s="7"/>
      <c r="U2" s="13" t="s">
        <v>21</v>
      </c>
    </row>
    <row r="3" spans="1:21">
      <c r="A3" s="52"/>
      <c r="B3" s="70"/>
      <c r="C3" s="76"/>
      <c r="D3" s="76"/>
      <c r="E3" s="77"/>
      <c r="F3" s="78"/>
      <c r="G3" s="79"/>
      <c r="H3" s="52" t="s">
        <v>73</v>
      </c>
      <c r="I3" s="52"/>
      <c r="J3" s="52"/>
      <c r="K3" s="52"/>
      <c r="L3" s="52"/>
      <c r="M3" s="52"/>
      <c r="N3" s="52"/>
      <c r="O3" s="52"/>
      <c r="P3" s="52"/>
      <c r="U3" s="13" t="s">
        <v>21</v>
      </c>
    </row>
    <row r="4" spans="1:21" ht="16">
      <c r="A4" s="52"/>
      <c r="B4" s="70"/>
      <c r="C4" s="10" t="s">
        <v>15</v>
      </c>
      <c r="D4" s="80"/>
      <c r="E4" s="81" t="s">
        <v>73</v>
      </c>
      <c r="F4" s="82"/>
      <c r="G4" s="52"/>
      <c r="H4" s="52" t="s">
        <v>73</v>
      </c>
      <c r="I4" s="52"/>
      <c r="J4" s="52"/>
      <c r="K4" s="52"/>
      <c r="L4" s="52"/>
      <c r="M4" s="52"/>
      <c r="N4" s="52"/>
      <c r="O4" s="52"/>
      <c r="P4" s="52"/>
      <c r="U4" s="13" t="s">
        <v>21</v>
      </c>
    </row>
    <row r="5" spans="1:21" ht="16">
      <c r="A5" s="52"/>
      <c r="B5" s="70"/>
      <c r="C5" s="11" t="s">
        <v>131</v>
      </c>
      <c r="D5" s="83"/>
      <c r="E5" s="52"/>
      <c r="F5" s="82"/>
      <c r="G5" s="52"/>
      <c r="H5" s="52"/>
      <c r="I5" s="52"/>
      <c r="J5" s="52"/>
      <c r="K5" s="52"/>
      <c r="L5" s="52"/>
      <c r="M5" s="52"/>
      <c r="N5" s="52"/>
      <c r="O5" s="52"/>
      <c r="P5" s="52"/>
      <c r="U5" s="13" t="s">
        <v>21</v>
      </c>
    </row>
    <row r="6" spans="1:21" ht="16">
      <c r="A6" s="52"/>
      <c r="B6" s="70"/>
      <c r="C6" s="10" t="s">
        <v>16</v>
      </c>
      <c r="D6" s="80"/>
      <c r="E6" s="81"/>
      <c r="F6" s="82"/>
      <c r="G6" s="52"/>
      <c r="H6" s="52"/>
      <c r="I6" s="52"/>
      <c r="J6" s="52"/>
      <c r="K6" s="52"/>
      <c r="L6" s="52"/>
      <c r="M6" s="52"/>
      <c r="N6" s="52"/>
      <c r="O6" s="52"/>
      <c r="P6" s="52"/>
      <c r="U6" s="13" t="s">
        <v>21</v>
      </c>
    </row>
    <row r="7" spans="1:21" ht="16">
      <c r="A7" s="52"/>
      <c r="B7" s="70"/>
      <c r="C7" s="11" t="s">
        <v>132</v>
      </c>
      <c r="D7" s="83"/>
      <c r="E7" s="81"/>
      <c r="F7" s="82"/>
      <c r="G7" s="52"/>
      <c r="H7" s="52"/>
      <c r="I7" s="52"/>
      <c r="J7" s="52"/>
      <c r="K7" s="52"/>
      <c r="L7" s="52"/>
      <c r="M7" s="52"/>
      <c r="N7" s="52"/>
      <c r="O7" s="52"/>
      <c r="P7" s="52"/>
      <c r="U7" s="13" t="s">
        <v>21</v>
      </c>
    </row>
    <row r="8" spans="1:21" ht="16">
      <c r="A8" s="52"/>
      <c r="B8" s="70"/>
      <c r="C8" s="10" t="s">
        <v>17</v>
      </c>
      <c r="D8" s="80"/>
      <c r="E8" s="52"/>
      <c r="F8" s="82"/>
      <c r="G8" s="52"/>
      <c r="H8" s="52"/>
      <c r="I8" s="52"/>
      <c r="J8" s="52"/>
      <c r="K8" s="52"/>
      <c r="L8" s="52"/>
      <c r="M8" s="52"/>
      <c r="N8" s="52"/>
      <c r="O8" s="52"/>
      <c r="P8" s="52"/>
      <c r="U8" s="13" t="s">
        <v>21</v>
      </c>
    </row>
    <row r="9" spans="1:21" ht="16">
      <c r="A9" s="52"/>
      <c r="B9" s="70"/>
      <c r="C9" s="11" t="s">
        <v>102</v>
      </c>
      <c r="D9" s="83"/>
      <c r="E9" s="81"/>
      <c r="F9" s="82"/>
      <c r="G9" s="52"/>
      <c r="H9" s="52"/>
      <c r="I9" s="52"/>
      <c r="J9" s="52"/>
      <c r="K9" s="52"/>
      <c r="L9" s="52"/>
      <c r="M9" s="52"/>
      <c r="N9" s="52"/>
      <c r="O9" s="52"/>
      <c r="P9" s="52"/>
      <c r="U9" s="13" t="s">
        <v>21</v>
      </c>
    </row>
    <row r="10" spans="1:21" ht="16">
      <c r="A10" s="52"/>
      <c r="B10" s="70"/>
      <c r="C10" s="10" t="s">
        <v>19</v>
      </c>
      <c r="D10" s="80"/>
      <c r="E10" s="81"/>
      <c r="F10" s="82"/>
      <c r="G10" s="52"/>
      <c r="H10" s="52"/>
      <c r="I10" s="52"/>
      <c r="J10" s="52"/>
      <c r="K10" s="52"/>
      <c r="L10" s="52"/>
      <c r="M10" s="52"/>
      <c r="N10" s="52"/>
      <c r="O10" s="52"/>
      <c r="P10" s="52"/>
      <c r="U10" s="13" t="s">
        <v>21</v>
      </c>
    </row>
    <row r="11" spans="1:21" ht="16">
      <c r="A11" s="52"/>
      <c r="B11" s="70"/>
      <c r="C11" s="11" t="s">
        <v>47</v>
      </c>
      <c r="D11" s="83"/>
      <c r="E11" s="84"/>
      <c r="F11" s="82"/>
      <c r="G11" s="52"/>
      <c r="H11" s="52"/>
      <c r="I11" s="52"/>
      <c r="J11" s="52"/>
      <c r="K11" s="52"/>
      <c r="L11" s="52"/>
      <c r="M11" s="52"/>
      <c r="N11" s="52"/>
      <c r="O11" s="52"/>
      <c r="P11" s="52"/>
      <c r="U11" s="13" t="s">
        <v>21</v>
      </c>
    </row>
    <row r="12" spans="1:21" ht="16">
      <c r="A12" s="52"/>
      <c r="B12" s="70"/>
      <c r="C12" s="10" t="s">
        <v>57</v>
      </c>
      <c r="D12" s="80"/>
      <c r="E12" s="84"/>
      <c r="F12" s="82"/>
      <c r="G12" s="52"/>
      <c r="H12" s="52"/>
      <c r="I12" s="52"/>
      <c r="J12" s="52"/>
      <c r="K12" s="52"/>
      <c r="L12" s="52"/>
      <c r="M12" s="52"/>
      <c r="N12" s="52"/>
      <c r="O12" s="52"/>
      <c r="P12" s="52"/>
    </row>
    <row r="13" spans="1:21" ht="16">
      <c r="A13" s="52"/>
      <c r="B13" s="70"/>
      <c r="C13" s="11" t="s">
        <v>133</v>
      </c>
      <c r="D13" s="83"/>
      <c r="E13" s="84"/>
      <c r="F13" s="82"/>
      <c r="G13" s="52"/>
      <c r="H13" s="52"/>
      <c r="I13" s="52"/>
      <c r="J13" s="52"/>
      <c r="K13" s="52"/>
      <c r="L13" s="52"/>
      <c r="M13" s="52"/>
      <c r="N13" s="52"/>
      <c r="O13" s="52"/>
      <c r="P13" s="52"/>
    </row>
    <row r="14" spans="1:21" ht="16">
      <c r="A14" s="52"/>
      <c r="B14" s="70"/>
      <c r="C14" s="10" t="s">
        <v>46</v>
      </c>
      <c r="D14" s="80"/>
      <c r="E14" s="8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T14" s="13"/>
      <c r="U14" s="19"/>
    </row>
    <row r="15" spans="1:21" ht="16">
      <c r="A15" s="52"/>
      <c r="B15" s="70"/>
      <c r="C15" s="11" t="s">
        <v>134</v>
      </c>
      <c r="D15" s="83"/>
      <c r="E15" s="8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T15" s="13"/>
      <c r="U15" s="19"/>
    </row>
    <row r="16" spans="1:21">
      <c r="A16" s="52"/>
      <c r="B16" s="70"/>
      <c r="C16" s="81"/>
      <c r="D16" s="81"/>
      <c r="E16" s="8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T16" s="13"/>
      <c r="U16" s="19"/>
    </row>
    <row r="17" spans="1:21" ht="17.25" customHeight="1">
      <c r="A17" s="52"/>
      <c r="B17" s="70"/>
      <c r="C17" s="83"/>
      <c r="D17" s="83"/>
      <c r="E17" s="81"/>
      <c r="F17" s="82"/>
      <c r="G17" s="52"/>
      <c r="H17" s="52"/>
      <c r="I17" s="52"/>
      <c r="J17" s="52"/>
      <c r="K17" s="52"/>
      <c r="L17" s="52"/>
      <c r="M17" s="52"/>
      <c r="N17" s="52"/>
      <c r="O17" s="52"/>
      <c r="P17" s="52"/>
      <c r="U17" s="13" t="s">
        <v>21</v>
      </c>
    </row>
    <row r="18" spans="1:21">
      <c r="A18" s="52"/>
      <c r="B18" s="114" t="s">
        <v>63</v>
      </c>
      <c r="C18" s="31" t="s">
        <v>18</v>
      </c>
      <c r="D18" s="31"/>
      <c r="E18" s="32"/>
      <c r="F18" s="33"/>
      <c r="G18" s="34"/>
      <c r="H18" s="35"/>
      <c r="I18" s="35"/>
      <c r="J18" s="35"/>
      <c r="K18" s="35"/>
      <c r="L18" s="35"/>
      <c r="M18" s="35"/>
      <c r="N18" s="35"/>
      <c r="O18" s="35"/>
      <c r="P18" s="52"/>
      <c r="Q18" s="35"/>
      <c r="R18" s="35"/>
      <c r="S18" s="35"/>
      <c r="T18" s="35"/>
      <c r="U18" s="13" t="s">
        <v>21</v>
      </c>
    </row>
    <row r="19" spans="1:21">
      <c r="A19" s="52"/>
      <c r="B19" s="70"/>
      <c r="C19" s="71"/>
      <c r="D19" s="71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U19" s="13" t="s">
        <v>21</v>
      </c>
    </row>
    <row r="20" spans="1:21" ht="16" outlineLevel="1">
      <c r="A20" s="52"/>
      <c r="B20" s="97" t="s">
        <v>76</v>
      </c>
      <c r="C20" s="96" t="s">
        <v>70</v>
      </c>
      <c r="D20" s="96"/>
      <c r="E20" s="85"/>
      <c r="F20" s="85"/>
      <c r="G20" s="175">
        <v>2020</v>
      </c>
      <c r="H20" s="52"/>
      <c r="I20" s="52"/>
      <c r="J20" s="52"/>
      <c r="K20" s="52"/>
      <c r="L20" s="52"/>
      <c r="M20" s="52"/>
      <c r="N20" s="52"/>
      <c r="O20" s="52"/>
      <c r="P20" s="52"/>
    </row>
    <row r="21" spans="1:21" outlineLevel="1">
      <c r="A21" s="52"/>
      <c r="B21" s="70"/>
      <c r="C21" s="71"/>
      <c r="D21" s="71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</row>
    <row r="22" spans="1:21" ht="16" outlineLevel="1">
      <c r="A22" s="52"/>
      <c r="B22" s="15" t="s">
        <v>77</v>
      </c>
      <c r="C22" s="21" t="s">
        <v>58</v>
      </c>
      <c r="D22" s="68" t="s">
        <v>283</v>
      </c>
      <c r="E22" s="56" t="s">
        <v>20</v>
      </c>
      <c r="F22" s="22" t="s">
        <v>9</v>
      </c>
      <c r="G22" s="22"/>
      <c r="H22" s="22"/>
      <c r="I22" s="16">
        <v>43770</v>
      </c>
      <c r="J22" s="16"/>
      <c r="K22" s="17"/>
      <c r="L22" s="17"/>
      <c r="M22" s="17"/>
      <c r="N22" s="17"/>
      <c r="O22" s="17"/>
      <c r="P22" s="52"/>
      <c r="U22" s="13" t="s">
        <v>21</v>
      </c>
    </row>
    <row r="23" spans="1:21" ht="16" outlineLevel="1">
      <c r="A23" s="52"/>
      <c r="B23" s="15" t="s">
        <v>78</v>
      </c>
      <c r="C23" s="21" t="s">
        <v>59</v>
      </c>
      <c r="D23" s="68" t="s">
        <v>283</v>
      </c>
      <c r="E23" s="56" t="s">
        <v>48</v>
      </c>
      <c r="F23" s="22" t="s">
        <v>9</v>
      </c>
      <c r="G23" s="22"/>
      <c r="H23" s="22"/>
      <c r="I23" s="16"/>
      <c r="J23" s="16">
        <v>43891</v>
      </c>
      <c r="K23" s="17"/>
      <c r="L23" s="17"/>
      <c r="M23" s="17"/>
      <c r="N23" s="17"/>
      <c r="O23" s="17"/>
      <c r="P23" s="52"/>
      <c r="U23" s="13" t="s">
        <v>21</v>
      </c>
    </row>
    <row r="24" spans="1:21" ht="16" outlineLevel="1">
      <c r="A24" s="52"/>
      <c r="B24" s="15" t="s">
        <v>79</v>
      </c>
      <c r="C24" s="21" t="s">
        <v>74</v>
      </c>
      <c r="D24" s="68" t="s">
        <v>283</v>
      </c>
      <c r="E24" s="56"/>
      <c r="F24" s="22"/>
      <c r="G24" s="22"/>
      <c r="H24" s="22"/>
      <c r="I24" s="16"/>
      <c r="J24" s="16"/>
      <c r="K24" s="17"/>
      <c r="L24" s="17"/>
      <c r="M24" s="17"/>
      <c r="N24" s="17"/>
      <c r="O24" s="17"/>
      <c r="P24" s="52"/>
    </row>
    <row r="25" spans="1:21" ht="16" outlineLevel="1">
      <c r="A25" s="52"/>
      <c r="B25" s="15" t="s">
        <v>80</v>
      </c>
      <c r="C25" s="21" t="s">
        <v>75</v>
      </c>
      <c r="D25" s="68" t="s">
        <v>283</v>
      </c>
      <c r="E25" s="56" t="s">
        <v>62</v>
      </c>
      <c r="F25" s="22" t="s">
        <v>9</v>
      </c>
      <c r="G25" s="22"/>
      <c r="H25" s="22"/>
      <c r="I25" s="17"/>
      <c r="J25" s="16">
        <v>44075</v>
      </c>
      <c r="K25" s="17"/>
      <c r="L25" s="17"/>
      <c r="M25" s="17"/>
      <c r="N25" s="17"/>
      <c r="O25" s="17"/>
      <c r="P25" s="52"/>
      <c r="U25" s="13" t="s">
        <v>21</v>
      </c>
    </row>
    <row r="26" spans="1:21" ht="16" outlineLevel="1">
      <c r="A26" s="52"/>
      <c r="B26" s="15" t="s">
        <v>81</v>
      </c>
      <c r="C26" s="21" t="s">
        <v>60</v>
      </c>
      <c r="D26" s="68" t="s">
        <v>283</v>
      </c>
      <c r="E26" s="56" t="s">
        <v>61</v>
      </c>
      <c r="F26" s="22" t="s">
        <v>9</v>
      </c>
      <c r="G26" s="22"/>
      <c r="H26" s="22"/>
      <c r="I26" s="17"/>
      <c r="J26" s="17"/>
      <c r="K26" s="16">
        <v>44197</v>
      </c>
      <c r="L26" s="17"/>
      <c r="M26" s="17"/>
      <c r="N26" s="17"/>
      <c r="O26" s="17"/>
      <c r="P26" s="52"/>
      <c r="U26" s="13" t="s">
        <v>21</v>
      </c>
    </row>
    <row r="27" spans="1:21" outlineLevel="1">
      <c r="A27" s="52"/>
      <c r="B27" s="70"/>
      <c r="C27" s="71"/>
      <c r="D27" s="71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U27" s="13" t="s">
        <v>21</v>
      </c>
    </row>
    <row r="28" spans="1:21">
      <c r="A28" s="52"/>
      <c r="B28" s="114" t="s">
        <v>64</v>
      </c>
      <c r="C28" s="31" t="s">
        <v>72</v>
      </c>
      <c r="D28" s="31"/>
      <c r="E28" s="32"/>
      <c r="F28" s="33"/>
      <c r="G28" s="34"/>
      <c r="H28" s="35"/>
      <c r="I28" s="35"/>
      <c r="J28" s="35"/>
      <c r="K28" s="35"/>
      <c r="L28" s="35"/>
      <c r="M28" s="35"/>
      <c r="N28" s="35"/>
      <c r="O28" s="35"/>
      <c r="P28" s="52"/>
      <c r="Q28" s="35"/>
      <c r="R28" s="35"/>
      <c r="S28" s="35"/>
      <c r="T28" s="35"/>
      <c r="U28" s="13" t="s">
        <v>21</v>
      </c>
    </row>
    <row r="29" spans="1:21" s="52" customFormat="1">
      <c r="B29" s="70"/>
      <c r="C29" s="73"/>
      <c r="D29" s="73"/>
      <c r="U29" s="72"/>
    </row>
    <row r="30" spans="1:21" hidden="1" outlineLevel="1">
      <c r="A30" s="52"/>
      <c r="B30" s="15" t="s">
        <v>65</v>
      </c>
      <c r="C30" s="69"/>
      <c r="D30" s="68"/>
      <c r="E30" s="22"/>
      <c r="F30" s="22"/>
      <c r="G30" s="22"/>
      <c r="H30" s="22"/>
      <c r="I30" s="17"/>
      <c r="J30" s="17"/>
      <c r="K30" s="16"/>
      <c r="L30" s="17"/>
      <c r="M30" s="17"/>
      <c r="N30" s="17"/>
      <c r="O30" s="17"/>
      <c r="P30" s="52"/>
      <c r="U30" s="13" t="s">
        <v>21</v>
      </c>
    </row>
    <row r="31" spans="1:21" hidden="1" outlineLevel="1">
      <c r="A31" s="52"/>
      <c r="B31" s="15" t="s">
        <v>85</v>
      </c>
      <c r="C31" s="69"/>
      <c r="D31" s="68"/>
      <c r="E31" s="22"/>
      <c r="F31" s="22"/>
      <c r="G31" s="22"/>
      <c r="H31" s="22"/>
      <c r="I31" s="17"/>
      <c r="J31" s="17"/>
      <c r="K31" s="16"/>
      <c r="L31" s="17"/>
      <c r="M31" s="17"/>
      <c r="N31" s="17"/>
      <c r="O31" s="17"/>
      <c r="P31" s="52"/>
    </row>
    <row r="32" spans="1:21" hidden="1" outlineLevel="1">
      <c r="A32" s="52"/>
      <c r="B32" s="15" t="s">
        <v>86</v>
      </c>
      <c r="C32" s="69"/>
      <c r="D32" s="68"/>
      <c r="E32" s="22"/>
      <c r="F32" s="22"/>
      <c r="G32" s="22"/>
      <c r="H32" s="22"/>
      <c r="I32" s="17"/>
      <c r="J32" s="17"/>
      <c r="K32" s="16"/>
      <c r="L32" s="17"/>
      <c r="M32" s="17"/>
      <c r="N32" s="17"/>
      <c r="O32" s="17"/>
      <c r="P32" s="52"/>
    </row>
    <row r="33" spans="1:21" hidden="1" outlineLevel="1">
      <c r="A33" s="52"/>
      <c r="B33" s="15" t="s">
        <v>87</v>
      </c>
      <c r="C33" s="69"/>
      <c r="D33" s="68"/>
      <c r="E33" s="22"/>
      <c r="F33" s="22"/>
      <c r="G33" s="22"/>
      <c r="H33" s="22"/>
      <c r="I33" s="17"/>
      <c r="J33" s="17"/>
      <c r="K33" s="16"/>
      <c r="L33" s="17"/>
      <c r="M33" s="17"/>
      <c r="N33" s="17"/>
      <c r="O33" s="17"/>
      <c r="P33" s="52"/>
    </row>
    <row r="34" spans="1:21" hidden="1" outlineLevel="1">
      <c r="A34" s="52"/>
      <c r="B34" s="70"/>
      <c r="C34" s="71"/>
      <c r="D34" s="71"/>
      <c r="E34" s="71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</row>
    <row r="35" spans="1:21" hidden="1" outlineLevel="1">
      <c r="A35" s="52"/>
      <c r="B35" s="15" t="s">
        <v>88</v>
      </c>
      <c r="C35" s="21"/>
      <c r="D35" s="21"/>
      <c r="E35" s="47"/>
      <c r="F35" s="22"/>
      <c r="G35" s="22"/>
      <c r="H35" s="22"/>
      <c r="I35" s="22"/>
      <c r="J35" s="22"/>
      <c r="K35" s="53"/>
      <c r="L35" s="22"/>
      <c r="M35" s="22"/>
      <c r="N35" s="22"/>
      <c r="O35" s="22"/>
      <c r="P35" s="52"/>
    </row>
    <row r="36" spans="1:21" hidden="1" outlineLevel="1">
      <c r="A36" s="52"/>
      <c r="B36" s="70"/>
      <c r="C36" s="71"/>
      <c r="D36" s="71"/>
      <c r="E36" s="71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U36" s="13" t="s">
        <v>21</v>
      </c>
    </row>
    <row r="37" spans="1:21" collapsed="1">
      <c r="A37" s="52"/>
      <c r="B37" s="114" t="s">
        <v>82</v>
      </c>
      <c r="C37" s="31" t="s">
        <v>22</v>
      </c>
      <c r="D37" s="31"/>
      <c r="E37" s="32"/>
      <c r="F37" s="33"/>
      <c r="G37" s="34"/>
      <c r="H37" s="35"/>
      <c r="I37" s="35"/>
      <c r="J37" s="35"/>
      <c r="K37" s="35"/>
      <c r="L37" s="35"/>
      <c r="M37" s="35"/>
      <c r="N37" s="35"/>
      <c r="O37" s="35"/>
      <c r="P37" s="52"/>
      <c r="Q37" s="35"/>
      <c r="R37" s="35"/>
      <c r="S37" s="35"/>
      <c r="T37" s="35"/>
      <c r="U37" s="13" t="s">
        <v>21</v>
      </c>
    </row>
    <row r="38" spans="1:21">
      <c r="A38" s="52"/>
      <c r="B38" s="70"/>
      <c r="C38" s="71"/>
      <c r="D38" s="71"/>
      <c r="E38" s="71"/>
      <c r="F38" s="52"/>
      <c r="G38" s="52"/>
      <c r="H38" s="52"/>
      <c r="I38" s="52"/>
      <c r="J38" s="52"/>
      <c r="K38" s="270"/>
      <c r="L38" s="52"/>
      <c r="M38" s="52"/>
      <c r="N38" s="52"/>
      <c r="O38" s="52"/>
      <c r="P38" s="52"/>
      <c r="U38" s="13" t="s">
        <v>21</v>
      </c>
    </row>
    <row r="39" spans="1:21" ht="16" outlineLevel="1">
      <c r="A39" s="52"/>
      <c r="B39" s="57" t="s">
        <v>89</v>
      </c>
      <c r="C39" s="58" t="s">
        <v>5</v>
      </c>
      <c r="D39" s="58"/>
      <c r="E39" s="58"/>
      <c r="F39" s="59" t="s">
        <v>14</v>
      </c>
      <c r="G39" s="60">
        <f>SUM(H39:T39)</f>
        <v>131951</v>
      </c>
      <c r="H39" s="59"/>
      <c r="I39" s="60">
        <f t="shared" ref="I39:O39" si="0">I40+I41</f>
        <v>29851</v>
      </c>
      <c r="J39" s="60">
        <f t="shared" si="0"/>
        <v>65900</v>
      </c>
      <c r="K39" s="60">
        <f t="shared" si="0"/>
        <v>20200</v>
      </c>
      <c r="L39" s="60">
        <f t="shared" si="0"/>
        <v>4000</v>
      </c>
      <c r="M39" s="60">
        <f t="shared" si="0"/>
        <v>4000</v>
      </c>
      <c r="N39" s="60">
        <f t="shared" si="0"/>
        <v>4000</v>
      </c>
      <c r="O39" s="60">
        <f t="shared" si="0"/>
        <v>4000</v>
      </c>
      <c r="P39" s="52"/>
      <c r="Q39" s="14"/>
      <c r="R39" s="14"/>
      <c r="S39" s="14"/>
      <c r="T39" s="14"/>
    </row>
    <row r="40" spans="1:21" ht="16" outlineLevel="1">
      <c r="A40" s="52"/>
      <c r="B40" s="15" t="s">
        <v>90</v>
      </c>
      <c r="C40" s="18" t="s">
        <v>54</v>
      </c>
      <c r="D40" s="68" t="s">
        <v>624</v>
      </c>
      <c r="E40" s="47"/>
      <c r="F40" s="37" t="s">
        <v>14</v>
      </c>
      <c r="G40" s="61">
        <f>SUM(H40:T40)</f>
        <v>114151</v>
      </c>
      <c r="H40" s="37"/>
      <c r="I40" s="62">
        <v>29051</v>
      </c>
      <c r="J40" s="62">
        <v>65000</v>
      </c>
      <c r="K40" s="172">
        <v>20100</v>
      </c>
      <c r="L40" s="62">
        <v>0</v>
      </c>
      <c r="M40" s="62">
        <v>0</v>
      </c>
      <c r="N40" s="62">
        <v>0</v>
      </c>
      <c r="O40" s="62">
        <v>0</v>
      </c>
      <c r="P40" s="52"/>
      <c r="Q40" s="9"/>
      <c r="R40" s="9"/>
      <c r="S40" s="9"/>
      <c r="T40" s="9"/>
      <c r="U40" s="13" t="s">
        <v>21</v>
      </c>
    </row>
    <row r="41" spans="1:21" ht="16" outlineLevel="1">
      <c r="A41" s="52"/>
      <c r="B41" s="15" t="s">
        <v>91</v>
      </c>
      <c r="C41" s="18" t="s">
        <v>55</v>
      </c>
      <c r="D41" s="68" t="s">
        <v>371</v>
      </c>
      <c r="E41" s="47"/>
      <c r="F41" s="37" t="s">
        <v>14</v>
      </c>
      <c r="G41" s="61">
        <f>SUM(H41:T41)</f>
        <v>17800</v>
      </c>
      <c r="H41" s="37"/>
      <c r="I41" s="62">
        <f t="shared" ref="I41:O41" si="1">SUM(I42:I43)</f>
        <v>800</v>
      </c>
      <c r="J41" s="62">
        <f t="shared" si="1"/>
        <v>900</v>
      </c>
      <c r="K41" s="62">
        <f t="shared" si="1"/>
        <v>100</v>
      </c>
      <c r="L41" s="62">
        <f t="shared" si="1"/>
        <v>4000</v>
      </c>
      <c r="M41" s="62">
        <f t="shared" si="1"/>
        <v>4000</v>
      </c>
      <c r="N41" s="62">
        <f t="shared" si="1"/>
        <v>4000</v>
      </c>
      <c r="O41" s="62">
        <f t="shared" si="1"/>
        <v>4000</v>
      </c>
      <c r="P41" s="52"/>
      <c r="Q41" s="9"/>
      <c r="R41" s="9"/>
      <c r="S41" s="9"/>
      <c r="T41" s="9"/>
    </row>
    <row r="42" spans="1:21" ht="16" outlineLevel="1">
      <c r="A42" s="52"/>
      <c r="B42" s="115" t="s">
        <v>791</v>
      </c>
      <c r="C42" s="21" t="s">
        <v>439</v>
      </c>
      <c r="D42" s="68" t="s">
        <v>624</v>
      </c>
      <c r="E42" s="47"/>
      <c r="F42" s="22" t="s">
        <v>14</v>
      </c>
      <c r="G42" s="298">
        <f>SUM(I42:O42)</f>
        <v>1800</v>
      </c>
      <c r="H42" s="37"/>
      <c r="I42" s="388">
        <v>800</v>
      </c>
      <c r="J42" s="388">
        <v>900</v>
      </c>
      <c r="K42" s="389">
        <v>100</v>
      </c>
      <c r="L42" s="389">
        <v>0</v>
      </c>
      <c r="M42" s="388">
        <v>0</v>
      </c>
      <c r="N42" s="388">
        <v>0</v>
      </c>
      <c r="O42" s="388">
        <v>0</v>
      </c>
      <c r="P42" s="52"/>
      <c r="Q42" s="9"/>
      <c r="R42" s="9"/>
      <c r="S42" s="9"/>
      <c r="T42" s="9"/>
    </row>
    <row r="43" spans="1:21" ht="16" outlineLevel="1">
      <c r="A43" s="52"/>
      <c r="B43" s="115" t="s">
        <v>92</v>
      </c>
      <c r="C43" s="211" t="s">
        <v>790</v>
      </c>
      <c r="D43" s="68" t="s">
        <v>624</v>
      </c>
      <c r="E43" s="47"/>
      <c r="F43" s="22" t="s">
        <v>14</v>
      </c>
      <c r="G43" s="298">
        <f>SUM(H43:T43)</f>
        <v>16000</v>
      </c>
      <c r="H43" s="65"/>
      <c r="I43" s="66">
        <v>0</v>
      </c>
      <c r="J43" s="66">
        <v>0</v>
      </c>
      <c r="K43" s="388">
        <v>0</v>
      </c>
      <c r="L43" s="389">
        <v>4000</v>
      </c>
      <c r="M43" s="388">
        <v>4000</v>
      </c>
      <c r="N43" s="388">
        <v>4000</v>
      </c>
      <c r="O43" s="388">
        <v>4000</v>
      </c>
      <c r="P43" s="52"/>
      <c r="Q43" s="9"/>
      <c r="R43" s="9"/>
      <c r="S43" s="9"/>
      <c r="T43" s="9"/>
    </row>
    <row r="44" spans="1:21" outlineLevel="1">
      <c r="A44" s="52"/>
      <c r="B44" s="70"/>
      <c r="C44" s="71"/>
      <c r="D44" s="71"/>
      <c r="E44" s="71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U44" s="13" t="s">
        <v>21</v>
      </c>
    </row>
    <row r="45" spans="1:21">
      <c r="A45" s="52"/>
      <c r="B45" s="114" t="s">
        <v>83</v>
      </c>
      <c r="C45" s="31" t="s">
        <v>69</v>
      </c>
      <c r="D45" s="31"/>
      <c r="E45" s="32"/>
      <c r="F45" s="33"/>
      <c r="G45" s="34"/>
      <c r="H45" s="35"/>
      <c r="I45" s="35"/>
      <c r="J45" s="35"/>
      <c r="K45" s="35"/>
      <c r="L45" s="35"/>
      <c r="M45" s="35"/>
      <c r="N45" s="35"/>
      <c r="O45" s="35"/>
      <c r="P45" s="52"/>
    </row>
    <row r="46" spans="1:21" s="52" customFormat="1">
      <c r="B46" s="87"/>
      <c r="C46" s="71"/>
      <c r="D46" s="89"/>
      <c r="E46" s="71"/>
      <c r="J46" s="90"/>
      <c r="K46" s="90"/>
      <c r="L46" s="90"/>
      <c r="M46" s="90"/>
      <c r="N46" s="90"/>
      <c r="O46" s="90"/>
      <c r="U46" s="72"/>
    </row>
    <row r="47" spans="1:21" s="52" customFormat="1">
      <c r="B47" s="114" t="s">
        <v>127</v>
      </c>
      <c r="C47" s="31" t="s">
        <v>128</v>
      </c>
      <c r="D47" s="31"/>
      <c r="E47" s="32"/>
      <c r="F47" s="33"/>
      <c r="G47" s="34"/>
      <c r="H47" s="35"/>
      <c r="I47" s="35"/>
      <c r="J47" s="35"/>
      <c r="K47" s="35"/>
      <c r="L47" s="35"/>
      <c r="M47" s="35"/>
      <c r="N47" s="35"/>
      <c r="O47" s="35"/>
      <c r="U47" s="72"/>
    </row>
    <row r="48" spans="1:21">
      <c r="A48" s="52"/>
      <c r="B48" s="87"/>
      <c r="C48" s="71"/>
      <c r="D48" s="89"/>
      <c r="E48" s="71"/>
      <c r="F48" s="52"/>
      <c r="G48" s="52"/>
      <c r="H48" s="52"/>
      <c r="I48" s="52"/>
      <c r="J48" s="90"/>
      <c r="K48" s="90"/>
      <c r="L48" s="90"/>
      <c r="M48" s="90"/>
      <c r="N48" s="90"/>
      <c r="O48" s="90"/>
      <c r="P48" s="52"/>
    </row>
    <row r="49" spans="1:21" ht="16" outlineLevel="1">
      <c r="A49" s="52"/>
      <c r="B49" s="160"/>
      <c r="C49" s="21" t="s">
        <v>111</v>
      </c>
      <c r="D49" s="47" t="s">
        <v>122</v>
      </c>
      <c r="E49" s="155"/>
      <c r="F49" s="157" t="s">
        <v>108</v>
      </c>
      <c r="G49" s="164">
        <f>G50*G51</f>
        <v>31.499999999999996</v>
      </c>
      <c r="H49" s="162"/>
      <c r="I49" s="162"/>
      <c r="J49" s="162"/>
      <c r="K49" s="162"/>
      <c r="L49" s="162"/>
      <c r="M49" s="162"/>
      <c r="N49" s="162"/>
      <c r="O49" s="162"/>
      <c r="P49" s="52"/>
    </row>
    <row r="50" spans="1:21" ht="16" outlineLevel="1">
      <c r="A50" s="52"/>
      <c r="B50" s="160"/>
      <c r="C50" s="21" t="s">
        <v>116</v>
      </c>
      <c r="D50" s="47" t="s">
        <v>119</v>
      </c>
      <c r="E50" s="155"/>
      <c r="F50" s="155" t="s">
        <v>117</v>
      </c>
      <c r="G50" s="163">
        <v>45</v>
      </c>
      <c r="H50" s="162"/>
      <c r="J50" s="162"/>
      <c r="K50" s="162"/>
      <c r="L50" s="162"/>
      <c r="M50" s="162"/>
      <c r="N50" s="162"/>
      <c r="O50" s="162"/>
      <c r="P50" s="52"/>
    </row>
    <row r="51" spans="1:21" s="52" customFormat="1" ht="16" outlineLevel="1">
      <c r="B51" s="160"/>
      <c r="C51" s="21" t="s">
        <v>118</v>
      </c>
      <c r="D51" s="47" t="s">
        <v>120</v>
      </c>
      <c r="E51" s="155"/>
      <c r="F51" s="155" t="s">
        <v>12</v>
      </c>
      <c r="G51" s="161">
        <v>0.7</v>
      </c>
      <c r="H51" s="162"/>
      <c r="J51" s="162"/>
      <c r="K51" s="162"/>
      <c r="L51" s="162"/>
      <c r="M51" s="162"/>
      <c r="N51" s="162"/>
      <c r="O51" s="162"/>
      <c r="U51" s="72"/>
    </row>
    <row r="52" spans="1:21" s="52" customFormat="1" ht="16" outlineLevel="1">
      <c r="B52" s="160"/>
      <c r="C52" s="21" t="s">
        <v>112</v>
      </c>
      <c r="D52" s="47" t="s">
        <v>120</v>
      </c>
      <c r="E52" s="155"/>
      <c r="F52" s="155" t="s">
        <v>115</v>
      </c>
      <c r="G52" s="145">
        <f>AVERAGE(I52:P52)</f>
        <v>2228.5714285714284</v>
      </c>
      <c r="H52" s="162"/>
      <c r="I52" s="165">
        <v>0</v>
      </c>
      <c r="J52" s="165">
        <v>0</v>
      </c>
      <c r="K52" s="165">
        <v>1400</v>
      </c>
      <c r="L52" s="165">
        <v>2200</v>
      </c>
      <c r="M52" s="165">
        <v>4000</v>
      </c>
      <c r="N52" s="165">
        <v>4000</v>
      </c>
      <c r="O52" s="165">
        <v>4000</v>
      </c>
      <c r="U52" s="72"/>
    </row>
    <row r="53" spans="1:21" s="52" customFormat="1" ht="16" outlineLevel="1">
      <c r="B53" s="160"/>
      <c r="C53" s="21" t="s">
        <v>113</v>
      </c>
      <c r="D53" s="47" t="s">
        <v>120</v>
      </c>
      <c r="E53" s="155"/>
      <c r="F53" s="155" t="s">
        <v>115</v>
      </c>
      <c r="G53" s="165">
        <v>47000</v>
      </c>
      <c r="H53" s="91"/>
      <c r="I53" s="162"/>
      <c r="J53" s="162"/>
      <c r="K53" s="162"/>
      <c r="L53" s="162"/>
      <c r="M53" s="162"/>
      <c r="N53" s="162"/>
      <c r="O53" s="162"/>
      <c r="U53" s="72"/>
    </row>
    <row r="54" spans="1:21" s="52" customFormat="1" ht="16" outlineLevel="1">
      <c r="B54" s="160"/>
      <c r="C54" s="21" t="s">
        <v>114</v>
      </c>
      <c r="D54" s="47" t="s">
        <v>120</v>
      </c>
      <c r="E54" s="155"/>
      <c r="F54" s="155" t="s">
        <v>12</v>
      </c>
      <c r="G54" s="166">
        <v>0.31</v>
      </c>
      <c r="H54" s="91"/>
      <c r="J54" s="162"/>
      <c r="K54" s="162"/>
      <c r="L54" s="162"/>
      <c r="M54" s="162"/>
      <c r="N54" s="162"/>
      <c r="O54" s="162"/>
      <c r="U54" s="72"/>
    </row>
    <row r="55" spans="1:21" s="52" customFormat="1" ht="16" outlineLevel="1">
      <c r="B55" s="160"/>
      <c r="C55" s="21" t="s">
        <v>107</v>
      </c>
      <c r="D55" s="47" t="s">
        <v>120</v>
      </c>
      <c r="E55" s="155"/>
      <c r="F55" s="155" t="s">
        <v>115</v>
      </c>
      <c r="G55" s="165">
        <v>360</v>
      </c>
      <c r="H55" s="91"/>
      <c r="J55" s="162"/>
      <c r="K55" s="162"/>
      <c r="L55" s="162"/>
      <c r="M55" s="162"/>
      <c r="N55" s="162"/>
      <c r="O55" s="162"/>
      <c r="U55" s="72"/>
    </row>
    <row r="56" spans="1:21" s="52" customFormat="1">
      <c r="B56" s="160"/>
      <c r="C56" s="20"/>
      <c r="D56" s="167"/>
      <c r="E56" s="168"/>
      <c r="F56"/>
      <c r="G56" s="186"/>
      <c r="H56" s="91"/>
      <c r="J56" s="162"/>
      <c r="K56" s="162"/>
      <c r="L56" s="162"/>
      <c r="M56" s="162"/>
      <c r="N56" s="162"/>
      <c r="O56" s="162"/>
      <c r="U56" s="72"/>
    </row>
    <row r="57" spans="1:21" s="52" customFormat="1">
      <c r="B57" s="114" t="s">
        <v>129</v>
      </c>
      <c r="C57" s="31" t="s">
        <v>130</v>
      </c>
      <c r="D57" s="31"/>
      <c r="E57" s="32"/>
      <c r="F57" s="33"/>
      <c r="G57" s="34"/>
      <c r="H57" s="35"/>
      <c r="I57" s="35"/>
      <c r="J57" s="35"/>
      <c r="K57" s="35"/>
      <c r="L57" s="35"/>
      <c r="M57" s="35"/>
      <c r="N57" s="35"/>
      <c r="O57" s="35"/>
      <c r="U57" s="72"/>
    </row>
    <row r="58" spans="1:21" s="52" customFormat="1">
      <c r="B58" s="87"/>
      <c r="C58" s="71"/>
      <c r="D58" s="89"/>
      <c r="E58" s="71"/>
      <c r="J58" s="90"/>
      <c r="K58" s="90"/>
      <c r="L58" s="90"/>
      <c r="M58" s="90"/>
      <c r="N58" s="90"/>
      <c r="O58" s="90"/>
      <c r="U58" s="72"/>
    </row>
    <row r="59" spans="1:21" s="52" customFormat="1" ht="16" outlineLevel="1">
      <c r="B59" s="160"/>
      <c r="C59" s="21" t="s">
        <v>280</v>
      </c>
      <c r="D59" s="47" t="s">
        <v>122</v>
      </c>
      <c r="E59" s="155"/>
      <c r="F59" s="155" t="s">
        <v>110</v>
      </c>
      <c r="G59" s="164">
        <f>G61/G60</f>
        <v>447.65098039215684</v>
      </c>
      <c r="H59" s="91"/>
      <c r="J59" s="162"/>
      <c r="K59" s="162"/>
      <c r="L59" s="162"/>
      <c r="M59" s="162"/>
      <c r="N59" s="162"/>
      <c r="O59" s="162"/>
      <c r="U59" s="72"/>
    </row>
    <row r="60" spans="1:21" s="52" customFormat="1" ht="32" outlineLevel="1">
      <c r="B60" s="160"/>
      <c r="C60" s="21" t="s">
        <v>324</v>
      </c>
      <c r="D60" s="47" t="s">
        <v>120</v>
      </c>
      <c r="E60" s="155"/>
      <c r="F60" s="155" t="s">
        <v>115</v>
      </c>
      <c r="G60" s="165">
        <v>255</v>
      </c>
      <c r="H60" s="91"/>
      <c r="I60" s="162"/>
      <c r="J60" s="162"/>
      <c r="K60" s="162"/>
      <c r="L60" s="162"/>
      <c r="M60" s="162"/>
      <c r="N60" s="162"/>
      <c r="O60" s="162"/>
      <c r="U60" s="72"/>
    </row>
    <row r="61" spans="1:21" s="52" customFormat="1" ht="16" outlineLevel="1">
      <c r="B61" s="160"/>
      <c r="C61" s="86" t="s">
        <v>284</v>
      </c>
      <c r="D61" s="47" t="s">
        <v>121</v>
      </c>
      <c r="E61" s="155"/>
      <c r="F61" s="155" t="s">
        <v>166</v>
      </c>
      <c r="G61" s="145">
        <f>SUM(G40)</f>
        <v>114151</v>
      </c>
      <c r="H61" s="91"/>
      <c r="J61" s="162"/>
      <c r="K61" s="162"/>
      <c r="L61" s="162"/>
      <c r="M61" s="162"/>
      <c r="N61" s="162"/>
      <c r="O61" s="162"/>
      <c r="U61" s="72"/>
    </row>
    <row r="62" spans="1:21" s="52" customFormat="1" ht="16" outlineLevel="1">
      <c r="B62" s="160"/>
      <c r="C62" s="265" t="s">
        <v>294</v>
      </c>
      <c r="D62" s="47" t="s">
        <v>121</v>
      </c>
      <c r="E62" s="155"/>
      <c r="F62" s="155" t="s">
        <v>166</v>
      </c>
      <c r="G62" s="145">
        <v>10502</v>
      </c>
      <c r="H62" s="91"/>
      <c r="J62" s="162"/>
      <c r="K62" s="162"/>
      <c r="L62" s="162"/>
      <c r="M62" s="162"/>
      <c r="N62" s="162"/>
      <c r="O62" s="162"/>
      <c r="U62" s="72"/>
    </row>
    <row r="63" spans="1:21" s="52" customFormat="1" ht="16" outlineLevel="1">
      <c r="B63" s="160"/>
      <c r="C63" s="265" t="s">
        <v>295</v>
      </c>
      <c r="D63" s="47" t="s">
        <v>121</v>
      </c>
      <c r="E63" s="155"/>
      <c r="F63" s="155" t="s">
        <v>166</v>
      </c>
      <c r="G63" s="145">
        <f>G61-G62</f>
        <v>103649</v>
      </c>
      <c r="H63" s="91"/>
      <c r="J63" s="162"/>
      <c r="K63" s="162"/>
      <c r="L63" s="162"/>
      <c r="M63" s="162"/>
      <c r="N63" s="162"/>
      <c r="O63" s="162"/>
      <c r="U63" s="72"/>
    </row>
    <row r="64" spans="1:21" s="52" customFormat="1" ht="16" outlineLevel="1">
      <c r="B64" s="160"/>
      <c r="C64" s="155" t="s">
        <v>317</v>
      </c>
      <c r="D64" s="47" t="s">
        <v>120</v>
      </c>
      <c r="E64" s="155"/>
      <c r="F64" s="155" t="s">
        <v>115</v>
      </c>
      <c r="G64" s="269">
        <v>2</v>
      </c>
      <c r="H64" s="91"/>
      <c r="J64" s="162"/>
      <c r="K64" s="162"/>
      <c r="L64" s="162"/>
      <c r="M64" s="162"/>
      <c r="N64" s="162"/>
      <c r="O64" s="162"/>
      <c r="U64" s="72"/>
    </row>
    <row r="65" spans="1:21" s="52" customFormat="1" ht="32" outlineLevel="1">
      <c r="B65" s="160"/>
      <c r="C65" s="155" t="s">
        <v>325</v>
      </c>
      <c r="D65" s="47" t="s">
        <v>326</v>
      </c>
      <c r="E65" s="155"/>
      <c r="F65" s="155" t="s">
        <v>11</v>
      </c>
      <c r="G65" s="282">
        <v>5</v>
      </c>
      <c r="H65" s="91"/>
      <c r="J65" s="162"/>
      <c r="K65" s="162"/>
      <c r="L65" s="162"/>
      <c r="M65" s="162"/>
      <c r="N65" s="162"/>
      <c r="O65" s="162"/>
      <c r="U65" s="72"/>
    </row>
    <row r="66" spans="1:21" s="52" customFormat="1" ht="32" outlineLevel="1">
      <c r="B66" s="160"/>
      <c r="C66" s="155" t="s">
        <v>327</v>
      </c>
      <c r="D66" s="47" t="s">
        <v>328</v>
      </c>
      <c r="E66" s="155"/>
      <c r="F66" s="155" t="s">
        <v>115</v>
      </c>
      <c r="G66" s="282">
        <v>17</v>
      </c>
      <c r="H66" s="91"/>
      <c r="J66" s="162"/>
      <c r="K66" s="162"/>
      <c r="L66" s="162"/>
      <c r="M66" s="162"/>
      <c r="N66" s="162"/>
      <c r="O66" s="162"/>
      <c r="U66" s="72"/>
    </row>
    <row r="67" spans="1:21" s="52" customFormat="1">
      <c r="B67" s="91"/>
      <c r="C67" s="91"/>
      <c r="D67" s="91"/>
      <c r="E67" s="91"/>
      <c r="F67" s="91"/>
      <c r="G67" s="91"/>
      <c r="H67" s="91"/>
      <c r="J67" s="162"/>
      <c r="K67" s="162"/>
      <c r="L67" s="162"/>
      <c r="M67" s="162"/>
      <c r="N67" s="162"/>
      <c r="O67" s="162"/>
      <c r="U67" s="72"/>
    </row>
    <row r="68" spans="1:21" s="52" customFormat="1">
      <c r="B68" s="114" t="s">
        <v>139</v>
      </c>
      <c r="C68" s="31" t="s">
        <v>140</v>
      </c>
      <c r="D68" s="31"/>
      <c r="E68" s="32"/>
      <c r="F68" s="33"/>
      <c r="G68" s="34"/>
      <c r="H68" s="35"/>
      <c r="I68" s="35"/>
      <c r="J68" s="35"/>
      <c r="K68" s="35"/>
      <c r="L68" s="35"/>
      <c r="M68" s="35"/>
      <c r="N68" s="35"/>
      <c r="O68" s="35"/>
      <c r="U68" s="72"/>
    </row>
    <row r="69" spans="1:21" s="52" customFormat="1">
      <c r="B69" s="91"/>
      <c r="C69" s="91"/>
      <c r="D69" s="91"/>
      <c r="E69" s="91"/>
      <c r="F69" s="91"/>
      <c r="G69" s="91"/>
      <c r="H69" s="91"/>
      <c r="J69" s="162"/>
      <c r="K69" s="162"/>
      <c r="L69" s="162"/>
      <c r="M69" s="162"/>
      <c r="N69" s="162"/>
      <c r="O69" s="162"/>
      <c r="U69" s="72"/>
    </row>
    <row r="70" spans="1:21" s="52" customFormat="1" ht="16" outlineLevel="1">
      <c r="B70" s="91"/>
      <c r="C70" s="96" t="s">
        <v>137</v>
      </c>
      <c r="D70" s="157" t="s">
        <v>292</v>
      </c>
      <c r="E70" s="159"/>
      <c r="F70" s="155" t="s">
        <v>138</v>
      </c>
      <c r="G70" s="145">
        <v>27000</v>
      </c>
      <c r="H70" s="91"/>
      <c r="J70" s="162"/>
      <c r="K70" s="162"/>
      <c r="L70" s="162"/>
      <c r="M70" s="162"/>
      <c r="N70" s="162"/>
      <c r="O70" s="162"/>
      <c r="U70" s="72"/>
    </row>
    <row r="71" spans="1:21" s="52" customFormat="1" ht="32" outlineLevel="1">
      <c r="B71" s="91"/>
      <c r="C71" s="96" t="s">
        <v>297</v>
      </c>
      <c r="D71" s="47" t="s">
        <v>296</v>
      </c>
      <c r="E71" s="159"/>
      <c r="F71" s="155" t="s">
        <v>106</v>
      </c>
      <c r="G71" s="145">
        <v>15</v>
      </c>
      <c r="H71" s="91"/>
      <c r="I71" s="165">
        <v>0</v>
      </c>
      <c r="J71" s="165">
        <v>15</v>
      </c>
      <c r="K71" s="165">
        <v>0</v>
      </c>
      <c r="L71" s="165">
        <v>0</v>
      </c>
      <c r="M71" s="165">
        <v>0</v>
      </c>
      <c r="N71" s="165">
        <v>0</v>
      </c>
      <c r="O71" s="165">
        <v>0</v>
      </c>
      <c r="U71" s="72"/>
    </row>
    <row r="72" spans="1:21" s="52" customFormat="1" ht="32" outlineLevel="1">
      <c r="B72" s="91"/>
      <c r="C72" s="96" t="s">
        <v>141</v>
      </c>
      <c r="D72" s="47" t="s">
        <v>298</v>
      </c>
      <c r="E72" s="159"/>
      <c r="F72" s="155" t="s">
        <v>106</v>
      </c>
      <c r="G72" s="145">
        <v>12</v>
      </c>
      <c r="H72" s="91"/>
      <c r="J72" s="162"/>
      <c r="K72" s="162"/>
      <c r="L72" s="162"/>
      <c r="M72" s="162"/>
      <c r="N72" s="162"/>
      <c r="O72" s="162"/>
      <c r="U72" s="72"/>
    </row>
    <row r="73" spans="1:21" s="52" customFormat="1" ht="16" outlineLevel="1">
      <c r="B73" s="91"/>
      <c r="C73" s="96" t="s">
        <v>145</v>
      </c>
      <c r="D73" s="47" t="s">
        <v>120</v>
      </c>
      <c r="E73" s="159"/>
      <c r="F73" s="85" t="s">
        <v>144</v>
      </c>
      <c r="G73" s="145">
        <v>11</v>
      </c>
      <c r="H73" s="91"/>
      <c r="J73" s="162"/>
      <c r="K73" s="162"/>
      <c r="L73" s="162"/>
      <c r="M73" s="162"/>
      <c r="N73" s="162"/>
      <c r="O73" s="162"/>
      <c r="U73" s="72"/>
    </row>
    <row r="74" spans="1:21" s="52" customFormat="1" ht="16" outlineLevel="1">
      <c r="B74" s="91"/>
      <c r="C74" s="96" t="s">
        <v>146</v>
      </c>
      <c r="D74" s="47" t="s">
        <v>120</v>
      </c>
      <c r="E74" s="159"/>
      <c r="F74" s="85" t="s">
        <v>144</v>
      </c>
      <c r="G74" s="145">
        <v>1</v>
      </c>
      <c r="H74" s="91"/>
      <c r="J74" s="162"/>
      <c r="K74" s="162"/>
      <c r="L74" s="162"/>
      <c r="M74" s="162"/>
      <c r="N74" s="162"/>
      <c r="O74" s="162"/>
      <c r="U74" s="72"/>
    </row>
    <row r="75" spans="1:21" s="52" customFormat="1" outlineLevel="1">
      <c r="B75" s="91"/>
      <c r="C75" s="91"/>
      <c r="D75" s="91"/>
      <c r="E75" s="91"/>
      <c r="F75" s="91"/>
      <c r="G75" s="91"/>
      <c r="H75" s="91"/>
      <c r="J75" s="162"/>
      <c r="K75" s="162"/>
      <c r="L75" s="162"/>
      <c r="M75" s="162"/>
      <c r="N75" s="162"/>
      <c r="O75" s="162"/>
      <c r="U75" s="72"/>
    </row>
    <row r="76" spans="1:21">
      <c r="A76" s="52"/>
      <c r="B76" s="114" t="s">
        <v>84</v>
      </c>
      <c r="C76" s="31" t="s">
        <v>24</v>
      </c>
      <c r="D76" s="31"/>
      <c r="E76" s="32"/>
      <c r="F76" s="33"/>
      <c r="G76" s="34"/>
      <c r="H76" s="35"/>
      <c r="I76" s="35"/>
      <c r="J76" s="35"/>
      <c r="K76" s="35"/>
      <c r="L76" s="35"/>
      <c r="M76" s="35"/>
      <c r="N76" s="35"/>
      <c r="O76" s="35"/>
      <c r="P76" s="52"/>
      <c r="Q76" s="12"/>
      <c r="R76" s="12"/>
      <c r="S76" s="12"/>
      <c r="T76" s="12"/>
      <c r="U76" s="13" t="s">
        <v>21</v>
      </c>
    </row>
    <row r="77" spans="1:21">
      <c r="A77" s="52"/>
      <c r="B77" s="91"/>
      <c r="C77" s="91"/>
      <c r="D77" s="91"/>
      <c r="E77" s="91"/>
      <c r="F77" s="91"/>
      <c r="G77" s="91"/>
      <c r="H77" s="91"/>
      <c r="I77" s="52"/>
      <c r="J77" s="162"/>
      <c r="K77" s="162"/>
      <c r="L77" s="162"/>
      <c r="M77" s="162"/>
      <c r="N77" s="162"/>
      <c r="O77" s="162"/>
      <c r="P77" s="52"/>
      <c r="Q77" s="12"/>
      <c r="R77" s="12"/>
      <c r="S77" s="12"/>
      <c r="T77" s="12"/>
    </row>
    <row r="78" spans="1:21" ht="16" outlineLevel="1">
      <c r="A78" s="52"/>
      <c r="B78" s="97" t="s">
        <v>93</v>
      </c>
      <c r="C78" s="96" t="s">
        <v>27</v>
      </c>
      <c r="D78" s="96"/>
      <c r="E78" s="96"/>
      <c r="F78" s="85" t="s">
        <v>12</v>
      </c>
      <c r="G78" s="173">
        <v>0.14000000000000001</v>
      </c>
      <c r="H78" s="85"/>
      <c r="I78" s="85"/>
      <c r="J78" s="85"/>
      <c r="K78" s="85"/>
      <c r="L78" s="85"/>
      <c r="M78" s="85"/>
      <c r="N78" s="85"/>
      <c r="O78" s="85"/>
      <c r="P78" s="52"/>
      <c r="U78" s="13" t="s">
        <v>21</v>
      </c>
    </row>
    <row r="79" spans="1:21" ht="16" outlineLevel="1">
      <c r="A79" s="52"/>
      <c r="B79" s="97" t="s">
        <v>94</v>
      </c>
      <c r="C79" s="96" t="s">
        <v>25</v>
      </c>
      <c r="D79" s="96"/>
      <c r="E79" s="96"/>
      <c r="F79" s="85" t="s">
        <v>13</v>
      </c>
      <c r="G79" s="116">
        <v>12</v>
      </c>
      <c r="H79" s="85"/>
      <c r="I79" s="85"/>
      <c r="J79" s="85"/>
      <c r="K79" s="85"/>
      <c r="L79" s="85"/>
      <c r="M79" s="85"/>
      <c r="N79" s="85"/>
      <c r="O79" s="85"/>
      <c r="P79" s="52"/>
      <c r="U79" s="13" t="s">
        <v>21</v>
      </c>
    </row>
    <row r="80" spans="1:21" ht="16" outlineLevel="1">
      <c r="A80" s="52"/>
      <c r="B80" s="97" t="s">
        <v>95</v>
      </c>
      <c r="C80" s="96" t="s">
        <v>50</v>
      </c>
      <c r="D80" s="96"/>
      <c r="E80" s="96"/>
      <c r="F80" s="85" t="s">
        <v>23</v>
      </c>
      <c r="G80" s="85"/>
      <c r="H80" s="85"/>
      <c r="I80" s="85">
        <f>I82-I81+1</f>
        <v>365</v>
      </c>
      <c r="J80" s="85">
        <f t="shared" ref="J80:O80" si="2">J82-J81+1</f>
        <v>366</v>
      </c>
      <c r="K80" s="85">
        <f t="shared" si="2"/>
        <v>365</v>
      </c>
      <c r="L80" s="85">
        <f t="shared" si="2"/>
        <v>365</v>
      </c>
      <c r="M80" s="85">
        <f t="shared" si="2"/>
        <v>365</v>
      </c>
      <c r="N80" s="85">
        <f t="shared" si="2"/>
        <v>366</v>
      </c>
      <c r="O80" s="85">
        <f t="shared" si="2"/>
        <v>365</v>
      </c>
      <c r="P80" s="52"/>
    </row>
    <row r="81" spans="1:21" ht="16" outlineLevel="1">
      <c r="A81" s="52"/>
      <c r="B81" s="97"/>
      <c r="C81" s="117" t="s">
        <v>51</v>
      </c>
      <c r="D81" s="117"/>
      <c r="E81" s="96"/>
      <c r="F81" s="85"/>
      <c r="G81" s="85"/>
      <c r="H81" s="85"/>
      <c r="I81" s="16">
        <v>43466</v>
      </c>
      <c r="J81" s="16">
        <v>43831</v>
      </c>
      <c r="K81" s="16">
        <v>44197</v>
      </c>
      <c r="L81" s="16">
        <v>44562</v>
      </c>
      <c r="M81" s="16">
        <v>44927</v>
      </c>
      <c r="N81" s="16">
        <v>45292</v>
      </c>
      <c r="O81" s="16">
        <v>45658</v>
      </c>
      <c r="P81" s="52"/>
    </row>
    <row r="82" spans="1:21" ht="16" outlineLevel="1">
      <c r="A82" s="52"/>
      <c r="B82" s="97"/>
      <c r="C82" s="117" t="s">
        <v>52</v>
      </c>
      <c r="D82" s="117"/>
      <c r="E82" s="96"/>
      <c r="F82" s="85"/>
      <c r="G82" s="85"/>
      <c r="H82" s="85"/>
      <c r="I82" s="16">
        <v>43830</v>
      </c>
      <c r="J82" s="16">
        <v>44196</v>
      </c>
      <c r="K82" s="16">
        <v>44561</v>
      </c>
      <c r="L82" s="16">
        <v>44926</v>
      </c>
      <c r="M82" s="16">
        <v>45291</v>
      </c>
      <c r="N82" s="16">
        <v>45657</v>
      </c>
      <c r="O82" s="16">
        <v>46022</v>
      </c>
      <c r="P82" s="52"/>
    </row>
    <row r="83" spans="1:21" ht="16" outlineLevel="1">
      <c r="A83" s="52"/>
      <c r="B83" s="97" t="s">
        <v>96</v>
      </c>
      <c r="C83" s="96" t="s">
        <v>53</v>
      </c>
      <c r="D83" s="96"/>
      <c r="E83" s="118"/>
      <c r="F83" s="85" t="s">
        <v>144</v>
      </c>
      <c r="G83" s="85"/>
      <c r="H83" s="85"/>
      <c r="I83" s="119">
        <v>1970</v>
      </c>
      <c r="J83" s="119">
        <v>1788</v>
      </c>
      <c r="K83" s="119">
        <v>1987</v>
      </c>
      <c r="L83" s="119">
        <v>1974</v>
      </c>
      <c r="M83" s="119">
        <v>1973</v>
      </c>
      <c r="N83" s="119">
        <v>1978</v>
      </c>
      <c r="O83" s="119">
        <v>1978</v>
      </c>
      <c r="P83" s="52"/>
    </row>
    <row r="84" spans="1:21" ht="16">
      <c r="A84" s="52"/>
      <c r="B84" s="97" t="s">
        <v>142</v>
      </c>
      <c r="C84" s="96" t="s">
        <v>143</v>
      </c>
      <c r="D84" s="96"/>
      <c r="E84" s="118"/>
      <c r="F84" s="85" t="s">
        <v>144</v>
      </c>
      <c r="G84" s="85"/>
      <c r="H84" s="85"/>
      <c r="I84" s="119">
        <v>8</v>
      </c>
      <c r="J84" s="119">
        <v>8</v>
      </c>
      <c r="K84" s="119">
        <v>8</v>
      </c>
      <c r="L84" s="119">
        <v>8</v>
      </c>
      <c r="M84" s="119">
        <v>8</v>
      </c>
      <c r="N84" s="119">
        <v>8</v>
      </c>
      <c r="O84" s="119">
        <v>8</v>
      </c>
      <c r="P84" s="52"/>
    </row>
    <row r="85" spans="1:21">
      <c r="B85" s="70"/>
      <c r="C85" s="19"/>
      <c r="D85" s="71"/>
      <c r="E85" s="71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</row>
    <row r="86" spans="1:21" s="52" customFormat="1">
      <c r="B86" s="70"/>
      <c r="D86" s="71"/>
      <c r="E86" s="71"/>
      <c r="U86" s="72"/>
    </row>
    <row r="87" spans="1:21" s="52" customFormat="1">
      <c r="B87" s="70"/>
      <c r="U87" s="72"/>
    </row>
    <row r="88" spans="1:21" s="52" customFormat="1">
      <c r="B88" s="70"/>
      <c r="U88" s="72"/>
    </row>
    <row r="89" spans="1:21" s="52" customFormat="1">
      <c r="B89" s="70"/>
      <c r="U89" s="72"/>
    </row>
    <row r="90" spans="1:21" s="52" customFormat="1">
      <c r="B90" s="70"/>
      <c r="U90" s="72"/>
    </row>
    <row r="91" spans="1:21" s="52" customFormat="1">
      <c r="B91" s="70"/>
      <c r="U91" s="72"/>
    </row>
    <row r="92" spans="1:21" s="52" customFormat="1">
      <c r="B92" s="70"/>
      <c r="U92" s="72"/>
    </row>
    <row r="93" spans="1:21" s="52" customFormat="1">
      <c r="B93" s="70"/>
      <c r="U93" s="72"/>
    </row>
    <row r="94" spans="1:21" s="52" customFormat="1">
      <c r="B94" s="70"/>
      <c r="U94" s="72"/>
    </row>
    <row r="95" spans="1:21" s="52" customFormat="1">
      <c r="B95" s="70"/>
      <c r="U95" s="72"/>
    </row>
    <row r="96" spans="1:21" s="52" customFormat="1">
      <c r="B96" s="70"/>
      <c r="U96" s="72"/>
    </row>
    <row r="97" spans="2:21" s="52" customFormat="1">
      <c r="B97" s="70"/>
      <c r="U97" s="72"/>
    </row>
    <row r="98" spans="2:21" s="52" customFormat="1">
      <c r="B98" s="70"/>
      <c r="U98" s="72"/>
    </row>
    <row r="99" spans="2:21" s="52" customFormat="1">
      <c r="B99" s="70"/>
      <c r="C99" s="71"/>
      <c r="D99" s="71"/>
      <c r="E99" s="71"/>
      <c r="U99" s="72"/>
    </row>
    <row r="100" spans="2:21" s="52" customFormat="1">
      <c r="B100" s="70"/>
      <c r="C100" s="71"/>
      <c r="D100" s="71"/>
      <c r="E100" s="71"/>
      <c r="U100" s="72"/>
    </row>
    <row r="101" spans="2:21" s="52" customFormat="1">
      <c r="B101" s="70"/>
      <c r="C101" s="71"/>
      <c r="D101" s="71"/>
      <c r="E101" s="71"/>
      <c r="U101" s="72"/>
    </row>
    <row r="102" spans="2:21" s="52" customFormat="1">
      <c r="B102" s="70"/>
      <c r="C102" s="71"/>
      <c r="D102" s="71"/>
      <c r="E102" s="71"/>
      <c r="U102" s="72"/>
    </row>
    <row r="103" spans="2:21" s="52" customFormat="1">
      <c r="B103" s="70"/>
      <c r="C103" s="71"/>
      <c r="D103" s="71"/>
      <c r="E103" s="71"/>
      <c r="U103" s="72"/>
    </row>
    <row r="104" spans="2:21" s="52" customFormat="1">
      <c r="B104" s="70"/>
      <c r="C104" s="71"/>
      <c r="D104" s="71"/>
      <c r="E104" s="71"/>
      <c r="U104" s="72"/>
    </row>
    <row r="105" spans="2:21" s="52" customFormat="1">
      <c r="B105" s="70"/>
      <c r="C105" s="71"/>
      <c r="D105" s="71"/>
      <c r="E105" s="71"/>
      <c r="U105" s="72"/>
    </row>
    <row r="106" spans="2:21" s="52" customFormat="1">
      <c r="B106" s="70"/>
      <c r="C106" s="71"/>
      <c r="D106" s="71"/>
      <c r="E106" s="71"/>
      <c r="U106" s="72"/>
    </row>
    <row r="107" spans="2:21" s="52" customFormat="1">
      <c r="B107" s="70"/>
      <c r="C107" s="71"/>
      <c r="D107" s="71"/>
      <c r="E107" s="71"/>
      <c r="U107" s="72"/>
    </row>
    <row r="108" spans="2:21" s="52" customFormat="1">
      <c r="B108" s="70"/>
      <c r="C108" s="71"/>
      <c r="D108" s="71"/>
      <c r="E108" s="71"/>
      <c r="U108" s="72"/>
    </row>
    <row r="109" spans="2:21" s="52" customFormat="1">
      <c r="B109" s="70"/>
      <c r="C109" s="71"/>
      <c r="D109" s="71"/>
      <c r="E109" s="71"/>
      <c r="U109" s="72"/>
    </row>
    <row r="110" spans="2:21" s="52" customFormat="1">
      <c r="B110" s="70"/>
      <c r="C110" s="71"/>
      <c r="D110" s="71"/>
      <c r="E110" s="71"/>
      <c r="U110" s="72"/>
    </row>
    <row r="111" spans="2:21" s="52" customFormat="1">
      <c r="B111" s="70"/>
      <c r="C111" s="71"/>
      <c r="D111" s="71"/>
      <c r="E111" s="71"/>
      <c r="U111" s="72"/>
    </row>
    <row r="112" spans="2:21" s="52" customFormat="1">
      <c r="B112" s="70"/>
      <c r="C112" s="71"/>
      <c r="D112" s="71"/>
      <c r="E112" s="71"/>
      <c r="U112" s="72"/>
    </row>
    <row r="113" spans="2:21" s="52" customFormat="1">
      <c r="B113" s="70"/>
      <c r="C113" s="71"/>
      <c r="D113" s="71"/>
      <c r="E113" s="71"/>
      <c r="U113" s="72"/>
    </row>
    <row r="114" spans="2:21" s="52" customFormat="1">
      <c r="B114" s="70"/>
      <c r="C114" s="71"/>
      <c r="D114" s="71"/>
      <c r="E114" s="71"/>
      <c r="U114" s="72"/>
    </row>
    <row r="115" spans="2:21" s="52" customFormat="1">
      <c r="B115" s="70"/>
      <c r="C115" s="71"/>
      <c r="D115" s="71"/>
      <c r="E115" s="71"/>
      <c r="U115" s="72"/>
    </row>
    <row r="116" spans="2:21" s="52" customFormat="1">
      <c r="B116" s="70"/>
      <c r="C116" s="71"/>
      <c r="D116" s="71"/>
      <c r="E116" s="71"/>
      <c r="U116" s="72"/>
    </row>
    <row r="117" spans="2:21"/>
    <row r="118" spans="2:21"/>
    <row r="119" spans="2:21"/>
    <row r="120" spans="2:21"/>
    <row r="121" spans="2:21"/>
    <row r="122" spans="2:21"/>
    <row r="123" spans="2:21"/>
    <row r="124" spans="2:21"/>
    <row r="125" spans="2:21"/>
    <row r="126" spans="2:21"/>
    <row r="127" spans="2:21"/>
    <row r="128" spans="2:21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</sheetData>
  <pageMargins left="0.7" right="0.7" top="0.75" bottom="0.75" header="0.3" footer="0.3"/>
  <pageSetup paperSize="9" orientation="portrait" r:id="rId1"/>
  <ignoredErrors>
    <ignoredError sqref="B45 B76 B18 B28 B37" numberStoredAsText="1"/>
    <ignoredError sqref="B43" twoDigitTextYear="1"/>
  </ignoredErrors>
  <legacy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Z40"/>
  <sheetViews>
    <sheetView zoomScale="61" zoomScaleNormal="60" workbookViewId="0">
      <pane xSplit="5" ySplit="3" topLeftCell="F5" activePane="bottomRight" state="frozen"/>
      <selection activeCell="M15" sqref="M15"/>
      <selection pane="topRight" activeCell="M15" sqref="M15"/>
      <selection pane="bottomLeft" activeCell="M15" sqref="M15"/>
      <selection pane="bottomRight" activeCell="C38" sqref="C38"/>
    </sheetView>
  </sheetViews>
  <sheetFormatPr baseColWidth="10" defaultColWidth="0" defaultRowHeight="15" outlineLevelCol="1"/>
  <cols>
    <col min="1" max="1" width="6.1640625" style="91" customWidth="1"/>
    <col min="2" max="2" width="4.33203125" style="91" customWidth="1"/>
    <col min="3" max="3" width="49.33203125" style="91" customWidth="1"/>
    <col min="4" max="4" width="16" style="91" customWidth="1"/>
    <col min="5" max="5" width="12.1640625" style="91" bestFit="1" customWidth="1"/>
    <col min="6" max="6" width="12.5" style="91" customWidth="1"/>
    <col min="7" max="7" width="13.33203125" style="91" customWidth="1"/>
    <col min="8" max="15" width="12.33203125" style="91" customWidth="1"/>
    <col min="16" max="16" width="7" style="91" customWidth="1"/>
    <col min="17" max="23" width="12.33203125" style="91" customWidth="1" outlineLevel="1"/>
    <col min="24" max="24" width="9.1640625" style="91" customWidth="1"/>
    <col min="25" max="26" width="0" style="91" hidden="1" customWidth="1"/>
    <col min="27" max="16384" width="9.1640625" style="91" hidden="1"/>
  </cols>
  <sheetData>
    <row r="1" spans="1:24" ht="12.75" customHeight="1">
      <c r="C1" s="451"/>
      <c r="D1" s="451"/>
      <c r="E1" s="451"/>
      <c r="F1" s="451"/>
      <c r="G1" s="451"/>
      <c r="H1" s="451"/>
      <c r="I1" s="451"/>
      <c r="J1" s="451"/>
      <c r="K1" s="451"/>
      <c r="L1" s="451"/>
      <c r="M1" s="451"/>
      <c r="N1" s="451"/>
      <c r="O1" s="127"/>
    </row>
    <row r="2" spans="1:24" customFormat="1">
      <c r="A2" s="91"/>
      <c r="B2" s="93"/>
      <c r="C2" s="93"/>
      <c r="D2" s="93"/>
      <c r="E2" s="93"/>
      <c r="F2" s="452" t="s">
        <v>6</v>
      </c>
      <c r="G2" s="452"/>
      <c r="H2" s="452"/>
      <c r="I2" s="452"/>
      <c r="J2" s="452"/>
      <c r="K2" s="452"/>
      <c r="L2" s="452"/>
      <c r="M2" s="452"/>
      <c r="N2" s="452"/>
      <c r="O2" s="128"/>
      <c r="P2" s="91"/>
      <c r="Q2" s="453"/>
      <c r="R2" s="453"/>
      <c r="S2" s="453"/>
      <c r="T2" s="453"/>
      <c r="U2" s="453"/>
      <c r="V2" s="453"/>
      <c r="W2" s="453"/>
      <c r="X2" s="91"/>
    </row>
    <row r="3" spans="1:24" s="19" customFormat="1" ht="21.75" customHeight="1">
      <c r="A3" s="1" t="s">
        <v>0</v>
      </c>
      <c r="B3" s="2" t="s">
        <v>1</v>
      </c>
      <c r="C3" s="3" t="s">
        <v>2</v>
      </c>
      <c r="D3" s="3" t="s">
        <v>3</v>
      </c>
      <c r="E3" s="4" t="s">
        <v>4</v>
      </c>
      <c r="F3" s="5" t="s">
        <v>5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  <c r="M3" s="6">
        <v>2024</v>
      </c>
      <c r="N3" s="6">
        <v>2025</v>
      </c>
      <c r="O3" s="6"/>
      <c r="P3" s="72" t="s">
        <v>21</v>
      </c>
      <c r="Q3" s="6">
        <v>2019</v>
      </c>
      <c r="R3" s="6">
        <v>2020</v>
      </c>
      <c r="S3" s="6">
        <v>2021</v>
      </c>
      <c r="T3" s="6">
        <v>2022</v>
      </c>
      <c r="U3" s="6">
        <v>2023</v>
      </c>
      <c r="V3" s="6">
        <v>2024</v>
      </c>
      <c r="W3" s="6">
        <v>2025</v>
      </c>
      <c r="X3" s="52"/>
    </row>
    <row r="4" spans="1:24" customFormat="1">
      <c r="A4" s="91"/>
      <c r="B4" s="30"/>
      <c r="C4" s="31" t="s">
        <v>49</v>
      </c>
      <c r="D4" s="32"/>
      <c r="E4" s="33"/>
      <c r="F4" s="34"/>
      <c r="G4" s="35"/>
      <c r="H4" s="35"/>
      <c r="I4" s="35"/>
      <c r="J4" s="35"/>
      <c r="K4" s="35"/>
      <c r="L4" s="35"/>
      <c r="M4" s="35"/>
      <c r="N4" s="35"/>
      <c r="O4" s="35"/>
      <c r="P4" s="91"/>
      <c r="Q4" s="35"/>
      <c r="R4" s="35"/>
      <c r="S4" s="35"/>
      <c r="T4" s="35"/>
      <c r="U4" s="35"/>
      <c r="V4" s="35"/>
      <c r="W4" s="35"/>
      <c r="X4" s="91"/>
    </row>
    <row r="5" spans="1:24" customFormat="1">
      <c r="A5" s="91"/>
      <c r="B5" s="91"/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</row>
    <row r="6" spans="1:24" s="36" customFormat="1" ht="32">
      <c r="A6" s="92"/>
      <c r="B6" s="54"/>
      <c r="C6" s="135" t="str">
        <f>C12</f>
        <v>Экономия ЗПД</v>
      </c>
      <c r="D6" s="136" t="str">
        <f>D12</f>
        <v>Косвенный эконом. эффект</v>
      </c>
      <c r="E6" s="23" t="str">
        <f>E12</f>
        <v>тыс.руб</v>
      </c>
      <c r="F6" s="133">
        <f>SUM(H6:O6)</f>
        <v>328128.16862745094</v>
      </c>
      <c r="G6" s="138"/>
      <c r="H6" s="133">
        <f>H12</f>
        <v>0</v>
      </c>
      <c r="I6" s="133">
        <f t="shared" ref="I6:N6" si="0">I12</f>
        <v>45660.399999999994</v>
      </c>
      <c r="J6" s="133">
        <f t="shared" si="0"/>
        <v>145486.56862745096</v>
      </c>
      <c r="K6" s="133">
        <f t="shared" si="0"/>
        <v>45660.399999999994</v>
      </c>
      <c r="L6" s="133">
        <f t="shared" si="0"/>
        <v>45660.399999999994</v>
      </c>
      <c r="M6" s="133">
        <f t="shared" si="0"/>
        <v>45660.399999999994</v>
      </c>
      <c r="N6" s="133">
        <f t="shared" si="0"/>
        <v>0</v>
      </c>
      <c r="O6" s="258"/>
      <c r="P6" s="92"/>
      <c r="Q6" s="63"/>
      <c r="R6" s="63"/>
      <c r="S6" s="63"/>
      <c r="T6" s="63"/>
      <c r="U6" s="63"/>
      <c r="V6" s="63"/>
      <c r="W6" s="63"/>
      <c r="X6" s="92"/>
    </row>
    <row r="7" spans="1:24" customFormat="1" ht="32">
      <c r="A7" s="91"/>
      <c r="B7" s="29"/>
      <c r="C7" s="135" t="str">
        <f>C16</f>
        <v>Количество переиспользований КЭД</v>
      </c>
      <c r="D7" s="136" t="str">
        <f>D16</f>
        <v>Косвенный эконом. эффект</v>
      </c>
      <c r="E7" s="23" t="str">
        <f>E16</f>
        <v>шт.</v>
      </c>
      <c r="F7" s="134">
        <f>SUM(H7:O7)</f>
        <v>733</v>
      </c>
      <c r="G7" s="139"/>
      <c r="H7" s="134">
        <f>H13</f>
        <v>0</v>
      </c>
      <c r="I7" s="134">
        <f t="shared" ref="I7:N7" si="1">I13</f>
        <v>102</v>
      </c>
      <c r="J7" s="134">
        <f t="shared" si="1"/>
        <v>325</v>
      </c>
      <c r="K7" s="134">
        <f t="shared" si="1"/>
        <v>102</v>
      </c>
      <c r="L7" s="134">
        <f t="shared" si="1"/>
        <v>102</v>
      </c>
      <c r="M7" s="134">
        <f t="shared" si="1"/>
        <v>102</v>
      </c>
      <c r="N7" s="134">
        <f t="shared" si="1"/>
        <v>0</v>
      </c>
      <c r="O7" s="259"/>
      <c r="P7" s="91"/>
      <c r="Q7" s="23"/>
      <c r="R7" s="23"/>
      <c r="S7" s="51"/>
      <c r="T7" s="23"/>
      <c r="U7" s="23"/>
      <c r="V7" s="23"/>
      <c r="W7" s="23"/>
      <c r="X7" s="91"/>
    </row>
    <row r="8" spans="1:24" customFormat="1" ht="32">
      <c r="A8" s="91"/>
      <c r="B8" s="29"/>
      <c r="C8" s="135" t="str">
        <f>C28</f>
        <v>Экономия ТРЗ</v>
      </c>
      <c r="D8" s="136" t="str">
        <f>D28</f>
        <v>Косвенный эконом. эффект</v>
      </c>
      <c r="E8" s="23" t="s">
        <v>7</v>
      </c>
      <c r="F8" s="133">
        <f>SUM(H8:O8)</f>
        <v>30375</v>
      </c>
      <c r="G8" s="139"/>
      <c r="H8" s="133">
        <f>H28</f>
        <v>0</v>
      </c>
      <c r="I8" s="133">
        <f t="shared" ref="I8:N8" si="2">I28</f>
        <v>0</v>
      </c>
      <c r="J8" s="133">
        <f t="shared" si="2"/>
        <v>6075</v>
      </c>
      <c r="K8" s="133">
        <f t="shared" si="2"/>
        <v>6075</v>
      </c>
      <c r="L8" s="133">
        <f t="shared" si="2"/>
        <v>6075</v>
      </c>
      <c r="M8" s="133">
        <f t="shared" si="2"/>
        <v>6075</v>
      </c>
      <c r="N8" s="133">
        <f t="shared" si="2"/>
        <v>6075</v>
      </c>
      <c r="O8" s="258"/>
      <c r="P8" s="91"/>
      <c r="Q8" s="23"/>
      <c r="R8" s="23"/>
      <c r="S8" s="51"/>
      <c r="T8" s="23"/>
      <c r="U8" s="23"/>
      <c r="V8" s="23"/>
      <c r="W8" s="23"/>
      <c r="X8" s="91"/>
    </row>
    <row r="9" spans="1:24" customFormat="1" ht="32">
      <c r="A9" s="91"/>
      <c r="B9" s="29"/>
      <c r="C9" s="135" t="str">
        <f>C28</f>
        <v>Экономия ТРЗ</v>
      </c>
      <c r="D9" s="136" t="str">
        <f>D32</f>
        <v>Косвенный эконом. эффект</v>
      </c>
      <c r="E9" s="23" t="s">
        <v>136</v>
      </c>
      <c r="F9" s="134">
        <f>SUM(H9:O9)</f>
        <v>1125</v>
      </c>
      <c r="G9" s="139"/>
      <c r="H9" s="134">
        <f>H32</f>
        <v>0</v>
      </c>
      <c r="I9" s="134">
        <f t="shared" ref="I9:N9" si="3">I32</f>
        <v>0</v>
      </c>
      <c r="J9" s="134">
        <f t="shared" si="3"/>
        <v>225</v>
      </c>
      <c r="K9" s="134">
        <f t="shared" si="3"/>
        <v>225</v>
      </c>
      <c r="L9" s="134">
        <f t="shared" si="3"/>
        <v>225</v>
      </c>
      <c r="M9" s="134">
        <f t="shared" si="3"/>
        <v>225</v>
      </c>
      <c r="N9" s="134">
        <f t="shared" si="3"/>
        <v>225</v>
      </c>
      <c r="O9" s="259"/>
      <c r="P9" s="91"/>
      <c r="Q9" s="23"/>
      <c r="R9" s="23"/>
      <c r="S9" s="51"/>
      <c r="T9" s="23"/>
      <c r="U9" s="23"/>
      <c r="V9" s="23"/>
      <c r="W9" s="23"/>
      <c r="X9" s="91"/>
    </row>
    <row r="10" spans="1:24">
      <c r="F10" s="140"/>
      <c r="G10" s="140"/>
      <c r="H10" s="140"/>
      <c r="I10" s="140"/>
      <c r="J10" s="140"/>
      <c r="K10" s="140"/>
      <c r="L10" s="140"/>
      <c r="M10" s="140"/>
      <c r="N10" s="140"/>
      <c r="O10" s="140"/>
    </row>
    <row r="11" spans="1:24" customFormat="1">
      <c r="A11" s="91"/>
      <c r="B11" s="147"/>
      <c r="C11" s="148" t="s">
        <v>42</v>
      </c>
      <c r="D11" s="149"/>
      <c r="E11" s="150"/>
      <c r="F11" s="137"/>
      <c r="G11" s="141"/>
      <c r="H11" s="141"/>
      <c r="I11" s="141"/>
      <c r="J11" s="141"/>
      <c r="K11" s="141"/>
      <c r="L11" s="141"/>
      <c r="M11" s="141"/>
      <c r="N11" s="141"/>
      <c r="O11" s="35"/>
      <c r="P11" s="91"/>
      <c r="Q11" s="35"/>
      <c r="R11" s="35"/>
      <c r="S11" s="35"/>
      <c r="T11" s="35"/>
      <c r="U11" s="35"/>
      <c r="V11" s="35"/>
      <c r="W11" s="35"/>
      <c r="X11" s="91"/>
    </row>
    <row r="12" spans="1:24" s="36" customFormat="1" ht="36" customHeight="1">
      <c r="A12" s="92"/>
      <c r="B12" s="151" t="s">
        <v>56</v>
      </c>
      <c r="C12" s="152" t="s">
        <v>291</v>
      </c>
      <c r="D12" s="153" t="s">
        <v>97</v>
      </c>
      <c r="E12" s="154" t="s">
        <v>7</v>
      </c>
      <c r="F12" s="142">
        <f>SUM(G12:O12)</f>
        <v>328128.16862745094</v>
      </c>
      <c r="G12" s="142"/>
      <c r="H12" s="263">
        <f t="shared" ref="H12:N12" si="4">H13*H14</f>
        <v>0</v>
      </c>
      <c r="I12" s="263">
        <f t="shared" si="4"/>
        <v>45660.399999999994</v>
      </c>
      <c r="J12" s="263">
        <f t="shared" si="4"/>
        <v>145486.56862745096</v>
      </c>
      <c r="K12" s="263">
        <f t="shared" si="4"/>
        <v>45660.399999999994</v>
      </c>
      <c r="L12" s="263">
        <f t="shared" si="4"/>
        <v>45660.399999999994</v>
      </c>
      <c r="M12" s="263">
        <f t="shared" si="4"/>
        <v>45660.399999999994</v>
      </c>
      <c r="N12" s="263">
        <f t="shared" si="4"/>
        <v>0</v>
      </c>
      <c r="O12" s="259"/>
      <c r="P12" s="92"/>
      <c r="Q12" s="263">
        <f t="shared" ref="Q12:W12" si="5">Q13*Q14</f>
        <v>0</v>
      </c>
      <c r="R12" s="263">
        <f t="shared" si="5"/>
        <v>7862.1119579999995</v>
      </c>
      <c r="S12" s="263">
        <f t="shared" si="5"/>
        <v>25050.846924999998</v>
      </c>
      <c r="T12" s="263">
        <f t="shared" si="5"/>
        <v>0</v>
      </c>
      <c r="U12" s="263">
        <f t="shared" si="5"/>
        <v>0</v>
      </c>
      <c r="V12" s="263">
        <f t="shared" si="5"/>
        <v>0</v>
      </c>
      <c r="W12" s="263">
        <f t="shared" si="5"/>
        <v>0</v>
      </c>
      <c r="X12" s="92"/>
    </row>
    <row r="13" spans="1:24" customFormat="1" ht="16">
      <c r="A13" s="91"/>
      <c r="B13" s="151"/>
      <c r="C13" s="155" t="s">
        <v>172</v>
      </c>
      <c r="D13" s="156"/>
      <c r="E13" s="94" t="s">
        <v>108</v>
      </c>
      <c r="F13" s="144">
        <f>SUM(I13:O13)</f>
        <v>733</v>
      </c>
      <c r="G13" s="214"/>
      <c r="H13" s="257">
        <f>H16</f>
        <v>0</v>
      </c>
      <c r="I13" s="144">
        <f t="shared" ref="I13:N13" si="6">IF(R13=0,I16,R13)</f>
        <v>102</v>
      </c>
      <c r="J13" s="144">
        <f t="shared" si="6"/>
        <v>325</v>
      </c>
      <c r="K13" s="144">
        <f t="shared" si="6"/>
        <v>102</v>
      </c>
      <c r="L13" s="144">
        <f t="shared" si="6"/>
        <v>102</v>
      </c>
      <c r="M13" s="144">
        <f t="shared" si="6"/>
        <v>102</v>
      </c>
      <c r="N13" s="144">
        <f t="shared" si="6"/>
        <v>0</v>
      </c>
      <c r="O13" s="259"/>
      <c r="P13" s="91"/>
      <c r="Q13" s="257">
        <v>0</v>
      </c>
      <c r="R13" s="144">
        <f>I16</f>
        <v>102</v>
      </c>
      <c r="S13" s="144">
        <f>'Fact_KPI_1-3_9m2021'!C26</f>
        <v>325</v>
      </c>
      <c r="T13" s="144"/>
      <c r="U13" s="144"/>
      <c r="V13" s="144"/>
      <c r="W13" s="144"/>
      <c r="X13" s="91"/>
    </row>
    <row r="14" spans="1:24" customFormat="1" ht="16">
      <c r="A14" s="91"/>
      <c r="B14" s="151"/>
      <c r="C14" s="155" t="s">
        <v>109</v>
      </c>
      <c r="D14" s="155"/>
      <c r="E14" s="94" t="s">
        <v>110</v>
      </c>
      <c r="F14" s="144">
        <f>AVERAGE(I14:O14)</f>
        <v>447.65098039215678</v>
      </c>
      <c r="G14" s="140"/>
      <c r="H14" s="257">
        <v>0</v>
      </c>
      <c r="I14" s="145">
        <f>'1576 ИД'!$G$59</f>
        <v>447.65098039215684</v>
      </c>
      <c r="J14" s="145">
        <f>'1576 ИД'!$G$59</f>
        <v>447.65098039215684</v>
      </c>
      <c r="K14" s="145">
        <f>'1576 ИД'!$G$59</f>
        <v>447.65098039215684</v>
      </c>
      <c r="L14" s="145">
        <f>'1576 ИД'!$G$59</f>
        <v>447.65098039215684</v>
      </c>
      <c r="M14" s="145">
        <f>'1576 ИД'!$G$59</f>
        <v>447.65098039215684</v>
      </c>
      <c r="N14" s="145">
        <f>'1576 ИД'!$G$59</f>
        <v>447.65098039215684</v>
      </c>
      <c r="O14" s="259"/>
      <c r="P14" s="91"/>
      <c r="Q14" s="257">
        <v>0</v>
      </c>
      <c r="R14" s="145">
        <f>'1859_ИД'!$G$53</f>
        <v>77.079528999999994</v>
      </c>
      <c r="S14" s="145">
        <f>'1859_ИД'!$G$53</f>
        <v>77.079528999999994</v>
      </c>
      <c r="T14" s="144"/>
      <c r="U14" s="144"/>
      <c r="V14" s="144"/>
      <c r="W14" s="144"/>
      <c r="X14" s="91"/>
    </row>
    <row r="15" spans="1:24" customFormat="1">
      <c r="A15" s="91"/>
      <c r="B15" s="91"/>
      <c r="C15" s="91"/>
      <c r="D15" s="91"/>
      <c r="E15" s="91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91"/>
      <c r="Q15" s="91"/>
      <c r="R15" s="91"/>
      <c r="S15" s="91"/>
      <c r="T15" s="91"/>
      <c r="U15" s="91"/>
      <c r="V15" s="91"/>
      <c r="W15" s="91"/>
      <c r="X15" s="91"/>
    </row>
    <row r="16" spans="1:24" customFormat="1" ht="32">
      <c r="A16" s="91"/>
      <c r="B16" s="151" t="s">
        <v>26</v>
      </c>
      <c r="C16" s="152" t="s">
        <v>172</v>
      </c>
      <c r="D16" s="153" t="s">
        <v>97</v>
      </c>
      <c r="E16" s="154" t="s">
        <v>108</v>
      </c>
      <c r="F16" s="142">
        <f>SUM(G16:O16)</f>
        <v>510</v>
      </c>
      <c r="G16" s="142"/>
      <c r="H16" s="263">
        <f t="shared" ref="H16:N16" si="7">H17*H18</f>
        <v>0</v>
      </c>
      <c r="I16" s="263">
        <f t="shared" si="7"/>
        <v>102</v>
      </c>
      <c r="J16" s="263">
        <f t="shared" si="7"/>
        <v>102</v>
      </c>
      <c r="K16" s="263">
        <f t="shared" si="7"/>
        <v>102</v>
      </c>
      <c r="L16" s="263">
        <f t="shared" si="7"/>
        <v>102</v>
      </c>
      <c r="M16" s="263">
        <f t="shared" si="7"/>
        <v>102</v>
      </c>
      <c r="N16" s="263">
        <f t="shared" si="7"/>
        <v>0</v>
      </c>
      <c r="O16" s="259"/>
      <c r="P16" s="91"/>
      <c r="Q16" s="91"/>
      <c r="R16" s="91"/>
      <c r="S16" s="91"/>
      <c r="T16" s="91"/>
      <c r="U16" s="91"/>
      <c r="V16" s="91"/>
      <c r="W16" s="91"/>
      <c r="X16" s="91"/>
    </row>
    <row r="17" spans="1:24" customFormat="1" ht="16">
      <c r="A17" s="91"/>
      <c r="B17" s="151"/>
      <c r="C17" s="155" t="s">
        <v>317</v>
      </c>
      <c r="D17" s="156"/>
      <c r="E17" s="94" t="s">
        <v>318</v>
      </c>
      <c r="F17" s="144">
        <f>AVERAGE(I17:O17)</f>
        <v>2</v>
      </c>
      <c r="G17" s="214"/>
      <c r="H17" s="257">
        <v>0</v>
      </c>
      <c r="I17" s="144">
        <f>'1576 ИД'!$G$64</f>
        <v>2</v>
      </c>
      <c r="J17" s="144">
        <f>'1859_ИД'!$G$57</f>
        <v>2</v>
      </c>
      <c r="K17" s="144">
        <f>'1859_ИД'!$G$57</f>
        <v>2</v>
      </c>
      <c r="L17" s="144">
        <f>'1859_ИД'!$G$57</f>
        <v>2</v>
      </c>
      <c r="M17" s="144">
        <f>'1859_ИД'!$G$57</f>
        <v>2</v>
      </c>
      <c r="N17" s="144">
        <f>'1859_ИД'!$G$57</f>
        <v>2</v>
      </c>
      <c r="O17" s="259"/>
      <c r="P17" s="91"/>
      <c r="Q17" s="91"/>
      <c r="R17" s="91"/>
      <c r="S17" s="91"/>
      <c r="T17" s="91"/>
      <c r="U17" s="91"/>
      <c r="V17" s="91"/>
      <c r="W17" s="91"/>
      <c r="X17" s="91"/>
    </row>
    <row r="18" spans="1:24" customFormat="1" ht="32">
      <c r="A18" s="91"/>
      <c r="B18" s="151"/>
      <c r="C18" s="155" t="s">
        <v>279</v>
      </c>
      <c r="D18" s="155"/>
      <c r="E18" s="94" t="s">
        <v>108</v>
      </c>
      <c r="F18" s="144">
        <f>SUM(I18:O18)</f>
        <v>255</v>
      </c>
      <c r="G18" s="214"/>
      <c r="H18" s="257">
        <v>0</v>
      </c>
      <c r="I18" s="145">
        <f t="shared" ref="I18:N18" si="8">I25*I26</f>
        <v>51</v>
      </c>
      <c r="J18" s="145">
        <f t="shared" si="8"/>
        <v>51</v>
      </c>
      <c r="K18" s="145">
        <f t="shared" si="8"/>
        <v>51</v>
      </c>
      <c r="L18" s="145">
        <f t="shared" si="8"/>
        <v>51</v>
      </c>
      <c r="M18" s="145">
        <f t="shared" si="8"/>
        <v>51</v>
      </c>
      <c r="N18" s="145">
        <f t="shared" si="8"/>
        <v>0</v>
      </c>
      <c r="O18" s="259"/>
      <c r="P18" s="91"/>
      <c r="Q18" s="91"/>
      <c r="R18" s="91"/>
      <c r="S18" s="91"/>
      <c r="T18" s="91"/>
      <c r="U18" s="91"/>
      <c r="V18" s="91"/>
      <c r="W18" s="91"/>
      <c r="X18" s="91"/>
    </row>
    <row r="19" spans="1:24" customFormat="1">
      <c r="A19" s="91"/>
      <c r="B19" s="91"/>
      <c r="C19" s="91"/>
      <c r="D19" s="91"/>
      <c r="E19" s="91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91"/>
      <c r="Q19" s="91"/>
      <c r="R19" s="91"/>
      <c r="S19" s="91"/>
      <c r="T19" s="91"/>
      <c r="U19" s="91"/>
      <c r="V19" s="91"/>
      <c r="W19" s="91"/>
      <c r="X19" s="91"/>
    </row>
    <row r="20" spans="1:24" customFormat="1" ht="32">
      <c r="A20" s="91"/>
      <c r="B20" s="151" t="s">
        <v>299</v>
      </c>
      <c r="C20" s="152" t="s">
        <v>297</v>
      </c>
      <c r="D20" s="153" t="s">
        <v>97</v>
      </c>
      <c r="E20" s="154" t="s">
        <v>108</v>
      </c>
      <c r="F20" s="142">
        <f>SUM(G20:O20)</f>
        <v>15</v>
      </c>
      <c r="G20" s="142"/>
      <c r="H20" s="263">
        <f>H21</f>
        <v>0</v>
      </c>
      <c r="I20" s="263">
        <f t="shared" ref="I20:N20" si="9">I21</f>
        <v>15</v>
      </c>
      <c r="J20" s="263">
        <f t="shared" si="9"/>
        <v>0</v>
      </c>
      <c r="K20" s="263">
        <f t="shared" si="9"/>
        <v>0</v>
      </c>
      <c r="L20" s="263">
        <f t="shared" si="9"/>
        <v>0</v>
      </c>
      <c r="M20" s="263">
        <f t="shared" si="9"/>
        <v>0</v>
      </c>
      <c r="N20" s="263">
        <f t="shared" si="9"/>
        <v>0</v>
      </c>
      <c r="O20" s="259"/>
      <c r="P20" s="91"/>
      <c r="Q20" s="91"/>
      <c r="R20" s="91"/>
      <c r="S20" s="91"/>
      <c r="T20" s="91"/>
      <c r="U20" s="91"/>
      <c r="V20" s="91"/>
      <c r="W20" s="91"/>
      <c r="X20" s="91"/>
    </row>
    <row r="21" spans="1:24" customFormat="1" ht="16">
      <c r="A21" s="91"/>
      <c r="B21" s="151"/>
      <c r="C21" s="155" t="s">
        <v>297</v>
      </c>
      <c r="D21" s="156"/>
      <c r="E21" s="94" t="s">
        <v>108</v>
      </c>
      <c r="F21" s="144">
        <f>SUM(I21:O21)</f>
        <v>15</v>
      </c>
      <c r="G21" s="214"/>
      <c r="H21" s="257">
        <f>'1859_ИД'!I76</f>
        <v>0</v>
      </c>
      <c r="I21" s="144">
        <f>'1576 ИД'!J71</f>
        <v>15</v>
      </c>
      <c r="J21" s="144">
        <f>'1576 ИД'!K71</f>
        <v>0</v>
      </c>
      <c r="K21" s="144">
        <f>'1576 ИД'!L71</f>
        <v>0</v>
      </c>
      <c r="L21" s="144">
        <f>'1576 ИД'!M71</f>
        <v>0</v>
      </c>
      <c r="M21" s="144">
        <f>'1576 ИД'!N71</f>
        <v>0</v>
      </c>
      <c r="N21" s="144">
        <f>'1576 ИД'!O71</f>
        <v>0</v>
      </c>
      <c r="O21" s="259"/>
      <c r="P21" s="91"/>
      <c r="Q21" s="91"/>
      <c r="R21" s="91"/>
      <c r="S21" s="91"/>
      <c r="T21" s="91"/>
      <c r="U21" s="91"/>
      <c r="V21" s="91"/>
      <c r="W21" s="91"/>
      <c r="X21" s="91"/>
    </row>
    <row r="22" spans="1:24" customFormat="1" ht="16">
      <c r="A22" s="91"/>
      <c r="B22" s="151"/>
      <c r="C22" s="155" t="s">
        <v>327</v>
      </c>
      <c r="D22" s="155"/>
      <c r="E22" s="94" t="s">
        <v>108</v>
      </c>
      <c r="F22" s="144">
        <f>AVERAGE(I22:O22)</f>
        <v>17</v>
      </c>
      <c r="G22" s="214"/>
      <c r="H22" s="257">
        <v>0</v>
      </c>
      <c r="I22" s="145">
        <f>'1576 ИД'!$G$66</f>
        <v>17</v>
      </c>
      <c r="J22" s="145">
        <f>'1576 ИД'!$G$66</f>
        <v>17</v>
      </c>
      <c r="K22" s="145">
        <f>'1576 ИД'!$G$66</f>
        <v>17</v>
      </c>
      <c r="L22" s="145">
        <f>'1576 ИД'!$G$66</f>
        <v>17</v>
      </c>
      <c r="M22" s="145">
        <f>'1576 ИД'!$G$66</f>
        <v>17</v>
      </c>
      <c r="N22" s="145">
        <f>'1576 ИД'!$G$66</f>
        <v>17</v>
      </c>
      <c r="O22" s="259"/>
      <c r="P22" s="91"/>
      <c r="Q22" s="91"/>
      <c r="R22" s="91"/>
      <c r="S22" s="91"/>
      <c r="T22" s="91"/>
      <c r="U22" s="91"/>
      <c r="V22" s="91"/>
      <c r="W22" s="91"/>
      <c r="X22" s="91"/>
    </row>
    <row r="23" spans="1:24" customFormat="1" ht="16">
      <c r="A23" s="91"/>
      <c r="B23" s="151"/>
      <c r="C23" s="155" t="s">
        <v>325</v>
      </c>
      <c r="D23" s="155"/>
      <c r="E23" s="94" t="s">
        <v>11</v>
      </c>
      <c r="F23" s="144">
        <f>AVERAGE(I23:O23)</f>
        <v>5</v>
      </c>
      <c r="G23" s="140"/>
      <c r="H23" s="257">
        <v>0</v>
      </c>
      <c r="I23" s="283">
        <f>'1576 ИД'!$G$65</f>
        <v>5</v>
      </c>
      <c r="J23" s="283">
        <f>'1576 ИД'!$G$65</f>
        <v>5</v>
      </c>
      <c r="K23" s="283">
        <f>'1576 ИД'!$G$65</f>
        <v>5</v>
      </c>
      <c r="L23" s="283">
        <f>'1576 ИД'!$G$65</f>
        <v>5</v>
      </c>
      <c r="M23" s="283">
        <f>'1576 ИД'!$G$65</f>
        <v>5</v>
      </c>
      <c r="N23" s="283">
        <f>'1576 ИД'!$G$65</f>
        <v>5</v>
      </c>
      <c r="O23" s="259"/>
      <c r="P23" s="91"/>
      <c r="Q23" s="91"/>
      <c r="R23" s="91"/>
      <c r="S23" s="91"/>
      <c r="T23" s="91"/>
      <c r="U23" s="91"/>
      <c r="V23" s="91"/>
      <c r="W23" s="91"/>
      <c r="X23" s="91"/>
    </row>
    <row r="24" spans="1:24" customFormat="1" ht="16">
      <c r="A24" s="91"/>
      <c r="B24" s="151"/>
      <c r="C24" s="155" t="s">
        <v>329</v>
      </c>
      <c r="D24" s="155"/>
      <c r="E24" s="94" t="s">
        <v>108</v>
      </c>
      <c r="F24" s="144">
        <f>SUM(I24:O24)</f>
        <v>255</v>
      </c>
      <c r="G24" s="140"/>
      <c r="H24" s="257">
        <v>0</v>
      </c>
      <c r="I24" s="284">
        <f t="shared" ref="I24:N24" si="10">I21*I22</f>
        <v>255</v>
      </c>
      <c r="J24" s="284">
        <f t="shared" si="10"/>
        <v>0</v>
      </c>
      <c r="K24" s="284">
        <f t="shared" si="10"/>
        <v>0</v>
      </c>
      <c r="L24" s="284">
        <f t="shared" si="10"/>
        <v>0</v>
      </c>
      <c r="M24" s="284">
        <f t="shared" si="10"/>
        <v>0</v>
      </c>
      <c r="N24" s="284">
        <f t="shared" si="10"/>
        <v>0</v>
      </c>
      <c r="O24" s="259"/>
      <c r="P24" s="91"/>
      <c r="Q24" s="91"/>
      <c r="R24" s="91"/>
      <c r="S24" s="91"/>
      <c r="T24" s="91"/>
      <c r="U24" s="91"/>
      <c r="V24" s="91"/>
      <c r="W24" s="91"/>
      <c r="X24" s="91"/>
    </row>
    <row r="25" spans="1:24" customFormat="1" ht="32">
      <c r="A25" s="91"/>
      <c r="B25" s="151"/>
      <c r="C25" s="155" t="s">
        <v>279</v>
      </c>
      <c r="D25" s="155"/>
      <c r="E25" s="94" t="s">
        <v>108</v>
      </c>
      <c r="F25" s="144">
        <f>SUM(I25:O25)</f>
        <v>306</v>
      </c>
      <c r="G25" s="140"/>
      <c r="H25" s="257">
        <v>0</v>
      </c>
      <c r="I25" s="284">
        <f>SUM($I$24:I24)/I23</f>
        <v>51</v>
      </c>
      <c r="J25" s="284">
        <f>SUM($I$24:J24)/J23</f>
        <v>51</v>
      </c>
      <c r="K25" s="284">
        <f>SUM($I$24:K24)/K23</f>
        <v>51</v>
      </c>
      <c r="L25" s="284">
        <f>SUM($I$24:L24)/L23</f>
        <v>51</v>
      </c>
      <c r="M25" s="284">
        <f>SUM($I$24:M24)/M23</f>
        <v>51</v>
      </c>
      <c r="N25" s="284">
        <f>SUM($I$24:N24)/N23</f>
        <v>51</v>
      </c>
      <c r="O25" s="259"/>
      <c r="P25" s="91"/>
      <c r="Q25" s="91"/>
      <c r="R25" s="91"/>
      <c r="S25" s="91"/>
      <c r="T25" s="91"/>
      <c r="U25" s="91"/>
      <c r="V25" s="91"/>
      <c r="W25" s="91"/>
      <c r="X25" s="91"/>
    </row>
    <row r="26" spans="1:24" customFormat="1" ht="16">
      <c r="A26" s="91"/>
      <c r="B26" s="151"/>
      <c r="C26" s="155" t="s">
        <v>330</v>
      </c>
      <c r="D26" s="155"/>
      <c r="E26" s="94" t="s">
        <v>331</v>
      </c>
      <c r="F26" s="144"/>
      <c r="G26" s="140"/>
      <c r="H26" s="257">
        <v>0</v>
      </c>
      <c r="I26" s="284">
        <f>IF(COUNT($I$25:I25)&lt;='1576 ИД'!$G$65,1,0)</f>
        <v>1</v>
      </c>
      <c r="J26" s="284">
        <f>IF(COUNT($I$25:J25)&lt;='1576 ИД'!$G$65,1,0)</f>
        <v>1</v>
      </c>
      <c r="K26" s="284">
        <f>IF(COUNT($I$25:K25)&lt;='1576 ИД'!$G$65,1,0)</f>
        <v>1</v>
      </c>
      <c r="L26" s="284">
        <f>IF(COUNT($I$25:L25)&lt;='1576 ИД'!$G$65,1,0)</f>
        <v>1</v>
      </c>
      <c r="M26" s="284">
        <f>IF(COUNT($I$25:M25)&lt;='1576 ИД'!$G$65,1,0)</f>
        <v>1</v>
      </c>
      <c r="N26" s="284">
        <f>IF(COUNT($I$25:N25)&lt;='1576 ИД'!$G$65,1,0)</f>
        <v>0</v>
      </c>
      <c r="O26" s="259"/>
      <c r="P26" s="91"/>
      <c r="Q26" s="91"/>
      <c r="R26" s="91"/>
      <c r="S26" s="91"/>
      <c r="T26" s="91"/>
      <c r="U26" s="91"/>
      <c r="V26" s="91"/>
      <c r="W26" s="91"/>
      <c r="X26" s="91"/>
    </row>
    <row r="27" spans="1:24" customFormat="1">
      <c r="A27" s="91"/>
      <c r="B27" s="91"/>
      <c r="C27" s="91"/>
      <c r="D27" s="91"/>
      <c r="E27" s="91"/>
      <c r="F27" s="140"/>
      <c r="G27" s="140"/>
      <c r="H27" s="140"/>
      <c r="I27" s="140"/>
      <c r="J27" s="140"/>
      <c r="K27" s="140"/>
      <c r="L27" s="140"/>
      <c r="M27" s="140"/>
      <c r="N27" s="140"/>
      <c r="O27" s="140"/>
      <c r="P27" s="91"/>
      <c r="Q27" s="91"/>
      <c r="R27" s="91"/>
      <c r="S27" s="91"/>
      <c r="T27" s="91"/>
      <c r="U27" s="91"/>
      <c r="V27" s="91"/>
      <c r="W27" s="91"/>
      <c r="X27" s="91"/>
    </row>
    <row r="28" spans="1:24" ht="32">
      <c r="B28" s="132" t="s">
        <v>56</v>
      </c>
      <c r="C28" s="48" t="s">
        <v>293</v>
      </c>
      <c r="D28" s="120" t="s">
        <v>97</v>
      </c>
      <c r="E28" s="55" t="s">
        <v>7</v>
      </c>
      <c r="F28" s="142">
        <f>SUM(H28:O28)</f>
        <v>30375</v>
      </c>
      <c r="G28" s="142"/>
      <c r="H28" s="142">
        <f t="shared" ref="H28:N28" si="11">H29*H30/10^3</f>
        <v>0</v>
      </c>
      <c r="I28" s="142">
        <f t="shared" si="11"/>
        <v>0</v>
      </c>
      <c r="J28" s="142">
        <f t="shared" si="11"/>
        <v>6075</v>
      </c>
      <c r="K28" s="142">
        <f t="shared" si="11"/>
        <v>6075</v>
      </c>
      <c r="L28" s="142">
        <f t="shared" si="11"/>
        <v>6075</v>
      </c>
      <c r="M28" s="142">
        <f t="shared" si="11"/>
        <v>6075</v>
      </c>
      <c r="N28" s="142">
        <f t="shared" si="11"/>
        <v>6075</v>
      </c>
      <c r="O28" s="256"/>
    </row>
    <row r="29" spans="1:24" ht="16">
      <c r="B29" s="132"/>
      <c r="C29" s="21" t="s">
        <v>135</v>
      </c>
      <c r="D29" s="95"/>
      <c r="E29" s="88" t="s">
        <v>136</v>
      </c>
      <c r="F29" s="144">
        <f>SUM(J29:N29)</f>
        <v>1125</v>
      </c>
      <c r="G29" s="140"/>
      <c r="H29" s="257">
        <v>0</v>
      </c>
      <c r="I29" s="257">
        <v>0</v>
      </c>
      <c r="J29" s="144">
        <f>J32</f>
        <v>225</v>
      </c>
      <c r="K29" s="144">
        <f>K32</f>
        <v>225</v>
      </c>
      <c r="L29" s="144">
        <f>L32</f>
        <v>225</v>
      </c>
      <c r="M29" s="144">
        <f>M32</f>
        <v>225</v>
      </c>
      <c r="N29" s="144">
        <f>N32</f>
        <v>225</v>
      </c>
      <c r="O29" s="257"/>
    </row>
    <row r="30" spans="1:24" ht="16">
      <c r="B30" s="151"/>
      <c r="C30" s="21" t="s">
        <v>137</v>
      </c>
      <c r="D30" s="155"/>
      <c r="E30" s="88" t="s">
        <v>138</v>
      </c>
      <c r="F30" s="144">
        <f>AVERAGE(J30:N30)</f>
        <v>27000</v>
      </c>
      <c r="G30" s="140"/>
      <c r="H30" s="165">
        <v>0</v>
      </c>
      <c r="I30" s="165">
        <v>0</v>
      </c>
      <c r="J30" s="145">
        <f>'1576 ИД'!$G$70</f>
        <v>27000</v>
      </c>
      <c r="K30" s="145">
        <f>'1576 ИД'!$G$70</f>
        <v>27000</v>
      </c>
      <c r="L30" s="145">
        <f>'1576 ИД'!$G$70</f>
        <v>27000</v>
      </c>
      <c r="M30" s="145">
        <f>'1576 ИД'!$G$70</f>
        <v>27000</v>
      </c>
      <c r="N30" s="145">
        <f>'1576 ИД'!$G$70</f>
        <v>27000</v>
      </c>
      <c r="O30" s="165"/>
    </row>
    <row r="31" spans="1:24">
      <c r="F31" s="143"/>
      <c r="G31" s="140"/>
      <c r="H31" s="140"/>
      <c r="I31" s="140"/>
      <c r="J31" s="140"/>
      <c r="K31" s="140"/>
      <c r="L31" s="140"/>
      <c r="M31" s="140"/>
      <c r="N31" s="140"/>
      <c r="O31" s="140"/>
    </row>
    <row r="32" spans="1:24" ht="32">
      <c r="B32" s="132" t="s">
        <v>26</v>
      </c>
      <c r="C32" s="48" t="s">
        <v>293</v>
      </c>
      <c r="D32" s="120" t="s">
        <v>97</v>
      </c>
      <c r="E32" s="55" t="s">
        <v>136</v>
      </c>
      <c r="F32" s="142">
        <f>SUM(H32:O32)</f>
        <v>1125</v>
      </c>
      <c r="G32" s="142"/>
      <c r="H32" s="256">
        <v>0</v>
      </c>
      <c r="I32" s="256">
        <v>0</v>
      </c>
      <c r="J32" s="142">
        <f>J33*J34*J35/J36</f>
        <v>225</v>
      </c>
      <c r="K32" s="142">
        <f>K33*K34*K35/K36</f>
        <v>225</v>
      </c>
      <c r="L32" s="142">
        <f>L33*L34*L35/L36</f>
        <v>225</v>
      </c>
      <c r="M32" s="142">
        <f>M33*M34*M35/M36</f>
        <v>225</v>
      </c>
      <c r="N32" s="142">
        <f>N33*N34*N35/N36</f>
        <v>225</v>
      </c>
      <c r="O32" s="256"/>
    </row>
    <row r="33" spans="2:15" ht="16">
      <c r="B33" s="132"/>
      <c r="C33" s="86" t="s">
        <v>147</v>
      </c>
      <c r="D33" s="95"/>
      <c r="E33" s="88" t="s">
        <v>144</v>
      </c>
      <c r="F33" s="144">
        <f>AVERAGE(J33:N33)</f>
        <v>10</v>
      </c>
      <c r="G33" s="140"/>
      <c r="H33" s="257">
        <v>0</v>
      </c>
      <c r="I33" s="257">
        <v>0</v>
      </c>
      <c r="J33" s="144">
        <f>J38</f>
        <v>10</v>
      </c>
      <c r="K33" s="144">
        <f>K38</f>
        <v>10</v>
      </c>
      <c r="L33" s="144">
        <f>L38</f>
        <v>10</v>
      </c>
      <c r="M33" s="144">
        <f>M38</f>
        <v>10</v>
      </c>
      <c r="N33" s="144">
        <f>N38</f>
        <v>10</v>
      </c>
      <c r="O33" s="257"/>
    </row>
    <row r="34" spans="2:15" ht="16">
      <c r="B34" s="132"/>
      <c r="C34" s="86" t="s">
        <v>297</v>
      </c>
      <c r="D34" s="95"/>
      <c r="E34" s="155" t="s">
        <v>106</v>
      </c>
      <c r="F34" s="144">
        <f>AVERAGE(J34:N34)</f>
        <v>15</v>
      </c>
      <c r="G34" s="140"/>
      <c r="H34" s="257">
        <v>0</v>
      </c>
      <c r="I34" s="257">
        <v>0</v>
      </c>
      <c r="J34" s="144">
        <f>'1576 ИД'!$G$71</f>
        <v>15</v>
      </c>
      <c r="K34" s="144">
        <f>'1576 ИД'!$G$71</f>
        <v>15</v>
      </c>
      <c r="L34" s="144">
        <f>'1576 ИД'!$G$71</f>
        <v>15</v>
      </c>
      <c r="M34" s="144">
        <f>'1576 ИД'!$G$71</f>
        <v>15</v>
      </c>
      <c r="N34" s="144">
        <f>'1576 ИД'!$G$71</f>
        <v>15</v>
      </c>
      <c r="O34" s="257"/>
    </row>
    <row r="35" spans="2:15" ht="16">
      <c r="B35" s="132"/>
      <c r="C35" s="86" t="s">
        <v>141</v>
      </c>
      <c r="D35" s="95"/>
      <c r="E35" s="155" t="s">
        <v>106</v>
      </c>
      <c r="F35" s="144">
        <f>AVERAGE(J35:N35)</f>
        <v>12</v>
      </c>
      <c r="G35" s="140"/>
      <c r="H35" s="257">
        <v>0</v>
      </c>
      <c r="I35" s="257">
        <v>0</v>
      </c>
      <c r="J35" s="144">
        <f>'1576 ИД'!$G$72</f>
        <v>12</v>
      </c>
      <c r="K35" s="144">
        <f>'1576 ИД'!$G$72</f>
        <v>12</v>
      </c>
      <c r="L35" s="144">
        <f>'1576 ИД'!$G$72</f>
        <v>12</v>
      </c>
      <c r="M35" s="144">
        <f>'1576 ИД'!$G$72</f>
        <v>12</v>
      </c>
      <c r="N35" s="144">
        <f>'1576 ИД'!$G$72</f>
        <v>12</v>
      </c>
      <c r="O35" s="257"/>
    </row>
    <row r="36" spans="2:15" ht="16">
      <c r="B36" s="132"/>
      <c r="C36" s="187" t="s">
        <v>143</v>
      </c>
      <c r="D36" s="95"/>
      <c r="E36" s="88" t="s">
        <v>144</v>
      </c>
      <c r="F36" s="144">
        <f>AVERAGE(J36:N36)</f>
        <v>8</v>
      </c>
      <c r="G36" s="140"/>
      <c r="H36" s="257">
        <v>0</v>
      </c>
      <c r="I36" s="257">
        <v>0</v>
      </c>
      <c r="J36" s="144">
        <f>'1576 ИД'!$K$84</f>
        <v>8</v>
      </c>
      <c r="K36" s="144">
        <f>'1576 ИД'!$K$84</f>
        <v>8</v>
      </c>
      <c r="L36" s="144">
        <f>'1576 ИД'!$K$84</f>
        <v>8</v>
      </c>
      <c r="M36" s="144">
        <f>'1576 ИД'!$K$84</f>
        <v>8</v>
      </c>
      <c r="N36" s="144">
        <f>'1576 ИД'!$K$84</f>
        <v>8</v>
      </c>
      <c r="O36" s="257"/>
    </row>
    <row r="37" spans="2:15">
      <c r="F37" s="143"/>
      <c r="G37" s="140"/>
      <c r="H37" s="140"/>
      <c r="I37" s="140"/>
      <c r="J37" s="140"/>
      <c r="K37" s="140"/>
      <c r="L37" s="140"/>
      <c r="M37" s="140"/>
      <c r="N37" s="140"/>
      <c r="O37" s="140"/>
    </row>
    <row r="38" spans="2:15" ht="32">
      <c r="B38" s="158" t="s">
        <v>299</v>
      </c>
      <c r="C38" s="48" t="s">
        <v>332</v>
      </c>
      <c r="D38" s="120" t="s">
        <v>97</v>
      </c>
      <c r="E38" s="55" t="s">
        <v>301</v>
      </c>
      <c r="F38" s="142">
        <f>AVERAGE(J38:N38)</f>
        <v>10</v>
      </c>
      <c r="G38" s="142"/>
      <c r="H38" s="256">
        <v>0</v>
      </c>
      <c r="I38" s="256">
        <v>0</v>
      </c>
      <c r="J38" s="263">
        <f>J39-J40</f>
        <v>10</v>
      </c>
      <c r="K38" s="142">
        <f>K39-K40</f>
        <v>10</v>
      </c>
      <c r="L38" s="142">
        <f>L39-L40</f>
        <v>10</v>
      </c>
      <c r="M38" s="142">
        <f>M39-M40</f>
        <v>10</v>
      </c>
      <c r="N38" s="142">
        <f>N39-N40</f>
        <v>10</v>
      </c>
      <c r="O38" s="256"/>
    </row>
    <row r="39" spans="2:15" ht="16">
      <c r="B39" s="158"/>
      <c r="C39" s="21" t="s">
        <v>145</v>
      </c>
      <c r="D39" s="94"/>
      <c r="E39" s="88" t="s">
        <v>301</v>
      </c>
      <c r="F39" s="144">
        <f>AVERAGE(J39:N39)</f>
        <v>11</v>
      </c>
      <c r="G39" s="146"/>
      <c r="H39" s="257">
        <v>0</v>
      </c>
      <c r="I39" s="257">
        <v>0</v>
      </c>
      <c r="J39" s="144">
        <f>'1576 ИД'!$G$73</f>
        <v>11</v>
      </c>
      <c r="K39" s="144">
        <f>'1576 ИД'!$G$73</f>
        <v>11</v>
      </c>
      <c r="L39" s="144">
        <f>'1576 ИД'!$G$73</f>
        <v>11</v>
      </c>
      <c r="M39" s="144">
        <f>'1576 ИД'!$G$73</f>
        <v>11</v>
      </c>
      <c r="N39" s="144">
        <f>'1576 ИД'!$G$73</f>
        <v>11</v>
      </c>
      <c r="O39" s="257"/>
    </row>
    <row r="40" spans="2:15" ht="16">
      <c r="B40" s="158"/>
      <c r="C40" s="21" t="s">
        <v>146</v>
      </c>
      <c r="D40" s="94"/>
      <c r="E40" s="88" t="s">
        <v>301</v>
      </c>
      <c r="F40" s="144">
        <f>AVERAGE(J40:N40)</f>
        <v>1</v>
      </c>
      <c r="G40" s="146"/>
      <c r="H40" s="257">
        <v>0</v>
      </c>
      <c r="I40" s="257">
        <v>0</v>
      </c>
      <c r="J40" s="144">
        <f>'1576 ИД'!$G$74</f>
        <v>1</v>
      </c>
      <c r="K40" s="144">
        <f>'1576 ИД'!$G$74</f>
        <v>1</v>
      </c>
      <c r="L40" s="144">
        <f>'1576 ИД'!$G$74</f>
        <v>1</v>
      </c>
      <c r="M40" s="144">
        <f>'1576 ИД'!$G$74</f>
        <v>1</v>
      </c>
      <c r="N40" s="144">
        <f>'1576 ИД'!$G$74</f>
        <v>1</v>
      </c>
      <c r="O40" s="257"/>
    </row>
  </sheetData>
  <mergeCells count="3">
    <mergeCell ref="C1:N1"/>
    <mergeCell ref="F2:N2"/>
    <mergeCell ref="Q2:W2"/>
  </mergeCells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1:M39"/>
  <sheetViews>
    <sheetView zoomScale="85" zoomScaleNormal="85" workbookViewId="0">
      <selection activeCell="M52" sqref="M52"/>
    </sheetView>
  </sheetViews>
  <sheetFormatPr baseColWidth="10" defaultColWidth="8.6640625" defaultRowHeight="14"/>
  <cols>
    <col min="1" max="1" width="3.33203125" style="98" customWidth="1"/>
    <col min="2" max="2" width="62.6640625" style="98" customWidth="1"/>
    <col min="3" max="3" width="20.33203125" style="98" customWidth="1"/>
    <col min="4" max="4" width="7.6640625" style="98" customWidth="1"/>
    <col min="5" max="5" width="19.5" style="98" customWidth="1"/>
    <col min="6" max="6" width="21" style="98" customWidth="1"/>
    <col min="7" max="7" width="22.83203125" style="98" customWidth="1"/>
    <col min="8" max="8" width="22.5" style="98" customWidth="1"/>
    <col min="9" max="11" width="19.5" style="98" bestFit="1" customWidth="1"/>
    <col min="12" max="12" width="19.5" style="98" customWidth="1"/>
    <col min="13" max="13" width="23.5" style="98" customWidth="1"/>
    <col min="14" max="14" width="8.6640625" style="98"/>
    <col min="15" max="15" width="14.6640625" style="98" customWidth="1"/>
    <col min="16" max="16384" width="8.6640625" style="98"/>
  </cols>
  <sheetData>
    <row r="1" spans="2:13">
      <c r="B1" s="24" t="s">
        <v>2</v>
      </c>
      <c r="C1" s="24" t="s">
        <v>4</v>
      </c>
      <c r="D1" s="24"/>
      <c r="E1" s="24" t="s">
        <v>41</v>
      </c>
    </row>
    <row r="2" spans="2:13">
      <c r="B2" s="44" t="s">
        <v>789</v>
      </c>
      <c r="C2" s="45" t="s">
        <v>14</v>
      </c>
      <c r="D2" s="45"/>
      <c r="E2" s="183">
        <f>M29</f>
        <v>149152.65846076142</v>
      </c>
    </row>
    <row r="3" spans="2:13">
      <c r="B3" s="44" t="s">
        <v>180</v>
      </c>
      <c r="C3" s="45" t="s">
        <v>45</v>
      </c>
      <c r="D3" s="45"/>
      <c r="E3" s="184">
        <f>1+E2/M28</f>
        <v>2.365070410631021</v>
      </c>
      <c r="F3" s="100"/>
    </row>
    <row r="4" spans="2:13">
      <c r="B4" s="44" t="s">
        <v>98</v>
      </c>
      <c r="C4" s="45" t="s">
        <v>12</v>
      </c>
      <c r="D4" s="45"/>
      <c r="E4" s="185">
        <f>MIRR(E25:L25,'1576 ИД'!$G$78,'1576 ИД'!$G$78)</f>
        <v>0.3863988020767084</v>
      </c>
    </row>
    <row r="5" spans="2:13">
      <c r="B5" s="44" t="s">
        <v>10</v>
      </c>
      <c r="C5" s="45" t="s">
        <v>11</v>
      </c>
      <c r="D5" s="45"/>
      <c r="E5" s="184">
        <f>IF(E2&lt;0,"Не окупается",SUM(E33:L33))</f>
        <v>2.4709711085702688</v>
      </c>
    </row>
    <row r="8" spans="2:13" ht="15" customHeight="1">
      <c r="B8" s="421" t="s">
        <v>28</v>
      </c>
      <c r="C8" s="423" t="s">
        <v>43</v>
      </c>
      <c r="D8" s="130"/>
      <c r="E8" s="24">
        <v>1</v>
      </c>
      <c r="F8" s="24">
        <v>2</v>
      </c>
      <c r="G8" s="24">
        <v>3</v>
      </c>
      <c r="H8" s="24">
        <v>4</v>
      </c>
      <c r="I8" s="24">
        <v>5</v>
      </c>
      <c r="J8" s="24">
        <v>6</v>
      </c>
      <c r="K8" s="24">
        <v>7</v>
      </c>
      <c r="L8" s="24">
        <v>7</v>
      </c>
      <c r="M8" s="421" t="s">
        <v>5</v>
      </c>
    </row>
    <row r="9" spans="2:13">
      <c r="B9" s="422"/>
      <c r="C9" s="424"/>
      <c r="D9" s="131"/>
      <c r="E9" s="174">
        <v>2019</v>
      </c>
      <c r="F9" s="174">
        <v>2020</v>
      </c>
      <c r="G9" s="129">
        <v>2021</v>
      </c>
      <c r="H9" s="129">
        <v>2022</v>
      </c>
      <c r="I9" s="129">
        <v>2023</v>
      </c>
      <c r="J9" s="129">
        <v>2024</v>
      </c>
      <c r="K9" s="129">
        <v>2025</v>
      </c>
      <c r="L9" s="129">
        <v>2026</v>
      </c>
      <c r="M9" s="425"/>
    </row>
    <row r="10" spans="2:13">
      <c r="B10" s="124" t="s">
        <v>99</v>
      </c>
      <c r="C10" s="104" t="s">
        <v>7</v>
      </c>
      <c r="D10" s="104"/>
      <c r="E10" s="125"/>
      <c r="F10" s="125"/>
      <c r="G10" s="125"/>
      <c r="H10" s="125"/>
      <c r="I10" s="125"/>
      <c r="J10" s="125"/>
      <c r="K10" s="125"/>
      <c r="L10" s="125"/>
      <c r="M10" s="105"/>
    </row>
    <row r="11" spans="2:13">
      <c r="B11" s="170" t="s">
        <v>125</v>
      </c>
      <c r="C11" s="126" t="s">
        <v>7</v>
      </c>
      <c r="D11" s="126"/>
      <c r="E11" s="105"/>
      <c r="F11" s="105"/>
      <c r="G11" s="105"/>
      <c r="H11" s="105"/>
      <c r="I11" s="105"/>
      <c r="J11" s="105"/>
      <c r="K11" s="105"/>
      <c r="L11" s="105"/>
      <c r="M11" s="105"/>
    </row>
    <row r="12" spans="2:13">
      <c r="B12" s="122"/>
      <c r="C12" s="123"/>
      <c r="D12" s="123"/>
      <c r="E12" s="121"/>
      <c r="F12" s="121"/>
      <c r="G12" s="121"/>
      <c r="H12" s="121"/>
      <c r="I12" s="121"/>
      <c r="J12" s="121"/>
      <c r="K12" s="121"/>
      <c r="L12" s="121"/>
      <c r="M12" s="121"/>
    </row>
    <row r="13" spans="2:13">
      <c r="B13" s="103" t="s">
        <v>100</v>
      </c>
      <c r="C13" s="104" t="s">
        <v>7</v>
      </c>
      <c r="D13" s="104"/>
      <c r="E13" s="171">
        <f>SUM(E14:E15)</f>
        <v>0</v>
      </c>
      <c r="F13" s="171">
        <f t="shared" ref="F13:L13" si="0">SUM(F14:F15)</f>
        <v>45660.399999999994</v>
      </c>
      <c r="G13" s="171">
        <f t="shared" si="0"/>
        <v>151561.56862745096</v>
      </c>
      <c r="H13" s="171">
        <f t="shared" si="0"/>
        <v>51735.399999999994</v>
      </c>
      <c r="I13" s="171">
        <f t="shared" si="0"/>
        <v>51735.399999999994</v>
      </c>
      <c r="J13" s="171">
        <f t="shared" si="0"/>
        <v>51735.399999999994</v>
      </c>
      <c r="K13" s="171">
        <f t="shared" si="0"/>
        <v>6075</v>
      </c>
      <c r="L13" s="171">
        <f t="shared" si="0"/>
        <v>0</v>
      </c>
      <c r="M13" s="171">
        <f>SUM(M14:M15)</f>
        <v>358503.16862745094</v>
      </c>
    </row>
    <row r="14" spans="2:13">
      <c r="B14" s="170" t="str">
        <f>'1576_Расчет'!C6</f>
        <v>Экономия ЗПД</v>
      </c>
      <c r="C14" s="126" t="s">
        <v>7</v>
      </c>
      <c r="D14" s="126"/>
      <c r="E14" s="125">
        <f>'1576_Расчет'!H12</f>
        <v>0</v>
      </c>
      <c r="F14" s="125">
        <f>'1576_Расчет'!I12</f>
        <v>45660.399999999994</v>
      </c>
      <c r="G14" s="125">
        <f>'1576_Расчет'!J12</f>
        <v>145486.56862745096</v>
      </c>
      <c r="H14" s="125">
        <f>'1576_Расчет'!K12</f>
        <v>45660.399999999994</v>
      </c>
      <c r="I14" s="125">
        <f>'1576_Расчет'!L12</f>
        <v>45660.399999999994</v>
      </c>
      <c r="J14" s="125">
        <f>'1576_Расчет'!M12</f>
        <v>45660.399999999994</v>
      </c>
      <c r="K14" s="125">
        <f>'1576_Расчет'!N12</f>
        <v>0</v>
      </c>
      <c r="L14" s="125">
        <f>'1576_Расчет'!O12</f>
        <v>0</v>
      </c>
      <c r="M14" s="171">
        <f>SUM(E14:L14)</f>
        <v>328128.16862745094</v>
      </c>
    </row>
    <row r="15" spans="2:13">
      <c r="B15" s="170" t="str">
        <f>'1576_Расчет'!C8</f>
        <v>Экономия ТРЗ</v>
      </c>
      <c r="C15" s="126" t="s">
        <v>7</v>
      </c>
      <c r="D15" s="126"/>
      <c r="E15" s="125">
        <f>'1576_Расчет'!H8</f>
        <v>0</v>
      </c>
      <c r="F15" s="125">
        <f>'1576_Расчет'!I8</f>
        <v>0</v>
      </c>
      <c r="G15" s="125">
        <f>'1576_Расчет'!J8</f>
        <v>6075</v>
      </c>
      <c r="H15" s="125">
        <f>'1576_Расчет'!K8</f>
        <v>6075</v>
      </c>
      <c r="I15" s="125">
        <f>'1576_Расчет'!L8</f>
        <v>6075</v>
      </c>
      <c r="J15" s="125">
        <f>'1576_Расчет'!M8</f>
        <v>6075</v>
      </c>
      <c r="K15" s="125">
        <f>'1576_Расчет'!N8</f>
        <v>6075</v>
      </c>
      <c r="L15" s="125">
        <f>'1576_Расчет'!O8</f>
        <v>0</v>
      </c>
      <c r="M15" s="171">
        <f>SUM(E15:L15)</f>
        <v>30375</v>
      </c>
    </row>
    <row r="16" spans="2:13">
      <c r="B16" s="101"/>
      <c r="C16" s="102"/>
      <c r="D16" s="102"/>
      <c r="E16" s="102"/>
      <c r="F16" s="102"/>
      <c r="G16" s="102"/>
      <c r="H16" s="102"/>
      <c r="I16" s="102"/>
      <c r="J16" s="102"/>
    </row>
    <row r="17" spans="2:13" ht="28.5" customHeight="1">
      <c r="B17" s="108" t="s">
        <v>44</v>
      </c>
      <c r="C17" s="108" t="s">
        <v>43</v>
      </c>
      <c r="D17" s="108"/>
      <c r="E17" s="108">
        <f t="shared" ref="E17:K17" si="1">E9</f>
        <v>2019</v>
      </c>
      <c r="F17" s="108">
        <f t="shared" si="1"/>
        <v>2020</v>
      </c>
      <c r="G17" s="108">
        <f t="shared" si="1"/>
        <v>2021</v>
      </c>
      <c r="H17" s="108">
        <f t="shared" si="1"/>
        <v>2022</v>
      </c>
      <c r="I17" s="108">
        <f t="shared" si="1"/>
        <v>2023</v>
      </c>
      <c r="J17" s="108">
        <f t="shared" si="1"/>
        <v>2024</v>
      </c>
      <c r="K17" s="108">
        <f t="shared" si="1"/>
        <v>2025</v>
      </c>
      <c r="L17" s="129">
        <v>2026</v>
      </c>
      <c r="M17" s="108" t="s">
        <v>5</v>
      </c>
    </row>
    <row r="18" spans="2:13">
      <c r="B18" s="106" t="s">
        <v>29</v>
      </c>
      <c r="C18" s="107" t="s">
        <v>7</v>
      </c>
      <c r="D18" s="104"/>
      <c r="E18" s="125">
        <f>'1576 ИД'!I40</f>
        <v>29051</v>
      </c>
      <c r="F18" s="125">
        <f>'1576 ИД'!J40</f>
        <v>65000</v>
      </c>
      <c r="G18" s="125">
        <f>'1576 ИД'!K40</f>
        <v>20100</v>
      </c>
      <c r="H18" s="125">
        <f>'1576 ИД'!L40</f>
        <v>0</v>
      </c>
      <c r="I18" s="125">
        <f>'1576 ИД'!M40</f>
        <v>0</v>
      </c>
      <c r="J18" s="125">
        <f>'1576 ИД'!N40</f>
        <v>0</v>
      </c>
      <c r="K18" s="125">
        <f>'1576 ИД'!O40</f>
        <v>0</v>
      </c>
      <c r="L18" s="125">
        <f>'1576 ИД'!P40</f>
        <v>0</v>
      </c>
      <c r="M18" s="171">
        <f>SUM(E18:L18)</f>
        <v>114151</v>
      </c>
    </row>
    <row r="19" spans="2:13">
      <c r="B19" s="40" t="s">
        <v>30</v>
      </c>
      <c r="C19" s="38" t="s">
        <v>7</v>
      </c>
      <c r="D19" s="126"/>
      <c r="E19" s="125">
        <f>'1576 ИД'!I41</f>
        <v>800</v>
      </c>
      <c r="F19" s="125">
        <f>'1576 ИД'!J41</f>
        <v>900</v>
      </c>
      <c r="G19" s="125">
        <f>'1576 ИД'!K41</f>
        <v>100</v>
      </c>
      <c r="H19" s="125">
        <f>'1576 ИД'!L41</f>
        <v>4000</v>
      </c>
      <c r="I19" s="125">
        <f>'1576 ИД'!M41</f>
        <v>4000</v>
      </c>
      <c r="J19" s="125">
        <f>'1576 ИД'!N41</f>
        <v>4000</v>
      </c>
      <c r="K19" s="125">
        <f>'1576 ИД'!O41</f>
        <v>4000</v>
      </c>
      <c r="L19" s="125">
        <f>'1576 ИД'!P41</f>
        <v>0</v>
      </c>
      <c r="M19" s="171">
        <f>SUM(E19:L19)</f>
        <v>17800</v>
      </c>
    </row>
    <row r="20" spans="2:13">
      <c r="B20" s="176" t="s">
        <v>126</v>
      </c>
      <c r="C20" s="177" t="s">
        <v>7</v>
      </c>
      <c r="D20" s="126"/>
      <c r="E20" s="178">
        <f>'1576 ИД'!I43</f>
        <v>0</v>
      </c>
      <c r="F20" s="178">
        <f>'1576 ИД'!J43</f>
        <v>0</v>
      </c>
      <c r="G20" s="178">
        <f>'1576 ИД'!K43</f>
        <v>0</v>
      </c>
      <c r="H20" s="178">
        <f>'1576 ИД'!L43</f>
        <v>4000</v>
      </c>
      <c r="I20" s="178">
        <f>'1576 ИД'!M43</f>
        <v>4000</v>
      </c>
      <c r="J20" s="178">
        <f>'1576 ИД'!N43</f>
        <v>4000</v>
      </c>
      <c r="K20" s="178">
        <f>'1576 ИД'!O43</f>
        <v>4000</v>
      </c>
      <c r="L20" s="178">
        <f>'1576 ИД'!P43</f>
        <v>0</v>
      </c>
      <c r="M20" s="179">
        <f>SUM(E20:L20)</f>
        <v>16000</v>
      </c>
    </row>
    <row r="21" spans="2:13">
      <c r="B21" s="25" t="s">
        <v>5</v>
      </c>
      <c r="C21" s="39" t="s">
        <v>7</v>
      </c>
      <c r="D21" s="126"/>
      <c r="E21" s="171">
        <f>SUM(E18:E19)</f>
        <v>29851</v>
      </c>
      <c r="F21" s="171">
        <f>SUM(F18:F19)</f>
        <v>65900</v>
      </c>
      <c r="G21" s="171">
        <f t="shared" ref="G21:M21" si="2">SUM(G18:G19)</f>
        <v>20200</v>
      </c>
      <c r="H21" s="171">
        <f>SUM(H18:H19)</f>
        <v>4000</v>
      </c>
      <c r="I21" s="171">
        <f t="shared" si="2"/>
        <v>4000</v>
      </c>
      <c r="J21" s="171">
        <f t="shared" si="2"/>
        <v>4000</v>
      </c>
      <c r="K21" s="171">
        <f>SUM(K18:K19)</f>
        <v>4000</v>
      </c>
      <c r="L21" s="171">
        <f t="shared" si="2"/>
        <v>0</v>
      </c>
      <c r="M21" s="171">
        <f t="shared" si="2"/>
        <v>131951</v>
      </c>
    </row>
    <row r="22" spans="2:13">
      <c r="B22" s="102"/>
      <c r="C22" s="102"/>
      <c r="D22" s="102"/>
      <c r="E22" s="102"/>
      <c r="F22" s="102"/>
      <c r="G22" s="102"/>
      <c r="H22" s="102"/>
      <c r="I22" s="102"/>
      <c r="J22" s="102"/>
      <c r="K22" s="109"/>
      <c r="L22" s="109"/>
    </row>
    <row r="23" spans="2:13" s="99" customFormat="1">
      <c r="B23" s="41" t="s">
        <v>8</v>
      </c>
      <c r="C23" s="43" t="s">
        <v>45</v>
      </c>
      <c r="D23" s="43"/>
      <c r="E23" s="42">
        <f>1/(1+'1576 ИД'!$G$78)^(E9-'1576 ИД'!$G$20+1/2)</f>
        <v>1.0677078252031311</v>
      </c>
      <c r="F23" s="42">
        <f>1/(1+'1576 ИД'!$G$78)^(F9-'1576 ИД'!$G$20+1/2)</f>
        <v>0.93658581158169396</v>
      </c>
      <c r="G23" s="42">
        <f>1/(1+'1576 ИД'!$G$78)^(G9-'1576 ИД'!$G$20+1/2)</f>
        <v>0.82156650138745069</v>
      </c>
      <c r="H23" s="42">
        <f>1/(1+'1576 ИД'!$G$78)^(H9-'1576 ИД'!$G$20+1/2)</f>
        <v>0.72067236963811454</v>
      </c>
      <c r="I23" s="42">
        <f>1/(1+'1576 ИД'!$G$78)^(I9-'1576 ИД'!$G$20+1/2)</f>
        <v>0.63216874529659162</v>
      </c>
      <c r="J23" s="42">
        <f>1/(1+'1576 ИД'!$G$78)^(J9-'1576 ИД'!$G$20+1/2)</f>
        <v>0.55453398710227331</v>
      </c>
      <c r="K23" s="42">
        <f>1/(1+'1576 ИД'!$G$78)^(K9-'1576 ИД'!$G$20+1/2)</f>
        <v>0.48643332201953804</v>
      </c>
      <c r="L23" s="42">
        <f>1/(1+'1576 ИД'!$G$78)^(L9-'1576 ИД'!$G$20+1/2)</f>
        <v>0.42669589650836653</v>
      </c>
      <c r="M23" s="46"/>
    </row>
    <row r="25" spans="2:13">
      <c r="B25" s="25" t="s">
        <v>31</v>
      </c>
      <c r="C25" s="38" t="s">
        <v>7</v>
      </c>
      <c r="D25" s="38"/>
      <c r="E25" s="26">
        <f>SUM(E13,-E21)</f>
        <v>-29851</v>
      </c>
      <c r="F25" s="26">
        <f t="shared" ref="F25:L25" si="3">SUM(F13,-F21)</f>
        <v>-20239.600000000006</v>
      </c>
      <c r="G25" s="26">
        <f t="shared" si="3"/>
        <v>131361.56862745096</v>
      </c>
      <c r="H25" s="26">
        <f>SUM(H13,-H21)</f>
        <v>47735.399999999994</v>
      </c>
      <c r="I25" s="26">
        <f t="shared" si="3"/>
        <v>47735.399999999994</v>
      </c>
      <c r="J25" s="26">
        <f t="shared" si="3"/>
        <v>47735.399999999994</v>
      </c>
      <c r="K25" s="26">
        <f t="shared" si="3"/>
        <v>2075</v>
      </c>
      <c r="L25" s="26">
        <f t="shared" si="3"/>
        <v>0</v>
      </c>
      <c r="M25" s="171">
        <f>SUM(E25:L25)</f>
        <v>226552.16862745094</v>
      </c>
    </row>
    <row r="26" spans="2:13">
      <c r="B26" s="25" t="s">
        <v>32</v>
      </c>
      <c r="C26" s="38" t="s">
        <v>7</v>
      </c>
      <c r="D26" s="38"/>
      <c r="E26" s="26">
        <f>SUM(E13,-E19)</f>
        <v>-800</v>
      </c>
      <c r="F26" s="26">
        <f t="shared" ref="F26:L26" si="4">SUM(F13,-F19)</f>
        <v>44760.399999999994</v>
      </c>
      <c r="G26" s="26">
        <f t="shared" si="4"/>
        <v>151461.56862745096</v>
      </c>
      <c r="H26" s="26">
        <f t="shared" si="4"/>
        <v>47735.399999999994</v>
      </c>
      <c r="I26" s="26">
        <f t="shared" si="4"/>
        <v>47735.399999999994</v>
      </c>
      <c r="J26" s="26">
        <f t="shared" si="4"/>
        <v>47735.399999999994</v>
      </c>
      <c r="K26" s="26">
        <f t="shared" si="4"/>
        <v>2075</v>
      </c>
      <c r="L26" s="26">
        <f t="shared" si="4"/>
        <v>0</v>
      </c>
      <c r="M26" s="171">
        <f>SUM(E26:L26)</f>
        <v>340703.16862745094</v>
      </c>
    </row>
    <row r="27" spans="2:13">
      <c r="B27" s="25" t="s">
        <v>33</v>
      </c>
      <c r="C27" s="38" t="s">
        <v>7</v>
      </c>
      <c r="D27" s="180"/>
      <c r="E27" s="26">
        <f>SUM(E26,D27)</f>
        <v>-800</v>
      </c>
      <c r="F27" s="26">
        <f t="shared" ref="F27:L27" si="5">SUM(F26,E27)</f>
        <v>43960.399999999994</v>
      </c>
      <c r="G27" s="26">
        <f t="shared" si="5"/>
        <v>195421.96862745096</v>
      </c>
      <c r="H27" s="26">
        <f t="shared" si="5"/>
        <v>243157.36862745095</v>
      </c>
      <c r="I27" s="26">
        <f t="shared" si="5"/>
        <v>290892.76862745092</v>
      </c>
      <c r="J27" s="26">
        <f t="shared" si="5"/>
        <v>338628.16862745094</v>
      </c>
      <c r="K27" s="26">
        <f t="shared" si="5"/>
        <v>340703.16862745094</v>
      </c>
      <c r="L27" s="26">
        <f t="shared" si="5"/>
        <v>340703.16862745094</v>
      </c>
      <c r="M27" s="171">
        <f>L27</f>
        <v>340703.16862745094</v>
      </c>
    </row>
    <row r="28" spans="2:13">
      <c r="B28" s="25" t="s">
        <v>437</v>
      </c>
      <c r="C28" s="38" t="s">
        <v>7</v>
      </c>
      <c r="D28" s="38"/>
      <c r="E28" s="26">
        <f>(E18-E26*E36*(E26&lt;0))*E23</f>
        <v>31872.146290138666</v>
      </c>
      <c r="F28" s="26">
        <f t="shared" ref="F28:L28" si="6">(F18-F26*F36*(F26&lt;0))*F23</f>
        <v>60878.07775281011</v>
      </c>
      <c r="G28" s="26">
        <f t="shared" si="6"/>
        <v>16513.486677887759</v>
      </c>
      <c r="H28" s="26">
        <f t="shared" si="6"/>
        <v>0</v>
      </c>
      <c r="I28" s="26">
        <f t="shared" si="6"/>
        <v>0</v>
      </c>
      <c r="J28" s="26">
        <f t="shared" si="6"/>
        <v>0</v>
      </c>
      <c r="K28" s="26">
        <f t="shared" si="6"/>
        <v>0</v>
      </c>
      <c r="L28" s="26">
        <f t="shared" si="6"/>
        <v>0</v>
      </c>
      <c r="M28" s="171">
        <f>SUM(E28:L28)</f>
        <v>109263.71072083653</v>
      </c>
    </row>
    <row r="29" spans="2:13">
      <c r="B29" s="25" t="s">
        <v>34</v>
      </c>
      <c r="C29" s="38" t="s">
        <v>7</v>
      </c>
      <c r="D29" s="38"/>
      <c r="E29" s="26">
        <f>E23*E25</f>
        <v>-31872.146290138666</v>
      </c>
      <c r="F29" s="26">
        <f t="shared" ref="F29:L29" si="7">F23*F25</f>
        <v>-18956.12219208886</v>
      </c>
      <c r="G29" s="26">
        <f t="shared" si="7"/>
        <v>107922.26435402239</v>
      </c>
      <c r="H29" s="26">
        <f t="shared" si="7"/>
        <v>34401.583833623248</v>
      </c>
      <c r="I29" s="26">
        <f t="shared" si="7"/>
        <v>30176.827924230915</v>
      </c>
      <c r="J29" s="26">
        <f t="shared" si="7"/>
        <v>26470.901687921854</v>
      </c>
      <c r="K29" s="26">
        <f t="shared" si="7"/>
        <v>1009.3491431905414</v>
      </c>
      <c r="L29" s="26">
        <f t="shared" si="7"/>
        <v>0</v>
      </c>
      <c r="M29" s="171">
        <f>SUM(E29:L29)</f>
        <v>149152.65846076142</v>
      </c>
    </row>
    <row r="30" spans="2:13">
      <c r="B30" s="25" t="s">
        <v>35</v>
      </c>
      <c r="C30" s="38" t="s">
        <v>7</v>
      </c>
      <c r="D30" s="180"/>
      <c r="E30" s="26">
        <f t="shared" ref="E30:L30" si="8">D30+E25</f>
        <v>-29851</v>
      </c>
      <c r="F30" s="26">
        <f t="shared" si="8"/>
        <v>-50090.600000000006</v>
      </c>
      <c r="G30" s="26">
        <f t="shared" si="8"/>
        <v>81270.968627450959</v>
      </c>
      <c r="H30" s="26">
        <f t="shared" si="8"/>
        <v>129006.36862745095</v>
      </c>
      <c r="I30" s="26">
        <f t="shared" si="8"/>
        <v>176741.76862745095</v>
      </c>
      <c r="J30" s="26">
        <f t="shared" si="8"/>
        <v>224477.16862745094</v>
      </c>
      <c r="K30" s="26">
        <f t="shared" si="8"/>
        <v>226552.16862745094</v>
      </c>
      <c r="L30" s="26">
        <f t="shared" si="8"/>
        <v>226552.16862745094</v>
      </c>
      <c r="M30" s="171">
        <f>L30</f>
        <v>226552.16862745094</v>
      </c>
    </row>
    <row r="31" spans="2:13">
      <c r="B31" s="25" t="s">
        <v>36</v>
      </c>
      <c r="C31" s="181" t="s">
        <v>11</v>
      </c>
      <c r="D31" s="180"/>
      <c r="E31" s="27">
        <f>IF(E30&lt;0,1,IF(D31&lt;1,0,ABS(D30)/(ABS(D30)+E30)))</f>
        <v>1</v>
      </c>
      <c r="F31" s="27">
        <f t="shared" ref="F31:L31" si="9">IF(F30&lt;0,1,IF(E31&lt;1,0,ABS(E30)/(ABS(E30)+F30)))</f>
        <v>1</v>
      </c>
      <c r="G31" s="27">
        <f t="shared" si="9"/>
        <v>0.38131852811578293</v>
      </c>
      <c r="H31" s="27">
        <f t="shared" si="9"/>
        <v>0</v>
      </c>
      <c r="I31" s="26">
        <f t="shared" si="9"/>
        <v>0</v>
      </c>
      <c r="J31" s="26">
        <f t="shared" si="9"/>
        <v>0</v>
      </c>
      <c r="K31" s="26">
        <f t="shared" si="9"/>
        <v>0</v>
      </c>
      <c r="L31" s="26">
        <f t="shared" si="9"/>
        <v>0</v>
      </c>
      <c r="M31" s="182">
        <f>SUM(C31:L31)</f>
        <v>2.3813185281157829</v>
      </c>
    </row>
    <row r="32" spans="2:13">
      <c r="B32" s="25" t="s">
        <v>37</v>
      </c>
      <c r="C32" s="38" t="s">
        <v>7</v>
      </c>
      <c r="D32" s="180"/>
      <c r="E32" s="26">
        <f t="shared" ref="E32:L32" si="10">E29+D32</f>
        <v>-31872.146290138666</v>
      </c>
      <c r="F32" s="26">
        <f t="shared" si="10"/>
        <v>-50828.268482227526</v>
      </c>
      <c r="G32" s="26">
        <f t="shared" si="10"/>
        <v>57093.995871794868</v>
      </c>
      <c r="H32" s="26">
        <f t="shared" si="10"/>
        <v>91495.579705418117</v>
      </c>
      <c r="I32" s="26">
        <f t="shared" si="10"/>
        <v>121672.40762964904</v>
      </c>
      <c r="J32" s="26">
        <f t="shared" si="10"/>
        <v>148143.30931757088</v>
      </c>
      <c r="K32" s="26">
        <f t="shared" si="10"/>
        <v>149152.65846076142</v>
      </c>
      <c r="L32" s="26">
        <f t="shared" si="10"/>
        <v>149152.65846076142</v>
      </c>
      <c r="M32" s="171">
        <f>L32</f>
        <v>149152.65846076142</v>
      </c>
    </row>
    <row r="33" spans="2:13">
      <c r="B33" s="25" t="s">
        <v>38</v>
      </c>
      <c r="C33" s="181" t="s">
        <v>11</v>
      </c>
      <c r="D33" s="180"/>
      <c r="E33" s="26">
        <f>IF(E32&lt;0,1,IF(D33&lt;1,0,ABS(D32)/(ABS(D32)+E32)))</f>
        <v>1</v>
      </c>
      <c r="F33" s="26">
        <f t="shared" ref="F33:L33" si="11">IF(F32&lt;0,1,IF(E33&lt;1,0,ABS(E32)/(ABS(E32)+F32)))</f>
        <v>1</v>
      </c>
      <c r="G33" s="26">
        <f t="shared" si="11"/>
        <v>0.47097110857026875</v>
      </c>
      <c r="H33" s="26">
        <f t="shared" si="11"/>
        <v>0</v>
      </c>
      <c r="I33" s="26">
        <f t="shared" si="11"/>
        <v>0</v>
      </c>
      <c r="J33" s="26">
        <f t="shared" si="11"/>
        <v>0</v>
      </c>
      <c r="K33" s="26">
        <f t="shared" si="11"/>
        <v>0</v>
      </c>
      <c r="L33" s="26">
        <f t="shared" si="11"/>
        <v>0</v>
      </c>
      <c r="M33" s="28">
        <f>SUM(E33:K33)</f>
        <v>2.4709711085702688</v>
      </c>
    </row>
    <row r="36" spans="2:13" s="111" customFormat="1" ht="12">
      <c r="B36" s="112" t="s">
        <v>39</v>
      </c>
      <c r="C36" s="113"/>
      <c r="D36" s="113"/>
      <c r="E36" s="113">
        <f>IF(E37&gt;$C$38,0,1)</f>
        <v>1</v>
      </c>
      <c r="F36" s="113">
        <f t="shared" ref="F36:L36" si="12">IF(F37&gt;$C$38,0,1)</f>
        <v>0</v>
      </c>
      <c r="G36" s="113">
        <f t="shared" si="12"/>
        <v>0</v>
      </c>
      <c r="H36" s="113">
        <f t="shared" si="12"/>
        <v>0</v>
      </c>
      <c r="I36" s="113">
        <f t="shared" si="12"/>
        <v>0</v>
      </c>
      <c r="J36" s="113">
        <f t="shared" si="12"/>
        <v>0</v>
      </c>
      <c r="K36" s="113">
        <f t="shared" si="12"/>
        <v>0</v>
      </c>
      <c r="L36" s="113">
        <f t="shared" si="12"/>
        <v>0</v>
      </c>
    </row>
    <row r="37" spans="2:13" s="111" customFormat="1" ht="12">
      <c r="B37" s="112" t="s">
        <v>40</v>
      </c>
      <c r="C37" s="112"/>
      <c r="D37" s="112"/>
      <c r="E37" s="112">
        <f t="shared" ref="E37:L37" si="13">E9</f>
        <v>2019</v>
      </c>
      <c r="F37" s="112">
        <f t="shared" si="13"/>
        <v>2020</v>
      </c>
      <c r="G37" s="112">
        <f t="shared" si="13"/>
        <v>2021</v>
      </c>
      <c r="H37" s="112">
        <f t="shared" si="13"/>
        <v>2022</v>
      </c>
      <c r="I37" s="112">
        <f t="shared" si="13"/>
        <v>2023</v>
      </c>
      <c r="J37" s="112">
        <f t="shared" si="13"/>
        <v>2024</v>
      </c>
      <c r="K37" s="112">
        <f t="shared" si="13"/>
        <v>2025</v>
      </c>
      <c r="L37" s="112">
        <f t="shared" si="13"/>
        <v>2026</v>
      </c>
    </row>
    <row r="38" spans="2:13" s="111" customFormat="1" ht="12">
      <c r="B38" s="112" t="s">
        <v>71</v>
      </c>
      <c r="C38" s="113">
        <f>HLOOKUP(MIN(E27:K27),E27:K37,11,FALSE)*(MIN(E27:K27)&lt;0)</f>
        <v>2019</v>
      </c>
      <c r="D38" s="113"/>
      <c r="E38" s="113"/>
      <c r="F38" s="113"/>
      <c r="G38" s="113"/>
      <c r="H38" s="113"/>
      <c r="I38" s="113"/>
      <c r="J38" s="113"/>
      <c r="K38" s="113"/>
      <c r="L38" s="113"/>
    </row>
    <row r="39" spans="2:13">
      <c r="I39" s="110"/>
      <c r="J39" s="110"/>
      <c r="K39" s="110"/>
      <c r="L39" s="110"/>
      <c r="M39" s="110"/>
    </row>
  </sheetData>
  <sheetProtection formatCells="0" formatColumns="0" formatRows="0" insertColumns="0" insertRows="0" insertHyperlinks="0" deleteColumns="0" deleteRows="0" sort="0" autoFilter="0" pivotTables="0"/>
  <mergeCells count="3">
    <mergeCell ref="B8:B9"/>
    <mergeCell ref="C8:C9"/>
    <mergeCell ref="M8:M9"/>
  </mergeCells>
  <pageMargins left="0.7" right="0.7" top="0.75" bottom="0.75" header="0.3" footer="0.3"/>
  <pageSetup paperSize="9"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1"/>
  </sheetPr>
  <dimension ref="A1:Y196"/>
  <sheetViews>
    <sheetView zoomScale="60" zoomScaleNormal="60" workbookViewId="0">
      <pane xSplit="5" ySplit="2" topLeftCell="F23" activePane="bottomRight" state="frozen"/>
      <selection activeCell="E22" sqref="E22"/>
      <selection pane="topRight" activeCell="E22" sqref="E22"/>
      <selection pane="bottomLeft" activeCell="E22" sqref="E22"/>
      <selection pane="bottomRight" activeCell="J41" sqref="J41"/>
    </sheetView>
  </sheetViews>
  <sheetFormatPr baseColWidth="10" defaultColWidth="0" defaultRowHeight="15" zeroHeight="1" outlineLevelCol="1"/>
  <cols>
    <col min="1" max="1" width="5" style="19" customWidth="1"/>
    <col min="2" max="2" width="4.33203125" style="8" customWidth="1"/>
    <col min="3" max="3" width="49.33203125" style="20" customWidth="1"/>
    <col min="4" max="4" width="33.5" style="20" customWidth="1" outlineLevel="1"/>
    <col min="5" max="5" width="26.83203125" style="20" customWidth="1" outlineLevel="1"/>
    <col min="6" max="6" width="14.1640625" style="19" customWidth="1"/>
    <col min="7" max="7" width="12.5" style="19" customWidth="1"/>
    <col min="8" max="8" width="13.33203125" style="19" customWidth="1"/>
    <col min="9" max="16" width="12.33203125" style="19" customWidth="1"/>
    <col min="17" max="20" width="12.33203125" style="19" hidden="1" customWidth="1"/>
    <col min="21" max="21" width="0" style="13" hidden="1" customWidth="1"/>
    <col min="22" max="25" width="0" style="19" hidden="1" customWidth="1"/>
    <col min="26" max="16384" width="9.1640625" style="19" hidden="1"/>
  </cols>
  <sheetData>
    <row r="1" spans="1:21" ht="21.75" customHeight="1">
      <c r="A1" s="1" t="s">
        <v>0</v>
      </c>
      <c r="B1" s="2" t="s">
        <v>1</v>
      </c>
      <c r="C1" s="3" t="s">
        <v>2</v>
      </c>
      <c r="D1" s="3" t="s">
        <v>66</v>
      </c>
      <c r="E1" s="67" t="s">
        <v>3</v>
      </c>
      <c r="F1" s="4" t="s">
        <v>4</v>
      </c>
      <c r="G1" s="5" t="s">
        <v>5</v>
      </c>
      <c r="H1" s="6">
        <v>2018</v>
      </c>
      <c r="I1" s="6">
        <v>2019</v>
      </c>
      <c r="J1" s="6">
        <v>2020</v>
      </c>
      <c r="K1" s="6">
        <v>2021</v>
      </c>
      <c r="L1" s="6">
        <v>2022</v>
      </c>
      <c r="M1" s="6">
        <v>2023</v>
      </c>
      <c r="N1" s="6">
        <v>2024</v>
      </c>
      <c r="O1" s="6">
        <v>2025</v>
      </c>
      <c r="P1" s="6">
        <v>2026</v>
      </c>
      <c r="Q1" s="6">
        <v>2027</v>
      </c>
      <c r="R1" s="6">
        <v>2028</v>
      </c>
      <c r="S1" s="6">
        <v>2029</v>
      </c>
      <c r="T1" s="6">
        <v>2030</v>
      </c>
      <c r="U1" s="13" t="s">
        <v>21</v>
      </c>
    </row>
    <row r="2" spans="1:21">
      <c r="A2" s="52"/>
      <c r="B2" s="70"/>
      <c r="C2" s="74"/>
      <c r="D2" s="74"/>
      <c r="E2" s="71"/>
      <c r="F2" s="75"/>
      <c r="G2" s="74"/>
      <c r="H2" s="74"/>
      <c r="I2" s="74"/>
      <c r="J2" s="74"/>
      <c r="K2" s="74"/>
      <c r="L2" s="74"/>
      <c r="M2" s="74"/>
      <c r="N2" s="74"/>
      <c r="O2" s="74"/>
      <c r="P2" s="74"/>
      <c r="Q2" s="7"/>
      <c r="R2" s="7"/>
      <c r="S2" s="7"/>
      <c r="T2" s="7"/>
      <c r="U2" s="13" t="s">
        <v>21</v>
      </c>
    </row>
    <row r="3" spans="1:21">
      <c r="A3" s="52"/>
      <c r="B3" s="70"/>
      <c r="C3" s="76"/>
      <c r="D3" s="76"/>
      <c r="E3" s="77"/>
      <c r="F3" s="78"/>
      <c r="G3" s="79"/>
      <c r="H3" s="52" t="s">
        <v>73</v>
      </c>
      <c r="I3" s="52"/>
      <c r="J3" s="52"/>
      <c r="K3" s="52"/>
      <c r="L3" s="52"/>
      <c r="M3" s="52"/>
      <c r="N3" s="52"/>
      <c r="O3" s="52"/>
      <c r="P3" s="52"/>
      <c r="U3" s="13" t="s">
        <v>21</v>
      </c>
    </row>
    <row r="4" spans="1:21" ht="16">
      <c r="A4" s="52"/>
      <c r="B4" s="70"/>
      <c r="C4" s="10" t="s">
        <v>15</v>
      </c>
      <c r="D4" s="80"/>
      <c r="E4" s="81" t="s">
        <v>73</v>
      </c>
      <c r="F4" s="82"/>
      <c r="G4" s="52"/>
      <c r="H4" s="52" t="s">
        <v>73</v>
      </c>
      <c r="I4" s="52"/>
      <c r="J4" s="52"/>
      <c r="K4" s="52"/>
      <c r="L4" s="52"/>
      <c r="M4" s="52"/>
      <c r="N4" s="52"/>
      <c r="O4" s="52"/>
      <c r="P4" s="52"/>
      <c r="U4" s="13" t="s">
        <v>21</v>
      </c>
    </row>
    <row r="5" spans="1:21" ht="16">
      <c r="A5" s="52"/>
      <c r="B5" s="70"/>
      <c r="C5" s="11" t="s">
        <v>159</v>
      </c>
      <c r="D5" s="83"/>
      <c r="E5" s="52"/>
      <c r="F5" s="82"/>
      <c r="G5" s="52"/>
      <c r="H5" s="52"/>
      <c r="I5" s="52"/>
      <c r="J5" s="52"/>
      <c r="K5" s="52"/>
      <c r="L5" s="52"/>
      <c r="M5" s="52"/>
      <c r="N5" s="52"/>
      <c r="O5" s="52"/>
      <c r="P5" s="52"/>
      <c r="U5" s="13" t="s">
        <v>21</v>
      </c>
    </row>
    <row r="6" spans="1:21" ht="16">
      <c r="A6" s="52"/>
      <c r="B6" s="70"/>
      <c r="C6" s="10" t="s">
        <v>16</v>
      </c>
      <c r="D6" s="80"/>
      <c r="E6" s="81"/>
      <c r="F6" s="82"/>
      <c r="G6" s="52"/>
      <c r="H6" s="52"/>
      <c r="I6" s="52"/>
      <c r="J6" s="52"/>
      <c r="K6" s="52"/>
      <c r="L6" s="52"/>
      <c r="M6" s="52"/>
      <c r="N6" s="52"/>
      <c r="O6" s="52"/>
      <c r="P6" s="52"/>
      <c r="U6" s="13" t="s">
        <v>21</v>
      </c>
    </row>
    <row r="7" spans="1:21" ht="16">
      <c r="A7" s="52"/>
      <c r="B7" s="70"/>
      <c r="C7" s="11" t="s">
        <v>160</v>
      </c>
      <c r="D7" s="83"/>
      <c r="E7" s="81"/>
      <c r="F7" s="82"/>
      <c r="G7" s="52"/>
      <c r="H7" s="52"/>
      <c r="I7" s="52"/>
      <c r="J7" s="52"/>
      <c r="K7" s="52"/>
      <c r="L7" s="52"/>
      <c r="M7" s="52"/>
      <c r="N7" s="52"/>
      <c r="O7" s="52"/>
      <c r="P7" s="52"/>
      <c r="U7" s="13" t="s">
        <v>21</v>
      </c>
    </row>
    <row r="8" spans="1:21" ht="16">
      <c r="A8" s="52"/>
      <c r="B8" s="70"/>
      <c r="C8" s="10" t="s">
        <v>17</v>
      </c>
      <c r="D8" s="80"/>
      <c r="E8" s="52"/>
      <c r="F8" s="82"/>
      <c r="G8" s="52"/>
      <c r="H8" s="52"/>
      <c r="I8" s="52"/>
      <c r="J8" s="52"/>
      <c r="K8" s="52"/>
      <c r="L8" s="52"/>
      <c r="M8" s="52"/>
      <c r="N8" s="52"/>
      <c r="O8" s="52"/>
      <c r="P8" s="52"/>
      <c r="U8" s="13" t="s">
        <v>21</v>
      </c>
    </row>
    <row r="9" spans="1:21" ht="16">
      <c r="A9" s="52"/>
      <c r="B9" s="70"/>
      <c r="C9" s="11" t="s">
        <v>102</v>
      </c>
      <c r="D9" s="83"/>
      <c r="E9" s="81"/>
      <c r="F9" s="82"/>
      <c r="G9" s="52"/>
      <c r="H9" s="52"/>
      <c r="I9" s="52"/>
      <c r="J9" s="52"/>
      <c r="K9" s="52"/>
      <c r="L9" s="52"/>
      <c r="M9" s="52"/>
      <c r="N9" s="52"/>
      <c r="O9" s="52"/>
      <c r="P9" s="52"/>
      <c r="U9" s="13" t="s">
        <v>21</v>
      </c>
    </row>
    <row r="10" spans="1:21" ht="16">
      <c r="A10" s="52"/>
      <c r="B10" s="70"/>
      <c r="C10" s="10" t="s">
        <v>19</v>
      </c>
      <c r="D10" s="80"/>
      <c r="E10" s="81"/>
      <c r="F10" s="82"/>
      <c r="G10" s="52"/>
      <c r="H10" s="52"/>
      <c r="I10" s="52"/>
      <c r="J10" s="52"/>
      <c r="K10" s="52"/>
      <c r="L10" s="52"/>
      <c r="M10" s="52"/>
      <c r="N10" s="52"/>
      <c r="O10" s="52"/>
      <c r="P10" s="52"/>
      <c r="U10" s="13" t="s">
        <v>21</v>
      </c>
    </row>
    <row r="11" spans="1:21" ht="16">
      <c r="A11" s="52"/>
      <c r="B11" s="70"/>
      <c r="C11" s="11" t="s">
        <v>47</v>
      </c>
      <c r="D11" s="83"/>
      <c r="E11" s="84"/>
      <c r="F11" s="82"/>
      <c r="G11" s="52"/>
      <c r="H11" s="52"/>
      <c r="I11" s="52"/>
      <c r="J11" s="52"/>
      <c r="K11" s="52"/>
      <c r="L11" s="52"/>
      <c r="M11" s="52"/>
      <c r="N11" s="52"/>
      <c r="O11" s="52"/>
      <c r="P11" s="52"/>
      <c r="U11" s="13" t="s">
        <v>21</v>
      </c>
    </row>
    <row r="12" spans="1:21" ht="16">
      <c r="A12" s="52"/>
      <c r="B12" s="70"/>
      <c r="C12" s="10" t="s">
        <v>57</v>
      </c>
      <c r="D12" s="80"/>
      <c r="E12" s="84"/>
      <c r="F12" s="82"/>
      <c r="G12" s="52"/>
      <c r="H12" s="52"/>
      <c r="I12" s="52"/>
      <c r="J12" s="52"/>
      <c r="K12" s="52"/>
      <c r="L12" s="52"/>
      <c r="M12" s="52"/>
      <c r="N12" s="52"/>
      <c r="O12" s="52"/>
      <c r="P12" s="52"/>
    </row>
    <row r="13" spans="1:21" ht="16">
      <c r="A13" s="52"/>
      <c r="B13" s="70"/>
      <c r="C13" s="11" t="s">
        <v>160</v>
      </c>
      <c r="D13" s="83"/>
      <c r="E13" s="84"/>
      <c r="F13" s="82"/>
      <c r="G13" s="52"/>
      <c r="H13" s="52"/>
      <c r="I13" s="52"/>
      <c r="J13" s="52"/>
      <c r="K13" s="52"/>
      <c r="L13" s="52"/>
      <c r="M13" s="52"/>
      <c r="N13" s="52"/>
      <c r="O13" s="52"/>
      <c r="P13" s="52"/>
    </row>
    <row r="14" spans="1:21" ht="16">
      <c r="A14" s="52"/>
      <c r="B14" s="70"/>
      <c r="C14" s="10" t="s">
        <v>46</v>
      </c>
      <c r="D14" s="80"/>
      <c r="E14" s="8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T14" s="13"/>
      <c r="U14" s="19"/>
    </row>
    <row r="15" spans="1:21" ht="16">
      <c r="A15" s="52"/>
      <c r="B15" s="70"/>
      <c r="C15" s="11" t="s">
        <v>160</v>
      </c>
      <c r="D15" s="83"/>
      <c r="E15" s="8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T15" s="13"/>
      <c r="U15" s="19"/>
    </row>
    <row r="16" spans="1:21">
      <c r="A16" s="52"/>
      <c r="B16" s="70"/>
      <c r="C16" s="81"/>
      <c r="D16" s="81"/>
      <c r="E16" s="8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T16" s="13"/>
      <c r="U16" s="19"/>
    </row>
    <row r="17" spans="1:21" ht="17.25" customHeight="1">
      <c r="A17" s="52"/>
      <c r="B17" s="70"/>
      <c r="C17" s="83"/>
      <c r="D17" s="83"/>
      <c r="E17" s="81"/>
      <c r="F17" s="82"/>
      <c r="G17" s="52"/>
      <c r="H17" s="52"/>
      <c r="I17" s="52"/>
      <c r="J17" s="52"/>
      <c r="K17" s="52"/>
      <c r="L17" s="52"/>
      <c r="M17" s="52"/>
      <c r="N17" s="52"/>
      <c r="O17" s="52"/>
      <c r="P17" s="52"/>
      <c r="U17" s="13" t="s">
        <v>21</v>
      </c>
    </row>
    <row r="18" spans="1:21">
      <c r="A18" s="52"/>
      <c r="B18" s="114" t="s">
        <v>63</v>
      </c>
      <c r="C18" s="31" t="s">
        <v>22</v>
      </c>
      <c r="D18" s="31"/>
      <c r="E18" s="32"/>
      <c r="F18" s="33"/>
      <c r="G18" s="34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13" t="s">
        <v>21</v>
      </c>
    </row>
    <row r="19" spans="1:21">
      <c r="A19" s="52"/>
      <c r="B19" s="70"/>
      <c r="C19" s="71"/>
      <c r="D19" s="71"/>
      <c r="E19" s="71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U19" s="13" t="s">
        <v>21</v>
      </c>
    </row>
    <row r="20" spans="1:21" ht="16">
      <c r="A20" s="52"/>
      <c r="B20" s="57" t="s">
        <v>63</v>
      </c>
      <c r="C20" s="58" t="s">
        <v>191</v>
      </c>
      <c r="D20" s="58"/>
      <c r="E20" s="58"/>
      <c r="F20" s="59" t="s">
        <v>14</v>
      </c>
      <c r="G20" s="345">
        <f>SUM(H20:T20)</f>
        <v>288700</v>
      </c>
      <c r="H20" s="345"/>
      <c r="I20" s="345">
        <f t="shared" ref="I20:P20" si="0">I21+I22</f>
        <v>0</v>
      </c>
      <c r="J20" s="345">
        <f t="shared" si="0"/>
        <v>2800</v>
      </c>
      <c r="K20" s="345">
        <f t="shared" si="0"/>
        <v>22300</v>
      </c>
      <c r="L20" s="345">
        <f t="shared" si="0"/>
        <v>100500</v>
      </c>
      <c r="M20" s="345">
        <f t="shared" si="0"/>
        <v>163100</v>
      </c>
      <c r="N20" s="345">
        <f t="shared" si="0"/>
        <v>0</v>
      </c>
      <c r="O20" s="345">
        <f t="shared" si="0"/>
        <v>0</v>
      </c>
      <c r="P20" s="345">
        <f t="shared" si="0"/>
        <v>0</v>
      </c>
    </row>
    <row r="21" spans="1:21" ht="16">
      <c r="A21" s="52"/>
      <c r="B21" s="15" t="s">
        <v>76</v>
      </c>
      <c r="C21" s="18" t="s">
        <v>54</v>
      </c>
      <c r="D21" s="68" t="s">
        <v>68</v>
      </c>
      <c r="E21" s="47"/>
      <c r="F21" s="37" t="s">
        <v>14</v>
      </c>
      <c r="G21" s="346">
        <f>SUM(H21:T21)</f>
        <v>200600</v>
      </c>
      <c r="H21" s="346"/>
      <c r="I21" s="347">
        <f>SUM(I25,I29,I33,I37,I41)</f>
        <v>0</v>
      </c>
      <c r="J21" s="399">
        <f t="shared" ref="J21:P21" si="1">SUM(J25,J29,J33,J37,J41)</f>
        <v>0</v>
      </c>
      <c r="K21" s="399">
        <f t="shared" si="1"/>
        <v>0</v>
      </c>
      <c r="L21" s="399">
        <f t="shared" si="1"/>
        <v>75100</v>
      </c>
      <c r="M21" s="399">
        <f t="shared" si="1"/>
        <v>125500</v>
      </c>
      <c r="N21" s="399">
        <f t="shared" si="1"/>
        <v>0</v>
      </c>
      <c r="O21" s="399">
        <f t="shared" si="1"/>
        <v>0</v>
      </c>
      <c r="P21" s="399">
        <f t="shared" si="1"/>
        <v>0</v>
      </c>
    </row>
    <row r="22" spans="1:21" ht="16">
      <c r="A22" s="52"/>
      <c r="B22" s="15" t="s">
        <v>77</v>
      </c>
      <c r="C22" s="18" t="s">
        <v>55</v>
      </c>
      <c r="D22" s="68" t="s">
        <v>68</v>
      </c>
      <c r="E22" s="47"/>
      <c r="F22" s="37" t="s">
        <v>14</v>
      </c>
      <c r="G22" s="346">
        <f>SUM(H22:T22)</f>
        <v>88100</v>
      </c>
      <c r="H22" s="346"/>
      <c r="I22" s="347">
        <f>SUM(I26,I30,I34,I38,I42)</f>
        <v>0</v>
      </c>
      <c r="J22" s="399">
        <f t="shared" ref="J22:P22" si="2">SUM(J26,J30,J34,J38,J42)</f>
        <v>2800</v>
      </c>
      <c r="K22" s="399">
        <f t="shared" si="2"/>
        <v>22300</v>
      </c>
      <c r="L22" s="399">
        <f t="shared" si="2"/>
        <v>25400</v>
      </c>
      <c r="M22" s="399">
        <f t="shared" si="2"/>
        <v>37600</v>
      </c>
      <c r="N22" s="399">
        <f t="shared" si="2"/>
        <v>0</v>
      </c>
      <c r="O22" s="399">
        <f t="shared" si="2"/>
        <v>0</v>
      </c>
      <c r="P22" s="399">
        <f t="shared" si="2"/>
        <v>0</v>
      </c>
    </row>
    <row r="23" spans="1:21">
      <c r="A23" s="52"/>
      <c r="B23" s="70"/>
      <c r="C23" s="71"/>
      <c r="D23" s="71"/>
      <c r="E23" s="71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</row>
    <row r="24" spans="1:21" s="52" customFormat="1" ht="16">
      <c r="B24" s="57" t="s">
        <v>63</v>
      </c>
      <c r="C24" s="58" t="s">
        <v>184</v>
      </c>
      <c r="D24" s="58"/>
      <c r="E24" s="58"/>
      <c r="F24" s="59" t="s">
        <v>14</v>
      </c>
      <c r="G24" s="345">
        <f>SUM(H24:T24)</f>
        <v>80700</v>
      </c>
      <c r="H24" s="345"/>
      <c r="I24" s="345">
        <f t="shared" ref="I24:P24" si="3">I25+I26</f>
        <v>0</v>
      </c>
      <c r="J24" s="345">
        <f t="shared" si="3"/>
        <v>2800</v>
      </c>
      <c r="K24" s="345">
        <f t="shared" si="3"/>
        <v>22300</v>
      </c>
      <c r="L24" s="345">
        <f t="shared" si="3"/>
        <v>18000</v>
      </c>
      <c r="M24" s="345">
        <f t="shared" si="3"/>
        <v>37600</v>
      </c>
      <c r="N24" s="345">
        <f t="shared" si="3"/>
        <v>0</v>
      </c>
      <c r="O24" s="345">
        <f t="shared" si="3"/>
        <v>0</v>
      </c>
      <c r="P24" s="345">
        <f t="shared" si="3"/>
        <v>0</v>
      </c>
      <c r="U24" s="72"/>
    </row>
    <row r="25" spans="1:21" s="52" customFormat="1" ht="16">
      <c r="B25" s="15" t="s">
        <v>76</v>
      </c>
      <c r="C25" s="18" t="s">
        <v>54</v>
      </c>
      <c r="D25" s="68" t="s">
        <v>68</v>
      </c>
      <c r="E25" s="47"/>
      <c r="F25" s="37" t="s">
        <v>14</v>
      </c>
      <c r="G25" s="346">
        <f>SUM(H25:T25)</f>
        <v>0</v>
      </c>
      <c r="H25" s="346"/>
      <c r="I25" s="347">
        <v>0</v>
      </c>
      <c r="J25" s="347">
        <v>0</v>
      </c>
      <c r="K25" s="347">
        <v>0</v>
      </c>
      <c r="L25" s="347">
        <v>0</v>
      </c>
      <c r="M25" s="347">
        <v>0</v>
      </c>
      <c r="N25" s="347">
        <v>0</v>
      </c>
      <c r="O25" s="347">
        <v>0</v>
      </c>
      <c r="P25" s="347">
        <v>0</v>
      </c>
      <c r="U25" s="72"/>
    </row>
    <row r="26" spans="1:21" s="52" customFormat="1" ht="16">
      <c r="B26" s="15" t="s">
        <v>77</v>
      </c>
      <c r="C26" s="18" t="s">
        <v>55</v>
      </c>
      <c r="D26" s="68" t="s">
        <v>68</v>
      </c>
      <c r="E26" s="47"/>
      <c r="F26" s="37" t="s">
        <v>14</v>
      </c>
      <c r="G26" s="346">
        <f>SUM(H26:T26)</f>
        <v>80700</v>
      </c>
      <c r="H26" s="346"/>
      <c r="I26" s="347">
        <v>0</v>
      </c>
      <c r="J26" s="347">
        <v>2800</v>
      </c>
      <c r="K26" s="347">
        <f>22300</f>
        <v>22300</v>
      </c>
      <c r="L26" s="347">
        <v>18000</v>
      </c>
      <c r="M26" s="347">
        <v>37600</v>
      </c>
      <c r="N26" s="347"/>
      <c r="O26" s="347"/>
      <c r="P26" s="347"/>
      <c r="U26" s="72"/>
    </row>
    <row r="27" spans="1:21" s="52" customFormat="1">
      <c r="B27" s="70"/>
      <c r="G27" s="348"/>
      <c r="H27" s="348"/>
      <c r="I27" s="348"/>
      <c r="J27" s="348"/>
      <c r="K27" s="348"/>
      <c r="L27" s="348"/>
      <c r="M27" s="348"/>
      <c r="N27" s="348"/>
      <c r="O27" s="348"/>
      <c r="P27" s="348"/>
      <c r="U27" s="72"/>
    </row>
    <row r="28" spans="1:21" s="52" customFormat="1" ht="16">
      <c r="B28" s="57" t="s">
        <v>64</v>
      </c>
      <c r="C28" s="58" t="s">
        <v>584</v>
      </c>
      <c r="D28" s="58"/>
      <c r="E28" s="58"/>
      <c r="F28" s="59" t="s">
        <v>14</v>
      </c>
      <c r="G28" s="345">
        <f>SUM(H28:T28)</f>
        <v>0</v>
      </c>
      <c r="H28" s="345"/>
      <c r="I28" s="345">
        <f t="shared" ref="I28:P28" si="4">I29+I30</f>
        <v>0</v>
      </c>
      <c r="J28" s="345">
        <f t="shared" si="4"/>
        <v>0</v>
      </c>
      <c r="K28" s="345">
        <f t="shared" si="4"/>
        <v>0</v>
      </c>
      <c r="L28" s="345">
        <f t="shared" si="4"/>
        <v>0</v>
      </c>
      <c r="M28" s="345">
        <f t="shared" si="4"/>
        <v>0</v>
      </c>
      <c r="N28" s="345">
        <f t="shared" si="4"/>
        <v>0</v>
      </c>
      <c r="O28" s="345">
        <f t="shared" si="4"/>
        <v>0</v>
      </c>
      <c r="P28" s="345">
        <f t="shared" si="4"/>
        <v>0</v>
      </c>
      <c r="U28" s="72"/>
    </row>
    <row r="29" spans="1:21" s="52" customFormat="1" ht="16">
      <c r="B29" s="15" t="s">
        <v>65</v>
      </c>
      <c r="C29" s="18" t="s">
        <v>54</v>
      </c>
      <c r="D29" s="68" t="s">
        <v>68</v>
      </c>
      <c r="E29" s="47"/>
      <c r="F29" s="37" t="s">
        <v>14</v>
      </c>
      <c r="G29" s="346">
        <f>SUM(H29:T29)</f>
        <v>0</v>
      </c>
      <c r="H29" s="346"/>
      <c r="I29" s="347">
        <v>0</v>
      </c>
      <c r="J29" s="347">
        <v>0</v>
      </c>
      <c r="K29" s="347">
        <v>0</v>
      </c>
      <c r="L29" s="347">
        <v>0</v>
      </c>
      <c r="M29" s="347">
        <v>0</v>
      </c>
      <c r="N29" s="347">
        <v>0</v>
      </c>
      <c r="O29" s="347">
        <v>0</v>
      </c>
      <c r="P29" s="347">
        <v>0</v>
      </c>
      <c r="U29" s="72"/>
    </row>
    <row r="30" spans="1:21" s="52" customFormat="1" ht="16">
      <c r="B30" s="15" t="s">
        <v>85</v>
      </c>
      <c r="C30" s="18" t="s">
        <v>55</v>
      </c>
      <c r="D30" s="68" t="s">
        <v>68</v>
      </c>
      <c r="E30" s="47"/>
      <c r="F30" s="37" t="s">
        <v>14</v>
      </c>
      <c r="G30" s="346">
        <f>SUM(H30:T30)</f>
        <v>0</v>
      </c>
      <c r="H30" s="346"/>
      <c r="I30" s="347">
        <v>0</v>
      </c>
      <c r="J30" s="347">
        <v>0</v>
      </c>
      <c r="K30" s="347">
        <v>0</v>
      </c>
      <c r="L30" s="347">
        <v>0</v>
      </c>
      <c r="M30" s="347">
        <v>0</v>
      </c>
      <c r="N30" s="347">
        <v>0</v>
      </c>
      <c r="O30" s="347">
        <v>0</v>
      </c>
      <c r="P30" s="347">
        <v>0</v>
      </c>
      <c r="U30" s="72"/>
    </row>
    <row r="31" spans="1:21" s="52" customFormat="1">
      <c r="B31" s="70"/>
      <c r="C31" s="71"/>
      <c r="D31" s="71"/>
      <c r="E31" s="71"/>
      <c r="G31" s="348"/>
      <c r="H31" s="348"/>
      <c r="I31" s="348"/>
      <c r="J31" s="348"/>
      <c r="K31" s="348"/>
      <c r="L31" s="348"/>
      <c r="M31" s="348"/>
      <c r="N31" s="348"/>
      <c r="O31" s="348"/>
      <c r="P31" s="348"/>
      <c r="U31" s="72"/>
    </row>
    <row r="32" spans="1:21" s="52" customFormat="1" ht="16">
      <c r="B32" s="57" t="s">
        <v>82</v>
      </c>
      <c r="C32" s="58" t="s">
        <v>585</v>
      </c>
      <c r="D32" s="58"/>
      <c r="E32" s="58"/>
      <c r="F32" s="59" t="s">
        <v>14</v>
      </c>
      <c r="G32" s="345">
        <f>SUM(H32:T32)</f>
        <v>102900</v>
      </c>
      <c r="H32" s="345"/>
      <c r="I32" s="345">
        <f t="shared" ref="I32:P32" si="5">I33+I34</f>
        <v>0</v>
      </c>
      <c r="J32" s="345">
        <f t="shared" si="5"/>
        <v>0</v>
      </c>
      <c r="K32" s="345">
        <f t="shared" si="5"/>
        <v>0</v>
      </c>
      <c r="L32" s="345">
        <f t="shared" si="5"/>
        <v>49900</v>
      </c>
      <c r="M32" s="345">
        <f t="shared" si="5"/>
        <v>53000</v>
      </c>
      <c r="N32" s="345">
        <f t="shared" si="5"/>
        <v>0</v>
      </c>
      <c r="O32" s="345">
        <f t="shared" si="5"/>
        <v>0</v>
      </c>
      <c r="P32" s="345">
        <f t="shared" si="5"/>
        <v>0</v>
      </c>
      <c r="U32" s="72"/>
    </row>
    <row r="33" spans="2:21" s="52" customFormat="1" ht="16">
      <c r="B33" s="15" t="s">
        <v>90</v>
      </c>
      <c r="C33" s="18" t="s">
        <v>54</v>
      </c>
      <c r="D33" s="68" t="s">
        <v>68</v>
      </c>
      <c r="E33" s="47"/>
      <c r="F33" s="37" t="s">
        <v>14</v>
      </c>
      <c r="G33" s="346">
        <f>SUM(H33:T33)</f>
        <v>99900</v>
      </c>
      <c r="H33" s="346"/>
      <c r="I33" s="347">
        <v>0</v>
      </c>
      <c r="J33" s="347">
        <v>0</v>
      </c>
      <c r="K33" s="347">
        <v>0</v>
      </c>
      <c r="L33" s="347">
        <v>46900</v>
      </c>
      <c r="M33" s="347">
        <v>53000</v>
      </c>
      <c r="N33" s="347">
        <v>0</v>
      </c>
      <c r="O33" s="347">
        <v>0</v>
      </c>
      <c r="P33" s="347">
        <v>0</v>
      </c>
      <c r="U33" s="72"/>
    </row>
    <row r="34" spans="2:21" s="52" customFormat="1" ht="16">
      <c r="B34" s="15" t="s">
        <v>91</v>
      </c>
      <c r="C34" s="18" t="s">
        <v>55</v>
      </c>
      <c r="D34" s="68" t="s">
        <v>68</v>
      </c>
      <c r="E34" s="47"/>
      <c r="F34" s="37" t="s">
        <v>14</v>
      </c>
      <c r="G34" s="346">
        <f>SUM(H34:T34)</f>
        <v>3000</v>
      </c>
      <c r="H34" s="346"/>
      <c r="I34" s="347">
        <v>0</v>
      </c>
      <c r="J34" s="347">
        <v>0</v>
      </c>
      <c r="K34" s="347">
        <v>0</v>
      </c>
      <c r="L34" s="347">
        <v>3000</v>
      </c>
      <c r="M34" s="347">
        <v>0</v>
      </c>
      <c r="N34" s="347">
        <v>0</v>
      </c>
      <c r="O34" s="347">
        <v>0</v>
      </c>
      <c r="P34" s="347">
        <v>0</v>
      </c>
      <c r="U34" s="72"/>
    </row>
    <row r="35" spans="2:21" s="52" customFormat="1">
      <c r="B35" s="70"/>
      <c r="C35" s="71"/>
      <c r="D35" s="71"/>
      <c r="E35" s="71"/>
      <c r="G35" s="348"/>
      <c r="H35" s="348"/>
      <c r="I35" s="348"/>
      <c r="J35" s="390"/>
      <c r="K35" s="348"/>
      <c r="L35" s="348"/>
      <c r="M35" s="348"/>
      <c r="N35" s="348"/>
      <c r="O35" s="348"/>
      <c r="P35" s="348"/>
      <c r="U35" s="72"/>
    </row>
    <row r="36" spans="2:21" ht="16">
      <c r="B36" s="57" t="s">
        <v>83</v>
      </c>
      <c r="C36" s="58" t="s">
        <v>586</v>
      </c>
      <c r="D36" s="58"/>
      <c r="E36" s="58"/>
      <c r="F36" s="59" t="s">
        <v>14</v>
      </c>
      <c r="G36" s="345">
        <f>SUM(H36:T36)</f>
        <v>67400</v>
      </c>
      <c r="H36" s="345"/>
      <c r="I36" s="345">
        <f t="shared" ref="I36:P36" si="6">I37+I38</f>
        <v>0</v>
      </c>
      <c r="J36" s="345">
        <f t="shared" si="6"/>
        <v>0</v>
      </c>
      <c r="K36" s="345">
        <f t="shared" si="6"/>
        <v>0</v>
      </c>
      <c r="L36" s="345">
        <f t="shared" si="6"/>
        <v>31200</v>
      </c>
      <c r="M36" s="345">
        <f t="shared" si="6"/>
        <v>36200</v>
      </c>
      <c r="N36" s="345">
        <f t="shared" si="6"/>
        <v>0</v>
      </c>
      <c r="O36" s="345">
        <f t="shared" si="6"/>
        <v>0</v>
      </c>
      <c r="P36" s="345">
        <f t="shared" si="6"/>
        <v>0</v>
      </c>
    </row>
    <row r="37" spans="2:21" ht="16">
      <c r="B37" s="15" t="s">
        <v>127</v>
      </c>
      <c r="C37" s="18" t="s">
        <v>54</v>
      </c>
      <c r="D37" s="68" t="s">
        <v>68</v>
      </c>
      <c r="E37" s="47"/>
      <c r="F37" s="37" t="s">
        <v>14</v>
      </c>
      <c r="G37" s="346">
        <f>SUM(H37:T37)</f>
        <v>64400</v>
      </c>
      <c r="H37" s="346"/>
      <c r="I37" s="347">
        <v>0</v>
      </c>
      <c r="J37" s="347">
        <v>0</v>
      </c>
      <c r="K37" s="347">
        <v>0</v>
      </c>
      <c r="L37" s="347">
        <v>28200</v>
      </c>
      <c r="M37" s="347">
        <v>36200</v>
      </c>
      <c r="N37" s="347">
        <v>0</v>
      </c>
      <c r="O37" s="347">
        <v>0</v>
      </c>
      <c r="P37" s="347">
        <v>0</v>
      </c>
    </row>
    <row r="38" spans="2:21" ht="16">
      <c r="B38" s="15" t="s">
        <v>129</v>
      </c>
      <c r="C38" s="18" t="s">
        <v>55</v>
      </c>
      <c r="D38" s="68" t="s">
        <v>68</v>
      </c>
      <c r="E38" s="47"/>
      <c r="F38" s="37" t="s">
        <v>14</v>
      </c>
      <c r="G38" s="346">
        <f>SUM(H38:T38)</f>
        <v>3000</v>
      </c>
      <c r="H38" s="346"/>
      <c r="I38" s="347">
        <v>0</v>
      </c>
      <c r="J38" s="347">
        <v>0</v>
      </c>
      <c r="K38" s="347">
        <v>0</v>
      </c>
      <c r="L38" s="347">
        <v>3000</v>
      </c>
      <c r="M38" s="347">
        <v>0</v>
      </c>
      <c r="N38" s="347">
        <v>0</v>
      </c>
      <c r="O38" s="347">
        <v>0</v>
      </c>
      <c r="P38" s="347">
        <v>0</v>
      </c>
    </row>
    <row r="39" spans="2:21">
      <c r="G39" s="349"/>
      <c r="H39" s="349"/>
      <c r="I39" s="349"/>
      <c r="J39" s="349"/>
      <c r="K39" s="349"/>
      <c r="L39" s="349"/>
      <c r="M39" s="349"/>
      <c r="N39" s="349"/>
      <c r="O39" s="349"/>
      <c r="P39" s="349"/>
    </row>
    <row r="40" spans="2:21" ht="16">
      <c r="B40" s="57" t="s">
        <v>84</v>
      </c>
      <c r="C40" s="58" t="s">
        <v>587</v>
      </c>
      <c r="D40" s="58"/>
      <c r="E40" s="58"/>
      <c r="F40" s="59" t="s">
        <v>14</v>
      </c>
      <c r="G40" s="345">
        <f>SUM(H40:T40)</f>
        <v>37700</v>
      </c>
      <c r="H40" s="345"/>
      <c r="I40" s="345">
        <f t="shared" ref="I40:P40" si="7">I41+I42</f>
        <v>0</v>
      </c>
      <c r="J40" s="345">
        <f t="shared" si="7"/>
        <v>0</v>
      </c>
      <c r="K40" s="345">
        <f t="shared" si="7"/>
        <v>0</v>
      </c>
      <c r="L40" s="345">
        <f t="shared" si="7"/>
        <v>1400</v>
      </c>
      <c r="M40" s="345">
        <f t="shared" si="7"/>
        <v>36300</v>
      </c>
      <c r="N40" s="345">
        <f t="shared" si="7"/>
        <v>0</v>
      </c>
      <c r="O40" s="345">
        <f t="shared" si="7"/>
        <v>0</v>
      </c>
      <c r="P40" s="345">
        <f t="shared" si="7"/>
        <v>0</v>
      </c>
    </row>
    <row r="41" spans="2:21" ht="16">
      <c r="B41" s="15" t="s">
        <v>93</v>
      </c>
      <c r="C41" s="18" t="s">
        <v>54</v>
      </c>
      <c r="D41" s="68" t="s">
        <v>68</v>
      </c>
      <c r="E41" s="47"/>
      <c r="F41" s="37" t="s">
        <v>14</v>
      </c>
      <c r="G41" s="346">
        <f>SUM(H41:T41)</f>
        <v>36300</v>
      </c>
      <c r="H41" s="346"/>
      <c r="I41" s="347">
        <v>0</v>
      </c>
      <c r="J41" s="347">
        <v>0</v>
      </c>
      <c r="K41" s="347">
        <v>0</v>
      </c>
      <c r="L41" s="347"/>
      <c r="M41" s="347">
        <f>26300+10000</f>
        <v>36300</v>
      </c>
      <c r="N41" s="347">
        <v>0</v>
      </c>
      <c r="O41" s="347">
        <v>0</v>
      </c>
      <c r="P41" s="347">
        <v>0</v>
      </c>
    </row>
    <row r="42" spans="2:21" ht="16">
      <c r="B42" s="15" t="s">
        <v>94</v>
      </c>
      <c r="C42" s="18" t="s">
        <v>55</v>
      </c>
      <c r="D42" s="68" t="s">
        <v>68</v>
      </c>
      <c r="E42" s="47"/>
      <c r="F42" s="37" t="s">
        <v>14</v>
      </c>
      <c r="G42" s="346">
        <f>SUM(H42:T42)</f>
        <v>1400</v>
      </c>
      <c r="H42" s="346"/>
      <c r="I42" s="347">
        <v>0</v>
      </c>
      <c r="J42" s="347">
        <v>0</v>
      </c>
      <c r="K42" s="347">
        <v>0</v>
      </c>
      <c r="L42" s="347">
        <v>1400</v>
      </c>
      <c r="M42" s="347">
        <v>0</v>
      </c>
      <c r="N42" s="347">
        <v>0</v>
      </c>
      <c r="O42" s="347">
        <v>0</v>
      </c>
      <c r="P42" s="347">
        <v>0</v>
      </c>
    </row>
    <row r="43" spans="2:21"/>
    <row r="44" spans="2:21" ht="16">
      <c r="B44" s="57" t="s">
        <v>807</v>
      </c>
      <c r="C44" s="58" t="s">
        <v>808</v>
      </c>
      <c r="D44" s="58"/>
      <c r="E44" s="58"/>
      <c r="F44" s="59" t="s">
        <v>14</v>
      </c>
      <c r="G44" s="345">
        <f>SUM(H44:T44)</f>
        <v>23000</v>
      </c>
      <c r="H44" s="345"/>
      <c r="I44" s="345">
        <f t="shared" ref="I44:P44" si="8">I45+I46</f>
        <v>0</v>
      </c>
      <c r="J44" s="345">
        <f t="shared" si="8"/>
        <v>0</v>
      </c>
      <c r="K44" s="345">
        <f t="shared" si="8"/>
        <v>0</v>
      </c>
      <c r="L44" s="345">
        <f t="shared" si="8"/>
        <v>13000</v>
      </c>
      <c r="M44" s="345">
        <f t="shared" si="8"/>
        <v>10000</v>
      </c>
      <c r="N44" s="345">
        <f t="shared" si="8"/>
        <v>0</v>
      </c>
      <c r="O44" s="345">
        <f t="shared" si="8"/>
        <v>0</v>
      </c>
      <c r="P44" s="345">
        <f t="shared" si="8"/>
        <v>0</v>
      </c>
    </row>
    <row r="45" spans="2:21" ht="16">
      <c r="B45" s="15" t="s">
        <v>93</v>
      </c>
      <c r="C45" s="18" t="s">
        <v>54</v>
      </c>
      <c r="D45" s="68" t="s">
        <v>68</v>
      </c>
      <c r="E45" s="47"/>
      <c r="F45" s="37" t="s">
        <v>14</v>
      </c>
      <c r="G45" s="346">
        <f>SUM(H45:T45)</f>
        <v>21000</v>
      </c>
      <c r="H45" s="346"/>
      <c r="I45" s="347">
        <v>0</v>
      </c>
      <c r="J45" s="347">
        <v>0</v>
      </c>
      <c r="K45" s="347">
        <v>0</v>
      </c>
      <c r="L45" s="347">
        <v>11000</v>
      </c>
      <c r="M45" s="347">
        <v>10000</v>
      </c>
      <c r="N45" s="347">
        <v>0</v>
      </c>
      <c r="O45" s="347">
        <v>0</v>
      </c>
      <c r="P45" s="347">
        <v>0</v>
      </c>
    </row>
    <row r="46" spans="2:21" ht="16">
      <c r="B46" s="15" t="s">
        <v>94</v>
      </c>
      <c r="C46" s="18" t="s">
        <v>55</v>
      </c>
      <c r="D46" s="68" t="s">
        <v>68</v>
      </c>
      <c r="E46" s="47"/>
      <c r="F46" s="37" t="s">
        <v>14</v>
      </c>
      <c r="G46" s="346">
        <f>SUM(H46:T46)</f>
        <v>2000</v>
      </c>
      <c r="H46" s="346"/>
      <c r="I46" s="347">
        <v>0</v>
      </c>
      <c r="J46" s="347">
        <v>0</v>
      </c>
      <c r="K46" s="347">
        <v>0</v>
      </c>
      <c r="L46" s="347">
        <v>2000</v>
      </c>
      <c r="M46" s="347">
        <v>0</v>
      </c>
      <c r="N46" s="347">
        <v>0</v>
      </c>
      <c r="O46" s="347">
        <v>0</v>
      </c>
      <c r="P46" s="347">
        <v>0</v>
      </c>
    </row>
    <row r="47" spans="2:21"/>
    <row r="48" spans="2:21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</sheetData>
  <pageMargins left="0.7" right="0.7" top="0.75" bottom="0.75" header="0.3" footer="0.3"/>
  <pageSetup paperSize="9" orientation="portrait" r:id="rId1"/>
  <legacy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1"/>
  </sheetPr>
  <dimension ref="A1"/>
  <sheetViews>
    <sheetView workbookViewId="0">
      <selection activeCell="J15" sqref="J15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O10"/>
  <sheetViews>
    <sheetView zoomScale="85" zoomScaleNormal="85" workbookViewId="0">
      <selection activeCell="X23" sqref="X23"/>
    </sheetView>
  </sheetViews>
  <sheetFormatPr baseColWidth="10" defaultColWidth="8.83203125" defaultRowHeight="15"/>
  <cols>
    <col min="2" max="2" width="27.5" bestFit="1" customWidth="1"/>
    <col min="3" max="3" width="20" customWidth="1"/>
    <col min="5" max="5" width="61.1640625" customWidth="1"/>
    <col min="6" max="6" width="73.33203125" customWidth="1"/>
    <col min="7" max="8" width="25.83203125" customWidth="1"/>
    <col min="21" max="21" width="42.5" customWidth="1"/>
    <col min="22" max="39" width="25.33203125" customWidth="1"/>
    <col min="40" max="41" width="24.83203125" customWidth="1"/>
  </cols>
  <sheetData>
    <row r="1" spans="1:41" ht="31">
      <c r="A1" s="467" t="s">
        <v>192</v>
      </c>
      <c r="B1" s="468"/>
      <c r="C1" s="468"/>
      <c r="D1" s="468"/>
      <c r="E1" s="468"/>
      <c r="F1" s="468"/>
      <c r="G1" s="468"/>
      <c r="H1" s="468"/>
      <c r="I1" s="468"/>
      <c r="J1" s="468"/>
      <c r="K1" s="468"/>
      <c r="L1" s="468"/>
      <c r="M1" s="468"/>
      <c r="N1" s="468"/>
      <c r="O1" s="468"/>
      <c r="P1" s="468"/>
      <c r="Q1" s="468"/>
      <c r="R1" s="468"/>
      <c r="S1" s="468"/>
      <c r="T1" s="468"/>
      <c r="U1" s="469"/>
      <c r="V1" s="215"/>
      <c r="W1" s="216"/>
      <c r="X1" s="216"/>
      <c r="Y1" s="216"/>
      <c r="Z1" s="216"/>
      <c r="AA1" s="216"/>
      <c r="AB1" s="216"/>
      <c r="AC1" s="216"/>
      <c r="AD1" s="216"/>
      <c r="AE1" s="216"/>
      <c r="AF1" s="216"/>
      <c r="AG1" s="216"/>
      <c r="AH1" s="216"/>
      <c r="AI1" s="216"/>
      <c r="AJ1" s="216"/>
      <c r="AK1" s="216"/>
      <c r="AL1" s="216"/>
      <c r="AM1" s="216"/>
      <c r="AN1" s="216"/>
      <c r="AO1" s="216"/>
    </row>
    <row r="2" spans="1:41" ht="21">
      <c r="A2" s="470" t="s">
        <v>193</v>
      </c>
      <c r="B2" s="470" t="s">
        <v>194</v>
      </c>
      <c r="C2" s="471" t="s">
        <v>195</v>
      </c>
      <c r="D2" s="472" t="s">
        <v>196</v>
      </c>
      <c r="E2" s="471" t="s">
        <v>197</v>
      </c>
      <c r="F2" s="473" t="s">
        <v>198</v>
      </c>
      <c r="G2" s="473" t="s">
        <v>199</v>
      </c>
      <c r="H2" s="473" t="s">
        <v>200</v>
      </c>
      <c r="I2" s="474" t="s">
        <v>201</v>
      </c>
      <c r="J2" s="475"/>
      <c r="K2" s="475"/>
      <c r="L2" s="475"/>
      <c r="M2" s="475"/>
      <c r="N2" s="475"/>
      <c r="O2" s="475"/>
      <c r="P2" s="475"/>
      <c r="Q2" s="475"/>
      <c r="R2" s="475"/>
      <c r="S2" s="475"/>
      <c r="T2" s="476"/>
      <c r="U2" s="477" t="s">
        <v>202</v>
      </c>
      <c r="V2" s="454" t="s">
        <v>203</v>
      </c>
      <c r="W2" s="455"/>
      <c r="X2" s="455"/>
      <c r="Y2" s="455"/>
      <c r="Z2" s="455"/>
      <c r="AA2" s="455"/>
      <c r="AB2" s="455"/>
      <c r="AC2" s="455"/>
      <c r="AD2" s="455"/>
      <c r="AE2" s="455"/>
      <c r="AF2" s="455"/>
      <c r="AG2" s="455"/>
      <c r="AH2" s="455"/>
      <c r="AI2" s="455"/>
      <c r="AJ2" s="455"/>
      <c r="AK2" s="455"/>
      <c r="AL2" s="455"/>
      <c r="AM2" s="455"/>
      <c r="AN2" s="456"/>
      <c r="AO2" s="457" t="s">
        <v>204</v>
      </c>
    </row>
    <row r="3" spans="1:41" ht="80">
      <c r="A3" s="470"/>
      <c r="B3" s="470"/>
      <c r="C3" s="471"/>
      <c r="D3" s="472"/>
      <c r="E3" s="471"/>
      <c r="F3" s="473"/>
      <c r="G3" s="473"/>
      <c r="H3" s="473"/>
      <c r="I3" s="459" t="s">
        <v>205</v>
      </c>
      <c r="J3" s="460"/>
      <c r="K3" s="461" t="s">
        <v>206</v>
      </c>
      <c r="L3" s="462"/>
      <c r="M3" s="461" t="s">
        <v>207</v>
      </c>
      <c r="N3" s="462"/>
      <c r="O3" s="463" t="s">
        <v>208</v>
      </c>
      <c r="P3" s="464"/>
      <c r="Q3" s="463" t="s">
        <v>209</v>
      </c>
      <c r="R3" s="463"/>
      <c r="S3" s="465" t="s">
        <v>210</v>
      </c>
      <c r="T3" s="466"/>
      <c r="U3" s="478"/>
      <c r="V3" s="217" t="s">
        <v>211</v>
      </c>
      <c r="W3" s="218" t="s">
        <v>212</v>
      </c>
      <c r="X3" s="218" t="s">
        <v>213</v>
      </c>
      <c r="Y3" s="218" t="s">
        <v>214</v>
      </c>
      <c r="Z3" s="218" t="s">
        <v>215</v>
      </c>
      <c r="AA3" s="219" t="s">
        <v>216</v>
      </c>
      <c r="AB3" s="219" t="s">
        <v>217</v>
      </c>
      <c r="AC3" s="219" t="s">
        <v>218</v>
      </c>
      <c r="AD3" s="219" t="s">
        <v>219</v>
      </c>
      <c r="AE3" s="219" t="s">
        <v>220</v>
      </c>
      <c r="AF3" s="219" t="s">
        <v>221</v>
      </c>
      <c r="AG3" s="219" t="s">
        <v>222</v>
      </c>
      <c r="AH3" s="219" t="s">
        <v>223</v>
      </c>
      <c r="AI3" s="219" t="s">
        <v>224</v>
      </c>
      <c r="AJ3" s="219" t="s">
        <v>225</v>
      </c>
      <c r="AK3" s="219" t="s">
        <v>226</v>
      </c>
      <c r="AL3" s="219" t="s">
        <v>227</v>
      </c>
      <c r="AM3" s="219" t="s">
        <v>228</v>
      </c>
      <c r="AN3" s="220" t="s">
        <v>229</v>
      </c>
      <c r="AO3" s="458"/>
    </row>
    <row r="4" spans="1:41" ht="44">
      <c r="A4" s="470"/>
      <c r="B4" s="470"/>
      <c r="C4" s="471"/>
      <c r="D4" s="472"/>
      <c r="E4" s="471"/>
      <c r="F4" s="473"/>
      <c r="G4" s="473"/>
      <c r="H4" s="473"/>
      <c r="I4" s="221" t="s">
        <v>6</v>
      </c>
      <c r="J4" s="222" t="s">
        <v>230</v>
      </c>
      <c r="K4" s="221" t="s">
        <v>6</v>
      </c>
      <c r="L4" s="222" t="s">
        <v>230</v>
      </c>
      <c r="M4" s="221" t="s">
        <v>6</v>
      </c>
      <c r="N4" s="222" t="s">
        <v>230</v>
      </c>
      <c r="O4" s="223" t="s">
        <v>6</v>
      </c>
      <c r="P4" s="222" t="s">
        <v>230</v>
      </c>
      <c r="Q4" s="223" t="s">
        <v>6</v>
      </c>
      <c r="R4" s="222" t="s">
        <v>230</v>
      </c>
      <c r="S4" s="221" t="s">
        <v>6</v>
      </c>
      <c r="T4" s="222" t="s">
        <v>230</v>
      </c>
      <c r="U4" s="224" t="s">
        <v>231</v>
      </c>
      <c r="V4" s="225" t="s">
        <v>232</v>
      </c>
      <c r="W4" s="225" t="s">
        <v>232</v>
      </c>
      <c r="X4" s="225" t="s">
        <v>233</v>
      </c>
      <c r="Y4" s="225" t="s">
        <v>234</v>
      </c>
      <c r="Z4" s="225" t="s">
        <v>235</v>
      </c>
      <c r="AA4" s="225" t="s">
        <v>236</v>
      </c>
      <c r="AB4" s="225" t="s">
        <v>237</v>
      </c>
      <c r="AC4" s="225" t="s">
        <v>238</v>
      </c>
      <c r="AD4" s="225" t="s">
        <v>239</v>
      </c>
      <c r="AE4" s="225" t="s">
        <v>240</v>
      </c>
      <c r="AF4" s="225" t="s">
        <v>241</v>
      </c>
      <c r="AG4" s="225" t="s">
        <v>242</v>
      </c>
      <c r="AH4" s="225" t="s">
        <v>243</v>
      </c>
      <c r="AI4" s="225" t="s">
        <v>244</v>
      </c>
      <c r="AJ4" s="225" t="s">
        <v>245</v>
      </c>
      <c r="AK4" s="225" t="s">
        <v>246</v>
      </c>
      <c r="AL4" s="225" t="s">
        <v>247</v>
      </c>
      <c r="AM4" s="225" t="s">
        <v>248</v>
      </c>
      <c r="AN4" s="226" t="s">
        <v>232</v>
      </c>
      <c r="AO4" s="227" t="s">
        <v>249</v>
      </c>
    </row>
    <row r="5" spans="1:41" ht="64">
      <c r="A5" s="228">
        <v>1</v>
      </c>
      <c r="B5" s="229" t="s">
        <v>250</v>
      </c>
      <c r="C5" s="230" t="s">
        <v>251</v>
      </c>
      <c r="D5" s="231">
        <v>790</v>
      </c>
      <c r="E5" s="230" t="s">
        <v>252</v>
      </c>
      <c r="F5" s="232" t="s">
        <v>253</v>
      </c>
      <c r="G5" s="230" t="s">
        <v>254</v>
      </c>
      <c r="H5" s="230" t="s">
        <v>157</v>
      </c>
      <c r="I5" s="233">
        <v>453</v>
      </c>
      <c r="J5" s="234">
        <v>555</v>
      </c>
      <c r="K5" s="233">
        <v>199</v>
      </c>
      <c r="L5" s="235">
        <v>218</v>
      </c>
      <c r="M5" s="236">
        <v>494</v>
      </c>
      <c r="N5" s="237">
        <v>749</v>
      </c>
      <c r="O5" s="235">
        <v>0</v>
      </c>
      <c r="P5" s="235">
        <v>0</v>
      </c>
      <c r="Q5" s="235">
        <v>0</v>
      </c>
      <c r="R5" s="235">
        <v>0</v>
      </c>
      <c r="S5" s="238"/>
      <c r="T5" s="235">
        <v>345</v>
      </c>
      <c r="U5" s="239">
        <f>J5+L5+N5+T5</f>
        <v>1867</v>
      </c>
      <c r="V5" s="240">
        <v>757</v>
      </c>
      <c r="W5" s="241">
        <v>159</v>
      </c>
      <c r="X5" s="241">
        <v>15</v>
      </c>
      <c r="Y5" s="241">
        <v>0</v>
      </c>
      <c r="Z5" s="241">
        <v>4</v>
      </c>
      <c r="AA5" s="241">
        <v>0</v>
      </c>
      <c r="AB5" s="241">
        <v>1684</v>
      </c>
      <c r="AC5" s="241">
        <v>778</v>
      </c>
      <c r="AD5" s="241">
        <v>0</v>
      </c>
      <c r="AE5" s="241">
        <v>234</v>
      </c>
      <c r="AF5" s="241">
        <v>101</v>
      </c>
      <c r="AG5" s="241">
        <v>64</v>
      </c>
      <c r="AH5" s="241">
        <v>12</v>
      </c>
      <c r="AI5" s="241">
        <v>10</v>
      </c>
      <c r="AJ5" s="241">
        <v>180</v>
      </c>
      <c r="AK5" s="241">
        <v>17</v>
      </c>
      <c r="AL5" s="241">
        <v>71</v>
      </c>
      <c r="AM5" s="241">
        <v>16</v>
      </c>
      <c r="AN5" s="242">
        <v>4848</v>
      </c>
      <c r="AO5" s="243">
        <f>SUM(V5:AM5)+U5</f>
        <v>5969</v>
      </c>
    </row>
    <row r="6" spans="1:41" ht="48">
      <c r="A6" s="244">
        <v>2</v>
      </c>
      <c r="B6" s="229" t="s">
        <v>255</v>
      </c>
      <c r="C6" s="230" t="s">
        <v>256</v>
      </c>
      <c r="D6" s="231">
        <v>790</v>
      </c>
      <c r="E6" s="245" t="s">
        <v>257</v>
      </c>
      <c r="F6" s="229" t="s">
        <v>258</v>
      </c>
      <c r="G6" s="230" t="s">
        <v>254</v>
      </c>
      <c r="H6" s="230" t="s">
        <v>157</v>
      </c>
      <c r="I6" s="233"/>
      <c r="J6" s="235">
        <v>453</v>
      </c>
      <c r="K6" s="233">
        <v>0</v>
      </c>
      <c r="L6" s="235">
        <v>174</v>
      </c>
      <c r="M6" s="264">
        <v>494</v>
      </c>
      <c r="N6" s="260">
        <v>601</v>
      </c>
      <c r="O6" s="235">
        <v>0</v>
      </c>
      <c r="P6" s="235">
        <v>0</v>
      </c>
      <c r="Q6" s="235">
        <v>0</v>
      </c>
      <c r="R6" s="235">
        <v>0</v>
      </c>
      <c r="S6" s="238"/>
      <c r="T6" s="235">
        <v>0</v>
      </c>
      <c r="U6" s="239">
        <f>J6+L6+N6</f>
        <v>1228</v>
      </c>
      <c r="V6" s="240">
        <v>1049</v>
      </c>
      <c r="W6" s="241">
        <v>66</v>
      </c>
      <c r="X6" s="241">
        <v>99</v>
      </c>
      <c r="Y6" s="241">
        <v>0</v>
      </c>
      <c r="Z6" s="241">
        <v>1</v>
      </c>
      <c r="AA6" s="241">
        <v>0</v>
      </c>
      <c r="AB6" s="241">
        <v>3</v>
      </c>
      <c r="AC6" s="241">
        <v>0</v>
      </c>
      <c r="AD6" s="241">
        <v>0</v>
      </c>
      <c r="AE6" s="241">
        <v>25</v>
      </c>
      <c r="AF6" s="241">
        <v>0</v>
      </c>
      <c r="AG6" s="241">
        <v>36</v>
      </c>
      <c r="AH6" s="241">
        <v>0</v>
      </c>
      <c r="AI6" s="241">
        <v>1</v>
      </c>
      <c r="AJ6" s="241">
        <v>27</v>
      </c>
      <c r="AK6" s="241">
        <v>0</v>
      </c>
      <c r="AL6" s="246">
        <v>0</v>
      </c>
      <c r="AM6" s="246">
        <v>0</v>
      </c>
      <c r="AN6" s="242">
        <v>2145</v>
      </c>
      <c r="AO6" s="243">
        <f>SUM(V6:AM6)+U6</f>
        <v>2535</v>
      </c>
    </row>
    <row r="7" spans="1:41" ht="48">
      <c r="A7" s="244">
        <v>3</v>
      </c>
      <c r="B7" s="229" t="s">
        <v>259</v>
      </c>
      <c r="C7" s="230" t="s">
        <v>260</v>
      </c>
      <c r="D7" s="231">
        <v>790</v>
      </c>
      <c r="E7" s="247" t="s">
        <v>261</v>
      </c>
      <c r="F7" s="211" t="s">
        <v>262</v>
      </c>
      <c r="G7" s="211" t="s">
        <v>254</v>
      </c>
      <c r="H7" s="211" t="s">
        <v>263</v>
      </c>
      <c r="I7" s="248">
        <v>453</v>
      </c>
      <c r="J7" s="249">
        <v>513</v>
      </c>
      <c r="K7" s="248">
        <v>0</v>
      </c>
      <c r="L7" s="249">
        <v>31</v>
      </c>
      <c r="M7" s="250">
        <v>246</v>
      </c>
      <c r="N7" s="268">
        <v>246</v>
      </c>
      <c r="O7" s="235">
        <v>0</v>
      </c>
      <c r="P7" s="235">
        <v>0</v>
      </c>
      <c r="Q7" s="235">
        <v>0</v>
      </c>
      <c r="R7" s="235">
        <v>0</v>
      </c>
      <c r="S7" s="238"/>
      <c r="T7" s="235">
        <v>0</v>
      </c>
      <c r="U7" s="239">
        <f>J7+L7+N7</f>
        <v>790</v>
      </c>
      <c r="V7" s="240">
        <v>0</v>
      </c>
      <c r="W7" s="241">
        <v>0</v>
      </c>
      <c r="X7" s="241">
        <v>0</v>
      </c>
      <c r="Y7" s="241">
        <v>0</v>
      </c>
      <c r="Z7" s="241">
        <v>0</v>
      </c>
      <c r="AA7" s="241">
        <v>0</v>
      </c>
      <c r="AB7" s="241">
        <v>0</v>
      </c>
      <c r="AC7" s="241">
        <v>0</v>
      </c>
      <c r="AD7" s="241">
        <v>0</v>
      </c>
      <c r="AE7" s="241">
        <v>0</v>
      </c>
      <c r="AF7" s="241">
        <v>0</v>
      </c>
      <c r="AG7" s="241">
        <v>0</v>
      </c>
      <c r="AH7" s="241">
        <v>0</v>
      </c>
      <c r="AI7" s="241">
        <v>0</v>
      </c>
      <c r="AJ7" s="241">
        <v>0</v>
      </c>
      <c r="AK7" s="241">
        <v>0</v>
      </c>
      <c r="AL7" s="246">
        <v>0</v>
      </c>
      <c r="AM7" s="246">
        <v>0</v>
      </c>
      <c r="AN7" s="242">
        <v>0</v>
      </c>
      <c r="AO7" s="243">
        <f>SUM(V7:AM7)+U7</f>
        <v>790</v>
      </c>
    </row>
    <row r="8" spans="1:41" ht="48">
      <c r="A8" s="244">
        <v>4</v>
      </c>
      <c r="B8" s="229" t="s">
        <v>264</v>
      </c>
      <c r="C8" s="230" t="s">
        <v>152</v>
      </c>
      <c r="D8" s="231">
        <v>47</v>
      </c>
      <c r="E8" s="211" t="s">
        <v>265</v>
      </c>
      <c r="F8" s="229" t="s">
        <v>266</v>
      </c>
      <c r="G8" s="211" t="s">
        <v>267</v>
      </c>
      <c r="H8" s="211" t="s">
        <v>154</v>
      </c>
      <c r="I8" s="248">
        <v>47</v>
      </c>
      <c r="J8" s="235">
        <v>48</v>
      </c>
      <c r="K8" s="248">
        <v>0</v>
      </c>
      <c r="L8" s="235">
        <v>0</v>
      </c>
      <c r="M8" s="250">
        <v>0</v>
      </c>
      <c r="N8" s="237">
        <v>0</v>
      </c>
      <c r="O8" s="235">
        <v>0</v>
      </c>
      <c r="P8" s="235">
        <v>0</v>
      </c>
      <c r="Q8" s="235">
        <v>0</v>
      </c>
      <c r="R8" s="235">
        <v>0</v>
      </c>
      <c r="S8" s="238"/>
      <c r="T8" s="235">
        <v>0</v>
      </c>
      <c r="U8" s="239">
        <f>J8+L8+N8</f>
        <v>48</v>
      </c>
      <c r="V8" s="251" t="s">
        <v>268</v>
      </c>
      <c r="W8" s="251" t="s">
        <v>268</v>
      </c>
      <c r="X8" s="251" t="s">
        <v>268</v>
      </c>
      <c r="Y8" s="251" t="s">
        <v>268</v>
      </c>
      <c r="Z8" s="251" t="s">
        <v>268</v>
      </c>
      <c r="AA8" s="251" t="s">
        <v>268</v>
      </c>
      <c r="AB8" s="251" t="s">
        <v>268</v>
      </c>
      <c r="AC8" s="251" t="s">
        <v>268</v>
      </c>
      <c r="AD8" s="251" t="s">
        <v>268</v>
      </c>
      <c r="AE8" s="251" t="s">
        <v>268</v>
      </c>
      <c r="AF8" s="251" t="s">
        <v>268</v>
      </c>
      <c r="AG8" s="251" t="s">
        <v>268</v>
      </c>
      <c r="AH8" s="251" t="s">
        <v>268</v>
      </c>
      <c r="AI8" s="251" t="s">
        <v>268</v>
      </c>
      <c r="AJ8" s="251" t="s">
        <v>268</v>
      </c>
      <c r="AK8" s="251" t="s">
        <v>268</v>
      </c>
      <c r="AL8" s="251" t="s">
        <v>268</v>
      </c>
      <c r="AM8" s="251" t="s">
        <v>268</v>
      </c>
      <c r="AN8" s="252" t="s">
        <v>269</v>
      </c>
      <c r="AO8" s="253" t="s">
        <v>269</v>
      </c>
    </row>
    <row r="9" spans="1:41" ht="64">
      <c r="A9" s="244">
        <v>5</v>
      </c>
      <c r="B9" s="229" t="s">
        <v>270</v>
      </c>
      <c r="C9" s="230" t="s">
        <v>271</v>
      </c>
      <c r="D9" s="231">
        <v>300</v>
      </c>
      <c r="E9" s="211" t="s">
        <v>272</v>
      </c>
      <c r="F9" s="229" t="s">
        <v>273</v>
      </c>
      <c r="G9" s="211" t="s">
        <v>267</v>
      </c>
      <c r="H9" s="211" t="s">
        <v>274</v>
      </c>
      <c r="I9" s="248">
        <v>0</v>
      </c>
      <c r="J9" s="254">
        <v>0</v>
      </c>
      <c r="K9" s="248">
        <f>266+12</f>
        <v>278</v>
      </c>
      <c r="L9" s="235">
        <v>285</v>
      </c>
      <c r="M9" s="250">
        <v>25</v>
      </c>
      <c r="N9" s="237">
        <v>37</v>
      </c>
      <c r="O9" s="235">
        <v>0</v>
      </c>
      <c r="P9" s="235">
        <v>0</v>
      </c>
      <c r="Q9" s="235">
        <v>0</v>
      </c>
      <c r="R9" s="235">
        <v>0</v>
      </c>
      <c r="S9" s="238"/>
      <c r="T9" s="235">
        <v>0</v>
      </c>
      <c r="U9" s="239">
        <f>J9+L9+N9</f>
        <v>322</v>
      </c>
      <c r="V9" s="251" t="s">
        <v>268</v>
      </c>
      <c r="W9" s="251" t="s">
        <v>268</v>
      </c>
      <c r="X9" s="251" t="s">
        <v>268</v>
      </c>
      <c r="Y9" s="251" t="s">
        <v>268</v>
      </c>
      <c r="Z9" s="251" t="s">
        <v>268</v>
      </c>
      <c r="AA9" s="251" t="s">
        <v>268</v>
      </c>
      <c r="AB9" s="251" t="s">
        <v>268</v>
      </c>
      <c r="AC9" s="251" t="s">
        <v>268</v>
      </c>
      <c r="AD9" s="251" t="s">
        <v>268</v>
      </c>
      <c r="AE9" s="251" t="s">
        <v>268</v>
      </c>
      <c r="AF9" s="251" t="s">
        <v>268</v>
      </c>
      <c r="AG9" s="251" t="s">
        <v>268</v>
      </c>
      <c r="AH9" s="251" t="s">
        <v>268</v>
      </c>
      <c r="AI9" s="251" t="s">
        <v>268</v>
      </c>
      <c r="AJ9" s="251" t="s">
        <v>268</v>
      </c>
      <c r="AK9" s="251" t="s">
        <v>268</v>
      </c>
      <c r="AL9" s="251" t="s">
        <v>268</v>
      </c>
      <c r="AM9" s="251" t="s">
        <v>268</v>
      </c>
      <c r="AN9" s="252" t="s">
        <v>269</v>
      </c>
      <c r="AO9" s="253" t="s">
        <v>269</v>
      </c>
    </row>
    <row r="10" spans="1:41" ht="32">
      <c r="A10" s="244">
        <v>6</v>
      </c>
      <c r="B10" s="229" t="s">
        <v>275</v>
      </c>
      <c r="C10" s="230" t="s">
        <v>276</v>
      </c>
      <c r="D10" s="231">
        <v>415</v>
      </c>
      <c r="E10" s="211" t="s">
        <v>277</v>
      </c>
      <c r="F10" s="229" t="s">
        <v>278</v>
      </c>
      <c r="G10" s="211" t="s">
        <v>267</v>
      </c>
      <c r="H10" s="211" t="s">
        <v>150</v>
      </c>
      <c r="I10" s="248">
        <v>0</v>
      </c>
      <c r="J10" s="254">
        <v>0</v>
      </c>
      <c r="K10" s="248">
        <v>0</v>
      </c>
      <c r="L10" s="235">
        <v>0</v>
      </c>
      <c r="M10" s="250">
        <v>450</v>
      </c>
      <c r="N10" s="255">
        <v>700</v>
      </c>
      <c r="O10" s="235">
        <v>0</v>
      </c>
      <c r="P10" s="235">
        <v>0</v>
      </c>
      <c r="Q10" s="235">
        <v>0</v>
      </c>
      <c r="R10" s="235">
        <v>0</v>
      </c>
      <c r="S10" s="238"/>
      <c r="T10" s="235">
        <v>0</v>
      </c>
      <c r="U10" s="239">
        <f>J10+L10+N10</f>
        <v>700</v>
      </c>
      <c r="V10" s="251" t="s">
        <v>268</v>
      </c>
      <c r="W10" s="251" t="s">
        <v>268</v>
      </c>
      <c r="X10" s="251" t="s">
        <v>268</v>
      </c>
      <c r="Y10" s="251" t="s">
        <v>268</v>
      </c>
      <c r="Z10" s="251" t="s">
        <v>268</v>
      </c>
      <c r="AA10" s="251" t="s">
        <v>268</v>
      </c>
      <c r="AB10" s="251" t="s">
        <v>268</v>
      </c>
      <c r="AC10" s="251" t="s">
        <v>268</v>
      </c>
      <c r="AD10" s="251" t="s">
        <v>268</v>
      </c>
      <c r="AE10" s="251" t="s">
        <v>268</v>
      </c>
      <c r="AF10" s="251" t="s">
        <v>268</v>
      </c>
      <c r="AG10" s="251" t="s">
        <v>268</v>
      </c>
      <c r="AH10" s="251" t="s">
        <v>268</v>
      </c>
      <c r="AI10" s="251" t="s">
        <v>268</v>
      </c>
      <c r="AJ10" s="251" t="s">
        <v>268</v>
      </c>
      <c r="AK10" s="251" t="s">
        <v>268</v>
      </c>
      <c r="AL10" s="251" t="s">
        <v>268</v>
      </c>
      <c r="AM10" s="251" t="s">
        <v>268</v>
      </c>
      <c r="AN10" s="252" t="s">
        <v>269</v>
      </c>
      <c r="AO10" s="253" t="s">
        <v>269</v>
      </c>
    </row>
  </sheetData>
  <mergeCells count="19">
    <mergeCell ref="A1:U1"/>
    <mergeCell ref="A2:A4"/>
    <mergeCell ref="B2:B4"/>
    <mergeCell ref="C2:C4"/>
    <mergeCell ref="D2:D4"/>
    <mergeCell ref="E2:E4"/>
    <mergeCell ref="F2:F4"/>
    <mergeCell ref="G2:G4"/>
    <mergeCell ref="H2:H4"/>
    <mergeCell ref="I2:T2"/>
    <mergeCell ref="U2:U3"/>
    <mergeCell ref="V2:AN2"/>
    <mergeCell ref="AO2:AO3"/>
    <mergeCell ref="I3:J3"/>
    <mergeCell ref="K3:L3"/>
    <mergeCell ref="M3:N3"/>
    <mergeCell ref="O3:P3"/>
    <mergeCell ref="Q3:R3"/>
    <mergeCell ref="S3:T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Основной_лист_шаблон</vt:lpstr>
      <vt:lpstr>Справочники</vt:lpstr>
      <vt:lpstr>Оглавление</vt:lpstr>
      <vt:lpstr>Программа-&gt;&gt;</vt:lpstr>
      <vt:lpstr>ФА_UMV</vt:lpstr>
      <vt:lpstr>Основной_лист_УпД_Old</vt:lpstr>
      <vt:lpstr>УпД_ПЛ</vt:lpstr>
      <vt:lpstr>Aband_option</vt:lpstr>
      <vt:lpstr>УпД_Резюме</vt:lpstr>
      <vt:lpstr>УпД_Дерево_КПЭ</vt:lpstr>
      <vt:lpstr>УпД_Дерево_КПЭ_support</vt:lpstr>
      <vt:lpstr>Fact_KPI_1-3_9m2021</vt:lpstr>
      <vt:lpstr>УпД_ИД</vt:lpstr>
      <vt:lpstr>Основной лист</vt:lpstr>
      <vt:lpstr>Проекты-&gt;&gt;</vt:lpstr>
      <vt:lpstr>НСИ-&gt;&gt;</vt:lpstr>
      <vt:lpstr>1859_ИД</vt:lpstr>
      <vt:lpstr>1859_Расчет</vt:lpstr>
      <vt:lpstr>1859_Резюме</vt:lpstr>
      <vt:lpstr>Д_БРД-&gt;&gt;</vt:lpstr>
      <vt:lpstr>1870_ИД</vt:lpstr>
      <vt:lpstr>Слайд7</vt:lpstr>
      <vt:lpstr>1870_Расчет</vt:lpstr>
      <vt:lpstr>1870_Резюме</vt:lpstr>
      <vt:lpstr>PRO-&gt;&gt;</vt:lpstr>
      <vt:lpstr>1865_ИД</vt:lpstr>
      <vt:lpstr>1865_Расчет</vt:lpstr>
      <vt:lpstr>1865_Резюме</vt:lpstr>
      <vt:lpstr>DM-&gt;&gt;</vt:lpstr>
      <vt:lpstr>1747_ИД</vt:lpstr>
      <vt:lpstr>1747_Расчет</vt:lpstr>
      <vt:lpstr>1747_Резюме</vt:lpstr>
      <vt:lpstr>Миграция-&gt;&gt;</vt:lpstr>
      <vt:lpstr>1871_ИД</vt:lpstr>
      <vt:lpstr>1871_Расчет</vt:lpstr>
      <vt:lpstr>1871_Резюме</vt:lpstr>
      <vt:lpstr>СВД-&gt;&gt;</vt:lpstr>
      <vt:lpstr>1441_ИД</vt:lpstr>
      <vt:lpstr>1441_Расчет</vt:lpstr>
      <vt:lpstr>1441_Резюме</vt:lpstr>
      <vt:lpstr>RHD-&gt;&gt;</vt:lpstr>
      <vt:lpstr>1576 ИД</vt:lpstr>
      <vt:lpstr>1576_Расчет</vt:lpstr>
      <vt:lpstr>1576_Резюме</vt:lpstr>
      <vt:lpstr>Прочие ИД</vt:lpstr>
      <vt:lpstr>Old-&gt;&gt;</vt:lpstr>
      <vt:lpstr>КПЭ_2020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Гринькевич Станислав Иванович</dc:creator>
  <cp:lastModifiedBy>Microsoft Office User</cp:lastModifiedBy>
  <dcterms:created xsi:type="dcterms:W3CDTF">2020-02-27T08:11:53Z</dcterms:created>
  <dcterms:modified xsi:type="dcterms:W3CDTF">2022-09-08T20:33:02Z</dcterms:modified>
</cp:coreProperties>
</file>