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abs\C7\"/>
    </mc:Choice>
  </mc:AlternateContent>
  <bookViews>
    <workbookView xWindow="0" yWindow="0" windowWidth="19200" windowHeight="11595" activeTab="1"/>
  </bookViews>
  <sheets>
    <sheet name="1.Threshold" sheetId="1" r:id="rId1"/>
    <sheet name="Gai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8" i="3"/>
  <c r="B14" i="3"/>
  <c r="B15" i="3"/>
  <c r="B17" i="3"/>
  <c r="F11" i="3"/>
  <c r="E45" i="1"/>
  <c r="F44" i="1"/>
  <c r="F43" i="1"/>
  <c r="G43" i="1" s="1"/>
  <c r="G44" i="1"/>
  <c r="E36" i="1"/>
  <c r="E40" i="1"/>
  <c r="E32" i="1"/>
  <c r="F30" i="1"/>
  <c r="F29" i="1"/>
  <c r="F28" i="1"/>
  <c r="E27" i="1"/>
  <c r="E24" i="1"/>
  <c r="F23" i="1"/>
  <c r="G23" i="1" s="1"/>
  <c r="F22" i="1"/>
  <c r="G22" i="1" s="1"/>
  <c r="E21" i="1"/>
  <c r="E18" i="1"/>
  <c r="F8" i="3" l="1"/>
  <c r="F4" i="3"/>
  <c r="F9" i="3"/>
  <c r="F3" i="3"/>
  <c r="F5" i="3"/>
  <c r="F6" i="3"/>
  <c r="F7" i="3"/>
  <c r="F10" i="3"/>
  <c r="F2" i="3"/>
</calcChain>
</file>

<file path=xl/sharedStrings.xml><?xml version="1.0" encoding="utf-8"?>
<sst xmlns="http://schemas.openxmlformats.org/spreadsheetml/2006/main" count="42" uniqueCount="35">
  <si>
    <t>Current</t>
  </si>
  <si>
    <t>Power Output (dBm)</t>
  </si>
  <si>
    <t>Drive Current (mA)</t>
  </si>
  <si>
    <t>SNR</t>
  </si>
  <si>
    <t>Threhold</t>
  </si>
  <si>
    <t>Right</t>
  </si>
  <si>
    <t>Left</t>
  </si>
  <si>
    <t>3dB bandwidth</t>
  </si>
  <si>
    <t>Light speed</t>
  </si>
  <si>
    <t>Resolution</t>
  </si>
  <si>
    <t>Average wavelength separation</t>
  </si>
  <si>
    <t>Wavelength left</t>
  </si>
  <si>
    <t>Wavelength right</t>
  </si>
  <si>
    <t>Frequency diff</t>
  </si>
  <si>
    <t>Separation</t>
  </si>
  <si>
    <t>Cavity length</t>
  </si>
  <si>
    <t>20dB VOA SNR</t>
  </si>
  <si>
    <t>20dB VOA Noise</t>
  </si>
  <si>
    <t>20dB VOA Signal</t>
  </si>
  <si>
    <t>Signal</t>
  </si>
  <si>
    <t>Noise</t>
  </si>
  <si>
    <t>ASE peak</t>
  </si>
  <si>
    <t>ASE 10dBm left</t>
  </si>
  <si>
    <t>ASE 10dBm right</t>
  </si>
  <si>
    <t>Bandwidth</t>
  </si>
  <si>
    <t>Sprctrum power</t>
  </si>
  <si>
    <t>VOA</t>
  </si>
  <si>
    <t>loss</t>
  </si>
  <si>
    <t>Gain</t>
  </si>
  <si>
    <t>Spr</t>
  </si>
  <si>
    <t>gain</t>
  </si>
  <si>
    <t>noise</t>
  </si>
  <si>
    <t>signal at maximum</t>
  </si>
  <si>
    <t>Small signal gain</t>
  </si>
  <si>
    <t>Large signal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</si>
</sst>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'1.Threshold'!$B$1</c:f>
              <c:strCache>
                <c:ptCount val="1"/>
                <c:pt idx="0">
                  <c:v>Power Output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'1.Threshold'!$A$2:$A$32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'1.Threshold'!$B$2:$B$32</c:f>
              <c:numCache>
                <c:formatCode>General</c:formatCode>
                <c:ptCount val="31"/>
                <c:pt idx="0">
                  <c:v>-52.5</c:v>
                </c:pt>
                <c:pt idx="1">
                  <c:v>-42.75</c:v>
                </c:pt>
                <c:pt idx="2">
                  <c:v>-39.85</c:v>
                </c:pt>
                <c:pt idx="3">
                  <c:v>-37.9</c:v>
                </c:pt>
                <c:pt idx="4">
                  <c:v>-36.1</c:v>
                </c:pt>
                <c:pt idx="5">
                  <c:v>-34.549999999999997</c:v>
                </c:pt>
                <c:pt idx="6">
                  <c:v>-33.200000000000003</c:v>
                </c:pt>
                <c:pt idx="7">
                  <c:v>-31.9</c:v>
                </c:pt>
                <c:pt idx="8">
                  <c:v>-30.55</c:v>
                </c:pt>
                <c:pt idx="9">
                  <c:v>-28.15</c:v>
                </c:pt>
                <c:pt idx="10">
                  <c:v>-18.899999999999999</c:v>
                </c:pt>
                <c:pt idx="11">
                  <c:v>-14.2</c:v>
                </c:pt>
                <c:pt idx="12">
                  <c:v>-12.1</c:v>
                </c:pt>
                <c:pt idx="13">
                  <c:v>-10.75</c:v>
                </c:pt>
                <c:pt idx="14">
                  <c:v>-9.5500000000000007</c:v>
                </c:pt>
                <c:pt idx="15">
                  <c:v>-8.65</c:v>
                </c:pt>
                <c:pt idx="16">
                  <c:v>-7.9</c:v>
                </c:pt>
                <c:pt idx="17">
                  <c:v>-7.3</c:v>
                </c:pt>
                <c:pt idx="18">
                  <c:v>-6.7</c:v>
                </c:pt>
                <c:pt idx="19">
                  <c:v>-6.2</c:v>
                </c:pt>
                <c:pt idx="20">
                  <c:v>-5.75</c:v>
                </c:pt>
                <c:pt idx="21">
                  <c:v>-5.35</c:v>
                </c:pt>
                <c:pt idx="22">
                  <c:v>-4.95</c:v>
                </c:pt>
                <c:pt idx="23">
                  <c:v>-4.55</c:v>
                </c:pt>
                <c:pt idx="24">
                  <c:v>-4.25</c:v>
                </c:pt>
                <c:pt idx="25">
                  <c:v>-3.95</c:v>
                </c:pt>
                <c:pt idx="26">
                  <c:v>-3.65</c:v>
                </c:pt>
                <c:pt idx="27">
                  <c:v>-3.35</c:v>
                </c:pt>
                <c:pt idx="28">
                  <c:v>-3.1</c:v>
                </c:pt>
                <c:pt idx="29">
                  <c:v>-2.85</c:v>
                </c:pt>
                <c:pt idx="30">
                  <c:v>-2.65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30064"/>
        <c:axId val="1216836592"/>
      </c:scatterChart>
      <c:valAx>
        <c:axId val="12168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Drive Current (mA)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6592"/>
        <c:crosses val="autoZero"/>
        <c:crossBetween val="midCat"/>
      </c:valAx>
      <c:valAx>
        <c:axId val="12168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Output (dBm)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Gain!$F$1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Gain!$D$2:$D$11</c:f>
              <c:numCache>
                <c:formatCode>General</c:formatCode>
                <c:ptCount val="10"/>
                <c:pt idx="0">
                  <c:v>0</c:v>
                </c:pt>
                <c:pt idx="1">
                  <c:v>21.2</c:v>
                </c:pt>
                <c:pt idx="2">
                  <c:v>25.9</c:v>
                </c:pt>
                <c:pt idx="3">
                  <c:v>48.8</c:v>
                </c:pt>
                <c:pt idx="4">
                  <c:v>74.7</c:v>
                </c:pt>
                <c:pt idx="5">
                  <c:v>100.5</c:v>
                </c:pt>
                <c:pt idx="6">
                  <c:v>125.7</c:v>
                </c:pt>
                <c:pt idx="7">
                  <c:v>150.9</c:v>
                </c:pt>
                <c:pt idx="8">
                  <c:v>175</c:v>
                </c:pt>
                <c:pt idx="9">
                  <c:v>197.8</c:v>
                </c:pt>
              </c:numCache>
            </c:numRef>
          </c:xVal>
          <c:yVal>
            <c:numRef>
              <c:f>Gain!$F$2:$F$11</c:f>
              <c:numCache>
                <c:formatCode>General</c:formatCode>
                <c:ptCount val="10"/>
                <c:pt idx="0">
                  <c:v>-30.090000000000003</c:v>
                </c:pt>
                <c:pt idx="1">
                  <c:v>0.14999999999999858</c:v>
                </c:pt>
                <c:pt idx="2">
                  <c:v>11.299999999999997</c:v>
                </c:pt>
                <c:pt idx="3">
                  <c:v>34.269999999999996</c:v>
                </c:pt>
                <c:pt idx="4">
                  <c:v>38.629999999999995</c:v>
                </c:pt>
                <c:pt idx="5">
                  <c:v>40.489999999999995</c:v>
                </c:pt>
                <c:pt idx="6">
                  <c:v>41.7</c:v>
                </c:pt>
                <c:pt idx="7">
                  <c:v>42.53</c:v>
                </c:pt>
                <c:pt idx="8">
                  <c:v>43.129999999999995</c:v>
                </c:pt>
                <c:pt idx="9">
                  <c:v>43.55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82016"/>
        <c:axId val="1681957536"/>
      </c:scatterChart>
      <c:valAx>
        <c:axId val="16819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Drive</a:t>
                </a:r>
                <a:r>
                  <a:rPr lang="en-GB" baseline="0"/>
                  <a:t> current/mA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57536"/>
        <c:crosses val="autoZero"/>
        <c:crossBetween val="midCat"/>
      </c:valAx>
      <c:valAx>
        <c:axId val="16819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Density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52387</xdr:rowOff>
    </xdr:from>
    <xdr:to>
      <xdr:col>9</xdr:col>
      <xdr:colOff>561975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90487</xdr:rowOff>
    </xdr:from>
    <xdr:to>
      <xdr:col>14</xdr:col>
      <xdr:colOff>514350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3" workbookViewId="0">
      <selection activeCell="D18" sqref="D18:G4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2" bestFit="1" customWidth="1"/>
    <col min="4" max="4" width="29.28515625" bestFit="1" customWidth="1"/>
    <col min="5" max="5" width="10" bestFit="1" customWidth="1"/>
    <col min="6" max="6" width="12.7109375" bestFit="1" customWidth="1"/>
    <col min="7" max="7" width="12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-52.5</v>
      </c>
    </row>
    <row r="3" spans="1:2" x14ac:dyDescent="0.25">
      <c r="A3">
        <v>1</v>
      </c>
      <c r="B3">
        <v>-42.75</v>
      </c>
    </row>
    <row r="4" spans="1:2" x14ac:dyDescent="0.25">
      <c r="A4">
        <v>2</v>
      </c>
      <c r="B4">
        <v>-39.85</v>
      </c>
    </row>
    <row r="5" spans="1:2" x14ac:dyDescent="0.25">
      <c r="A5">
        <v>3</v>
      </c>
      <c r="B5">
        <v>-37.9</v>
      </c>
    </row>
    <row r="6" spans="1:2" x14ac:dyDescent="0.25">
      <c r="A6">
        <v>4</v>
      </c>
      <c r="B6">
        <v>-36.1</v>
      </c>
    </row>
    <row r="7" spans="1:2" x14ac:dyDescent="0.25">
      <c r="A7">
        <v>5</v>
      </c>
      <c r="B7">
        <v>-34.549999999999997</v>
      </c>
    </row>
    <row r="8" spans="1:2" x14ac:dyDescent="0.25">
      <c r="A8">
        <v>6</v>
      </c>
      <c r="B8">
        <v>-33.200000000000003</v>
      </c>
    </row>
    <row r="9" spans="1:2" x14ac:dyDescent="0.25">
      <c r="A9">
        <v>7</v>
      </c>
      <c r="B9">
        <v>-31.9</v>
      </c>
    </row>
    <row r="10" spans="1:2" x14ac:dyDescent="0.25">
      <c r="A10">
        <v>8</v>
      </c>
      <c r="B10">
        <v>-30.55</v>
      </c>
    </row>
    <row r="11" spans="1:2" x14ac:dyDescent="0.25">
      <c r="A11">
        <v>9</v>
      </c>
      <c r="B11">
        <v>-28.15</v>
      </c>
    </row>
    <row r="12" spans="1:2" x14ac:dyDescent="0.25">
      <c r="A12">
        <v>10</v>
      </c>
      <c r="B12">
        <v>-18.899999999999999</v>
      </c>
    </row>
    <row r="13" spans="1:2" x14ac:dyDescent="0.25">
      <c r="A13">
        <v>11</v>
      </c>
      <c r="B13">
        <v>-14.2</v>
      </c>
    </row>
    <row r="14" spans="1:2" x14ac:dyDescent="0.25">
      <c r="A14">
        <v>12</v>
      </c>
      <c r="B14">
        <v>-12.1</v>
      </c>
    </row>
    <row r="15" spans="1:2" x14ac:dyDescent="0.25">
      <c r="A15">
        <v>13</v>
      </c>
      <c r="B15">
        <v>-10.75</v>
      </c>
    </row>
    <row r="16" spans="1:2" x14ac:dyDescent="0.25">
      <c r="A16">
        <v>14</v>
      </c>
      <c r="B16">
        <v>-9.5500000000000007</v>
      </c>
    </row>
    <row r="17" spans="1:7" x14ac:dyDescent="0.25">
      <c r="A17">
        <v>15</v>
      </c>
      <c r="B17">
        <v>-8.65</v>
      </c>
    </row>
    <row r="18" spans="1:7" x14ac:dyDescent="0.25">
      <c r="A18">
        <v>16</v>
      </c>
      <c r="B18">
        <v>-7.9</v>
      </c>
      <c r="D18" t="s">
        <v>3</v>
      </c>
      <c r="E18">
        <f>B32-B2</f>
        <v>49.85</v>
      </c>
    </row>
    <row r="19" spans="1:7" x14ac:dyDescent="0.25">
      <c r="A19">
        <v>17</v>
      </c>
      <c r="B19">
        <v>-7.3</v>
      </c>
      <c r="D19" t="s">
        <v>4</v>
      </c>
      <c r="E19">
        <v>9</v>
      </c>
    </row>
    <row r="20" spans="1:7" x14ac:dyDescent="0.25">
      <c r="A20">
        <v>18</v>
      </c>
      <c r="B20">
        <v>-6.7</v>
      </c>
    </row>
    <row r="21" spans="1:7" x14ac:dyDescent="0.25">
      <c r="A21">
        <v>19</v>
      </c>
      <c r="B21">
        <v>-6.2</v>
      </c>
      <c r="D21" t="s">
        <v>8</v>
      </c>
      <c r="E21">
        <f>3*10^8</f>
        <v>300000000</v>
      </c>
    </row>
    <row r="22" spans="1:7" x14ac:dyDescent="0.25">
      <c r="A22">
        <v>20</v>
      </c>
      <c r="B22">
        <v>-5.75</v>
      </c>
      <c r="D22" t="s">
        <v>5</v>
      </c>
      <c r="E22">
        <v>1552.2090000000001</v>
      </c>
      <c r="F22">
        <f>E21/(E22/1000000000)</f>
        <v>193272941981395.56</v>
      </c>
      <c r="G22">
        <f>F22/1000000000000</f>
        <v>193.27294198139558</v>
      </c>
    </row>
    <row r="23" spans="1:7" x14ac:dyDescent="0.25">
      <c r="A23">
        <v>21</v>
      </c>
      <c r="B23">
        <v>-5.35</v>
      </c>
      <c r="D23" t="s">
        <v>6</v>
      </c>
      <c r="E23">
        <v>1552.123</v>
      </c>
      <c r="F23">
        <f>E21/(E23/1000000000)</f>
        <v>193283650844681.75</v>
      </c>
      <c r="G23">
        <f>F23/1000000000000</f>
        <v>193.28365084468174</v>
      </c>
    </row>
    <row r="24" spans="1:7" x14ac:dyDescent="0.25">
      <c r="A24">
        <v>22</v>
      </c>
      <c r="B24">
        <v>-4.95</v>
      </c>
      <c r="D24" t="s">
        <v>7</v>
      </c>
      <c r="E24">
        <f>E22-E23</f>
        <v>8.6000000000012733E-2</v>
      </c>
    </row>
    <row r="25" spans="1:7" x14ac:dyDescent="0.25">
      <c r="A25">
        <v>23</v>
      </c>
      <c r="B25">
        <v>-4.55</v>
      </c>
      <c r="D25" t="s">
        <v>9</v>
      </c>
      <c r="E25">
        <v>0.1</v>
      </c>
    </row>
    <row r="26" spans="1:7" x14ac:dyDescent="0.25">
      <c r="A26">
        <v>24</v>
      </c>
      <c r="B26">
        <v>-4.25</v>
      </c>
    </row>
    <row r="27" spans="1:7" x14ac:dyDescent="0.25">
      <c r="A27">
        <v>25</v>
      </c>
      <c r="B27">
        <v>-3.95</v>
      </c>
      <c r="D27" t="s">
        <v>10</v>
      </c>
      <c r="E27">
        <f>3.34/3</f>
        <v>1.1133333333333333</v>
      </c>
    </row>
    <row r="28" spans="1:7" x14ac:dyDescent="0.25">
      <c r="A28">
        <v>26</v>
      </c>
      <c r="B28">
        <v>-3.65</v>
      </c>
      <c r="D28" t="s">
        <v>11</v>
      </c>
      <c r="E28">
        <v>1553.09</v>
      </c>
      <c r="F28">
        <f>E21/(E28/1000000000)</f>
        <v>193163306698259.59</v>
      </c>
    </row>
    <row r="29" spans="1:7" x14ac:dyDescent="0.25">
      <c r="A29">
        <v>27</v>
      </c>
      <c r="B29">
        <v>-3.35</v>
      </c>
      <c r="D29" t="s">
        <v>12</v>
      </c>
      <c r="E29">
        <v>1556.41</v>
      </c>
      <c r="F29">
        <f>E21/(E29/1000000000)</f>
        <v>192751267339582.75</v>
      </c>
    </row>
    <row r="30" spans="1:7" x14ac:dyDescent="0.25">
      <c r="A30">
        <v>28</v>
      </c>
      <c r="B30">
        <v>-3.1</v>
      </c>
      <c r="D30" t="s">
        <v>13</v>
      </c>
      <c r="F30">
        <f>F28-F29</f>
        <v>412039358676.84375</v>
      </c>
    </row>
    <row r="31" spans="1:7" x14ac:dyDescent="0.25">
      <c r="A31">
        <v>29</v>
      </c>
      <c r="B31">
        <v>-2.85</v>
      </c>
      <c r="D31" t="s">
        <v>14</v>
      </c>
      <c r="E31">
        <v>3</v>
      </c>
    </row>
    <row r="32" spans="1:7" x14ac:dyDescent="0.25">
      <c r="A32">
        <v>30</v>
      </c>
      <c r="B32">
        <v>-2.65</v>
      </c>
      <c r="D32" t="s">
        <v>15</v>
      </c>
      <c r="E32">
        <f>2*E21*E31/F30</f>
        <v>4.3685147112650291E-3</v>
      </c>
    </row>
    <row r="34" spans="4:7" x14ac:dyDescent="0.25">
      <c r="D34" t="s">
        <v>19</v>
      </c>
      <c r="E34">
        <v>-2</v>
      </c>
    </row>
    <row r="35" spans="4:7" x14ac:dyDescent="0.25">
      <c r="D35" t="s">
        <v>20</v>
      </c>
      <c r="E35">
        <v>-57.46</v>
      </c>
    </row>
    <row r="36" spans="4:7" x14ac:dyDescent="0.25">
      <c r="D36" t="s">
        <v>3</v>
      </c>
      <c r="E36">
        <f>E34-E35</f>
        <v>55.46</v>
      </c>
    </row>
    <row r="38" spans="4:7" x14ac:dyDescent="0.25">
      <c r="D38" t="s">
        <v>18</v>
      </c>
      <c r="E38">
        <v>-19</v>
      </c>
    </row>
    <row r="39" spans="4:7" x14ac:dyDescent="0.25">
      <c r="D39" t="s">
        <v>17</v>
      </c>
      <c r="E39">
        <v>-71.2</v>
      </c>
    </row>
    <row r="40" spans="4:7" x14ac:dyDescent="0.25">
      <c r="D40" t="s">
        <v>16</v>
      </c>
      <c r="E40">
        <f>E38-E39</f>
        <v>52.2</v>
      </c>
    </row>
    <row r="42" spans="4:7" x14ac:dyDescent="0.25">
      <c r="D42" t="s">
        <v>21</v>
      </c>
      <c r="E42">
        <v>1530.38</v>
      </c>
      <c r="F42">
        <v>4.87</v>
      </c>
    </row>
    <row r="43" spans="4:7" x14ac:dyDescent="0.25">
      <c r="D43" t="s">
        <v>22</v>
      </c>
      <c r="E43">
        <v>1525.74</v>
      </c>
      <c r="F43">
        <f>E21/(E43/1000000000)</f>
        <v>196625899563490.5</v>
      </c>
      <c r="G43">
        <f>F43/1000000000000</f>
        <v>196.62589956349049</v>
      </c>
    </row>
    <row r="44" spans="4:7" x14ac:dyDescent="0.25">
      <c r="D44" t="s">
        <v>23</v>
      </c>
      <c r="E44">
        <v>1535.54</v>
      </c>
      <c r="F44">
        <f>E21/(E44/1000000000)</f>
        <v>195371009547130</v>
      </c>
      <c r="G44">
        <f>F44/1000000000000</f>
        <v>195.37100954713</v>
      </c>
    </row>
    <row r="45" spans="4:7" x14ac:dyDescent="0.25">
      <c r="D45" t="s">
        <v>24</v>
      </c>
      <c r="E45">
        <f>E44-E43</f>
        <v>9.7999999999999545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26" sqref="I26"/>
    </sheetView>
  </sheetViews>
  <sheetFormatPr defaultRowHeight="15" x14ac:dyDescent="0.25"/>
  <cols>
    <col min="1" max="1" width="17.85546875" bestFit="1" customWidth="1"/>
  </cols>
  <sheetData>
    <row r="1" spans="1:6" x14ac:dyDescent="0.25">
      <c r="A1" t="s">
        <v>33</v>
      </c>
      <c r="D1" t="s">
        <v>0</v>
      </c>
      <c r="E1" t="s">
        <v>29</v>
      </c>
      <c r="F1" t="s">
        <v>28</v>
      </c>
    </row>
    <row r="2" spans="1:6" x14ac:dyDescent="0.25">
      <c r="A2" t="s">
        <v>25</v>
      </c>
      <c r="B2">
        <v>-62.15</v>
      </c>
      <c r="D2">
        <v>0</v>
      </c>
      <c r="E2">
        <v>-62.24</v>
      </c>
      <c r="F2">
        <f>E2-B5</f>
        <v>-30.090000000000003</v>
      </c>
    </row>
    <row r="3" spans="1:6" x14ac:dyDescent="0.25">
      <c r="A3" t="s">
        <v>26</v>
      </c>
      <c r="B3">
        <v>-20</v>
      </c>
      <c r="D3">
        <v>21.2</v>
      </c>
      <c r="E3">
        <v>-32</v>
      </c>
      <c r="F3">
        <f>E3-B5</f>
        <v>0.14999999999999858</v>
      </c>
    </row>
    <row r="4" spans="1:6" x14ac:dyDescent="0.25">
      <c r="A4" s="1">
        <v>0.1</v>
      </c>
      <c r="B4">
        <v>-10</v>
      </c>
      <c r="D4">
        <v>25.9</v>
      </c>
      <c r="E4">
        <v>-20.85</v>
      </c>
      <c r="F4">
        <f>E4-B5</f>
        <v>11.299999999999997</v>
      </c>
    </row>
    <row r="5" spans="1:6" x14ac:dyDescent="0.25">
      <c r="A5" t="s">
        <v>27</v>
      </c>
      <c r="B5">
        <f>(B2-B4)-B3</f>
        <v>-32.15</v>
      </c>
      <c r="D5">
        <v>48.8</v>
      </c>
      <c r="E5">
        <v>2.12</v>
      </c>
      <c r="F5">
        <f>E5-B5</f>
        <v>34.269999999999996</v>
      </c>
    </row>
    <row r="6" spans="1:6" x14ac:dyDescent="0.25">
      <c r="A6" t="s">
        <v>32</v>
      </c>
      <c r="B6">
        <v>11.37</v>
      </c>
      <c r="D6">
        <v>74.7</v>
      </c>
      <c r="E6">
        <v>6.48</v>
      </c>
      <c r="F6">
        <f>E6-B5</f>
        <v>38.629999999999995</v>
      </c>
    </row>
    <row r="7" spans="1:6" x14ac:dyDescent="0.25">
      <c r="A7" t="s">
        <v>31</v>
      </c>
      <c r="B7">
        <v>-24.17</v>
      </c>
      <c r="D7">
        <v>100.5</v>
      </c>
      <c r="E7">
        <v>8.34</v>
      </c>
      <c r="F7">
        <f>E7-B5</f>
        <v>40.489999999999995</v>
      </c>
    </row>
    <row r="8" spans="1:6" x14ac:dyDescent="0.25">
      <c r="A8" t="s">
        <v>3</v>
      </c>
      <c r="B8">
        <f>B6-B7</f>
        <v>35.54</v>
      </c>
      <c r="D8">
        <v>125.7</v>
      </c>
      <c r="E8">
        <v>9.5500000000000007</v>
      </c>
      <c r="F8">
        <f>E8-B5</f>
        <v>41.7</v>
      </c>
    </row>
    <row r="9" spans="1:6" x14ac:dyDescent="0.25">
      <c r="D9">
        <v>150.9</v>
      </c>
      <c r="E9">
        <v>10.38</v>
      </c>
      <c r="F9">
        <f>E9-B5</f>
        <v>42.53</v>
      </c>
    </row>
    <row r="10" spans="1:6" x14ac:dyDescent="0.25">
      <c r="A10" t="s">
        <v>34</v>
      </c>
      <c r="D10">
        <v>175</v>
      </c>
      <c r="E10">
        <v>10.98</v>
      </c>
      <c r="F10">
        <f>E10-B5</f>
        <v>43.129999999999995</v>
      </c>
    </row>
    <row r="11" spans="1:6" x14ac:dyDescent="0.25">
      <c r="A11" t="s">
        <v>25</v>
      </c>
      <c r="B11">
        <v>14.3</v>
      </c>
      <c r="D11">
        <v>197.8</v>
      </c>
      <c r="E11">
        <v>11.4</v>
      </c>
      <c r="F11">
        <f>E11-B5</f>
        <v>43.55</v>
      </c>
    </row>
    <row r="12" spans="1:6" x14ac:dyDescent="0.25">
      <c r="A12" t="s">
        <v>26</v>
      </c>
      <c r="B12">
        <v>-2.75</v>
      </c>
    </row>
    <row r="13" spans="1:6" x14ac:dyDescent="0.25">
      <c r="A13" s="1">
        <v>0.1</v>
      </c>
      <c r="B13">
        <v>-10</v>
      </c>
    </row>
    <row r="14" spans="1:6" x14ac:dyDescent="0.25">
      <c r="A14" t="s">
        <v>30</v>
      </c>
      <c r="B14">
        <f>(B11-B13)-B12-B5</f>
        <v>59.2</v>
      </c>
    </row>
    <row r="15" spans="1:6" x14ac:dyDescent="0.25">
      <c r="A15" t="s">
        <v>32</v>
      </c>
      <c r="B15">
        <f>B11</f>
        <v>14.3</v>
      </c>
    </row>
    <row r="16" spans="1:6" x14ac:dyDescent="0.25">
      <c r="A16" t="s">
        <v>31</v>
      </c>
      <c r="B16">
        <v>-24.37</v>
      </c>
    </row>
    <row r="17" spans="1:2" x14ac:dyDescent="0.25">
      <c r="A17" t="s">
        <v>3</v>
      </c>
      <c r="B17">
        <f>B15-B16</f>
        <v>38.67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1.Threshold</vt:lpstr>
      <vt:lpstr>Gain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ss4g13</dc:creator>
  <cp:lastModifiedBy>ss4g13</cp:lastModifiedBy>
  <dcterms:created xsi:type="dcterms:W3CDTF">2014-11-10T14:13:29Z</dcterms:created>
  <dcterms:modified xsi:type="dcterms:W3CDTF">2014-11-10T16:52:43Z</dcterms:modified>
</cp:coreProperties>
</file>