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s\C3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 s="1"/>
  <c r="F23" i="1"/>
  <c r="D23" i="1"/>
  <c r="E23" i="1" s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" i="1"/>
  <c r="F24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<sst xmlns="http://schemas.openxmlformats.org/spreadsheetml/2006/main" count="6" uniqueCount="6">
  <si>
    <t>Freq</t>
  </si>
  <si>
    <t>Vi(pk-pk)(mV)</t>
  </si>
  <si>
    <t>Vo(pk-pk)(V)</t>
  </si>
  <si>
    <t>Phase(degree)</t>
  </si>
  <si>
    <t>Gain</t>
  </si>
  <si>
    <t>Gain/dB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</si>
</sst>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Gain/dB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15000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</c:numCache>
            </c:numRef>
          </c:xVal>
          <c:yVal>
            <c:numRef>
              <c:f>Sheet1!$E$2:$E$24</c:f>
              <c:numCache>
                <c:formatCode>General</c:formatCode>
                <c:ptCount val="23"/>
                <c:pt idx="0">
                  <c:v>39.453537455775304</c:v>
                </c:pt>
                <c:pt idx="1">
                  <c:v>39.88792244964003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40.222727322359191</c:v>
                </c:pt>
                <c:pt idx="7">
                  <c:v>40.331985236389237</c:v>
                </c:pt>
                <c:pt idx="8">
                  <c:v>40.546462544224696</c:v>
                </c:pt>
                <c:pt idx="9">
                  <c:v>40.755771217787995</c:v>
                </c:pt>
                <c:pt idx="10">
                  <c:v>40.755771217787995</c:v>
                </c:pt>
                <c:pt idx="11">
                  <c:v>40.331985236389237</c:v>
                </c:pt>
                <c:pt idx="12">
                  <c:v>39.886457342166189</c:v>
                </c:pt>
                <c:pt idx="13">
                  <c:v>38.920363750675094</c:v>
                </c:pt>
                <c:pt idx="14">
                  <c:v>37.538745367809113</c:v>
                </c:pt>
                <c:pt idx="15">
                  <c:v>35.525342130181841</c:v>
                </c:pt>
                <c:pt idx="16">
                  <c:v>33.20103876611298</c:v>
                </c:pt>
                <c:pt idx="17">
                  <c:v>30.832881377126139</c:v>
                </c:pt>
                <c:pt idx="18">
                  <c:v>28.290785409829986</c:v>
                </c:pt>
                <c:pt idx="19">
                  <c:v>23.559345281088731</c:v>
                </c:pt>
                <c:pt idx="20">
                  <c:v>13.587141870020716</c:v>
                </c:pt>
                <c:pt idx="21">
                  <c:v>-0.68608462339971021</c:v>
                </c:pt>
                <c:pt idx="22">
                  <c:v>-9.2977359660530148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5696"/>
        <c:axId val="124086032"/>
      </c:scatterChart>
      <c:valAx>
        <c:axId val="124075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6032"/>
        <c:crosses val="autoZero"/>
        <c:crossBetween val="midCat"/>
      </c:valAx>
      <c:valAx>
        <c:axId val="1240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Phase(degree)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15000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</c:numCache>
            </c:numRef>
          </c:xVal>
          <c:yVal>
            <c:numRef>
              <c:f>Sheet1!$F$2:$F$24</c:f>
              <c:numCache>
                <c:formatCode>General</c:formatCode>
                <c:ptCount val="23"/>
                <c:pt idx="0">
                  <c:v>0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-8</c:v>
                </c:pt>
                <c:pt idx="5">
                  <c:v>-15</c:v>
                </c:pt>
                <c:pt idx="6">
                  <c:v>-24.3</c:v>
                </c:pt>
                <c:pt idx="7">
                  <c:v>-33</c:v>
                </c:pt>
                <c:pt idx="8">
                  <c:v>-51</c:v>
                </c:pt>
                <c:pt idx="9">
                  <c:v>-69</c:v>
                </c:pt>
                <c:pt idx="10">
                  <c:v>-88</c:v>
                </c:pt>
                <c:pt idx="11">
                  <c:v>-110</c:v>
                </c:pt>
                <c:pt idx="12">
                  <c:v>-132</c:v>
                </c:pt>
                <c:pt idx="13">
                  <c:v>-156</c:v>
                </c:pt>
                <c:pt idx="14">
                  <c:v>-178</c:v>
                </c:pt>
                <c:pt idx="15">
                  <c:v>-200</c:v>
                </c:pt>
                <c:pt idx="16">
                  <c:v>-218</c:v>
                </c:pt>
                <c:pt idx="17">
                  <c:v>-232</c:v>
                </c:pt>
                <c:pt idx="18">
                  <c:v>-245</c:v>
                </c:pt>
                <c:pt idx="19">
                  <c:v>-263</c:v>
                </c:pt>
                <c:pt idx="20">
                  <c:v>-294.5</c:v>
                </c:pt>
                <c:pt idx="21">
                  <c:v>-323.2</c:v>
                </c:pt>
                <c:pt idx="22">
                  <c:v>-340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6240"/>
        <c:axId val="124074064"/>
      </c:scatterChart>
      <c:valAx>
        <c:axId val="124076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4064"/>
        <c:crosses val="autoZero"/>
        <c:crossBetween val="midCat"/>
      </c:valAx>
      <c:valAx>
        <c:axId val="1240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Sheet1!$A$2:$A$24</c:f>
              <c:numCache>
                <c:formatCode>General</c:formatCode>
                <c:ptCount val="2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11000</c:v>
                </c:pt>
                <c:pt idx="17">
                  <c:v>12000</c:v>
                </c:pt>
                <c:pt idx="18">
                  <c:v>13000</c:v>
                </c:pt>
                <c:pt idx="19">
                  <c:v>15000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</c:numCache>
            </c:numRef>
          </c:xVal>
          <c:yVal>
            <c:numRef>
              <c:f>Sheet1!$D$2:$D$24</c:f>
              <c:numCache>
                <c:formatCode>General</c:formatCode>
                <c:ptCount val="23"/>
                <c:pt idx="0">
                  <c:v>93.902439024390247</c:v>
                </c:pt>
                <c:pt idx="1">
                  <c:v>98.717948717948715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102.59740259740261</c:v>
                </c:pt>
                <c:pt idx="7">
                  <c:v>103.89610389610391</c:v>
                </c:pt>
                <c:pt idx="8">
                  <c:v>106.49350649350649</c:v>
                </c:pt>
                <c:pt idx="9">
                  <c:v>109.09090909090909</c:v>
                </c:pt>
                <c:pt idx="10">
                  <c:v>109.09090909090909</c:v>
                </c:pt>
                <c:pt idx="11">
                  <c:v>103.89610389610391</c:v>
                </c:pt>
                <c:pt idx="12">
                  <c:v>98.701298701298697</c:v>
                </c:pt>
                <c:pt idx="13">
                  <c:v>88.311688311688314</c:v>
                </c:pt>
                <c:pt idx="14">
                  <c:v>75.324675324675326</c:v>
                </c:pt>
                <c:pt idx="15">
                  <c:v>59.740259740259731</c:v>
                </c:pt>
                <c:pt idx="16">
                  <c:v>45.714285714285715</c:v>
                </c:pt>
                <c:pt idx="17">
                  <c:v>34.805194805194802</c:v>
                </c:pt>
                <c:pt idx="18">
                  <c:v>25.974025974025977</c:v>
                </c:pt>
                <c:pt idx="19">
                  <c:v>15.064935064935064</c:v>
                </c:pt>
                <c:pt idx="20">
                  <c:v>4.779220779220779</c:v>
                </c:pt>
                <c:pt idx="21">
                  <c:v>0.92405063291139244</c:v>
                </c:pt>
                <c:pt idx="22">
                  <c:v>0.34285714285714286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99488"/>
        <c:axId val="220403296"/>
      </c:scatterChart>
      <c:valAx>
        <c:axId val="220399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03296"/>
        <c:crosses val="autoZero"/>
        <c:crossBetween val="midCat"/>
      </c:valAx>
      <c:valAx>
        <c:axId val="2204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26</xdr:row>
      <xdr:rowOff>23812</xdr:rowOff>
    </xdr:from>
    <xdr:to>
      <xdr:col>6</xdr:col>
      <xdr:colOff>495300</xdr:colOff>
      <xdr:row>40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304800</xdr:colOff>
      <xdr:row>40</xdr:row>
      <xdr:rowOff>185737</xdr:rowOff>
    </xdr:from>
    <xdr:to>
      <xdr:col>6</xdr:col>
      <xdr:colOff>495300</xdr:colOff>
      <xdr:row>55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26</xdr:row>
      <xdr:rowOff>14287</xdr:rowOff>
    </xdr:from>
    <xdr:to>
      <xdr:col>14</xdr:col>
      <xdr:colOff>428625</xdr:colOff>
      <xdr:row>40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9" sqref="H9"/>
    </sheetView>
  </sheetViews>
  <sheetFormatPr defaultRowHeight="15" x14ac:dyDescent="0.25"/>
  <cols>
    <col min="2" max="2" width="13.85546875" bestFit="1" customWidth="1"/>
    <col min="3" max="3" width="12.5703125" bestFit="1" customWidth="1"/>
    <col min="4" max="5" width="12.5703125" customWidth="1"/>
    <col min="6" max="6" width="14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25">
      <c r="A2">
        <v>1</v>
      </c>
      <c r="B2">
        <v>164</v>
      </c>
      <c r="C2">
        <v>15.4</v>
      </c>
      <c r="D2">
        <f>C2/B2*1000</f>
        <v>93.902439024390247</v>
      </c>
      <c r="E2">
        <f>20*LOG10(D2)</f>
        <v>39.453537455775304</v>
      </c>
      <c r="F2">
        <v>0</v>
      </c>
    </row>
    <row r="3" spans="1:6" x14ac:dyDescent="0.25">
      <c r="A3">
        <v>10</v>
      </c>
      <c r="B3">
        <v>156</v>
      </c>
      <c r="C3">
        <v>15.4</v>
      </c>
      <c r="D3">
        <f t="shared" ref="D3:D24" si="0">C3/B3*1000</f>
        <v>98.717948717948715</v>
      </c>
      <c r="E3">
        <f t="shared" ref="E3:E24" si="1">20*LOG10(D3)</f>
        <v>39.88792244964003</v>
      </c>
      <c r="F3">
        <v>-4</v>
      </c>
    </row>
    <row r="4" spans="1:6" x14ac:dyDescent="0.25">
      <c r="A4">
        <v>100</v>
      </c>
      <c r="B4">
        <v>154</v>
      </c>
      <c r="C4">
        <v>15.4</v>
      </c>
      <c r="D4">
        <f t="shared" si="0"/>
        <v>100</v>
      </c>
      <c r="E4">
        <f t="shared" si="1"/>
        <v>40</v>
      </c>
      <c r="F4">
        <v>-4</v>
      </c>
    </row>
    <row r="5" spans="1:6" x14ac:dyDescent="0.25">
      <c r="A5">
        <v>200</v>
      </c>
      <c r="B5">
        <v>154</v>
      </c>
      <c r="C5">
        <v>15.4</v>
      </c>
      <c r="D5">
        <f t="shared" si="0"/>
        <v>100</v>
      </c>
      <c r="E5">
        <f t="shared" si="1"/>
        <v>40</v>
      </c>
      <c r="F5">
        <v>-4</v>
      </c>
    </row>
    <row r="6" spans="1:6" x14ac:dyDescent="0.25">
      <c r="A6">
        <v>500</v>
      </c>
      <c r="B6">
        <v>154</v>
      </c>
      <c r="C6">
        <v>15.4</v>
      </c>
      <c r="D6">
        <f t="shared" si="0"/>
        <v>100</v>
      </c>
      <c r="E6">
        <f t="shared" si="1"/>
        <v>40</v>
      </c>
      <c r="F6">
        <v>-8</v>
      </c>
    </row>
    <row r="7" spans="1:6" x14ac:dyDescent="0.25">
      <c r="A7">
        <v>1000</v>
      </c>
      <c r="B7">
        <v>154</v>
      </c>
      <c r="C7">
        <v>15.4</v>
      </c>
      <c r="D7">
        <f t="shared" si="0"/>
        <v>100</v>
      </c>
      <c r="E7">
        <f t="shared" si="1"/>
        <v>40</v>
      </c>
      <c r="F7">
        <v>-15</v>
      </c>
    </row>
    <row r="8" spans="1:6" x14ac:dyDescent="0.25">
      <c r="A8">
        <v>1500</v>
      </c>
      <c r="B8">
        <v>154</v>
      </c>
      <c r="C8">
        <v>15.8</v>
      </c>
      <c r="D8">
        <f t="shared" si="0"/>
        <v>102.59740259740261</v>
      </c>
      <c r="E8">
        <f t="shared" si="1"/>
        <v>40.222727322359191</v>
      </c>
      <c r="F8">
        <v>-24.3</v>
      </c>
    </row>
    <row r="9" spans="1:6" x14ac:dyDescent="0.25">
      <c r="A9">
        <v>2000</v>
      </c>
      <c r="B9">
        <v>154</v>
      </c>
      <c r="C9">
        <v>16</v>
      </c>
      <c r="D9">
        <f t="shared" si="0"/>
        <v>103.89610389610391</v>
      </c>
      <c r="E9">
        <f t="shared" si="1"/>
        <v>40.331985236389237</v>
      </c>
      <c r="F9">
        <v>-33</v>
      </c>
    </row>
    <row r="10" spans="1:6" x14ac:dyDescent="0.25">
      <c r="A10">
        <v>3000</v>
      </c>
      <c r="B10">
        <v>154</v>
      </c>
      <c r="C10">
        <v>16.399999999999999</v>
      </c>
      <c r="D10">
        <f t="shared" si="0"/>
        <v>106.49350649350649</v>
      </c>
      <c r="E10">
        <f t="shared" si="1"/>
        <v>40.546462544224696</v>
      </c>
      <c r="F10">
        <v>-51</v>
      </c>
    </row>
    <row r="11" spans="1:6" x14ac:dyDescent="0.25">
      <c r="A11">
        <v>4000</v>
      </c>
      <c r="B11">
        <v>154</v>
      </c>
      <c r="C11">
        <v>16.8</v>
      </c>
      <c r="D11">
        <f t="shared" si="0"/>
        <v>109.09090909090909</v>
      </c>
      <c r="E11">
        <f t="shared" si="1"/>
        <v>40.755771217787995</v>
      </c>
      <c r="F11">
        <v>-69</v>
      </c>
    </row>
    <row r="12" spans="1:6" x14ac:dyDescent="0.25">
      <c r="A12">
        <v>5000</v>
      </c>
      <c r="B12">
        <v>154</v>
      </c>
      <c r="C12">
        <v>16.8</v>
      </c>
      <c r="D12">
        <f t="shared" si="0"/>
        <v>109.09090909090909</v>
      </c>
      <c r="E12">
        <f t="shared" si="1"/>
        <v>40.755771217787995</v>
      </c>
      <c r="F12">
        <v>-88</v>
      </c>
    </row>
    <row r="13" spans="1:6" x14ac:dyDescent="0.25">
      <c r="A13">
        <v>6000</v>
      </c>
      <c r="B13">
        <v>154</v>
      </c>
      <c r="C13">
        <v>16</v>
      </c>
      <c r="D13">
        <f t="shared" si="0"/>
        <v>103.89610389610391</v>
      </c>
      <c r="E13">
        <f t="shared" si="1"/>
        <v>40.331985236389237</v>
      </c>
      <c r="F13">
        <v>-110</v>
      </c>
    </row>
    <row r="14" spans="1:6" x14ac:dyDescent="0.25">
      <c r="A14">
        <v>7000</v>
      </c>
      <c r="B14">
        <v>154</v>
      </c>
      <c r="C14">
        <v>15.2</v>
      </c>
      <c r="D14">
        <f t="shared" si="0"/>
        <v>98.701298701298697</v>
      </c>
      <c r="E14">
        <f t="shared" si="1"/>
        <v>39.886457342166189</v>
      </c>
      <c r="F14">
        <v>-132</v>
      </c>
    </row>
    <row r="15" spans="1:6" x14ac:dyDescent="0.25">
      <c r="A15">
        <v>8000</v>
      </c>
      <c r="B15">
        <v>154</v>
      </c>
      <c r="C15">
        <v>13.6</v>
      </c>
      <c r="D15">
        <f t="shared" si="0"/>
        <v>88.311688311688314</v>
      </c>
      <c r="E15">
        <f t="shared" si="1"/>
        <v>38.920363750675094</v>
      </c>
      <c r="F15">
        <v>-156</v>
      </c>
    </row>
    <row r="16" spans="1:6" x14ac:dyDescent="0.25">
      <c r="A16">
        <v>9000</v>
      </c>
      <c r="B16">
        <v>154</v>
      </c>
      <c r="C16">
        <v>11.6</v>
      </c>
      <c r="D16">
        <f t="shared" si="0"/>
        <v>75.324675324675326</v>
      </c>
      <c r="E16">
        <f t="shared" si="1"/>
        <v>37.538745367809113</v>
      </c>
      <c r="F16">
        <v>-178</v>
      </c>
    </row>
    <row r="17" spans="1:6" x14ac:dyDescent="0.25">
      <c r="A17">
        <v>10000</v>
      </c>
      <c r="B17">
        <v>154</v>
      </c>
      <c r="C17">
        <v>9.1999999999999993</v>
      </c>
      <c r="D17">
        <f t="shared" si="0"/>
        <v>59.740259740259731</v>
      </c>
      <c r="E17">
        <f t="shared" si="1"/>
        <v>35.525342130181841</v>
      </c>
      <c r="F17">
        <f>160-360</f>
        <v>-200</v>
      </c>
    </row>
    <row r="18" spans="1:6" x14ac:dyDescent="0.25">
      <c r="A18">
        <v>11000</v>
      </c>
      <c r="B18">
        <v>154</v>
      </c>
      <c r="C18">
        <v>7.04</v>
      </c>
      <c r="D18">
        <f t="shared" si="0"/>
        <v>45.714285714285715</v>
      </c>
      <c r="E18">
        <f t="shared" si="1"/>
        <v>33.20103876611298</v>
      </c>
      <c r="F18">
        <f>142-360</f>
        <v>-218</v>
      </c>
    </row>
    <row r="19" spans="1:6" x14ac:dyDescent="0.25">
      <c r="A19">
        <v>12000</v>
      </c>
      <c r="B19">
        <v>154</v>
      </c>
      <c r="C19">
        <v>5.36</v>
      </c>
      <c r="D19">
        <f t="shared" si="0"/>
        <v>34.805194805194802</v>
      </c>
      <c r="E19">
        <f t="shared" si="1"/>
        <v>30.832881377126139</v>
      </c>
      <c r="F19">
        <f>128-360</f>
        <v>-232</v>
      </c>
    </row>
    <row r="20" spans="1:6" x14ac:dyDescent="0.25">
      <c r="A20">
        <v>13000</v>
      </c>
      <c r="B20">
        <v>154</v>
      </c>
      <c r="C20">
        <v>4</v>
      </c>
      <c r="D20">
        <f t="shared" si="0"/>
        <v>25.974025974025977</v>
      </c>
      <c r="E20">
        <f t="shared" si="1"/>
        <v>28.290785409829986</v>
      </c>
      <c r="F20">
        <f>115-360</f>
        <v>-245</v>
      </c>
    </row>
    <row r="21" spans="1:6" x14ac:dyDescent="0.25">
      <c r="A21">
        <v>15000</v>
      </c>
      <c r="B21">
        <v>154</v>
      </c>
      <c r="C21">
        <v>2.3199999999999998</v>
      </c>
      <c r="D21">
        <f t="shared" si="0"/>
        <v>15.064935064935064</v>
      </c>
      <c r="E21">
        <f t="shared" si="1"/>
        <v>23.559345281088731</v>
      </c>
      <c r="F21">
        <f>97-360</f>
        <v>-263</v>
      </c>
    </row>
    <row r="22" spans="1:6" x14ac:dyDescent="0.25">
      <c r="A22">
        <v>20000</v>
      </c>
      <c r="B22">
        <v>154</v>
      </c>
      <c r="C22">
        <v>0.73599999999999999</v>
      </c>
      <c r="D22">
        <f t="shared" si="0"/>
        <v>4.779220779220779</v>
      </c>
      <c r="E22">
        <f t="shared" si="1"/>
        <v>13.587141870020716</v>
      </c>
      <c r="F22">
        <f>65.5-360</f>
        <v>-294.5</v>
      </c>
    </row>
    <row r="23" spans="1:6" x14ac:dyDescent="0.25">
      <c r="A23">
        <v>30000</v>
      </c>
      <c r="B23">
        <v>158</v>
      </c>
      <c r="C23">
        <v>0.14599999999999999</v>
      </c>
      <c r="D23">
        <f t="shared" si="0"/>
        <v>0.92405063291139244</v>
      </c>
      <c r="E23">
        <f t="shared" si="1"/>
        <v>-0.68608462339971021</v>
      </c>
      <c r="F23">
        <f>36.8-360</f>
        <v>-323.2</v>
      </c>
    </row>
    <row r="24" spans="1:6" x14ac:dyDescent="0.25">
      <c r="A24">
        <v>40000</v>
      </c>
      <c r="B24">
        <v>154</v>
      </c>
      <c r="C24">
        <v>5.28E-2</v>
      </c>
      <c r="D24">
        <f t="shared" si="0"/>
        <v>0.34285714285714286</v>
      </c>
      <c r="E24">
        <f t="shared" si="1"/>
        <v>-9.2977359660530148</v>
      </c>
      <c r="F24">
        <f>20-360</f>
        <v>-340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yz39g13</dc:creator>
  <cp:lastModifiedBy>yz39g13</cp:lastModifiedBy>
  <dcterms:created xsi:type="dcterms:W3CDTF">2015-04-27T13:30:10Z</dcterms:created>
  <dcterms:modified xsi:type="dcterms:W3CDTF">2015-04-27T14:48:18Z</dcterms:modified>
</cp:coreProperties>
</file>