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891 肾透明细胞癌\data\"/>
    </mc:Choice>
  </mc:AlternateContent>
  <xr:revisionPtr revIDLastSave="0" documentId="13_ncr:1_{C6A54883-0709-421A-9A48-BCA021736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D31" i="1" l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G26" i="1" l="1"/>
  <c r="G27" i="1" s="1"/>
  <c r="G28" i="1" s="1"/>
  <c r="G29" i="1" s="1"/>
  <c r="G30" i="1" s="1"/>
  <c r="G31" i="1" s="1"/>
  <c r="H31" i="1" s="1"/>
  <c r="I31" i="1" s="1"/>
  <c r="H29" i="1" l="1"/>
  <c r="I29" i="1" s="1"/>
  <c r="H28" i="1"/>
  <c r="I28" i="1" s="1"/>
  <c r="H30" i="1"/>
  <c r="I30" i="1" s="1"/>
  <c r="H26" i="1"/>
  <c r="I26" i="1" s="1"/>
  <c r="H27" i="1"/>
  <c r="I27" i="1" s="1"/>
  <c r="K26" i="1" l="1"/>
  <c r="J26" i="1"/>
  <c r="L29" i="1"/>
  <c r="J29" i="1"/>
  <c r="K29" i="1"/>
  <c r="H4" i="4" l="1"/>
  <c r="H3" i="4"/>
  <c r="J2" i="4"/>
  <c r="H6" i="4" s="1"/>
  <c r="I6" i="4" s="1"/>
  <c r="H2" i="4"/>
  <c r="C2" i="4"/>
  <c r="C5" i="4" s="1"/>
  <c r="D5" i="4" s="1"/>
  <c r="E2" i="3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K5" i="4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L17" i="1" l="1"/>
  <c r="L23" i="1"/>
  <c r="K17" i="1"/>
  <c r="J17" i="1"/>
  <c r="K14" i="1"/>
  <c r="J23" i="1"/>
  <c r="K23" i="1"/>
  <c r="K20" i="1"/>
  <c r="J20" i="1"/>
  <c r="J14" i="1"/>
  <c r="G13" i="1"/>
  <c r="H13" i="1" s="1"/>
  <c r="I13" i="1" s="1"/>
  <c r="H12" i="1"/>
  <c r="I12" i="1" s="1"/>
  <c r="L11" i="1" s="1"/>
  <c r="K8" i="1"/>
  <c r="J8" i="1"/>
  <c r="K2" i="1"/>
  <c r="J2" i="1"/>
  <c r="J5" i="1"/>
  <c r="K5" i="1"/>
  <c r="J11" i="1" l="1"/>
  <c r="K11" i="1"/>
</calcChain>
</file>

<file path=xl/sharedStrings.xml><?xml version="1.0" encoding="utf-8"?>
<sst xmlns="http://schemas.openxmlformats.org/spreadsheetml/2006/main" count="233" uniqueCount="70">
  <si>
    <t xml:space="preserve">Cq   </t>
  </si>
  <si>
    <t>Cq Mean</t>
  </si>
  <si>
    <t>target gene</t>
  </si>
  <si>
    <t>expression</t>
  </si>
  <si>
    <t>average</t>
  </si>
  <si>
    <t>p value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</si>
  <si>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</si>
  <si>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</si>
  <si>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</si>
  <si>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</si>
  <si>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</si>
  <si>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</si>
  <si>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</si>
  <si>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</si>
  <si>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</si>
  <si>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</si>
  <si>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</si>
  <si>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</si>
  <si>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</si>
  <si>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</si>
  <si>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</si>
  <si>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</si>
  <si>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</si>
  <si>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</si>
  <si>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</si>
  <si>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</si>
  <si>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</si>
  <si>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</si>
  <si>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</si>
  <si>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</si>
  <si>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</si>
  <si>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</si>
  <si>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</si>
  <si>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</si>
  <si>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</si>
  <si>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</si>
  <si>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</si>
  <si>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</si>
  <si>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</si>
  <si>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</si>
  <si>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</si>
  <si>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</si>
  <si>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</si>
  <si>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</si>
  <si>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</si>
  <si>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</si>
  <si>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</si>
  <si>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</si>
  <si>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</si>
  <si>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</si>
  <si>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293T</t>
  </si>
  <si>
    <t>293T</t>
    <phoneticPr fontId="1" type="noConversion"/>
  </si>
  <si>
    <t>786-O</t>
  </si>
  <si>
    <t>786-O</t>
    <phoneticPr fontId="1" type="noConversion"/>
  </si>
  <si>
    <t>TGFB1</t>
  </si>
  <si>
    <t>TGFB1</t>
    <phoneticPr fontId="1" type="noConversion"/>
  </si>
  <si>
    <t>CDKN2A</t>
  </si>
  <si>
    <t>CDKN2A</t>
    <phoneticPr fontId="1" type="noConversion"/>
  </si>
  <si>
    <t>CDC20</t>
  </si>
  <si>
    <t>CDC20</t>
    <phoneticPr fontId="1" type="noConversion"/>
  </si>
  <si>
    <t>CTSS</t>
    <phoneticPr fontId="1" type="noConversion"/>
  </si>
  <si>
    <t>VIM</t>
    <phoneticPr fontId="1" type="noConversion"/>
  </si>
  <si>
    <t>C07</t>
  </si>
  <si>
    <t>C08</t>
  </si>
  <si>
    <t>C09</t>
  </si>
  <si>
    <t>C10</t>
  </si>
  <si>
    <t>C11</t>
  </si>
  <si>
    <t>C12</t>
  </si>
  <si>
    <t>GAPDH</t>
    <phoneticPr fontId="1" type="noConversion"/>
  </si>
  <si>
    <t>si-CTSS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</si>
</sst>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9" fontId="0" fillId="0" borderId="0" xfId="2" applyFont="1" applyAlignment="1"/>
    <xf numFmtId="0" fontId="0" fillId="0" borderId="0" xfId="0" applyAlignment="1">
      <alignment horizontal="center" vertical="center"/>
    </xf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P20" sqref="P20"/>
    </sheetView>
  </sheetViews>
  <sheetFormatPr defaultRowHeight="14.25" x14ac:dyDescent="0.2"/>
  <cols>
    <col min="12" max="12" width="13" bestFit="1" customWidth="1"/>
  </cols>
  <sheetData>
    <row r="1" spans="1:19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</row>
    <row r="2" spans="1:19" s="2" customFormat="1" x14ac:dyDescent="0.2">
      <c r="A2" s="2" t="s">
        <v>51</v>
      </c>
      <c r="B2" t="s">
        <v>6</v>
      </c>
      <c r="C2" s="2">
        <v>15.23</v>
      </c>
      <c r="D2" s="1">
        <f>AVERAGE(C2:C4)</f>
        <v>15.176666666666668</v>
      </c>
      <c r="E2" s="2">
        <v>18.649999999999999</v>
      </c>
      <c r="F2" s="1">
        <f>E2-D2</f>
        <v>3.4733333333333309</v>
      </c>
      <c r="G2" s="1">
        <f>AVERAGE(F2:F4)</f>
        <v>3.4633333333333316</v>
      </c>
      <c r="H2" s="1">
        <f>F2-G2</f>
        <v>9.9999999999993427E-3</v>
      </c>
      <c r="I2">
        <f>POWER(2,-H2)</f>
        <v>0.99309249543703626</v>
      </c>
      <c r="J2">
        <f>AVERAGE(I2:I4)</f>
        <v>1.0000160151645849</v>
      </c>
      <c r="K2">
        <f>STDEV(I2:I4)</f>
        <v>6.9315411858545898E-3</v>
      </c>
      <c r="L2"/>
      <c r="M2" s="9" t="s">
        <v>55</v>
      </c>
      <c r="Q2" s="4"/>
      <c r="R2" s="4"/>
      <c r="S2" s="4"/>
    </row>
    <row r="3" spans="1:19" s="2" customFormat="1" x14ac:dyDescent="0.2">
      <c r="A3" s="2" t="s">
        <v>51</v>
      </c>
      <c r="B3" t="s">
        <v>6</v>
      </c>
      <c r="C3" s="2">
        <v>15.19</v>
      </c>
      <c r="D3" s="1">
        <f>AVERAGE(C2:C4)</f>
        <v>15.176666666666668</v>
      </c>
      <c r="E3" s="2">
        <v>18.64</v>
      </c>
      <c r="F3" s="1">
        <f t="shared" ref="F3:F7" si="0">E3-D3</f>
        <v>3.4633333333333329</v>
      </c>
      <c r="G3" s="1">
        <f>G2</f>
        <v>3.4633333333333316</v>
      </c>
      <c r="H3" s="1">
        <f t="shared" ref="H3:H7" si="1">F3-G3</f>
        <v>0</v>
      </c>
      <c r="I3">
        <f t="shared" ref="I3:I7" si="2">POWER(2,-H3)</f>
        <v>1</v>
      </c>
      <c r="J3"/>
      <c r="K3"/>
      <c r="L3"/>
      <c r="M3" s="9"/>
      <c r="Q3" s="4"/>
      <c r="R3" s="4"/>
      <c r="S3" s="4"/>
    </row>
    <row r="4" spans="1:19" s="2" customFormat="1" x14ac:dyDescent="0.2">
      <c r="A4" s="2" t="s">
        <v>50</v>
      </c>
      <c r="B4" t="s">
        <v>6</v>
      </c>
      <c r="C4" s="2">
        <v>15.11</v>
      </c>
      <c r="D4" s="1">
        <f>AVERAGE(C2:C4)</f>
        <v>15.176666666666668</v>
      </c>
      <c r="E4" s="2">
        <v>18.63</v>
      </c>
      <c r="F4" s="1">
        <f t="shared" si="0"/>
        <v>3.4533333333333314</v>
      </c>
      <c r="G4" s="1">
        <f t="shared" ref="G4:G7" si="3">G3</f>
        <v>3.4633333333333316</v>
      </c>
      <c r="H4" s="1">
        <f t="shared" si="1"/>
        <v>-1.0000000000000231E-2</v>
      </c>
      <c r="I4">
        <f t="shared" si="2"/>
        <v>1.0069555500567189</v>
      </c>
      <c r="J4"/>
      <c r="K4"/>
      <c r="L4"/>
      <c r="M4" s="9"/>
      <c r="Q4" s="4"/>
      <c r="R4" s="4"/>
      <c r="S4" s="4"/>
    </row>
    <row r="5" spans="1:19" s="2" customFormat="1" ht="15.75" x14ac:dyDescent="0.2">
      <c r="A5" s="5" t="s">
        <v>53</v>
      </c>
      <c r="B5" t="s">
        <v>6</v>
      </c>
      <c r="C5" s="2">
        <v>15.92</v>
      </c>
      <c r="D5" s="1">
        <f>AVERAGE(C5:C7)</f>
        <v>15.963333333333333</v>
      </c>
      <c r="E5" s="2">
        <v>18.34</v>
      </c>
      <c r="F5" s="1">
        <f t="shared" si="0"/>
        <v>2.3766666666666669</v>
      </c>
      <c r="G5" s="1">
        <f t="shared" si="3"/>
        <v>3.4633333333333316</v>
      </c>
      <c r="H5" s="1">
        <f t="shared" si="1"/>
        <v>-1.0866666666666647</v>
      </c>
      <c r="I5">
        <f t="shared" si="2"/>
        <v>2.1238276079247123</v>
      </c>
      <c r="J5">
        <f>AVERAGE(I5:I7)</f>
        <v>1.9756822884053065</v>
      </c>
      <c r="K5">
        <f>STDEV(I5:I7)</f>
        <v>0.13870347279207401</v>
      </c>
      <c r="L5" s="6">
        <f>IF(_xlfn.F.TEST(I2:I4,I5:I7)&gt;0.05,_xlfn.T.TEST(I2:I4,I5:I7,2,2),_xlfn.T.TEST(I2:I4,I5:I7,2,3))</f>
        <v>6.5631917172654557E-3</v>
      </c>
      <c r="M5" s="9"/>
      <c r="O5" s="4"/>
      <c r="P5" s="4"/>
      <c r="Q5" s="4"/>
      <c r="R5" s="4"/>
      <c r="S5" s="4"/>
    </row>
    <row r="6" spans="1:19" s="2" customFormat="1" ht="15.75" x14ac:dyDescent="0.2">
      <c r="A6" s="5" t="s">
        <v>53</v>
      </c>
      <c r="B6" t="s">
        <v>6</v>
      </c>
      <c r="C6" s="2">
        <v>16.010000000000002</v>
      </c>
      <c r="D6" s="1">
        <f>AVERAGE(C5:C7)</f>
        <v>15.963333333333333</v>
      </c>
      <c r="E6" s="2">
        <v>18.54</v>
      </c>
      <c r="F6" s="1">
        <f t="shared" si="0"/>
        <v>2.5766666666666662</v>
      </c>
      <c r="G6" s="1">
        <f t="shared" si="3"/>
        <v>3.4633333333333316</v>
      </c>
      <c r="H6" s="1">
        <f t="shared" si="1"/>
        <v>-0.88666666666666538</v>
      </c>
      <c r="I6">
        <f t="shared" si="2"/>
        <v>1.8488993204227191</v>
      </c>
      <c r="J6"/>
      <c r="K6"/>
      <c r="L6"/>
      <c r="M6" s="9"/>
      <c r="O6" s="4"/>
      <c r="P6" s="4"/>
      <c r="Q6" s="4"/>
      <c r="R6" s="4"/>
      <c r="S6" s="4"/>
    </row>
    <row r="7" spans="1:19" s="2" customFormat="1" ht="15.75" x14ac:dyDescent="0.2">
      <c r="A7" s="5" t="s">
        <v>52</v>
      </c>
      <c r="B7" t="s">
        <v>6</v>
      </c>
      <c r="C7" s="2">
        <v>15.96</v>
      </c>
      <c r="D7" s="1">
        <f>AVERAGE(C5:C7)</f>
        <v>15.963333333333333</v>
      </c>
      <c r="E7" s="2">
        <v>18.46</v>
      </c>
      <c r="F7" s="1">
        <f t="shared" si="0"/>
        <v>2.4966666666666679</v>
      </c>
      <c r="G7" s="1">
        <f t="shared" si="3"/>
        <v>3.4633333333333316</v>
      </c>
      <c r="H7" s="1">
        <f t="shared" si="1"/>
        <v>-0.96666666666666368</v>
      </c>
      <c r="I7">
        <f t="shared" si="2"/>
        <v>1.9543199368684878</v>
      </c>
      <c r="J7"/>
      <c r="K7"/>
      <c r="L7"/>
      <c r="M7" s="9"/>
      <c r="O7" s="4"/>
      <c r="P7" s="4"/>
      <c r="Q7" s="4"/>
      <c r="R7" s="4"/>
    </row>
    <row r="8" spans="1:19" s="2" customFormat="1" x14ac:dyDescent="0.2">
      <c r="A8" s="2" t="s">
        <v>51</v>
      </c>
      <c r="B8" t="s">
        <v>6</v>
      </c>
      <c r="C8" s="2">
        <v>15.23</v>
      </c>
      <c r="D8" s="1">
        <f>AVERAGE(C8:C10)</f>
        <v>15.176666666666668</v>
      </c>
      <c r="E8" s="2">
        <v>24.67</v>
      </c>
      <c r="F8" s="1">
        <f>E8-D8</f>
        <v>9.4933333333333341</v>
      </c>
      <c r="G8" s="1">
        <f>AVERAGE(F8:F10)</f>
        <v>9.35</v>
      </c>
      <c r="H8" s="1">
        <f>F8-G8</f>
        <v>0.14333333333333442</v>
      </c>
      <c r="I8">
        <f>POWER(2,-H8)</f>
        <v>0.90542476130834326</v>
      </c>
      <c r="J8">
        <f>AVERAGE(I8:I10)</f>
        <v>1.0039478210419432</v>
      </c>
      <c r="K8">
        <f>STDEV(I8:I10)</f>
        <v>0.10989099631778852</v>
      </c>
      <c r="L8"/>
      <c r="M8" s="9" t="s">
        <v>57</v>
      </c>
      <c r="P8" s="4"/>
      <c r="Q8" s="4"/>
      <c r="R8" s="4"/>
    </row>
    <row r="9" spans="1:19" s="2" customFormat="1" x14ac:dyDescent="0.2">
      <c r="A9" s="2" t="s">
        <v>51</v>
      </c>
      <c r="B9" t="s">
        <v>6</v>
      </c>
      <c r="C9" s="2">
        <v>15.19</v>
      </c>
      <c r="D9" s="1">
        <f>AVERAGE(C8:C10)</f>
        <v>15.176666666666668</v>
      </c>
      <c r="E9" s="2">
        <v>24.36</v>
      </c>
      <c r="F9" s="1">
        <f t="shared" ref="F9:F13" si="4">E9-D9</f>
        <v>9.1833333333333318</v>
      </c>
      <c r="G9" s="1">
        <f>G8</f>
        <v>9.35</v>
      </c>
      <c r="H9" s="1">
        <f t="shared" ref="H9:H13" si="5">F9-G9</f>
        <v>-0.16666666666666785</v>
      </c>
      <c r="I9">
        <f t="shared" ref="I9:I13" si="6">POWER(2,-H9)</f>
        <v>1.1224620483093739</v>
      </c>
      <c r="J9"/>
      <c r="K9"/>
      <c r="L9"/>
      <c r="M9" s="9"/>
      <c r="P9" s="4"/>
      <c r="Q9" s="4"/>
      <c r="R9" s="4"/>
    </row>
    <row r="10" spans="1:19" s="2" customFormat="1" x14ac:dyDescent="0.2">
      <c r="A10" s="2" t="s">
        <v>50</v>
      </c>
      <c r="B10" t="s">
        <v>6</v>
      </c>
      <c r="C10" s="2">
        <v>15.11</v>
      </c>
      <c r="D10" s="1">
        <f>AVERAGE(C8:C10)</f>
        <v>15.176666666666668</v>
      </c>
      <c r="E10" s="2">
        <v>24.55</v>
      </c>
      <c r="F10" s="1">
        <f t="shared" si="4"/>
        <v>9.3733333333333331</v>
      </c>
      <c r="G10" s="1">
        <f t="shared" ref="G10:G13" si="7">G9</f>
        <v>9.35</v>
      </c>
      <c r="H10" s="1">
        <f t="shared" si="5"/>
        <v>2.3333333333333428E-2</v>
      </c>
      <c r="I10">
        <f t="shared" si="6"/>
        <v>0.98395665350811201</v>
      </c>
      <c r="J10"/>
      <c r="K10"/>
      <c r="L10"/>
      <c r="M10" s="9"/>
      <c r="P10" s="4"/>
      <c r="Q10" s="4"/>
      <c r="R10" s="4"/>
    </row>
    <row r="11" spans="1:19" s="2" customFormat="1" ht="15.75" x14ac:dyDescent="0.2">
      <c r="A11" s="5" t="s">
        <v>53</v>
      </c>
      <c r="B11" t="s">
        <v>6</v>
      </c>
      <c r="C11" s="2">
        <v>15.92</v>
      </c>
      <c r="D11" s="1">
        <f>AVERAGE(C11:C13)</f>
        <v>15.963333333333333</v>
      </c>
      <c r="E11" s="2">
        <v>23.3</v>
      </c>
      <c r="F11" s="1">
        <f t="shared" si="4"/>
        <v>7.3366666666666678</v>
      </c>
      <c r="G11" s="1">
        <f t="shared" si="7"/>
        <v>9.35</v>
      </c>
      <c r="H11" s="1">
        <f t="shared" si="5"/>
        <v>-2.0133333333333319</v>
      </c>
      <c r="I11">
        <f t="shared" si="6"/>
        <v>4.0371392048474926</v>
      </c>
      <c r="J11">
        <f>AVERAGE(I11:I13)</f>
        <v>3.9840304702875557</v>
      </c>
      <c r="K11">
        <f>STDEV(I11:I13)</f>
        <v>0.17080109540961652</v>
      </c>
      <c r="L11" s="6">
        <f>IF(_xlfn.F.TEST(I8:I10,I11:I13)&gt;0.05,_xlfn.T.TEST(I8:I10,I11:I13,2,2),_xlfn.T.TEST(I8:I10,I11:I13,2,3))</f>
        <v>1.4234885061271985E-5</v>
      </c>
      <c r="M11" s="9"/>
      <c r="O11" s="4"/>
      <c r="P11" s="4"/>
      <c r="Q11" s="4"/>
      <c r="R11" s="4"/>
    </row>
    <row r="12" spans="1:19" s="2" customFormat="1" ht="15.75" x14ac:dyDescent="0.2">
      <c r="A12" s="5" t="s">
        <v>53</v>
      </c>
      <c r="B12" t="s">
        <v>6</v>
      </c>
      <c r="C12" s="2">
        <v>16.010000000000002</v>
      </c>
      <c r="D12" s="1">
        <f>AVERAGE(C11:C13)</f>
        <v>15.963333333333333</v>
      </c>
      <c r="E12" s="2">
        <v>23.39</v>
      </c>
      <c r="F12" s="1">
        <f t="shared" si="4"/>
        <v>7.4266666666666676</v>
      </c>
      <c r="G12" s="1">
        <f t="shared" si="7"/>
        <v>9.35</v>
      </c>
      <c r="H12" s="1">
        <f t="shared" si="5"/>
        <v>-1.923333333333332</v>
      </c>
      <c r="I12">
        <f t="shared" si="6"/>
        <v>3.7929841246979854</v>
      </c>
      <c r="J12"/>
      <c r="K12"/>
      <c r="L12"/>
      <c r="M12" s="9"/>
      <c r="O12" s="4"/>
      <c r="P12" s="4"/>
      <c r="Q12" s="4"/>
      <c r="R12" s="4"/>
    </row>
    <row r="13" spans="1:19" s="2" customFormat="1" ht="15.75" x14ac:dyDescent="0.2">
      <c r="A13" s="5" t="s">
        <v>52</v>
      </c>
      <c r="B13" t="s">
        <v>6</v>
      </c>
      <c r="C13" s="2">
        <v>15.96</v>
      </c>
      <c r="D13" s="1">
        <f>AVERAGE(C11:C13)</f>
        <v>15.963333333333333</v>
      </c>
      <c r="E13" s="2">
        <v>23.27</v>
      </c>
      <c r="F13" s="1">
        <f t="shared" si="4"/>
        <v>7.3066666666666666</v>
      </c>
      <c r="G13" s="1">
        <f t="shared" si="7"/>
        <v>9.35</v>
      </c>
      <c r="H13" s="1">
        <f t="shared" si="5"/>
        <v>-2.043333333333333</v>
      </c>
      <c r="I13">
        <f t="shared" si="6"/>
        <v>4.1219680813171893</v>
      </c>
      <c r="J13"/>
      <c r="K13"/>
      <c r="L13"/>
      <c r="M13" s="9"/>
      <c r="O13" s="4"/>
      <c r="P13" s="4"/>
      <c r="Q13" s="4"/>
      <c r="R13" s="4"/>
      <c r="S13" s="4"/>
    </row>
    <row r="14" spans="1:19" s="2" customFormat="1" x14ac:dyDescent="0.2">
      <c r="A14" s="2" t="s">
        <v>51</v>
      </c>
      <c r="B14" t="s">
        <v>6</v>
      </c>
      <c r="C14" s="2">
        <v>15.23</v>
      </c>
      <c r="D14" s="1">
        <f>AVERAGE(C14:C16)</f>
        <v>15.176666666666668</v>
      </c>
      <c r="E14" s="2">
        <v>31.48</v>
      </c>
      <c r="F14" s="1">
        <f>E14-D14</f>
        <v>16.303333333333335</v>
      </c>
      <c r="G14" s="1">
        <f>AVERAGE(F14:F16)</f>
        <v>15.99</v>
      </c>
      <c r="H14" s="1">
        <f>F14-G14</f>
        <v>0.31333333333333435</v>
      </c>
      <c r="I14">
        <f>POWER(2,-H14)</f>
        <v>0.80478017243590971</v>
      </c>
      <c r="J14">
        <f>AVERAGE(I14:I16)</f>
        <v>1.0446528995902316</v>
      </c>
      <c r="K14">
        <f>STDEV(I14:I16)</f>
        <v>0.39603914115043531</v>
      </c>
      <c r="L14"/>
      <c r="M14" s="9" t="s">
        <v>59</v>
      </c>
      <c r="Q14" s="4"/>
      <c r="R14" s="4"/>
      <c r="S14" s="4"/>
    </row>
    <row r="15" spans="1:19" s="2" customFormat="1" x14ac:dyDescent="0.2">
      <c r="A15" s="2" t="s">
        <v>51</v>
      </c>
      <c r="B15" t="s">
        <v>6</v>
      </c>
      <c r="C15" s="2">
        <v>15.19</v>
      </c>
      <c r="D15" s="1">
        <f>AVERAGE(C14:C16)</f>
        <v>15.176666666666668</v>
      </c>
      <c r="E15" s="2">
        <v>31.44</v>
      </c>
      <c r="F15" s="1">
        <f t="shared" ref="F15:F19" si="8">E15-D15</f>
        <v>16.263333333333335</v>
      </c>
      <c r="G15" s="1">
        <f>G14</f>
        <v>15.99</v>
      </c>
      <c r="H15" s="1">
        <f t="shared" ref="H15:H19" si="9">F15-G15</f>
        <v>0.2733333333333352</v>
      </c>
      <c r="I15">
        <f t="shared" ref="I15:I19" si="10">POWER(2,-H15)</f>
        <v>0.82740562270001161</v>
      </c>
      <c r="J15"/>
      <c r="K15"/>
      <c r="L15"/>
      <c r="M15" s="9"/>
      <c r="Q15" s="4"/>
      <c r="R15" s="4"/>
      <c r="S15" s="4"/>
    </row>
    <row r="16" spans="1:19" s="2" customFormat="1" x14ac:dyDescent="0.2">
      <c r="A16" s="2" t="s">
        <v>50</v>
      </c>
      <c r="B16" t="s">
        <v>6</v>
      </c>
      <c r="C16" s="2">
        <v>15.11</v>
      </c>
      <c r="D16" s="1">
        <f>AVERAGE(C14:C16)</f>
        <v>15.176666666666668</v>
      </c>
      <c r="E16" s="2">
        <v>30.58</v>
      </c>
      <c r="F16" s="1">
        <f t="shared" si="8"/>
        <v>15.403333333333331</v>
      </c>
      <c r="G16" s="1">
        <f t="shared" ref="G16:G19" si="11">G15</f>
        <v>15.99</v>
      </c>
      <c r="H16" s="1">
        <f t="shared" si="9"/>
        <v>-0.58666666666666956</v>
      </c>
      <c r="I16">
        <f t="shared" si="10"/>
        <v>1.5017729036347731</v>
      </c>
      <c r="J16"/>
      <c r="K16"/>
      <c r="L16"/>
      <c r="M16" s="9"/>
      <c r="Q16" s="4"/>
      <c r="R16" s="4"/>
      <c r="S16" s="4"/>
    </row>
    <row r="17" spans="1:19" s="2" customFormat="1" ht="15.75" x14ac:dyDescent="0.2">
      <c r="A17" s="5" t="s">
        <v>53</v>
      </c>
      <c r="B17" t="s">
        <v>6</v>
      </c>
      <c r="C17" s="2">
        <v>15.92</v>
      </c>
      <c r="D17" s="1">
        <f>AVERAGE(C17:C19)</f>
        <v>15.963333333333333</v>
      </c>
      <c r="E17" s="2">
        <v>30.45</v>
      </c>
      <c r="F17" s="1">
        <f t="shared" si="8"/>
        <v>14.486666666666666</v>
      </c>
      <c r="G17" s="1">
        <f t="shared" si="11"/>
        <v>15.99</v>
      </c>
      <c r="H17" s="1">
        <f t="shared" si="9"/>
        <v>-1.5033333333333339</v>
      </c>
      <c r="I17">
        <f t="shared" si="10"/>
        <v>2.8349697344445208</v>
      </c>
      <c r="J17">
        <f>AVERAGE(I17:I19)</f>
        <v>3.4907020286004253</v>
      </c>
      <c r="K17">
        <f>STDEV(I17:I19)</f>
        <v>1.0503709019331471</v>
      </c>
      <c r="L17" s="6">
        <f>IF(_xlfn.F.TEST(I14:I16,I17:I19)&gt;0.05,_xlfn.T.TEST(I14:I16,I17:I19,2,2),_xlfn.T.TEST(I14:I16,I17:I19,2,3))</f>
        <v>1.9534312622708137E-2</v>
      </c>
      <c r="M17" s="9"/>
      <c r="O17" s="4"/>
      <c r="P17" s="4"/>
      <c r="Q17" s="4"/>
      <c r="R17" s="4"/>
      <c r="S17" s="4"/>
    </row>
    <row r="18" spans="1:19" s="2" customFormat="1" ht="15.75" x14ac:dyDescent="0.2">
      <c r="A18" s="5" t="s">
        <v>53</v>
      </c>
      <c r="B18" t="s">
        <v>6</v>
      </c>
      <c r="C18" s="2">
        <v>16.010000000000002</v>
      </c>
      <c r="D18" s="1">
        <f>AVERAGE(C17:C19)</f>
        <v>15.963333333333333</v>
      </c>
      <c r="E18" s="2">
        <v>29.72</v>
      </c>
      <c r="F18" s="1">
        <f t="shared" si="8"/>
        <v>13.756666666666666</v>
      </c>
      <c r="G18" s="1">
        <f t="shared" si="11"/>
        <v>15.99</v>
      </c>
      <c r="H18" s="1">
        <f t="shared" si="9"/>
        <v>-2.2333333333333343</v>
      </c>
      <c r="I18">
        <f t="shared" si="10"/>
        <v>4.7021916251344376</v>
      </c>
      <c r="J18"/>
      <c r="K18"/>
      <c r="L18"/>
      <c r="M18" s="9"/>
      <c r="O18" s="4"/>
      <c r="P18" s="4"/>
      <c r="Q18" s="4"/>
      <c r="R18" s="4"/>
      <c r="S18" s="4"/>
    </row>
    <row r="19" spans="1:19" s="2" customFormat="1" ht="15.75" x14ac:dyDescent="0.2">
      <c r="A19" s="5" t="s">
        <v>52</v>
      </c>
      <c r="B19" t="s">
        <v>6</v>
      </c>
      <c r="C19" s="2">
        <v>15.96</v>
      </c>
      <c r="D19" s="1">
        <f>AVERAGE(C17:C19)</f>
        <v>15.963333333333333</v>
      </c>
      <c r="E19" s="2">
        <v>30.4</v>
      </c>
      <c r="F19" s="1">
        <f t="shared" si="8"/>
        <v>14.436666666666666</v>
      </c>
      <c r="G19" s="1">
        <f t="shared" si="11"/>
        <v>15.99</v>
      </c>
      <c r="H19" s="1">
        <f t="shared" si="9"/>
        <v>-1.5533333333333346</v>
      </c>
      <c r="I19">
        <f t="shared" si="10"/>
        <v>2.9349447262223181</v>
      </c>
      <c r="J19"/>
      <c r="K19"/>
      <c r="L19"/>
      <c r="M19" s="9"/>
      <c r="O19" s="4"/>
      <c r="P19" s="4"/>
      <c r="Q19" s="4"/>
      <c r="R19" s="4"/>
      <c r="S19" s="4"/>
    </row>
    <row r="20" spans="1:19" s="2" customFormat="1" x14ac:dyDescent="0.2">
      <c r="A20" s="2" t="s">
        <v>51</v>
      </c>
      <c r="B20" t="s">
        <v>6</v>
      </c>
      <c r="C20" s="2">
        <v>15.23</v>
      </c>
      <c r="D20" s="1">
        <f>AVERAGE(C20:C22)</f>
        <v>15.176666666666668</v>
      </c>
      <c r="E20" s="2">
        <v>28.01</v>
      </c>
      <c r="F20" s="1">
        <f>E20-D20</f>
        <v>12.833333333333334</v>
      </c>
      <c r="G20" s="1">
        <f>AVERAGE(F20:F22)</f>
        <v>12.723333333333334</v>
      </c>
      <c r="H20" s="1">
        <f>F20-G20</f>
        <v>0.10999999999999943</v>
      </c>
      <c r="I20">
        <f>POWER(2,-H20)</f>
        <v>0.92658806189037124</v>
      </c>
      <c r="J20">
        <f>AVERAGE(I20:I22)</f>
        <v>1.0084390763733773</v>
      </c>
      <c r="K20">
        <f>STDEV(I20:I22)</f>
        <v>0.16420257083774711</v>
      </c>
      <c r="L20"/>
      <c r="M20" s="9" t="s">
        <v>60</v>
      </c>
      <c r="Q20" s="4"/>
      <c r="R20" s="4"/>
      <c r="S20" s="4"/>
    </row>
    <row r="21" spans="1:19" s="2" customFormat="1" x14ac:dyDescent="0.2">
      <c r="A21" s="2" t="s">
        <v>51</v>
      </c>
      <c r="B21" t="s">
        <v>6</v>
      </c>
      <c r="C21" s="2">
        <v>15.19</v>
      </c>
      <c r="D21" s="1">
        <f>AVERAGE(C20:C22)</f>
        <v>15.176666666666668</v>
      </c>
      <c r="E21" s="2">
        <v>28.05</v>
      </c>
      <c r="F21" s="1">
        <f t="shared" ref="F21:F25" si="12">E21-D21</f>
        <v>12.873333333333333</v>
      </c>
      <c r="G21" s="1">
        <f>G20</f>
        <v>12.723333333333334</v>
      </c>
      <c r="H21" s="1">
        <f t="shared" ref="H21:H25" si="13">F21-G21</f>
        <v>0.14999999999999858</v>
      </c>
      <c r="I21">
        <f t="shared" ref="I21:I25" si="14">POWER(2,-H21)</f>
        <v>0.90125046261083108</v>
      </c>
      <c r="J21"/>
      <c r="K21"/>
      <c r="L21"/>
      <c r="M21" s="9"/>
      <c r="Q21" s="4"/>
      <c r="R21" s="4"/>
      <c r="S21" s="4"/>
    </row>
    <row r="22" spans="1:19" s="2" customFormat="1" x14ac:dyDescent="0.2">
      <c r="A22" s="2" t="s">
        <v>50</v>
      </c>
      <c r="B22" t="s">
        <v>6</v>
      </c>
      <c r="C22" s="2">
        <v>15.11</v>
      </c>
      <c r="D22" s="1">
        <f>AVERAGE(C20:C22)</f>
        <v>15.176666666666668</v>
      </c>
      <c r="E22" s="2">
        <v>27.64</v>
      </c>
      <c r="F22" s="1">
        <f t="shared" si="12"/>
        <v>12.463333333333333</v>
      </c>
      <c r="G22" s="1">
        <f t="shared" ref="G22:G25" si="15">G21</f>
        <v>12.723333333333334</v>
      </c>
      <c r="H22" s="1">
        <f t="shared" si="13"/>
        <v>-0.26000000000000156</v>
      </c>
      <c r="I22">
        <f t="shared" si="14"/>
        <v>1.1974787046189299</v>
      </c>
      <c r="J22"/>
      <c r="K22"/>
      <c r="L22"/>
      <c r="M22" s="9"/>
      <c r="Q22" s="4"/>
      <c r="R22" s="4"/>
      <c r="S22" s="4"/>
    </row>
    <row r="23" spans="1:19" s="2" customFormat="1" ht="15.75" x14ac:dyDescent="0.2">
      <c r="A23" s="5" t="s">
        <v>53</v>
      </c>
      <c r="B23" t="s">
        <v>6</v>
      </c>
      <c r="C23" s="2">
        <v>15.92</v>
      </c>
      <c r="D23" s="1">
        <f>AVERAGE(C23:C25)</f>
        <v>15.963333333333333</v>
      </c>
      <c r="E23" s="2">
        <v>25.25</v>
      </c>
      <c r="F23" s="1">
        <f t="shared" si="12"/>
        <v>9.2866666666666671</v>
      </c>
      <c r="G23" s="1">
        <f t="shared" si="15"/>
        <v>12.723333333333334</v>
      </c>
      <c r="H23" s="1">
        <f t="shared" si="13"/>
        <v>-3.4366666666666674</v>
      </c>
      <c r="I23">
        <f t="shared" si="14"/>
        <v>10.827788193097973</v>
      </c>
      <c r="J23">
        <f>AVERAGE(I23:I25)</f>
        <v>10.979641810025184</v>
      </c>
      <c r="K23">
        <f>STDEV(I23:I25)</f>
        <v>0.15220649891218849</v>
      </c>
      <c r="L23" s="6">
        <f>IF(_xlfn.F.TEST(I20:I22,I23:I25)&gt;0.05,_xlfn.T.TEST(I20:I22,I23:I25,2,2),_xlfn.T.TEST(I20:I22,I23:I25,2,3))</f>
        <v>1.692838164191823E-7</v>
      </c>
      <c r="M23" s="9"/>
      <c r="O23" s="4"/>
      <c r="P23" s="4"/>
      <c r="Q23" s="4"/>
      <c r="R23" s="4"/>
      <c r="S23" s="4"/>
    </row>
    <row r="24" spans="1:19" s="2" customFormat="1" ht="15.75" x14ac:dyDescent="0.2">
      <c r="A24" s="5" t="s">
        <v>53</v>
      </c>
      <c r="B24" t="s">
        <v>6</v>
      </c>
      <c r="C24" s="2">
        <v>16.010000000000002</v>
      </c>
      <c r="D24" s="1">
        <f>AVERAGE(C23:C25)</f>
        <v>15.963333333333333</v>
      </c>
      <c r="E24" s="2">
        <v>25.23</v>
      </c>
      <c r="F24" s="1">
        <f t="shared" si="12"/>
        <v>9.2666666666666675</v>
      </c>
      <c r="G24" s="1">
        <f t="shared" si="15"/>
        <v>12.723333333333334</v>
      </c>
      <c r="H24" s="1">
        <f t="shared" si="13"/>
        <v>-3.456666666666667</v>
      </c>
      <c r="I24">
        <f t="shared" si="14"/>
        <v>10.978938483550243</v>
      </c>
      <c r="J24"/>
      <c r="K24"/>
      <c r="L24"/>
      <c r="M24" s="9"/>
      <c r="O24" s="4"/>
      <c r="P24" s="4"/>
      <c r="Q24" s="4"/>
      <c r="R24" s="4"/>
      <c r="S24" s="4"/>
    </row>
    <row r="25" spans="1:19" s="2" customFormat="1" ht="15.75" x14ac:dyDescent="0.2">
      <c r="A25" s="5" t="s">
        <v>52</v>
      </c>
      <c r="B25" t="s">
        <v>6</v>
      </c>
      <c r="C25" s="2">
        <v>15.96</v>
      </c>
      <c r="D25" s="1">
        <f>AVERAGE(C23:C25)</f>
        <v>15.963333333333333</v>
      </c>
      <c r="E25" s="2">
        <v>25.21</v>
      </c>
      <c r="F25" s="1">
        <f t="shared" si="12"/>
        <v>9.2466666666666679</v>
      </c>
      <c r="G25" s="1">
        <f t="shared" si="15"/>
        <v>12.723333333333334</v>
      </c>
      <c r="H25" s="1">
        <f t="shared" si="13"/>
        <v>-3.4766666666666666</v>
      </c>
      <c r="I25">
        <f t="shared" si="14"/>
        <v>11.13219875342733</v>
      </c>
      <c r="J25"/>
      <c r="K25"/>
      <c r="L25"/>
      <c r="M25" s="9"/>
      <c r="O25" s="4"/>
      <c r="P25" s="4"/>
      <c r="Q25" s="4"/>
      <c r="R25" s="4"/>
      <c r="S25" s="4"/>
    </row>
    <row r="26" spans="1:19" x14ac:dyDescent="0.2">
      <c r="A26" s="2" t="s">
        <v>51</v>
      </c>
      <c r="B26" t="s">
        <v>6</v>
      </c>
      <c r="C26" s="2">
        <v>15.23</v>
      </c>
      <c r="D26" s="1">
        <f>AVERAGE(C26:C28)</f>
        <v>15.176666666666668</v>
      </c>
      <c r="E26" s="2">
        <v>26.51</v>
      </c>
      <c r="F26" s="1">
        <f>E26-D26</f>
        <v>11.333333333333334</v>
      </c>
      <c r="G26" s="1">
        <f>AVERAGE(F26:F28)</f>
        <v>11.326666666666666</v>
      </c>
      <c r="H26" s="1">
        <f>F26-G26</f>
        <v>6.6666666666677088E-3</v>
      </c>
      <c r="I26">
        <f>POWER(2,-H26)</f>
        <v>0.9953896791032284</v>
      </c>
      <c r="J26">
        <f>AVERAGE(I26:I28)</f>
        <v>1.0000213864727774</v>
      </c>
      <c r="K26">
        <f>STDEV(I26:I28)</f>
        <v>8.0223524898501725E-3</v>
      </c>
      <c r="M26" s="9" t="s">
        <v>61</v>
      </c>
    </row>
    <row r="27" spans="1:19" x14ac:dyDescent="0.2">
      <c r="A27" s="2" t="s">
        <v>51</v>
      </c>
      <c r="B27" t="s">
        <v>6</v>
      </c>
      <c r="C27" s="2">
        <v>15.19</v>
      </c>
      <c r="D27" s="1">
        <f>AVERAGE(C26:C28)</f>
        <v>15.176666666666668</v>
      </c>
      <c r="E27" s="2">
        <v>26.51</v>
      </c>
      <c r="F27" s="1">
        <f t="shared" ref="F27:F31" si="16">E27-D27</f>
        <v>11.333333333333334</v>
      </c>
      <c r="G27" s="1">
        <f>G26</f>
        <v>11.326666666666666</v>
      </c>
      <c r="H27" s="1">
        <f t="shared" ref="H27:H31" si="17">F27-G27</f>
        <v>6.6666666666677088E-3</v>
      </c>
      <c r="I27">
        <f t="shared" ref="I27:I31" si="18">POWER(2,-H27)</f>
        <v>0.9953896791032284</v>
      </c>
      <c r="M27" s="9"/>
    </row>
    <row r="28" spans="1:19" x14ac:dyDescent="0.2">
      <c r="A28" s="2" t="s">
        <v>50</v>
      </c>
      <c r="B28" t="s">
        <v>6</v>
      </c>
      <c r="C28" s="2">
        <v>15.11</v>
      </c>
      <c r="D28" s="1">
        <f>AVERAGE(C26:C28)</f>
        <v>15.176666666666668</v>
      </c>
      <c r="E28" s="2">
        <v>26.49</v>
      </c>
      <c r="F28" s="1">
        <f t="shared" si="16"/>
        <v>11.313333333333331</v>
      </c>
      <c r="G28" s="1">
        <f t="shared" ref="G28:G31" si="19">G27</f>
        <v>11.326666666666666</v>
      </c>
      <c r="H28" s="1">
        <f t="shared" si="17"/>
        <v>-1.3333333333335418E-2</v>
      </c>
      <c r="I28">
        <f t="shared" si="18"/>
        <v>1.0092848012118756</v>
      </c>
      <c r="M28" s="9"/>
    </row>
    <row r="29" spans="1:19" ht="15.75" x14ac:dyDescent="0.2">
      <c r="A29" s="5" t="s">
        <v>53</v>
      </c>
      <c r="B29" t="s">
        <v>6</v>
      </c>
      <c r="C29" s="2">
        <v>15.92</v>
      </c>
      <c r="D29" s="1">
        <f>AVERAGE(C29:C31)</f>
        <v>15.963333333333333</v>
      </c>
      <c r="E29" s="2">
        <v>25.83</v>
      </c>
      <c r="F29" s="1">
        <f t="shared" si="16"/>
        <v>9.8666666666666654</v>
      </c>
      <c r="G29" s="1">
        <f t="shared" si="19"/>
        <v>11.326666666666666</v>
      </c>
      <c r="H29" s="1">
        <f t="shared" si="17"/>
        <v>-1.4600000000000009</v>
      </c>
      <c r="I29">
        <f t="shared" si="18"/>
        <v>2.751083636279489</v>
      </c>
      <c r="J29">
        <f>AVERAGE(I29:I31)</f>
        <v>2.8839008151315819</v>
      </c>
      <c r="K29">
        <f>STDEV(I29:I31)</f>
        <v>0.15387327468215334</v>
      </c>
      <c r="L29" s="6">
        <f>IF(_xlfn.F.TEST(I26:I28,I29:I31)&gt;0.05,_xlfn.T.TEST(I26:I28,I29:I31,2,2),_xlfn.T.TEST(I26:I28,I29:I31,2,3))</f>
        <v>2.1651558075911391E-3</v>
      </c>
      <c r="M29" s="9"/>
    </row>
    <row r="30" spans="1:19" ht="15.75" x14ac:dyDescent="0.2">
      <c r="A30" s="5" t="s">
        <v>53</v>
      </c>
      <c r="B30" t="s">
        <v>6</v>
      </c>
      <c r="C30" s="2">
        <v>16.010000000000002</v>
      </c>
      <c r="D30" s="1">
        <f>AVERAGE(C29:C31)</f>
        <v>15.963333333333333</v>
      </c>
      <c r="E30" s="2">
        <v>25.68</v>
      </c>
      <c r="F30" s="1">
        <f t="shared" si="16"/>
        <v>9.7166666666666668</v>
      </c>
      <c r="G30" s="1">
        <f t="shared" si="19"/>
        <v>11.326666666666666</v>
      </c>
      <c r="H30" s="1">
        <f t="shared" si="17"/>
        <v>-1.6099999999999994</v>
      </c>
      <c r="I30">
        <f t="shared" si="18"/>
        <v>3.0525184179211169</v>
      </c>
      <c r="M30" s="9"/>
    </row>
    <row r="31" spans="1:19" ht="15.75" x14ac:dyDescent="0.2">
      <c r="A31" s="5" t="s">
        <v>52</v>
      </c>
      <c r="B31" t="s">
        <v>6</v>
      </c>
      <c r="C31" s="2">
        <v>15.96</v>
      </c>
      <c r="D31" s="1">
        <f>AVERAGE(C29:C31)</f>
        <v>15.963333333333333</v>
      </c>
      <c r="E31" s="2">
        <v>25.78</v>
      </c>
      <c r="F31" s="1">
        <f t="shared" si="16"/>
        <v>9.8166666666666682</v>
      </c>
      <c r="G31" s="1">
        <f t="shared" si="19"/>
        <v>11.326666666666666</v>
      </c>
      <c r="H31" s="1">
        <f t="shared" si="17"/>
        <v>-1.509999999999998</v>
      </c>
      <c r="I31">
        <f t="shared" si="18"/>
        <v>2.8481003911941394</v>
      </c>
      <c r="M31" s="9"/>
    </row>
  </sheetData>
  <mergeCells count="5">
    <mergeCell ref="M2:M7"/>
    <mergeCell ref="M8:M13"/>
    <mergeCell ref="M14:M19"/>
    <mergeCell ref="M20:M25"/>
    <mergeCell ref="M26:M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7"/>
  <sheetViews>
    <sheetView workbookViewId="0">
      <selection activeCell="J19" sqref="J19"/>
    </sheetView>
  </sheetViews>
  <sheetFormatPr defaultRowHeight="14.25" x14ac:dyDescent="0.2"/>
  <sheetData>
    <row r="1" spans="1:6" s="2" customFormat="1" x14ac:dyDescent="0.2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s="2" customFormat="1" x14ac:dyDescent="0.2">
      <c r="A2" s="2" t="s">
        <v>7</v>
      </c>
      <c r="B2" s="2" t="s">
        <v>8</v>
      </c>
      <c r="C2" s="2">
        <v>18.649999999999999</v>
      </c>
      <c r="D2" s="2">
        <v>81.5</v>
      </c>
      <c r="E2" s="2" t="s">
        <v>55</v>
      </c>
      <c r="F2" s="2" t="s">
        <v>51</v>
      </c>
    </row>
    <row r="3" spans="1:6" s="2" customFormat="1" x14ac:dyDescent="0.2">
      <c r="A3" s="2" t="s">
        <v>9</v>
      </c>
      <c r="B3" s="2" t="s">
        <v>8</v>
      </c>
      <c r="C3" s="2">
        <v>18.64</v>
      </c>
      <c r="D3" s="2">
        <v>81.5</v>
      </c>
      <c r="E3" s="2" t="s">
        <v>55</v>
      </c>
      <c r="F3" s="2" t="s">
        <v>51</v>
      </c>
    </row>
    <row r="4" spans="1:6" s="2" customFormat="1" x14ac:dyDescent="0.2">
      <c r="A4" s="2" t="s">
        <v>10</v>
      </c>
      <c r="B4" s="2" t="s">
        <v>8</v>
      </c>
      <c r="C4" s="2">
        <v>18.63</v>
      </c>
      <c r="D4" s="2">
        <v>82</v>
      </c>
      <c r="E4" s="2" t="s">
        <v>54</v>
      </c>
      <c r="F4" s="2" t="s">
        <v>50</v>
      </c>
    </row>
    <row r="5" spans="1:6" s="2" customFormat="1" ht="15.75" x14ac:dyDescent="0.2">
      <c r="A5" s="2" t="s">
        <v>11</v>
      </c>
      <c r="B5" s="2" t="s">
        <v>8</v>
      </c>
      <c r="C5" s="2">
        <v>18.34</v>
      </c>
      <c r="D5" s="2">
        <v>81.5</v>
      </c>
      <c r="E5" s="2" t="s">
        <v>54</v>
      </c>
      <c r="F5" s="5" t="s">
        <v>53</v>
      </c>
    </row>
    <row r="6" spans="1:6" s="2" customFormat="1" ht="15.75" x14ac:dyDescent="0.2">
      <c r="A6" s="2" t="s">
        <v>12</v>
      </c>
      <c r="B6" s="2" t="s">
        <v>8</v>
      </c>
      <c r="C6" s="2">
        <v>18.54</v>
      </c>
      <c r="D6" s="2">
        <v>81.5</v>
      </c>
      <c r="E6" s="2" t="s">
        <v>54</v>
      </c>
      <c r="F6" s="5" t="s">
        <v>53</v>
      </c>
    </row>
    <row r="7" spans="1:6" s="2" customFormat="1" ht="15.75" x14ac:dyDescent="0.2">
      <c r="A7" s="2" t="s">
        <v>13</v>
      </c>
      <c r="B7" s="2" t="s">
        <v>8</v>
      </c>
      <c r="C7" s="2">
        <v>18.46</v>
      </c>
      <c r="D7" s="2">
        <v>81.5</v>
      </c>
      <c r="E7" s="2" t="s">
        <v>54</v>
      </c>
      <c r="F7" s="5" t="s">
        <v>52</v>
      </c>
    </row>
    <row r="8" spans="1:6" s="2" customFormat="1" x14ac:dyDescent="0.2">
      <c r="A8" s="2" t="s">
        <v>14</v>
      </c>
      <c r="B8" s="2" t="s">
        <v>8</v>
      </c>
      <c r="C8" s="2">
        <v>24.67</v>
      </c>
      <c r="D8" s="2">
        <v>78</v>
      </c>
      <c r="E8" s="2" t="s">
        <v>57</v>
      </c>
      <c r="F8" s="2" t="s">
        <v>51</v>
      </c>
    </row>
    <row r="9" spans="1:6" s="2" customFormat="1" x14ac:dyDescent="0.2">
      <c r="A9" s="2" t="s">
        <v>15</v>
      </c>
      <c r="B9" s="2" t="s">
        <v>8</v>
      </c>
      <c r="C9" s="2">
        <v>24.36</v>
      </c>
      <c r="D9" s="2">
        <v>77.5</v>
      </c>
      <c r="E9" s="2" t="s">
        <v>57</v>
      </c>
      <c r="F9" s="2" t="s">
        <v>51</v>
      </c>
    </row>
    <row r="10" spans="1:6" s="2" customFormat="1" x14ac:dyDescent="0.2">
      <c r="A10" s="2" t="s">
        <v>16</v>
      </c>
      <c r="B10" s="2" t="s">
        <v>8</v>
      </c>
      <c r="C10" s="2">
        <v>24.55</v>
      </c>
      <c r="D10" s="2">
        <v>78</v>
      </c>
      <c r="E10" s="2" t="s">
        <v>56</v>
      </c>
      <c r="F10" s="2" t="s">
        <v>50</v>
      </c>
    </row>
    <row r="11" spans="1:6" s="2" customFormat="1" ht="15.75" x14ac:dyDescent="0.2">
      <c r="A11" s="2" t="s">
        <v>17</v>
      </c>
      <c r="B11" s="2" t="s">
        <v>8</v>
      </c>
      <c r="C11" s="2">
        <v>23.3</v>
      </c>
      <c r="D11" s="2">
        <v>87.5</v>
      </c>
      <c r="E11" s="2" t="s">
        <v>56</v>
      </c>
      <c r="F11" s="5" t="s">
        <v>53</v>
      </c>
    </row>
    <row r="12" spans="1:6" s="2" customFormat="1" ht="15.75" x14ac:dyDescent="0.2">
      <c r="A12" s="2" t="s">
        <v>18</v>
      </c>
      <c r="B12" s="2" t="s">
        <v>8</v>
      </c>
      <c r="C12" s="2">
        <v>23.39</v>
      </c>
      <c r="D12" s="2">
        <v>87.5</v>
      </c>
      <c r="E12" s="2" t="s">
        <v>56</v>
      </c>
      <c r="F12" s="5" t="s">
        <v>53</v>
      </c>
    </row>
    <row r="13" spans="1:6" s="2" customFormat="1" ht="15.75" x14ac:dyDescent="0.2">
      <c r="A13" s="2" t="s">
        <v>19</v>
      </c>
      <c r="B13" s="2" t="s">
        <v>8</v>
      </c>
      <c r="C13" s="2">
        <v>23.27</v>
      </c>
      <c r="D13" s="2">
        <v>87.5</v>
      </c>
      <c r="E13" s="2" t="s">
        <v>56</v>
      </c>
      <c r="F13" s="5" t="s">
        <v>52</v>
      </c>
    </row>
    <row r="14" spans="1:6" s="2" customFormat="1" x14ac:dyDescent="0.2">
      <c r="A14" s="2" t="s">
        <v>20</v>
      </c>
      <c r="B14" s="2" t="s">
        <v>8</v>
      </c>
      <c r="C14" s="2">
        <v>31.48</v>
      </c>
      <c r="D14" s="2">
        <v>83</v>
      </c>
      <c r="E14" s="2" t="s">
        <v>59</v>
      </c>
      <c r="F14" s="2" t="s">
        <v>51</v>
      </c>
    </row>
    <row r="15" spans="1:6" s="2" customFormat="1" x14ac:dyDescent="0.2">
      <c r="A15" s="2" t="s">
        <v>21</v>
      </c>
      <c r="B15" s="2" t="s">
        <v>8</v>
      </c>
      <c r="C15" s="2">
        <v>31.44</v>
      </c>
      <c r="D15" s="2">
        <v>82.5</v>
      </c>
      <c r="E15" s="2" t="s">
        <v>59</v>
      </c>
      <c r="F15" s="2" t="s">
        <v>51</v>
      </c>
    </row>
    <row r="16" spans="1:6" s="2" customFormat="1" x14ac:dyDescent="0.2">
      <c r="A16" s="2" t="s">
        <v>22</v>
      </c>
      <c r="B16" s="2" t="s">
        <v>8</v>
      </c>
      <c r="C16" s="2">
        <v>30.58</v>
      </c>
      <c r="D16" s="2">
        <v>81.5</v>
      </c>
      <c r="E16" s="2" t="s">
        <v>58</v>
      </c>
      <c r="F16" s="2" t="s">
        <v>50</v>
      </c>
    </row>
    <row r="17" spans="1:6" s="2" customFormat="1" ht="15.75" x14ac:dyDescent="0.2">
      <c r="A17" s="2" t="s">
        <v>23</v>
      </c>
      <c r="B17" s="2" t="s">
        <v>8</v>
      </c>
      <c r="C17" s="2">
        <v>30.45</v>
      </c>
      <c r="D17" s="2">
        <v>83</v>
      </c>
      <c r="E17" s="2" t="s">
        <v>58</v>
      </c>
      <c r="F17" s="5" t="s">
        <v>53</v>
      </c>
    </row>
    <row r="18" spans="1:6" s="2" customFormat="1" ht="15.75" x14ac:dyDescent="0.2">
      <c r="A18" s="2" t="s">
        <v>24</v>
      </c>
      <c r="B18" s="2" t="s">
        <v>8</v>
      </c>
      <c r="C18" s="2">
        <v>29.72</v>
      </c>
      <c r="D18" s="2">
        <v>80.5</v>
      </c>
      <c r="E18" s="2" t="s">
        <v>58</v>
      </c>
      <c r="F18" s="5" t="s">
        <v>53</v>
      </c>
    </row>
    <row r="19" spans="1:6" s="2" customFormat="1" ht="15.75" x14ac:dyDescent="0.2">
      <c r="A19" s="2" t="s">
        <v>25</v>
      </c>
      <c r="B19" s="2" t="s">
        <v>8</v>
      </c>
      <c r="C19" s="2">
        <v>30.4</v>
      </c>
      <c r="D19" s="2">
        <v>81.5</v>
      </c>
      <c r="E19" s="2" t="s">
        <v>58</v>
      </c>
      <c r="F19" s="5" t="s">
        <v>52</v>
      </c>
    </row>
    <row r="20" spans="1:6" s="2" customFormat="1" x14ac:dyDescent="0.2">
      <c r="A20" s="2" t="s">
        <v>26</v>
      </c>
      <c r="B20" s="2" t="s">
        <v>8</v>
      </c>
      <c r="C20" s="2">
        <v>28.01</v>
      </c>
      <c r="D20" s="2">
        <v>86</v>
      </c>
      <c r="E20" s="2" t="s">
        <v>60</v>
      </c>
      <c r="F20" s="2" t="s">
        <v>51</v>
      </c>
    </row>
    <row r="21" spans="1:6" s="2" customFormat="1" x14ac:dyDescent="0.2">
      <c r="A21" s="2" t="s">
        <v>27</v>
      </c>
      <c r="B21" s="2" t="s">
        <v>8</v>
      </c>
      <c r="C21" s="2">
        <v>28.05</v>
      </c>
      <c r="D21" s="2">
        <v>86</v>
      </c>
      <c r="E21" s="2" t="s">
        <v>60</v>
      </c>
      <c r="F21" s="2" t="s">
        <v>51</v>
      </c>
    </row>
    <row r="22" spans="1:6" s="2" customFormat="1" x14ac:dyDescent="0.2">
      <c r="A22" s="2" t="s">
        <v>28</v>
      </c>
      <c r="B22" s="2" t="s">
        <v>8</v>
      </c>
      <c r="C22" s="2">
        <v>27.64</v>
      </c>
      <c r="D22" s="2">
        <v>86</v>
      </c>
      <c r="E22" s="2" t="s">
        <v>60</v>
      </c>
      <c r="F22" s="2" t="s">
        <v>50</v>
      </c>
    </row>
    <row r="23" spans="1:6" s="2" customFormat="1" ht="15.75" x14ac:dyDescent="0.2">
      <c r="A23" s="2" t="s">
        <v>29</v>
      </c>
      <c r="B23" s="2" t="s">
        <v>8</v>
      </c>
      <c r="C23" s="2">
        <v>25.25</v>
      </c>
      <c r="D23" s="2">
        <v>86.5</v>
      </c>
      <c r="E23" s="2" t="s">
        <v>60</v>
      </c>
      <c r="F23" s="5" t="s">
        <v>53</v>
      </c>
    </row>
    <row r="24" spans="1:6" s="2" customFormat="1" ht="15.75" x14ac:dyDescent="0.2">
      <c r="A24" s="2" t="s">
        <v>30</v>
      </c>
      <c r="B24" s="2" t="s">
        <v>8</v>
      </c>
      <c r="C24" s="2">
        <v>25.23</v>
      </c>
      <c r="D24" s="2">
        <v>86.5</v>
      </c>
      <c r="E24" s="2" t="s">
        <v>60</v>
      </c>
      <c r="F24" s="5" t="s">
        <v>53</v>
      </c>
    </row>
    <row r="25" spans="1:6" s="2" customFormat="1" ht="15.75" x14ac:dyDescent="0.2">
      <c r="A25" s="2" t="s">
        <v>31</v>
      </c>
      <c r="B25" s="2" t="s">
        <v>8</v>
      </c>
      <c r="C25" s="2">
        <v>25.21</v>
      </c>
      <c r="D25" s="2">
        <v>86.5</v>
      </c>
      <c r="E25" s="2" t="s">
        <v>60</v>
      </c>
      <c r="F25" s="5" t="s">
        <v>52</v>
      </c>
    </row>
    <row r="26" spans="1:6" s="2" customFormat="1" x14ac:dyDescent="0.2">
      <c r="A26" s="2" t="s">
        <v>32</v>
      </c>
      <c r="B26" s="2" t="s">
        <v>8</v>
      </c>
      <c r="C26" s="2">
        <v>26.51</v>
      </c>
      <c r="D26" s="2">
        <v>84</v>
      </c>
      <c r="E26" s="2" t="s">
        <v>61</v>
      </c>
      <c r="F26" s="2" t="s">
        <v>51</v>
      </c>
    </row>
    <row r="27" spans="1:6" s="2" customFormat="1" x14ac:dyDescent="0.2">
      <c r="A27" s="2" t="s">
        <v>33</v>
      </c>
      <c r="B27" s="2" t="s">
        <v>8</v>
      </c>
      <c r="C27" s="2">
        <v>26.51</v>
      </c>
      <c r="D27" s="2">
        <v>84</v>
      </c>
      <c r="E27" s="2" t="s">
        <v>61</v>
      </c>
      <c r="F27" s="2" t="s">
        <v>51</v>
      </c>
    </row>
    <row r="28" spans="1:6" s="2" customFormat="1" x14ac:dyDescent="0.2">
      <c r="A28" s="2" t="s">
        <v>34</v>
      </c>
      <c r="B28" s="2" t="s">
        <v>8</v>
      </c>
      <c r="C28" s="2">
        <v>26.49</v>
      </c>
      <c r="D28" s="2">
        <v>85</v>
      </c>
      <c r="E28" s="2" t="s">
        <v>61</v>
      </c>
      <c r="F28" s="2" t="s">
        <v>50</v>
      </c>
    </row>
    <row r="29" spans="1:6" s="2" customFormat="1" ht="15.75" x14ac:dyDescent="0.2">
      <c r="A29" s="2" t="s">
        <v>35</v>
      </c>
      <c r="B29" s="2" t="s">
        <v>8</v>
      </c>
      <c r="C29" s="2">
        <v>25.83</v>
      </c>
      <c r="D29" s="2">
        <v>84.5</v>
      </c>
      <c r="E29" s="2" t="s">
        <v>61</v>
      </c>
      <c r="F29" s="5" t="s">
        <v>53</v>
      </c>
    </row>
    <row r="30" spans="1:6" s="2" customFormat="1" ht="15.75" x14ac:dyDescent="0.2">
      <c r="A30" s="2" t="s">
        <v>36</v>
      </c>
      <c r="B30" s="2" t="s">
        <v>8</v>
      </c>
      <c r="C30" s="2">
        <v>25.68</v>
      </c>
      <c r="D30" s="2">
        <v>84.5</v>
      </c>
      <c r="E30" s="2" t="s">
        <v>61</v>
      </c>
      <c r="F30" s="5" t="s">
        <v>53</v>
      </c>
    </row>
    <row r="31" spans="1:6" s="2" customFormat="1" ht="15.75" x14ac:dyDescent="0.2">
      <c r="A31" s="2" t="s">
        <v>37</v>
      </c>
      <c r="B31" s="2" t="s">
        <v>8</v>
      </c>
      <c r="C31" s="2">
        <v>25.78</v>
      </c>
      <c r="D31" s="2">
        <v>84.5</v>
      </c>
      <c r="E31" s="2" t="s">
        <v>61</v>
      </c>
      <c r="F31" s="5" t="s">
        <v>52</v>
      </c>
    </row>
    <row r="32" spans="1:6" x14ac:dyDescent="0.2">
      <c r="A32" s="2" t="s">
        <v>62</v>
      </c>
      <c r="B32" s="2" t="s">
        <v>8</v>
      </c>
      <c r="C32">
        <v>15.23</v>
      </c>
      <c r="D32">
        <v>87.5</v>
      </c>
      <c r="E32" s="2" t="s">
        <v>68</v>
      </c>
      <c r="F32" s="2" t="s">
        <v>51</v>
      </c>
    </row>
    <row r="33" spans="1:6" x14ac:dyDescent="0.2">
      <c r="A33" s="2" t="s">
        <v>63</v>
      </c>
      <c r="B33" s="2" t="s">
        <v>8</v>
      </c>
      <c r="C33">
        <v>15.19</v>
      </c>
      <c r="D33">
        <v>87</v>
      </c>
      <c r="E33" s="2" t="s">
        <v>68</v>
      </c>
      <c r="F33" s="2" t="s">
        <v>51</v>
      </c>
    </row>
    <row r="34" spans="1:6" x14ac:dyDescent="0.2">
      <c r="A34" s="2" t="s">
        <v>64</v>
      </c>
      <c r="B34" s="2" t="s">
        <v>8</v>
      </c>
      <c r="C34">
        <v>15.11</v>
      </c>
      <c r="D34">
        <v>87.5</v>
      </c>
      <c r="E34" s="2" t="s">
        <v>68</v>
      </c>
      <c r="F34" s="2" t="s">
        <v>50</v>
      </c>
    </row>
    <row r="35" spans="1:6" ht="15.75" x14ac:dyDescent="0.2">
      <c r="A35" s="2" t="s">
        <v>65</v>
      </c>
      <c r="B35" s="2" t="s">
        <v>8</v>
      </c>
      <c r="C35">
        <v>15.92</v>
      </c>
      <c r="D35">
        <v>87.5</v>
      </c>
      <c r="E35" s="2" t="s">
        <v>68</v>
      </c>
      <c r="F35" s="5" t="s">
        <v>53</v>
      </c>
    </row>
    <row r="36" spans="1:6" ht="15.75" x14ac:dyDescent="0.2">
      <c r="A36" s="2" t="s">
        <v>66</v>
      </c>
      <c r="B36" s="2" t="s">
        <v>8</v>
      </c>
      <c r="C36">
        <v>16.010000000000002</v>
      </c>
      <c r="D36">
        <v>87.5</v>
      </c>
      <c r="E36" s="2" t="s">
        <v>68</v>
      </c>
      <c r="F36" s="5" t="s">
        <v>53</v>
      </c>
    </row>
    <row r="37" spans="1:6" ht="15.75" x14ac:dyDescent="0.2">
      <c r="A37" s="2" t="s">
        <v>67</v>
      </c>
      <c r="B37" s="2" t="s">
        <v>8</v>
      </c>
      <c r="C37">
        <v>15.96</v>
      </c>
      <c r="D37">
        <v>87</v>
      </c>
      <c r="E37" s="2" t="s">
        <v>68</v>
      </c>
      <c r="F37" s="5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D1" sqref="D1"/>
    </sheetView>
  </sheetViews>
  <sheetFormatPr defaultRowHeight="14.25" x14ac:dyDescent="0.2"/>
  <sheetData>
    <row r="1" spans="1:5" ht="15.75" x14ac:dyDescent="0.2">
      <c r="A1" s="5" t="s">
        <v>53</v>
      </c>
      <c r="C1" s="3" t="s">
        <v>44</v>
      </c>
      <c r="D1" s="3" t="s">
        <v>69</v>
      </c>
      <c r="E1" s="3" t="s">
        <v>45</v>
      </c>
    </row>
    <row r="2" spans="1:5" x14ac:dyDescent="0.2">
      <c r="B2" s="3" t="s">
        <v>46</v>
      </c>
      <c r="C2" s="7">
        <v>667</v>
      </c>
      <c r="D2" s="7">
        <v>173</v>
      </c>
      <c r="E2" s="3">
        <f>_xlfn.T.TEST(C2:C4,D2:D4,2,3)</f>
        <v>1.1142346176561779E-3</v>
      </c>
    </row>
    <row r="3" spans="1:5" x14ac:dyDescent="0.2">
      <c r="B3" s="3"/>
      <c r="C3" s="7">
        <v>726</v>
      </c>
      <c r="D3" s="7">
        <v>191</v>
      </c>
      <c r="E3" s="3"/>
    </row>
    <row r="4" spans="1:5" x14ac:dyDescent="0.2">
      <c r="B4" s="3"/>
      <c r="C4" s="7">
        <v>639</v>
      </c>
      <c r="D4" s="7">
        <v>162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workbookViewId="0">
      <selection activeCell="L21" sqref="L21"/>
    </sheetView>
  </sheetViews>
  <sheetFormatPr defaultRowHeight="14.25" x14ac:dyDescent="0.2"/>
  <cols>
    <col min="6" max="6" width="10.5" bestFit="1" customWidth="1"/>
  </cols>
  <sheetData>
    <row r="1" spans="1:13" x14ac:dyDescent="0.2">
      <c r="A1" t="s">
        <v>44</v>
      </c>
      <c r="B1" t="s">
        <v>47</v>
      </c>
      <c r="D1" t="s">
        <v>48</v>
      </c>
      <c r="F1" s="3" t="s">
        <v>69</v>
      </c>
      <c r="G1" t="s">
        <v>47</v>
      </c>
      <c r="I1" t="s">
        <v>48</v>
      </c>
      <c r="K1" t="s">
        <v>49</v>
      </c>
    </row>
    <row r="2" spans="1:13" x14ac:dyDescent="0.2">
      <c r="A2">
        <v>1</v>
      </c>
      <c r="B2">
        <v>1108609</v>
      </c>
      <c r="C2">
        <f>AVERAGE(B2:B4)</f>
        <v>1071239</v>
      </c>
      <c r="F2">
        <v>1</v>
      </c>
      <c r="G2">
        <v>1090122</v>
      </c>
      <c r="H2">
        <f>G2/G2</f>
        <v>1</v>
      </c>
      <c r="J2">
        <f>AVERAGE(G2:G4)</f>
        <v>1031348.6666666666</v>
      </c>
    </row>
    <row r="3" spans="1:13" x14ac:dyDescent="0.2">
      <c r="A3">
        <v>1</v>
      </c>
      <c r="B3">
        <v>1037419</v>
      </c>
      <c r="F3">
        <v>1</v>
      </c>
      <c r="G3">
        <v>980757</v>
      </c>
      <c r="H3">
        <f t="shared" ref="H3:H4" si="0">G3/G3</f>
        <v>1</v>
      </c>
    </row>
    <row r="4" spans="1:13" x14ac:dyDescent="0.2">
      <c r="A4">
        <v>1</v>
      </c>
      <c r="B4">
        <v>1067689</v>
      </c>
      <c r="F4">
        <v>1</v>
      </c>
      <c r="G4">
        <v>1023167</v>
      </c>
      <c r="H4">
        <f t="shared" si="0"/>
        <v>1</v>
      </c>
    </row>
    <row r="5" spans="1:13" x14ac:dyDescent="0.2">
      <c r="A5">
        <v>1</v>
      </c>
      <c r="B5">
        <v>611850</v>
      </c>
      <c r="C5" s="8">
        <f>B5/C2</f>
        <v>0.5711610574297612</v>
      </c>
      <c r="D5" s="8">
        <f>1-C5</f>
        <v>0.4288389425702388</v>
      </c>
      <c r="F5">
        <v>1</v>
      </c>
      <c r="G5">
        <v>764772</v>
      </c>
      <c r="H5" s="8">
        <f>G5/J2</f>
        <v>0.74152614408447715</v>
      </c>
      <c r="I5" s="8">
        <f>1-H5</f>
        <v>0.25847385591552285</v>
      </c>
      <c r="K5">
        <f>_xlfn.T.TEST(D5:D7,I5:I7,2,3)</f>
        <v>3.4096450269598838E-3</v>
      </c>
    </row>
    <row r="6" spans="1:13" x14ac:dyDescent="0.2">
      <c r="A6">
        <v>1</v>
      </c>
      <c r="B6">
        <v>622139</v>
      </c>
      <c r="C6" s="8">
        <f>B6/C2</f>
        <v>0.58076582349970451</v>
      </c>
      <c r="D6" s="8">
        <f t="shared" ref="D6:D7" si="1">1-C6</f>
        <v>0.41923417650029549</v>
      </c>
      <c r="F6">
        <v>1</v>
      </c>
      <c r="G6">
        <v>793076</v>
      </c>
      <c r="H6" s="8">
        <f>G6/J2</f>
        <v>0.76896982139244219</v>
      </c>
      <c r="I6" s="8">
        <f t="shared" ref="I6:I7" si="2">1-H6</f>
        <v>0.23103017860755781</v>
      </c>
    </row>
    <row r="7" spans="1:13" x14ac:dyDescent="0.2">
      <c r="A7">
        <v>1</v>
      </c>
      <c r="B7">
        <v>621211</v>
      </c>
      <c r="C7" s="8">
        <f>B7/C2</f>
        <v>0.57989953689139395</v>
      </c>
      <c r="D7" s="8">
        <f t="shared" si="1"/>
        <v>0.42010046310860605</v>
      </c>
      <c r="F7">
        <v>1</v>
      </c>
      <c r="G7">
        <v>750202</v>
      </c>
      <c r="H7" s="8">
        <f>G7/J2</f>
        <v>0.72739901087443437</v>
      </c>
      <c r="I7" s="8">
        <f t="shared" si="2"/>
        <v>0.27260098912556563</v>
      </c>
    </row>
    <row r="8" spans="1:13" x14ac:dyDescent="0.2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2024-11-26T03:20:46Z</dcterms:modified>
</cp:coreProperties>
</file>