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760" yWindow="0" windowWidth="25600" windowHeight="15540" tabRatio="500" activeTab="2"/>
  </bookViews>
  <sheets>
    <sheet name="Table 1" sheetId="1" r:id="rId1"/>
    <sheet name="Table 2" sheetId="2" r:id="rId2"/>
    <sheet name="Table 2 (2)" sheetId="3" r:id="rId3"/>
    <sheet name="Sheet1" sheetId="4" r:id="rId4"/>
    <sheet name="Sheet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1" i="3" l="1"/>
  <c r="H21" i="3"/>
  <c r="I21" i="3"/>
  <c r="J21" i="3"/>
  <c r="G17" i="1"/>
  <c r="G18" i="1"/>
  <c r="G16" i="1"/>
  <c r="D17" i="1"/>
  <c r="D18" i="1"/>
  <c r="D16" i="1"/>
  <c r="E24" i="1"/>
  <c r="E25" i="1"/>
  <c r="E23" i="1"/>
  <c r="E20" i="2"/>
  <c r="D20" i="2"/>
  <c r="C20" i="2"/>
</calcChain>
</file>

<file path=xl/sharedStrings.xml><?xml version="1.0" encoding="utf-8"?>
<sst xmlns="http://schemas.openxmlformats.org/spreadsheetml/2006/main" count="39" uniqueCount="26">
  <si>
    <t>Table 1</t>
  </si>
  <si>
    <t>Year</t>
  </si>
  <si>
    <t>Total Number of Placed Colonies</t>
  </si>
  <si>
    <t>Average Colony Grade</t>
  </si>
  <si>
    <t>Price Per Colony</t>
  </si>
  <si>
    <t>Price Per Frame</t>
  </si>
  <si>
    <t>Average weighted by number of colonies placed</t>
  </si>
  <si>
    <t>Estimate Total Number of Frames supplied</t>
  </si>
  <si>
    <t>Percentage Change in number of Frames Supplied over the previous Year</t>
  </si>
  <si>
    <t>Quantity and Quality of Pollinator Units Placed in California Almond</t>
  </si>
  <si>
    <t>n=13</t>
  </si>
  <si>
    <t>Min</t>
  </si>
  <si>
    <t>Max</t>
  </si>
  <si>
    <t>Average Min</t>
  </si>
  <si>
    <t>Average Max</t>
  </si>
  <si>
    <t>average weighted by number of colonies placed</t>
  </si>
  <si>
    <t xml:space="preserve">Table 5  Colony Rental Prices </t>
  </si>
  <si>
    <t>Average Rental Price</t>
  </si>
  <si>
    <t>Colony Grade Adjusted Price</t>
  </si>
  <si>
    <t xml:space="preserve">Average Rental Price California State Beekeepers Association Survey </t>
  </si>
  <si>
    <t xml:space="preserve">Average Rental Price from BIP Survey </t>
  </si>
  <si>
    <t>Mature Almond Acres</t>
  </si>
  <si>
    <t>Colonies Placed</t>
  </si>
  <si>
    <t>Price</t>
  </si>
  <si>
    <t>Given an unlimited supply</t>
  </si>
  <si>
    <t>Winter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</si>
</sst>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8"/>
      <color theme="1"/>
      <name val="MyriadPro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9" fontId="2" fillId="0" borderId="3" xfId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/>
    <xf numFmtId="0" fontId="2" fillId="0" borderId="7" xfId="0" applyFont="1" applyBorder="1" applyAlignment="1">
      <alignment horizontal="left" vertical="top" wrapText="1"/>
    </xf>
    <xf numFmtId="0" fontId="0" fillId="0" borderId="7" xfId="0" applyBorder="1"/>
    <xf numFmtId="8" fontId="2" fillId="0" borderId="7" xfId="0" applyNumberFormat="1" applyFont="1" applyBorder="1" applyAlignment="1">
      <alignment horizontal="right" vertical="center" wrapText="1"/>
    </xf>
    <xf numFmtId="8" fontId="2" fillId="0" borderId="8" xfId="0" applyNumberFormat="1" applyFont="1" applyBorder="1" applyAlignment="1">
      <alignment horizontal="right" vertical="center" wrapText="1"/>
    </xf>
    <xf numFmtId="0" fontId="0" fillId="0" borderId="7" xfId="0" applyBorder="1" applyAlignment="1">
      <alignment horizontal="left"/>
    </xf>
    <xf numFmtId="8" fontId="0" fillId="0" borderId="7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2" fillId="0" borderId="6" xfId="0" applyFont="1" applyBorder="1" applyAlignment="1">
      <alignment horizontal="left" vertical="top" wrapText="1"/>
    </xf>
    <xf numFmtId="8" fontId="0" fillId="0" borderId="0" xfId="0" applyNumberFormat="1"/>
    <xf numFmtId="8" fontId="7" fillId="0" borderId="0" xfId="0" applyNumberFormat="1" applyFont="1"/>
    <xf numFmtId="3" fontId="1" fillId="0" borderId="15" xfId="0" applyNumberFormat="1" applyFont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0" borderId="3" xfId="0" applyNumberFormat="1" applyFont="1" applyBorder="1" applyAlignment="1">
      <alignment vertical="center" wrapText="1"/>
    </xf>
    <xf numFmtId="8" fontId="7" fillId="0" borderId="3" xfId="0" applyNumberFormat="1" applyFont="1" applyBorder="1" applyAlignment="1">
      <alignment horizontal="right" vertical="center" wrapText="1"/>
    </xf>
    <xf numFmtId="8" fontId="7" fillId="0" borderId="16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vertical="center" wrapText="1"/>
    </xf>
    <xf numFmtId="3" fontId="1" fillId="0" borderId="17" xfId="0" applyNumberFormat="1" applyFont="1" applyBorder="1" applyAlignment="1">
      <alignment vertical="center" wrapText="1"/>
    </xf>
    <xf numFmtId="3" fontId="1" fillId="0" borderId="18" xfId="0" applyNumberFormat="1" applyFont="1" applyBorder="1" applyAlignment="1">
      <alignment vertical="center" wrapText="1"/>
    </xf>
    <xf numFmtId="8" fontId="0" fillId="0" borderId="8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9" xfId="0" applyNumberFormat="1" applyBorder="1"/>
    <xf numFmtId="164" fontId="0" fillId="0" borderId="7" xfId="0" applyNumberFormat="1" applyBorder="1"/>
  </cellXfs>
  <cellStyles count="1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Colony</a:t>
            </a:r>
            <a:r>
              <a:rPr lang="en-US" baseline="0"/>
              <a:t> Rental Price</a:t>
            </a:r>
            <a:endParaRPr lang="en-US"/>
          </a:p>
        </c:rich>
      </c:tx>
      <c:layout>
        <c:manualLayout>
          <c:xMode val="edge"/>
          <c:yMode val="edge"/>
          <c:x val="0.150982733162895"/>
          <c:y val="0.0476595166983437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2'!$B$19</c:f>
              <c:strCache>
                <c:ptCount val="1"/>
                <c:pt idx="0">
                  <c:v>Average Rental Price</c:v>
                </c:pt>
              </c:strCache>
            </c:strRef>
          </c:tx>
          <c:invertIfNegative val="0"/>
          <c:cat>
            <c:numRef>
              <c:f>'Table 2'!$C$18:$E$18</c:f>
              <c:numCache>
                <c:formatCode>General</c:formatCode>
                <c:ptCount val="3"/>
                <c:pt idx="0">
                  <c:v>2011.0</c:v>
                </c:pt>
                <c:pt idx="1">
                  <c:v>2012.0</c:v>
                </c:pt>
                <c:pt idx="2">
                  <c:v>2013.0</c:v>
                </c:pt>
              </c:numCache>
            </c:numRef>
          </c:cat>
          <c:val>
            <c:numRef>
              <c:f>'Table 2'!$C$19:$E$19</c:f>
              <c:numCache>
                <c:formatCode>"$"#,##0.00_);[Red]\("$"#,##0.00\)</c:formatCode>
                <c:ptCount val="3"/>
                <c:pt idx="0">
                  <c:v>152.8</c:v>
                </c:pt>
                <c:pt idx="1">
                  <c:v>154.16</c:v>
                </c:pt>
                <c:pt idx="2">
                  <c:v>154.6</c:v>
                </c:pt>
              </c:numCache>
            </c:numRef>
          </c:val>
        </c:ser>
        <c:ser>
          <c:idx val="1"/>
          <c:order val="1"/>
          <c:tx>
            <c:strRef>
              <c:f>'Table 2'!$B$20</c:f>
              <c:strCache>
                <c:ptCount val="1"/>
                <c:pt idx="0">
                  <c:v>Colony Grade Adjusted Price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'Table 2'!$C$18:$E$18</c:f>
              <c:numCache>
                <c:formatCode>General</c:formatCode>
                <c:ptCount val="3"/>
                <c:pt idx="0">
                  <c:v>2011.0</c:v>
                </c:pt>
                <c:pt idx="1">
                  <c:v>2012.0</c:v>
                </c:pt>
                <c:pt idx="2">
                  <c:v>2013.0</c:v>
                </c:pt>
              </c:numCache>
            </c:numRef>
          </c:cat>
          <c:val>
            <c:numRef>
              <c:f>'Table 2'!$C$20:$E$20</c:f>
              <c:numCache>
                <c:formatCode>"$"#,##0.00_);[Red]\("$"#,##0.00\)</c:formatCode>
                <c:ptCount val="3"/>
                <c:pt idx="0">
                  <c:v>152.2</c:v>
                </c:pt>
                <c:pt idx="1">
                  <c:v>147.4</c:v>
                </c:pt>
                <c:pt idx="2">
                  <c:v>172.2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092388712"/>
        <c:axId val="2092501912"/>
      </c:barChart>
      <c:catAx>
        <c:axId val="2092388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570113801812509"/>
              <c:y val="0.807053760521314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2092501912"/>
        <c:crosses val="autoZero"/>
        <c:auto val="1"/>
        <c:lblAlgn val="ctr"/>
        <c:lblOffset val="100"/>
        <c:noMultiLvlLbl val="0"/>
      </c:catAx>
      <c:valAx>
        <c:axId val="2092501912"/>
        <c:scaling>
          <c:orientation val="minMax"/>
        </c:scaling>
        <c:delete val="0"/>
        <c:axPos val="l"/>
        <c:majorGridlines/>
        <c:numFmt formatCode="&quot;$&quot;#,##0.00_);[Red]\(&quot;$&quot;#,##0.00\)" sourceLinked="1"/>
        <c:majorTickMark val="none"/>
        <c:minorTickMark val="none"/>
        <c:tickLblPos val="nextTo"/>
        <c:crossAx val="2092388712"/>
        <c:crossesAt val="1.0"/>
        <c:crossBetween val="between"/>
      </c:valAx>
    </c:plotArea>
    <c:legend>
      <c:legendPos val="r"/>
      <c:layout>
        <c:manualLayout>
          <c:xMode val="edge"/>
          <c:yMode val="edge"/>
          <c:x val="0.219033015609891"/>
          <c:y val="0.846833028951229"/>
          <c:w val="0.33805464209944"/>
          <c:h val="0.13850285093673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Colony</a:t>
            </a:r>
            <a:r>
              <a:rPr lang="en-US" baseline="0"/>
              <a:t> Rental Price</a:t>
            </a:r>
            <a:endParaRPr lang="en-US"/>
          </a:p>
        </c:rich>
      </c:tx>
      <c:layout>
        <c:manualLayout>
          <c:xMode val="edge"/>
          <c:yMode val="edge"/>
          <c:x val="0.294327471229735"/>
          <c:y val="0.020693267274175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2 (2)'!$B$20</c:f>
              <c:strCache>
                <c:ptCount val="1"/>
                <c:pt idx="0">
                  <c:v>Average Rental Price from BIP Survey </c:v>
                </c:pt>
              </c:strCache>
            </c:strRef>
          </c:tx>
          <c:invertIfNegative val="0"/>
          <c:cat>
            <c:numRef>
              <c:f>'Table 2 (2)'!$C$18:$J$18</c:f>
              <c:numCache>
                <c:formatCode>General</c:formatCode>
                <c:ptCount val="8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</c:numCache>
            </c:numRef>
          </c:cat>
          <c:val>
            <c:numRef>
              <c:f>'Table 2 (2)'!$C$20:$J$20</c:f>
              <c:numCache>
                <c:formatCode>General</c:formatCode>
                <c:ptCount val="8"/>
                <c:pt idx="4" formatCode="&quot;$&quot;#,##0.00_);[Red]\(&quot;$&quot;#,##0.00\)">
                  <c:v>137.77</c:v>
                </c:pt>
                <c:pt idx="5" formatCode="&quot;$&quot;#,##0.00_);[Red]\(&quot;$&quot;#,##0.00\)">
                  <c:v>152.8</c:v>
                </c:pt>
                <c:pt idx="6" formatCode="&quot;$&quot;#,##0.00_);[Red]\(&quot;$&quot;#,##0.00\)">
                  <c:v>154.16</c:v>
                </c:pt>
                <c:pt idx="7" formatCode="&quot;$&quot;#,##0.00_);[Red]\(&quot;$&quot;#,##0.00\)">
                  <c:v>154.6</c:v>
                </c:pt>
              </c:numCache>
            </c:numRef>
          </c:val>
        </c:ser>
        <c:ser>
          <c:idx val="1"/>
          <c:order val="1"/>
          <c:tx>
            <c:strRef>
              <c:f>'Table 2 (2)'!$B$21</c:f>
              <c:strCache>
                <c:ptCount val="1"/>
                <c:pt idx="0">
                  <c:v>Colony Grade Adjusted Price</c:v>
                </c:pt>
              </c:strCache>
            </c:strRef>
          </c:tx>
          <c:invertIfNegative val="0"/>
          <c:dLbls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'Table 2 (2)'!$C$18:$J$18</c:f>
              <c:numCache>
                <c:formatCode>General</c:formatCode>
                <c:ptCount val="8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</c:numCache>
            </c:numRef>
          </c:cat>
          <c:val>
            <c:numRef>
              <c:f>'Table 2 (2)'!$C$21:$J$21</c:f>
              <c:numCache>
                <c:formatCode>General</c:formatCode>
                <c:ptCount val="8"/>
                <c:pt idx="4" formatCode="&quot;$&quot;#,##0.00_);[Red]\(&quot;$&quot;#,##0.00\)">
                  <c:v>146.1857</c:v>
                </c:pt>
                <c:pt idx="5" formatCode="&quot;$&quot;#,##0.00_);[Red]\(&quot;$&quot;#,##0.00\)">
                  <c:v>152.7223</c:v>
                </c:pt>
                <c:pt idx="6" formatCode="&quot;$&quot;#,##0.00_);[Red]\(&quot;$&quot;#,##0.00\)">
                  <c:v>149.8251</c:v>
                </c:pt>
                <c:pt idx="7" formatCode="&quot;$&quot;#,##0.00_);[Red]\(&quot;$&quot;#,##0.00\)">
                  <c:v>174.77</c:v>
                </c:pt>
              </c:numCache>
            </c:numRef>
          </c:val>
        </c:ser>
        <c:ser>
          <c:idx val="2"/>
          <c:order val="2"/>
          <c:tx>
            <c:strRef>
              <c:f>'Table 2 (2)'!$B$22</c:f>
              <c:strCache>
                <c:ptCount val="1"/>
                <c:pt idx="0">
                  <c:v>Average Rental Price California State Beekeepers Association Survey </c:v>
                </c:pt>
              </c:strCache>
            </c:strRef>
          </c:tx>
          <c:invertIfNegative val="0"/>
          <c:cat>
            <c:numRef>
              <c:f>'Table 2 (2)'!$C$18:$J$18</c:f>
              <c:numCache>
                <c:formatCode>General</c:formatCode>
                <c:ptCount val="8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</c:numCache>
            </c:numRef>
          </c:cat>
          <c:val>
            <c:numRef>
              <c:f>'Table 2 (2)'!$C$22:$J$22</c:f>
              <c:numCache>
                <c:formatCode>"$"#,##0.00_);[Red]\("$"#,##0.00\)</c:formatCode>
                <c:ptCount val="8"/>
                <c:pt idx="0">
                  <c:v>138.0</c:v>
                </c:pt>
                <c:pt idx="1">
                  <c:v>142.0</c:v>
                </c:pt>
                <c:pt idx="2">
                  <c:v>148.0</c:v>
                </c:pt>
                <c:pt idx="3">
                  <c:v>157.0</c:v>
                </c:pt>
                <c:pt idx="4">
                  <c:v>151.0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2092502856"/>
        <c:axId val="2092468488"/>
      </c:barChart>
      <c:catAx>
        <c:axId val="2092502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335301390008779"/>
              <c:y val="0.919413253118641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2092468488"/>
        <c:crosses val="autoZero"/>
        <c:auto val="1"/>
        <c:lblAlgn val="ctr"/>
        <c:lblOffset val="100"/>
        <c:noMultiLvlLbl val="0"/>
      </c:catAx>
      <c:valAx>
        <c:axId val="2092468488"/>
        <c:scaling>
          <c:orientation val="minMax"/>
        </c:scaling>
        <c:delete val="0"/>
        <c:axPos val="l"/>
        <c:majorGridlines/>
        <c:numFmt formatCode="&quot;$&quot;#,##0" sourceLinked="0"/>
        <c:majorTickMark val="none"/>
        <c:minorTickMark val="none"/>
        <c:tickLblPos val="nextTo"/>
        <c:crossAx val="2092502856"/>
        <c:crossesAt val="1.0"/>
        <c:crossBetween val="between"/>
      </c:valAx>
    </c:plotArea>
    <c:legend>
      <c:legendPos val="r"/>
      <c:layout>
        <c:manualLayout>
          <c:xMode val="edge"/>
          <c:yMode val="edge"/>
          <c:x val="0.695911346564308"/>
          <c:y val="0.389980215036572"/>
          <c:w val="0.296528541515748"/>
          <c:h val="0.216848270370698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Colony</a:t>
            </a:r>
            <a:r>
              <a:rPr lang="en-US" baseline="0"/>
              <a:t> Rental Price vs. Colony Winter Loss Rate</a:t>
            </a:r>
            <a:endParaRPr lang="en-US"/>
          </a:p>
        </c:rich>
      </c:tx>
      <c:layout>
        <c:manualLayout>
          <c:xMode val="edge"/>
          <c:yMode val="edge"/>
          <c:x val="0.125666689154676"/>
          <c:y val="0.02070393374741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 2 (2)'!$B$20</c:f>
              <c:strCache>
                <c:ptCount val="1"/>
                <c:pt idx="0">
                  <c:v>Average Rental Price from BIP Survey 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numRef>
              <c:f>'Table 2 (2)'!$D$18:$J$18</c:f>
              <c:numCache>
                <c:formatCode>General</c:formatCode>
                <c:ptCount val="7"/>
                <c:pt idx="0">
                  <c:v>2007.0</c:v>
                </c:pt>
                <c:pt idx="1">
                  <c:v>2008.0</c:v>
                </c:pt>
                <c:pt idx="2">
                  <c:v>2009.0</c:v>
                </c:pt>
                <c:pt idx="3">
                  <c:v>2010.0</c:v>
                </c:pt>
                <c:pt idx="4">
                  <c:v>2011.0</c:v>
                </c:pt>
                <c:pt idx="5">
                  <c:v>2012.0</c:v>
                </c:pt>
                <c:pt idx="6">
                  <c:v>2013.0</c:v>
                </c:pt>
              </c:numCache>
            </c:numRef>
          </c:cat>
          <c:val>
            <c:numRef>
              <c:f>'Table 2 (2)'!$C$20:$J$20</c:f>
              <c:numCache>
                <c:formatCode>General</c:formatCode>
                <c:ptCount val="8"/>
                <c:pt idx="4" formatCode="&quot;$&quot;#,##0.00_);[Red]\(&quot;$&quot;#,##0.00\)">
                  <c:v>137.77</c:v>
                </c:pt>
                <c:pt idx="5" formatCode="&quot;$&quot;#,##0.00_);[Red]\(&quot;$&quot;#,##0.00\)">
                  <c:v>152.8</c:v>
                </c:pt>
                <c:pt idx="6" formatCode="&quot;$&quot;#,##0.00_);[Red]\(&quot;$&quot;#,##0.00\)">
                  <c:v>154.16</c:v>
                </c:pt>
                <c:pt idx="7" formatCode="&quot;$&quot;#,##0.00_);[Red]\(&quot;$&quot;#,##0.00\)">
                  <c:v>154.6</c:v>
                </c:pt>
              </c:numCache>
            </c:numRef>
          </c:val>
        </c:ser>
        <c:ser>
          <c:idx val="2"/>
          <c:order val="1"/>
          <c:tx>
            <c:strRef>
              <c:f>'Table 2 (2)'!$B$22</c:f>
              <c:strCache>
                <c:ptCount val="1"/>
                <c:pt idx="0">
                  <c:v>Average Rental Price California State Beekeepers Association Survey 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numRef>
              <c:f>'Table 2 (2)'!$D$18:$J$18</c:f>
              <c:numCache>
                <c:formatCode>General</c:formatCode>
                <c:ptCount val="7"/>
                <c:pt idx="0">
                  <c:v>2007.0</c:v>
                </c:pt>
                <c:pt idx="1">
                  <c:v>2008.0</c:v>
                </c:pt>
                <c:pt idx="2">
                  <c:v>2009.0</c:v>
                </c:pt>
                <c:pt idx="3">
                  <c:v>2010.0</c:v>
                </c:pt>
                <c:pt idx="4">
                  <c:v>2011.0</c:v>
                </c:pt>
                <c:pt idx="5">
                  <c:v>2012.0</c:v>
                </c:pt>
                <c:pt idx="6">
                  <c:v>2013.0</c:v>
                </c:pt>
              </c:numCache>
            </c:numRef>
          </c:cat>
          <c:val>
            <c:numRef>
              <c:f>'Table 2 (2)'!$C$22:$J$22</c:f>
              <c:numCache>
                <c:formatCode>"$"#,##0.00_);[Red]\("$"#,##0.00\)</c:formatCode>
                <c:ptCount val="8"/>
                <c:pt idx="0">
                  <c:v>138.0</c:v>
                </c:pt>
                <c:pt idx="1">
                  <c:v>142.0</c:v>
                </c:pt>
                <c:pt idx="2">
                  <c:v>148.0</c:v>
                </c:pt>
                <c:pt idx="3">
                  <c:v>157.0</c:v>
                </c:pt>
                <c:pt idx="4">
                  <c:v>151.0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060456"/>
        <c:axId val="-2116797192"/>
      </c:barChart>
      <c:lineChart>
        <c:grouping val="standard"/>
        <c:varyColors val="0"/>
        <c:ser>
          <c:idx val="3"/>
          <c:order val="2"/>
          <c:tx>
            <c:strRef>
              <c:f>'Table 2 (2)'!$B$19</c:f>
              <c:strCache>
                <c:ptCount val="1"/>
                <c:pt idx="0">
                  <c:v>Winter loss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cat>
            <c:numRef>
              <c:f>'Table 2 (2)'!$C$18:$J$18</c:f>
              <c:numCache>
                <c:formatCode>General</c:formatCode>
                <c:ptCount val="8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</c:numCache>
            </c:numRef>
          </c:cat>
          <c:val>
            <c:numRef>
              <c:f>'Table 2 (2)'!$C$19:$J$19</c:f>
              <c:numCache>
                <c:formatCode>0.0%</c:formatCode>
                <c:ptCount val="8"/>
                <c:pt idx="1">
                  <c:v>0.32</c:v>
                </c:pt>
                <c:pt idx="2">
                  <c:v>0.36</c:v>
                </c:pt>
                <c:pt idx="3">
                  <c:v>0.29</c:v>
                </c:pt>
                <c:pt idx="4">
                  <c:v>0.34</c:v>
                </c:pt>
                <c:pt idx="5">
                  <c:v>0.3</c:v>
                </c:pt>
                <c:pt idx="6">
                  <c:v>0.219</c:v>
                </c:pt>
                <c:pt idx="7">
                  <c:v>0.311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517304"/>
        <c:axId val="-2096608472"/>
      </c:lineChart>
      <c:catAx>
        <c:axId val="-2131060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797192"/>
        <c:crosses val="autoZero"/>
        <c:auto val="1"/>
        <c:lblAlgn val="ctr"/>
        <c:lblOffset val="100"/>
        <c:noMultiLvlLbl val="0"/>
      </c:catAx>
      <c:valAx>
        <c:axId val="-2116797192"/>
        <c:scaling>
          <c:orientation val="minMax"/>
          <c:min val="0.0"/>
        </c:scaling>
        <c:delete val="0"/>
        <c:axPos val="l"/>
        <c:majorGridlines/>
        <c:numFmt formatCode="_(&quot;$&quot;* #,##0_);_(&quot;$&quot;* \(#,##0\);_(&quot;$&quot;* &quot;-&quot;_);_(@_)" sourceLinked="0"/>
        <c:majorTickMark val="out"/>
        <c:minorTickMark val="none"/>
        <c:tickLblPos val="nextTo"/>
        <c:crossAx val="-2131060456"/>
        <c:crosses val="autoZero"/>
        <c:crossBetween val="between"/>
      </c:valAx>
      <c:valAx>
        <c:axId val="-2096608472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crossAx val="-2119517304"/>
        <c:crosses val="max"/>
        <c:crossBetween val="between"/>
      </c:valAx>
      <c:catAx>
        <c:axId val="-2119517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6608472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67890689000472"/>
          <c:y val="0.365530558680165"/>
          <c:w val="0.220726202064399"/>
          <c:h val="0.369560000652092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Mature Almond Acres</c:v>
                </c:pt>
              </c:strCache>
            </c:strRef>
          </c:tx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Sheet1!$B$4:$B$7</c:f>
              <c:numCache>
                <c:formatCode>#,##0</c:formatCode>
                <c:ptCount val="4"/>
                <c:pt idx="0">
                  <c:v>740000.0</c:v>
                </c:pt>
                <c:pt idx="1">
                  <c:v>760000.0</c:v>
                </c:pt>
                <c:pt idx="2">
                  <c:v>790000.0</c:v>
                </c:pt>
                <c:pt idx="3">
                  <c:v>810000.0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Colonies Placed</c:v>
                </c:pt>
              </c:strCache>
            </c:strRef>
          </c:tx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Sheet1!$C$4:$C$7</c:f>
              <c:numCache>
                <c:formatCode>#,##0</c:formatCode>
                <c:ptCount val="4"/>
                <c:pt idx="0">
                  <c:v>239234.0</c:v>
                </c:pt>
                <c:pt idx="1">
                  <c:v>267049.0</c:v>
                </c:pt>
                <c:pt idx="2">
                  <c:v>261872.0</c:v>
                </c:pt>
                <c:pt idx="3">
                  <c:v>262161.0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86056"/>
        <c:axId val="2092683016"/>
      </c:lineChart>
      <c:lineChart>
        <c:grouping val="standard"/>
        <c:varyColors val="0"/>
        <c:ser>
          <c:idx val="2"/>
          <c:order val="2"/>
          <c:tx>
            <c:strRef>
              <c:f>Sheet1!$D$3</c:f>
              <c:strCache>
                <c:ptCount val="1"/>
                <c:pt idx="0">
                  <c:v>Price</c:v>
                </c:pt>
              </c:strCache>
            </c:strRef>
          </c:tx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Sheet1!$D$4:$D$7</c:f>
              <c:numCache>
                <c:formatCode>"$"#,##0.00_);[Red]\("$"#,##0.00\)</c:formatCode>
                <c:ptCount val="4"/>
                <c:pt idx="0">
                  <c:v>137.77</c:v>
                </c:pt>
                <c:pt idx="1">
                  <c:v>152.8</c:v>
                </c:pt>
                <c:pt idx="2">
                  <c:v>154.16</c:v>
                </c:pt>
                <c:pt idx="3">
                  <c:v>154.6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677736"/>
        <c:axId val="2092674808"/>
      </c:lineChart>
      <c:catAx>
        <c:axId val="209268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683016"/>
        <c:crosses val="autoZero"/>
        <c:auto val="1"/>
        <c:lblAlgn val="ctr"/>
        <c:lblOffset val="100"/>
        <c:noMultiLvlLbl val="0"/>
      </c:catAx>
      <c:valAx>
        <c:axId val="209268301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92686056"/>
        <c:crosses val="autoZero"/>
        <c:crossBetween val="between"/>
      </c:valAx>
      <c:valAx>
        <c:axId val="2092674808"/>
        <c:scaling>
          <c:orientation val="minMax"/>
        </c:scaling>
        <c:delete val="0"/>
        <c:axPos val="r"/>
        <c:numFmt formatCode="&quot;$&quot;#,##0.00_);[Red]\(&quot;$&quot;#,##0.00\)" sourceLinked="1"/>
        <c:majorTickMark val="out"/>
        <c:minorTickMark val="none"/>
        <c:tickLblPos val="nextTo"/>
        <c:crossAx val="2092677736"/>
        <c:crosses val="max"/>
        <c:crossBetween val="between"/>
      </c:valAx>
      <c:catAx>
        <c:axId val="2092677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267480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Supply</a:t>
            </a:r>
            <a:r>
              <a:rPr lang="en-US" baseline="0"/>
              <a:t>, Demand, and Price of Bee Colonies for Almond Pollination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Mature Almond Acres</c:v>
                </c:pt>
              </c:strCache>
            </c:strRef>
          </c:tx>
          <c:invertIfNegative val="0"/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Sheet1!$B$4:$B$7</c:f>
              <c:numCache>
                <c:formatCode>#,##0</c:formatCode>
                <c:ptCount val="4"/>
                <c:pt idx="0">
                  <c:v>740000.0</c:v>
                </c:pt>
                <c:pt idx="1">
                  <c:v>760000.0</c:v>
                </c:pt>
                <c:pt idx="2">
                  <c:v>790000.0</c:v>
                </c:pt>
                <c:pt idx="3">
                  <c:v>810000.0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Colonies Placed</c:v>
                </c:pt>
              </c:strCache>
            </c:strRef>
          </c:tx>
          <c:invertIfNegative val="0"/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Sheet1!$C$4:$C$7</c:f>
              <c:numCache>
                <c:formatCode>#,##0</c:formatCode>
                <c:ptCount val="4"/>
                <c:pt idx="0">
                  <c:v>239234.0</c:v>
                </c:pt>
                <c:pt idx="1">
                  <c:v>267049.0</c:v>
                </c:pt>
                <c:pt idx="2">
                  <c:v>261872.0</c:v>
                </c:pt>
                <c:pt idx="3">
                  <c:v>262161.0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2636312"/>
        <c:axId val="2092561592"/>
      </c:barChart>
      <c:lineChart>
        <c:grouping val="standard"/>
        <c:varyColors val="0"/>
        <c:ser>
          <c:idx val="2"/>
          <c:order val="2"/>
          <c:tx>
            <c:strRef>
              <c:f>Sheet1!$D$3</c:f>
              <c:strCache>
                <c:ptCount val="1"/>
                <c:pt idx="0">
                  <c:v>Price</c:v>
                </c:pt>
              </c:strCache>
            </c:strRef>
          </c:tx>
          <c:cat>
            <c:numRef>
              <c:f>Sheet1!$A$4:$A$7</c:f>
              <c:numCache>
                <c:formatCode>General</c:formatCode>
                <c:ptCount val="4"/>
                <c:pt idx="0">
                  <c:v>2010.0</c:v>
                </c:pt>
                <c:pt idx="1">
                  <c:v>2011.0</c:v>
                </c:pt>
                <c:pt idx="2">
                  <c:v>2012.0</c:v>
                </c:pt>
                <c:pt idx="3">
                  <c:v>2013.0</c:v>
                </c:pt>
              </c:numCache>
            </c:numRef>
          </c:cat>
          <c:val>
            <c:numRef>
              <c:f>Sheet1!$D$4:$D$7</c:f>
              <c:numCache>
                <c:formatCode>"$"#,##0.00_);[Red]\("$"#,##0.00\)</c:formatCode>
                <c:ptCount val="4"/>
                <c:pt idx="0">
                  <c:v>137.77</c:v>
                </c:pt>
                <c:pt idx="1">
                  <c:v>152.8</c:v>
                </c:pt>
                <c:pt idx="2">
                  <c:v>154.16</c:v>
                </c:pt>
                <c:pt idx="3">
                  <c:v>154.6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780376"/>
        <c:axId val="2092788632"/>
      </c:lineChart>
      <c:catAx>
        <c:axId val="2092636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2561592"/>
        <c:crosses val="autoZero"/>
        <c:auto val="1"/>
        <c:lblAlgn val="ctr"/>
        <c:lblOffset val="100"/>
        <c:noMultiLvlLbl val="0"/>
      </c:catAx>
      <c:valAx>
        <c:axId val="2092561592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crossAx val="2092636312"/>
        <c:crosses val="autoZero"/>
        <c:crossBetween val="between"/>
      </c:valAx>
      <c:valAx>
        <c:axId val="2092788632"/>
        <c:scaling>
          <c:orientation val="minMax"/>
        </c:scaling>
        <c:delete val="0"/>
        <c:axPos val="r"/>
        <c:numFmt formatCode="&quot;$&quot;#,##0.00_);[Red]\(&quot;$&quot;#,##0.00\)" sourceLinked="1"/>
        <c:majorTickMark val="out"/>
        <c:minorTickMark val="none"/>
        <c:tickLblPos val="nextTo"/>
        <c:crossAx val="2092780376"/>
        <c:crosses val="max"/>
        <c:crossBetween val="between"/>
      </c:valAx>
      <c:catAx>
        <c:axId val="2092780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927886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819153</xdr:colOff>
      <xdr:row>15</xdr:row>
      <xdr:rowOff>139700</xdr:rowOff>
    </xdr:from>
    <xdr:to>
      <xdr:col>11</xdr:col>
      <xdr:colOff>551686</xdr:colOff>
      <xdr:row>35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577853</xdr:colOff>
      <xdr:row>24</xdr:row>
      <xdr:rowOff>342900</xdr:rowOff>
    </xdr:from>
    <xdr:to>
      <xdr:col>15</xdr:col>
      <xdr:colOff>419100</xdr:colOff>
      <xdr:row>49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444500</xdr:colOff>
      <xdr:row>54</xdr:row>
      <xdr:rowOff>0</xdr:rowOff>
    </xdr:from>
    <xdr:to>
      <xdr:col>15</xdr:col>
      <xdr:colOff>406400</xdr:colOff>
      <xdr:row>86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444500</xdr:colOff>
      <xdr:row>6</xdr:row>
      <xdr:rowOff>12700</xdr:rowOff>
    </xdr:from>
    <xdr:to>
      <xdr:col>12</xdr:col>
      <xdr:colOff>292100</xdr:colOff>
      <xdr:row>27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596900</xdr:colOff>
      <xdr:row>22</xdr:row>
      <xdr:rowOff>101600</xdr:rowOff>
    </xdr:from>
    <xdr:to>
      <xdr:col>6</xdr:col>
      <xdr:colOff>774700</xdr:colOff>
      <xdr:row>43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G25"/>
  <sheetViews>
    <sheetView workbookViewId="0">
      <selection activeCell="G16" sqref="G16:G18"/>
    </sheetView>
  </sheetViews>
  <sheetFormatPr baseColWidth="10" defaultRowHeight="15" x14ac:dyDescent="0"/>
  <cols>
    <col min="4" max="4" width="16.5" customWidth="1"/>
    <col min="6" max="6" width="16.33203125" customWidth="1"/>
    <col min="7" max="7" width="24.5" customWidth="1"/>
  </cols>
  <sheetData>
    <row r="11" spans="2:7" ht="15" customHeight="1">
      <c r="B11" s="33" t="s">
        <v>0</v>
      </c>
      <c r="C11" s="33"/>
      <c r="D11" s="33"/>
      <c r="E11" s="33"/>
      <c r="F11" s="33"/>
      <c r="G11" s="33"/>
    </row>
    <row r="12" spans="2:7" ht="30" customHeight="1" thickBot="1">
      <c r="B12" s="34" t="s">
        <v>9</v>
      </c>
      <c r="C12" s="34"/>
      <c r="D12" s="35"/>
      <c r="E12" s="34"/>
      <c r="F12" s="34"/>
      <c r="G12" s="34"/>
    </row>
    <row r="13" spans="2:7" ht="61" thickBot="1">
      <c r="B13" s="4" t="s">
        <v>1</v>
      </c>
      <c r="C13" s="23" t="s">
        <v>2</v>
      </c>
      <c r="D13" s="4"/>
      <c r="E13" s="15" t="s">
        <v>3</v>
      </c>
      <c r="F13" s="5" t="s">
        <v>7</v>
      </c>
      <c r="G13" s="5" t="s">
        <v>8</v>
      </c>
    </row>
    <row r="14" spans="2:7" ht="16" thickBot="1">
      <c r="B14" s="1"/>
      <c r="C14" s="24"/>
      <c r="D14" s="1"/>
      <c r="E14" s="36" t="s">
        <v>6</v>
      </c>
      <c r="F14" s="36"/>
      <c r="G14" s="37"/>
    </row>
    <row r="15" spans="2:7" ht="16" thickBot="1">
      <c r="B15" s="1">
        <v>2010</v>
      </c>
      <c r="C15" s="25">
        <v>239234</v>
      </c>
      <c r="D15" s="1"/>
      <c r="E15" s="2">
        <v>9.6999999999999993</v>
      </c>
      <c r="F15" s="26">
        <v>2391218</v>
      </c>
      <c r="G15" s="2"/>
    </row>
    <row r="16" spans="2:7" ht="16" thickBot="1">
      <c r="B16" s="1">
        <v>2011</v>
      </c>
      <c r="C16" s="25">
        <v>267049</v>
      </c>
      <c r="D16">
        <f>(C16-C15)/C15</f>
        <v>0.11626691858180693</v>
      </c>
      <c r="E16" s="2">
        <v>10.1</v>
      </c>
      <c r="F16" s="27">
        <v>2726848</v>
      </c>
      <c r="G16" s="3">
        <f>(F16-F15)/F15</f>
        <v>0.14035943188784963</v>
      </c>
    </row>
    <row r="17" spans="2:7" ht="16" thickBot="1">
      <c r="B17" s="1">
        <v>2012</v>
      </c>
      <c r="C17" s="25">
        <v>261872</v>
      </c>
      <c r="D17">
        <f t="shared" ref="D17:D18" si="0">(C17-C16)/C16</f>
        <v>-1.9385955386464655E-2</v>
      </c>
      <c r="E17" s="2">
        <v>10.6</v>
      </c>
      <c r="F17" s="27">
        <v>2688186</v>
      </c>
      <c r="G17" s="3">
        <f t="shared" ref="G17:G18" si="1">(F17-F16)/F16</f>
        <v>-1.4178274696646091E-2</v>
      </c>
    </row>
    <row r="18" spans="2:7" ht="16" thickBot="1">
      <c r="B18" s="1">
        <v>2013</v>
      </c>
      <c r="C18" s="25">
        <v>262161</v>
      </c>
      <c r="D18">
        <f t="shared" si="0"/>
        <v>1.1035925948555019E-3</v>
      </c>
      <c r="E18" s="2">
        <v>9.3000000000000007</v>
      </c>
      <c r="F18" s="27">
        <v>2185992</v>
      </c>
      <c r="G18" s="3">
        <f t="shared" si="1"/>
        <v>-0.18681519805549168</v>
      </c>
    </row>
    <row r="19" spans="2:7" ht="16" thickBot="1">
      <c r="B19" s="29" t="s">
        <v>10</v>
      </c>
      <c r="C19" s="30"/>
      <c r="D19" s="31"/>
      <c r="E19" s="30"/>
      <c r="F19" s="30"/>
      <c r="G19" s="32"/>
    </row>
    <row r="21" spans="2:7" ht="16" thickBot="1"/>
    <row r="22" spans="2:7" ht="16" thickBot="1">
      <c r="D22" s="20">
        <v>239234</v>
      </c>
      <c r="F22" s="26">
        <v>2391218</v>
      </c>
    </row>
    <row r="23" spans="2:7" ht="16" thickBot="1">
      <c r="D23" s="20">
        <v>267049</v>
      </c>
      <c r="E23">
        <f>(D23-D22)/D22</f>
        <v>0.11626691858180693</v>
      </c>
      <c r="F23" s="27">
        <v>2726848</v>
      </c>
    </row>
    <row r="24" spans="2:7" ht="16" thickBot="1">
      <c r="D24" s="20">
        <v>261872</v>
      </c>
      <c r="E24">
        <f t="shared" ref="E24:E25" si="2">(D24-D23)/D23</f>
        <v>-1.9385955386464655E-2</v>
      </c>
      <c r="F24" s="27">
        <v>2688186</v>
      </c>
    </row>
    <row r="25" spans="2:7" ht="16" thickBot="1">
      <c r="D25" s="20">
        <v>262161</v>
      </c>
      <c r="E25">
        <f t="shared" si="2"/>
        <v>1.1035925948555019E-3</v>
      </c>
      <c r="F25" s="27">
        <v>2185992</v>
      </c>
    </row>
  </sheetData>
  <mergeCells count="4">
    <mergeCell ref="B19:G19"/>
    <mergeCell ref="B11:G11"/>
    <mergeCell ref="B12:G12"/>
    <mergeCell ref="E14:G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B17" sqref="B17:E20"/>
    </sheetView>
  </sheetViews>
  <sheetFormatPr baseColWidth="10" defaultRowHeight="15" x14ac:dyDescent="0"/>
  <cols>
    <col min="2" max="2" width="16" customWidth="1"/>
    <col min="4" max="4" width="12.5" customWidth="1"/>
    <col min="6" max="6" width="12.5" customWidth="1"/>
    <col min="7" max="7" width="14.1640625" customWidth="1"/>
  </cols>
  <sheetData>
    <row r="2" spans="1:7">
      <c r="A2" s="6" t="s">
        <v>16</v>
      </c>
    </row>
    <row r="3" spans="1:7">
      <c r="A3" s="11" t="s">
        <v>1</v>
      </c>
      <c r="B3" s="7" t="s">
        <v>4</v>
      </c>
      <c r="C3" s="8" t="s">
        <v>11</v>
      </c>
      <c r="D3" s="8" t="s">
        <v>13</v>
      </c>
      <c r="E3" s="8" t="s">
        <v>12</v>
      </c>
      <c r="F3" s="8" t="s">
        <v>14</v>
      </c>
      <c r="G3" s="7" t="s">
        <v>5</v>
      </c>
    </row>
    <row r="4" spans="1:7">
      <c r="A4" s="11">
        <v>2011</v>
      </c>
      <c r="B4" s="9">
        <v>152.80000000000001</v>
      </c>
      <c r="C4" s="9">
        <v>110</v>
      </c>
      <c r="D4" s="9">
        <v>140.01</v>
      </c>
      <c r="E4" s="9">
        <v>177</v>
      </c>
      <c r="F4" s="9">
        <v>158.25</v>
      </c>
      <c r="G4" s="9">
        <v>15.22</v>
      </c>
    </row>
    <row r="5" spans="1:7">
      <c r="A5" s="11">
        <v>2012</v>
      </c>
      <c r="B5" s="9">
        <v>154.16</v>
      </c>
      <c r="C5" s="9">
        <v>135</v>
      </c>
      <c r="D5" s="9">
        <v>141.91</v>
      </c>
      <c r="E5" s="9">
        <v>177</v>
      </c>
      <c r="F5" s="9">
        <v>163.91</v>
      </c>
      <c r="G5" s="9">
        <v>14.74</v>
      </c>
    </row>
    <row r="6" spans="1:7">
      <c r="A6" s="11">
        <v>2013</v>
      </c>
      <c r="B6" s="10">
        <v>154.6</v>
      </c>
      <c r="C6" s="10">
        <v>95</v>
      </c>
      <c r="D6" s="10">
        <v>137.83000000000001</v>
      </c>
      <c r="E6" s="10">
        <v>200</v>
      </c>
      <c r="F6" s="10">
        <v>164.49</v>
      </c>
      <c r="G6" s="10">
        <v>17.22</v>
      </c>
    </row>
    <row r="7" spans="1:7" ht="16" customHeight="1">
      <c r="A7" s="38" t="s">
        <v>15</v>
      </c>
      <c r="B7" s="39"/>
      <c r="C7" s="39"/>
      <c r="D7" s="39"/>
      <c r="E7" s="39"/>
      <c r="F7" s="39"/>
      <c r="G7" s="40"/>
    </row>
    <row r="8" spans="1:7">
      <c r="A8" s="41" t="s">
        <v>10</v>
      </c>
      <c r="B8" s="42"/>
      <c r="C8" s="42"/>
      <c r="D8" s="42"/>
      <c r="E8" s="42"/>
      <c r="F8" s="42"/>
      <c r="G8" s="43"/>
    </row>
    <row r="9" spans="1:7" ht="29" customHeight="1"/>
    <row r="13" spans="1:7">
      <c r="B13" s="11">
        <v>2011</v>
      </c>
      <c r="C13" s="9">
        <v>152.80000000000001</v>
      </c>
      <c r="D13" s="9">
        <v>15.22</v>
      </c>
    </row>
    <row r="14" spans="1:7">
      <c r="B14" s="11">
        <v>2012</v>
      </c>
      <c r="C14" s="9">
        <v>154.16</v>
      </c>
      <c r="D14" s="9">
        <v>14.74</v>
      </c>
    </row>
    <row r="15" spans="1:7">
      <c r="B15" s="11">
        <v>2013</v>
      </c>
      <c r="C15" s="10">
        <v>154.6</v>
      </c>
      <c r="D15" s="10">
        <v>17.22</v>
      </c>
    </row>
    <row r="18" spans="2:5">
      <c r="C18" s="11">
        <v>2011</v>
      </c>
      <c r="D18" s="11">
        <v>2012</v>
      </c>
      <c r="E18" s="11">
        <v>2013</v>
      </c>
    </row>
    <row r="19" spans="2:5">
      <c r="B19" t="s">
        <v>17</v>
      </c>
      <c r="C19" s="9">
        <v>152.80000000000001</v>
      </c>
      <c r="D19" s="9">
        <v>154.16</v>
      </c>
      <c r="E19" s="10">
        <v>154.6</v>
      </c>
    </row>
    <row r="20" spans="2:5">
      <c r="B20" t="s">
        <v>18</v>
      </c>
      <c r="C20" s="12">
        <f>15.22*10</f>
        <v>152.20000000000002</v>
      </c>
      <c r="D20" s="12">
        <f>14.74*10</f>
        <v>147.4</v>
      </c>
      <c r="E20" s="10">
        <f>17.22*10</f>
        <v>172.2</v>
      </c>
    </row>
  </sheetData>
  <mergeCells count="2">
    <mergeCell ref="A7:G7"/>
    <mergeCell ref="A8:G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topLeftCell="C13" workbookViewId="0">
      <selection activeCell="R83" sqref="R83"/>
    </sheetView>
  </sheetViews>
  <sheetFormatPr baseColWidth="10" defaultRowHeight="15" x14ac:dyDescent="0"/>
  <cols>
    <col min="2" max="2" width="16" customWidth="1"/>
    <col min="4" max="4" width="12.5" customWidth="1"/>
    <col min="6" max="6" width="12.5" customWidth="1"/>
    <col min="7" max="7" width="14.1640625" customWidth="1"/>
  </cols>
  <sheetData>
    <row r="2" spans="1:7">
      <c r="A2" s="6" t="s">
        <v>16</v>
      </c>
    </row>
    <row r="3" spans="1:7">
      <c r="A3" s="11" t="s">
        <v>1</v>
      </c>
      <c r="B3" s="7" t="s">
        <v>4</v>
      </c>
      <c r="C3" s="8" t="s">
        <v>11</v>
      </c>
      <c r="D3" s="8" t="s">
        <v>13</v>
      </c>
      <c r="E3" s="8" t="s">
        <v>12</v>
      </c>
      <c r="F3" s="8" t="s">
        <v>14</v>
      </c>
      <c r="G3" s="7" t="s">
        <v>5</v>
      </c>
    </row>
    <row r="4" spans="1:7">
      <c r="A4" s="11">
        <v>2011</v>
      </c>
      <c r="B4" s="9">
        <v>152.80000000000001</v>
      </c>
      <c r="C4" s="9">
        <v>110</v>
      </c>
      <c r="D4" s="9">
        <v>140.01</v>
      </c>
      <c r="E4" s="9">
        <v>177</v>
      </c>
      <c r="F4" s="9">
        <v>158.25</v>
      </c>
      <c r="G4" s="9">
        <v>15.22</v>
      </c>
    </row>
    <row r="5" spans="1:7">
      <c r="A5" s="11">
        <v>2012</v>
      </c>
      <c r="B5" s="9">
        <v>154.16</v>
      </c>
      <c r="C5" s="9">
        <v>135</v>
      </c>
      <c r="D5" s="9">
        <v>141.91</v>
      </c>
      <c r="E5" s="9">
        <v>177</v>
      </c>
      <c r="F5" s="9">
        <v>163.91</v>
      </c>
      <c r="G5" s="9">
        <v>14.74</v>
      </c>
    </row>
    <row r="6" spans="1:7">
      <c r="A6" s="11">
        <v>2013</v>
      </c>
      <c r="B6" s="10">
        <v>154.6</v>
      </c>
      <c r="C6" s="10">
        <v>95</v>
      </c>
      <c r="D6" s="10">
        <v>137.83000000000001</v>
      </c>
      <c r="E6" s="10">
        <v>200</v>
      </c>
      <c r="F6" s="10">
        <v>164.49</v>
      </c>
      <c r="G6" s="10">
        <v>17.22</v>
      </c>
    </row>
    <row r="7" spans="1:7" ht="16" customHeight="1">
      <c r="A7" s="38" t="s">
        <v>15</v>
      </c>
      <c r="B7" s="39"/>
      <c r="C7" s="39"/>
      <c r="D7" s="39"/>
      <c r="E7" s="39"/>
      <c r="F7" s="39"/>
      <c r="G7" s="40"/>
    </row>
    <row r="8" spans="1:7">
      <c r="A8" s="41" t="s">
        <v>10</v>
      </c>
      <c r="B8" s="42"/>
      <c r="C8" s="42"/>
      <c r="D8" s="42"/>
      <c r="E8" s="42"/>
      <c r="F8" s="42"/>
      <c r="G8" s="43"/>
    </row>
    <row r="9" spans="1:7" ht="29" customHeight="1"/>
    <row r="12" spans="1:7">
      <c r="C12" s="17">
        <v>137.77000000000001</v>
      </c>
      <c r="D12" s="17">
        <v>14.62</v>
      </c>
    </row>
    <row r="13" spans="1:7">
      <c r="B13" s="11">
        <v>2011</v>
      </c>
      <c r="C13" s="9">
        <v>152.80000000000001</v>
      </c>
      <c r="D13" s="9">
        <v>15.22</v>
      </c>
    </row>
    <row r="14" spans="1:7">
      <c r="B14" s="11">
        <v>2012</v>
      </c>
      <c r="C14" s="9">
        <v>154.16</v>
      </c>
      <c r="D14" s="9">
        <v>14.74</v>
      </c>
    </row>
    <row r="15" spans="1:7">
      <c r="B15" s="11">
        <v>2013</v>
      </c>
      <c r="C15" s="10">
        <v>154.6</v>
      </c>
      <c r="D15" s="10">
        <v>17.22</v>
      </c>
    </row>
    <row r="18" spans="2:10">
      <c r="C18">
        <v>2006</v>
      </c>
      <c r="D18">
        <v>2007</v>
      </c>
      <c r="E18">
        <v>2008</v>
      </c>
      <c r="F18">
        <v>2009</v>
      </c>
      <c r="G18">
        <v>2010</v>
      </c>
      <c r="H18" s="11">
        <v>2011</v>
      </c>
      <c r="I18" s="11">
        <v>2012</v>
      </c>
      <c r="J18" s="11">
        <v>2013</v>
      </c>
    </row>
    <row r="19" spans="2:10">
      <c r="B19" t="s">
        <v>25</v>
      </c>
      <c r="D19" s="45">
        <v>0.32</v>
      </c>
      <c r="E19" s="45">
        <v>0.36</v>
      </c>
      <c r="F19" s="45">
        <v>0.28999999999999998</v>
      </c>
      <c r="G19" s="45">
        <v>0.34</v>
      </c>
      <c r="H19" s="45">
        <v>0.3</v>
      </c>
      <c r="I19" s="45">
        <v>0.219</v>
      </c>
      <c r="J19" s="44">
        <v>0.311</v>
      </c>
    </row>
    <row r="20" spans="2:10">
      <c r="B20" t="s">
        <v>20</v>
      </c>
      <c r="G20" s="17">
        <v>137.77000000000001</v>
      </c>
      <c r="H20" s="9">
        <v>152.80000000000001</v>
      </c>
      <c r="I20" s="9">
        <v>154.16</v>
      </c>
      <c r="J20" s="10">
        <v>154.6</v>
      </c>
    </row>
    <row r="21" spans="2:10">
      <c r="B21" t="s">
        <v>18</v>
      </c>
      <c r="G21" s="16">
        <f>14.61857*10</f>
        <v>146.1857</v>
      </c>
      <c r="H21" s="12">
        <f xml:space="preserve"> 15.27223*10</f>
        <v>152.72230000000002</v>
      </c>
      <c r="I21" s="12">
        <f>14.98251*10</f>
        <v>149.82509999999999</v>
      </c>
      <c r="J21" s="28">
        <f>17.477*10</f>
        <v>174.77</v>
      </c>
    </row>
    <row r="22" spans="2:10">
      <c r="B22" t="s">
        <v>19</v>
      </c>
      <c r="C22" s="9">
        <v>138</v>
      </c>
      <c r="D22" s="9">
        <v>142</v>
      </c>
      <c r="E22" s="9">
        <v>148</v>
      </c>
      <c r="F22" s="9">
        <v>157</v>
      </c>
      <c r="G22" s="9">
        <v>151</v>
      </c>
    </row>
    <row r="25" spans="2:10" ht="38">
      <c r="C25" s="14"/>
    </row>
    <row r="26" spans="2:10" ht="16" thickBot="1">
      <c r="B26" s="21">
        <v>165.47</v>
      </c>
      <c r="C26" s="13"/>
    </row>
    <row r="27" spans="2:10" ht="39" thickBot="1">
      <c r="B27" s="21">
        <v>156.43</v>
      </c>
      <c r="C27" s="14"/>
    </row>
    <row r="28" spans="2:10" ht="16" thickBot="1">
      <c r="B28" s="21">
        <v>161.13</v>
      </c>
      <c r="C28" s="13"/>
    </row>
    <row r="29" spans="2:10" ht="38">
      <c r="B29" s="22">
        <v>199.65</v>
      </c>
      <c r="C29" s="14"/>
    </row>
    <row r="30" spans="2:10">
      <c r="C30" s="13"/>
    </row>
    <row r="31" spans="2:10" ht="38">
      <c r="C31" s="14"/>
    </row>
    <row r="32" spans="2:10">
      <c r="C32" s="13"/>
    </row>
  </sheetData>
  <mergeCells count="2">
    <mergeCell ref="A7:G7"/>
    <mergeCell ref="A8:G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opLeftCell="A20" workbookViewId="0">
      <selection activeCell="J42" sqref="J42"/>
    </sheetView>
  </sheetViews>
  <sheetFormatPr baseColWidth="10" defaultRowHeight="15" x14ac:dyDescent="0"/>
  <cols>
    <col min="2" max="2" width="19.6640625" customWidth="1"/>
    <col min="3" max="3" width="17.5" customWidth="1"/>
  </cols>
  <sheetData>
    <row r="3" spans="1:4" ht="16" thickBot="1">
      <c r="B3" t="s">
        <v>21</v>
      </c>
      <c r="C3" t="s">
        <v>22</v>
      </c>
      <c r="D3" t="s">
        <v>23</v>
      </c>
    </row>
    <row r="4" spans="1:4" ht="16" thickBot="1">
      <c r="A4">
        <v>2010</v>
      </c>
      <c r="B4" s="18">
        <v>740000</v>
      </c>
      <c r="C4" s="20">
        <v>239234</v>
      </c>
      <c r="D4" s="21">
        <v>137.77000000000001</v>
      </c>
    </row>
    <row r="5" spans="1:4" ht="16" thickBot="1">
      <c r="A5">
        <v>2011</v>
      </c>
      <c r="B5" s="19">
        <v>760000</v>
      </c>
      <c r="C5" s="20">
        <v>267049</v>
      </c>
      <c r="D5" s="21">
        <v>152.80000000000001</v>
      </c>
    </row>
    <row r="6" spans="1:4" ht="16" thickBot="1">
      <c r="A6">
        <v>2012</v>
      </c>
      <c r="B6" s="19">
        <v>790000</v>
      </c>
      <c r="C6" s="20">
        <v>261872</v>
      </c>
      <c r="D6" s="21">
        <v>154.16</v>
      </c>
    </row>
    <row r="7" spans="1:4" ht="16" thickBot="1">
      <c r="A7">
        <v>2013</v>
      </c>
      <c r="B7" s="19">
        <v>810000</v>
      </c>
      <c r="C7" s="20">
        <v>262161</v>
      </c>
      <c r="D7" s="22">
        <v>154.6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11"/>
  <sheetViews>
    <sheetView workbookViewId="0">
      <selection activeCell="B10" sqref="B10"/>
    </sheetView>
  </sheetViews>
  <sheetFormatPr baseColWidth="10" defaultRowHeight="15" x14ac:dyDescent="0"/>
  <sheetData>
    <row r="7" spans="1:2">
      <c r="B7" t="s">
        <v>24</v>
      </c>
    </row>
    <row r="8" spans="1:2">
      <c r="A8">
        <v>2010</v>
      </c>
      <c r="B8">
        <v>287824</v>
      </c>
    </row>
    <row r="9" spans="1:2">
      <c r="A9">
        <v>2011</v>
      </c>
      <c r="B9">
        <v>285749</v>
      </c>
    </row>
    <row r="10" spans="1:2">
      <c r="A10">
        <v>2012</v>
      </c>
      <c r="B10">
        <v>208200</v>
      </c>
    </row>
    <row r="11" spans="1:2">
      <c r="A11">
        <v>2013</v>
      </c>
      <c r="B11">
        <v>376239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2 (2)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Holt</dc:creator>
  <cp:lastModifiedBy>Eric Holt</cp:lastModifiedBy>
  <dcterms:created xsi:type="dcterms:W3CDTF">2013-05-16T19:04:28Z</dcterms:created>
  <dcterms:modified xsi:type="dcterms:W3CDTF">2013-09-23T20:43:34Z</dcterms:modified>
</cp:coreProperties>
</file>