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harts/chart8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9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Guyu\Dropbox\Guyu\Pollinator tier 6 survey\"/>
    </mc:Choice>
  </mc:AlternateContent>
  <bookViews>
    <workbookView xWindow="0" yWindow="0" windowWidth="16080" windowHeight="8340" tabRatio="500" firstSheet="2" activeTab="4"/>
  </bookViews>
  <sheets>
    <sheet name="Colonied Short" sheetId="1" r:id="rId1"/>
    <sheet name="Colonies Placed" sheetId="2" r:id="rId2"/>
    <sheet name="BIP rent graph" sheetId="3" r:id="rId3"/>
    <sheet name="Tables" sheetId="4" r:id="rId4"/>
    <sheet name="Sheet1" sheetId="7" r:id="rId5"/>
    <sheet name="Colony Grade" sheetId="5" r:id="rId6"/>
    <sheet name="2014 highlights" sheetId="6" r:id="rId7"/>
  </sheets>
  <calcPr calcId="152511"/>
</workbook>
</file>

<file path=xl/calcChain.xml><?xml version="1.0" encoding="utf-8"?>
<calcChain xmlns="http://schemas.openxmlformats.org/spreadsheetml/2006/main">
  <c r="J3" i="3" l="1"/>
  <c r="J4" i="3"/>
  <c r="J5" i="3"/>
  <c r="J6" i="3"/>
  <c r="J2" i="3"/>
  <c r="I3" i="3"/>
  <c r="I4" i="3"/>
  <c r="I5" i="3"/>
  <c r="I6" i="3"/>
  <c r="I2" i="3"/>
  <c r="BS92" i="4" l="1"/>
  <c r="BS93" i="4"/>
  <c r="BS94" i="4"/>
  <c r="BS95" i="4"/>
  <c r="BS91" i="4"/>
  <c r="BP92" i="4"/>
  <c r="BP93" i="4"/>
  <c r="BP94" i="4"/>
  <c r="BP95" i="4"/>
  <c r="BP91" i="4"/>
  <c r="AN59" i="4"/>
  <c r="AN63" i="4"/>
  <c r="C30" i="2"/>
  <c r="C31" i="2"/>
  <c r="C32" i="2"/>
  <c r="C33" i="2"/>
  <c r="C29" i="2"/>
  <c r="G28" i="3"/>
  <c r="G29" i="3"/>
  <c r="G30" i="3"/>
  <c r="G27" i="3"/>
  <c r="E28" i="3"/>
  <c r="E29" i="3"/>
  <c r="E30" i="3"/>
  <c r="E27" i="3"/>
  <c r="C28" i="3"/>
  <c r="C29" i="3"/>
  <c r="C30" i="3"/>
  <c r="C27" i="3"/>
  <c r="G6" i="5"/>
  <c r="F6" i="5"/>
  <c r="G5" i="5"/>
  <c r="F5" i="5"/>
  <c r="G4" i="5"/>
  <c r="F4" i="5"/>
  <c r="G3" i="5"/>
  <c r="F3" i="5"/>
  <c r="G2" i="5"/>
  <c r="F2" i="5"/>
  <c r="B6" i="3"/>
  <c r="F12" i="3" s="1"/>
  <c r="B5" i="3"/>
  <c r="F11" i="3" s="1"/>
  <c r="B4" i="3"/>
  <c r="F10" i="3" s="1"/>
  <c r="B3" i="3"/>
  <c r="F9" i="3" s="1"/>
  <c r="B2" i="3"/>
  <c r="F8" i="3" s="1"/>
</calcChain>
</file>

<file path=xl/sharedStrings.xml><?xml version="1.0" encoding="utf-8"?>
<sst xmlns="http://schemas.openxmlformats.org/spreadsheetml/2006/main" count="211" uniqueCount="124">
  <si>
    <t>Colonies Short</t>
  </si>
  <si>
    <t>Cololnies Placed</t>
  </si>
  <si>
    <t>Price</t>
  </si>
  <si>
    <t>National Overwintering Loss</t>
  </si>
  <si>
    <t>Winter Loss Rate</t>
  </si>
  <si>
    <t>Almond Bearing Acres</t>
  </si>
  <si>
    <t>all</t>
  </si>
  <si>
    <t>total shortage</t>
  </si>
  <si>
    <t>% change</t>
  </si>
  <si>
    <t>/colonies placed</t>
  </si>
  <si>
    <t>Colonies Placed</t>
  </si>
  <si>
    <t>BIP Rent</t>
  </si>
  <si>
    <t>Average weighted</t>
  </si>
  <si>
    <t>colony per acre</t>
  </si>
  <si>
    <t>colony grade</t>
  </si>
  <si>
    <t>price for almond industry</t>
  </si>
  <si>
    <t>price per acre</t>
  </si>
  <si>
    <t>BIP Rent Confidence Interval</t>
  </si>
  <si>
    <t>mean</t>
  </si>
  <si>
    <t>Frame weighted vs. traditional average</t>
  </si>
  <si>
    <t>Average Rent</t>
  </si>
  <si>
    <t>Frame Weighted Average</t>
  </si>
  <si>
    <t>Year</t>
  </si>
  <si>
    <t xml:space="preserve"> Average Price Per Colony</t>
  </si>
  <si>
    <t>Min</t>
  </si>
  <si>
    <t>Max</t>
  </si>
  <si>
    <r>
      <rPr>
        <sz val="12"/>
        <color indexed="0"/>
        <rFont val="Calibri"/>
        <family val="2"/>
        <charset val="134"/>
      </rPr>
      <t>$1</t>
    </r>
    <r>
      <rPr>
        <sz val="12"/>
        <color indexed="0"/>
        <rFont val="SimSun"/>
        <family val="2"/>
        <charset val="134"/>
      </rPr>
      <t>51.89</t>
    </r>
    <r>
      <rPr>
        <sz val="12"/>
        <color indexed="0"/>
        <rFont val="Calibri"/>
        <family val="2"/>
        <charset val="134"/>
      </rPr>
      <t> </t>
    </r>
  </si>
  <si>
    <r>
      <rPr>
        <sz val="12"/>
        <color indexed="0"/>
        <rFont val="Calibri"/>
        <family val="2"/>
        <charset val="134"/>
      </rPr>
      <t>$</t>
    </r>
    <r>
      <rPr>
        <sz val="12"/>
        <color indexed="0"/>
        <rFont val="SimSun"/>
        <family val="2"/>
        <charset val="134"/>
      </rPr>
      <t>137.00</t>
    </r>
    <r>
      <rPr>
        <sz val="12"/>
        <color indexed="0"/>
        <rFont val="Calibri"/>
        <family val="2"/>
        <charset val="134"/>
      </rPr>
      <t> </t>
    </r>
  </si>
  <si>
    <r>
      <rPr>
        <sz val="12"/>
        <color indexed="0"/>
        <rFont val="Calibri"/>
        <family val="2"/>
        <charset val="134"/>
      </rPr>
      <t>$</t>
    </r>
    <r>
      <rPr>
        <sz val="12"/>
        <color indexed="0"/>
        <rFont val="SimSun"/>
        <family val="2"/>
        <charset val="134"/>
      </rPr>
      <t>176.00</t>
    </r>
    <r>
      <rPr>
        <sz val="12"/>
        <color indexed="0"/>
        <rFont val="Calibri"/>
        <family val="2"/>
        <charset val="134"/>
      </rPr>
      <t> </t>
    </r>
  </si>
  <si>
    <r>
      <rPr>
        <sz val="12"/>
        <color indexed="0"/>
        <rFont val="Calibri"/>
        <family val="2"/>
        <charset val="134"/>
      </rPr>
      <t>$</t>
    </r>
    <r>
      <rPr>
        <sz val="12"/>
        <color indexed="0"/>
        <rFont val="SimSun"/>
        <family val="2"/>
        <charset val="134"/>
      </rPr>
      <t>153.35</t>
    </r>
    <r>
      <rPr>
        <sz val="12"/>
        <color indexed="0"/>
        <rFont val="Calibri"/>
        <family val="2"/>
        <charset val="134"/>
      </rPr>
      <t> </t>
    </r>
  </si>
  <si>
    <r>
      <rPr>
        <sz val="12"/>
        <color indexed="0"/>
        <rFont val="Calibri"/>
        <family val="2"/>
        <charset val="134"/>
      </rPr>
      <t>$1</t>
    </r>
    <r>
      <rPr>
        <sz val="12"/>
        <color indexed="0"/>
        <rFont val="SimSun"/>
        <family val="2"/>
        <charset val="134"/>
      </rPr>
      <t>40.00</t>
    </r>
    <r>
      <rPr>
        <sz val="12"/>
        <color indexed="0"/>
        <rFont val="Calibri"/>
        <family val="2"/>
        <charset val="134"/>
      </rPr>
      <t> </t>
    </r>
  </si>
  <si>
    <r>
      <rPr>
        <sz val="12"/>
        <color indexed="0"/>
        <rFont val="Calibri"/>
        <family val="2"/>
        <charset val="134"/>
      </rPr>
      <t>$1</t>
    </r>
    <r>
      <rPr>
        <sz val="12"/>
        <color indexed="0"/>
        <rFont val="SimSun"/>
        <family val="2"/>
        <charset val="134"/>
      </rPr>
      <t>75.00</t>
    </r>
    <r>
      <rPr>
        <sz val="12"/>
        <color indexed="0"/>
        <rFont val="Calibri"/>
        <family val="2"/>
        <charset val="134"/>
      </rPr>
      <t> </t>
    </r>
  </si>
  <si>
    <r>
      <rPr>
        <sz val="12"/>
        <color indexed="0"/>
        <rFont val="Calibri"/>
        <family val="2"/>
        <charset val="134"/>
      </rPr>
      <t>$</t>
    </r>
    <r>
      <rPr>
        <sz val="12"/>
        <color indexed="0"/>
        <rFont val="SimSun"/>
        <family val="2"/>
        <charset val="134"/>
      </rPr>
      <t>140.00</t>
    </r>
    <r>
      <rPr>
        <sz val="12"/>
        <color indexed="0"/>
        <rFont val="Calibri"/>
        <family val="2"/>
        <charset val="134"/>
      </rPr>
      <t> </t>
    </r>
  </si>
  <si>
    <t>Average Colony Grade</t>
  </si>
  <si>
    <t>low</t>
  </si>
  <si>
    <t>high</t>
  </si>
  <si>
    <t>grade</t>
  </si>
  <si>
    <t>All obs</t>
  </si>
  <si>
    <t>Average number of colonies placed</t>
  </si>
  <si>
    <t>AR in 2014 Dollar</t>
  </si>
  <si>
    <t>FWA in 2014 Dollar</t>
  </si>
  <si>
    <t>AR%change</t>
  </si>
  <si>
    <t>FW%change</t>
  </si>
  <si>
    <t>bearing acreage</t>
  </si>
  <si>
    <t>Acre%change</t>
  </si>
  <si>
    <t>---</t>
  </si>
  <si>
    <t>Bearing (acres)</t>
  </si>
  <si>
    <t>Yield Per Acre (lbs)</t>
  </si>
  <si>
    <t>Production (million lbs)</t>
  </si>
  <si>
    <t>Price Per Pound ($)</t>
  </si>
  <si>
    <t>Value of Production (Thousand $)</t>
  </si>
  <si>
    <t>*Value and price based on edible portion of almond crop.</t>
  </si>
  <si>
    <t>**Source: USDA NASS 2014 California Almond Forecast</t>
  </si>
  <si>
    <t xml:space="preserve"> </t>
  </si>
  <si>
    <t xml:space="preserve">                     Table 1:   Almond Acreage, Production, and Value in California 2010-2014</t>
  </si>
  <si>
    <t>Non-Bearing (acres)</t>
  </si>
  <si>
    <t xml:space="preserve"> ---</t>
  </si>
  <si>
    <t>Total Number of Colonies Placed</t>
  </si>
  <si>
    <t>Change in Number of Colonies Placed</t>
  </si>
  <si>
    <t>Estimated Total Number of Frames Supplied</t>
  </si>
  <si>
    <t>Change in Number of Frames Supplied</t>
  </si>
  <si>
    <t>Question 1</t>
  </si>
  <si>
    <t>Question 14</t>
  </si>
  <si>
    <t>Source: Bee Informed Partnership, Tier 6 Pollinator Survey 2010-2014</t>
  </si>
  <si>
    <t xml:space="preserve">   Table 2:  Quantity and Quality of Pollinator Units Placed in California Almond by Core Brokers, 2010-2014</t>
  </si>
  <si>
    <t>Maximum</t>
  </si>
  <si>
    <t>Minimum</t>
  </si>
  <si>
    <t>Question 6</t>
  </si>
  <si>
    <t>Question 7</t>
  </si>
  <si>
    <t>Question 8</t>
  </si>
  <si>
    <t>Colony-weighted Average</t>
  </si>
  <si>
    <t>Total Number of Colonies Short</t>
  </si>
  <si>
    <t>Total Number of Beekeepers Short</t>
  </si>
  <si>
    <t>Percentage of Beekeepers Short</t>
  </si>
  <si>
    <t>Question 13</t>
  </si>
  <si>
    <t>Question 12</t>
  </si>
  <si>
    <t>Question 4</t>
  </si>
  <si>
    <t>Average Number of Colonies Short as a Percentage of Total Colonies Placed</t>
  </si>
  <si>
    <t>Percentage of brokers who could have supplied for another 100 acre orchard</t>
  </si>
  <si>
    <t>-</t>
  </si>
  <si>
    <t xml:space="preserve">     Table 3: Colonies Placed Per Acre by Core Brokers, 2010-2014</t>
  </si>
  <si>
    <t xml:space="preserve">                                              Table 4:   Shortage of Bee Supply Reported by Core Brokers, 2010-2014</t>
  </si>
  <si>
    <t>Frame adjusted colony rental price</t>
  </si>
  <si>
    <t>$165.33 </t>
  </si>
  <si>
    <t>$151.89 </t>
  </si>
  <si>
    <t>$137.00 </t>
  </si>
  <si>
    <t>$176.00 </t>
  </si>
  <si>
    <t>$158.03 </t>
  </si>
  <si>
    <t>$158.21 </t>
  </si>
  <si>
    <t>$153.35 </t>
  </si>
  <si>
    <t>$140.00 </t>
  </si>
  <si>
    <t>$141.48 </t>
  </si>
  <si>
    <t>$175.00 </t>
  </si>
  <si>
    <t>$163.76 </t>
  </si>
  <si>
    <t>$163.14 </t>
  </si>
  <si>
    <t>$143.68 </t>
  </si>
  <si>
    <t>$163.72 </t>
  </si>
  <si>
    <t>$194.21 </t>
  </si>
  <si>
    <t>Average Minimum</t>
  </si>
  <si>
    <t>Average Maximum</t>
  </si>
  <si>
    <t>Lowest Price Received</t>
  </si>
  <si>
    <t>Highest Price Received</t>
  </si>
  <si>
    <t>Average Lowest Price</t>
  </si>
  <si>
    <t>Average Highest Price</t>
  </si>
  <si>
    <t>*Source: Bee Informed Partnership, Tier 6 Pollinator Survey 2010-2014</t>
  </si>
  <si>
    <t>**Prices are adjusted to 2014 level using BLS CPI Inflation Calculator</t>
  </si>
  <si>
    <t>Question 15</t>
  </si>
  <si>
    <t>Question 16</t>
  </si>
  <si>
    <t>Question 17</t>
  </si>
  <si>
    <t xml:space="preserve"> Colony-weighted colony rental price</t>
  </si>
  <si>
    <t>Frame-weighted colony rental price</t>
  </si>
  <si>
    <t xml:space="preserve">                                       Table 5:  Colony Prices Reported by Core Brokers, 2010-2014</t>
  </si>
  <si>
    <t>n</t>
  </si>
  <si>
    <t>Colonies Placed Per Acre</t>
  </si>
  <si>
    <t>Average</t>
  </si>
  <si>
    <t>Table 6: Quantity and Quality of Pollinator Units Placed in California Almond by All Sampled Brokers, 2010-2014</t>
  </si>
  <si>
    <t>Colony Grade (frames)</t>
  </si>
  <si>
    <t xml:space="preserve">                                                Table 7:  Colony Prices Reported by All Sampled Brokers, 2010-2014</t>
  </si>
  <si>
    <t>Number of Colonies Short as a Percentage of Total Colonies Placed</t>
  </si>
  <si>
    <t xml:space="preserve">                                                Table 8:   Shortage of Bee Supply Reported by All Sampled Brokers, 2010-2014</t>
  </si>
  <si>
    <t xml:space="preserve">                              Colony Prices Reported by All Sampled Brokers, 2010-2015</t>
  </si>
  <si>
    <t>*Source: Bee Informed Partnership, Tier 6 Pollinator Survey 2010-2015</t>
  </si>
  <si>
    <t>**Prices are adjusted to 2015 level using BLS CPI Inflation Calculator</t>
  </si>
  <si>
    <t xml:space="preserve">                           Table 1: Colony Prices Reported by All Sampled Brokers, 2010-2015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</si>
</sst>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8" formatCode="&quot;$&quot;#,##0.00_);[Red]\(&quot;$&quot;#,##0.00\)"/>
    <numFmt numFmtId="43" formatCode="_(* #,##0.00_);_(* \(#,##0.00\);_(* &quot;-&quot;??_);_(@_)"/>
    <numFmt numFmtId="164" formatCode="0.0"/>
    <numFmt numFmtId="165" formatCode="0.0%"/>
    <numFmt numFmtId="166" formatCode="_(* #,##0_);_(* \(#,##0\);_(* &quot;-&quot;??_);_(@_)"/>
    <numFmt numFmtId="167" formatCode="&quot;$&quot;#,##0.00"/>
  </numFmts>
  <fonts count="13">
    <font>
      <sz val="12"/>
      <color indexed="8"/>
      <name val="Calibri"/>
      <family val="2"/>
      <charset val="134"/>
    </font>
    <font>
      <b/>
      <sz val="12"/>
      <color indexed="8"/>
      <name val="Calibri"/>
      <family val="2"/>
      <charset val="134"/>
    </font>
    <font>
      <sz val="12"/>
      <color indexed="0"/>
      <name val="Calibri"/>
      <family val="2"/>
      <charset val="134"/>
    </font>
    <font>
      <sz val="12"/>
      <color indexed="0"/>
      <name val="SimSun"/>
      <family val="2"/>
      <charset val="134"/>
    </font>
    <font>
      <sz val="12"/>
      <color indexed="8"/>
      <name val="Calibri"/>
      <family val="2"/>
      <charset val="134"/>
    </font>
    <font>
      <sz val="11"/>
      <color indexed="8"/>
      <name val="Calibri"/>
      <family val="2"/>
    </font>
    <font>
      <sz val="11"/>
      <color indexed="8"/>
      <name val="Calibri"/>
      <family val="2"/>
      <scheme val="minor"/>
    </font>
    <font>
      <b/>
      <sz val="11.5"/>
      <color indexed="8"/>
      <name val="Calibri"/>
      <family val="2"/>
    </font>
    <font>
      <i/>
      <sz val="9.5"/>
      <color indexed="8"/>
      <name val="Calibri"/>
      <family val="2"/>
      <scheme val="minor"/>
    </font>
    <font>
      <sz val="11"/>
      <color indexed="8"/>
      <name val="Calibri"/>
      <family val="2"/>
      <charset val="134"/>
    </font>
    <font>
      <i/>
      <sz val="9.5"/>
      <color indexed="8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/>
      <right/>
      <top style="thin">
        <color indexed="0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/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/>
      <right/>
      <top/>
      <bottom style="thin">
        <color indexed="0"/>
      </bottom>
      <diagonal/>
    </border>
    <border>
      <left/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/>
      <bottom/>
      <diagonal/>
    </border>
    <border>
      <left/>
      <right style="thin">
        <color indexed="0"/>
      </right>
      <top style="thin">
        <color indexed="0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 style="double">
        <color indexed="64"/>
      </right>
      <top/>
      <bottom/>
      <diagonal/>
    </border>
  </borders>
  <cellStyleXfs count="3">
    <xf numFmtId="0" fontId="0" fillId="0" borderId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</cellStyleXfs>
  <cellXfs count="180">
    <xf numFmtId="0" fontId="0" fillId="0" borderId="0" xfId="0" applyAlignment="1"/>
    <xf numFmtId="164" fontId="0" fillId="0" borderId="0" xfId="0" applyNumberFormat="1" applyAlignment="1"/>
    <xf numFmtId="2" fontId="0" fillId="0" borderId="0" xfId="0" applyNumberFormat="1" applyAlignment="1"/>
    <xf numFmtId="0" fontId="1" fillId="0" borderId="1" xfId="0" applyFont="1" applyBorder="1" applyAlignment="1">
      <alignment vertical="top" wrapText="1"/>
    </xf>
    <xf numFmtId="8" fontId="0" fillId="0" borderId="2" xfId="0" applyNumberFormat="1" applyFont="1" applyBorder="1" applyAlignment="1">
      <alignment horizontal="right" vertical="center" wrapText="1"/>
    </xf>
    <xf numFmtId="166" fontId="0" fillId="0" borderId="0" xfId="1" applyNumberFormat="1" applyFont="1" applyBorder="1" applyAlignment="1">
      <alignment horizontal="right" vertical="center" wrapText="1"/>
    </xf>
    <xf numFmtId="0" fontId="0" fillId="0" borderId="2" xfId="0" applyFont="1" applyBorder="1" applyAlignment="1">
      <alignment vertical="center" wrapText="1"/>
    </xf>
    <xf numFmtId="8" fontId="0" fillId="0" borderId="3" xfId="0" applyNumberFormat="1" applyFont="1" applyBorder="1" applyAlignment="1">
      <alignment horizontal="right" vertical="center" wrapText="1"/>
    </xf>
    <xf numFmtId="166" fontId="0" fillId="0" borderId="0" xfId="1" applyNumberFormat="1" applyFont="1" applyAlignment="1"/>
    <xf numFmtId="0" fontId="0" fillId="0" borderId="3" xfId="0" applyFont="1" applyBorder="1" applyAlignment="1">
      <alignment vertical="center" wrapText="1"/>
    </xf>
    <xf numFmtId="8" fontId="0" fillId="0" borderId="0" xfId="0" applyNumberFormat="1" applyAlignment="1"/>
    <xf numFmtId="166" fontId="0" fillId="0" borderId="0" xfId="1" applyNumberFormat="1" applyFont="1" applyFill="1" applyBorder="1" applyAlignment="1">
      <alignment horizontal="right" vertical="center" wrapText="1"/>
    </xf>
    <xf numFmtId="8" fontId="0" fillId="0" borderId="0" xfId="0" applyNumberFormat="1" applyFont="1" applyBorder="1" applyAlignment="1">
      <alignment horizontal="right" vertical="center" wrapText="1"/>
    </xf>
    <xf numFmtId="0" fontId="1" fillId="0" borderId="1" xfId="0" applyFont="1" applyBorder="1" applyAlignment="1">
      <alignment vertical="top"/>
    </xf>
    <xf numFmtId="165" fontId="0" fillId="0" borderId="2" xfId="0" applyNumberFormat="1" applyBorder="1" applyAlignment="1"/>
    <xf numFmtId="165" fontId="0" fillId="0" borderId="3" xfId="0" applyNumberFormat="1" applyBorder="1" applyAlignment="1"/>
    <xf numFmtId="10" fontId="0" fillId="0" borderId="0" xfId="0" applyNumberFormat="1" applyAlignment="1"/>
    <xf numFmtId="0" fontId="2" fillId="0" borderId="4" xfId="0" applyFont="1" applyBorder="1" applyAlignment="1">
      <alignment wrapText="1"/>
    </xf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8" fontId="2" fillId="0" borderId="8" xfId="0" applyNumberFormat="1" applyFont="1" applyBorder="1" applyAlignment="1">
      <alignment horizontal="right" vertical="center" wrapText="1"/>
    </xf>
    <xf numFmtId="8" fontId="3" fillId="0" borderId="8" xfId="0" applyNumberFormat="1" applyFont="1" applyBorder="1" applyAlignment="1">
      <alignment horizontal="right" vertical="center" wrapText="1"/>
    </xf>
    <xf numFmtId="0" fontId="2" fillId="0" borderId="8" xfId="0" applyFont="1" applyBorder="1" applyAlignment="1">
      <alignment horizontal="right" vertical="center" wrapText="1"/>
    </xf>
    <xf numFmtId="0" fontId="0" fillId="0" borderId="10" xfId="0" applyBorder="1" applyAlignment="1"/>
    <xf numFmtId="0" fontId="2" fillId="0" borderId="10" xfId="0" applyFont="1" applyBorder="1" applyAlignment="1">
      <alignment horizontal="right" vertical="center" wrapText="1"/>
    </xf>
    <xf numFmtId="8" fontId="3" fillId="0" borderId="12" xfId="0" applyNumberFormat="1" applyFont="1" applyBorder="1" applyAlignment="1">
      <alignment horizontal="right" vertical="top" wrapText="1"/>
    </xf>
    <xf numFmtId="8" fontId="3" fillId="0" borderId="10" xfId="0" applyNumberFormat="1" applyFont="1" applyBorder="1" applyAlignment="1">
      <alignment horizontal="right" vertical="top" wrapText="1"/>
    </xf>
    <xf numFmtId="3" fontId="0" fillId="0" borderId="0" xfId="0" applyNumberFormat="1" applyAlignment="1"/>
    <xf numFmtId="3" fontId="0" fillId="0" borderId="13" xfId="0" applyNumberFormat="1" applyFont="1" applyBorder="1" applyAlignment="1">
      <alignment vertical="center" wrapText="1"/>
    </xf>
    <xf numFmtId="0" fontId="0" fillId="0" borderId="14" xfId="0" applyFont="1" applyBorder="1" applyAlignment="1">
      <alignment vertical="center" wrapText="1"/>
    </xf>
    <xf numFmtId="3" fontId="0" fillId="0" borderId="15" xfId="0" applyNumberFormat="1" applyFont="1" applyBorder="1" applyAlignment="1">
      <alignment horizontal="right" vertical="center" wrapText="1"/>
    </xf>
    <xf numFmtId="0" fontId="0" fillId="0" borderId="16" xfId="0" applyFont="1" applyBorder="1" applyAlignment="1">
      <alignment vertical="center" wrapText="1"/>
    </xf>
    <xf numFmtId="3" fontId="0" fillId="0" borderId="13" xfId="0" applyNumberFormat="1" applyFont="1" applyBorder="1" applyAlignment="1">
      <alignment horizontal="right" vertical="center" wrapText="1"/>
    </xf>
    <xf numFmtId="0" fontId="0" fillId="0" borderId="0" xfId="0" applyFont="1" applyFill="1" applyBorder="1" applyAlignment="1">
      <alignment vertical="center" wrapText="1"/>
    </xf>
    <xf numFmtId="0" fontId="0" fillId="0" borderId="0" xfId="0" applyAlignment="1"/>
    <xf numFmtId="0" fontId="1" fillId="0" borderId="0" xfId="0" applyFont="1" applyBorder="1" applyAlignment="1">
      <alignment vertical="top" wrapText="1"/>
    </xf>
    <xf numFmtId="0" fontId="1" fillId="0" borderId="0" xfId="0" applyFont="1" applyBorder="1" applyAlignment="1">
      <alignment vertical="top"/>
    </xf>
    <xf numFmtId="8" fontId="0" fillId="0" borderId="0" xfId="0" applyNumberFormat="1" applyFont="1" applyFill="1" applyBorder="1" applyAlignment="1">
      <alignment horizontal="right" vertical="center" wrapText="1"/>
    </xf>
    <xf numFmtId="0" fontId="0" fillId="2" borderId="0" xfId="0" applyFill="1" applyAlignment="1"/>
    <xf numFmtId="0" fontId="6" fillId="2" borderId="17" xfId="0" applyFont="1" applyFill="1" applyBorder="1" applyAlignment="1">
      <alignment horizontal="center" vertical="center" wrapText="1"/>
    </xf>
    <xf numFmtId="0" fontId="7" fillId="2" borderId="0" xfId="0" applyFont="1" applyFill="1" applyAlignment="1"/>
    <xf numFmtId="0" fontId="6" fillId="2" borderId="20" xfId="0" applyFont="1" applyFill="1" applyBorder="1" applyAlignment="1">
      <alignment vertical="center" wrapText="1"/>
    </xf>
    <xf numFmtId="0" fontId="6" fillId="2" borderId="21" xfId="0" applyFont="1" applyFill="1" applyBorder="1" applyAlignment="1">
      <alignment horizontal="left" vertical="center" wrapText="1"/>
    </xf>
    <xf numFmtId="0" fontId="6" fillId="2" borderId="22" xfId="0" applyFont="1" applyFill="1" applyBorder="1" applyAlignment="1">
      <alignment horizontal="left" vertical="center" wrapText="1"/>
    </xf>
    <xf numFmtId="3" fontId="6" fillId="2" borderId="0" xfId="0" applyNumberFormat="1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 wrapText="1"/>
    </xf>
    <xf numFmtId="3" fontId="6" fillId="2" borderId="19" xfId="0" applyNumberFormat="1" applyFont="1" applyFill="1" applyBorder="1" applyAlignment="1">
      <alignment horizontal="center" vertical="center" wrapText="1"/>
    </xf>
    <xf numFmtId="0" fontId="6" fillId="2" borderId="19" xfId="0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left"/>
    </xf>
    <xf numFmtId="3" fontId="9" fillId="2" borderId="0" xfId="0" applyNumberFormat="1" applyFont="1" applyFill="1" applyBorder="1" applyAlignment="1">
      <alignment horizontal="center"/>
    </xf>
    <xf numFmtId="0" fontId="9" fillId="2" borderId="0" xfId="0" applyFont="1" applyFill="1" applyBorder="1" applyAlignment="1">
      <alignment horizontal="center"/>
    </xf>
    <xf numFmtId="10" fontId="9" fillId="2" borderId="0" xfId="0" applyNumberFormat="1" applyFont="1" applyFill="1" applyBorder="1" applyAlignment="1">
      <alignment horizontal="center"/>
    </xf>
    <xf numFmtId="9" fontId="9" fillId="2" borderId="0" xfId="0" applyNumberFormat="1" applyFont="1" applyFill="1" applyBorder="1" applyAlignment="1">
      <alignment horizontal="center"/>
    </xf>
    <xf numFmtId="0" fontId="9" fillId="2" borderId="19" xfId="0" applyFont="1" applyFill="1" applyBorder="1" applyAlignment="1">
      <alignment horizontal="left"/>
    </xf>
    <xf numFmtId="3" fontId="9" fillId="2" borderId="19" xfId="0" applyNumberFormat="1" applyFont="1" applyFill="1" applyBorder="1" applyAlignment="1">
      <alignment horizontal="center"/>
    </xf>
    <xf numFmtId="10" fontId="9" fillId="2" borderId="19" xfId="0" applyNumberFormat="1" applyFont="1" applyFill="1" applyBorder="1" applyAlignment="1">
      <alignment horizontal="center"/>
    </xf>
    <xf numFmtId="9" fontId="9" fillId="2" borderId="19" xfId="0" applyNumberFormat="1" applyFont="1" applyFill="1" applyBorder="1" applyAlignment="1">
      <alignment horizontal="center"/>
    </xf>
    <xf numFmtId="0" fontId="9" fillId="2" borderId="17" xfId="0" applyFont="1" applyFill="1" applyBorder="1" applyAlignment="1">
      <alignment horizontal="center"/>
    </xf>
    <xf numFmtId="0" fontId="9" fillId="2" borderId="20" xfId="0" applyFont="1" applyFill="1" applyBorder="1" applyAlignment="1">
      <alignment horizontal="left" vertical="center"/>
    </xf>
    <xf numFmtId="0" fontId="9" fillId="2" borderId="21" xfId="0" applyFont="1" applyFill="1" applyBorder="1" applyAlignment="1">
      <alignment horizontal="left"/>
    </xf>
    <xf numFmtId="0" fontId="9" fillId="2" borderId="22" xfId="0" applyFont="1" applyFill="1" applyBorder="1" applyAlignment="1">
      <alignment horizontal="left"/>
    </xf>
    <xf numFmtId="0" fontId="9" fillId="2" borderId="17" xfId="0" applyFont="1" applyFill="1" applyBorder="1" applyAlignment="1">
      <alignment horizontal="justify" vertical="center" wrapText="1"/>
    </xf>
    <xf numFmtId="0" fontId="9" fillId="2" borderId="17" xfId="0" applyFont="1" applyFill="1" applyBorder="1" applyAlignment="1">
      <alignment horizontal="center" vertical="center" wrapText="1"/>
    </xf>
    <xf numFmtId="0" fontId="9" fillId="2" borderId="17" xfId="0" applyFont="1" applyFill="1" applyBorder="1" applyAlignment="1">
      <alignment horizontal="center" wrapText="1"/>
    </xf>
    <xf numFmtId="0" fontId="7" fillId="2" borderId="0" xfId="0" applyFont="1" applyFill="1" applyAlignment="1">
      <alignment horizontal="left"/>
    </xf>
    <xf numFmtId="0" fontId="9" fillId="2" borderId="21" xfId="0" applyFont="1" applyFill="1" applyBorder="1" applyAlignment="1">
      <alignment horizontal="left" vertical="center"/>
    </xf>
    <xf numFmtId="0" fontId="9" fillId="2" borderId="23" xfId="0" applyFont="1" applyFill="1" applyBorder="1" applyAlignment="1">
      <alignment horizontal="center" wrapText="1"/>
    </xf>
    <xf numFmtId="0" fontId="9" fillId="2" borderId="24" xfId="0" applyFont="1" applyFill="1" applyBorder="1" applyAlignment="1">
      <alignment horizontal="center"/>
    </xf>
    <xf numFmtId="0" fontId="9" fillId="2" borderId="25" xfId="0" applyFont="1" applyFill="1" applyBorder="1" applyAlignment="1">
      <alignment horizontal="center"/>
    </xf>
    <xf numFmtId="0" fontId="10" fillId="2" borderId="0" xfId="0" applyFont="1" applyFill="1" applyAlignment="1"/>
    <xf numFmtId="0" fontId="9" fillId="2" borderId="23" xfId="0" applyFont="1" applyFill="1" applyBorder="1" applyAlignment="1">
      <alignment horizontal="center" vertical="center" wrapText="1"/>
    </xf>
    <xf numFmtId="0" fontId="9" fillId="2" borderId="23" xfId="0" applyFont="1" applyFill="1" applyBorder="1" applyAlignment="1">
      <alignment horizontal="center"/>
    </xf>
    <xf numFmtId="2" fontId="9" fillId="2" borderId="0" xfId="0" applyNumberFormat="1" applyFont="1" applyFill="1" applyBorder="1" applyAlignment="1">
      <alignment horizontal="center"/>
    </xf>
    <xf numFmtId="2" fontId="9" fillId="2" borderId="19" xfId="0" applyNumberFormat="1" applyFont="1" applyFill="1" applyBorder="1" applyAlignment="1">
      <alignment horizontal="center"/>
    </xf>
    <xf numFmtId="10" fontId="6" fillId="2" borderId="0" xfId="0" applyNumberFormat="1" applyFont="1" applyFill="1" applyBorder="1" applyAlignment="1">
      <alignment horizontal="center" vertical="center" wrapText="1"/>
    </xf>
    <xf numFmtId="10" fontId="6" fillId="2" borderId="19" xfId="0" applyNumberFormat="1" applyFont="1" applyFill="1" applyBorder="1" applyAlignment="1">
      <alignment horizontal="center" vertical="center" wrapText="1"/>
    </xf>
    <xf numFmtId="0" fontId="6" fillId="2" borderId="20" xfId="0" applyFont="1" applyFill="1" applyBorder="1" applyAlignment="1">
      <alignment horizontal="left" vertical="center" wrapText="1"/>
    </xf>
    <xf numFmtId="0" fontId="6" fillId="2" borderId="21" xfId="0" applyFont="1" applyFill="1" applyBorder="1" applyAlignment="1">
      <alignment vertical="center" wrapText="1"/>
    </xf>
    <xf numFmtId="0" fontId="6" fillId="2" borderId="23" xfId="0" applyFont="1" applyFill="1" applyBorder="1" applyAlignment="1">
      <alignment horizontal="center" vertical="center" wrapText="1"/>
    </xf>
    <xf numFmtId="2" fontId="9" fillId="2" borderId="24" xfId="0" applyNumberFormat="1" applyFont="1" applyFill="1" applyBorder="1" applyAlignment="1">
      <alignment horizontal="center"/>
    </xf>
    <xf numFmtId="2" fontId="9" fillId="2" borderId="25" xfId="0" applyNumberFormat="1" applyFont="1" applyFill="1" applyBorder="1" applyAlignment="1">
      <alignment horizontal="center"/>
    </xf>
    <xf numFmtId="0" fontId="9" fillId="2" borderId="26" xfId="0" applyFont="1" applyFill="1" applyBorder="1" applyAlignment="1">
      <alignment horizontal="center" vertical="center" wrapText="1"/>
    </xf>
    <xf numFmtId="2" fontId="9" fillId="2" borderId="27" xfId="0" applyNumberFormat="1" applyFont="1" applyFill="1" applyBorder="1" applyAlignment="1">
      <alignment horizontal="center"/>
    </xf>
    <xf numFmtId="2" fontId="9" fillId="2" borderId="3" xfId="0" applyNumberFormat="1" applyFont="1" applyFill="1" applyBorder="1" applyAlignment="1">
      <alignment horizontal="center"/>
    </xf>
    <xf numFmtId="0" fontId="9" fillId="2" borderId="2" xfId="0" applyFont="1" applyFill="1" applyBorder="1" applyAlignment="1">
      <alignment horizontal="center"/>
    </xf>
    <xf numFmtId="0" fontId="6" fillId="2" borderId="20" xfId="0" applyFont="1" applyFill="1" applyBorder="1" applyAlignment="1">
      <alignment horizontal="center" vertical="center" wrapText="1"/>
    </xf>
    <xf numFmtId="10" fontId="6" fillId="2" borderId="21" xfId="0" applyNumberFormat="1" applyFont="1" applyFill="1" applyBorder="1" applyAlignment="1">
      <alignment horizontal="center" vertical="center" wrapText="1"/>
    </xf>
    <xf numFmtId="10" fontId="6" fillId="2" borderId="22" xfId="0" applyNumberFormat="1" applyFont="1" applyFill="1" applyBorder="1" applyAlignment="1">
      <alignment horizontal="center" vertical="center" wrapText="1"/>
    </xf>
    <xf numFmtId="0" fontId="0" fillId="2" borderId="0" xfId="0" applyFill="1" applyBorder="1" applyAlignment="1"/>
    <xf numFmtId="0" fontId="12" fillId="2" borderId="17" xfId="0" applyFont="1" applyFill="1" applyBorder="1" applyAlignment="1">
      <alignment vertical="center" wrapText="1"/>
    </xf>
    <xf numFmtId="0" fontId="12" fillId="2" borderId="17" xfId="0" applyFont="1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12" fillId="2" borderId="23" xfId="0" applyFont="1" applyFill="1" applyBorder="1" applyAlignment="1">
      <alignment vertical="center" wrapText="1"/>
    </xf>
    <xf numFmtId="8" fontId="12" fillId="2" borderId="0" xfId="0" applyNumberFormat="1" applyFont="1" applyFill="1" applyBorder="1" applyAlignment="1">
      <alignment horizontal="center" vertical="center" wrapText="1"/>
    </xf>
    <xf numFmtId="0" fontId="12" fillId="2" borderId="0" xfId="0" applyFont="1" applyFill="1" applyBorder="1" applyAlignment="1">
      <alignment horizontal="center" vertical="center" wrapText="1"/>
    </xf>
    <xf numFmtId="8" fontId="12" fillId="2" borderId="19" xfId="0" applyNumberFormat="1" applyFont="1" applyFill="1" applyBorder="1" applyAlignment="1">
      <alignment horizontal="center" vertical="center" wrapText="1"/>
    </xf>
    <xf numFmtId="0" fontId="12" fillId="2" borderId="20" xfId="0" applyFont="1" applyFill="1" applyBorder="1" applyAlignment="1">
      <alignment horizontal="left" vertical="center" wrapText="1"/>
    </xf>
    <xf numFmtId="0" fontId="12" fillId="2" borderId="28" xfId="0" applyFont="1" applyFill="1" applyBorder="1" applyAlignment="1">
      <alignment horizontal="left" vertical="center" wrapText="1"/>
    </xf>
    <xf numFmtId="0" fontId="12" fillId="2" borderId="21" xfId="0" applyFont="1" applyFill="1" applyBorder="1" applyAlignment="1">
      <alignment horizontal="left" vertical="center" wrapText="1"/>
    </xf>
    <xf numFmtId="0" fontId="12" fillId="2" borderId="22" xfId="0" applyFont="1" applyFill="1" applyBorder="1" applyAlignment="1">
      <alignment horizontal="left" vertical="center" wrapText="1"/>
    </xf>
    <xf numFmtId="0" fontId="12" fillId="2" borderId="23" xfId="0" applyFont="1" applyFill="1" applyBorder="1" applyAlignment="1">
      <alignment horizontal="center" vertical="center" wrapText="1"/>
    </xf>
    <xf numFmtId="167" fontId="12" fillId="2" borderId="0" xfId="0" applyNumberFormat="1" applyFont="1" applyFill="1" applyBorder="1" applyAlignment="1">
      <alignment horizontal="center" vertical="center" wrapText="1"/>
    </xf>
    <xf numFmtId="167" fontId="12" fillId="2" borderId="24" xfId="0" applyNumberFormat="1" applyFont="1" applyFill="1" applyBorder="1" applyAlignment="1">
      <alignment horizontal="center" vertical="center" wrapText="1"/>
    </xf>
    <xf numFmtId="167" fontId="12" fillId="2" borderId="19" xfId="0" applyNumberFormat="1" applyFont="1" applyFill="1" applyBorder="1" applyAlignment="1">
      <alignment horizontal="center" vertical="center" wrapText="1"/>
    </xf>
    <xf numFmtId="167" fontId="12" fillId="2" borderId="25" xfId="0" applyNumberFormat="1" applyFont="1" applyFill="1" applyBorder="1" applyAlignment="1">
      <alignment horizontal="center" vertical="center" wrapText="1"/>
    </xf>
    <xf numFmtId="0" fontId="11" fillId="2" borderId="19" xfId="0" applyFont="1" applyFill="1" applyBorder="1" applyAlignment="1">
      <alignment horizontal="center" vertical="center" wrapText="1"/>
    </xf>
    <xf numFmtId="0" fontId="11" fillId="2" borderId="21" xfId="0" applyFont="1" applyFill="1" applyBorder="1" applyAlignment="1">
      <alignment horizontal="left" vertical="center"/>
    </xf>
    <xf numFmtId="0" fontId="11" fillId="2" borderId="0" xfId="0" applyFont="1" applyFill="1" applyBorder="1" applyAlignment="1">
      <alignment horizontal="center" vertical="center"/>
    </xf>
    <xf numFmtId="3" fontId="11" fillId="2" borderId="32" xfId="0" applyNumberFormat="1" applyFont="1" applyFill="1" applyBorder="1" applyAlignment="1">
      <alignment horizontal="center" vertical="center"/>
    </xf>
    <xf numFmtId="164" fontId="5" fillId="2" borderId="0" xfId="0" applyNumberFormat="1" applyFont="1" applyFill="1" applyBorder="1" applyAlignment="1">
      <alignment horizontal="center"/>
    </xf>
    <xf numFmtId="164" fontId="11" fillId="2" borderId="0" xfId="0" applyNumberFormat="1" applyFont="1" applyFill="1" applyBorder="1" applyAlignment="1">
      <alignment horizontal="center" vertical="center" wrapText="1"/>
    </xf>
    <xf numFmtId="0" fontId="11" fillId="2" borderId="22" xfId="0" applyFont="1" applyFill="1" applyBorder="1" applyAlignment="1">
      <alignment horizontal="left" vertical="center"/>
    </xf>
    <xf numFmtId="0" fontId="11" fillId="2" borderId="19" xfId="0" applyFont="1" applyFill="1" applyBorder="1" applyAlignment="1">
      <alignment horizontal="center" vertical="center"/>
    </xf>
    <xf numFmtId="3" fontId="11" fillId="2" borderId="31" xfId="0" applyNumberFormat="1" applyFont="1" applyFill="1" applyBorder="1" applyAlignment="1">
      <alignment horizontal="center" vertical="center"/>
    </xf>
    <xf numFmtId="164" fontId="5" fillId="2" borderId="19" xfId="0" applyNumberFormat="1" applyFont="1" applyFill="1" applyBorder="1" applyAlignment="1">
      <alignment horizontal="center"/>
    </xf>
    <xf numFmtId="164" fontId="11" fillId="2" borderId="19" xfId="0" applyNumberFormat="1" applyFont="1" applyFill="1" applyBorder="1" applyAlignment="1">
      <alignment horizontal="center" vertical="center" wrapText="1"/>
    </xf>
    <xf numFmtId="0" fontId="11" fillId="2" borderId="23" xfId="0" applyFont="1" applyFill="1" applyBorder="1" applyAlignment="1">
      <alignment horizontal="center" vertical="center" wrapText="1"/>
    </xf>
    <xf numFmtId="0" fontId="11" fillId="2" borderId="28" xfId="0" applyFont="1" applyFill="1" applyBorder="1" applyAlignment="1">
      <alignment horizontal="left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 wrapText="1"/>
    </xf>
    <xf numFmtId="164" fontId="11" fillId="2" borderId="21" xfId="0" applyNumberFormat="1" applyFont="1" applyFill="1" applyBorder="1" applyAlignment="1">
      <alignment horizontal="center" vertical="center"/>
    </xf>
    <xf numFmtId="164" fontId="11" fillId="2" borderId="22" xfId="0" applyNumberFormat="1" applyFont="1" applyFill="1" applyBorder="1" applyAlignment="1">
      <alignment horizontal="center" vertical="center"/>
    </xf>
    <xf numFmtId="164" fontId="5" fillId="2" borderId="18" xfId="0" applyNumberFormat="1" applyFont="1" applyFill="1" applyBorder="1" applyAlignment="1">
      <alignment horizontal="center"/>
    </xf>
    <xf numFmtId="164" fontId="11" fillId="2" borderId="18" xfId="0" applyNumberFormat="1" applyFont="1" applyFill="1" applyBorder="1" applyAlignment="1">
      <alignment horizontal="center" vertical="center" wrapText="1"/>
    </xf>
    <xf numFmtId="3" fontId="11" fillId="2" borderId="30" xfId="0" applyNumberFormat="1" applyFont="1" applyFill="1" applyBorder="1" applyAlignment="1">
      <alignment horizontal="center" vertical="center"/>
    </xf>
    <xf numFmtId="164" fontId="11" fillId="2" borderId="29" xfId="0" applyNumberFormat="1" applyFont="1" applyFill="1" applyBorder="1" applyAlignment="1">
      <alignment horizontal="center" vertical="center"/>
    </xf>
    <xf numFmtId="164" fontId="11" fillId="2" borderId="28" xfId="0" applyNumberFormat="1" applyFont="1" applyFill="1" applyBorder="1" applyAlignment="1">
      <alignment horizontal="center" vertical="center"/>
    </xf>
    <xf numFmtId="164" fontId="11" fillId="2" borderId="24" xfId="0" applyNumberFormat="1" applyFont="1" applyFill="1" applyBorder="1" applyAlignment="1">
      <alignment horizontal="center" vertical="center"/>
    </xf>
    <xf numFmtId="164" fontId="11" fillId="2" borderId="25" xfId="0" applyNumberFormat="1" applyFont="1" applyFill="1" applyBorder="1" applyAlignment="1">
      <alignment horizontal="center" vertical="center"/>
    </xf>
    <xf numFmtId="164" fontId="0" fillId="2" borderId="18" xfId="0" applyNumberFormat="1" applyFill="1" applyBorder="1" applyAlignment="1">
      <alignment horizontal="center"/>
    </xf>
    <xf numFmtId="164" fontId="0" fillId="2" borderId="0" xfId="0" applyNumberFormat="1" applyFill="1" applyBorder="1" applyAlignment="1">
      <alignment horizontal="center"/>
    </xf>
    <xf numFmtId="164" fontId="0" fillId="2" borderId="19" xfId="0" applyNumberFormat="1" applyFill="1" applyBorder="1" applyAlignment="1">
      <alignment horizontal="center"/>
    </xf>
    <xf numFmtId="0" fontId="11" fillId="2" borderId="20" xfId="0" applyFont="1" applyFill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27" xfId="0" applyFont="1" applyFill="1" applyBorder="1" applyAlignment="1">
      <alignment horizontal="center" vertical="center" wrapText="1"/>
    </xf>
    <xf numFmtId="0" fontId="12" fillId="2" borderId="3" xfId="0" applyFont="1" applyFill="1" applyBorder="1" applyAlignment="1">
      <alignment horizontal="center" vertical="center" wrapText="1"/>
    </xf>
    <xf numFmtId="167" fontId="0" fillId="0" borderId="0" xfId="0" applyNumberFormat="1" applyAlignment="1"/>
    <xf numFmtId="1" fontId="6" fillId="2" borderId="0" xfId="0" applyNumberFormat="1" applyFont="1" applyFill="1" applyBorder="1" applyAlignment="1">
      <alignment horizontal="center" vertical="center" wrapText="1"/>
    </xf>
    <xf numFmtId="1" fontId="6" fillId="2" borderId="19" xfId="0" applyNumberFormat="1" applyFont="1" applyFill="1" applyBorder="1" applyAlignment="1">
      <alignment horizontal="center" vertical="center" wrapText="1"/>
    </xf>
    <xf numFmtId="0" fontId="0" fillId="0" borderId="0" xfId="0" applyAlignment="1"/>
    <xf numFmtId="0" fontId="12" fillId="2" borderId="22" xfId="0" applyFont="1" applyFill="1" applyBorder="1" applyAlignment="1">
      <alignment horizontal="center" vertical="center" wrapText="1"/>
    </xf>
    <xf numFmtId="167" fontId="12" fillId="2" borderId="22" xfId="0" applyNumberFormat="1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horizontal="left"/>
    </xf>
    <xf numFmtId="0" fontId="11" fillId="2" borderId="0" xfId="0" applyFont="1" applyFill="1" applyBorder="1" applyAlignment="1">
      <alignment horizontal="center" vertical="center" wrapText="1"/>
    </xf>
    <xf numFmtId="0" fontId="11" fillId="2" borderId="0" xfId="0" applyFont="1" applyFill="1" applyBorder="1" applyAlignment="1">
      <alignment horizontal="left" vertical="center"/>
    </xf>
    <xf numFmtId="3" fontId="11" fillId="2" borderId="0" xfId="0" applyNumberFormat="1" applyFont="1" applyFill="1" applyBorder="1" applyAlignment="1">
      <alignment horizontal="center" vertical="center"/>
    </xf>
    <xf numFmtId="164" fontId="11" fillId="2" borderId="0" xfId="0" applyNumberFormat="1" applyFont="1" applyFill="1" applyBorder="1" applyAlignment="1">
      <alignment horizontal="center" vertical="center"/>
    </xf>
    <xf numFmtId="0" fontId="10" fillId="2" borderId="0" xfId="0" applyFont="1" applyFill="1" applyBorder="1" applyAlignment="1"/>
    <xf numFmtId="0" fontId="3" fillId="0" borderId="11" xfId="0" applyFont="1" applyBorder="1" applyAlignment="1">
      <alignment vertical="top" wrapText="1"/>
    </xf>
    <xf numFmtId="0" fontId="0" fillId="0" borderId="10" xfId="0" applyBorder="1" applyAlignment="1"/>
    <xf numFmtId="8" fontId="3" fillId="0" borderId="12" xfId="0" applyNumberFormat="1" applyFont="1" applyBorder="1" applyAlignment="1">
      <alignment horizontal="right" vertical="top" wrapText="1"/>
    </xf>
    <xf numFmtId="0" fontId="0" fillId="0" borderId="12" xfId="0" applyBorder="1" applyAlignment="1"/>
    <xf numFmtId="0" fontId="2" fillId="0" borderId="5" xfId="0" applyFont="1" applyBorder="1" applyAlignment="1">
      <alignment vertical="top" wrapText="1"/>
    </xf>
    <xf numFmtId="0" fontId="2" fillId="0" borderId="6" xfId="0" applyFont="1" applyBorder="1" applyAlignment="1">
      <alignment vertical="top" wrapText="1"/>
    </xf>
    <xf numFmtId="0" fontId="0" fillId="0" borderId="6" xfId="0" applyBorder="1" applyAlignment="1"/>
    <xf numFmtId="0" fontId="0" fillId="0" borderId="5" xfId="0" applyBorder="1" applyAlignment="1"/>
    <xf numFmtId="8" fontId="2" fillId="0" borderId="8" xfId="0" applyNumberFormat="1" applyFont="1" applyBorder="1" applyAlignment="1">
      <alignment horizontal="right" vertical="center" wrapText="1"/>
    </xf>
    <xf numFmtId="8" fontId="2" fillId="0" borderId="9" xfId="0" applyNumberFormat="1" applyFont="1" applyBorder="1" applyAlignment="1">
      <alignment horizontal="right" vertical="center" wrapText="1"/>
    </xf>
    <xf numFmtId="0" fontId="0" fillId="0" borderId="9" xfId="0" applyBorder="1" applyAlignment="1"/>
    <xf numFmtId="0" fontId="0" fillId="0" borderId="8" xfId="0" applyBorder="1" applyAlignment="1"/>
    <xf numFmtId="0" fontId="2" fillId="0" borderId="8" xfId="0" applyFont="1" applyBorder="1" applyAlignment="1">
      <alignment horizontal="right" vertical="center" wrapText="1"/>
    </xf>
    <xf numFmtId="0" fontId="2" fillId="0" borderId="9" xfId="0" applyFont="1" applyBorder="1" applyAlignment="1">
      <alignment horizontal="right" vertical="center" wrapText="1"/>
    </xf>
    <xf numFmtId="8" fontId="2" fillId="0" borderId="10" xfId="0" applyNumberFormat="1" applyFont="1" applyBorder="1" applyAlignment="1">
      <alignment horizontal="right" vertical="center" wrapText="1"/>
    </xf>
    <xf numFmtId="8" fontId="2" fillId="0" borderId="0" xfId="0" applyNumberFormat="1" applyFont="1" applyBorder="1" applyAlignment="1">
      <alignment horizontal="right" vertical="center" wrapText="1"/>
    </xf>
    <xf numFmtId="0" fontId="0" fillId="0" borderId="0" xfId="0" applyAlignment="1"/>
    <xf numFmtId="0" fontId="11" fillId="2" borderId="0" xfId="0" applyFont="1" applyFill="1" applyBorder="1" applyAlignment="1">
      <alignment horizontal="center" vertical="center" wrapText="1"/>
    </xf>
    <xf numFmtId="0" fontId="11" fillId="2" borderId="0" xfId="0" applyFont="1" applyFill="1" applyBorder="1" applyAlignment="1">
      <alignment vertical="center"/>
    </xf>
    <xf numFmtId="0" fontId="11" fillId="2" borderId="0" xfId="0" applyFont="1" applyFill="1" applyBorder="1" applyAlignment="1">
      <alignment horizontal="center" vertical="center"/>
    </xf>
    <xf numFmtId="0" fontId="11" fillId="2" borderId="23" xfId="0" applyFont="1" applyFill="1" applyBorder="1" applyAlignment="1">
      <alignment horizontal="center" vertical="center" wrapText="1"/>
    </xf>
    <xf numFmtId="0" fontId="11" fillId="2" borderId="17" xfId="0" applyFont="1" applyFill="1" applyBorder="1" applyAlignment="1">
      <alignment horizontal="center" vertical="center" wrapText="1"/>
    </xf>
    <xf numFmtId="0" fontId="8" fillId="2" borderId="0" xfId="0" applyFont="1" applyFill="1" applyBorder="1" applyAlignment="1">
      <alignment vertical="center" wrapText="1"/>
    </xf>
    <xf numFmtId="0" fontId="11" fillId="2" borderId="28" xfId="0" applyFont="1" applyFill="1" applyBorder="1" applyAlignment="1">
      <alignment vertical="center"/>
    </xf>
    <xf numFmtId="0" fontId="11" fillId="2" borderId="22" xfId="0" applyFont="1" applyFill="1" applyBorder="1" applyAlignment="1">
      <alignment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11" fillId="2" borderId="30" xfId="0" applyFont="1" applyFill="1" applyBorder="1" applyAlignment="1">
      <alignment horizontal="center" vertical="center" wrapText="1"/>
    </xf>
    <xf numFmtId="0" fontId="11" fillId="2" borderId="31" xfId="0" applyFont="1" applyFill="1" applyBorder="1" applyAlignment="1">
      <alignment horizontal="center" vertical="center" wrapText="1"/>
    </xf>
    <xf numFmtId="0" fontId="11" fillId="2" borderId="18" xfId="0" applyFont="1" applyFill="1" applyBorder="1" applyAlignment="1">
      <alignment horizontal="center" vertical="center" wrapText="1"/>
    </xf>
    <xf numFmtId="0" fontId="11" fillId="2" borderId="19" xfId="0" applyFont="1" applyFill="1" applyBorder="1" applyAlignment="1">
      <alignment horizontal="center" vertical="center" wrapText="1"/>
    </xf>
    <xf numFmtId="0" fontId="11" fillId="2" borderId="20" xfId="0" applyFont="1" applyFill="1" applyBorder="1" applyAlignment="1">
      <alignment horizontal="center" vertical="center" wrapText="1"/>
    </xf>
  </cellXfs>
  <cellStyles count="3">
    <cellStyle name="Comma" xfId="1" builtinId="3"/>
    <cellStyle name="Comma 2" xfId="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 rot="0" vert="horz"/>
          <a:lstStyle/>
          <a:p>
            <a:pPr algn="ctr">
              <a:defRPr sz="14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r>
              <a:rPr lang="zh-CN" altLang="zh-CN"/>
              <a:t>Number of Colonies the Brokers were Short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'Colonied Short'!$B$1</c:f>
              <c:strCache>
                <c:ptCount val="1"/>
                <c:pt idx="0">
                  <c:v>Colonies Short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</c:dPt>
          <c:dPt>
            <c:idx val="1"/>
            <c:invertIfNegative val="0"/>
            <c:bubble3D val="0"/>
          </c:dPt>
          <c:dPt>
            <c:idx val="2"/>
            <c:invertIfNegative val="0"/>
            <c:bubble3D val="0"/>
          </c:dPt>
          <c:dPt>
            <c:idx val="3"/>
            <c:invertIfNegative val="0"/>
            <c:bubble3D val="0"/>
          </c:dPt>
          <c:cat>
            <c:numRef>
              <c:f>'Colonied Short'!$A$2:$A$5</c:f>
              <c:numCache>
                <c:formatCode>General</c:formatCode>
                <c:ptCount val="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</c:numCache>
            </c:numRef>
          </c:cat>
          <c:val>
            <c:numRef>
              <c:f>'Colonied Short'!$B$2:$B$5</c:f>
              <c:numCache>
                <c:formatCode>#,##0</c:formatCode>
                <c:ptCount val="4"/>
                <c:pt idx="0">
                  <c:v>14380</c:v>
                </c:pt>
                <c:pt idx="1">
                  <c:v>24647</c:v>
                </c:pt>
                <c:pt idx="2">
                  <c:v>6360</c:v>
                </c:pt>
                <c:pt idx="3">
                  <c:v>28497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8212400"/>
        <c:axId val="328211616"/>
      </c:barChart>
      <c:catAx>
        <c:axId val="328212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en-US"/>
          </a:p>
        </c:txPr>
        <c:crossAx val="32821161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3282116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none"/>
        <c:minorTickMark val="none"/>
        <c:tickLblPos val="nextTo"/>
        <c:spPr>
          <a:ln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en-US"/>
          </a:p>
        </c:txPr>
        <c:crossAx val="328212400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 rot="0" vert="horz"/>
          <a:lstStyle/>
          <a:p>
            <a:pPr algn="ctr">
              <a:defRPr sz="1400" b="0" i="0" u="none" strike="noStrike" baseline="0">
                <a:solidFill>
                  <a:srgbClr val="000000"/>
                </a:solidFill>
                <a:latin typeface="ca"/>
                <a:ea typeface="ca"/>
                <a:cs typeface="ca"/>
              </a:defRPr>
            </a:pPr>
            <a:r>
              <a:rPr lang="zh-CN" altLang="zh-CN"/>
              <a:t>Average Colony Grade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'Colony Grade'!$C$1</c:f>
              <c:strCache>
                <c:ptCount val="1"/>
                <c:pt idx="0">
                  <c:v>Average Colony Grade</c:v>
                </c:pt>
              </c:strCache>
            </c:strRef>
          </c:tx>
          <c:spPr>
            <a:solidFill>
              <a:srgbClr val="9BBB59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</c:dPt>
          <c:dPt>
            <c:idx val="1"/>
            <c:invertIfNegative val="0"/>
            <c:bubble3D val="0"/>
          </c:dPt>
          <c:dPt>
            <c:idx val="2"/>
            <c:invertIfNegative val="0"/>
            <c:bubble3D val="0"/>
          </c:dPt>
          <c:dPt>
            <c:idx val="3"/>
            <c:invertIfNegative val="0"/>
            <c:bubble3D val="0"/>
          </c:dPt>
          <c:dPt>
            <c:idx val="4"/>
            <c:invertIfNegative val="0"/>
            <c:bubble3D val="0"/>
          </c:dPt>
          <c:dLbls>
            <c:spPr>
              <a:noFill/>
              <a:ln>
                <a:noFill/>
              </a:ln>
            </c:spPr>
            <c:txPr>
              <a:bodyPr rot="0" vert="horz"/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"/>
                    <a:ea typeface="ca"/>
                    <a:cs typeface="ca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,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BarType val="both"/>
            <c:errValType val="cust"/>
            <c:noEndCap val="0"/>
            <c:plus>
              <c:numRef>
                <c:f>'Colony Grade'!$F$2:$F$6</c:f>
                <c:numCache>
                  <c:formatCode>General</c:formatCode>
                  <c:ptCount val="5"/>
                  <c:pt idx="0">
                    <c:v>1.0711190000000004</c:v>
                  </c:pt>
                  <c:pt idx="1">
                    <c:v>0.83903600000000012</c:v>
                  </c:pt>
                  <c:pt idx="2">
                    <c:v>0.70378999999999969</c:v>
                  </c:pt>
                  <c:pt idx="3">
                    <c:v>1.0282090000000004</c:v>
                  </c:pt>
                  <c:pt idx="4">
                    <c:v>1.0701289999999997</c:v>
                  </c:pt>
                </c:numCache>
              </c:numRef>
            </c:plus>
            <c:minus>
              <c:numRef>
                <c:f>'Colony Grade'!$G$2:$G$6</c:f>
                <c:numCache>
                  <c:formatCode>General</c:formatCode>
                  <c:ptCount val="5"/>
                  <c:pt idx="0">
                    <c:v>1.0711180000000002</c:v>
                  </c:pt>
                  <c:pt idx="1">
                    <c:v>0.83903299999999881</c:v>
                  </c:pt>
                  <c:pt idx="2">
                    <c:v>0.70378700000000016</c:v>
                  </c:pt>
                  <c:pt idx="3">
                    <c:v>1.0282090000000004</c:v>
                  </c:pt>
                  <c:pt idx="4">
                    <c:v>1.0701330000000002</c:v>
                  </c:pt>
                </c:numCache>
              </c:numRef>
            </c:minus>
            <c:spPr>
              <a:ln w="3175">
                <a:solidFill>
                  <a:srgbClr val="000000"/>
                </a:solidFill>
                <a:prstDash val="solid"/>
              </a:ln>
            </c:spPr>
          </c:errBars>
          <c:cat>
            <c:numRef>
              <c:f>'Colony Grade'!$B$2:$B$6</c:f>
              <c:numCache>
                <c:formatCode>General</c:formatCode>
                <c:ptCount val="5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</c:numCache>
            </c:numRef>
          </c:cat>
          <c:val>
            <c:numRef>
              <c:f>'Colony Grade'!$C$2:$C$6</c:f>
              <c:numCache>
                <c:formatCode>0.0</c:formatCode>
                <c:ptCount val="5"/>
                <c:pt idx="0">
                  <c:v>8.3863640000000004</c:v>
                </c:pt>
                <c:pt idx="1">
                  <c:v>9.6041670000000003</c:v>
                </c:pt>
                <c:pt idx="2">
                  <c:v>9.3833330000000004</c:v>
                </c:pt>
                <c:pt idx="3">
                  <c:v>7.9458330000000004</c:v>
                </c:pt>
                <c:pt idx="4">
                  <c:v>9.7491669999999999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9859152"/>
        <c:axId val="329860720"/>
      </c:barChart>
      <c:catAx>
        <c:axId val="329859152"/>
        <c:scaling>
          <c:orientation val="minMax"/>
        </c:scaling>
        <c:delete val="0"/>
        <c:axPos val="b"/>
        <c:title>
          <c:tx>
            <c:rich>
              <a:bodyPr rot="0" vert="horz"/>
              <a:lstStyle/>
              <a:p>
                <a:pPr algn="ctr">
                  <a:defRPr sz="1000" b="0" i="0" u="none" strike="noStrike" baseline="0">
                    <a:solidFill>
                      <a:srgbClr val="000000"/>
                    </a:solidFill>
                    <a:latin typeface="ca"/>
                    <a:ea typeface="ca"/>
                    <a:cs typeface="ca"/>
                  </a:defRPr>
                </a:pPr>
                <a:r>
                  <a:rPr lang="zh-CN" altLang="zh-CN"/>
                  <a:t>Year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"/>
                <a:ea typeface="ca"/>
                <a:cs typeface="ca"/>
              </a:defRPr>
            </a:pPr>
            <a:endParaRPr lang="en-US"/>
          </a:p>
        </c:txPr>
        <c:crossAx val="32986072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3298607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-5400000" vert="horz"/>
              <a:lstStyle/>
              <a:p>
                <a:pPr algn="ctr">
                  <a:defRPr sz="1000" b="0" i="0" u="none" strike="noStrike" baseline="0">
                    <a:solidFill>
                      <a:srgbClr val="000000"/>
                    </a:solidFill>
                    <a:latin typeface="ca"/>
                    <a:ea typeface="ca"/>
                    <a:cs typeface="ca"/>
                  </a:defRPr>
                </a:pPr>
                <a:r>
                  <a:rPr lang="zh-CN" altLang="zh-CN"/>
                  <a:t>Frames of Bees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" sourceLinked="1"/>
        <c:majorTickMark val="none"/>
        <c:minorTickMark val="none"/>
        <c:tickLblPos val="nextTo"/>
        <c:spPr>
          <a:ln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"/>
                <a:ea typeface="ca"/>
                <a:cs typeface="ca"/>
              </a:defRPr>
            </a:pPr>
            <a:endParaRPr lang="en-US"/>
          </a:p>
        </c:txPr>
        <c:crossAx val="329859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 rot="0" vert="horz"/>
          <a:lstStyle/>
          <a:p>
            <a:pPr algn="ctr">
              <a:defRPr sz="14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r>
              <a:rPr lang="zh-CN" altLang="zh-CN"/>
              <a:t>Colonies Demand from Bee Brokers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'Colonied Short'!$B$1</c:f>
              <c:strCache>
                <c:ptCount val="1"/>
                <c:pt idx="0">
                  <c:v>Colonies Short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</c:spPr>
            <c:txPr>
              <a:bodyPr rot="0" vert="horz"/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,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'Colonied Short'!$A$2:$A$5</c:f>
              <c:numCache>
                <c:formatCode>General</c:formatCode>
                <c:ptCount val="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</c:numCache>
            </c:numRef>
          </c:cat>
          <c:val>
            <c:numRef>
              <c:f>'Colonied Short'!$B$2:$B$5</c:f>
              <c:numCache>
                <c:formatCode>#,##0</c:formatCode>
                <c:ptCount val="4"/>
                <c:pt idx="0">
                  <c:v>14380</c:v>
                </c:pt>
                <c:pt idx="1">
                  <c:v>24647</c:v>
                </c:pt>
                <c:pt idx="2">
                  <c:v>6360</c:v>
                </c:pt>
                <c:pt idx="3">
                  <c:v>28497</c:v>
                </c:pt>
              </c:numCache>
            </c:numRef>
          </c:val>
        </c:ser>
        <c:ser>
          <c:idx val="1"/>
          <c:order val="1"/>
          <c:tx>
            <c:strRef>
              <c:f>'Colonied Short'!$C$1</c:f>
              <c:strCache>
                <c:ptCount val="1"/>
                <c:pt idx="0">
                  <c:v>Cololnies Placed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</c:spPr>
            <c:txPr>
              <a:bodyPr rot="0" vert="horz"/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,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'Colonied Short'!$A$2:$A$5</c:f>
              <c:numCache>
                <c:formatCode>General</c:formatCode>
                <c:ptCount val="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</c:numCache>
            </c:numRef>
          </c:cat>
          <c:val>
            <c:numRef>
              <c:f>'Colonied Short'!$C$2:$C$5</c:f>
              <c:numCache>
                <c:formatCode>#,##0</c:formatCode>
                <c:ptCount val="4"/>
                <c:pt idx="0">
                  <c:v>209234</c:v>
                </c:pt>
                <c:pt idx="1">
                  <c:v>237049</c:v>
                </c:pt>
                <c:pt idx="2">
                  <c:v>229872</c:v>
                </c:pt>
                <c:pt idx="3">
                  <c:v>230161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28213184"/>
        <c:axId val="328911232"/>
      </c:barChart>
      <c:catAx>
        <c:axId val="328213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en-US"/>
          </a:p>
        </c:txPr>
        <c:crossAx val="32891123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3289112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none"/>
        <c:minorTickMark val="none"/>
        <c:tickLblPos val="nextTo"/>
        <c:spPr>
          <a:ln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en-US"/>
          </a:p>
        </c:txPr>
        <c:crossAx val="328213184"/>
        <c:crosses val="autoZero"/>
        <c:crossBetween val="between"/>
      </c:valAx>
      <c:spPr>
        <a:noFill/>
        <a:ln>
          <a:noFill/>
        </a:ln>
      </c:spPr>
    </c:plotArea>
    <c:legend>
      <c:legendPos val="b"/>
      <c:legendEntry>
        <c:idx val="0"/>
        <c:txPr>
          <a:bodyPr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en-US"/>
          </a:p>
        </c:txPr>
      </c:legendEntry>
      <c:overlay val="0"/>
      <c:spPr>
        <a:noFill/>
        <a:ln>
          <a:noFill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 rot="0" vert="horz"/>
          <a:lstStyle/>
          <a:p>
            <a:pPr algn="ctr">
              <a:defRPr sz="14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r>
              <a:rPr lang="zh-CN" altLang="zh-CN"/>
              <a:t>Number of Colonies the Beekeepers were Short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'Colonied Short'!$B$1</c:f>
              <c:strCache>
                <c:ptCount val="1"/>
                <c:pt idx="0">
                  <c:v>Colonies Short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</c:dPt>
          <c:dPt>
            <c:idx val="1"/>
            <c:invertIfNegative val="0"/>
            <c:bubble3D val="0"/>
          </c:dPt>
          <c:dPt>
            <c:idx val="2"/>
            <c:invertIfNegative val="0"/>
            <c:bubble3D val="0"/>
          </c:dPt>
          <c:dPt>
            <c:idx val="3"/>
            <c:invertIfNegative val="0"/>
            <c:bubble3D val="0"/>
          </c:dPt>
          <c:dPt>
            <c:idx val="4"/>
            <c:invertIfNegative val="0"/>
            <c:bubble3D val="0"/>
          </c:dPt>
          <c:dLbls>
            <c:spPr>
              <a:noFill/>
              <a:ln>
                <a:noFill/>
              </a:ln>
            </c:spPr>
            <c:txPr>
              <a:bodyPr rot="0" vert="horz"/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,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'Colonied Short'!$A$2:$A$6</c:f>
              <c:numCache>
                <c:formatCode>General</c:formatCode>
                <c:ptCount val="5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</c:numCache>
            </c:numRef>
          </c:cat>
          <c:val>
            <c:numRef>
              <c:f>'Colonied Short'!$B$2:$B$6</c:f>
              <c:numCache>
                <c:formatCode>#,##0</c:formatCode>
                <c:ptCount val="5"/>
                <c:pt idx="0">
                  <c:v>14380</c:v>
                </c:pt>
                <c:pt idx="1">
                  <c:v>24647</c:v>
                </c:pt>
                <c:pt idx="2">
                  <c:v>6360</c:v>
                </c:pt>
                <c:pt idx="3">
                  <c:v>28497</c:v>
                </c:pt>
                <c:pt idx="4" formatCode="General">
                  <c:v>6128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28912016"/>
        <c:axId val="328912408"/>
      </c:barChart>
      <c:lineChart>
        <c:grouping val="standard"/>
        <c:varyColors val="0"/>
        <c:ser>
          <c:idx val="1"/>
          <c:order val="1"/>
          <c:tx>
            <c:strRef>
              <c:f>'Colonied Short'!$E$1</c:f>
              <c:strCache>
                <c:ptCount val="1"/>
                <c:pt idx="0">
                  <c:v>National Overwintering Loss</c:v>
                </c:pt>
              </c:strCache>
            </c:strRef>
          </c:tx>
          <c:spPr>
            <a:ln w="25400">
              <a:solidFill>
                <a:srgbClr val="C0504D"/>
              </a:solidFill>
              <a:prstDash val="solid"/>
            </a:ln>
          </c:spPr>
          <c:marker>
            <c:symbol val="none"/>
          </c:marker>
          <c:dPt>
            <c:idx val="0"/>
            <c:bubble3D val="0"/>
          </c:dPt>
          <c:dPt>
            <c:idx val="1"/>
            <c:bubble3D val="0"/>
          </c:dPt>
          <c:dPt>
            <c:idx val="2"/>
            <c:bubble3D val="0"/>
          </c:dPt>
          <c:dPt>
            <c:idx val="3"/>
            <c:bubble3D val="0"/>
          </c:dPt>
          <c:dPt>
            <c:idx val="4"/>
            <c:bubble3D val="0"/>
          </c:dPt>
          <c:cat>
            <c:numRef>
              <c:f>'Colonied Short'!$A$2:$A$5</c:f>
              <c:numCache>
                <c:formatCode>General</c:formatCode>
                <c:ptCount val="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</c:numCache>
            </c:numRef>
          </c:cat>
          <c:val>
            <c:numRef>
              <c:f>'Colonied Short'!$E$2:$E$6</c:f>
              <c:numCache>
                <c:formatCode>0.0%</c:formatCode>
                <c:ptCount val="5"/>
                <c:pt idx="0">
                  <c:v>0.34</c:v>
                </c:pt>
                <c:pt idx="1">
                  <c:v>0.3</c:v>
                </c:pt>
                <c:pt idx="2">
                  <c:v>0.219</c:v>
                </c:pt>
                <c:pt idx="3">
                  <c:v>0.311</c:v>
                </c:pt>
                <c:pt idx="4" formatCode="0.00%">
                  <c:v>0.23200000000000001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8911624"/>
        <c:axId val="328910448"/>
      </c:lineChart>
      <c:catAx>
        <c:axId val="328912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en-US"/>
          </a:p>
        </c:txPr>
        <c:crossAx val="32891240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3289124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none"/>
        <c:minorTickMark val="none"/>
        <c:tickLblPos val="nextTo"/>
        <c:spPr>
          <a:ln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en-US"/>
          </a:p>
        </c:txPr>
        <c:crossAx val="328912016"/>
        <c:crosses val="autoZero"/>
        <c:crossBetween val="between"/>
      </c:valAx>
      <c:catAx>
        <c:axId val="3289116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891044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328910448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spPr>
          <a:ln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en-US"/>
          </a:p>
        </c:txPr>
        <c:crossAx val="328911624"/>
        <c:crosses val="max"/>
        <c:crossBetween val="between"/>
      </c:valAx>
      <c:spPr>
        <a:noFill/>
        <a:ln>
          <a:noFill/>
        </a:ln>
      </c:spPr>
    </c:plotArea>
    <c:legend>
      <c:legendPos val="b"/>
      <c:legendEntry>
        <c:idx val="0"/>
        <c:txPr>
          <a:bodyPr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en-US"/>
          </a:p>
        </c:txPr>
      </c:legendEntry>
      <c:overlay val="0"/>
      <c:spPr>
        <a:noFill/>
        <a:ln>
          <a:noFill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Figure 3: Colony Shortage and Loss Rates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'Colonied Short'!$C$24</c:f>
              <c:strCache>
                <c:ptCount val="1"/>
                <c:pt idx="0">
                  <c:v>Colonies Short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50000"/>
                    <a:satMod val="300000"/>
                  </a:schemeClr>
                </a:gs>
                <a:gs pos="35000">
                  <a:schemeClr val="accent1">
                    <a:tint val="37000"/>
                    <a:satMod val="300000"/>
                  </a:schemeClr>
                </a:gs>
                <a:gs pos="100000">
                  <a:schemeClr val="accent1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numRef>
              <c:f>'Colonied Short'!$A$25:$A$29</c:f>
              <c:numCache>
                <c:formatCode>General</c:formatCode>
                <c:ptCount val="5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</c:numCache>
            </c:numRef>
          </c:cat>
          <c:val>
            <c:numRef>
              <c:f>'Colonied Short'!$C$25:$C$29</c:f>
              <c:numCache>
                <c:formatCode>#,##0</c:formatCode>
                <c:ptCount val="5"/>
                <c:pt idx="0">
                  <c:v>14380</c:v>
                </c:pt>
                <c:pt idx="1">
                  <c:v>24647</c:v>
                </c:pt>
                <c:pt idx="2">
                  <c:v>6360</c:v>
                </c:pt>
                <c:pt idx="3">
                  <c:v>28497</c:v>
                </c:pt>
                <c:pt idx="4">
                  <c:v>6128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29117760"/>
        <c:axId val="329118152"/>
      </c:barChart>
      <c:lineChart>
        <c:grouping val="standard"/>
        <c:varyColors val="0"/>
        <c:ser>
          <c:idx val="1"/>
          <c:order val="1"/>
          <c:tx>
            <c:strRef>
              <c:f>'Colonied Short'!$D$24</c:f>
              <c:strCache>
                <c:ptCount val="1"/>
                <c:pt idx="0">
                  <c:v>Winter Loss Rate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none"/>
          </c:marker>
          <c:val>
            <c:numRef>
              <c:f>'Colonied Short'!$D$25:$D$29</c:f>
              <c:numCache>
                <c:formatCode>General</c:formatCode>
                <c:ptCount val="5"/>
                <c:pt idx="0">
                  <c:v>0.34</c:v>
                </c:pt>
                <c:pt idx="1">
                  <c:v>0.3</c:v>
                </c:pt>
                <c:pt idx="2">
                  <c:v>0.219</c:v>
                </c:pt>
                <c:pt idx="3">
                  <c:v>0.311</c:v>
                </c:pt>
                <c:pt idx="4">
                  <c:v>0.23200000000000001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9116976"/>
        <c:axId val="329118544"/>
      </c:lineChart>
      <c:catAx>
        <c:axId val="329117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118152"/>
        <c:crosses val="autoZero"/>
        <c:auto val="1"/>
        <c:lblAlgn val="ctr"/>
        <c:lblOffset val="100"/>
        <c:noMultiLvlLbl val="0"/>
      </c:catAx>
      <c:valAx>
        <c:axId val="329118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colonies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0.167353091280256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117760"/>
        <c:crosses val="autoZero"/>
        <c:crossBetween val="between"/>
      </c:valAx>
      <c:valAx>
        <c:axId val="329118544"/>
        <c:scaling>
          <c:orientation val="minMax"/>
          <c:min val="-0.4"/>
        </c:scaling>
        <c:delete val="0"/>
        <c:axPos val="r"/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numFmt formatCode="#,##0%;[White]#,##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116976"/>
        <c:crosses val="max"/>
        <c:crossBetween val="between"/>
      </c:valAx>
      <c:catAx>
        <c:axId val="329116976"/>
        <c:scaling>
          <c:orientation val="minMax"/>
        </c:scaling>
        <c:delete val="1"/>
        <c:axPos val="b"/>
        <c:majorTickMark val="none"/>
        <c:minorTickMark val="none"/>
        <c:tickLblPos val="nextTo"/>
        <c:crossAx val="3291185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 rot="0" vert="horz"/>
          <a:lstStyle/>
          <a:p>
            <a:pPr algn="ctr">
              <a:defRPr sz="1200" b="1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r>
              <a:rPr lang="zh-CN" altLang="zh-CN"/>
              <a:t>Colonies Placed by Subsample of Brokers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'Colonies Placed'!$B$1</c:f>
              <c:strCache>
                <c:ptCount val="1"/>
                <c:pt idx="0">
                  <c:v>Cololnies Placed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</c:dPt>
          <c:dPt>
            <c:idx val="1"/>
            <c:invertIfNegative val="0"/>
            <c:bubble3D val="0"/>
          </c:dPt>
          <c:dPt>
            <c:idx val="2"/>
            <c:invertIfNegative val="0"/>
            <c:bubble3D val="0"/>
          </c:dPt>
          <c:dPt>
            <c:idx val="3"/>
            <c:invertIfNegative val="0"/>
            <c:bubble3D val="0"/>
          </c:dPt>
          <c:dPt>
            <c:idx val="4"/>
            <c:invertIfNegative val="0"/>
            <c:bubble3D val="0"/>
          </c:dPt>
          <c:dLbls>
            <c:spPr>
              <a:solidFill>
                <a:srgbClr val="FFFFFF"/>
              </a:solidFill>
              <a:ln>
                <a:noFill/>
              </a:ln>
            </c:spPr>
            <c:txPr>
              <a:bodyPr rot="0" vert="horz"/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,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BarType val="both"/>
            <c:errValType val="cust"/>
            <c:noEndCap val="0"/>
            <c:plus>
              <c:numRef>
                <c:f>'Colonies Placed'!$B$9:$B$13</c:f>
                <c:numCache>
                  <c:formatCode>General</c:formatCode>
                  <c:ptCount val="5"/>
                  <c:pt idx="0">
                    <c:v>159319.84</c:v>
                  </c:pt>
                  <c:pt idx="1">
                    <c:v>190146.5</c:v>
                  </c:pt>
                  <c:pt idx="2">
                    <c:v>185404.25</c:v>
                  </c:pt>
                  <c:pt idx="3">
                    <c:v>186300.7</c:v>
                  </c:pt>
                  <c:pt idx="4">
                    <c:v>184405.6</c:v>
                  </c:pt>
                </c:numCache>
              </c:numRef>
            </c:plus>
            <c:minus>
              <c:numRef>
                <c:f>'Colonies Placed'!$A$9:$A$13</c:f>
                <c:numCache>
                  <c:formatCode>General</c:formatCode>
                  <c:ptCount val="5"/>
                  <c:pt idx="0">
                    <c:v>159319.84</c:v>
                  </c:pt>
                  <c:pt idx="1">
                    <c:v>190146.5</c:v>
                  </c:pt>
                  <c:pt idx="2">
                    <c:v>185404.25</c:v>
                  </c:pt>
                  <c:pt idx="3">
                    <c:v>186300.7</c:v>
                  </c:pt>
                  <c:pt idx="4">
                    <c:v>184405.6</c:v>
                  </c:pt>
                </c:numCache>
              </c:numRef>
            </c:minus>
            <c:spPr>
              <a:ln w="3175">
                <a:solidFill>
                  <a:srgbClr val="000000"/>
                </a:solidFill>
                <a:prstDash val="solid"/>
              </a:ln>
            </c:spPr>
          </c:errBars>
          <c:cat>
            <c:numRef>
              <c:f>'Colonies Placed'!$A$2:$A$6</c:f>
              <c:numCache>
                <c:formatCode>General</c:formatCode>
                <c:ptCount val="5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</c:numCache>
            </c:numRef>
          </c:cat>
          <c:val>
            <c:numRef>
              <c:f>'Colonies Placed'!$B$2:$B$6</c:f>
              <c:numCache>
                <c:formatCode>#,##0</c:formatCode>
                <c:ptCount val="5"/>
                <c:pt idx="0">
                  <c:v>209234</c:v>
                </c:pt>
                <c:pt idx="1">
                  <c:v>237049</c:v>
                </c:pt>
                <c:pt idx="2">
                  <c:v>229872</c:v>
                </c:pt>
                <c:pt idx="3">
                  <c:v>230161</c:v>
                </c:pt>
                <c:pt idx="4" formatCode="General">
                  <c:v>228572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29116584"/>
        <c:axId val="329115408"/>
      </c:barChart>
      <c:lineChart>
        <c:grouping val="standard"/>
        <c:varyColors val="0"/>
        <c:ser>
          <c:idx val="1"/>
          <c:order val="1"/>
          <c:tx>
            <c:strRef>
              <c:f>'Colonies Placed'!$C$1</c:f>
              <c:strCache>
                <c:ptCount val="1"/>
                <c:pt idx="0">
                  <c:v>Almond Bearing Acres</c:v>
                </c:pt>
              </c:strCache>
            </c:strRef>
          </c:tx>
          <c:spPr>
            <a:ln w="25400">
              <a:solidFill>
                <a:srgbClr val="C0504D"/>
              </a:solidFill>
              <a:prstDash val="solid"/>
            </a:ln>
          </c:spPr>
          <c:marker>
            <c:symbol val="none"/>
          </c:marker>
          <c:dPt>
            <c:idx val="0"/>
            <c:bubble3D val="0"/>
          </c:dPt>
          <c:dPt>
            <c:idx val="1"/>
            <c:bubble3D val="0"/>
          </c:dPt>
          <c:dPt>
            <c:idx val="2"/>
            <c:bubble3D val="0"/>
          </c:dPt>
          <c:dPt>
            <c:idx val="3"/>
            <c:bubble3D val="0"/>
          </c:dPt>
          <c:dPt>
            <c:idx val="4"/>
            <c:bubble3D val="0"/>
          </c:dPt>
          <c:cat>
            <c:numRef>
              <c:f>'Colonies Placed'!$A$2:$A$6</c:f>
              <c:numCache>
                <c:formatCode>General</c:formatCode>
                <c:ptCount val="5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</c:numCache>
            </c:numRef>
          </c:cat>
          <c:val>
            <c:numRef>
              <c:f>'Colonies Placed'!$C$2:$C$6</c:f>
              <c:numCache>
                <c:formatCode>_(* #,##0_);_(* \(#,##0\);_(* "-"??_);_(@_)</c:formatCode>
                <c:ptCount val="5"/>
                <c:pt idx="0">
                  <c:v>770000</c:v>
                </c:pt>
                <c:pt idx="1">
                  <c:v>800000</c:v>
                </c:pt>
                <c:pt idx="2">
                  <c:v>820000</c:v>
                </c:pt>
                <c:pt idx="3">
                  <c:v>840000</c:v>
                </c:pt>
                <c:pt idx="4">
                  <c:v>860000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9117368"/>
        <c:axId val="289541216"/>
      </c:lineChart>
      <c:catAx>
        <c:axId val="32911658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en-US"/>
          </a:p>
        </c:txPr>
        <c:crossAx val="32911540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3291154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none"/>
        <c:minorTickMark val="none"/>
        <c:tickLblPos val="nextTo"/>
        <c:spPr>
          <a:ln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en-US"/>
          </a:p>
        </c:txPr>
        <c:crossAx val="329116584"/>
        <c:crosses val="autoZero"/>
        <c:crossBetween val="between"/>
      </c:valAx>
      <c:catAx>
        <c:axId val="3291173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954121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89541216"/>
        <c:scaling>
          <c:orientation val="minMax"/>
        </c:scaling>
        <c:delete val="0"/>
        <c:axPos val="r"/>
        <c:numFmt formatCode="_(* #,##0_);_(* \(#,##0\);_(* &quot;-&quot;??_);_(@_)" sourceLinked="1"/>
        <c:majorTickMark val="out"/>
        <c:minorTickMark val="none"/>
        <c:tickLblPos val="nextTo"/>
        <c:spPr>
          <a:ln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en-US"/>
          </a:p>
        </c:txPr>
        <c:crossAx val="329117368"/>
        <c:crosses val="max"/>
        <c:crossBetween val="between"/>
      </c:valAx>
      <c:spPr>
        <a:noFill/>
        <a:ln>
          <a:noFill/>
        </a:ln>
      </c:spPr>
    </c:plotArea>
    <c:legend>
      <c:legendPos val="b"/>
      <c:legendEntry>
        <c:idx val="0"/>
        <c:txPr>
          <a:bodyPr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en-US"/>
          </a:p>
        </c:txPr>
      </c:legendEntry>
      <c:overlay val="0"/>
      <c:spPr>
        <a:noFill/>
        <a:ln>
          <a:noFill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Figure</a:t>
            </a:r>
            <a:r>
              <a:rPr lang="en-US" altLang="zh-CN" baseline="0"/>
              <a:t> 2: Colony Supply from Core Brokers (2010-2014)</a:t>
            </a:r>
          </a:p>
        </c:rich>
      </c:tx>
      <c:layout>
        <c:manualLayout>
          <c:xMode val="edge"/>
          <c:yMode val="edge"/>
          <c:x val="0.13048255382331103"/>
          <c:y val="3.50339391285307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4522993645838814"/>
          <c:y val="0.22850886796584191"/>
          <c:w val="0.69745599569772732"/>
          <c:h val="0.576345539465766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'Colonies Placed'!$B$22</c:f>
              <c:strCache>
                <c:ptCount val="1"/>
                <c:pt idx="0">
                  <c:v>Colonies Short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50000"/>
                    <a:satMod val="300000"/>
                  </a:schemeClr>
                </a:gs>
                <a:gs pos="35000">
                  <a:schemeClr val="accent1">
                    <a:tint val="37000"/>
                    <a:satMod val="300000"/>
                  </a:schemeClr>
                </a:gs>
                <a:gs pos="100000">
                  <a:schemeClr val="accent1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numRef>
              <c:f>'Colonies Placed'!$A$23:$A$27</c:f>
              <c:numCache>
                <c:formatCode>General</c:formatCode>
                <c:ptCount val="5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</c:numCache>
            </c:numRef>
          </c:cat>
          <c:val>
            <c:numRef>
              <c:f>'Colonies Placed'!$B$23:$B$27</c:f>
              <c:numCache>
                <c:formatCode>#,##0</c:formatCode>
                <c:ptCount val="5"/>
                <c:pt idx="0">
                  <c:v>14380</c:v>
                </c:pt>
                <c:pt idx="1">
                  <c:v>24647</c:v>
                </c:pt>
                <c:pt idx="2">
                  <c:v>6360</c:v>
                </c:pt>
                <c:pt idx="3">
                  <c:v>28497</c:v>
                </c:pt>
                <c:pt idx="4">
                  <c:v>6128</c:v>
                </c:pt>
              </c:numCache>
            </c:numRef>
          </c:val>
        </c:ser>
        <c:ser>
          <c:idx val="1"/>
          <c:order val="1"/>
          <c:tx>
            <c:strRef>
              <c:f>'Colonies Placed'!$C$22</c:f>
              <c:strCache>
                <c:ptCount val="1"/>
                <c:pt idx="0">
                  <c:v>Colonies Placed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50000"/>
                    <a:satMod val="300000"/>
                  </a:schemeClr>
                </a:gs>
                <a:gs pos="35000">
                  <a:schemeClr val="accent2">
                    <a:tint val="37000"/>
                    <a:satMod val="300000"/>
                  </a:schemeClr>
                </a:gs>
                <a:gs pos="100000">
                  <a:schemeClr val="accent2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-2.9485478401887069E-3"/>
                  <c:y val="-0.2539960586818481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223,614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5.4441340898437385E-17"/>
                  <c:y val="-0.28465075541931245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261,696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2.9485478401887069E-3"/>
                  <c:y val="-0.27151302824611345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236,232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3.0116502697741846E-3"/>
                  <c:y val="-0.2802715130282461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258,658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2.9906061296902501E-3"/>
                  <c:y val="-0.2802715130282461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234,702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'Colonies Placed'!$A$23:$A$27</c:f>
              <c:numCache>
                <c:formatCode>General</c:formatCode>
                <c:ptCount val="5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</c:numCache>
            </c:numRef>
          </c:cat>
          <c:val>
            <c:numRef>
              <c:f>'Colonies Placed'!$C$23:$C$27</c:f>
              <c:numCache>
                <c:formatCode>#,##0</c:formatCode>
                <c:ptCount val="5"/>
                <c:pt idx="0">
                  <c:v>209234</c:v>
                </c:pt>
                <c:pt idx="1">
                  <c:v>237049</c:v>
                </c:pt>
                <c:pt idx="2">
                  <c:v>229872</c:v>
                </c:pt>
                <c:pt idx="3">
                  <c:v>230161</c:v>
                </c:pt>
                <c:pt idx="4">
                  <c:v>228574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89543960"/>
        <c:axId val="289540824"/>
      </c:barChart>
      <c:catAx>
        <c:axId val="28954396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54082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89540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colonies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6.1814355610893851E-2"/>
              <c:y val="0.246653069176512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54396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Figure 1: Colony</a:t>
            </a:r>
            <a:r>
              <a:rPr lang="en-US" altLang="zh-CN" baseline="0"/>
              <a:t>-weighted Average Rental Prices (2010-2014)</a:t>
            </a:r>
            <a:endParaRPr lang="en-US" altLang="zh-CN"/>
          </a:p>
        </c:rich>
      </c:tx>
      <c:layout>
        <c:manualLayout>
          <c:xMode val="edge"/>
          <c:yMode val="edge"/>
          <c:x val="0.1348600708115428"/>
          <c:y val="1.2138381370738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983556158275527"/>
          <c:y val="0.16123128119800334"/>
          <c:w val="0.82470821791583282"/>
          <c:h val="0.5995436478352900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'BIP rent graph'!$N$20</c:f>
              <c:strCache>
                <c:ptCount val="1"/>
                <c:pt idx="0">
                  <c:v>Average weighted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,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'BIP rent graph'!$M$21:$M$25</c:f>
              <c:numCache>
                <c:formatCode>General</c:formatCode>
                <c:ptCount val="5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</c:numCache>
            </c:numRef>
          </c:cat>
          <c:val>
            <c:numRef>
              <c:f>'BIP rent graph'!$N$21:$N$25</c:f>
              <c:numCache>
                <c:formatCode>"$"#,##0.00_);[Red]\("$"#,##0.00\)</c:formatCode>
                <c:ptCount val="5"/>
                <c:pt idx="0">
                  <c:v>150.78</c:v>
                </c:pt>
                <c:pt idx="1">
                  <c:v>159.86000000000001</c:v>
                </c:pt>
                <c:pt idx="2">
                  <c:v>158.12</c:v>
                </c:pt>
                <c:pt idx="3">
                  <c:v>155.91999999999999</c:v>
                </c:pt>
                <c:pt idx="4">
                  <c:v>182.11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9542784"/>
        <c:axId val="289541608"/>
      </c:barChart>
      <c:catAx>
        <c:axId val="28954278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54160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89541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_);[Red]\(&quot;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542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'BIP rent graph'!$C$17</c:f>
              <c:strCache>
                <c:ptCount val="1"/>
                <c:pt idx="0">
                  <c:v>AR in 2014 Dollar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'BIP rent graph'!$A$2:$A$6</c:f>
              <c:numCache>
                <c:formatCode>General</c:formatCode>
                <c:ptCount val="5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</c:numCache>
            </c:numRef>
          </c:cat>
          <c:val>
            <c:numRef>
              <c:f>'BIP rent graph'!$C$18:$C$22</c:f>
              <c:numCache>
                <c:formatCode>"$"#,##0.00_);[Red]\("$"#,##0.00\)</c:formatCode>
                <c:ptCount val="5"/>
                <c:pt idx="0">
                  <c:v>150.78</c:v>
                </c:pt>
                <c:pt idx="1">
                  <c:v>159.86000000000001</c:v>
                </c:pt>
                <c:pt idx="2">
                  <c:v>158.12</c:v>
                </c:pt>
                <c:pt idx="3">
                  <c:v>155.91999999999999</c:v>
                </c:pt>
                <c:pt idx="4">
                  <c:v>182.11</c:v>
                </c:pt>
              </c:numCache>
            </c:numRef>
          </c:val>
        </c:ser>
        <c:ser>
          <c:idx val="1"/>
          <c:order val="1"/>
          <c:tx>
            <c:strRef>
              <c:f>'BIP rent graph'!$E$17</c:f>
              <c:strCache>
                <c:ptCount val="1"/>
                <c:pt idx="0">
                  <c:v>FWA in 2014 Dollar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'BIP rent graph'!$A$2:$A$6</c:f>
              <c:numCache>
                <c:formatCode>General</c:formatCode>
                <c:ptCount val="5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</c:numCache>
            </c:numRef>
          </c:cat>
          <c:val>
            <c:numRef>
              <c:f>'BIP rent graph'!$E$18:$E$22</c:f>
              <c:numCache>
                <c:formatCode>"$"#,##0.00_);[Red]\("$"#,##0.00\)</c:formatCode>
                <c:ptCount val="5"/>
                <c:pt idx="0">
                  <c:v>161.55000000000001</c:v>
                </c:pt>
                <c:pt idx="1">
                  <c:v>149.86000000000001</c:v>
                </c:pt>
                <c:pt idx="2">
                  <c:v>151.4</c:v>
                </c:pt>
                <c:pt idx="3">
                  <c:v>177.63</c:v>
                </c:pt>
                <c:pt idx="4">
                  <c:v>168.97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axId val="289543176"/>
        <c:axId val="328913192"/>
      </c:barChart>
      <c:lineChart>
        <c:grouping val="standard"/>
        <c:varyColors val="0"/>
        <c:ser>
          <c:idx val="2"/>
          <c:order val="2"/>
          <c:tx>
            <c:strRef>
              <c:f>'BIP rent graph'!$G$1</c:f>
              <c:strCache>
                <c:ptCount val="1"/>
                <c:pt idx="0">
                  <c:v>Almond Bearing Acres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'BIP rent graph'!$G$2:$G$6</c:f>
              <c:numCache>
                <c:formatCode>_(* #,##0_);_(* \(#,##0\);_(* "-"??_);_(@_)</c:formatCode>
                <c:ptCount val="5"/>
                <c:pt idx="0">
                  <c:v>770000</c:v>
                </c:pt>
                <c:pt idx="1">
                  <c:v>800000</c:v>
                </c:pt>
                <c:pt idx="2">
                  <c:v>820000</c:v>
                </c:pt>
                <c:pt idx="3">
                  <c:v>840000</c:v>
                </c:pt>
                <c:pt idx="4">
                  <c:v>860000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8910840"/>
        <c:axId val="328913584"/>
      </c:lineChart>
      <c:catAx>
        <c:axId val="289543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913192"/>
        <c:crosses val="autoZero"/>
        <c:auto val="1"/>
        <c:lblAlgn val="ctr"/>
        <c:lblOffset val="100"/>
        <c:noMultiLvlLbl val="0"/>
      </c:catAx>
      <c:valAx>
        <c:axId val="328913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_);[Red]\(&quot;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543176"/>
        <c:crosses val="autoZero"/>
        <c:crossBetween val="between"/>
      </c:valAx>
      <c:valAx>
        <c:axId val="328913584"/>
        <c:scaling>
          <c:orientation val="minMax"/>
          <c:max val="900000"/>
          <c:min val="0"/>
        </c:scaling>
        <c:delete val="0"/>
        <c:axPos val="r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910840"/>
        <c:crosses val="max"/>
        <c:crossBetween val="between"/>
      </c:valAx>
      <c:catAx>
        <c:axId val="328910840"/>
        <c:scaling>
          <c:orientation val="minMax"/>
        </c:scaling>
        <c:delete val="1"/>
        <c:axPos val="b"/>
        <c:majorTickMark val="none"/>
        <c:minorTickMark val="none"/>
        <c:tickLblPos val="nextTo"/>
        <c:crossAx val="3289135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Figure 4: Frame-weighted</a:t>
            </a:r>
            <a:r>
              <a:rPr lang="en-US" baseline="0"/>
              <a:t> average rental fees and Overwintering Loss (2010-2014)</a:t>
            </a:r>
            <a:endParaRPr lang="en-US"/>
          </a:p>
        </c:rich>
      </c:tx>
      <c:layout>
        <c:manualLayout>
          <c:xMode val="edge"/>
          <c:yMode val="edge"/>
          <c:x val="0.11884711286089239"/>
          <c:y val="3.584228379130082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7567147856517933E-2"/>
          <c:y val="0.20818443804034581"/>
          <c:w val="0.81797681539807521"/>
          <c:h val="0.54283329073213715"/>
        </c:manualLayout>
      </c:layout>
      <c:barChart>
        <c:barDir val="col"/>
        <c:grouping val="clustered"/>
        <c:varyColors val="0"/>
        <c:ser>
          <c:idx val="0"/>
          <c:order val="0"/>
          <c:tx>
            <c:v>Frame-weighted prices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'BIP rent graph'!$A$26:$A$30</c:f>
              <c:numCache>
                <c:formatCode>General</c:formatCode>
                <c:ptCount val="5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</c:numCache>
            </c:numRef>
          </c:cat>
          <c:val>
            <c:numRef>
              <c:f>'BIP rent graph'!$E$18:$E$22</c:f>
              <c:numCache>
                <c:formatCode>"$"#,##0.00_);[Red]\("$"#,##0.00\)</c:formatCode>
                <c:ptCount val="5"/>
                <c:pt idx="0">
                  <c:v>161.55000000000001</c:v>
                </c:pt>
                <c:pt idx="1">
                  <c:v>149.86000000000001</c:v>
                </c:pt>
                <c:pt idx="2">
                  <c:v>151.4</c:v>
                </c:pt>
                <c:pt idx="3">
                  <c:v>177.63</c:v>
                </c:pt>
                <c:pt idx="4">
                  <c:v>168.97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29115016"/>
        <c:axId val="329861112"/>
      </c:barChart>
      <c:lineChart>
        <c:grouping val="standard"/>
        <c:varyColors val="0"/>
        <c:ser>
          <c:idx val="1"/>
          <c:order val="1"/>
          <c:tx>
            <c:strRef>
              <c:f>'BIP rent graph'!$F$17</c:f>
              <c:strCache>
                <c:ptCount val="1"/>
                <c:pt idx="0">
                  <c:v>Winter Loss Rate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5.4701443569553802E-2"/>
                  <c:y val="-2.924438792976968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5.1923665791776027E-2"/>
                  <c:y val="-2.924438792976968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5.1923665791776132E-2"/>
                  <c:y val="-4.3133303989175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-5.4701443569553906E-2"/>
                  <c:y val="-2.777777777777782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-6.1034776902887139E-2"/>
                  <c:y val="-4.629629629629629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'BIP rent graph'!$F$18:$F$22</c:f>
              <c:numCache>
                <c:formatCode>0.0%</c:formatCode>
                <c:ptCount val="5"/>
                <c:pt idx="0">
                  <c:v>0.34</c:v>
                </c:pt>
                <c:pt idx="1">
                  <c:v>0.3</c:v>
                </c:pt>
                <c:pt idx="2">
                  <c:v>0.219</c:v>
                </c:pt>
                <c:pt idx="3">
                  <c:v>0.311</c:v>
                </c:pt>
                <c:pt idx="4" formatCode="0.00%">
                  <c:v>0.23200000000000001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29857584"/>
        <c:axId val="329858368"/>
      </c:lineChart>
      <c:catAx>
        <c:axId val="329115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861112"/>
        <c:crosses val="autoZero"/>
        <c:auto val="1"/>
        <c:lblAlgn val="ctr"/>
        <c:lblOffset val="100"/>
        <c:noMultiLvlLbl val="0"/>
      </c:catAx>
      <c:valAx>
        <c:axId val="32986111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115016"/>
        <c:crosses val="autoZero"/>
        <c:crossBetween val="between"/>
      </c:valAx>
      <c:valAx>
        <c:axId val="329858368"/>
        <c:scaling>
          <c:orientation val="minMax"/>
          <c:min val="-0.4"/>
        </c:scaling>
        <c:delete val="0"/>
        <c:axPos val="r"/>
        <c:numFmt formatCode="#,##0%;[White]#,##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857584"/>
        <c:crosses val="max"/>
        <c:crossBetween val="between"/>
      </c:valAx>
      <c:catAx>
        <c:axId val="329857584"/>
        <c:scaling>
          <c:orientation val="minMax"/>
        </c:scaling>
        <c:delete val="1"/>
        <c:axPos val="b"/>
        <c:majorTickMark val="none"/>
        <c:minorTickMark val="none"/>
        <c:tickLblPos val="nextTo"/>
        <c:crossAx val="3298583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990988626421697"/>
          <c:y val="0.81685820303680412"/>
          <c:w val="0.645735564304462"/>
          <c:h val="6.392088286778727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278130</xdr:colOff>
      <xdr:row>6</xdr:row>
      <xdr:rowOff>175260</xdr:rowOff>
    </xdr:from>
    <xdr:to>
      <xdr:col>6</xdr:col>
      <xdr:colOff>582930</xdr:colOff>
      <xdr:row>20</xdr:row>
      <xdr:rowOff>144780</xdr:rowOff>
    </xdr:to>
    <xdr:graphicFrame macro="">
      <xdr:nvGraphicFramePr>
        <xdr:cNvPr id="1025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171450</xdr:colOff>
      <xdr:row>2</xdr:row>
      <xdr:rowOff>7620</xdr:rowOff>
    </xdr:from>
    <xdr:to>
      <xdr:col>12</xdr:col>
      <xdr:colOff>476250</xdr:colOff>
      <xdr:row>15</xdr:row>
      <xdr:rowOff>152400</xdr:rowOff>
    </xdr:to>
    <xdr:graphicFrame macro="">
      <xdr:nvGraphicFramePr>
        <xdr:cNvPr id="1026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681990</xdr:colOff>
      <xdr:row>19</xdr:row>
      <xdr:rowOff>179070</xdr:rowOff>
    </xdr:from>
    <xdr:to>
      <xdr:col>12</xdr:col>
      <xdr:colOff>129540</xdr:colOff>
      <xdr:row>33</xdr:row>
      <xdr:rowOff>146685</xdr:rowOff>
    </xdr:to>
    <xdr:graphicFrame macro="">
      <xdr:nvGraphicFramePr>
        <xdr:cNvPr id="1027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257175</xdr:colOff>
      <xdr:row>26</xdr:row>
      <xdr:rowOff>28575</xdr:rowOff>
    </xdr:from>
    <xdr:to>
      <xdr:col>6</xdr:col>
      <xdr:colOff>542925</xdr:colOff>
      <xdr:row>39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621030</xdr:colOff>
      <xdr:row>6</xdr:row>
      <xdr:rowOff>45720</xdr:rowOff>
    </xdr:from>
    <xdr:to>
      <xdr:col>11</xdr:col>
      <xdr:colOff>499110</xdr:colOff>
      <xdr:row>20</xdr:row>
      <xdr:rowOff>15240</xdr:rowOff>
    </xdr:to>
    <xdr:graphicFrame macro="">
      <xdr:nvGraphicFramePr>
        <xdr:cNvPr id="2049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552449</xdr:colOff>
      <xdr:row>21</xdr:row>
      <xdr:rowOff>48260</xdr:rowOff>
    </xdr:from>
    <xdr:to>
      <xdr:col>11</xdr:col>
      <xdr:colOff>28574</xdr:colOff>
      <xdr:row>35</xdr:row>
      <xdr:rowOff>147955</xdr:rowOff>
    </xdr:to>
    <xdr:graphicFrame macro="">
      <xdr:nvGraphicFramePr>
        <xdr:cNvPr id="2050" name="Host Control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642618</xdr:colOff>
      <xdr:row>19</xdr:row>
      <xdr:rowOff>80646</xdr:rowOff>
    </xdr:from>
    <xdr:to>
      <xdr:col>18</xdr:col>
      <xdr:colOff>57150</xdr:colOff>
      <xdr:row>35</xdr:row>
      <xdr:rowOff>19050</xdr:rowOff>
    </xdr:to>
    <xdr:graphicFrame macro="">
      <xdr:nvGraphicFramePr>
        <xdr:cNvPr id="3076" name="Host Control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623887</xdr:colOff>
      <xdr:row>3</xdr:row>
      <xdr:rowOff>57150</xdr:rowOff>
    </xdr:from>
    <xdr:to>
      <xdr:col>17</xdr:col>
      <xdr:colOff>395287</xdr:colOff>
      <xdr:row>17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142875</xdr:colOff>
      <xdr:row>12</xdr:row>
      <xdr:rowOff>123824</xdr:rowOff>
    </xdr:from>
    <xdr:to>
      <xdr:col>11</xdr:col>
      <xdr:colOff>219075</xdr:colOff>
      <xdr:row>29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0.82703</cdr:y>
    </cdr:from>
    <cdr:to>
      <cdr:x>1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2595879"/>
          <a:ext cx="4215132" cy="5429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900" i="1">
              <a:solidFill>
                <a:schemeClr val="bg1">
                  <a:lumMod val="50000"/>
                </a:schemeClr>
              </a:solidFill>
            </a:rPr>
            <a:t>* Prices are adjusted for inflation representing</a:t>
          </a:r>
          <a:r>
            <a:rPr lang="en-US" sz="900" i="1" baseline="0">
              <a:solidFill>
                <a:schemeClr val="bg1">
                  <a:lumMod val="50000"/>
                </a:schemeClr>
              </a:solidFill>
            </a:rPr>
            <a:t> the dollar values in 2014</a:t>
          </a:r>
        </a:p>
        <a:p xmlns:a="http://schemas.openxmlformats.org/drawingml/2006/main">
          <a:r>
            <a:rPr lang="en-US" sz="900" i="1" baseline="0">
              <a:solidFill>
                <a:schemeClr val="bg1">
                  <a:lumMod val="50000"/>
                </a:schemeClr>
              </a:solidFill>
            </a:rPr>
            <a:t>**Source: Bee Informed Partnership, Tier 6 survey 2010-2014; BLS CPI Inflation Calculator</a:t>
          </a:r>
          <a:endParaRPr lang="en-US" sz="900" i="1">
            <a:solidFill>
              <a:schemeClr val="bg1">
                <a:lumMod val="50000"/>
              </a:schemeClr>
            </a:solidFill>
          </a:endParaRP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0.0875</cdr:x>
      <cdr:y>0.91304</cdr:y>
    </cdr:from>
    <cdr:to>
      <cdr:x>0.62917</cdr:x>
      <cdr:y>0.96894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00050" y="2800350"/>
          <a:ext cx="2476500" cy="1714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0.00833</cdr:x>
      <cdr:y>0.87784</cdr:y>
    </cdr:from>
    <cdr:to>
      <cdr:x>1</cdr:x>
      <cdr:y>1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38101" y="2943225"/>
          <a:ext cx="4533899" cy="4095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i="1">
              <a:solidFill>
                <a:schemeClr val="bg1">
                  <a:lumMod val="50000"/>
                </a:schemeClr>
              </a:solidFill>
            </a:rPr>
            <a:t>* Prices are adjusted for inflation representing</a:t>
          </a:r>
          <a:r>
            <a:rPr lang="en-US" sz="900" i="1" baseline="0">
              <a:solidFill>
                <a:schemeClr val="bg1">
                  <a:lumMod val="50000"/>
                </a:schemeClr>
              </a:solidFill>
            </a:rPr>
            <a:t> the dollar values in 2014</a:t>
          </a:r>
        </a:p>
        <a:p xmlns:a="http://schemas.openxmlformats.org/drawingml/2006/main">
          <a:r>
            <a:rPr lang="en-US" sz="900" i="1" baseline="0">
              <a:solidFill>
                <a:schemeClr val="bg1">
                  <a:lumMod val="50000"/>
                </a:schemeClr>
              </a:solidFill>
            </a:rPr>
            <a:t>**Source: Bee Informed Partnership, Tier 6 survey 2010-2014; BLS CPI Inflation Calculator</a:t>
          </a:r>
          <a:endParaRPr lang="en-US" sz="900" i="1">
            <a:solidFill>
              <a:schemeClr val="bg1">
                <a:lumMod val="50000"/>
              </a:schemeClr>
            </a:solidFill>
          </a:endParaRP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228600</xdr:colOff>
      <xdr:row>4</xdr:row>
      <xdr:rowOff>161290</xdr:rowOff>
    </xdr:from>
    <xdr:to>
      <xdr:col>15</xdr:col>
      <xdr:colOff>609600</xdr:colOff>
      <xdr:row>21</xdr:row>
      <xdr:rowOff>9525</xdr:rowOff>
    </xdr:to>
    <xdr:graphicFrame macro="">
      <xdr:nvGraphicFramePr>
        <xdr:cNvPr id="512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1">
          <a:gsLst>
            <a:gs pos="0">
              <a:srgbClr val="3E7FCD"/>
            </a:gs>
            <a:gs pos="100000">
              <a:srgbClr val="A3C2FF"/>
            </a:gs>
          </a:gsLst>
          <a:lin ang="16200000" scaled="0"/>
        </a:gradFill>
        <a:ln w="9525" cap="flat" cmpd="sng" algn="ctr">
          <a:solidFill>
            <a:srgbClr val="4A7DBA"/>
          </a:solidFill>
          <a:prstDash val="solid"/>
          <a:round/>
        </a:ln>
        <a:effectLst>
          <a:outerShdw dist="23000" dir="5400000" rotWithShape="0">
            <a:srgbClr val="000000">
              <a:alpha val="35000"/>
            </a:srgbClr>
          </a:outerShdw>
        </a:effectLst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workbookViewId="0">
      <selection activeCell="D30" sqref="D30"/>
    </sheetView>
  </sheetViews>
  <sheetFormatPr defaultColWidth="11.25" defaultRowHeight="15.75"/>
  <sheetData>
    <row r="1" spans="1:5">
      <c r="B1" t="s">
        <v>0</v>
      </c>
      <c r="C1" t="s">
        <v>1</v>
      </c>
      <c r="D1" t="s">
        <v>2</v>
      </c>
      <c r="E1" t="s">
        <v>3</v>
      </c>
    </row>
    <row r="2" spans="1:5">
      <c r="A2" s="29">
        <v>2010</v>
      </c>
      <c r="B2" s="30">
        <v>14380</v>
      </c>
      <c r="C2" s="28">
        <v>209234</v>
      </c>
      <c r="D2" s="4">
        <v>137.77000000000001</v>
      </c>
      <c r="E2" s="14">
        <v>0.34</v>
      </c>
    </row>
    <row r="3" spans="1:5">
      <c r="A3" s="31">
        <v>2011</v>
      </c>
      <c r="B3" s="32">
        <v>24647</v>
      </c>
      <c r="C3" s="28">
        <v>237049</v>
      </c>
      <c r="D3" s="4">
        <v>152.80000000000001</v>
      </c>
      <c r="E3" s="14">
        <v>0.3</v>
      </c>
    </row>
    <row r="4" spans="1:5">
      <c r="A4" s="31">
        <v>2012</v>
      </c>
      <c r="B4" s="32">
        <v>6360</v>
      </c>
      <c r="C4" s="28">
        <v>229872</v>
      </c>
      <c r="D4" s="4">
        <v>154.16</v>
      </c>
      <c r="E4" s="14">
        <v>0.219</v>
      </c>
    </row>
    <row r="5" spans="1:5">
      <c r="A5" s="31">
        <v>2013</v>
      </c>
      <c r="B5" s="32">
        <v>28497</v>
      </c>
      <c r="C5" s="28">
        <v>230161</v>
      </c>
      <c r="D5" s="7">
        <v>154.6</v>
      </c>
      <c r="E5" s="15">
        <v>0.311</v>
      </c>
    </row>
    <row r="6" spans="1:5">
      <c r="A6" s="33">
        <v>2014</v>
      </c>
      <c r="B6">
        <v>6128</v>
      </c>
      <c r="C6">
        <v>228572</v>
      </c>
      <c r="E6" s="16">
        <v>0.23200000000000001</v>
      </c>
    </row>
    <row r="24" spans="1:4">
      <c r="C24" t="s">
        <v>0</v>
      </c>
      <c r="D24" t="s">
        <v>4</v>
      </c>
    </row>
    <row r="25" spans="1:4">
      <c r="A25">
        <v>2010</v>
      </c>
      <c r="C25" s="27">
        <v>14380</v>
      </c>
      <c r="D25">
        <v>0.34</v>
      </c>
    </row>
    <row r="26" spans="1:4">
      <c r="A26">
        <v>2011</v>
      </c>
      <c r="C26" s="27">
        <v>24647</v>
      </c>
      <c r="D26">
        <v>0.3</v>
      </c>
    </row>
    <row r="27" spans="1:4">
      <c r="A27">
        <v>2012</v>
      </c>
      <c r="C27" s="27">
        <v>6360</v>
      </c>
      <c r="D27">
        <v>0.219</v>
      </c>
    </row>
    <row r="28" spans="1:4">
      <c r="A28">
        <v>2013</v>
      </c>
      <c r="C28" s="27">
        <v>28497</v>
      </c>
      <c r="D28">
        <v>0.311</v>
      </c>
    </row>
    <row r="29" spans="1:4">
      <c r="A29">
        <v>2014</v>
      </c>
      <c r="C29" s="27">
        <v>6128</v>
      </c>
      <c r="D29">
        <v>0.23200000000000001</v>
      </c>
    </row>
  </sheetData>
  <pageMargins left="0.75" right="0.75" top="1" bottom="1" header="0.5" footer="0.5"/>
  <pageSetup orientation="portrait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workbookViewId="0">
      <selection activeCell="C34" sqref="C34"/>
    </sheetView>
  </sheetViews>
  <sheetFormatPr defaultColWidth="9" defaultRowHeight="15.75"/>
  <cols>
    <col min="3" max="3" width="11.125" customWidth="1"/>
  </cols>
  <sheetData>
    <row r="1" spans="1:4">
      <c r="B1" t="s">
        <v>1</v>
      </c>
      <c r="C1" t="s">
        <v>5</v>
      </c>
    </row>
    <row r="2" spans="1:4">
      <c r="A2">
        <v>2010</v>
      </c>
      <c r="B2" s="28">
        <v>209234</v>
      </c>
      <c r="C2" s="5">
        <v>770000</v>
      </c>
    </row>
    <row r="3" spans="1:4">
      <c r="A3">
        <v>2011</v>
      </c>
      <c r="B3" s="28">
        <v>237049</v>
      </c>
      <c r="C3" s="5">
        <v>800000</v>
      </c>
    </row>
    <row r="4" spans="1:4">
      <c r="A4">
        <v>2012</v>
      </c>
      <c r="B4" s="28">
        <v>229872</v>
      </c>
      <c r="C4" s="5">
        <v>820000</v>
      </c>
    </row>
    <row r="5" spans="1:4">
      <c r="A5">
        <v>2013</v>
      </c>
      <c r="B5" s="28">
        <v>230161</v>
      </c>
      <c r="C5" s="8">
        <v>840000</v>
      </c>
    </row>
    <row r="6" spans="1:4">
      <c r="A6">
        <v>2014</v>
      </c>
      <c r="B6">
        <v>228572</v>
      </c>
      <c r="C6" s="11">
        <v>860000</v>
      </c>
    </row>
    <row r="9" spans="1:4">
      <c r="A9" s="27">
        <v>159319.84</v>
      </c>
      <c r="B9" s="27">
        <v>159319.84</v>
      </c>
      <c r="C9" s="27"/>
      <c r="D9" s="27"/>
    </row>
    <row r="10" spans="1:4">
      <c r="A10" s="27">
        <v>190146.5</v>
      </c>
      <c r="B10" s="27">
        <v>190146.5</v>
      </c>
      <c r="C10" s="27"/>
      <c r="D10" s="27"/>
    </row>
    <row r="11" spans="1:4">
      <c r="A11" s="27">
        <v>185404.25</v>
      </c>
      <c r="B11" s="27">
        <v>185404.25</v>
      </c>
      <c r="C11" s="27"/>
      <c r="D11" s="27"/>
    </row>
    <row r="12" spans="1:4">
      <c r="A12" s="27">
        <v>186300.7</v>
      </c>
      <c r="B12" s="27">
        <v>186300.7</v>
      </c>
      <c r="C12" s="27"/>
      <c r="D12" s="27"/>
    </row>
    <row r="13" spans="1:4">
      <c r="A13" s="27">
        <v>184405.6</v>
      </c>
      <c r="B13" s="27">
        <v>184405.6</v>
      </c>
      <c r="C13" s="27"/>
      <c r="D13" s="27"/>
    </row>
    <row r="15" spans="1:4">
      <c r="A15" t="s">
        <v>6</v>
      </c>
      <c r="B15" t="s">
        <v>7</v>
      </c>
      <c r="C15" t="s">
        <v>8</v>
      </c>
      <c r="D15" t="s">
        <v>9</v>
      </c>
    </row>
    <row r="16" spans="1:4">
      <c r="A16">
        <v>2010</v>
      </c>
      <c r="B16">
        <v>55040</v>
      </c>
      <c r="D16">
        <v>12.81</v>
      </c>
    </row>
    <row r="17" spans="1:4">
      <c r="A17">
        <v>2011</v>
      </c>
      <c r="B17">
        <v>51697</v>
      </c>
      <c r="C17" s="16">
        <v>6.0999999999999999E-2</v>
      </c>
      <c r="D17">
        <v>12.53</v>
      </c>
    </row>
    <row r="18" spans="1:4">
      <c r="A18">
        <v>2012</v>
      </c>
      <c r="B18">
        <v>7680</v>
      </c>
      <c r="C18" s="16">
        <v>0.85099999999999998</v>
      </c>
      <c r="D18">
        <v>2.41</v>
      </c>
    </row>
    <row r="19" spans="1:4">
      <c r="A19">
        <v>2013</v>
      </c>
      <c r="B19">
        <v>46873</v>
      </c>
      <c r="C19" s="16">
        <v>5.1029999999999998</v>
      </c>
      <c r="D19">
        <v>11.34</v>
      </c>
    </row>
    <row r="20" spans="1:4">
      <c r="A20">
        <v>2014</v>
      </c>
      <c r="B20">
        <v>16448</v>
      </c>
      <c r="C20" s="16">
        <v>0.64910000000000001</v>
      </c>
      <c r="D20">
        <v>4.66</v>
      </c>
    </row>
    <row r="22" spans="1:4">
      <c r="B22" t="s">
        <v>0</v>
      </c>
      <c r="C22" t="s">
        <v>10</v>
      </c>
      <c r="D22" t="s">
        <v>9</v>
      </c>
    </row>
    <row r="23" spans="1:4">
      <c r="A23">
        <v>2010</v>
      </c>
      <c r="B23" s="27">
        <v>14380</v>
      </c>
      <c r="C23" s="27">
        <v>209234</v>
      </c>
      <c r="D23">
        <v>6.9</v>
      </c>
    </row>
    <row r="24" spans="1:4">
      <c r="A24">
        <v>2011</v>
      </c>
      <c r="B24" s="27">
        <v>24647</v>
      </c>
      <c r="C24" s="27">
        <v>237049</v>
      </c>
      <c r="D24">
        <v>10.4</v>
      </c>
    </row>
    <row r="25" spans="1:4">
      <c r="A25">
        <v>2012</v>
      </c>
      <c r="B25" s="27">
        <v>6360</v>
      </c>
      <c r="C25" s="27">
        <v>229872</v>
      </c>
      <c r="D25">
        <v>2.8</v>
      </c>
    </row>
    <row r="26" spans="1:4">
      <c r="A26">
        <v>2013</v>
      </c>
      <c r="B26" s="27">
        <v>28497</v>
      </c>
      <c r="C26" s="27">
        <v>230161</v>
      </c>
      <c r="D26">
        <v>12.4</v>
      </c>
    </row>
    <row r="27" spans="1:4">
      <c r="A27">
        <v>2014</v>
      </c>
      <c r="B27" s="27">
        <v>6128</v>
      </c>
      <c r="C27" s="27">
        <v>228574</v>
      </c>
      <c r="D27">
        <v>2.8</v>
      </c>
    </row>
    <row r="29" spans="1:4">
      <c r="C29" s="27">
        <f>B23+C23</f>
        <v>223614</v>
      </c>
    </row>
    <row r="30" spans="1:4">
      <c r="C30" s="27">
        <f t="shared" ref="C30:C33" si="0">B24+C24</f>
        <v>261696</v>
      </c>
    </row>
    <row r="31" spans="1:4">
      <c r="C31" s="27">
        <f t="shared" si="0"/>
        <v>236232</v>
      </c>
    </row>
    <row r="32" spans="1:4">
      <c r="C32" s="27">
        <f t="shared" si="0"/>
        <v>258658</v>
      </c>
    </row>
    <row r="33" spans="3:3">
      <c r="C33" s="27">
        <f t="shared" si="0"/>
        <v>234702</v>
      </c>
    </row>
    <row r="34" spans="3:3">
      <c r="C34" s="27"/>
    </row>
  </sheetData>
  <pageMargins left="0.69930555555555596" right="0.69930555555555596" top="0.75" bottom="0.75" header="0.3" footer="0.3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1"/>
  <sheetViews>
    <sheetView topLeftCell="A13" workbookViewId="0">
      <selection activeCell="J2" sqref="J2:J6"/>
    </sheetView>
  </sheetViews>
  <sheetFormatPr defaultColWidth="9" defaultRowHeight="15.75"/>
  <cols>
    <col min="3" max="3" width="15.625" bestFit="1" customWidth="1"/>
    <col min="4" max="4" width="25.75" bestFit="1" customWidth="1"/>
    <col min="5" max="5" width="25.75" customWidth="1"/>
    <col min="6" max="6" width="14.875" bestFit="1" customWidth="1"/>
    <col min="7" max="7" width="19" bestFit="1" customWidth="1"/>
    <col min="8" max="8" width="11.25" bestFit="1" customWidth="1"/>
    <col min="9" max="9" width="10.375"/>
    <col min="10" max="10" width="9.375"/>
  </cols>
  <sheetData>
    <row r="1" spans="1:10" ht="15.75" customHeight="1">
      <c r="B1" s="3" t="s">
        <v>11</v>
      </c>
      <c r="C1" s="35"/>
      <c r="D1" t="s">
        <v>12</v>
      </c>
      <c r="E1" s="34" t="s">
        <v>40</v>
      </c>
      <c r="F1" t="s">
        <v>13</v>
      </c>
      <c r="G1" t="s">
        <v>5</v>
      </c>
      <c r="H1" t="s">
        <v>14</v>
      </c>
      <c r="I1" t="s">
        <v>15</v>
      </c>
      <c r="J1" t="s">
        <v>16</v>
      </c>
    </row>
    <row r="2" spans="1:10" ht="15.75" customHeight="1">
      <c r="A2">
        <v>2010</v>
      </c>
      <c r="B2" s="4">
        <f>H8</f>
        <v>138.625</v>
      </c>
      <c r="C2" s="4"/>
      <c r="D2" s="4">
        <v>138.88</v>
      </c>
      <c r="E2" s="4">
        <v>161.55000000000001</v>
      </c>
      <c r="F2">
        <v>1.97</v>
      </c>
      <c r="G2" s="5">
        <v>770000</v>
      </c>
      <c r="H2" s="6">
        <v>9.6999999999999993</v>
      </c>
      <c r="I2">
        <f>E2*F2*G2</f>
        <v>245055195.00000003</v>
      </c>
      <c r="J2" s="10">
        <f>E2*F2</f>
        <v>318.25350000000003</v>
      </c>
    </row>
    <row r="3" spans="1:10" ht="15.75" customHeight="1">
      <c r="A3">
        <v>2011</v>
      </c>
      <c r="B3" s="4">
        <f t="shared" ref="B3" si="0">H9</f>
        <v>148.91669999999999</v>
      </c>
      <c r="C3" s="4"/>
      <c r="D3" s="4">
        <v>151.88999999999999</v>
      </c>
      <c r="E3" s="4">
        <v>149.86000000000001</v>
      </c>
      <c r="F3">
        <v>1.99</v>
      </c>
      <c r="G3" s="5">
        <v>800000</v>
      </c>
      <c r="H3" s="6">
        <v>10.1</v>
      </c>
      <c r="I3" s="34">
        <f t="shared" ref="I3:I6" si="1">E3*F3*G3</f>
        <v>238577120</v>
      </c>
      <c r="J3" s="10">
        <f t="shared" ref="J3:J6" si="2">E3*F3</f>
        <v>298.22140000000002</v>
      </c>
    </row>
    <row r="4" spans="1:10" ht="15.75" customHeight="1">
      <c r="A4">
        <v>2012</v>
      </c>
      <c r="B4" s="4">
        <f>H10</f>
        <v>151</v>
      </c>
      <c r="C4" s="4"/>
      <c r="D4" s="4">
        <v>153.35</v>
      </c>
      <c r="E4" s="4">
        <v>151.4</v>
      </c>
      <c r="F4">
        <v>1.93</v>
      </c>
      <c r="G4" s="5">
        <v>820000</v>
      </c>
      <c r="H4" s="6">
        <v>10.6</v>
      </c>
      <c r="I4" s="34">
        <f t="shared" si="1"/>
        <v>239605640</v>
      </c>
      <c r="J4" s="10">
        <f t="shared" si="2"/>
        <v>292.202</v>
      </c>
    </row>
    <row r="5" spans="1:10" ht="15.75" customHeight="1">
      <c r="A5">
        <v>2013</v>
      </c>
      <c r="B5" s="4">
        <f>H11</f>
        <v>155.82140000000001</v>
      </c>
      <c r="C5" s="7"/>
      <c r="D5" s="7">
        <v>153.43</v>
      </c>
      <c r="E5" s="7">
        <v>177.63</v>
      </c>
      <c r="F5">
        <v>1.9</v>
      </c>
      <c r="G5" s="8">
        <v>840000</v>
      </c>
      <c r="H5" s="9">
        <v>9.3000000000000007</v>
      </c>
      <c r="I5" s="34">
        <f t="shared" si="1"/>
        <v>283497479.99999994</v>
      </c>
      <c r="J5" s="10">
        <f t="shared" si="2"/>
        <v>337.49699999999996</v>
      </c>
    </row>
    <row r="6" spans="1:10" ht="15.75" customHeight="1">
      <c r="A6">
        <v>2014</v>
      </c>
      <c r="B6" s="4">
        <f>H12</f>
        <v>175.54169999999999</v>
      </c>
      <c r="C6" s="12"/>
      <c r="D6" s="10">
        <v>182.11</v>
      </c>
      <c r="E6" s="37">
        <v>168.97</v>
      </c>
      <c r="F6">
        <v>1.94</v>
      </c>
      <c r="G6" s="11">
        <v>860000</v>
      </c>
      <c r="I6" s="34">
        <f t="shared" si="1"/>
        <v>281909548</v>
      </c>
      <c r="J6" s="10">
        <f t="shared" si="2"/>
        <v>327.80180000000001</v>
      </c>
    </row>
    <row r="7" spans="1:10" ht="15.75" customHeight="1" thickBot="1">
      <c r="B7" s="12"/>
      <c r="C7" s="12"/>
      <c r="D7" s="13" t="s">
        <v>17</v>
      </c>
      <c r="E7" s="36"/>
      <c r="H7" t="s">
        <v>18</v>
      </c>
      <c r="I7" s="13" t="s">
        <v>17</v>
      </c>
    </row>
    <row r="8" spans="1:10">
      <c r="D8" s="10"/>
      <c r="E8" s="10"/>
      <c r="F8" s="10">
        <f t="shared" ref="F8" si="3">J8-B2</f>
        <v>6.676400000000001</v>
      </c>
      <c r="H8">
        <v>138.625</v>
      </c>
      <c r="I8">
        <v>131.9486</v>
      </c>
      <c r="J8">
        <v>145.3014</v>
      </c>
    </row>
    <row r="9" spans="1:10">
      <c r="D9" s="10"/>
      <c r="E9" s="10"/>
      <c r="F9" s="10">
        <f>J9-B3</f>
        <v>7.3322000000000003</v>
      </c>
      <c r="H9">
        <v>148.91669999999999</v>
      </c>
      <c r="I9">
        <v>141.58439999999999</v>
      </c>
      <c r="J9">
        <v>156.24889999999999</v>
      </c>
    </row>
    <row r="10" spans="1:10">
      <c r="D10" s="10"/>
      <c r="E10" s="10"/>
      <c r="F10" s="10">
        <f>J10-B4</f>
        <v>6.330600000000004</v>
      </c>
      <c r="H10">
        <v>151</v>
      </c>
      <c r="I10">
        <v>144.6694</v>
      </c>
      <c r="J10">
        <v>157.3306</v>
      </c>
    </row>
    <row r="11" spans="1:10">
      <c r="D11" s="10"/>
      <c r="E11" s="10"/>
      <c r="F11" s="10">
        <f>J11-B5</f>
        <v>6.3551999999999964</v>
      </c>
      <c r="H11">
        <v>155.82140000000001</v>
      </c>
      <c r="I11">
        <v>149.46629999999999</v>
      </c>
      <c r="J11">
        <v>162.17660000000001</v>
      </c>
    </row>
    <row r="12" spans="1:10">
      <c r="D12" s="10"/>
      <c r="E12" s="10"/>
      <c r="F12" s="10">
        <f>J12-B6</f>
        <v>6.230400000000003</v>
      </c>
      <c r="H12">
        <v>175.54169999999999</v>
      </c>
      <c r="I12">
        <v>169.31120000000001</v>
      </c>
      <c r="J12">
        <v>181.77209999999999</v>
      </c>
    </row>
    <row r="16" spans="1:10">
      <c r="A16" t="s">
        <v>19</v>
      </c>
    </row>
    <row r="17" spans="1:14">
      <c r="B17" t="s">
        <v>20</v>
      </c>
      <c r="C17" t="s">
        <v>39</v>
      </c>
      <c r="D17" t="s">
        <v>21</v>
      </c>
      <c r="E17" t="s">
        <v>40</v>
      </c>
      <c r="F17" t="s">
        <v>4</v>
      </c>
    </row>
    <row r="18" spans="1:14">
      <c r="A18">
        <v>2010</v>
      </c>
      <c r="B18" s="4">
        <v>138.88</v>
      </c>
      <c r="C18" s="4">
        <v>150.78</v>
      </c>
      <c r="D18" s="4">
        <v>148.79700000000003</v>
      </c>
      <c r="E18" s="4">
        <v>161.55000000000001</v>
      </c>
      <c r="F18" s="14">
        <v>0.34</v>
      </c>
      <c r="H18" s="10"/>
    </row>
    <row r="19" spans="1:14">
      <c r="A19">
        <v>2011</v>
      </c>
      <c r="B19" s="4">
        <v>151.88999999999999</v>
      </c>
      <c r="C19" s="4">
        <v>159.86000000000001</v>
      </c>
      <c r="D19" s="4">
        <v>142.38900000000001</v>
      </c>
      <c r="E19" s="4">
        <v>149.86000000000001</v>
      </c>
      <c r="F19" s="14">
        <v>0.3</v>
      </c>
      <c r="H19" s="10"/>
    </row>
    <row r="20" spans="1:14">
      <c r="A20">
        <v>2012</v>
      </c>
      <c r="B20" s="4">
        <v>153.35</v>
      </c>
      <c r="C20" s="4">
        <v>158.12</v>
      </c>
      <c r="D20" s="4">
        <v>146.82599999999999</v>
      </c>
      <c r="E20" s="4">
        <v>151.4</v>
      </c>
      <c r="F20" s="14">
        <v>0.219</v>
      </c>
      <c r="H20" s="10"/>
      <c r="N20" t="s">
        <v>12</v>
      </c>
    </row>
    <row r="21" spans="1:14">
      <c r="A21">
        <v>2013</v>
      </c>
      <c r="B21" s="7">
        <v>153.43</v>
      </c>
      <c r="C21" s="7">
        <v>155.91999999999999</v>
      </c>
      <c r="D21" s="4">
        <v>174.78900000000002</v>
      </c>
      <c r="E21" s="7">
        <v>177.63</v>
      </c>
      <c r="F21" s="15">
        <v>0.311</v>
      </c>
      <c r="H21" s="10"/>
      <c r="M21">
        <v>2010</v>
      </c>
      <c r="N21" s="4">
        <v>150.78</v>
      </c>
    </row>
    <row r="22" spans="1:14">
      <c r="A22">
        <v>2014</v>
      </c>
      <c r="B22">
        <v>182.11</v>
      </c>
      <c r="C22" s="10">
        <v>182.11</v>
      </c>
      <c r="D22">
        <v>168.96600000000001</v>
      </c>
      <c r="E22" s="37">
        <v>168.97</v>
      </c>
      <c r="F22" s="16">
        <v>0.23200000000000001</v>
      </c>
      <c r="H22" s="10"/>
      <c r="M22">
        <v>2011</v>
      </c>
      <c r="N22" s="4">
        <v>159.86000000000001</v>
      </c>
    </row>
    <row r="23" spans="1:14">
      <c r="M23">
        <v>2012</v>
      </c>
      <c r="N23" s="4">
        <v>158.12</v>
      </c>
    </row>
    <row r="24" spans="1:14">
      <c r="M24">
        <v>2013</v>
      </c>
      <c r="N24" s="7">
        <v>155.91999999999999</v>
      </c>
    </row>
    <row r="25" spans="1:14">
      <c r="B25" t="s">
        <v>39</v>
      </c>
      <c r="C25" t="s">
        <v>41</v>
      </c>
      <c r="D25" t="s">
        <v>40</v>
      </c>
      <c r="E25" t="s">
        <v>42</v>
      </c>
      <c r="F25" t="s">
        <v>43</v>
      </c>
      <c r="G25" t="s">
        <v>44</v>
      </c>
      <c r="M25">
        <v>2014</v>
      </c>
      <c r="N25" s="10">
        <v>182.11</v>
      </c>
    </row>
    <row r="26" spans="1:14">
      <c r="A26">
        <v>2010</v>
      </c>
      <c r="B26" s="4">
        <v>150.78</v>
      </c>
      <c r="D26" s="4">
        <v>161.55000000000001</v>
      </c>
      <c r="F26" s="5">
        <v>770000</v>
      </c>
    </row>
    <row r="27" spans="1:14">
      <c r="A27">
        <v>2011</v>
      </c>
      <c r="B27" s="4">
        <v>159.86000000000001</v>
      </c>
      <c r="C27" s="16">
        <f>(B27-B26)/B26</f>
        <v>6.0220188353893173E-2</v>
      </c>
      <c r="D27" s="4">
        <v>149.86000000000001</v>
      </c>
      <c r="E27" s="16">
        <f>(D27-D26)/D26</f>
        <v>-7.2361497988238918E-2</v>
      </c>
      <c r="F27" s="5">
        <v>800000</v>
      </c>
      <c r="G27" s="16">
        <f>(F27-F26)/F26</f>
        <v>3.896103896103896E-2</v>
      </c>
    </row>
    <row r="28" spans="1:14">
      <c r="A28">
        <v>2012</v>
      </c>
      <c r="B28" s="4">
        <v>158.12</v>
      </c>
      <c r="C28" s="16">
        <f t="shared" ref="C28:C30" si="4">(B28-B27)/B27</f>
        <v>-1.0884523958463711E-2</v>
      </c>
      <c r="D28" s="4">
        <v>151.4</v>
      </c>
      <c r="E28" s="16">
        <f t="shared" ref="E28:E30" si="5">(D28-D27)/D27</f>
        <v>1.0276257840651221E-2</v>
      </c>
      <c r="F28" s="5">
        <v>820000</v>
      </c>
      <c r="G28" s="16">
        <f t="shared" ref="G28:G30" si="6">(F28-F27)/F27</f>
        <v>2.5000000000000001E-2</v>
      </c>
    </row>
    <row r="29" spans="1:14">
      <c r="A29">
        <v>2013</v>
      </c>
      <c r="B29" s="7">
        <v>155.91999999999999</v>
      </c>
      <c r="C29" s="16">
        <f t="shared" si="4"/>
        <v>-1.3913483430306205E-2</v>
      </c>
      <c r="D29" s="7">
        <v>177.63</v>
      </c>
      <c r="E29" s="16">
        <f t="shared" si="5"/>
        <v>0.17324966974900918</v>
      </c>
      <c r="F29" s="8">
        <v>840000</v>
      </c>
      <c r="G29" s="16">
        <f t="shared" si="6"/>
        <v>2.4390243902439025E-2</v>
      </c>
    </row>
    <row r="30" spans="1:14">
      <c r="A30">
        <v>2014</v>
      </c>
      <c r="B30" s="10">
        <v>182.11</v>
      </c>
      <c r="C30" s="16">
        <f t="shared" si="4"/>
        <v>0.16797075423294014</v>
      </c>
      <c r="D30" s="37">
        <v>168.97</v>
      </c>
      <c r="E30" s="16">
        <f t="shared" si="5"/>
        <v>-4.8753025952823263E-2</v>
      </c>
      <c r="F30" s="11">
        <v>860000</v>
      </c>
      <c r="G30" s="16">
        <f t="shared" si="6"/>
        <v>2.3809523809523808E-2</v>
      </c>
    </row>
    <row r="32" spans="1:14">
      <c r="A32" s="17" t="s">
        <v>22</v>
      </c>
      <c r="B32" s="152" t="s">
        <v>23</v>
      </c>
      <c r="C32" s="153"/>
      <c r="D32" s="154"/>
      <c r="E32" s="154"/>
      <c r="F32" s="155"/>
      <c r="G32" s="18" t="s">
        <v>24</v>
      </c>
      <c r="H32" s="18" t="s">
        <v>25</v>
      </c>
    </row>
    <row r="33" spans="1:9">
      <c r="A33" s="19">
        <v>2010</v>
      </c>
      <c r="B33" s="156">
        <v>138.88</v>
      </c>
      <c r="C33" s="157"/>
      <c r="D33" s="158"/>
      <c r="E33" s="158"/>
      <c r="F33" s="159"/>
      <c r="G33" s="20">
        <v>125</v>
      </c>
      <c r="H33" s="21">
        <v>164</v>
      </c>
    </row>
    <row r="34" spans="1:9">
      <c r="A34" s="19">
        <v>2011</v>
      </c>
      <c r="B34" s="160" t="s">
        <v>26</v>
      </c>
      <c r="C34" s="161"/>
      <c r="D34" s="158"/>
      <c r="E34" s="158"/>
      <c r="F34" s="159"/>
      <c r="G34" s="22" t="s">
        <v>27</v>
      </c>
      <c r="H34" s="22" t="s">
        <v>28</v>
      </c>
    </row>
    <row r="35" spans="1:9">
      <c r="A35" s="19">
        <v>2012</v>
      </c>
      <c r="B35" s="160" t="s">
        <v>29</v>
      </c>
      <c r="C35" s="161"/>
      <c r="D35" s="158"/>
      <c r="E35" s="158"/>
      <c r="F35" s="159"/>
      <c r="G35" s="22" t="s">
        <v>30</v>
      </c>
      <c r="H35" s="22" t="s">
        <v>31</v>
      </c>
    </row>
    <row r="36" spans="1:9">
      <c r="A36" s="19">
        <v>2013</v>
      </c>
      <c r="B36" s="162">
        <v>153.43</v>
      </c>
      <c r="C36" s="163"/>
      <c r="D36" s="164"/>
      <c r="E36" s="164"/>
      <c r="F36" s="149"/>
      <c r="G36" s="24" t="s">
        <v>32</v>
      </c>
      <c r="H36" s="21">
        <v>182</v>
      </c>
    </row>
    <row r="37" spans="1:9">
      <c r="A37" s="148">
        <v>2014</v>
      </c>
      <c r="B37" s="149"/>
      <c r="C37" s="23"/>
      <c r="D37" s="25">
        <v>182.11</v>
      </c>
      <c r="E37" s="25"/>
      <c r="F37" s="150">
        <v>155</v>
      </c>
      <c r="G37" s="151"/>
      <c r="H37" s="26">
        <v>194</v>
      </c>
    </row>
    <row r="47" spans="1:9">
      <c r="I47" s="27"/>
    </row>
    <row r="48" spans="1:9">
      <c r="I48" s="27"/>
    </row>
    <row r="49" spans="9:9">
      <c r="I49" s="27"/>
    </row>
    <row r="50" spans="9:9">
      <c r="I50" s="27"/>
    </row>
    <row r="51" spans="9:9">
      <c r="I51" s="27"/>
    </row>
  </sheetData>
  <mergeCells count="7">
    <mergeCell ref="A37:B37"/>
    <mergeCell ref="F37:G37"/>
    <mergeCell ref="B32:F32"/>
    <mergeCell ref="B33:F33"/>
    <mergeCell ref="B34:F34"/>
    <mergeCell ref="B35:F35"/>
    <mergeCell ref="B36:F36"/>
  </mergeCells>
  <pageMargins left="0.69930555555555596" right="0.69930555555555596" top="0.75" bottom="0.75" header="0.3" footer="0.3"/>
  <pageSetup paperSize="9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99"/>
  <sheetViews>
    <sheetView topLeftCell="BO82" zoomScaleNormal="100" workbookViewId="0">
      <selection activeCell="BM89" sqref="BM89:BU96"/>
    </sheetView>
  </sheetViews>
  <sheetFormatPr defaultColWidth="9" defaultRowHeight="15.75"/>
  <cols>
    <col min="2" max="2" width="8" customWidth="1"/>
    <col min="3" max="3" width="12.875" customWidth="1"/>
    <col min="4" max="4" width="12.125" customWidth="1"/>
    <col min="6" max="6" width="10.5" customWidth="1"/>
    <col min="7" max="7" width="10.375" customWidth="1"/>
    <col min="8" max="8" width="12.875" customWidth="1"/>
    <col min="12" max="12" width="17" customWidth="1"/>
    <col min="13" max="13" width="7.75" customWidth="1"/>
    <col min="14" max="14" width="15.125" customWidth="1"/>
    <col min="15" max="15" width="15.75" customWidth="1"/>
    <col min="16" max="16" width="15.125" customWidth="1"/>
    <col min="17" max="17" width="14.625" customWidth="1"/>
    <col min="18" max="18" width="14.75" customWidth="1"/>
    <col min="22" max="22" width="17" customWidth="1"/>
    <col min="23" max="23" width="13.125" customWidth="1"/>
    <col min="24" max="24" width="12.875" customWidth="1"/>
    <col min="28" max="28" width="13.25" customWidth="1"/>
    <col min="29" max="29" width="21.25" customWidth="1"/>
    <col min="30" max="30" width="13.375" customWidth="1"/>
    <col min="31" max="31" width="14.125" customWidth="1"/>
    <col min="32" max="32" width="18" customWidth="1"/>
    <col min="34" max="34" width="6.875" customWidth="1"/>
    <col min="35" max="35" width="15.625" customWidth="1"/>
    <col min="36" max="36" width="10.75" customWidth="1"/>
    <col min="37" max="38" width="11" customWidth="1"/>
    <col min="39" max="39" width="10.875" customWidth="1"/>
    <col min="40" max="40" width="15.625" customWidth="1"/>
    <col min="42" max="42" width="10.125" customWidth="1"/>
    <col min="43" max="43" width="6.25" customWidth="1"/>
    <col min="44" max="44" width="15.25" customWidth="1"/>
    <col min="45" max="46" width="7.25" customWidth="1"/>
    <col min="47" max="47" width="7.625" customWidth="1"/>
    <col min="48" max="48" width="8.5" customWidth="1"/>
    <col min="49" max="49" width="7.375" customWidth="1"/>
    <col min="50" max="50" width="8" customWidth="1"/>
    <col min="51" max="51" width="8.125" customWidth="1"/>
    <col min="55" max="55" width="6.125" customWidth="1"/>
    <col min="56" max="56" width="16.25" customWidth="1"/>
    <col min="57" max="57" width="10.75" customWidth="1"/>
    <col min="58" max="58" width="11.375" customWidth="1"/>
    <col min="59" max="59" width="11" customWidth="1"/>
    <col min="60" max="60" width="10.75" customWidth="1"/>
    <col min="61" max="61" width="16.125" customWidth="1"/>
    <col min="65" max="65" width="5.5" customWidth="1"/>
    <col min="66" max="66" width="5.875" customWidth="1"/>
    <col min="67" max="67" width="12.625" customWidth="1"/>
    <col min="68" max="68" width="17" customWidth="1"/>
    <col min="69" max="69" width="6.75" customWidth="1"/>
    <col min="70" max="70" width="11.875" customWidth="1"/>
    <col min="71" max="71" width="12.5" customWidth="1"/>
    <col min="72" max="72" width="6.75" customWidth="1"/>
    <col min="73" max="73" width="18.625" customWidth="1"/>
  </cols>
  <sheetData>
    <row r="1" spans="1:20">
      <c r="A1" s="38"/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</row>
    <row r="2" spans="1:20" ht="17.25" customHeight="1">
      <c r="A2" s="38"/>
      <c r="B2" s="40" t="s">
        <v>54</v>
      </c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</row>
    <row r="3" spans="1:20" ht="45" customHeight="1">
      <c r="A3" s="38"/>
      <c r="B3" s="41" t="s">
        <v>22</v>
      </c>
      <c r="C3" s="39" t="s">
        <v>46</v>
      </c>
      <c r="D3" s="39" t="s">
        <v>55</v>
      </c>
      <c r="E3" s="39" t="s">
        <v>47</v>
      </c>
      <c r="F3" s="39" t="s">
        <v>48</v>
      </c>
      <c r="G3" s="39" t="s">
        <v>49</v>
      </c>
      <c r="H3" s="39" t="s">
        <v>50</v>
      </c>
      <c r="I3" s="38"/>
      <c r="J3" s="38"/>
      <c r="Q3" s="38"/>
    </row>
    <row r="4" spans="1:20">
      <c r="A4" s="38"/>
      <c r="B4" s="42">
        <v>2010</v>
      </c>
      <c r="C4" s="44">
        <v>740000</v>
      </c>
      <c r="D4" s="44">
        <v>85000</v>
      </c>
      <c r="E4" s="44">
        <v>2130</v>
      </c>
      <c r="F4" s="44">
        <v>1640</v>
      </c>
      <c r="G4" s="45">
        <v>1.79</v>
      </c>
      <c r="H4" s="44">
        <v>2903380</v>
      </c>
      <c r="I4" s="38"/>
      <c r="J4" s="38"/>
      <c r="Q4" s="38"/>
    </row>
    <row r="5" spans="1:20">
      <c r="A5" s="38"/>
      <c r="B5" s="42">
        <v>2011</v>
      </c>
      <c r="C5" s="44">
        <v>760000</v>
      </c>
      <c r="D5" s="44">
        <v>75000</v>
      </c>
      <c r="E5" s="44">
        <v>2540</v>
      </c>
      <c r="F5" s="44">
        <v>2030</v>
      </c>
      <c r="G5" s="45">
        <v>1.99</v>
      </c>
      <c r="H5" s="44">
        <v>4007860</v>
      </c>
      <c r="I5" s="38"/>
      <c r="J5" s="38"/>
      <c r="Q5" s="38"/>
    </row>
    <row r="6" spans="1:20">
      <c r="A6" s="38"/>
      <c r="B6" s="42">
        <v>2012</v>
      </c>
      <c r="C6" s="44">
        <v>790000</v>
      </c>
      <c r="D6" s="44">
        <v>80000</v>
      </c>
      <c r="E6" s="44">
        <v>2300</v>
      </c>
      <c r="F6" s="44">
        <v>1890</v>
      </c>
      <c r="G6" s="45">
        <v>2.58</v>
      </c>
      <c r="H6" s="44">
        <v>4816860</v>
      </c>
      <c r="I6" s="38"/>
      <c r="J6" s="38"/>
      <c r="Q6" s="38"/>
    </row>
    <row r="7" spans="1:20">
      <c r="A7" s="38"/>
      <c r="B7" s="42">
        <v>2013</v>
      </c>
      <c r="C7" s="44">
        <v>840000</v>
      </c>
      <c r="D7" s="44">
        <v>100000</v>
      </c>
      <c r="E7" s="44">
        <v>2380</v>
      </c>
      <c r="F7" s="44">
        <v>2000</v>
      </c>
      <c r="G7" s="45" t="s">
        <v>45</v>
      </c>
      <c r="H7" s="45" t="s">
        <v>45</v>
      </c>
      <c r="I7" s="38"/>
      <c r="J7" s="38"/>
      <c r="Q7" s="38"/>
    </row>
    <row r="8" spans="1:20">
      <c r="A8" s="38"/>
      <c r="B8" s="43">
        <v>2014</v>
      </c>
      <c r="C8" s="46">
        <v>860000</v>
      </c>
      <c r="D8" s="47" t="s">
        <v>45</v>
      </c>
      <c r="E8" s="46">
        <v>2270</v>
      </c>
      <c r="F8" s="46">
        <v>1950</v>
      </c>
      <c r="G8" s="47" t="s">
        <v>45</v>
      </c>
      <c r="H8" s="47" t="s">
        <v>45</v>
      </c>
      <c r="I8" s="38"/>
      <c r="J8" s="38"/>
      <c r="Q8" s="38"/>
    </row>
    <row r="9" spans="1:20" ht="12.75" customHeight="1">
      <c r="A9" s="38"/>
      <c r="B9" s="170" t="s">
        <v>51</v>
      </c>
      <c r="C9" s="170"/>
      <c r="D9" s="170"/>
      <c r="E9" s="170"/>
      <c r="F9" s="170"/>
      <c r="G9" s="170"/>
      <c r="H9" s="170"/>
      <c r="I9" s="38"/>
      <c r="J9" s="38"/>
      <c r="K9" s="38"/>
      <c r="L9" s="38"/>
      <c r="M9" s="38"/>
      <c r="N9" s="38"/>
      <c r="O9" s="38"/>
      <c r="P9" s="38"/>
      <c r="Q9" s="38"/>
    </row>
    <row r="10" spans="1:20" ht="10.5" customHeight="1">
      <c r="A10" s="38"/>
      <c r="B10" s="170" t="s">
        <v>52</v>
      </c>
      <c r="C10" s="170"/>
      <c r="D10" s="170"/>
      <c r="E10" s="170"/>
      <c r="F10" s="170"/>
      <c r="G10" s="170"/>
      <c r="H10" s="170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</row>
    <row r="11" spans="1:20">
      <c r="A11" s="38"/>
      <c r="B11" s="38"/>
      <c r="C11" s="38"/>
      <c r="D11" s="38"/>
      <c r="E11" s="38"/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</row>
    <row r="12" spans="1:20">
      <c r="A12" s="38"/>
      <c r="B12" s="38"/>
      <c r="C12" s="38"/>
      <c r="D12" s="38"/>
      <c r="E12" s="38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</row>
    <row r="13" spans="1:20">
      <c r="A13" s="38"/>
      <c r="B13" s="38"/>
      <c r="C13" s="38"/>
      <c r="D13" s="38" t="s">
        <v>53</v>
      </c>
      <c r="E13" s="38"/>
      <c r="F13" s="38"/>
      <c r="G13" s="38"/>
      <c r="H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</row>
    <row r="14" spans="1:20">
      <c r="A14" s="38"/>
      <c r="B14" s="38"/>
      <c r="C14" s="38"/>
      <c r="D14" s="38"/>
      <c r="E14" s="38"/>
      <c r="F14" s="38"/>
      <c r="G14" s="38"/>
      <c r="H14" s="38"/>
      <c r="L14" s="38"/>
      <c r="M14" s="38"/>
      <c r="N14" s="38"/>
      <c r="O14" s="38"/>
      <c r="P14" s="38"/>
      <c r="Q14" s="38"/>
      <c r="R14" s="38"/>
      <c r="S14" s="38"/>
      <c r="T14" s="38"/>
    </row>
    <row r="15" spans="1:20">
      <c r="A15" s="38"/>
      <c r="L15" s="38"/>
      <c r="M15" s="64" t="s">
        <v>64</v>
      </c>
      <c r="N15" s="38"/>
      <c r="O15" s="38"/>
      <c r="P15" s="38"/>
      <c r="Q15" s="38"/>
      <c r="R15" s="38"/>
      <c r="S15" s="38"/>
      <c r="T15" s="38"/>
    </row>
    <row r="16" spans="1:20" ht="47.25" customHeight="1">
      <c r="A16" s="38"/>
      <c r="L16" s="38"/>
      <c r="M16" s="58" t="s">
        <v>22</v>
      </c>
      <c r="N16" s="62" t="s">
        <v>57</v>
      </c>
      <c r="O16" s="62" t="s">
        <v>58</v>
      </c>
      <c r="P16" s="70" t="s">
        <v>33</v>
      </c>
      <c r="Q16" s="62" t="s">
        <v>59</v>
      </c>
      <c r="R16" s="62" t="s">
        <v>60</v>
      </c>
      <c r="S16" s="38"/>
      <c r="T16" s="38"/>
    </row>
    <row r="17" spans="1:33">
      <c r="A17" s="38"/>
      <c r="L17" s="38"/>
      <c r="M17" s="65"/>
      <c r="N17" s="66" t="s">
        <v>61</v>
      </c>
      <c r="O17" s="63"/>
      <c r="P17" s="66" t="s">
        <v>62</v>
      </c>
      <c r="Q17" s="63"/>
      <c r="R17" s="63"/>
      <c r="S17" s="38"/>
      <c r="T17" s="38"/>
    </row>
    <row r="18" spans="1:33">
      <c r="A18" s="38"/>
      <c r="L18" s="38"/>
      <c r="M18" s="59">
        <v>2010</v>
      </c>
      <c r="N18" s="49">
        <v>209234</v>
      </c>
      <c r="O18" s="50" t="s">
        <v>45</v>
      </c>
      <c r="P18" s="67">
        <v>8.4</v>
      </c>
      <c r="Q18" s="49">
        <v>1757566</v>
      </c>
      <c r="R18" s="50" t="s">
        <v>56</v>
      </c>
      <c r="S18" s="38"/>
      <c r="T18" s="38"/>
    </row>
    <row r="19" spans="1:33">
      <c r="A19" s="38"/>
      <c r="L19" s="38"/>
      <c r="M19" s="59">
        <v>2011</v>
      </c>
      <c r="N19" s="49">
        <v>237049</v>
      </c>
      <c r="O19" s="51">
        <v>0.13300000000000001</v>
      </c>
      <c r="P19" s="67">
        <v>9.6</v>
      </c>
      <c r="Q19" s="49">
        <v>2275670</v>
      </c>
      <c r="R19" s="52">
        <v>0.28999999999999998</v>
      </c>
      <c r="S19" s="38"/>
      <c r="T19" s="38"/>
    </row>
    <row r="20" spans="1:33">
      <c r="A20" s="38"/>
      <c r="L20" s="38"/>
      <c r="M20" s="59">
        <v>2012</v>
      </c>
      <c r="N20" s="49">
        <v>229872</v>
      </c>
      <c r="O20" s="51">
        <v>-3.0300000000000001E-2</v>
      </c>
      <c r="P20" s="67">
        <v>9.4</v>
      </c>
      <c r="Q20" s="49">
        <v>2160797</v>
      </c>
      <c r="R20" s="52">
        <v>-0.05</v>
      </c>
      <c r="S20" s="38"/>
      <c r="T20" s="38"/>
      <c r="U20" s="38"/>
      <c r="V20" s="38"/>
      <c r="W20" s="38"/>
      <c r="X20" s="38"/>
      <c r="Y20" s="38"/>
    </row>
    <row r="21" spans="1:33">
      <c r="A21" s="38"/>
      <c r="L21" s="38"/>
      <c r="M21" s="59">
        <v>2013</v>
      </c>
      <c r="N21" s="49">
        <v>230161</v>
      </c>
      <c r="O21" s="51">
        <v>1E-3</v>
      </c>
      <c r="P21" s="67">
        <v>7.9</v>
      </c>
      <c r="Q21" s="49">
        <v>1818272</v>
      </c>
      <c r="R21" s="52">
        <v>-0.16</v>
      </c>
      <c r="S21" s="38"/>
      <c r="T21" s="38"/>
      <c r="U21" s="38"/>
      <c r="V21" s="38"/>
      <c r="W21" s="38"/>
      <c r="X21" s="38"/>
      <c r="Y21" s="38"/>
    </row>
    <row r="22" spans="1:33">
      <c r="A22" s="38"/>
      <c r="L22" s="38"/>
      <c r="M22" s="60">
        <v>2014</v>
      </c>
      <c r="N22" s="54">
        <v>228572</v>
      </c>
      <c r="O22" s="55">
        <v>-7.0000000000000001E-3</v>
      </c>
      <c r="P22" s="68">
        <v>9.6999999999999993</v>
      </c>
      <c r="Q22" s="54">
        <v>2217148</v>
      </c>
      <c r="R22" s="56">
        <v>0.22</v>
      </c>
      <c r="S22" s="38"/>
      <c r="T22" s="38"/>
      <c r="U22" s="38"/>
      <c r="V22" s="38"/>
      <c r="W22" s="38"/>
      <c r="X22" s="38"/>
      <c r="Y22" s="38"/>
    </row>
    <row r="23" spans="1:33" ht="12.75" customHeight="1">
      <c r="A23" s="38"/>
      <c r="L23" s="38"/>
      <c r="M23" s="69" t="s">
        <v>63</v>
      </c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</row>
    <row r="24" spans="1:33">
      <c r="A24" s="38"/>
      <c r="B24" s="38"/>
      <c r="C24" s="38"/>
      <c r="D24" s="38"/>
      <c r="E24" s="38"/>
      <c r="F24" s="38"/>
      <c r="G24" s="38"/>
      <c r="H24" s="38"/>
      <c r="L24" s="38"/>
      <c r="M24" s="38"/>
      <c r="N24" s="38"/>
      <c r="O24" s="38"/>
      <c r="P24" s="38"/>
      <c r="Q24" s="38"/>
      <c r="R24" s="38"/>
      <c r="S24" s="38"/>
      <c r="T24" s="38"/>
      <c r="U24" s="40" t="s">
        <v>80</v>
      </c>
      <c r="V24" s="38"/>
      <c r="W24" s="38"/>
      <c r="X24" s="38"/>
      <c r="Y24" s="38"/>
    </row>
    <row r="25" spans="1:33" ht="30">
      <c r="A25" s="38"/>
      <c r="B25" s="38"/>
      <c r="C25" s="38"/>
      <c r="D25" s="38"/>
      <c r="E25" s="38"/>
      <c r="F25" s="38"/>
      <c r="G25" s="38"/>
      <c r="H25" s="38"/>
      <c r="L25" s="38"/>
      <c r="M25" s="38"/>
      <c r="N25" s="38"/>
      <c r="O25" s="38"/>
      <c r="P25" s="38"/>
      <c r="Q25" s="38"/>
      <c r="R25" s="38"/>
      <c r="S25" s="38"/>
      <c r="T25" s="38"/>
      <c r="U25" s="61" t="s">
        <v>22</v>
      </c>
      <c r="V25" s="81" t="s">
        <v>70</v>
      </c>
      <c r="W25" s="62" t="s">
        <v>65</v>
      </c>
      <c r="X25" s="70" t="s">
        <v>66</v>
      </c>
      <c r="Y25" s="38"/>
    </row>
    <row r="26" spans="1:33">
      <c r="A26" s="38"/>
      <c r="L26" s="38"/>
      <c r="M26" s="38"/>
      <c r="N26" s="38"/>
      <c r="O26" s="38"/>
      <c r="P26" s="38"/>
      <c r="Q26" s="38"/>
      <c r="R26" s="38"/>
      <c r="S26" s="38"/>
      <c r="T26" s="38"/>
      <c r="U26" s="48"/>
      <c r="V26" s="84" t="s">
        <v>67</v>
      </c>
      <c r="W26" s="57" t="s">
        <v>68</v>
      </c>
      <c r="X26" s="71" t="s">
        <v>69</v>
      </c>
      <c r="Y26" s="38"/>
    </row>
    <row r="27" spans="1:33">
      <c r="L27" s="38"/>
      <c r="M27" s="38"/>
      <c r="N27" s="38"/>
      <c r="O27" s="38"/>
      <c r="P27" s="38"/>
      <c r="Q27" s="38"/>
      <c r="R27" s="38"/>
      <c r="S27" s="38"/>
      <c r="T27" s="38"/>
      <c r="U27" s="48">
        <v>2010</v>
      </c>
      <c r="V27" s="82">
        <v>1.97</v>
      </c>
      <c r="W27" s="72">
        <v>2.2000000000000002</v>
      </c>
      <c r="X27" s="79">
        <v>1.75</v>
      </c>
      <c r="Y27" s="38"/>
    </row>
    <row r="28" spans="1:33">
      <c r="T28" s="38"/>
      <c r="U28" s="48">
        <v>2011</v>
      </c>
      <c r="V28" s="82">
        <v>1.99</v>
      </c>
      <c r="W28" s="72">
        <v>2.25</v>
      </c>
      <c r="X28" s="79">
        <v>1.6</v>
      </c>
      <c r="Y28" s="38"/>
    </row>
    <row r="29" spans="1:33">
      <c r="T29" s="38"/>
      <c r="U29" s="48">
        <v>2012</v>
      </c>
      <c r="V29" s="82">
        <v>1.93</v>
      </c>
      <c r="W29" s="72">
        <v>2.5</v>
      </c>
      <c r="X29" s="79">
        <v>1.33</v>
      </c>
      <c r="Y29" s="38"/>
    </row>
    <row r="30" spans="1:33">
      <c r="T30" s="38"/>
      <c r="U30" s="48">
        <v>2013</v>
      </c>
      <c r="V30" s="82">
        <v>1.9</v>
      </c>
      <c r="W30" s="72">
        <v>2.2999999999999998</v>
      </c>
      <c r="X30" s="79">
        <v>1.6</v>
      </c>
      <c r="Y30" s="38"/>
    </row>
    <row r="31" spans="1:33">
      <c r="T31" s="38"/>
      <c r="U31" s="53">
        <v>2014</v>
      </c>
      <c r="V31" s="83">
        <v>1.94</v>
      </c>
      <c r="W31" s="73">
        <v>2.25</v>
      </c>
      <c r="X31" s="80">
        <v>1.5</v>
      </c>
      <c r="Y31" s="38"/>
    </row>
    <row r="32" spans="1:33" ht="13.5" customHeight="1">
      <c r="T32" s="38"/>
      <c r="U32" s="69" t="s">
        <v>63</v>
      </c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8"/>
    </row>
    <row r="33" spans="20:41">
      <c r="T33" s="38"/>
      <c r="U33" s="38"/>
      <c r="V33" s="38"/>
      <c r="W33" s="38"/>
      <c r="X33" s="38"/>
      <c r="Y33" s="38"/>
      <c r="Z33" s="38"/>
      <c r="AA33" s="38"/>
      <c r="AB33" s="38"/>
      <c r="AC33" s="38"/>
      <c r="AD33" s="38"/>
      <c r="AE33" s="38"/>
      <c r="AF33" s="38"/>
      <c r="AG33" s="38"/>
    </row>
    <row r="34" spans="20:41">
      <c r="T34" s="38"/>
      <c r="U34" s="38"/>
      <c r="V34" s="38"/>
      <c r="W34" s="38"/>
      <c r="X34" s="38"/>
      <c r="Y34" s="38"/>
      <c r="Z34" s="38"/>
      <c r="AA34" s="40" t="s">
        <v>81</v>
      </c>
      <c r="AB34" s="38"/>
      <c r="AC34" s="38"/>
      <c r="AD34" s="38"/>
      <c r="AE34" s="38"/>
      <c r="AF34" s="38"/>
      <c r="AG34" s="38"/>
    </row>
    <row r="35" spans="20:41" ht="75">
      <c r="Z35" s="38"/>
      <c r="AA35" s="76" t="s">
        <v>22</v>
      </c>
      <c r="AB35" s="39" t="s">
        <v>71</v>
      </c>
      <c r="AC35" s="85" t="s">
        <v>77</v>
      </c>
      <c r="AD35" s="39" t="s">
        <v>72</v>
      </c>
      <c r="AE35" s="85" t="s">
        <v>73</v>
      </c>
      <c r="AF35" s="39" t="s">
        <v>78</v>
      </c>
      <c r="AG35" s="38"/>
    </row>
    <row r="36" spans="20:41">
      <c r="Z36" s="38"/>
      <c r="AA36" s="77"/>
      <c r="AB36" s="78" t="s">
        <v>74</v>
      </c>
      <c r="AC36" s="85"/>
      <c r="AD36" s="39" t="s">
        <v>75</v>
      </c>
      <c r="AE36" s="85"/>
      <c r="AF36" s="39" t="s">
        <v>76</v>
      </c>
      <c r="AG36" s="38"/>
    </row>
    <row r="37" spans="20:41">
      <c r="Z37" s="38"/>
      <c r="AA37" s="42">
        <v>2010</v>
      </c>
      <c r="AB37" s="44">
        <v>14380</v>
      </c>
      <c r="AC37" s="86">
        <v>6.9000000000000006E-2</v>
      </c>
      <c r="AD37" s="45">
        <v>27</v>
      </c>
      <c r="AE37" s="86">
        <v>0.26</v>
      </c>
      <c r="AF37" s="45" t="s">
        <v>79</v>
      </c>
      <c r="AG37" s="38"/>
    </row>
    <row r="38" spans="20:41">
      <c r="Z38" s="38"/>
      <c r="AA38" s="42">
        <v>2011</v>
      </c>
      <c r="AB38" s="44">
        <v>24647</v>
      </c>
      <c r="AC38" s="86">
        <v>0.104</v>
      </c>
      <c r="AD38" s="45">
        <v>39</v>
      </c>
      <c r="AE38" s="86">
        <v>0.22800000000000001</v>
      </c>
      <c r="AF38" s="74">
        <v>0.91700000000000004</v>
      </c>
      <c r="AG38" s="38"/>
    </row>
    <row r="39" spans="20:41">
      <c r="Z39" s="38"/>
      <c r="AA39" s="42">
        <v>2012</v>
      </c>
      <c r="AB39" s="44">
        <v>6360</v>
      </c>
      <c r="AC39" s="86">
        <v>2.8000000000000001E-2</v>
      </c>
      <c r="AD39" s="45">
        <v>18</v>
      </c>
      <c r="AE39" s="86">
        <v>0.105</v>
      </c>
      <c r="AF39" s="74">
        <v>0.91700000000000004</v>
      </c>
      <c r="AG39" s="38"/>
    </row>
    <row r="40" spans="20:41">
      <c r="Z40" s="38"/>
      <c r="AA40" s="42">
        <v>2013</v>
      </c>
      <c r="AB40" s="44">
        <v>28497</v>
      </c>
      <c r="AC40" s="86">
        <v>0.12379999999999999</v>
      </c>
      <c r="AD40" s="45">
        <v>75</v>
      </c>
      <c r="AE40" s="86">
        <v>0.34399999999999997</v>
      </c>
      <c r="AF40" s="74">
        <v>0.33300000000000002</v>
      </c>
      <c r="AG40" s="38"/>
    </row>
    <row r="41" spans="20:41">
      <c r="Z41" s="38"/>
      <c r="AA41" s="43">
        <v>2014</v>
      </c>
      <c r="AB41" s="46">
        <v>6128</v>
      </c>
      <c r="AC41" s="87">
        <v>2.7E-2</v>
      </c>
      <c r="AD41" s="47">
        <v>19</v>
      </c>
      <c r="AE41" s="87">
        <v>0.21099999999999999</v>
      </c>
      <c r="AF41" s="75">
        <v>0.41699999999999998</v>
      </c>
      <c r="AG41" s="38"/>
    </row>
    <row r="42" spans="20:41" ht="12.75" customHeight="1">
      <c r="Z42" s="38"/>
      <c r="AA42" s="69" t="s">
        <v>63</v>
      </c>
      <c r="AB42" s="38"/>
      <c r="AC42" s="38"/>
      <c r="AD42" s="38"/>
      <c r="AE42" s="38"/>
      <c r="AF42" s="38"/>
      <c r="AG42" s="38"/>
    </row>
    <row r="43" spans="20:41">
      <c r="Z43" s="38"/>
      <c r="AA43" s="38"/>
      <c r="AB43" s="38"/>
      <c r="AC43" s="38"/>
      <c r="AD43" s="38"/>
      <c r="AE43" s="38"/>
      <c r="AF43" s="38"/>
      <c r="AG43" s="38"/>
      <c r="AH43" s="38"/>
      <c r="AI43" s="38"/>
      <c r="AJ43" s="38"/>
      <c r="AK43" s="38"/>
      <c r="AL43" s="38"/>
      <c r="AM43" s="38"/>
      <c r="AN43" s="38"/>
      <c r="AO43" s="38"/>
    </row>
    <row r="44" spans="20:41">
      <c r="Z44" s="38"/>
      <c r="AA44" s="38"/>
      <c r="AB44" s="38"/>
      <c r="AC44" s="38"/>
      <c r="AD44" s="38"/>
      <c r="AE44" s="38"/>
      <c r="AF44" s="38"/>
      <c r="AG44" s="38"/>
      <c r="AH44" s="38"/>
      <c r="AI44" s="38"/>
      <c r="AJ44" s="38"/>
      <c r="AK44" s="38"/>
      <c r="AL44" s="38"/>
      <c r="AM44" s="38"/>
      <c r="AN44" s="38"/>
      <c r="AO44" s="38"/>
    </row>
    <row r="45" spans="20:41">
      <c r="AF45" s="38"/>
      <c r="AG45" s="38"/>
      <c r="AH45" s="38"/>
      <c r="AI45" s="38"/>
      <c r="AJ45" s="38"/>
      <c r="AK45" s="38"/>
      <c r="AL45" s="38"/>
      <c r="AM45" s="38"/>
      <c r="AN45" s="38"/>
      <c r="AO45" s="38"/>
    </row>
    <row r="46" spans="20:41" ht="54.75" customHeight="1">
      <c r="AF46" s="38"/>
      <c r="AG46" s="38"/>
      <c r="AH46" s="96" t="s">
        <v>22</v>
      </c>
      <c r="AI46" s="90" t="s">
        <v>23</v>
      </c>
      <c r="AJ46" s="90" t="s">
        <v>66</v>
      </c>
      <c r="AK46" s="90" t="s">
        <v>98</v>
      </c>
      <c r="AL46" s="90" t="s">
        <v>65</v>
      </c>
      <c r="AM46" s="90" t="s">
        <v>99</v>
      </c>
      <c r="AN46" s="90" t="s">
        <v>82</v>
      </c>
      <c r="AO46" s="91"/>
    </row>
    <row r="47" spans="20:41">
      <c r="AF47" s="38"/>
      <c r="AG47" s="38"/>
      <c r="AH47" s="97"/>
      <c r="AI47" s="100">
        <v>15</v>
      </c>
      <c r="AJ47" s="90">
        <v>16</v>
      </c>
      <c r="AK47" s="90"/>
      <c r="AL47" s="90">
        <v>17</v>
      </c>
      <c r="AM47" s="90"/>
      <c r="AN47" s="89"/>
      <c r="AO47" s="38"/>
    </row>
    <row r="48" spans="20:41">
      <c r="AF48" s="38"/>
      <c r="AG48" s="38"/>
      <c r="AH48" s="98">
        <v>2010</v>
      </c>
      <c r="AI48" s="93">
        <v>138.88</v>
      </c>
      <c r="AJ48" s="93">
        <v>125</v>
      </c>
      <c r="AK48" s="93">
        <v>137.44999999999999</v>
      </c>
      <c r="AL48" s="93">
        <v>164</v>
      </c>
      <c r="AM48" s="93">
        <v>149.5</v>
      </c>
      <c r="AN48" s="94" t="s">
        <v>83</v>
      </c>
      <c r="AO48" s="38"/>
    </row>
    <row r="49" spans="32:41">
      <c r="AF49" s="38"/>
      <c r="AG49" s="38"/>
      <c r="AH49" s="98">
        <v>2011</v>
      </c>
      <c r="AI49" s="94" t="s">
        <v>84</v>
      </c>
      <c r="AJ49" s="94" t="s">
        <v>85</v>
      </c>
      <c r="AK49" s="93">
        <v>143.81</v>
      </c>
      <c r="AL49" s="94" t="s">
        <v>86</v>
      </c>
      <c r="AM49" s="94" t="s">
        <v>87</v>
      </c>
      <c r="AN49" s="94" t="s">
        <v>88</v>
      </c>
      <c r="AO49" s="38"/>
    </row>
    <row r="50" spans="32:41">
      <c r="AF50" s="38"/>
      <c r="AG50" s="38"/>
      <c r="AH50" s="98">
        <v>2012</v>
      </c>
      <c r="AI50" s="94" t="s">
        <v>89</v>
      </c>
      <c r="AJ50" s="94" t="s">
        <v>90</v>
      </c>
      <c r="AK50" s="94" t="s">
        <v>91</v>
      </c>
      <c r="AL50" s="94" t="s">
        <v>92</v>
      </c>
      <c r="AM50" s="94" t="s">
        <v>93</v>
      </c>
      <c r="AN50" s="94" t="s">
        <v>94</v>
      </c>
      <c r="AO50" s="38"/>
    </row>
    <row r="51" spans="32:41">
      <c r="AF51" s="38"/>
      <c r="AG51" s="38"/>
      <c r="AH51" s="98">
        <v>2013</v>
      </c>
      <c r="AI51" s="93">
        <v>153.43</v>
      </c>
      <c r="AJ51" s="94" t="s">
        <v>90</v>
      </c>
      <c r="AK51" s="94" t="s">
        <v>95</v>
      </c>
      <c r="AL51" s="93">
        <v>182</v>
      </c>
      <c r="AM51" s="94" t="s">
        <v>96</v>
      </c>
      <c r="AN51" s="94" t="s">
        <v>97</v>
      </c>
      <c r="AO51" s="38"/>
    </row>
    <row r="52" spans="32:41">
      <c r="AF52" s="38"/>
      <c r="AG52" s="38"/>
      <c r="AH52" s="99">
        <v>2014</v>
      </c>
      <c r="AI52" s="95">
        <v>182.11</v>
      </c>
      <c r="AJ52" s="95">
        <v>155</v>
      </c>
      <c r="AK52" s="95">
        <v>170</v>
      </c>
      <c r="AL52" s="95">
        <v>194</v>
      </c>
      <c r="AM52" s="95">
        <v>186.96</v>
      </c>
      <c r="AN52" s="95">
        <v>187.74</v>
      </c>
      <c r="AO52" s="38"/>
    </row>
    <row r="53" spans="32:41">
      <c r="AF53" s="38"/>
      <c r="AG53" s="38"/>
      <c r="AH53" s="88"/>
      <c r="AI53" s="88"/>
      <c r="AJ53" s="88"/>
      <c r="AK53" s="88"/>
      <c r="AL53" s="88"/>
      <c r="AM53" s="88"/>
      <c r="AN53" s="88"/>
      <c r="AO53" s="38"/>
    </row>
    <row r="54" spans="32:41">
      <c r="AF54" s="38"/>
      <c r="AG54" s="38"/>
      <c r="AH54" s="88"/>
      <c r="AI54" s="88"/>
      <c r="AJ54" s="88"/>
      <c r="AK54" s="88"/>
      <c r="AL54" s="88"/>
      <c r="AM54" s="88"/>
      <c r="AN54" s="88"/>
      <c r="AO54" s="38"/>
    </row>
    <row r="55" spans="32:41">
      <c r="AF55" s="38"/>
      <c r="AG55" s="38"/>
      <c r="AH55" s="38"/>
      <c r="AI55" s="38"/>
      <c r="AJ55" s="38"/>
      <c r="AK55" s="38"/>
      <c r="AL55" s="38"/>
      <c r="AM55" s="38"/>
      <c r="AN55" s="38"/>
      <c r="AO55" s="38"/>
    </row>
    <row r="56" spans="32:41">
      <c r="AF56" s="38"/>
      <c r="AG56" s="38"/>
      <c r="AH56" s="40" t="s">
        <v>111</v>
      </c>
      <c r="AI56" s="38"/>
      <c r="AJ56" s="38"/>
      <c r="AK56" s="38"/>
      <c r="AL56" s="38"/>
      <c r="AM56" s="38"/>
      <c r="AN56" s="38"/>
      <c r="AO56" s="38"/>
    </row>
    <row r="57" spans="32:41" ht="45">
      <c r="AG57" s="38"/>
      <c r="AH57" s="96" t="s">
        <v>22</v>
      </c>
      <c r="AI57" s="90" t="s">
        <v>109</v>
      </c>
      <c r="AJ57" s="100" t="s">
        <v>100</v>
      </c>
      <c r="AK57" s="90" t="s">
        <v>102</v>
      </c>
      <c r="AL57" s="100" t="s">
        <v>101</v>
      </c>
      <c r="AM57" s="90" t="s">
        <v>103</v>
      </c>
      <c r="AN57" s="100" t="s">
        <v>110</v>
      </c>
      <c r="AO57" s="38"/>
    </row>
    <row r="58" spans="32:41">
      <c r="AG58" s="38"/>
      <c r="AH58" s="97"/>
      <c r="AI58" s="100" t="s">
        <v>106</v>
      </c>
      <c r="AJ58" s="100" t="s">
        <v>107</v>
      </c>
      <c r="AK58" s="90"/>
      <c r="AL58" s="100" t="s">
        <v>108</v>
      </c>
      <c r="AM58" s="90"/>
      <c r="AN58" s="92"/>
      <c r="AO58" s="38"/>
    </row>
    <row r="59" spans="32:41">
      <c r="AG59" s="38"/>
      <c r="AH59" s="98">
        <v>2010</v>
      </c>
      <c r="AI59" s="101">
        <v>150.78</v>
      </c>
      <c r="AJ59" s="102">
        <v>135.71</v>
      </c>
      <c r="AK59" s="101">
        <v>149.22</v>
      </c>
      <c r="AL59" s="102">
        <v>178.05</v>
      </c>
      <c r="AM59" s="101">
        <v>162.31</v>
      </c>
      <c r="AN59" s="102">
        <f>'BIP rent graph'!E18</f>
        <v>161.55000000000001</v>
      </c>
      <c r="AO59" s="38"/>
    </row>
    <row r="60" spans="32:41">
      <c r="AG60" s="38"/>
      <c r="AH60" s="98">
        <v>2011</v>
      </c>
      <c r="AI60" s="101">
        <v>159.86000000000001</v>
      </c>
      <c r="AJ60" s="102">
        <v>144.19</v>
      </c>
      <c r="AK60" s="101">
        <v>151.35</v>
      </c>
      <c r="AL60" s="102">
        <v>185.23</v>
      </c>
      <c r="AM60" s="101">
        <v>166.32</v>
      </c>
      <c r="AN60" s="102">
        <v>157.72</v>
      </c>
      <c r="AO60" s="38"/>
    </row>
    <row r="61" spans="32:41">
      <c r="AG61" s="38"/>
      <c r="AH61" s="98">
        <v>2012</v>
      </c>
      <c r="AI61" s="101">
        <v>158.12</v>
      </c>
      <c r="AJ61" s="102">
        <v>144.35</v>
      </c>
      <c r="AK61" s="101">
        <v>145.88</v>
      </c>
      <c r="AL61" s="102">
        <v>180.44</v>
      </c>
      <c r="AM61" s="101">
        <v>168.85</v>
      </c>
      <c r="AN61" s="102">
        <v>156.11000000000001</v>
      </c>
      <c r="AO61" s="38"/>
    </row>
    <row r="62" spans="32:41">
      <c r="AG62" s="38"/>
      <c r="AH62" s="98">
        <v>2013</v>
      </c>
      <c r="AI62" s="101">
        <v>155.91999999999999</v>
      </c>
      <c r="AJ62" s="102">
        <v>142.27000000000001</v>
      </c>
      <c r="AK62" s="101">
        <v>146.01</v>
      </c>
      <c r="AL62" s="102">
        <v>184.95</v>
      </c>
      <c r="AM62" s="101">
        <v>166.38</v>
      </c>
      <c r="AN62" s="102">
        <v>180.51</v>
      </c>
      <c r="AO62" s="38"/>
    </row>
    <row r="63" spans="32:41">
      <c r="AG63" s="38"/>
      <c r="AH63" s="99">
        <v>2014</v>
      </c>
      <c r="AI63" s="103">
        <v>182.11</v>
      </c>
      <c r="AJ63" s="104">
        <v>155</v>
      </c>
      <c r="AK63" s="103">
        <v>170</v>
      </c>
      <c r="AL63" s="104">
        <v>194</v>
      </c>
      <c r="AM63" s="103">
        <v>186.96</v>
      </c>
      <c r="AN63" s="104">
        <f>'BIP rent graph'!E22</f>
        <v>168.97</v>
      </c>
      <c r="AO63" s="38"/>
    </row>
    <row r="64" spans="32:41">
      <c r="AG64" s="38"/>
      <c r="AH64" s="69" t="s">
        <v>104</v>
      </c>
      <c r="AI64" s="38"/>
      <c r="AJ64" s="38"/>
      <c r="AK64" s="38"/>
      <c r="AL64" s="38"/>
      <c r="AM64" s="38"/>
      <c r="AN64" s="38"/>
      <c r="AO64" s="38"/>
    </row>
    <row r="65" spans="33:62" ht="12.75" customHeight="1">
      <c r="AG65" s="38"/>
      <c r="AH65" s="69" t="s">
        <v>105</v>
      </c>
      <c r="AI65" s="38"/>
      <c r="AJ65" s="38"/>
      <c r="AK65" s="38"/>
      <c r="AL65" s="38"/>
      <c r="AM65" s="38"/>
      <c r="AN65" s="38"/>
      <c r="AO65" s="38"/>
    </row>
    <row r="66" spans="33:62">
      <c r="AG66" s="38"/>
      <c r="AH66" s="38"/>
      <c r="AI66" s="38"/>
      <c r="AJ66" s="38"/>
      <c r="AK66" s="38"/>
      <c r="AL66" s="38"/>
      <c r="AM66" s="38"/>
      <c r="AN66" s="38"/>
      <c r="AO66" s="38"/>
    </row>
    <row r="67" spans="33:62">
      <c r="AG67" s="38"/>
      <c r="AH67" s="38"/>
      <c r="AI67" s="38"/>
      <c r="AJ67" s="38"/>
      <c r="AK67" s="38"/>
      <c r="AL67" s="38"/>
      <c r="AM67" s="38"/>
      <c r="AN67" s="38"/>
      <c r="AO67" s="38"/>
      <c r="AP67" s="38"/>
      <c r="AQ67" s="38"/>
      <c r="AR67" s="38"/>
      <c r="AS67" s="38"/>
      <c r="AT67" s="38"/>
      <c r="AU67" s="38"/>
      <c r="AV67" s="38"/>
      <c r="AW67" s="38"/>
      <c r="AX67" s="38"/>
      <c r="AY67" s="38"/>
      <c r="AZ67" s="38"/>
    </row>
    <row r="68" spans="33:62">
      <c r="AO68" s="38"/>
      <c r="AP68" s="38"/>
      <c r="AQ68" s="38"/>
      <c r="AR68" s="38"/>
      <c r="AS68" s="38"/>
      <c r="AT68" s="38"/>
      <c r="AU68" s="38"/>
      <c r="AV68" s="38"/>
      <c r="AW68" s="38"/>
      <c r="AX68" s="38"/>
      <c r="AY68" s="38"/>
      <c r="AZ68" s="38"/>
    </row>
    <row r="69" spans="33:62">
      <c r="AO69" s="38"/>
      <c r="AP69" s="64" t="s">
        <v>115</v>
      </c>
      <c r="AQ69" s="64"/>
      <c r="AR69" s="38"/>
      <c r="AS69" s="38"/>
      <c r="AT69" s="38"/>
      <c r="AU69" s="38"/>
      <c r="AV69" s="38"/>
      <c r="AW69" s="38"/>
      <c r="AX69" s="38"/>
      <c r="AY69" s="38"/>
      <c r="AZ69" s="38"/>
    </row>
    <row r="70" spans="33:62" ht="16.5" customHeight="1">
      <c r="AO70" s="88"/>
      <c r="AP70" s="171" t="s">
        <v>22</v>
      </c>
      <c r="AQ70" s="173" t="s">
        <v>112</v>
      </c>
      <c r="AR70" s="175" t="s">
        <v>57</v>
      </c>
      <c r="AS70" s="177" t="s">
        <v>112</v>
      </c>
      <c r="AT70" s="168" t="s">
        <v>116</v>
      </c>
      <c r="AU70" s="169"/>
      <c r="AV70" s="179"/>
      <c r="AW70" s="168" t="s">
        <v>113</v>
      </c>
      <c r="AX70" s="169"/>
      <c r="AY70" s="169"/>
      <c r="AZ70" s="88"/>
      <c r="BH70" s="136"/>
    </row>
    <row r="71" spans="33:62">
      <c r="AO71" s="88"/>
      <c r="AP71" s="172"/>
      <c r="AQ71" s="174"/>
      <c r="AR71" s="176"/>
      <c r="AS71" s="178"/>
      <c r="AT71" s="116" t="s">
        <v>24</v>
      </c>
      <c r="AU71" s="119" t="s">
        <v>114</v>
      </c>
      <c r="AV71" s="132" t="s">
        <v>25</v>
      </c>
      <c r="AW71" s="105" t="s">
        <v>24</v>
      </c>
      <c r="AX71" s="105" t="s">
        <v>114</v>
      </c>
      <c r="AY71" s="105" t="s">
        <v>25</v>
      </c>
      <c r="AZ71" s="38"/>
      <c r="BH71" s="136"/>
    </row>
    <row r="72" spans="33:62">
      <c r="AO72" s="88"/>
      <c r="AP72" s="117">
        <v>2010</v>
      </c>
      <c r="AQ72" s="118">
        <v>23</v>
      </c>
      <c r="AR72" s="124">
        <v>429584</v>
      </c>
      <c r="AS72" s="118">
        <v>22</v>
      </c>
      <c r="AT72" s="125">
        <v>6</v>
      </c>
      <c r="AU72" s="129">
        <v>8.6</v>
      </c>
      <c r="AV72" s="126">
        <v>12</v>
      </c>
      <c r="AW72" s="122">
        <v>0.25</v>
      </c>
      <c r="AX72" s="123">
        <v>2.0299999999999998</v>
      </c>
      <c r="AY72" s="123">
        <v>4</v>
      </c>
      <c r="AZ72" s="38"/>
      <c r="BH72" s="136"/>
    </row>
    <row r="73" spans="33:62">
      <c r="AO73" s="88"/>
      <c r="AP73" s="106">
        <v>2011</v>
      </c>
      <c r="AQ73" s="107">
        <v>23</v>
      </c>
      <c r="AR73" s="108">
        <v>412824</v>
      </c>
      <c r="AS73" s="107">
        <v>23</v>
      </c>
      <c r="AT73" s="127">
        <v>7</v>
      </c>
      <c r="AU73" s="130">
        <v>9.5</v>
      </c>
      <c r="AV73" s="120">
        <v>12</v>
      </c>
      <c r="AW73" s="109">
        <v>0.75</v>
      </c>
      <c r="AX73" s="110">
        <v>2.02</v>
      </c>
      <c r="AY73" s="110">
        <v>3.25</v>
      </c>
      <c r="AZ73" s="38"/>
      <c r="BH73" s="136"/>
    </row>
    <row r="74" spans="33:62">
      <c r="AO74" s="88"/>
      <c r="AP74" s="106">
        <v>2012</v>
      </c>
      <c r="AQ74" s="107">
        <v>16</v>
      </c>
      <c r="AR74" s="108">
        <v>319072</v>
      </c>
      <c r="AS74" s="107">
        <v>16</v>
      </c>
      <c r="AT74" s="127">
        <v>6</v>
      </c>
      <c r="AU74" s="130">
        <v>9.1999999999999993</v>
      </c>
      <c r="AV74" s="120">
        <v>11.6</v>
      </c>
      <c r="AW74" s="109">
        <v>0.25</v>
      </c>
      <c r="AX74" s="110">
        <v>2.1</v>
      </c>
      <c r="AY74" s="110">
        <v>3.5</v>
      </c>
      <c r="AZ74" s="38"/>
      <c r="BH74" s="136"/>
    </row>
    <row r="75" spans="33:62">
      <c r="AO75" s="88"/>
      <c r="AP75" s="106">
        <v>2013</v>
      </c>
      <c r="AQ75" s="107">
        <v>19</v>
      </c>
      <c r="AR75" s="108">
        <v>413161</v>
      </c>
      <c r="AS75" s="107">
        <v>19</v>
      </c>
      <c r="AT75" s="127">
        <v>6</v>
      </c>
      <c r="AU75" s="130">
        <v>8.1999999999999993</v>
      </c>
      <c r="AV75" s="120">
        <v>11</v>
      </c>
      <c r="AW75" s="109">
        <v>0.5</v>
      </c>
      <c r="AX75" s="110">
        <v>1.98</v>
      </c>
      <c r="AY75" s="110">
        <v>3.5</v>
      </c>
      <c r="AZ75" s="38"/>
      <c r="BH75" s="136"/>
    </row>
    <row r="76" spans="33:62">
      <c r="AO76" s="88"/>
      <c r="AP76" s="111">
        <v>2014</v>
      </c>
      <c r="AQ76" s="112">
        <v>17</v>
      </c>
      <c r="AR76" s="113">
        <v>352972</v>
      </c>
      <c r="AS76" s="112">
        <v>17</v>
      </c>
      <c r="AT76" s="128">
        <v>6</v>
      </c>
      <c r="AU76" s="131">
        <v>9.4</v>
      </c>
      <c r="AV76" s="121">
        <v>12.3</v>
      </c>
      <c r="AW76" s="114">
        <v>1.5</v>
      </c>
      <c r="AX76" s="115">
        <v>1.97</v>
      </c>
      <c r="AY76" s="115">
        <v>2.25</v>
      </c>
      <c r="AZ76" s="38"/>
      <c r="BA76" s="38"/>
      <c r="BB76" s="38"/>
      <c r="BC76" s="38"/>
      <c r="BD76" s="38"/>
      <c r="BE76" s="38"/>
      <c r="BF76" s="38"/>
      <c r="BG76" s="38"/>
      <c r="BH76" s="38"/>
      <c r="BI76" s="38"/>
      <c r="BJ76" s="38"/>
    </row>
    <row r="77" spans="33:62">
      <c r="AO77" s="88"/>
      <c r="AP77" s="69" t="s">
        <v>63</v>
      </c>
      <c r="AQ77" s="38"/>
      <c r="AR77" s="38"/>
      <c r="AS77" s="38"/>
      <c r="AT77" s="38"/>
      <c r="AU77" s="38"/>
      <c r="AV77" s="38"/>
      <c r="AW77" s="38"/>
      <c r="AX77" s="38"/>
      <c r="AY77" s="38"/>
      <c r="AZ77" s="38"/>
      <c r="BA77" s="38"/>
      <c r="BB77" s="38"/>
      <c r="BC77" s="38"/>
      <c r="BD77" s="38"/>
      <c r="BE77" s="38"/>
      <c r="BF77" s="38"/>
      <c r="BG77" s="38"/>
      <c r="BH77" s="38"/>
      <c r="BI77" s="38"/>
      <c r="BJ77" s="38"/>
    </row>
    <row r="78" spans="33:62">
      <c r="AO78" s="38"/>
      <c r="AP78" s="38"/>
      <c r="AQ78" s="38"/>
      <c r="AR78" s="38"/>
      <c r="AS78" s="38"/>
      <c r="AT78" s="38"/>
      <c r="AU78" s="38"/>
      <c r="AV78" s="38"/>
      <c r="AW78" s="38"/>
      <c r="AX78" s="38"/>
      <c r="AY78" s="38"/>
      <c r="AZ78" s="38"/>
      <c r="BA78" s="38"/>
      <c r="BB78" s="38"/>
      <c r="BC78" s="38"/>
      <c r="BD78" s="38"/>
      <c r="BE78" s="38"/>
      <c r="BF78" s="38"/>
      <c r="BG78" s="38"/>
      <c r="BH78" s="38"/>
      <c r="BI78" s="38"/>
      <c r="BJ78" s="38"/>
    </row>
    <row r="79" spans="33:62">
      <c r="AO79" s="38"/>
      <c r="AP79" s="142"/>
      <c r="AQ79" s="142"/>
      <c r="AR79" s="88"/>
      <c r="AS79" s="88"/>
      <c r="AT79" s="88"/>
      <c r="AU79" s="88"/>
      <c r="AV79" s="88"/>
      <c r="AW79" s="88"/>
      <c r="AX79" s="88"/>
      <c r="AY79" s="88"/>
      <c r="AZ79" s="38"/>
      <c r="BA79" s="38"/>
      <c r="BB79" s="40" t="s">
        <v>117</v>
      </c>
      <c r="BC79" s="40"/>
      <c r="BD79" s="38"/>
      <c r="BE79" s="38"/>
      <c r="BF79" s="38"/>
      <c r="BG79" s="38"/>
      <c r="BH79" s="38"/>
      <c r="BI79" s="38"/>
      <c r="BJ79" s="38"/>
    </row>
    <row r="80" spans="33:62" ht="46.5" customHeight="1">
      <c r="AO80" s="38"/>
      <c r="AP80" s="166"/>
      <c r="AQ80" s="167"/>
      <c r="AR80" s="165"/>
      <c r="AS80" s="165"/>
      <c r="AT80" s="165"/>
      <c r="AU80" s="165"/>
      <c r="AV80" s="165"/>
      <c r="AW80" s="165"/>
      <c r="AX80" s="165"/>
      <c r="AY80" s="165"/>
      <c r="BA80" s="38"/>
      <c r="BB80" s="96" t="s">
        <v>22</v>
      </c>
      <c r="BC80" s="133" t="s">
        <v>112</v>
      </c>
      <c r="BD80" s="90" t="s">
        <v>109</v>
      </c>
      <c r="BE80" s="100" t="s">
        <v>100</v>
      </c>
      <c r="BF80" s="90" t="s">
        <v>102</v>
      </c>
      <c r="BG80" s="100" t="s">
        <v>101</v>
      </c>
      <c r="BH80" s="90" t="s">
        <v>103</v>
      </c>
      <c r="BI80" s="100" t="s">
        <v>110</v>
      </c>
      <c r="BJ80" s="38"/>
    </row>
    <row r="81" spans="42:74">
      <c r="AP81" s="166"/>
      <c r="AQ81" s="167"/>
      <c r="AR81" s="165"/>
      <c r="AS81" s="165"/>
      <c r="AT81" s="143"/>
      <c r="AU81" s="143"/>
      <c r="AV81" s="143"/>
      <c r="AW81" s="143"/>
      <c r="AX81" s="143"/>
      <c r="AY81" s="143"/>
      <c r="BA81" s="38"/>
      <c r="BB81" s="98">
        <v>2010</v>
      </c>
      <c r="BC81" s="134">
        <v>23</v>
      </c>
      <c r="BD81" s="101">
        <v>150.31</v>
      </c>
      <c r="BE81" s="102">
        <v>65.14</v>
      </c>
      <c r="BF81" s="101">
        <v>134.62</v>
      </c>
      <c r="BG81" s="102">
        <v>195.42</v>
      </c>
      <c r="BH81" s="101">
        <v>166.87</v>
      </c>
      <c r="BI81" s="102">
        <v>157.30116279069767</v>
      </c>
      <c r="BJ81" s="38"/>
    </row>
    <row r="82" spans="42:74">
      <c r="AP82" s="144"/>
      <c r="AQ82" s="107"/>
      <c r="AR82" s="145"/>
      <c r="AS82" s="107"/>
      <c r="AT82" s="146"/>
      <c r="AU82" s="130"/>
      <c r="AV82" s="146"/>
      <c r="AW82" s="109"/>
      <c r="AX82" s="110"/>
      <c r="AY82" s="110"/>
      <c r="BA82" s="38"/>
      <c r="BB82" s="98">
        <v>2011</v>
      </c>
      <c r="BC82" s="134">
        <v>23</v>
      </c>
      <c r="BD82" s="101">
        <v>157.02000000000001</v>
      </c>
      <c r="BE82" s="102">
        <v>115.77</v>
      </c>
      <c r="BF82" s="101">
        <v>146.52000000000001</v>
      </c>
      <c r="BG82" s="102">
        <v>263.11</v>
      </c>
      <c r="BH82" s="101">
        <v>162.41999999999999</v>
      </c>
      <c r="BI82" s="102">
        <v>148.75578947368422</v>
      </c>
      <c r="BJ82" s="38"/>
      <c r="BS82">
        <v>369</v>
      </c>
    </row>
    <row r="83" spans="42:74">
      <c r="AP83" s="144"/>
      <c r="AQ83" s="107"/>
      <c r="AR83" s="145"/>
      <c r="AS83" s="107"/>
      <c r="AT83" s="146"/>
      <c r="AU83" s="130"/>
      <c r="AV83" s="146"/>
      <c r="AW83" s="109"/>
      <c r="AX83" s="110"/>
      <c r="AY83" s="110"/>
      <c r="BA83" s="38"/>
      <c r="BB83" s="98">
        <v>2012</v>
      </c>
      <c r="BC83" s="134">
        <v>16</v>
      </c>
      <c r="BD83" s="101">
        <v>159.09</v>
      </c>
      <c r="BE83" s="102">
        <v>139.19999999999999</v>
      </c>
      <c r="BF83" s="101">
        <v>146.16</v>
      </c>
      <c r="BG83" s="102">
        <v>182.51</v>
      </c>
      <c r="BH83" s="101">
        <v>167.35</v>
      </c>
      <c r="BI83" s="102">
        <v>155.63152173913045</v>
      </c>
      <c r="BJ83" s="38"/>
      <c r="BS83">
        <v>354</v>
      </c>
    </row>
    <row r="84" spans="42:74">
      <c r="AP84" s="144"/>
      <c r="AQ84" s="107"/>
      <c r="AR84" s="145"/>
      <c r="AS84" s="107"/>
      <c r="AT84" s="146"/>
      <c r="AU84" s="130"/>
      <c r="AV84" s="146"/>
      <c r="AW84" s="109"/>
      <c r="AX84" s="110"/>
      <c r="AY84" s="110"/>
      <c r="BA84" s="38"/>
      <c r="BB84" s="98">
        <v>2013</v>
      </c>
      <c r="BC84" s="134">
        <v>19</v>
      </c>
      <c r="BD84" s="101">
        <v>157.38</v>
      </c>
      <c r="BE84" s="102">
        <v>96.54</v>
      </c>
      <c r="BF84" s="101">
        <v>148.19</v>
      </c>
      <c r="BG84" s="102">
        <v>203.24</v>
      </c>
      <c r="BH84" s="101">
        <v>162.72</v>
      </c>
      <c r="BI84" s="102">
        <v>172.73414634146343</v>
      </c>
      <c r="BJ84" s="38"/>
      <c r="BS84">
        <v>194</v>
      </c>
    </row>
    <row r="85" spans="42:74">
      <c r="AP85" s="144"/>
      <c r="AQ85" s="107"/>
      <c r="AR85" s="145"/>
      <c r="AS85" s="107"/>
      <c r="AT85" s="146"/>
      <c r="AU85" s="130"/>
      <c r="AV85" s="146"/>
      <c r="AW85" s="109"/>
      <c r="AX85" s="110"/>
      <c r="AY85" s="110"/>
      <c r="BA85" s="38"/>
      <c r="BB85" s="99">
        <v>2014</v>
      </c>
      <c r="BC85" s="135">
        <v>17</v>
      </c>
      <c r="BD85" s="103">
        <v>181.9</v>
      </c>
      <c r="BE85" s="104">
        <v>155</v>
      </c>
      <c r="BF85" s="103">
        <v>169.23</v>
      </c>
      <c r="BG85" s="104">
        <v>194</v>
      </c>
      <c r="BH85" s="103">
        <v>188.55</v>
      </c>
      <c r="BI85" s="104">
        <v>174.15957446808508</v>
      </c>
      <c r="BJ85" s="38"/>
      <c r="BS85">
        <v>351</v>
      </c>
    </row>
    <row r="86" spans="42:74">
      <c r="AP86" s="144"/>
      <c r="AQ86" s="107"/>
      <c r="AR86" s="145"/>
      <c r="AS86" s="107"/>
      <c r="AT86" s="146"/>
      <c r="AU86" s="130"/>
      <c r="AV86" s="146"/>
      <c r="AW86" s="109"/>
      <c r="AX86" s="110"/>
      <c r="AY86" s="110"/>
      <c r="BA86" s="38"/>
      <c r="BB86" s="69" t="s">
        <v>104</v>
      </c>
      <c r="BC86" s="69"/>
      <c r="BD86" s="38"/>
      <c r="BE86" s="38"/>
      <c r="BF86" s="38"/>
      <c r="BG86" s="38"/>
      <c r="BH86" s="38"/>
      <c r="BI86" s="38"/>
      <c r="BJ86" s="38"/>
      <c r="BS86">
        <v>218</v>
      </c>
    </row>
    <row r="87" spans="42:74" ht="12.75" customHeight="1">
      <c r="AP87" s="147"/>
      <c r="AQ87" s="88"/>
      <c r="AR87" s="88"/>
      <c r="AS87" s="88"/>
      <c r="AT87" s="88"/>
      <c r="AU87" s="88"/>
      <c r="AV87" s="88"/>
      <c r="AW87" s="88"/>
      <c r="AX87" s="88"/>
      <c r="AY87" s="88"/>
      <c r="BA87" s="38"/>
      <c r="BB87" s="69" t="s">
        <v>105</v>
      </c>
      <c r="BC87" s="69"/>
      <c r="BD87" s="38"/>
      <c r="BE87" s="38"/>
      <c r="BF87" s="38"/>
      <c r="BG87" s="38"/>
      <c r="BH87" s="38"/>
      <c r="BI87" s="38"/>
      <c r="BJ87" s="38"/>
      <c r="BL87" s="38"/>
      <c r="BM87" s="38"/>
      <c r="BN87" s="38"/>
      <c r="BO87" s="38"/>
      <c r="BP87" s="38"/>
      <c r="BQ87" s="38"/>
      <c r="BR87" s="38"/>
      <c r="BS87" s="38"/>
      <c r="BT87" s="38"/>
      <c r="BU87" s="38"/>
      <c r="BV87" s="38"/>
    </row>
    <row r="88" spans="42:74">
      <c r="BA88" s="38"/>
      <c r="BB88" s="38"/>
      <c r="BC88" s="38"/>
      <c r="BD88" s="38"/>
      <c r="BE88" s="38"/>
      <c r="BF88" s="38"/>
      <c r="BG88" s="38"/>
      <c r="BH88" s="38"/>
      <c r="BI88" s="38"/>
      <c r="BJ88" s="38"/>
      <c r="BL88" s="38"/>
      <c r="BM88" s="38"/>
      <c r="BN88" s="38"/>
      <c r="BO88" s="38"/>
      <c r="BP88" s="38"/>
      <c r="BQ88" s="38"/>
      <c r="BR88" s="38"/>
      <c r="BS88" s="38"/>
      <c r="BT88" s="38"/>
      <c r="BU88" s="38"/>
      <c r="BV88" s="38"/>
    </row>
    <row r="89" spans="42:74">
      <c r="BL89" s="38"/>
      <c r="BM89" s="40" t="s">
        <v>119</v>
      </c>
      <c r="BN89" s="40"/>
      <c r="BO89" s="38"/>
      <c r="BP89" s="38"/>
      <c r="BQ89" s="38"/>
      <c r="BR89" s="38"/>
      <c r="BS89" s="38"/>
      <c r="BT89" s="38"/>
      <c r="BU89" s="38"/>
      <c r="BV89" s="38"/>
    </row>
    <row r="90" spans="42:74" ht="60">
      <c r="BL90" s="38"/>
      <c r="BM90" s="76" t="s">
        <v>22</v>
      </c>
      <c r="BN90" s="39" t="s">
        <v>112</v>
      </c>
      <c r="BO90" s="39" t="s">
        <v>71</v>
      </c>
      <c r="BP90" s="85" t="s">
        <v>118</v>
      </c>
      <c r="BQ90" s="39" t="s">
        <v>112</v>
      </c>
      <c r="BR90" s="39" t="s">
        <v>72</v>
      </c>
      <c r="BS90" s="85" t="s">
        <v>73</v>
      </c>
      <c r="BT90" s="39" t="s">
        <v>112</v>
      </c>
      <c r="BU90" s="39" t="s">
        <v>78</v>
      </c>
      <c r="BV90" s="38"/>
    </row>
    <row r="91" spans="42:74">
      <c r="BL91" s="38"/>
      <c r="BM91" s="42">
        <v>2010</v>
      </c>
      <c r="BN91" s="45">
        <v>23</v>
      </c>
      <c r="BO91" s="44">
        <v>55040</v>
      </c>
      <c r="BP91" s="86">
        <f>BO91/AR72</f>
        <v>0.12812395247495251</v>
      </c>
      <c r="BQ91" s="137">
        <v>21</v>
      </c>
      <c r="BR91" s="45">
        <v>125</v>
      </c>
      <c r="BS91" s="86">
        <f>BR91/BS82</f>
        <v>0.33875338753387535</v>
      </c>
      <c r="BT91" s="74" t="s">
        <v>79</v>
      </c>
      <c r="BU91" s="45" t="s">
        <v>79</v>
      </c>
      <c r="BV91" s="38"/>
    </row>
    <row r="92" spans="42:74">
      <c r="BL92" s="38"/>
      <c r="BM92" s="42">
        <v>2011</v>
      </c>
      <c r="BN92" s="45">
        <v>23</v>
      </c>
      <c r="BO92" s="44">
        <v>51697</v>
      </c>
      <c r="BP92" s="86">
        <f t="shared" ref="BP92:BP95" si="0">BO92/AR73</f>
        <v>0.12522769993992597</v>
      </c>
      <c r="BQ92" s="137">
        <v>23</v>
      </c>
      <c r="BR92" s="45">
        <v>59</v>
      </c>
      <c r="BS92" s="86">
        <f t="shared" ref="BS92:BS95" si="1">BR92/BS83</f>
        <v>0.16666666666666666</v>
      </c>
      <c r="BT92" s="137">
        <v>23</v>
      </c>
      <c r="BU92" s="74">
        <v>0.86960000000000004</v>
      </c>
      <c r="BV92" s="38"/>
    </row>
    <row r="93" spans="42:74">
      <c r="BL93" s="38"/>
      <c r="BM93" s="42">
        <v>2012</v>
      </c>
      <c r="BN93" s="45">
        <v>16</v>
      </c>
      <c r="BO93" s="44">
        <v>7680</v>
      </c>
      <c r="BP93" s="86">
        <f t="shared" si="0"/>
        <v>2.4069802427038413E-2</v>
      </c>
      <c r="BQ93" s="137">
        <v>15</v>
      </c>
      <c r="BR93" s="45">
        <v>22</v>
      </c>
      <c r="BS93" s="86">
        <f t="shared" si="1"/>
        <v>0.1134020618556701</v>
      </c>
      <c r="BT93" s="137">
        <v>16</v>
      </c>
      <c r="BU93" s="74">
        <v>0.875</v>
      </c>
      <c r="BV93" s="38"/>
    </row>
    <row r="94" spans="42:74">
      <c r="BL94" s="38"/>
      <c r="BM94" s="42">
        <v>2013</v>
      </c>
      <c r="BN94" s="45">
        <v>20</v>
      </c>
      <c r="BO94" s="44">
        <v>46873</v>
      </c>
      <c r="BP94" s="86">
        <f t="shared" si="0"/>
        <v>0.11344972056897916</v>
      </c>
      <c r="BQ94" s="137">
        <v>20</v>
      </c>
      <c r="BR94" s="45">
        <v>135</v>
      </c>
      <c r="BS94" s="86">
        <f t="shared" si="1"/>
        <v>0.38461538461538464</v>
      </c>
      <c r="BT94" s="137">
        <v>20</v>
      </c>
      <c r="BU94" s="74">
        <v>0.25</v>
      </c>
      <c r="BV94" s="38"/>
    </row>
    <row r="95" spans="42:74">
      <c r="BL95" s="38"/>
      <c r="BM95" s="43">
        <v>2014</v>
      </c>
      <c r="BN95" s="47">
        <v>16</v>
      </c>
      <c r="BO95" s="46">
        <v>16448</v>
      </c>
      <c r="BP95" s="87">
        <f t="shared" si="0"/>
        <v>4.6598597055857123E-2</v>
      </c>
      <c r="BQ95" s="138">
        <v>16</v>
      </c>
      <c r="BR95" s="47">
        <v>32</v>
      </c>
      <c r="BS95" s="87">
        <f t="shared" si="1"/>
        <v>0.14678899082568808</v>
      </c>
      <c r="BT95" s="138">
        <v>17</v>
      </c>
      <c r="BU95" s="75">
        <v>0.29409999999999997</v>
      </c>
      <c r="BV95" s="38"/>
    </row>
    <row r="96" spans="42:74">
      <c r="BL96" s="38"/>
      <c r="BM96" s="69" t="s">
        <v>63</v>
      </c>
      <c r="BN96" s="69"/>
      <c r="BO96" s="38"/>
      <c r="BP96" s="38"/>
      <c r="BQ96" s="38"/>
      <c r="BR96" s="38"/>
      <c r="BS96" s="38"/>
      <c r="BT96" s="38"/>
      <c r="BU96" s="38"/>
      <c r="BV96" s="38"/>
    </row>
    <row r="97" spans="64:74">
      <c r="BL97" s="38"/>
      <c r="BM97" s="38"/>
      <c r="BN97" s="38"/>
      <c r="BO97" s="38"/>
      <c r="BP97" s="38"/>
      <c r="BQ97" s="38"/>
      <c r="BR97" s="38"/>
      <c r="BS97" s="38"/>
      <c r="BT97" s="38"/>
      <c r="BU97" s="38"/>
      <c r="BV97" s="38"/>
    </row>
    <row r="98" spans="64:74">
      <c r="BL98" s="38"/>
      <c r="BM98" s="38"/>
      <c r="BN98" s="38"/>
      <c r="BO98" s="38"/>
      <c r="BP98" s="38"/>
      <c r="BQ98" s="38"/>
      <c r="BR98" s="38"/>
      <c r="BS98" s="38"/>
      <c r="BT98" s="38"/>
      <c r="BU98" s="38"/>
      <c r="BV98" s="38"/>
    </row>
    <row r="99" spans="64:74">
      <c r="BL99" s="38"/>
      <c r="BM99" s="38"/>
      <c r="BN99" s="38"/>
      <c r="BO99" s="38"/>
      <c r="BP99" s="38"/>
      <c r="BQ99" s="38"/>
      <c r="BR99" s="38"/>
      <c r="BS99" s="38"/>
      <c r="BT99" s="38"/>
      <c r="BU99" s="38"/>
      <c r="BV99" s="38"/>
    </row>
  </sheetData>
  <mergeCells count="14">
    <mergeCell ref="AW70:AY70"/>
    <mergeCell ref="B9:H9"/>
    <mergeCell ref="B10:H10"/>
    <mergeCell ref="AP70:AP71"/>
    <mergeCell ref="AQ70:AQ71"/>
    <mergeCell ref="AR70:AR71"/>
    <mergeCell ref="AS70:AS71"/>
    <mergeCell ref="AT70:AV70"/>
    <mergeCell ref="AW80:AY80"/>
    <mergeCell ref="AP80:AP81"/>
    <mergeCell ref="AQ80:AQ81"/>
    <mergeCell ref="AR80:AR81"/>
    <mergeCell ref="AS80:AS81"/>
    <mergeCell ref="AT80:AV80"/>
  </mergeCells>
  <pageMargins left="0.69930555555555596" right="0.69930555555555596" top="0.75" bottom="0.75" header="0.3" footer="0.3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T24"/>
  <sheetViews>
    <sheetView tabSelected="1" topLeftCell="K1" workbookViewId="0">
      <selection activeCell="L4" sqref="L4:S13"/>
    </sheetView>
  </sheetViews>
  <sheetFormatPr defaultRowHeight="15.75"/>
  <sheetData>
    <row r="3" spans="3:20">
      <c r="K3" s="38"/>
      <c r="L3" s="38"/>
      <c r="M3" s="38"/>
      <c r="N3" s="38"/>
      <c r="O3" s="38"/>
      <c r="P3" s="38"/>
      <c r="Q3" s="38"/>
      <c r="R3" s="38"/>
      <c r="S3" s="38"/>
      <c r="T3" s="38"/>
    </row>
    <row r="4" spans="3:20">
      <c r="C4" s="40" t="s">
        <v>120</v>
      </c>
      <c r="D4" s="40"/>
      <c r="E4" s="38"/>
      <c r="F4" s="38"/>
      <c r="G4" s="38"/>
      <c r="H4" s="38"/>
      <c r="I4" s="38"/>
      <c r="J4" s="38"/>
      <c r="K4" s="38"/>
      <c r="L4" s="40" t="s">
        <v>123</v>
      </c>
      <c r="M4" s="40"/>
      <c r="N4" s="38"/>
      <c r="O4" s="38"/>
      <c r="P4" s="38"/>
      <c r="Q4" s="38"/>
      <c r="R4" s="38"/>
      <c r="S4" s="38"/>
      <c r="T4" s="38"/>
    </row>
    <row r="5" spans="3:20" ht="75">
      <c r="C5" s="96" t="s">
        <v>22</v>
      </c>
      <c r="D5" s="133" t="s">
        <v>112</v>
      </c>
      <c r="E5" s="90" t="s">
        <v>109</v>
      </c>
      <c r="F5" s="100" t="s">
        <v>100</v>
      </c>
      <c r="G5" s="90" t="s">
        <v>102</v>
      </c>
      <c r="H5" s="100" t="s">
        <v>101</v>
      </c>
      <c r="I5" s="90" t="s">
        <v>103</v>
      </c>
      <c r="J5" s="100" t="s">
        <v>110</v>
      </c>
      <c r="K5" s="38"/>
      <c r="L5" s="96" t="s">
        <v>22</v>
      </c>
      <c r="M5" s="133" t="s">
        <v>112</v>
      </c>
      <c r="N5" s="90" t="s">
        <v>109</v>
      </c>
      <c r="O5" s="100" t="s">
        <v>100</v>
      </c>
      <c r="P5" s="90" t="s">
        <v>102</v>
      </c>
      <c r="Q5" s="100" t="s">
        <v>101</v>
      </c>
      <c r="R5" s="90" t="s">
        <v>103</v>
      </c>
      <c r="S5" s="100" t="s">
        <v>110</v>
      </c>
      <c r="T5" s="38"/>
    </row>
    <row r="6" spans="3:20">
      <c r="C6" s="98">
        <v>2010</v>
      </c>
      <c r="D6" s="134">
        <v>23</v>
      </c>
      <c r="E6" s="101">
        <v>138.44999999999999</v>
      </c>
      <c r="F6" s="102">
        <v>60</v>
      </c>
      <c r="G6" s="101">
        <v>124</v>
      </c>
      <c r="H6" s="102">
        <v>180</v>
      </c>
      <c r="I6" s="101">
        <v>153.69999999999999</v>
      </c>
      <c r="J6" s="102">
        <v>144.88999999999999</v>
      </c>
      <c r="K6" s="38"/>
      <c r="L6" s="98">
        <v>2010</v>
      </c>
      <c r="M6" s="134">
        <v>23</v>
      </c>
      <c r="N6" s="101">
        <v>151.52000000000001</v>
      </c>
      <c r="O6" s="102">
        <v>65.66</v>
      </c>
      <c r="P6" s="101">
        <v>135.69999999999999</v>
      </c>
      <c r="Q6" s="102">
        <v>196.99</v>
      </c>
      <c r="R6" s="101">
        <v>168.21</v>
      </c>
      <c r="S6" s="102">
        <v>158.57</v>
      </c>
      <c r="T6" s="38"/>
    </row>
    <row r="7" spans="3:20">
      <c r="C7" s="98">
        <v>2011</v>
      </c>
      <c r="D7" s="134">
        <v>23</v>
      </c>
      <c r="E7" s="101">
        <v>149.19999999999999</v>
      </c>
      <c r="F7" s="102">
        <v>110</v>
      </c>
      <c r="G7" s="101">
        <v>139.22</v>
      </c>
      <c r="H7" s="102">
        <v>250</v>
      </c>
      <c r="I7" s="101">
        <v>154.33000000000001</v>
      </c>
      <c r="J7" s="102">
        <v>141.35</v>
      </c>
      <c r="K7" s="38"/>
      <c r="L7" s="98">
        <v>2011</v>
      </c>
      <c r="M7" s="134">
        <v>23</v>
      </c>
      <c r="N7" s="101">
        <v>158.29</v>
      </c>
      <c r="O7" s="102">
        <v>116.7</v>
      </c>
      <c r="P7" s="101">
        <v>147.69999999999999</v>
      </c>
      <c r="Q7" s="102">
        <v>265.23</v>
      </c>
      <c r="R7" s="101">
        <v>163.72999999999999</v>
      </c>
      <c r="S7" s="102">
        <v>149.96</v>
      </c>
      <c r="T7" s="38"/>
    </row>
    <row r="8" spans="3:20">
      <c r="C8" s="98">
        <v>2012</v>
      </c>
      <c r="D8" s="134">
        <v>16</v>
      </c>
      <c r="E8" s="101">
        <v>154.29</v>
      </c>
      <c r="F8" s="102">
        <v>135</v>
      </c>
      <c r="G8" s="101">
        <v>141.75</v>
      </c>
      <c r="H8" s="102">
        <v>177</v>
      </c>
      <c r="I8" s="101">
        <v>162.30000000000001</v>
      </c>
      <c r="J8" s="102">
        <v>150.93</v>
      </c>
      <c r="K8" s="38"/>
      <c r="L8" s="98">
        <v>2012</v>
      </c>
      <c r="M8" s="134">
        <v>16</v>
      </c>
      <c r="N8" s="101">
        <v>160.37</v>
      </c>
      <c r="O8" s="102">
        <v>140.32</v>
      </c>
      <c r="P8" s="101">
        <v>147.33000000000001</v>
      </c>
      <c r="Q8" s="102">
        <v>183.97</v>
      </c>
      <c r="R8" s="101">
        <v>168.69</v>
      </c>
      <c r="S8" s="102">
        <v>156.88</v>
      </c>
      <c r="T8" s="38"/>
    </row>
    <row r="9" spans="3:20">
      <c r="C9" s="98">
        <v>2013</v>
      </c>
      <c r="D9" s="134">
        <v>19</v>
      </c>
      <c r="E9" s="101">
        <v>154.87</v>
      </c>
      <c r="F9" s="102">
        <v>95</v>
      </c>
      <c r="G9" s="101">
        <v>145.82</v>
      </c>
      <c r="H9" s="102">
        <v>200</v>
      </c>
      <c r="I9" s="101">
        <v>160.12</v>
      </c>
      <c r="J9" s="102">
        <v>169.97</v>
      </c>
      <c r="K9" s="38"/>
      <c r="L9" s="98">
        <v>2013</v>
      </c>
      <c r="M9" s="134">
        <v>19</v>
      </c>
      <c r="N9" s="101">
        <v>158.65</v>
      </c>
      <c r="O9" s="102">
        <v>97.32</v>
      </c>
      <c r="P9" s="101">
        <v>149.38</v>
      </c>
      <c r="Q9" s="102">
        <v>204.88</v>
      </c>
      <c r="R9" s="101">
        <v>164.02</v>
      </c>
      <c r="S9" s="102">
        <v>174.11</v>
      </c>
      <c r="T9" s="38"/>
    </row>
    <row r="10" spans="3:20">
      <c r="C10" s="98">
        <v>2014</v>
      </c>
      <c r="D10" s="134">
        <v>17</v>
      </c>
      <c r="E10" s="101">
        <v>181.9</v>
      </c>
      <c r="F10" s="102">
        <v>155</v>
      </c>
      <c r="G10" s="101">
        <v>169.23</v>
      </c>
      <c r="H10" s="102">
        <v>194</v>
      </c>
      <c r="I10" s="101">
        <v>188.55</v>
      </c>
      <c r="J10" s="102">
        <v>174.15957446808508</v>
      </c>
      <c r="K10" s="38"/>
      <c r="L10" s="98">
        <v>2014</v>
      </c>
      <c r="M10" s="134">
        <v>17</v>
      </c>
      <c r="N10" s="101">
        <v>183.36</v>
      </c>
      <c r="O10" s="102">
        <v>156.25</v>
      </c>
      <c r="P10" s="101">
        <v>170.59</v>
      </c>
      <c r="Q10" s="102">
        <v>195.56</v>
      </c>
      <c r="R10" s="101">
        <v>190.06</v>
      </c>
      <c r="S10" s="102">
        <v>175.56</v>
      </c>
      <c r="T10" s="38"/>
    </row>
    <row r="11" spans="3:20" s="139" customFormat="1">
      <c r="C11" s="99">
        <v>2015</v>
      </c>
      <c r="D11" s="140">
        <v>7</v>
      </c>
      <c r="E11" s="141">
        <v>183.8</v>
      </c>
      <c r="F11" s="103">
        <v>142</v>
      </c>
      <c r="G11" s="141">
        <v>167</v>
      </c>
      <c r="H11" s="103">
        <v>195</v>
      </c>
      <c r="I11" s="141">
        <v>182.86</v>
      </c>
      <c r="J11" s="103">
        <v>178.93</v>
      </c>
      <c r="K11" s="38"/>
      <c r="L11" s="99">
        <v>2015</v>
      </c>
      <c r="M11" s="140">
        <v>7</v>
      </c>
      <c r="N11" s="141">
        <v>183.8</v>
      </c>
      <c r="O11" s="103">
        <v>142</v>
      </c>
      <c r="P11" s="141">
        <v>167</v>
      </c>
      <c r="Q11" s="103">
        <v>195</v>
      </c>
      <c r="R11" s="141">
        <v>182.86</v>
      </c>
      <c r="S11" s="103">
        <v>178.93</v>
      </c>
      <c r="T11" s="38"/>
    </row>
    <row r="12" spans="3:20">
      <c r="C12" s="69" t="s">
        <v>121</v>
      </c>
      <c r="D12" s="69"/>
      <c r="E12" s="38"/>
      <c r="F12" s="38"/>
      <c r="G12" s="38"/>
      <c r="H12" s="38"/>
      <c r="I12" s="38"/>
      <c r="J12" s="38"/>
      <c r="K12" s="38"/>
      <c r="L12" s="69" t="s">
        <v>121</v>
      </c>
      <c r="M12" s="69"/>
      <c r="N12" s="38"/>
      <c r="O12" s="38"/>
      <c r="P12" s="38"/>
      <c r="Q12" s="38"/>
      <c r="R12" s="38"/>
      <c r="S12" s="38"/>
      <c r="T12" s="38"/>
    </row>
    <row r="13" spans="3:20" ht="11.25" customHeight="1">
      <c r="C13" s="69"/>
      <c r="D13" s="69"/>
      <c r="E13" s="38"/>
      <c r="F13" s="38"/>
      <c r="G13" s="38"/>
      <c r="H13" s="38"/>
      <c r="I13" s="38"/>
      <c r="J13" s="38"/>
      <c r="K13" s="38"/>
      <c r="L13" s="69" t="s">
        <v>122</v>
      </c>
      <c r="M13" s="38"/>
      <c r="N13" s="38"/>
      <c r="O13" s="38"/>
      <c r="P13" s="38"/>
      <c r="Q13" s="38"/>
      <c r="R13" s="38"/>
      <c r="S13" s="38"/>
      <c r="T13" s="38"/>
    </row>
    <row r="14" spans="3:20">
      <c r="K14" s="38"/>
      <c r="L14" s="38"/>
      <c r="M14" s="38"/>
      <c r="N14" s="38"/>
      <c r="O14" s="38"/>
      <c r="P14" s="38"/>
      <c r="Q14" s="38"/>
      <c r="R14" s="38"/>
      <c r="S14" s="38"/>
      <c r="T14" s="38"/>
    </row>
    <row r="16" spans="3:20">
      <c r="C16" s="40" t="s">
        <v>120</v>
      </c>
      <c r="D16" s="40"/>
      <c r="E16" s="38"/>
      <c r="F16" s="38"/>
      <c r="G16" s="38"/>
      <c r="H16" s="38"/>
      <c r="I16" s="38"/>
      <c r="J16" s="38"/>
    </row>
    <row r="17" spans="3:10" ht="75">
      <c r="C17" s="96" t="s">
        <v>22</v>
      </c>
      <c r="D17" s="133" t="s">
        <v>112</v>
      </c>
      <c r="E17" s="90" t="s">
        <v>109</v>
      </c>
      <c r="F17" s="100" t="s">
        <v>100</v>
      </c>
      <c r="G17" s="90" t="s">
        <v>102</v>
      </c>
      <c r="H17" s="100" t="s">
        <v>101</v>
      </c>
      <c r="I17" s="90" t="s">
        <v>103</v>
      </c>
      <c r="J17" s="100" t="s">
        <v>110</v>
      </c>
    </row>
    <row r="18" spans="3:10">
      <c r="C18" s="98">
        <v>2010</v>
      </c>
      <c r="D18" s="134">
        <v>23</v>
      </c>
      <c r="E18" s="101">
        <v>138.44999999999999</v>
      </c>
      <c r="F18" s="102">
        <v>60</v>
      </c>
      <c r="G18" s="101">
        <v>124</v>
      </c>
      <c r="H18" s="102">
        <v>180</v>
      </c>
      <c r="I18" s="101">
        <v>153.69999999999999</v>
      </c>
      <c r="J18" s="102">
        <v>144.88999999999999</v>
      </c>
    </row>
    <row r="19" spans="3:10">
      <c r="C19" s="98">
        <v>2011</v>
      </c>
      <c r="D19" s="134">
        <v>23</v>
      </c>
      <c r="E19" s="101">
        <v>149.19999999999999</v>
      </c>
      <c r="F19" s="102">
        <v>110</v>
      </c>
      <c r="G19" s="101">
        <v>139.22</v>
      </c>
      <c r="H19" s="102">
        <v>250</v>
      </c>
      <c r="I19" s="101">
        <v>154.33000000000001</v>
      </c>
      <c r="J19" s="102">
        <v>141.35</v>
      </c>
    </row>
    <row r="20" spans="3:10">
      <c r="C20" s="98">
        <v>2012</v>
      </c>
      <c r="D20" s="134">
        <v>16</v>
      </c>
      <c r="E20" s="101">
        <v>154.29</v>
      </c>
      <c r="F20" s="102">
        <v>135</v>
      </c>
      <c r="G20" s="101">
        <v>141.75</v>
      </c>
      <c r="H20" s="102">
        <v>177</v>
      </c>
      <c r="I20" s="101">
        <v>162.30000000000001</v>
      </c>
      <c r="J20" s="102">
        <v>150.93</v>
      </c>
    </row>
    <row r="21" spans="3:10">
      <c r="C21" s="98">
        <v>2013</v>
      </c>
      <c r="D21" s="134">
        <v>19</v>
      </c>
      <c r="E21" s="101">
        <v>154.87</v>
      </c>
      <c r="F21" s="102">
        <v>95</v>
      </c>
      <c r="G21" s="101">
        <v>145.82</v>
      </c>
      <c r="H21" s="102">
        <v>200</v>
      </c>
      <c r="I21" s="101">
        <v>160.12</v>
      </c>
      <c r="J21" s="102">
        <v>169.97</v>
      </c>
    </row>
    <row r="22" spans="3:10">
      <c r="C22" s="98">
        <v>2014</v>
      </c>
      <c r="D22" s="134">
        <v>17</v>
      </c>
      <c r="E22" s="101">
        <v>181.9</v>
      </c>
      <c r="F22" s="102">
        <v>155</v>
      </c>
      <c r="G22" s="101">
        <v>169.23</v>
      </c>
      <c r="H22" s="102">
        <v>194</v>
      </c>
      <c r="I22" s="101">
        <v>188.55</v>
      </c>
      <c r="J22" s="102">
        <v>174.15957446808508</v>
      </c>
    </row>
    <row r="23" spans="3:10">
      <c r="C23" s="99">
        <v>2015</v>
      </c>
      <c r="D23" s="140">
        <v>7</v>
      </c>
      <c r="E23" s="141">
        <v>183.8</v>
      </c>
      <c r="F23" s="103">
        <v>142</v>
      </c>
      <c r="G23" s="141">
        <v>167</v>
      </c>
      <c r="H23" s="103">
        <v>195</v>
      </c>
      <c r="I23" s="141">
        <v>182.86</v>
      </c>
      <c r="J23" s="103">
        <v>178.93</v>
      </c>
    </row>
    <row r="24" spans="3:10">
      <c r="C24" s="69" t="s">
        <v>121</v>
      </c>
      <c r="D24" s="69"/>
      <c r="E24" s="38"/>
      <c r="F24" s="38"/>
      <c r="G24" s="38"/>
      <c r="H24" s="38"/>
      <c r="I24" s="38"/>
      <c r="J24" s="38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4"/>
  <sheetViews>
    <sheetView workbookViewId="0">
      <selection activeCell="E1" sqref="E1"/>
    </sheetView>
  </sheetViews>
  <sheetFormatPr defaultColWidth="9" defaultRowHeight="15.75"/>
  <sheetData>
    <row r="1" spans="2:7">
      <c r="C1" t="s">
        <v>33</v>
      </c>
      <c r="F1" t="s">
        <v>34</v>
      </c>
      <c r="G1" t="s">
        <v>35</v>
      </c>
    </row>
    <row r="2" spans="2:7">
      <c r="B2">
        <v>2010</v>
      </c>
      <c r="C2" s="1">
        <v>8.3863640000000004</v>
      </c>
      <c r="D2">
        <v>7.315245</v>
      </c>
      <c r="E2">
        <v>9.4574820000000006</v>
      </c>
      <c r="F2" s="1">
        <f>C2-D2</f>
        <v>1.0711190000000004</v>
      </c>
      <c r="G2" s="2">
        <f>E2-C2</f>
        <v>1.0711180000000002</v>
      </c>
    </row>
    <row r="3" spans="2:7">
      <c r="B3">
        <v>2011</v>
      </c>
      <c r="C3" s="1">
        <v>9.6041670000000003</v>
      </c>
      <c r="D3">
        <v>8.7651310000000002</v>
      </c>
      <c r="E3">
        <v>10.443199999999999</v>
      </c>
      <c r="F3" s="1">
        <f t="shared" ref="F3" si="0">C3-D3</f>
        <v>0.83903600000000012</v>
      </c>
      <c r="G3" s="2">
        <f t="shared" ref="G3" si="1">E3-C3</f>
        <v>0.83903299999999881</v>
      </c>
    </row>
    <row r="4" spans="2:7">
      <c r="B4">
        <v>2012</v>
      </c>
      <c r="C4" s="1">
        <v>9.3833330000000004</v>
      </c>
      <c r="D4">
        <v>8.6795430000000007</v>
      </c>
      <c r="E4">
        <v>10.087120000000001</v>
      </c>
      <c r="F4" s="1">
        <f>C4-D4</f>
        <v>0.70378999999999969</v>
      </c>
      <c r="G4" s="2">
        <f>E4-C4</f>
        <v>0.70378700000000016</v>
      </c>
    </row>
    <row r="5" spans="2:7">
      <c r="B5">
        <v>2013</v>
      </c>
      <c r="C5" s="1">
        <v>7.9458330000000004</v>
      </c>
      <c r="D5">
        <v>6.917624</v>
      </c>
      <c r="E5">
        <v>8.9740420000000007</v>
      </c>
      <c r="F5" s="1">
        <f>C5-D5</f>
        <v>1.0282090000000004</v>
      </c>
      <c r="G5" s="2">
        <f>E5-C5</f>
        <v>1.0282090000000004</v>
      </c>
    </row>
    <row r="6" spans="2:7">
      <c r="B6">
        <v>2014</v>
      </c>
      <c r="C6" s="1">
        <v>9.7491669999999999</v>
      </c>
      <c r="D6">
        <v>8.6790380000000003</v>
      </c>
      <c r="E6">
        <v>10.8193</v>
      </c>
      <c r="F6" s="1">
        <f>C6-D6</f>
        <v>1.0701289999999997</v>
      </c>
      <c r="G6" s="2">
        <f>E6-C6</f>
        <v>1.0701330000000002</v>
      </c>
    </row>
    <row r="10" spans="2:7">
      <c r="B10" t="s">
        <v>36</v>
      </c>
      <c r="C10">
        <v>8.3863640000000004</v>
      </c>
      <c r="D10">
        <v>0.48072350000000003</v>
      </c>
      <c r="E10">
        <v>7.315245</v>
      </c>
      <c r="F10">
        <v>9.4574820000000006</v>
      </c>
    </row>
    <row r="11" spans="2:7">
      <c r="B11" t="s">
        <v>36</v>
      </c>
      <c r="C11">
        <v>9.6041670000000003</v>
      </c>
      <c r="D11">
        <v>0.38120910000000002</v>
      </c>
      <c r="E11">
        <v>8.7651310000000002</v>
      </c>
      <c r="F11">
        <v>10.443199999999999</v>
      </c>
    </row>
    <row r="12" spans="2:7">
      <c r="C12">
        <v>9.3833330000000004</v>
      </c>
      <c r="D12">
        <v>0.31976159999999998</v>
      </c>
      <c r="E12">
        <v>8.6795430000000007</v>
      </c>
      <c r="F12">
        <v>10.087120000000001</v>
      </c>
    </row>
    <row r="13" spans="2:7">
      <c r="C13">
        <v>7.9458330000000004</v>
      </c>
      <c r="D13">
        <v>0.46715849999999998</v>
      </c>
      <c r="E13">
        <v>6.917624</v>
      </c>
      <c r="F13">
        <v>8.9740420000000007</v>
      </c>
    </row>
    <row r="14" spans="2:7">
      <c r="C14">
        <v>9.7491669999999999</v>
      </c>
      <c r="D14">
        <v>0.48620429999999998</v>
      </c>
      <c r="E14">
        <v>8.6790380000000003</v>
      </c>
      <c r="F14">
        <v>10.8193</v>
      </c>
    </row>
  </sheetData>
  <pageMargins left="0.69930555555555596" right="0.69930555555555596" top="0.75" bottom="0.75" header="0.3" footer="0.3"/>
  <pageSetup paperSize="9" orientation="portrait"/>
  <headerFooter alignWithMargin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E8" sqref="E8"/>
    </sheetView>
  </sheetViews>
  <sheetFormatPr defaultColWidth="9" defaultRowHeight="15.75"/>
  <cols>
    <col min="2" max="2" width="9.375"/>
  </cols>
  <sheetData>
    <row r="1" spans="1:2">
      <c r="A1" t="s">
        <v>37</v>
      </c>
      <c r="B1" t="s">
        <v>38</v>
      </c>
    </row>
    <row r="2" spans="1:2">
      <c r="A2">
        <v>2010</v>
      </c>
      <c r="B2">
        <v>17745.02</v>
      </c>
    </row>
    <row r="3" spans="1:2">
      <c r="A3">
        <v>2011</v>
      </c>
      <c r="B3">
        <v>18771.689999999999</v>
      </c>
    </row>
    <row r="4" spans="1:2">
      <c r="A4">
        <v>2012</v>
      </c>
      <c r="B4">
        <v>20781.89</v>
      </c>
    </row>
    <row r="5" spans="1:2">
      <c r="A5">
        <v>2013</v>
      </c>
      <c r="B5">
        <v>21175.61</v>
      </c>
    </row>
    <row r="6" spans="1:2">
      <c r="A6">
        <v>2014</v>
      </c>
      <c r="B6">
        <v>20763.060000000001</v>
      </c>
    </row>
  </sheetData>
  <pageMargins left="0.75" right="0.75" top="1" bottom="1" header="0.51180555555555596" footer="0.51180555555555596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Colonied Short</vt:lpstr>
      <vt:lpstr>Colonies Placed</vt:lpstr>
      <vt:lpstr>BIP rent graph</vt:lpstr>
      <vt:lpstr>Tables</vt:lpstr>
      <vt:lpstr>Sheet1</vt:lpstr>
      <vt:lpstr>Colony Grade</vt:lpstr>
      <vt:lpstr>2014 highlights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Holt</dc:creator>
  <cp:lastModifiedBy>Guyu</cp:lastModifiedBy>
  <dcterms:created xsi:type="dcterms:W3CDTF">2015-01-21T12:50:21Z</dcterms:created>
  <dcterms:modified xsi:type="dcterms:W3CDTF">2015-08-04T19:55:50Z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1033-9.1.0.4550</vt:lpwstr>
  </property>
</Properties>
</file>