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914" i="1" l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<sst xmlns="http://schemas.openxmlformats.org/spreadsheetml/2006/main" count="916" uniqueCount="915">
  <si>
    <t>代码</t>
  </si>
  <si>
    <t>平安银行</t>
  </si>
  <si>
    <t>万  科Ａ</t>
  </si>
  <si>
    <t>深振业Ａ</t>
  </si>
  <si>
    <t>中国宝安</t>
  </si>
  <si>
    <t>南  玻Ａ</t>
  </si>
  <si>
    <t>招商地产</t>
  </si>
  <si>
    <t>深圳能源</t>
  </si>
  <si>
    <t>国药一致</t>
  </si>
  <si>
    <t>中粮地产</t>
  </si>
  <si>
    <t>中集集团</t>
  </si>
  <si>
    <t>中航地产</t>
  </si>
  <si>
    <t>泛海控股</t>
  </si>
  <si>
    <t>德赛电池</t>
  </si>
  <si>
    <t>深天马Ａ</t>
  </si>
  <si>
    <t>中金岭南</t>
  </si>
  <si>
    <t>农 产 品</t>
  </si>
  <si>
    <t>深圳华强</t>
  </si>
  <si>
    <t>中兴通讯</t>
  </si>
  <si>
    <t>华侨城Ａ</t>
  </si>
  <si>
    <t>海王生物</t>
  </si>
  <si>
    <t>盐 田 港</t>
  </si>
  <si>
    <t>深圳机场</t>
  </si>
  <si>
    <t>中信海直</t>
  </si>
  <si>
    <t>TCL 集团</t>
  </si>
  <si>
    <t>中成股份</t>
  </si>
  <si>
    <t>华数传媒</t>
  </si>
  <si>
    <t>中联重科</t>
  </si>
  <si>
    <t>美的集团</t>
  </si>
  <si>
    <t>潍柴动力</t>
  </si>
  <si>
    <t>许继电气</t>
  </si>
  <si>
    <t>冀东水泥</t>
  </si>
  <si>
    <t>金 融 街</t>
  </si>
  <si>
    <t>沈阳机床</t>
  </si>
  <si>
    <t>东旭光电</t>
  </si>
  <si>
    <t>渤海租赁</t>
  </si>
  <si>
    <t>合肥百货</t>
  </si>
  <si>
    <t>湖北宜化</t>
  </si>
  <si>
    <t>东阿阿胶</t>
  </si>
  <si>
    <t>徐工机械</t>
  </si>
  <si>
    <t>兴业矿业</t>
  </si>
  <si>
    <t>鄂武商Ａ</t>
  </si>
  <si>
    <t>海虹控股</t>
  </si>
  <si>
    <t>中润资源</t>
  </si>
  <si>
    <t>烯碳新材</t>
  </si>
  <si>
    <t>丽珠集团</t>
  </si>
  <si>
    <t>国际医学</t>
  </si>
  <si>
    <t>红 太 阳</t>
  </si>
  <si>
    <t>柳    工</t>
  </si>
  <si>
    <t>华映科技</t>
  </si>
  <si>
    <t>广宇发展</t>
  </si>
  <si>
    <t>云南白药</t>
  </si>
  <si>
    <t>粤电力Ａ</t>
  </si>
  <si>
    <t>中天城投</t>
  </si>
  <si>
    <t>佛山照明</t>
  </si>
  <si>
    <t>皖能电力</t>
  </si>
  <si>
    <t>江铃汽车</t>
  </si>
  <si>
    <t>创元科技</t>
  </si>
  <si>
    <t>靖远煤电</t>
  </si>
  <si>
    <t>泰山石油</t>
  </si>
  <si>
    <t>万向钱潮</t>
  </si>
  <si>
    <t>陕国投Ａ</t>
  </si>
  <si>
    <t>海南海药</t>
  </si>
  <si>
    <t>泸州老窖</t>
  </si>
  <si>
    <t>海马汽车</t>
  </si>
  <si>
    <t>威孚高科</t>
  </si>
  <si>
    <t>平潭发展</t>
  </si>
  <si>
    <t>古井贡酒</t>
  </si>
  <si>
    <t>兴蓉环境</t>
  </si>
  <si>
    <t>华媒控股</t>
  </si>
  <si>
    <t>海航投资</t>
  </si>
  <si>
    <t>吉林敖东</t>
  </si>
  <si>
    <t>长安汽车</t>
  </si>
  <si>
    <t>攀钢钒钛</t>
  </si>
  <si>
    <t>铜陵有色</t>
  </si>
  <si>
    <t>顺发恒业</t>
  </si>
  <si>
    <t>仁和药业</t>
  </si>
  <si>
    <t>格力电器</t>
  </si>
  <si>
    <t>金岭矿业</t>
  </si>
  <si>
    <t>长春高新</t>
  </si>
  <si>
    <t>美好集团</t>
  </si>
  <si>
    <t>阳 光 城</t>
  </si>
  <si>
    <t>山推股份</t>
  </si>
  <si>
    <t>中山公用</t>
  </si>
  <si>
    <t>东北证券</t>
  </si>
  <si>
    <t>宝新能源</t>
  </si>
  <si>
    <t>华泽钴镍</t>
  </si>
  <si>
    <t>炼石有色</t>
  </si>
  <si>
    <t>河北钢铁</t>
  </si>
  <si>
    <t>锦龙股份</t>
  </si>
  <si>
    <t>苏宁环球</t>
  </si>
  <si>
    <t>京东方Ａ</t>
  </si>
  <si>
    <t>国元证券</t>
  </si>
  <si>
    <t>燕京啤酒</t>
  </si>
  <si>
    <t>四川美丰</t>
  </si>
  <si>
    <t>泰禾集团</t>
  </si>
  <si>
    <t>中航动控</t>
  </si>
  <si>
    <t>普洛药业</t>
  </si>
  <si>
    <t>长城信息</t>
  </si>
  <si>
    <t>国海证券</t>
  </si>
  <si>
    <t>中色股份</t>
  </si>
  <si>
    <t>本钢板材</t>
  </si>
  <si>
    <t>西藏矿业</t>
  </si>
  <si>
    <t>中航飞机</t>
  </si>
  <si>
    <t>广发证券</t>
  </si>
  <si>
    <t>中核科技</t>
  </si>
  <si>
    <t>新兴铸管</t>
  </si>
  <si>
    <t>平庄能源</t>
  </si>
  <si>
    <t>长江证券</t>
  </si>
  <si>
    <t>北新建材</t>
  </si>
  <si>
    <t>北大医药</t>
  </si>
  <si>
    <t>万年青</t>
  </si>
  <si>
    <t>华神集团</t>
  </si>
  <si>
    <t>盐湖股份</t>
  </si>
  <si>
    <t>华闻传媒</t>
  </si>
  <si>
    <t>一汽轿车</t>
  </si>
  <si>
    <t>四川九洲</t>
  </si>
  <si>
    <t>云铝股份</t>
  </si>
  <si>
    <t>烟台冰轮</t>
  </si>
  <si>
    <t>陕西金叶</t>
  </si>
  <si>
    <t>智慧农业</t>
  </si>
  <si>
    <t>超声电子</t>
  </si>
  <si>
    <t>太钢不锈</t>
  </si>
  <si>
    <t>启迪桑德</t>
  </si>
  <si>
    <t>天音控股</t>
  </si>
  <si>
    <t>鲁西化工</t>
  </si>
  <si>
    <t>五矿稀土</t>
  </si>
  <si>
    <t>中信国安</t>
  </si>
  <si>
    <t>承德露露</t>
  </si>
  <si>
    <t>高鸿股份</t>
  </si>
  <si>
    <t>五 粮 液</t>
  </si>
  <si>
    <t>顺鑫农业</t>
  </si>
  <si>
    <t>安凯客车</t>
  </si>
  <si>
    <t>张  裕Ａ</t>
  </si>
  <si>
    <t>新 希 望</t>
  </si>
  <si>
    <t>天山股份</t>
  </si>
  <si>
    <t>云南铜业</t>
  </si>
  <si>
    <t>湖北能源</t>
  </si>
  <si>
    <t>中鼎股份</t>
  </si>
  <si>
    <t>双汇发展</t>
  </si>
  <si>
    <t>津滨发展</t>
  </si>
  <si>
    <t>鞍钢股份</t>
  </si>
  <si>
    <t>航天科技</t>
  </si>
  <si>
    <t>厦门港务</t>
  </si>
  <si>
    <t>山大华特</t>
  </si>
  <si>
    <t>电广传媒</t>
  </si>
  <si>
    <t>海信科龙</t>
  </si>
  <si>
    <t>福星股份</t>
  </si>
  <si>
    <t>中粮生化</t>
  </si>
  <si>
    <t>神火股份</t>
  </si>
  <si>
    <t>冀中能源</t>
  </si>
  <si>
    <t>紫光股份</t>
  </si>
  <si>
    <t>凯迪生态</t>
  </si>
  <si>
    <t>锡业股份</t>
  </si>
  <si>
    <t>中南建设</t>
  </si>
  <si>
    <t>东方钽业</t>
  </si>
  <si>
    <t>华东医药</t>
  </si>
  <si>
    <t>煤 气 化</t>
  </si>
  <si>
    <t>安泰科技</t>
  </si>
  <si>
    <t>中科三环</t>
  </si>
  <si>
    <t>佛塑科技</t>
  </si>
  <si>
    <t>银泰资源</t>
  </si>
  <si>
    <t>浪潮信息</t>
  </si>
  <si>
    <t>中弘股份</t>
  </si>
  <si>
    <t>西山煤电</t>
  </si>
  <si>
    <t>华工科技</t>
  </si>
  <si>
    <t>九 芝 堂</t>
  </si>
  <si>
    <t>中国中期</t>
  </si>
  <si>
    <t>新 大 陆</t>
  </si>
  <si>
    <t>隆平高科</t>
  </si>
  <si>
    <t>华润三九</t>
  </si>
  <si>
    <t>新 和 成</t>
  </si>
  <si>
    <t>华邦健康</t>
  </si>
  <si>
    <t>德豪润达</t>
  </si>
  <si>
    <t>华兰生物</t>
  </si>
  <si>
    <t>大族激光</t>
  </si>
  <si>
    <t>盾安环境</t>
  </si>
  <si>
    <t>世荣兆业</t>
  </si>
  <si>
    <t>科华生物</t>
  </si>
  <si>
    <t>海特高新</t>
  </si>
  <si>
    <t>苏宁云商</t>
  </si>
  <si>
    <t>航天电器</t>
  </si>
  <si>
    <t>思源电气</t>
  </si>
  <si>
    <t>七 匹 狼</t>
  </si>
  <si>
    <t>达安基因</t>
  </si>
  <si>
    <t>双鹭药业</t>
  </si>
  <si>
    <t>登海种业</t>
  </si>
  <si>
    <t>宁波华翔</t>
  </si>
  <si>
    <t>同方国芯</t>
  </si>
  <si>
    <t>三花股份</t>
  </si>
  <si>
    <t>中工国际</t>
  </si>
  <si>
    <t>得润电子</t>
  </si>
  <si>
    <t>横店东磁</t>
  </si>
  <si>
    <t>远光软件</t>
  </si>
  <si>
    <t>华峰氨纶</t>
  </si>
  <si>
    <t>东华软件</t>
  </si>
  <si>
    <t>景兴纸业</t>
  </si>
  <si>
    <t>獐 子 岛</t>
  </si>
  <si>
    <t>众和股份</t>
  </si>
  <si>
    <t>软控股份</t>
  </si>
  <si>
    <t>太阳纸业</t>
  </si>
  <si>
    <t>苏州固锝</t>
  </si>
  <si>
    <t>金 螳 螂</t>
  </si>
  <si>
    <t>江苏国泰</t>
  </si>
  <si>
    <t>中泰化学</t>
  </si>
  <si>
    <t>国脉科技</t>
  </si>
  <si>
    <t>生 意 宝</t>
  </si>
  <si>
    <t>恒宝股份</t>
  </si>
  <si>
    <t>莱宝高科</t>
  </si>
  <si>
    <t>沧州明珠</t>
  </si>
  <si>
    <t>东港股份</t>
  </si>
  <si>
    <t>紫鑫药业</t>
  </si>
  <si>
    <t>露天煤业</t>
  </si>
  <si>
    <t>中环股份</t>
  </si>
  <si>
    <t>沃尔核材</t>
  </si>
  <si>
    <t>顺络电子</t>
  </si>
  <si>
    <t>东华科技</t>
  </si>
  <si>
    <t>宁波银行</t>
  </si>
  <si>
    <t>荣盛发展</t>
  </si>
  <si>
    <t>北纬通信</t>
  </si>
  <si>
    <t>北斗星通</t>
  </si>
  <si>
    <t>广电运通</t>
  </si>
  <si>
    <t>石基信息</t>
  </si>
  <si>
    <t>报 喜 鸟</t>
  </si>
  <si>
    <t>汉钟精机</t>
  </si>
  <si>
    <t>远 望 谷</t>
  </si>
  <si>
    <t>江特电机</t>
  </si>
  <si>
    <t>中航光电</t>
  </si>
  <si>
    <t>粤 传 媒</t>
  </si>
  <si>
    <t>怡 亚 通</t>
  </si>
  <si>
    <t>华天科技</t>
  </si>
  <si>
    <t>成飞集成</t>
  </si>
  <si>
    <t>劲嘉股份</t>
  </si>
  <si>
    <t>金风科技</t>
  </si>
  <si>
    <t>海亮股份</t>
  </si>
  <si>
    <t>大连重工</t>
  </si>
  <si>
    <t>恒康医疗</t>
  </si>
  <si>
    <t>东华能源</t>
  </si>
  <si>
    <t>鱼跃医疗</t>
  </si>
  <si>
    <t>鸿博股份</t>
  </si>
  <si>
    <t>科大讯飞</t>
  </si>
  <si>
    <t>塔牌集团</t>
  </si>
  <si>
    <t>大华股份</t>
  </si>
  <si>
    <t>恒邦股份</t>
  </si>
  <si>
    <t>歌尔声学</t>
  </si>
  <si>
    <t>九阳股份</t>
  </si>
  <si>
    <t>滨江集团</t>
  </si>
  <si>
    <t>联化科技</t>
  </si>
  <si>
    <t>步 步 高</t>
  </si>
  <si>
    <t>上海莱士</t>
  </si>
  <si>
    <t>拓维信息</t>
  </si>
  <si>
    <t>恩华药业</t>
  </si>
  <si>
    <t>浙富控股</t>
  </si>
  <si>
    <t>陕天然气</t>
  </si>
  <si>
    <t>卫 士 通</t>
  </si>
  <si>
    <t>美邦服饰</t>
  </si>
  <si>
    <t>水晶光电</t>
  </si>
  <si>
    <t>桂林三金</t>
  </si>
  <si>
    <t>万马股份</t>
  </si>
  <si>
    <t>友阿股份</t>
  </si>
  <si>
    <t>光迅科技</t>
  </si>
  <si>
    <t>世联行</t>
  </si>
  <si>
    <t>奇正藏药</t>
  </si>
  <si>
    <t>奥飞动漫</t>
  </si>
  <si>
    <t>罗莱家纺</t>
  </si>
  <si>
    <t>信立泰</t>
  </si>
  <si>
    <t>圣农发展</t>
  </si>
  <si>
    <t>洋河股份</t>
  </si>
  <si>
    <t>北新路桥</t>
  </si>
  <si>
    <t>威创股份</t>
  </si>
  <si>
    <t>东方园林</t>
  </si>
  <si>
    <t>海大集团</t>
  </si>
  <si>
    <t>三泰控股</t>
  </si>
  <si>
    <t>日海通讯</t>
  </si>
  <si>
    <t>众生药业</t>
  </si>
  <si>
    <t>久立特材</t>
  </si>
  <si>
    <t>洪涛股份</t>
  </si>
  <si>
    <t>格林美</t>
  </si>
  <si>
    <t>海宁皮城</t>
  </si>
  <si>
    <t>杰瑞股份</t>
  </si>
  <si>
    <t>兴民钢圈</t>
  </si>
  <si>
    <t>太极股份</t>
  </si>
  <si>
    <t>卓翼科技</t>
  </si>
  <si>
    <t>七星电子</t>
  </si>
  <si>
    <t>亚厦股份</t>
  </si>
  <si>
    <t>章源钨业</t>
  </si>
  <si>
    <t>大北农</t>
  </si>
  <si>
    <t>力生制药</t>
  </si>
  <si>
    <t>星网锐捷</t>
  </si>
  <si>
    <t>海普瑞</t>
  </si>
  <si>
    <t>省广股份</t>
  </si>
  <si>
    <t>中海科技</t>
  </si>
  <si>
    <t>四维图新</t>
  </si>
  <si>
    <t>多氟多</t>
  </si>
  <si>
    <t>齐翔腾达</t>
  </si>
  <si>
    <t>广联达</t>
  </si>
  <si>
    <t>高德红外</t>
  </si>
  <si>
    <t>海康威视</t>
  </si>
  <si>
    <t>爱施德</t>
  </si>
  <si>
    <t>天虹商场</t>
  </si>
  <si>
    <t>中原特钢</t>
  </si>
  <si>
    <t>贵州百灵</t>
  </si>
  <si>
    <t>云南锗业</t>
  </si>
  <si>
    <t>兆驰股份</t>
  </si>
  <si>
    <t>棕榈园林</t>
  </si>
  <si>
    <t>誉衡药业</t>
  </si>
  <si>
    <t>启明星辰</t>
  </si>
  <si>
    <t>闰土股份</t>
  </si>
  <si>
    <t>巨星科技</t>
  </si>
  <si>
    <t>康得新</t>
  </si>
  <si>
    <t>欧菲光</t>
  </si>
  <si>
    <t>赣锋锂业</t>
  </si>
  <si>
    <t>珠江啤酒</t>
  </si>
  <si>
    <t>海格通信</t>
  </si>
  <si>
    <t>二六三</t>
  </si>
  <si>
    <t>金正大</t>
  </si>
  <si>
    <t>榕基软件</t>
  </si>
  <si>
    <t>立讯精密</t>
  </si>
  <si>
    <t>宝莫股份</t>
  </si>
  <si>
    <t>广田股份</t>
  </si>
  <si>
    <t>山东墨龙</t>
  </si>
  <si>
    <t>荣盛石化</t>
  </si>
  <si>
    <t>山西证券</t>
  </si>
  <si>
    <t>利源精制</t>
  </si>
  <si>
    <t>老板电器</t>
  </si>
  <si>
    <t>科士达</t>
  </si>
  <si>
    <t>光正集团</t>
  </si>
  <si>
    <t>辉隆股份</t>
  </si>
  <si>
    <t>贝因美</t>
  </si>
  <si>
    <t>德力股份</t>
  </si>
  <si>
    <t>清新环境</t>
  </si>
  <si>
    <t>明牌珠宝</t>
  </si>
  <si>
    <t>雷柏科技</t>
  </si>
  <si>
    <t>中京电子</t>
  </si>
  <si>
    <t>比亚迪</t>
  </si>
  <si>
    <t>以岭药业</t>
  </si>
  <si>
    <t>荣之联</t>
  </si>
  <si>
    <t>青青稞酒</t>
  </si>
  <si>
    <t>卫星石化</t>
  </si>
  <si>
    <t>海思科</t>
  </si>
  <si>
    <t>西部证券</t>
  </si>
  <si>
    <t>奋达科技</t>
  </si>
  <si>
    <t>奥瑞金</t>
  </si>
  <si>
    <t>深100ETF</t>
  </si>
  <si>
    <t>中 小 板</t>
  </si>
  <si>
    <t>深成ETF</t>
  </si>
  <si>
    <t>300ETF</t>
  </si>
  <si>
    <t>南方300</t>
  </si>
  <si>
    <t>金地ETF</t>
  </si>
  <si>
    <t>特锐德</t>
  </si>
  <si>
    <t>神州泰岳</t>
  </si>
  <si>
    <t>乐普医疗</t>
  </si>
  <si>
    <t>探路者</t>
  </si>
  <si>
    <t>立思辰</t>
  </si>
  <si>
    <t>亿纬锂能</t>
  </si>
  <si>
    <t>爱尔眼科</t>
  </si>
  <si>
    <t>网宿科技</t>
  </si>
  <si>
    <t>银江股份</t>
  </si>
  <si>
    <t>机器人</t>
  </si>
  <si>
    <t>红日药业</t>
  </si>
  <si>
    <t>华谊兄弟</t>
  </si>
  <si>
    <t>钢研高纳</t>
  </si>
  <si>
    <t>上海凯宝</t>
  </si>
  <si>
    <t>中青宝</t>
  </si>
  <si>
    <t>欧比特</t>
  </si>
  <si>
    <t>万邦达</t>
  </si>
  <si>
    <t>蓝色光标</t>
  </si>
  <si>
    <t>东方财富</t>
  </si>
  <si>
    <t>海兰信</t>
  </si>
  <si>
    <t>碧水源</t>
  </si>
  <si>
    <t>三聚环保</t>
  </si>
  <si>
    <t>华平股份</t>
  </si>
  <si>
    <t>国民技术</t>
  </si>
  <si>
    <t>数码视讯</t>
  </si>
  <si>
    <t>长信科技</t>
  </si>
  <si>
    <t>盛运环保</t>
  </si>
  <si>
    <t>金刚玻璃</t>
  </si>
  <si>
    <t>乐视网</t>
  </si>
  <si>
    <t>长盈精密</t>
  </si>
  <si>
    <t>智飞生物</t>
  </si>
  <si>
    <t>汇川技术</t>
  </si>
  <si>
    <t>锦富新材</t>
  </si>
  <si>
    <t>华策影视</t>
  </si>
  <si>
    <t>大富科技</t>
  </si>
  <si>
    <t>汤臣倍健</t>
  </si>
  <si>
    <t>香雪制药</t>
  </si>
  <si>
    <t>科融环境</t>
  </si>
  <si>
    <t>恒泰艾普</t>
  </si>
  <si>
    <t>万达信息</t>
  </si>
  <si>
    <t>汉得信息</t>
  </si>
  <si>
    <t>潜能恒信</t>
  </si>
  <si>
    <t>翰宇药业</t>
  </si>
  <si>
    <t>聚龙股份</t>
  </si>
  <si>
    <t>聚光科技</t>
  </si>
  <si>
    <t>天喻信息</t>
  </si>
  <si>
    <t>易华录</t>
  </si>
  <si>
    <t>千山药机</t>
  </si>
  <si>
    <t>上海钢联</t>
  </si>
  <si>
    <t>富瑞特装</t>
  </si>
  <si>
    <t>光线传媒</t>
  </si>
  <si>
    <t>卫宁软件</t>
  </si>
  <si>
    <t>开山股份</t>
  </si>
  <si>
    <t>和佳股份</t>
  </si>
  <si>
    <t>阳光电源</t>
  </si>
  <si>
    <t>掌趣科技</t>
  </si>
  <si>
    <t>蒙草抗旱</t>
  </si>
  <si>
    <t>治理ETF</t>
  </si>
  <si>
    <t>50ETF</t>
  </si>
  <si>
    <t>180ETF</t>
  </si>
  <si>
    <t>金融ETF</t>
  </si>
  <si>
    <t>HS300ETF</t>
  </si>
  <si>
    <t>华夏300</t>
  </si>
  <si>
    <t>500ETF</t>
  </si>
  <si>
    <t>广发500</t>
  </si>
  <si>
    <t>红利ETF</t>
  </si>
  <si>
    <t>H股ETF</t>
  </si>
  <si>
    <t>国债ETF</t>
  </si>
  <si>
    <t>中证500</t>
  </si>
  <si>
    <t>MSCIA股</t>
  </si>
  <si>
    <t>浦发银行</t>
  </si>
  <si>
    <t>武钢股份</t>
  </si>
  <si>
    <t>东风汽车</t>
  </si>
  <si>
    <t>中国国贸</t>
  </si>
  <si>
    <t>首创股份</t>
  </si>
  <si>
    <t>上海机场</t>
  </si>
  <si>
    <t>包钢股份</t>
  </si>
  <si>
    <t>华能国际</t>
  </si>
  <si>
    <t>华夏银行</t>
  </si>
  <si>
    <t>民生银行</t>
  </si>
  <si>
    <t>日照港</t>
  </si>
  <si>
    <t>上港集团</t>
  </si>
  <si>
    <t>宝钢股份</t>
  </si>
  <si>
    <t>上海电力</t>
  </si>
  <si>
    <t>山东钢铁</t>
  </si>
  <si>
    <t>浙能电力</t>
  </si>
  <si>
    <t>中海发展</t>
  </si>
  <si>
    <t>华电国际</t>
  </si>
  <si>
    <t>中国石化</t>
  </si>
  <si>
    <t>南方航空</t>
  </si>
  <si>
    <t>中信证券</t>
  </si>
  <si>
    <t>三一重工</t>
  </si>
  <si>
    <t>招商银行</t>
  </si>
  <si>
    <t>歌华有线</t>
  </si>
  <si>
    <t>中直股份</t>
  </si>
  <si>
    <t>四川路桥</t>
  </si>
  <si>
    <t>保利地产</t>
  </si>
  <si>
    <t>中国联通</t>
  </si>
  <si>
    <t>中国医药</t>
  </si>
  <si>
    <t>五矿发展</t>
  </si>
  <si>
    <t>古越龙山</t>
  </si>
  <si>
    <t>海信电器</t>
  </si>
  <si>
    <t>华润双鹤</t>
  </si>
  <si>
    <t>皖维高新</t>
  </si>
  <si>
    <t>宇通客车</t>
  </si>
  <si>
    <t>冠城大通</t>
  </si>
  <si>
    <t>葛洲坝</t>
  </si>
  <si>
    <t>上海梅林</t>
  </si>
  <si>
    <t>宋都股份</t>
  </si>
  <si>
    <t>澄星股份</t>
  </si>
  <si>
    <t>人福医药</t>
  </si>
  <si>
    <t>同仁堂</t>
  </si>
  <si>
    <t>东方金钰</t>
  </si>
  <si>
    <t>中视传媒</t>
  </si>
  <si>
    <t>特变电工</t>
  </si>
  <si>
    <t>大名城</t>
  </si>
  <si>
    <t>云天化</t>
  </si>
  <si>
    <t>广州发展</t>
  </si>
  <si>
    <t>同方股份</t>
  </si>
  <si>
    <t>上汽集团</t>
  </si>
  <si>
    <t>美尔雅</t>
  </si>
  <si>
    <t>亚盛集团</t>
  </si>
  <si>
    <t>国金证券</t>
  </si>
  <si>
    <t>中科英华</t>
  </si>
  <si>
    <t>北方稀土</t>
  </si>
  <si>
    <t>天成控股</t>
  </si>
  <si>
    <t>浙江东日</t>
  </si>
  <si>
    <t>东方航空</t>
  </si>
  <si>
    <t>三峡水利</t>
  </si>
  <si>
    <t>中国卫星</t>
  </si>
  <si>
    <t>长江投资</t>
  </si>
  <si>
    <t>浙江东方</t>
  </si>
  <si>
    <t>兰花科创</t>
  </si>
  <si>
    <t>铁龙物流</t>
  </si>
  <si>
    <t>重庆啤酒</t>
  </si>
  <si>
    <t>乐凯胶片</t>
  </si>
  <si>
    <t>中青旅</t>
  </si>
  <si>
    <t>西部资源</t>
  </si>
  <si>
    <t>兴发集团</t>
  </si>
  <si>
    <t>金发科技</t>
  </si>
  <si>
    <t>商赢环球</t>
  </si>
  <si>
    <t>廊坊发展</t>
  </si>
  <si>
    <t>中国船舶</t>
  </si>
  <si>
    <t>航天机电</t>
  </si>
  <si>
    <t>建发股份</t>
  </si>
  <si>
    <t>宝硕股份</t>
  </si>
  <si>
    <t>永泰能源</t>
  </si>
  <si>
    <t>中体产业</t>
  </si>
  <si>
    <t>巨化股份</t>
  </si>
  <si>
    <t>天坛生物</t>
  </si>
  <si>
    <t>福田汽车</t>
  </si>
  <si>
    <t>太原重工</t>
  </si>
  <si>
    <t>上海建工</t>
  </si>
  <si>
    <t>上海贝岭</t>
  </si>
  <si>
    <t>美都能源</t>
  </si>
  <si>
    <t>中国巨石</t>
  </si>
  <si>
    <t>雅戈尔</t>
  </si>
  <si>
    <t>黑化股份</t>
  </si>
  <si>
    <t>生益科技</t>
  </si>
  <si>
    <t>格力地产</t>
  </si>
  <si>
    <t>莲花味精</t>
  </si>
  <si>
    <t>国中水务</t>
  </si>
  <si>
    <t>兖州煤业</t>
  </si>
  <si>
    <t>创兴资源</t>
  </si>
  <si>
    <t>复星医药</t>
  </si>
  <si>
    <t>伊力特</t>
  </si>
  <si>
    <t>大唐电信</t>
  </si>
  <si>
    <t>金种子酒</t>
  </si>
  <si>
    <t>江苏吴中</t>
  </si>
  <si>
    <t>金宇集团</t>
  </si>
  <si>
    <t>有研新材</t>
  </si>
  <si>
    <t>新湖中宝</t>
  </si>
  <si>
    <t>罗顿发展</t>
  </si>
  <si>
    <t>紫江企业</t>
  </si>
  <si>
    <t>浙江医药</t>
  </si>
  <si>
    <t>全柴动力</t>
  </si>
  <si>
    <t>南山铝业</t>
  </si>
  <si>
    <t>江苏阳光</t>
  </si>
  <si>
    <t>海南航空</t>
  </si>
  <si>
    <t>太龙药业</t>
  </si>
  <si>
    <t>鲁商置业</t>
  </si>
  <si>
    <t>天津松江</t>
  </si>
  <si>
    <t>城市传媒</t>
  </si>
  <si>
    <t>沧州大化</t>
  </si>
  <si>
    <t>铜峰电子</t>
  </si>
  <si>
    <t>云南城投</t>
  </si>
  <si>
    <t>华业资本</t>
  </si>
  <si>
    <t>冠农股份</t>
  </si>
  <si>
    <t>中恒集团</t>
  </si>
  <si>
    <t>广汇能源</t>
  </si>
  <si>
    <t>大湖股份</t>
  </si>
  <si>
    <t>广晟有色</t>
  </si>
  <si>
    <t>凯乐科技</t>
  </si>
  <si>
    <t>阳光照明</t>
  </si>
  <si>
    <t>北京城建</t>
  </si>
  <si>
    <t>海正药业</t>
  </si>
  <si>
    <t>外运发展</t>
  </si>
  <si>
    <t>航天信息</t>
  </si>
  <si>
    <t>恒瑞医药</t>
  </si>
  <si>
    <t>亿利能源</t>
  </si>
  <si>
    <t>羚锐制药</t>
  </si>
  <si>
    <t>大恒科技</t>
  </si>
  <si>
    <t>亿阳信通</t>
  </si>
  <si>
    <t>中电远达</t>
  </si>
  <si>
    <t>三峡新材</t>
  </si>
  <si>
    <t>安琪酵母</t>
  </si>
  <si>
    <t>维维股份</t>
  </si>
  <si>
    <t>酒钢宏兴</t>
  </si>
  <si>
    <t>万华化学</t>
  </si>
  <si>
    <t>荣华实业</t>
  </si>
  <si>
    <t>平高电气</t>
  </si>
  <si>
    <t>上海家化</t>
  </si>
  <si>
    <t>洪都航空</t>
  </si>
  <si>
    <t>巢东股份</t>
  </si>
  <si>
    <t>振华重工</t>
  </si>
  <si>
    <t>国栋建设</t>
  </si>
  <si>
    <t>瀚蓝环境</t>
  </si>
  <si>
    <t>华发股份</t>
  </si>
  <si>
    <t>中新药业</t>
  </si>
  <si>
    <t>天通股份</t>
  </si>
  <si>
    <t>宏达股份</t>
  </si>
  <si>
    <t>白云山</t>
  </si>
  <si>
    <t>长春燃气</t>
  </si>
  <si>
    <t>国机汽车</t>
  </si>
  <si>
    <t>澳柯玛</t>
  </si>
  <si>
    <t>华夏幸福</t>
  </si>
  <si>
    <t>航天动力</t>
  </si>
  <si>
    <t>阳泉煤业</t>
  </si>
  <si>
    <t>山东高速</t>
  </si>
  <si>
    <t>浙江龙盛</t>
  </si>
  <si>
    <t>敦煌种业</t>
  </si>
  <si>
    <t>江西铜业</t>
  </si>
  <si>
    <t>联创光电</t>
  </si>
  <si>
    <t>宁波韵升</t>
  </si>
  <si>
    <t>西南证券</t>
  </si>
  <si>
    <t>中航电子</t>
  </si>
  <si>
    <t>中文传媒</t>
  </si>
  <si>
    <t>华菱星马</t>
  </si>
  <si>
    <t>首开股份</t>
  </si>
  <si>
    <t>宁沪高速</t>
  </si>
  <si>
    <t>健康元</t>
  </si>
  <si>
    <t>广东明珠</t>
  </si>
  <si>
    <t>金地集团</t>
  </si>
  <si>
    <t>北巴传媒</t>
  </si>
  <si>
    <t>海越股份</t>
  </si>
  <si>
    <t>龙净环保</t>
  </si>
  <si>
    <t>江山股份</t>
  </si>
  <si>
    <t>金瑞科技</t>
  </si>
  <si>
    <t>成发科技</t>
  </si>
  <si>
    <t>盛和资源</t>
  </si>
  <si>
    <t>盘江股份</t>
  </si>
  <si>
    <t>国电南瑞</t>
  </si>
  <si>
    <t>三友化工</t>
  </si>
  <si>
    <t>华胜天成</t>
  </si>
  <si>
    <t>小商品城</t>
  </si>
  <si>
    <t>湘电股份</t>
  </si>
  <si>
    <t>江淮汽车</t>
  </si>
  <si>
    <t>昆药集团</t>
  </si>
  <si>
    <t>青松建化</t>
  </si>
  <si>
    <t>华鲁恒升</t>
  </si>
  <si>
    <t>吉恩镍业</t>
  </si>
  <si>
    <t>冠豪高新</t>
  </si>
  <si>
    <t>北方导航</t>
  </si>
  <si>
    <t>片仔癀</t>
  </si>
  <si>
    <t>金证股份</t>
  </si>
  <si>
    <t>宁夏建材</t>
  </si>
  <si>
    <t>宝钛股份</t>
  </si>
  <si>
    <t>时代新材</t>
  </si>
  <si>
    <t>贵研铂业</t>
  </si>
  <si>
    <t>士兰微</t>
  </si>
  <si>
    <t>好当家</t>
  </si>
  <si>
    <t>六国化工</t>
  </si>
  <si>
    <t>科力远</t>
  </si>
  <si>
    <t>双良节能</t>
  </si>
  <si>
    <t>风帆股份</t>
  </si>
  <si>
    <t>福能股份</t>
  </si>
  <si>
    <t>扬农化工</t>
  </si>
  <si>
    <t>中金黄金</t>
  </si>
  <si>
    <t>鹏欣资源</t>
  </si>
  <si>
    <t>龙元建设</t>
  </si>
  <si>
    <t>晋西车轴</t>
  </si>
  <si>
    <t>驰宏锌锗</t>
  </si>
  <si>
    <t>烽火通信</t>
  </si>
  <si>
    <t>科达洁能</t>
  </si>
  <si>
    <t>中化国际</t>
  </si>
  <si>
    <t>安徽水利</t>
  </si>
  <si>
    <t>华丽家族</t>
  </si>
  <si>
    <t>天富能源</t>
  </si>
  <si>
    <t>海岛建设</t>
  </si>
  <si>
    <t>方大炭素</t>
  </si>
  <si>
    <t>置信电气</t>
  </si>
  <si>
    <t>康美药业</t>
  </si>
  <si>
    <t>贵州茅台</t>
  </si>
  <si>
    <t>华海药业</t>
  </si>
  <si>
    <t>中天科技</t>
  </si>
  <si>
    <t>贵航股份</t>
  </si>
  <si>
    <t>长园集团</t>
  </si>
  <si>
    <t>菲达环保</t>
  </si>
  <si>
    <t>中铁二局</t>
  </si>
  <si>
    <t>天士力</t>
  </si>
  <si>
    <t>中国软件</t>
  </si>
  <si>
    <t>亿晶光电</t>
  </si>
  <si>
    <t>莫高股份</t>
  </si>
  <si>
    <t>新疆城建</t>
  </si>
  <si>
    <t>山煤国际</t>
  </si>
  <si>
    <t>山东黄金</t>
  </si>
  <si>
    <t>厦门钨业</t>
  </si>
  <si>
    <t>时代出版</t>
  </si>
  <si>
    <t>康缘药业</t>
  </si>
  <si>
    <t>老白干酒</t>
  </si>
  <si>
    <t>法拉电子</t>
  </si>
  <si>
    <t>济川药业</t>
  </si>
  <si>
    <t>中珠控股</t>
  </si>
  <si>
    <t>恒生电子</t>
  </si>
  <si>
    <t>康恩贝</t>
  </si>
  <si>
    <t>皖江物流</t>
  </si>
  <si>
    <t>京能电力</t>
  </si>
  <si>
    <t>卧龙电气</t>
  </si>
  <si>
    <t>天地科技</t>
  </si>
  <si>
    <t>海油工程</t>
  </si>
  <si>
    <t>长电科技</t>
  </si>
  <si>
    <t>海螺水泥</t>
  </si>
  <si>
    <t>新华医疗</t>
  </si>
  <si>
    <t>用友网络</t>
  </si>
  <si>
    <t>龙溪股份</t>
  </si>
  <si>
    <t>益佰制药</t>
  </si>
  <si>
    <t>中孚实业</t>
  </si>
  <si>
    <t>新安股份</t>
  </si>
  <si>
    <t>光明乳业</t>
  </si>
  <si>
    <t>青岛啤酒</t>
  </si>
  <si>
    <t>方正科技</t>
  </si>
  <si>
    <t>市北高新</t>
  </si>
  <si>
    <t>绿地控股</t>
  </si>
  <si>
    <t>金杯汽车</t>
  </si>
  <si>
    <t>大众交通</t>
  </si>
  <si>
    <t>鼎立股份</t>
  </si>
  <si>
    <t>金枫酒业</t>
  </si>
  <si>
    <t>天宸股份</t>
  </si>
  <si>
    <t>复旦复华</t>
  </si>
  <si>
    <t>申达股份</t>
  </si>
  <si>
    <t>浙报传媒</t>
  </si>
  <si>
    <t>大众公用</t>
  </si>
  <si>
    <t>三爱富</t>
  </si>
  <si>
    <t>东方明珠</t>
  </si>
  <si>
    <t>浦东金桥</t>
  </si>
  <si>
    <t>号百控股</t>
  </si>
  <si>
    <t>申能股份</t>
  </si>
  <si>
    <t>爱建集团</t>
  </si>
  <si>
    <t>中源协和</t>
  </si>
  <si>
    <t>外高桥</t>
  </si>
  <si>
    <t>城投控股</t>
  </si>
  <si>
    <t>飞乐音响</t>
  </si>
  <si>
    <t>游久游戏</t>
  </si>
  <si>
    <t>申华控股</t>
  </si>
  <si>
    <t>中安消</t>
  </si>
  <si>
    <t>豫园商城</t>
  </si>
  <si>
    <t>福耀玻璃</t>
  </si>
  <si>
    <t>新南洋</t>
  </si>
  <si>
    <t>强生控股</t>
  </si>
  <si>
    <t>陆家嘴</t>
  </si>
  <si>
    <t>哈药股份</t>
  </si>
  <si>
    <t>太极实业</t>
  </si>
  <si>
    <t>尖峰集团</t>
  </si>
  <si>
    <t>东阳光科</t>
  </si>
  <si>
    <t>川投能源</t>
  </si>
  <si>
    <t>中华企业</t>
  </si>
  <si>
    <t>航天通信</t>
  </si>
  <si>
    <t>上海普天</t>
  </si>
  <si>
    <t>珠江实业</t>
  </si>
  <si>
    <t>上海石化</t>
  </si>
  <si>
    <t>青岛海尔</t>
  </si>
  <si>
    <t>亚通股份</t>
  </si>
  <si>
    <t>大商股份</t>
  </si>
  <si>
    <t>匹凸匹</t>
  </si>
  <si>
    <t>均胜电子</t>
  </si>
  <si>
    <t>沱牌舍得</t>
  </si>
  <si>
    <t>三安光电</t>
  </si>
  <si>
    <t>物产中大</t>
  </si>
  <si>
    <t>中航资本</t>
  </si>
  <si>
    <t>彩虹股份</t>
  </si>
  <si>
    <t>盛屯矿业</t>
  </si>
  <si>
    <t>凤凰股份</t>
  </si>
  <si>
    <t>天津港</t>
  </si>
  <si>
    <t>东软集团</t>
  </si>
  <si>
    <t>祁连山</t>
  </si>
  <si>
    <t>佳都科技</t>
  </si>
  <si>
    <t>重庆百货</t>
  </si>
  <si>
    <t>中国高科</t>
  </si>
  <si>
    <t>中粮屯河</t>
  </si>
  <si>
    <t>辽宁成大</t>
  </si>
  <si>
    <t>山西焦化</t>
  </si>
  <si>
    <t>华域汽车</t>
  </si>
  <si>
    <t>一汽富维</t>
  </si>
  <si>
    <t>华远地产</t>
  </si>
  <si>
    <t>华银电力</t>
  </si>
  <si>
    <t>大连控股</t>
  </si>
  <si>
    <t>上实发展</t>
  </si>
  <si>
    <t>江中药业</t>
  </si>
  <si>
    <t>天海投资</t>
  </si>
  <si>
    <t>厦门国贸</t>
  </si>
  <si>
    <t>浪潮软件</t>
  </si>
  <si>
    <t>长江传媒</t>
  </si>
  <si>
    <t>洲际油气</t>
  </si>
  <si>
    <t>安徽合力</t>
  </si>
  <si>
    <t>中航重机</t>
  </si>
  <si>
    <t>综艺股份</t>
  </si>
  <si>
    <t>广誉远</t>
  </si>
  <si>
    <t>西藏城投</t>
  </si>
  <si>
    <t>南京熊猫</t>
  </si>
  <si>
    <t>东方通信</t>
  </si>
  <si>
    <t>新潮实业</t>
  </si>
  <si>
    <t>鲁信创投</t>
  </si>
  <si>
    <t>中储股份</t>
  </si>
  <si>
    <t>鲁抗医药</t>
  </si>
  <si>
    <t>轻纺城</t>
  </si>
  <si>
    <t>国电电力</t>
  </si>
  <si>
    <t>浙大网新</t>
  </si>
  <si>
    <t>天津磁卡</t>
  </si>
  <si>
    <t>华新水泥</t>
  </si>
  <si>
    <t>福建水泥</t>
  </si>
  <si>
    <t>鹏博士</t>
  </si>
  <si>
    <t>悦达投资</t>
  </si>
  <si>
    <t>天业股份</t>
  </si>
  <si>
    <t>马钢股份</t>
  </si>
  <si>
    <t>山西汾酒</t>
  </si>
  <si>
    <t>东方集团</t>
  </si>
  <si>
    <t>厦工股份</t>
  </si>
  <si>
    <t>安信信托</t>
  </si>
  <si>
    <t>隧道股份</t>
  </si>
  <si>
    <t>世茂股份</t>
  </si>
  <si>
    <t>新华传媒</t>
  </si>
  <si>
    <t>兰生股份</t>
  </si>
  <si>
    <t>百联股份</t>
  </si>
  <si>
    <t>香溢融通</t>
  </si>
  <si>
    <t>广电网络</t>
  </si>
  <si>
    <t>上海机电</t>
  </si>
  <si>
    <t>海通证券</t>
  </si>
  <si>
    <t>上海九百</t>
  </si>
  <si>
    <t>四川长虹</t>
  </si>
  <si>
    <t>丹化科技</t>
  </si>
  <si>
    <t>同济科技</t>
  </si>
  <si>
    <t>海欣股份</t>
  </si>
  <si>
    <t>航天长峰</t>
  </si>
  <si>
    <t>王府井</t>
  </si>
  <si>
    <t>内蒙华电</t>
  </si>
  <si>
    <t>通化东宝</t>
  </si>
  <si>
    <t>梅雁吉祥</t>
  </si>
  <si>
    <t>中炬高新</t>
  </si>
  <si>
    <t>梅花生物</t>
  </si>
  <si>
    <t>创业环保</t>
  </si>
  <si>
    <t>东方电气</t>
  </si>
  <si>
    <t>中国嘉陵</t>
  </si>
  <si>
    <t>航天电子</t>
  </si>
  <si>
    <t>博瑞传播</t>
  </si>
  <si>
    <t>亚泰集团</t>
  </si>
  <si>
    <t>杉杉股份</t>
  </si>
  <si>
    <t>国投电力</t>
  </si>
  <si>
    <t>伊利股份</t>
  </si>
  <si>
    <t>中航动力</t>
  </si>
  <si>
    <t>广日股份</t>
  </si>
  <si>
    <t>张江高科</t>
  </si>
  <si>
    <t>长江电力</t>
  </si>
  <si>
    <t>北方创业</t>
  </si>
  <si>
    <t>中材国际</t>
  </si>
  <si>
    <t>恒源煤电</t>
  </si>
  <si>
    <t>健民集团</t>
  </si>
  <si>
    <t>宜华木业</t>
  </si>
  <si>
    <t>航民股份</t>
  </si>
  <si>
    <t>马应龙</t>
  </si>
  <si>
    <t>九州通</t>
  </si>
  <si>
    <t>招商证券</t>
  </si>
  <si>
    <t>唐山港</t>
  </si>
  <si>
    <t>大同煤业</t>
  </si>
  <si>
    <t>晋亿实业</t>
  </si>
  <si>
    <t>重庆钢铁</t>
  </si>
  <si>
    <t>大秦铁路</t>
  </si>
  <si>
    <t>南京银行</t>
  </si>
  <si>
    <t>隆基股份</t>
  </si>
  <si>
    <t>宁波港</t>
  </si>
  <si>
    <t>一拖股份</t>
  </si>
  <si>
    <t>中国神华</t>
  </si>
  <si>
    <t>中南传媒</t>
  </si>
  <si>
    <t>太平洋</t>
  </si>
  <si>
    <t>昊华能源</t>
  </si>
  <si>
    <t>中国一重</t>
  </si>
  <si>
    <t>中国国航</t>
  </si>
  <si>
    <t>中国化学</t>
  </si>
  <si>
    <t>海南橡胶</t>
  </si>
  <si>
    <t>深圳燃气</t>
  </si>
  <si>
    <t>重庆水务</t>
  </si>
  <si>
    <t>兴业银行</t>
  </si>
  <si>
    <t>西部矿业</t>
  </si>
  <si>
    <t>北京银行</t>
  </si>
  <si>
    <t>中国西电</t>
  </si>
  <si>
    <t>中国铁建</t>
  </si>
  <si>
    <t>君正集团</t>
  </si>
  <si>
    <t>吉鑫科技</t>
  </si>
  <si>
    <t>陕西煤业</t>
  </si>
  <si>
    <t>环旭电子</t>
  </si>
  <si>
    <t>广汽集团</t>
  </si>
  <si>
    <t>庞大集团</t>
  </si>
  <si>
    <t>农业银行</t>
  </si>
  <si>
    <t>骆驼股份</t>
  </si>
  <si>
    <t>中国平安</t>
  </si>
  <si>
    <t>交通银行</t>
  </si>
  <si>
    <t>广深铁路</t>
  </si>
  <si>
    <t>新华保险</t>
  </si>
  <si>
    <t>陕鼓动力</t>
  </si>
  <si>
    <t>兴业证券</t>
  </si>
  <si>
    <t>怡球资源</t>
  </si>
  <si>
    <t>中国中铁</t>
  </si>
  <si>
    <t>工商银行</t>
  </si>
  <si>
    <t>大智慧</t>
  </si>
  <si>
    <t>东吴证券</t>
  </si>
  <si>
    <t>中国铝业</t>
  </si>
  <si>
    <t>中国太保</t>
  </si>
  <si>
    <t>上海医药</t>
  </si>
  <si>
    <t>中信重工</t>
  </si>
  <si>
    <t>中国中冶</t>
  </si>
  <si>
    <t>中国人寿</t>
  </si>
  <si>
    <t>长城汽车</t>
  </si>
  <si>
    <t>平煤股份</t>
  </si>
  <si>
    <t>中国建筑</t>
  </si>
  <si>
    <t>中国电建</t>
  </si>
  <si>
    <t>滨化股份</t>
  </si>
  <si>
    <t>华泰证券</t>
  </si>
  <si>
    <t>潞安环能</t>
  </si>
  <si>
    <t>郑煤机</t>
  </si>
  <si>
    <t>际华集团</t>
  </si>
  <si>
    <t>上海电气</t>
  </si>
  <si>
    <t>中国中车</t>
  </si>
  <si>
    <t>力帆股份</t>
  </si>
  <si>
    <t>光大证券</t>
  </si>
  <si>
    <t>宁波建工</t>
  </si>
  <si>
    <t>中国交建</t>
  </si>
  <si>
    <t>皖新传媒</t>
  </si>
  <si>
    <t>中海油服</t>
  </si>
  <si>
    <t>光大银行</t>
  </si>
  <si>
    <t>中国石油</t>
  </si>
  <si>
    <t>中海集运</t>
  </si>
  <si>
    <t>招商轮船</t>
  </si>
  <si>
    <t>正泰电器</t>
  </si>
  <si>
    <t>大连港</t>
  </si>
  <si>
    <t>江河创建</t>
  </si>
  <si>
    <t>中国国旅</t>
  </si>
  <si>
    <t>中煤能源</t>
  </si>
  <si>
    <t>紫金矿业</t>
  </si>
  <si>
    <t>方正证券</t>
  </si>
  <si>
    <t>国投新集</t>
  </si>
  <si>
    <t>中国远洋</t>
  </si>
  <si>
    <t>凤凰传媒</t>
  </si>
  <si>
    <t>吉视传媒</t>
  </si>
  <si>
    <t>永辉超市</t>
  </si>
  <si>
    <t>建设银行</t>
  </si>
  <si>
    <t>金钼股份</t>
  </si>
  <si>
    <t>中国银行</t>
  </si>
  <si>
    <t>中国重工</t>
  </si>
  <si>
    <t>大唐发电</t>
  </si>
  <si>
    <t>金隅股份</t>
  </si>
  <si>
    <t>丰林集团</t>
  </si>
  <si>
    <t>中信银行</t>
  </si>
  <si>
    <t>出版传媒</t>
  </si>
  <si>
    <t>人民网</t>
  </si>
  <si>
    <t>洛阳钼业</t>
  </si>
  <si>
    <t>数据来源:通达信</t>
  </si>
  <si>
    <t>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</si>
</sst>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5"/>
  <sheetViews>
    <sheetView tabSelected="1" workbookViewId="0">
      <selection activeCell="C4" sqref="C4"/>
    </sheetView>
  </sheetViews>
  <sheetFormatPr defaultRowHeight="13.5" x14ac:dyDescent="0.15"/>
  <cols>
    <col min="1" max="2" width="9" style="1"/>
  </cols>
  <sheetData>
    <row r="1" spans="1:2" x14ac:dyDescent="0.15">
      <c r="A1" s="1" t="s">
        <v>0</v>
      </c>
      <c r="B1" s="1" t="s">
        <v>914</v>
      </c>
    </row>
    <row r="2" spans="1:2" x14ac:dyDescent="0.15">
      <c r="A2" s="1" t="str">
        <f>"000001"</f>
        <v>000001</v>
      </c>
      <c r="B2" s="1" t="s">
        <v>1</v>
      </c>
    </row>
    <row r="3" spans="1:2" x14ac:dyDescent="0.15">
      <c r="A3" s="1" t="str">
        <f>"000002"</f>
        <v>000002</v>
      </c>
      <c r="B3" s="1" t="s">
        <v>2</v>
      </c>
    </row>
    <row r="4" spans="1:2" x14ac:dyDescent="0.15">
      <c r="A4" s="1" t="str">
        <f>"000006"</f>
        <v>000006</v>
      </c>
      <c r="B4" s="1" t="s">
        <v>3</v>
      </c>
    </row>
    <row r="5" spans="1:2" x14ac:dyDescent="0.15">
      <c r="A5" s="1" t="str">
        <f>"000009"</f>
        <v>000009</v>
      </c>
      <c r="B5" s="1" t="s">
        <v>4</v>
      </c>
    </row>
    <row r="6" spans="1:2" x14ac:dyDescent="0.15">
      <c r="A6" s="1" t="str">
        <f>"000012"</f>
        <v>000012</v>
      </c>
      <c r="B6" s="1" t="s">
        <v>5</v>
      </c>
    </row>
    <row r="7" spans="1:2" x14ac:dyDescent="0.15">
      <c r="A7" s="1" t="str">
        <f>"000024"</f>
        <v>000024</v>
      </c>
      <c r="B7" s="1" t="s">
        <v>6</v>
      </c>
    </row>
    <row r="8" spans="1:2" x14ac:dyDescent="0.15">
      <c r="A8" s="1" t="str">
        <f>"000027"</f>
        <v>000027</v>
      </c>
      <c r="B8" s="1" t="s">
        <v>7</v>
      </c>
    </row>
    <row r="9" spans="1:2" x14ac:dyDescent="0.15">
      <c r="A9" s="1" t="str">
        <f>"000028"</f>
        <v>000028</v>
      </c>
      <c r="B9" s="1" t="s">
        <v>8</v>
      </c>
    </row>
    <row r="10" spans="1:2" x14ac:dyDescent="0.15">
      <c r="A10" s="1" t="str">
        <f>"000031"</f>
        <v>000031</v>
      </c>
      <c r="B10" s="1" t="s">
        <v>9</v>
      </c>
    </row>
    <row r="11" spans="1:2" x14ac:dyDescent="0.15">
      <c r="A11" s="1" t="str">
        <f>"000039"</f>
        <v>000039</v>
      </c>
      <c r="B11" s="1" t="s">
        <v>10</v>
      </c>
    </row>
    <row r="12" spans="1:2" x14ac:dyDescent="0.15">
      <c r="A12" s="1" t="str">
        <f>"000043"</f>
        <v>000043</v>
      </c>
      <c r="B12" s="1" t="s">
        <v>11</v>
      </c>
    </row>
    <row r="13" spans="1:2" x14ac:dyDescent="0.15">
      <c r="A13" s="1" t="str">
        <f>"000046"</f>
        <v>000046</v>
      </c>
      <c r="B13" s="1" t="s">
        <v>12</v>
      </c>
    </row>
    <row r="14" spans="1:2" x14ac:dyDescent="0.15">
      <c r="A14" s="1" t="str">
        <f>"000049"</f>
        <v>000049</v>
      </c>
      <c r="B14" s="1" t="s">
        <v>13</v>
      </c>
    </row>
    <row r="15" spans="1:2" x14ac:dyDescent="0.15">
      <c r="A15" s="1" t="str">
        <f>"000050"</f>
        <v>000050</v>
      </c>
      <c r="B15" s="1" t="s">
        <v>14</v>
      </c>
    </row>
    <row r="16" spans="1:2" x14ac:dyDescent="0.15">
      <c r="A16" s="1" t="str">
        <f>"000060"</f>
        <v>000060</v>
      </c>
      <c r="B16" s="1" t="s">
        <v>15</v>
      </c>
    </row>
    <row r="17" spans="1:2" x14ac:dyDescent="0.15">
      <c r="A17" s="1" t="str">
        <f>"000061"</f>
        <v>000061</v>
      </c>
      <c r="B17" s="1" t="s">
        <v>16</v>
      </c>
    </row>
    <row r="18" spans="1:2" x14ac:dyDescent="0.15">
      <c r="A18" s="1" t="str">
        <f>"000062"</f>
        <v>000062</v>
      </c>
      <c r="B18" s="1" t="s">
        <v>17</v>
      </c>
    </row>
    <row r="19" spans="1:2" x14ac:dyDescent="0.15">
      <c r="A19" s="1" t="str">
        <f>"000063"</f>
        <v>000063</v>
      </c>
      <c r="B19" s="1" t="s">
        <v>18</v>
      </c>
    </row>
    <row r="20" spans="1:2" x14ac:dyDescent="0.15">
      <c r="A20" s="1" t="str">
        <f>"000069"</f>
        <v>000069</v>
      </c>
      <c r="B20" s="1" t="s">
        <v>19</v>
      </c>
    </row>
    <row r="21" spans="1:2" x14ac:dyDescent="0.15">
      <c r="A21" s="1" t="str">
        <f>"000078"</f>
        <v>000078</v>
      </c>
      <c r="B21" s="1" t="s">
        <v>20</v>
      </c>
    </row>
    <row r="22" spans="1:2" x14ac:dyDescent="0.15">
      <c r="A22" s="1" t="str">
        <f>"000088"</f>
        <v>000088</v>
      </c>
      <c r="B22" s="1" t="s">
        <v>21</v>
      </c>
    </row>
    <row r="23" spans="1:2" x14ac:dyDescent="0.15">
      <c r="A23" s="1" t="str">
        <f>"000089"</f>
        <v>000089</v>
      </c>
      <c r="B23" s="1" t="s">
        <v>22</v>
      </c>
    </row>
    <row r="24" spans="1:2" x14ac:dyDescent="0.15">
      <c r="A24" s="1" t="str">
        <f>"000099"</f>
        <v>000099</v>
      </c>
      <c r="B24" s="1" t="s">
        <v>23</v>
      </c>
    </row>
    <row r="25" spans="1:2" x14ac:dyDescent="0.15">
      <c r="A25" s="1" t="str">
        <f>"000100"</f>
        <v>000100</v>
      </c>
      <c r="B25" s="1" t="s">
        <v>24</v>
      </c>
    </row>
    <row r="26" spans="1:2" x14ac:dyDescent="0.15">
      <c r="A26" s="1" t="str">
        <f>"000151"</f>
        <v>000151</v>
      </c>
      <c r="B26" s="1" t="s">
        <v>25</v>
      </c>
    </row>
    <row r="27" spans="1:2" x14ac:dyDescent="0.15">
      <c r="A27" s="1" t="str">
        <f>"000156"</f>
        <v>000156</v>
      </c>
      <c r="B27" s="1" t="s">
        <v>26</v>
      </c>
    </row>
    <row r="28" spans="1:2" x14ac:dyDescent="0.15">
      <c r="A28" s="1" t="str">
        <f>"000157"</f>
        <v>000157</v>
      </c>
      <c r="B28" s="1" t="s">
        <v>27</v>
      </c>
    </row>
    <row r="29" spans="1:2" x14ac:dyDescent="0.15">
      <c r="A29" s="1" t="str">
        <f>"000333"</f>
        <v>000333</v>
      </c>
      <c r="B29" s="1" t="s">
        <v>28</v>
      </c>
    </row>
    <row r="30" spans="1:2" x14ac:dyDescent="0.15">
      <c r="A30" s="1" t="str">
        <f>"000338"</f>
        <v>000338</v>
      </c>
      <c r="B30" s="1" t="s">
        <v>29</v>
      </c>
    </row>
    <row r="31" spans="1:2" x14ac:dyDescent="0.15">
      <c r="A31" s="1" t="str">
        <f>"000400"</f>
        <v>000400</v>
      </c>
      <c r="B31" s="1" t="s">
        <v>30</v>
      </c>
    </row>
    <row r="32" spans="1:2" x14ac:dyDescent="0.15">
      <c r="A32" s="1" t="str">
        <f>"000401"</f>
        <v>000401</v>
      </c>
      <c r="B32" s="1" t="s">
        <v>31</v>
      </c>
    </row>
    <row r="33" spans="1:2" x14ac:dyDescent="0.15">
      <c r="A33" s="1" t="str">
        <f>"000402"</f>
        <v>000402</v>
      </c>
      <c r="B33" s="1" t="s">
        <v>32</v>
      </c>
    </row>
    <row r="34" spans="1:2" x14ac:dyDescent="0.15">
      <c r="A34" s="1" t="str">
        <f>"000410"</f>
        <v>000410</v>
      </c>
      <c r="B34" s="1" t="s">
        <v>33</v>
      </c>
    </row>
    <row r="35" spans="1:2" x14ac:dyDescent="0.15">
      <c r="A35" s="1" t="str">
        <f>"000413"</f>
        <v>000413</v>
      </c>
      <c r="B35" s="1" t="s">
        <v>34</v>
      </c>
    </row>
    <row r="36" spans="1:2" x14ac:dyDescent="0.15">
      <c r="A36" s="1" t="str">
        <f>"000415"</f>
        <v>000415</v>
      </c>
      <c r="B36" s="1" t="s">
        <v>35</v>
      </c>
    </row>
    <row r="37" spans="1:2" x14ac:dyDescent="0.15">
      <c r="A37" s="1" t="str">
        <f>"000417"</f>
        <v>000417</v>
      </c>
      <c r="B37" s="1" t="s">
        <v>36</v>
      </c>
    </row>
    <row r="38" spans="1:2" x14ac:dyDescent="0.15">
      <c r="A38" s="1" t="str">
        <f>"000422"</f>
        <v>000422</v>
      </c>
      <c r="B38" s="1" t="s">
        <v>37</v>
      </c>
    </row>
    <row r="39" spans="1:2" x14ac:dyDescent="0.15">
      <c r="A39" s="1" t="str">
        <f>"000423"</f>
        <v>000423</v>
      </c>
      <c r="B39" s="1" t="s">
        <v>38</v>
      </c>
    </row>
    <row r="40" spans="1:2" x14ac:dyDescent="0.15">
      <c r="A40" s="1" t="str">
        <f>"000425"</f>
        <v>000425</v>
      </c>
      <c r="B40" s="1" t="s">
        <v>39</v>
      </c>
    </row>
    <row r="41" spans="1:2" x14ac:dyDescent="0.15">
      <c r="A41" s="1" t="str">
        <f>"000426"</f>
        <v>000426</v>
      </c>
      <c r="B41" s="1" t="s">
        <v>40</v>
      </c>
    </row>
    <row r="42" spans="1:2" x14ac:dyDescent="0.15">
      <c r="A42" s="1" t="str">
        <f>"000501"</f>
        <v>000501</v>
      </c>
      <c r="B42" s="1" t="s">
        <v>41</v>
      </c>
    </row>
    <row r="43" spans="1:2" x14ac:dyDescent="0.15">
      <c r="A43" s="1" t="str">
        <f>"000503"</f>
        <v>000503</v>
      </c>
      <c r="B43" s="1" t="s">
        <v>42</v>
      </c>
    </row>
    <row r="44" spans="1:2" x14ac:dyDescent="0.15">
      <c r="A44" s="1" t="str">
        <f>"000506"</f>
        <v>000506</v>
      </c>
      <c r="B44" s="1" t="s">
        <v>43</v>
      </c>
    </row>
    <row r="45" spans="1:2" x14ac:dyDescent="0.15">
      <c r="A45" s="1" t="str">
        <f>"000511"</f>
        <v>000511</v>
      </c>
      <c r="B45" s="1" t="s">
        <v>44</v>
      </c>
    </row>
    <row r="46" spans="1:2" x14ac:dyDescent="0.15">
      <c r="A46" s="1" t="str">
        <f>"000513"</f>
        <v>000513</v>
      </c>
      <c r="B46" s="1" t="s">
        <v>45</v>
      </c>
    </row>
    <row r="47" spans="1:2" x14ac:dyDescent="0.15">
      <c r="A47" s="1" t="str">
        <f>"000516"</f>
        <v>000516</v>
      </c>
      <c r="B47" s="1" t="s">
        <v>46</v>
      </c>
    </row>
    <row r="48" spans="1:2" x14ac:dyDescent="0.15">
      <c r="A48" s="1" t="str">
        <f>"000525"</f>
        <v>000525</v>
      </c>
      <c r="B48" s="1" t="s">
        <v>47</v>
      </c>
    </row>
    <row r="49" spans="1:2" x14ac:dyDescent="0.15">
      <c r="A49" s="1" t="str">
        <f>"000528"</f>
        <v>000528</v>
      </c>
      <c r="B49" s="1" t="s">
        <v>48</v>
      </c>
    </row>
    <row r="50" spans="1:2" x14ac:dyDescent="0.15">
      <c r="A50" s="1" t="str">
        <f>"000536"</f>
        <v>000536</v>
      </c>
      <c r="B50" s="1" t="s">
        <v>49</v>
      </c>
    </row>
    <row r="51" spans="1:2" x14ac:dyDescent="0.15">
      <c r="A51" s="1" t="str">
        <f>"000537"</f>
        <v>000537</v>
      </c>
      <c r="B51" s="1" t="s">
        <v>50</v>
      </c>
    </row>
    <row r="52" spans="1:2" x14ac:dyDescent="0.15">
      <c r="A52" s="1" t="str">
        <f>"000538"</f>
        <v>000538</v>
      </c>
      <c r="B52" s="1" t="s">
        <v>51</v>
      </c>
    </row>
    <row r="53" spans="1:2" x14ac:dyDescent="0.15">
      <c r="A53" s="1" t="str">
        <f>"000539"</f>
        <v>000539</v>
      </c>
      <c r="B53" s="1" t="s">
        <v>52</v>
      </c>
    </row>
    <row r="54" spans="1:2" x14ac:dyDescent="0.15">
      <c r="A54" s="1" t="str">
        <f>"000540"</f>
        <v>000540</v>
      </c>
      <c r="B54" s="1" t="s">
        <v>53</v>
      </c>
    </row>
    <row r="55" spans="1:2" x14ac:dyDescent="0.15">
      <c r="A55" s="1" t="str">
        <f>"000541"</f>
        <v>000541</v>
      </c>
      <c r="B55" s="1" t="s">
        <v>54</v>
      </c>
    </row>
    <row r="56" spans="1:2" x14ac:dyDescent="0.15">
      <c r="A56" s="1" t="str">
        <f>"000543"</f>
        <v>000543</v>
      </c>
      <c r="B56" s="1" t="s">
        <v>55</v>
      </c>
    </row>
    <row r="57" spans="1:2" x14ac:dyDescent="0.15">
      <c r="A57" s="1" t="str">
        <f>"000550"</f>
        <v>000550</v>
      </c>
      <c r="B57" s="1" t="s">
        <v>56</v>
      </c>
    </row>
    <row r="58" spans="1:2" x14ac:dyDescent="0.15">
      <c r="A58" s="1" t="str">
        <f>"000551"</f>
        <v>000551</v>
      </c>
      <c r="B58" s="1" t="s">
        <v>57</v>
      </c>
    </row>
    <row r="59" spans="1:2" x14ac:dyDescent="0.15">
      <c r="A59" s="1" t="str">
        <f>"000552"</f>
        <v>000552</v>
      </c>
      <c r="B59" s="1" t="s">
        <v>58</v>
      </c>
    </row>
    <row r="60" spans="1:2" x14ac:dyDescent="0.15">
      <c r="A60" s="1" t="str">
        <f>"000554"</f>
        <v>000554</v>
      </c>
      <c r="B60" s="1" t="s">
        <v>59</v>
      </c>
    </row>
    <row r="61" spans="1:2" x14ac:dyDescent="0.15">
      <c r="A61" s="1" t="str">
        <f>"000559"</f>
        <v>000559</v>
      </c>
      <c r="B61" s="1" t="s">
        <v>60</v>
      </c>
    </row>
    <row r="62" spans="1:2" x14ac:dyDescent="0.15">
      <c r="A62" s="1" t="str">
        <f>"000563"</f>
        <v>000563</v>
      </c>
      <c r="B62" s="1" t="s">
        <v>61</v>
      </c>
    </row>
    <row r="63" spans="1:2" x14ac:dyDescent="0.15">
      <c r="A63" s="1" t="str">
        <f>"000566"</f>
        <v>000566</v>
      </c>
      <c r="B63" s="1" t="s">
        <v>62</v>
      </c>
    </row>
    <row r="64" spans="1:2" x14ac:dyDescent="0.15">
      <c r="A64" s="1" t="str">
        <f>"000568"</f>
        <v>000568</v>
      </c>
      <c r="B64" s="1" t="s">
        <v>63</v>
      </c>
    </row>
    <row r="65" spans="1:2" x14ac:dyDescent="0.15">
      <c r="A65" s="1" t="str">
        <f>"000572"</f>
        <v>000572</v>
      </c>
      <c r="B65" s="1" t="s">
        <v>64</v>
      </c>
    </row>
    <row r="66" spans="1:2" x14ac:dyDescent="0.15">
      <c r="A66" s="1" t="str">
        <f>"000581"</f>
        <v>000581</v>
      </c>
      <c r="B66" s="1" t="s">
        <v>65</v>
      </c>
    </row>
    <row r="67" spans="1:2" x14ac:dyDescent="0.15">
      <c r="A67" s="1" t="str">
        <f>"000592"</f>
        <v>000592</v>
      </c>
      <c r="B67" s="1" t="s">
        <v>66</v>
      </c>
    </row>
    <row r="68" spans="1:2" x14ac:dyDescent="0.15">
      <c r="A68" s="1" t="str">
        <f>"000596"</f>
        <v>000596</v>
      </c>
      <c r="B68" s="1" t="s">
        <v>67</v>
      </c>
    </row>
    <row r="69" spans="1:2" x14ac:dyDescent="0.15">
      <c r="A69" s="1" t="str">
        <f>"000598"</f>
        <v>000598</v>
      </c>
      <c r="B69" s="1" t="s">
        <v>68</v>
      </c>
    </row>
    <row r="70" spans="1:2" x14ac:dyDescent="0.15">
      <c r="A70" s="1" t="str">
        <f>"000607"</f>
        <v>000607</v>
      </c>
      <c r="B70" s="1" t="s">
        <v>69</v>
      </c>
    </row>
    <row r="71" spans="1:2" x14ac:dyDescent="0.15">
      <c r="A71" s="1" t="str">
        <f>"000616"</f>
        <v>000616</v>
      </c>
      <c r="B71" s="1" t="s">
        <v>70</v>
      </c>
    </row>
    <row r="72" spans="1:2" x14ac:dyDescent="0.15">
      <c r="A72" s="1" t="str">
        <f>"000623"</f>
        <v>000623</v>
      </c>
      <c r="B72" s="1" t="s">
        <v>71</v>
      </c>
    </row>
    <row r="73" spans="1:2" x14ac:dyDescent="0.15">
      <c r="A73" s="1" t="str">
        <f>"000625"</f>
        <v>000625</v>
      </c>
      <c r="B73" s="1" t="s">
        <v>72</v>
      </c>
    </row>
    <row r="74" spans="1:2" x14ac:dyDescent="0.15">
      <c r="A74" s="1" t="str">
        <f>"000629"</f>
        <v>000629</v>
      </c>
      <c r="B74" s="1" t="s">
        <v>73</v>
      </c>
    </row>
    <row r="75" spans="1:2" x14ac:dyDescent="0.15">
      <c r="A75" s="1" t="str">
        <f>"000630"</f>
        <v>000630</v>
      </c>
      <c r="B75" s="1" t="s">
        <v>74</v>
      </c>
    </row>
    <row r="76" spans="1:2" x14ac:dyDescent="0.15">
      <c r="A76" s="1" t="str">
        <f>"000631"</f>
        <v>000631</v>
      </c>
      <c r="B76" s="1" t="s">
        <v>75</v>
      </c>
    </row>
    <row r="77" spans="1:2" x14ac:dyDescent="0.15">
      <c r="A77" s="1" t="str">
        <f>"000650"</f>
        <v>000650</v>
      </c>
      <c r="B77" s="1" t="s">
        <v>76</v>
      </c>
    </row>
    <row r="78" spans="1:2" x14ac:dyDescent="0.15">
      <c r="A78" s="1" t="str">
        <f>"000651"</f>
        <v>000651</v>
      </c>
      <c r="B78" s="1" t="s">
        <v>77</v>
      </c>
    </row>
    <row r="79" spans="1:2" x14ac:dyDescent="0.15">
      <c r="A79" s="1" t="str">
        <f>"000655"</f>
        <v>000655</v>
      </c>
      <c r="B79" s="1" t="s">
        <v>78</v>
      </c>
    </row>
    <row r="80" spans="1:2" x14ac:dyDescent="0.15">
      <c r="A80" s="1" t="str">
        <f>"000661"</f>
        <v>000661</v>
      </c>
      <c r="B80" s="1" t="s">
        <v>79</v>
      </c>
    </row>
    <row r="81" spans="1:2" x14ac:dyDescent="0.15">
      <c r="A81" s="1" t="str">
        <f>"000667"</f>
        <v>000667</v>
      </c>
      <c r="B81" s="1" t="s">
        <v>80</v>
      </c>
    </row>
    <row r="82" spans="1:2" x14ac:dyDescent="0.15">
      <c r="A82" s="1" t="str">
        <f>"000671"</f>
        <v>000671</v>
      </c>
      <c r="B82" s="1" t="s">
        <v>81</v>
      </c>
    </row>
    <row r="83" spans="1:2" x14ac:dyDescent="0.15">
      <c r="A83" s="1" t="str">
        <f>"000680"</f>
        <v>000680</v>
      </c>
      <c r="B83" s="1" t="s">
        <v>82</v>
      </c>
    </row>
    <row r="84" spans="1:2" x14ac:dyDescent="0.15">
      <c r="A84" s="1" t="str">
        <f>"000685"</f>
        <v>000685</v>
      </c>
      <c r="B84" s="1" t="s">
        <v>83</v>
      </c>
    </row>
    <row r="85" spans="1:2" x14ac:dyDescent="0.15">
      <c r="A85" s="1" t="str">
        <f>"000686"</f>
        <v>000686</v>
      </c>
      <c r="B85" s="1" t="s">
        <v>84</v>
      </c>
    </row>
    <row r="86" spans="1:2" x14ac:dyDescent="0.15">
      <c r="A86" s="1" t="str">
        <f>"000690"</f>
        <v>000690</v>
      </c>
      <c r="B86" s="1" t="s">
        <v>85</v>
      </c>
    </row>
    <row r="87" spans="1:2" x14ac:dyDescent="0.15">
      <c r="A87" s="1" t="str">
        <f>"000693"</f>
        <v>000693</v>
      </c>
      <c r="B87" s="1" t="s">
        <v>86</v>
      </c>
    </row>
    <row r="88" spans="1:2" x14ac:dyDescent="0.15">
      <c r="A88" s="1" t="str">
        <f>"000697"</f>
        <v>000697</v>
      </c>
      <c r="B88" s="1" t="s">
        <v>87</v>
      </c>
    </row>
    <row r="89" spans="1:2" x14ac:dyDescent="0.15">
      <c r="A89" s="1" t="str">
        <f>"000709"</f>
        <v>000709</v>
      </c>
      <c r="B89" s="1" t="s">
        <v>88</v>
      </c>
    </row>
    <row r="90" spans="1:2" x14ac:dyDescent="0.15">
      <c r="A90" s="1" t="str">
        <f>"000712"</f>
        <v>000712</v>
      </c>
      <c r="B90" s="1" t="s">
        <v>89</v>
      </c>
    </row>
    <row r="91" spans="1:2" x14ac:dyDescent="0.15">
      <c r="A91" s="1" t="str">
        <f>"000718"</f>
        <v>000718</v>
      </c>
      <c r="B91" s="1" t="s">
        <v>90</v>
      </c>
    </row>
    <row r="92" spans="1:2" x14ac:dyDescent="0.15">
      <c r="A92" s="1" t="str">
        <f>"000725"</f>
        <v>000725</v>
      </c>
      <c r="B92" s="1" t="s">
        <v>91</v>
      </c>
    </row>
    <row r="93" spans="1:2" x14ac:dyDescent="0.15">
      <c r="A93" s="1" t="str">
        <f>"000728"</f>
        <v>000728</v>
      </c>
      <c r="B93" s="1" t="s">
        <v>92</v>
      </c>
    </row>
    <row r="94" spans="1:2" x14ac:dyDescent="0.15">
      <c r="A94" s="1" t="str">
        <f>"000729"</f>
        <v>000729</v>
      </c>
      <c r="B94" s="1" t="s">
        <v>93</v>
      </c>
    </row>
    <row r="95" spans="1:2" x14ac:dyDescent="0.15">
      <c r="A95" s="1" t="str">
        <f>"000731"</f>
        <v>000731</v>
      </c>
      <c r="B95" s="1" t="s">
        <v>94</v>
      </c>
    </row>
    <row r="96" spans="1:2" x14ac:dyDescent="0.15">
      <c r="A96" s="1" t="str">
        <f>"000732"</f>
        <v>000732</v>
      </c>
      <c r="B96" s="1" t="s">
        <v>95</v>
      </c>
    </row>
    <row r="97" spans="1:2" x14ac:dyDescent="0.15">
      <c r="A97" s="1" t="str">
        <f>"000738"</f>
        <v>000738</v>
      </c>
      <c r="B97" s="1" t="s">
        <v>96</v>
      </c>
    </row>
    <row r="98" spans="1:2" x14ac:dyDescent="0.15">
      <c r="A98" s="1" t="str">
        <f>"000739"</f>
        <v>000739</v>
      </c>
      <c r="B98" s="1" t="s">
        <v>97</v>
      </c>
    </row>
    <row r="99" spans="1:2" x14ac:dyDescent="0.15">
      <c r="A99" s="1" t="str">
        <f>"000748"</f>
        <v>000748</v>
      </c>
      <c r="B99" s="1" t="s">
        <v>98</v>
      </c>
    </row>
    <row r="100" spans="1:2" x14ac:dyDescent="0.15">
      <c r="A100" s="1" t="str">
        <f>"000750"</f>
        <v>000750</v>
      </c>
      <c r="B100" s="1" t="s">
        <v>99</v>
      </c>
    </row>
    <row r="101" spans="1:2" x14ac:dyDescent="0.15">
      <c r="A101" s="1" t="str">
        <f>"000758"</f>
        <v>000758</v>
      </c>
      <c r="B101" s="1" t="s">
        <v>100</v>
      </c>
    </row>
    <row r="102" spans="1:2" x14ac:dyDescent="0.15">
      <c r="A102" s="1" t="str">
        <f>"000761"</f>
        <v>000761</v>
      </c>
      <c r="B102" s="1" t="s">
        <v>101</v>
      </c>
    </row>
    <row r="103" spans="1:2" x14ac:dyDescent="0.15">
      <c r="A103" s="1" t="str">
        <f>"000762"</f>
        <v>000762</v>
      </c>
      <c r="B103" s="1" t="s">
        <v>102</v>
      </c>
    </row>
    <row r="104" spans="1:2" x14ac:dyDescent="0.15">
      <c r="A104" s="1" t="str">
        <f>"000768"</f>
        <v>000768</v>
      </c>
      <c r="B104" s="1" t="s">
        <v>103</v>
      </c>
    </row>
    <row r="105" spans="1:2" x14ac:dyDescent="0.15">
      <c r="A105" s="1" t="str">
        <f>"000776"</f>
        <v>000776</v>
      </c>
      <c r="B105" s="1" t="s">
        <v>104</v>
      </c>
    </row>
    <row r="106" spans="1:2" x14ac:dyDescent="0.15">
      <c r="A106" s="1" t="str">
        <f>"000777"</f>
        <v>000777</v>
      </c>
      <c r="B106" s="1" t="s">
        <v>105</v>
      </c>
    </row>
    <row r="107" spans="1:2" x14ac:dyDescent="0.15">
      <c r="A107" s="1" t="str">
        <f>"000778"</f>
        <v>000778</v>
      </c>
      <c r="B107" s="1" t="s">
        <v>106</v>
      </c>
    </row>
    <row r="108" spans="1:2" x14ac:dyDescent="0.15">
      <c r="A108" s="1" t="str">
        <f>"000780"</f>
        <v>000780</v>
      </c>
      <c r="B108" s="1" t="s">
        <v>107</v>
      </c>
    </row>
    <row r="109" spans="1:2" x14ac:dyDescent="0.15">
      <c r="A109" s="1" t="str">
        <f>"000783"</f>
        <v>000783</v>
      </c>
      <c r="B109" s="1" t="s">
        <v>108</v>
      </c>
    </row>
    <row r="110" spans="1:2" x14ac:dyDescent="0.15">
      <c r="A110" s="1" t="str">
        <f>"000786"</f>
        <v>000786</v>
      </c>
      <c r="B110" s="1" t="s">
        <v>109</v>
      </c>
    </row>
    <row r="111" spans="1:2" x14ac:dyDescent="0.15">
      <c r="A111" s="1" t="str">
        <f>"000788"</f>
        <v>000788</v>
      </c>
      <c r="B111" s="1" t="s">
        <v>110</v>
      </c>
    </row>
    <row r="112" spans="1:2" x14ac:dyDescent="0.15">
      <c r="A112" s="1" t="str">
        <f>"000789"</f>
        <v>000789</v>
      </c>
      <c r="B112" s="1" t="s">
        <v>111</v>
      </c>
    </row>
    <row r="113" spans="1:2" x14ac:dyDescent="0.15">
      <c r="A113" s="1" t="str">
        <f>"000790"</f>
        <v>000790</v>
      </c>
      <c r="B113" s="1" t="s">
        <v>112</v>
      </c>
    </row>
    <row r="114" spans="1:2" x14ac:dyDescent="0.15">
      <c r="A114" s="1" t="str">
        <f>"000792"</f>
        <v>000792</v>
      </c>
      <c r="B114" s="1" t="s">
        <v>113</v>
      </c>
    </row>
    <row r="115" spans="1:2" x14ac:dyDescent="0.15">
      <c r="A115" s="1" t="str">
        <f>"000793"</f>
        <v>000793</v>
      </c>
      <c r="B115" s="1" t="s">
        <v>114</v>
      </c>
    </row>
    <row r="116" spans="1:2" x14ac:dyDescent="0.15">
      <c r="A116" s="1" t="str">
        <f>"000800"</f>
        <v>000800</v>
      </c>
      <c r="B116" s="1" t="s">
        <v>115</v>
      </c>
    </row>
    <row r="117" spans="1:2" x14ac:dyDescent="0.15">
      <c r="A117" s="1" t="str">
        <f>"000801"</f>
        <v>000801</v>
      </c>
      <c r="B117" s="1" t="s">
        <v>116</v>
      </c>
    </row>
    <row r="118" spans="1:2" x14ac:dyDescent="0.15">
      <c r="A118" s="1" t="str">
        <f>"000807"</f>
        <v>000807</v>
      </c>
      <c r="B118" s="1" t="s">
        <v>117</v>
      </c>
    </row>
    <row r="119" spans="1:2" x14ac:dyDescent="0.15">
      <c r="A119" s="1" t="str">
        <f>"000811"</f>
        <v>000811</v>
      </c>
      <c r="B119" s="1" t="s">
        <v>118</v>
      </c>
    </row>
    <row r="120" spans="1:2" x14ac:dyDescent="0.15">
      <c r="A120" s="1" t="str">
        <f>"000812"</f>
        <v>000812</v>
      </c>
      <c r="B120" s="1" t="s">
        <v>119</v>
      </c>
    </row>
    <row r="121" spans="1:2" x14ac:dyDescent="0.15">
      <c r="A121" s="1" t="str">
        <f>"000816"</f>
        <v>000816</v>
      </c>
      <c r="B121" s="1" t="s">
        <v>120</v>
      </c>
    </row>
    <row r="122" spans="1:2" x14ac:dyDescent="0.15">
      <c r="A122" s="1" t="str">
        <f>"000823"</f>
        <v>000823</v>
      </c>
      <c r="B122" s="1" t="s">
        <v>121</v>
      </c>
    </row>
    <row r="123" spans="1:2" x14ac:dyDescent="0.15">
      <c r="A123" s="1" t="str">
        <f>"000825"</f>
        <v>000825</v>
      </c>
      <c r="B123" s="1" t="s">
        <v>122</v>
      </c>
    </row>
    <row r="124" spans="1:2" x14ac:dyDescent="0.15">
      <c r="A124" s="1" t="str">
        <f>"000826"</f>
        <v>000826</v>
      </c>
      <c r="B124" s="1" t="s">
        <v>123</v>
      </c>
    </row>
    <row r="125" spans="1:2" x14ac:dyDescent="0.15">
      <c r="A125" s="1" t="str">
        <f>"000829"</f>
        <v>000829</v>
      </c>
      <c r="B125" s="1" t="s">
        <v>124</v>
      </c>
    </row>
    <row r="126" spans="1:2" x14ac:dyDescent="0.15">
      <c r="A126" s="1" t="str">
        <f>"000830"</f>
        <v>000830</v>
      </c>
      <c r="B126" s="1" t="s">
        <v>125</v>
      </c>
    </row>
    <row r="127" spans="1:2" x14ac:dyDescent="0.15">
      <c r="A127" s="1" t="str">
        <f>"000831"</f>
        <v>000831</v>
      </c>
      <c r="B127" s="1" t="s">
        <v>126</v>
      </c>
    </row>
    <row r="128" spans="1:2" x14ac:dyDescent="0.15">
      <c r="A128" s="1" t="str">
        <f>"000839"</f>
        <v>000839</v>
      </c>
      <c r="B128" s="1" t="s">
        <v>127</v>
      </c>
    </row>
    <row r="129" spans="1:2" x14ac:dyDescent="0.15">
      <c r="A129" s="1" t="str">
        <f>"000848"</f>
        <v>000848</v>
      </c>
      <c r="B129" s="1" t="s">
        <v>128</v>
      </c>
    </row>
    <row r="130" spans="1:2" x14ac:dyDescent="0.15">
      <c r="A130" s="1" t="str">
        <f>"000851"</f>
        <v>000851</v>
      </c>
      <c r="B130" s="1" t="s">
        <v>129</v>
      </c>
    </row>
    <row r="131" spans="1:2" x14ac:dyDescent="0.15">
      <c r="A131" s="1" t="str">
        <f>"000858"</f>
        <v>000858</v>
      </c>
      <c r="B131" s="1" t="s">
        <v>130</v>
      </c>
    </row>
    <row r="132" spans="1:2" x14ac:dyDescent="0.15">
      <c r="A132" s="1" t="str">
        <f>"000860"</f>
        <v>000860</v>
      </c>
      <c r="B132" s="1" t="s">
        <v>131</v>
      </c>
    </row>
    <row r="133" spans="1:2" x14ac:dyDescent="0.15">
      <c r="A133" s="1" t="str">
        <f>"000868"</f>
        <v>000868</v>
      </c>
      <c r="B133" s="1" t="s">
        <v>132</v>
      </c>
    </row>
    <row r="134" spans="1:2" x14ac:dyDescent="0.15">
      <c r="A134" s="1" t="str">
        <f>"000869"</f>
        <v>000869</v>
      </c>
      <c r="B134" s="1" t="s">
        <v>133</v>
      </c>
    </row>
    <row r="135" spans="1:2" x14ac:dyDescent="0.15">
      <c r="A135" s="1" t="str">
        <f>"000876"</f>
        <v>000876</v>
      </c>
      <c r="B135" s="1" t="s">
        <v>134</v>
      </c>
    </row>
    <row r="136" spans="1:2" x14ac:dyDescent="0.15">
      <c r="A136" s="1" t="str">
        <f>"000877"</f>
        <v>000877</v>
      </c>
      <c r="B136" s="1" t="s">
        <v>135</v>
      </c>
    </row>
    <row r="137" spans="1:2" x14ac:dyDescent="0.15">
      <c r="A137" s="1" t="str">
        <f>"000878"</f>
        <v>000878</v>
      </c>
      <c r="B137" s="1" t="s">
        <v>136</v>
      </c>
    </row>
    <row r="138" spans="1:2" x14ac:dyDescent="0.15">
      <c r="A138" s="1" t="str">
        <f>"000883"</f>
        <v>000883</v>
      </c>
      <c r="B138" s="1" t="s">
        <v>137</v>
      </c>
    </row>
    <row r="139" spans="1:2" x14ac:dyDescent="0.15">
      <c r="A139" s="1" t="str">
        <f>"000887"</f>
        <v>000887</v>
      </c>
      <c r="B139" s="1" t="s">
        <v>138</v>
      </c>
    </row>
    <row r="140" spans="1:2" x14ac:dyDescent="0.15">
      <c r="A140" s="1" t="str">
        <f>"000895"</f>
        <v>000895</v>
      </c>
      <c r="B140" s="1" t="s">
        <v>139</v>
      </c>
    </row>
    <row r="141" spans="1:2" x14ac:dyDescent="0.15">
      <c r="A141" s="1" t="str">
        <f>"000897"</f>
        <v>000897</v>
      </c>
      <c r="B141" s="1" t="s">
        <v>140</v>
      </c>
    </row>
    <row r="142" spans="1:2" x14ac:dyDescent="0.15">
      <c r="A142" s="1" t="str">
        <f>"000898"</f>
        <v>000898</v>
      </c>
      <c r="B142" s="1" t="s">
        <v>141</v>
      </c>
    </row>
    <row r="143" spans="1:2" x14ac:dyDescent="0.15">
      <c r="A143" s="1" t="str">
        <f>"000901"</f>
        <v>000901</v>
      </c>
      <c r="B143" s="1" t="s">
        <v>142</v>
      </c>
    </row>
    <row r="144" spans="1:2" x14ac:dyDescent="0.15">
      <c r="A144" s="1" t="str">
        <f>"000905"</f>
        <v>000905</v>
      </c>
      <c r="B144" s="1" t="s">
        <v>143</v>
      </c>
    </row>
    <row r="145" spans="1:2" x14ac:dyDescent="0.15">
      <c r="A145" s="1" t="str">
        <f>"000915"</f>
        <v>000915</v>
      </c>
      <c r="B145" s="1" t="s">
        <v>144</v>
      </c>
    </row>
    <row r="146" spans="1:2" x14ac:dyDescent="0.15">
      <c r="A146" s="1" t="str">
        <f>"000917"</f>
        <v>000917</v>
      </c>
      <c r="B146" s="1" t="s">
        <v>145</v>
      </c>
    </row>
    <row r="147" spans="1:2" x14ac:dyDescent="0.15">
      <c r="A147" s="1" t="str">
        <f>"000921"</f>
        <v>000921</v>
      </c>
      <c r="B147" s="1" t="s">
        <v>146</v>
      </c>
    </row>
    <row r="148" spans="1:2" x14ac:dyDescent="0.15">
      <c r="A148" s="1" t="str">
        <f>"000926"</f>
        <v>000926</v>
      </c>
      <c r="B148" s="1" t="s">
        <v>147</v>
      </c>
    </row>
    <row r="149" spans="1:2" x14ac:dyDescent="0.15">
      <c r="A149" s="1" t="str">
        <f>"000930"</f>
        <v>000930</v>
      </c>
      <c r="B149" s="1" t="s">
        <v>148</v>
      </c>
    </row>
    <row r="150" spans="1:2" x14ac:dyDescent="0.15">
      <c r="A150" s="1" t="str">
        <f>"000933"</f>
        <v>000933</v>
      </c>
      <c r="B150" s="1" t="s">
        <v>149</v>
      </c>
    </row>
    <row r="151" spans="1:2" x14ac:dyDescent="0.15">
      <c r="A151" s="1" t="str">
        <f>"000937"</f>
        <v>000937</v>
      </c>
      <c r="B151" s="1" t="s">
        <v>150</v>
      </c>
    </row>
    <row r="152" spans="1:2" x14ac:dyDescent="0.15">
      <c r="A152" s="1" t="str">
        <f>"000938"</f>
        <v>000938</v>
      </c>
      <c r="B152" s="1" t="s">
        <v>151</v>
      </c>
    </row>
    <row r="153" spans="1:2" x14ac:dyDescent="0.15">
      <c r="A153" s="1" t="str">
        <f>"000939"</f>
        <v>000939</v>
      </c>
      <c r="B153" s="1" t="s">
        <v>152</v>
      </c>
    </row>
    <row r="154" spans="1:2" x14ac:dyDescent="0.15">
      <c r="A154" s="1" t="str">
        <f>"000960"</f>
        <v>000960</v>
      </c>
      <c r="B154" s="1" t="s">
        <v>153</v>
      </c>
    </row>
    <row r="155" spans="1:2" x14ac:dyDescent="0.15">
      <c r="A155" s="1" t="str">
        <f>"000961"</f>
        <v>000961</v>
      </c>
      <c r="B155" s="1" t="s">
        <v>154</v>
      </c>
    </row>
    <row r="156" spans="1:2" x14ac:dyDescent="0.15">
      <c r="A156" s="1" t="str">
        <f>"000962"</f>
        <v>000962</v>
      </c>
      <c r="B156" s="1" t="s">
        <v>155</v>
      </c>
    </row>
    <row r="157" spans="1:2" x14ac:dyDescent="0.15">
      <c r="A157" s="1" t="str">
        <f>"000963"</f>
        <v>000963</v>
      </c>
      <c r="B157" s="1" t="s">
        <v>156</v>
      </c>
    </row>
    <row r="158" spans="1:2" x14ac:dyDescent="0.15">
      <c r="A158" s="1" t="str">
        <f>"000968"</f>
        <v>000968</v>
      </c>
      <c r="B158" s="1" t="s">
        <v>157</v>
      </c>
    </row>
    <row r="159" spans="1:2" x14ac:dyDescent="0.15">
      <c r="A159" s="1" t="str">
        <f>"000969"</f>
        <v>000969</v>
      </c>
      <c r="B159" s="1" t="s">
        <v>158</v>
      </c>
    </row>
    <row r="160" spans="1:2" x14ac:dyDescent="0.15">
      <c r="A160" s="1" t="str">
        <f>"000970"</f>
        <v>000970</v>
      </c>
      <c r="B160" s="1" t="s">
        <v>159</v>
      </c>
    </row>
    <row r="161" spans="1:2" x14ac:dyDescent="0.15">
      <c r="A161" s="1" t="str">
        <f>"000973"</f>
        <v>000973</v>
      </c>
      <c r="B161" s="1" t="s">
        <v>160</v>
      </c>
    </row>
    <row r="162" spans="1:2" x14ac:dyDescent="0.15">
      <c r="A162" s="1" t="str">
        <f>"000975"</f>
        <v>000975</v>
      </c>
      <c r="B162" s="1" t="s">
        <v>161</v>
      </c>
    </row>
    <row r="163" spans="1:2" x14ac:dyDescent="0.15">
      <c r="A163" s="1" t="str">
        <f>"000977"</f>
        <v>000977</v>
      </c>
      <c r="B163" s="1" t="s">
        <v>162</v>
      </c>
    </row>
    <row r="164" spans="1:2" x14ac:dyDescent="0.15">
      <c r="A164" s="1" t="str">
        <f>"000979"</f>
        <v>000979</v>
      </c>
      <c r="B164" s="1" t="s">
        <v>163</v>
      </c>
    </row>
    <row r="165" spans="1:2" x14ac:dyDescent="0.15">
      <c r="A165" s="1" t="str">
        <f>"000983"</f>
        <v>000983</v>
      </c>
      <c r="B165" s="1" t="s">
        <v>164</v>
      </c>
    </row>
    <row r="166" spans="1:2" x14ac:dyDescent="0.15">
      <c r="A166" s="1" t="str">
        <f>"000988"</f>
        <v>000988</v>
      </c>
      <c r="B166" s="1" t="s">
        <v>165</v>
      </c>
    </row>
    <row r="167" spans="1:2" x14ac:dyDescent="0.15">
      <c r="A167" s="1" t="str">
        <f>"000989"</f>
        <v>000989</v>
      </c>
      <c r="B167" s="1" t="s">
        <v>166</v>
      </c>
    </row>
    <row r="168" spans="1:2" x14ac:dyDescent="0.15">
      <c r="A168" s="1" t="str">
        <f>"000996"</f>
        <v>000996</v>
      </c>
      <c r="B168" s="1" t="s">
        <v>167</v>
      </c>
    </row>
    <row r="169" spans="1:2" x14ac:dyDescent="0.15">
      <c r="A169" s="1" t="str">
        <f>"000997"</f>
        <v>000997</v>
      </c>
      <c r="B169" s="1" t="s">
        <v>168</v>
      </c>
    </row>
    <row r="170" spans="1:2" x14ac:dyDescent="0.15">
      <c r="A170" s="1" t="str">
        <f>"000998"</f>
        <v>000998</v>
      </c>
      <c r="B170" s="1" t="s">
        <v>169</v>
      </c>
    </row>
    <row r="171" spans="1:2" x14ac:dyDescent="0.15">
      <c r="A171" s="1" t="str">
        <f>"000999"</f>
        <v>000999</v>
      </c>
      <c r="B171" s="1" t="s">
        <v>170</v>
      </c>
    </row>
    <row r="172" spans="1:2" x14ac:dyDescent="0.15">
      <c r="A172" s="1" t="str">
        <f>"002001"</f>
        <v>002001</v>
      </c>
      <c r="B172" s="1" t="s">
        <v>171</v>
      </c>
    </row>
    <row r="173" spans="1:2" x14ac:dyDescent="0.15">
      <c r="A173" s="1" t="str">
        <f>"002004"</f>
        <v>002004</v>
      </c>
      <c r="B173" s="1" t="s">
        <v>172</v>
      </c>
    </row>
    <row r="174" spans="1:2" x14ac:dyDescent="0.15">
      <c r="A174" s="1" t="str">
        <f>"002005"</f>
        <v>002005</v>
      </c>
      <c r="B174" s="1" t="s">
        <v>173</v>
      </c>
    </row>
    <row r="175" spans="1:2" x14ac:dyDescent="0.15">
      <c r="A175" s="1" t="str">
        <f>"002007"</f>
        <v>002007</v>
      </c>
      <c r="B175" s="1" t="s">
        <v>174</v>
      </c>
    </row>
    <row r="176" spans="1:2" x14ac:dyDescent="0.15">
      <c r="A176" s="1" t="str">
        <f>"002008"</f>
        <v>002008</v>
      </c>
      <c r="B176" s="1" t="s">
        <v>175</v>
      </c>
    </row>
    <row r="177" spans="1:2" x14ac:dyDescent="0.15">
      <c r="A177" s="1" t="str">
        <f>"002011"</f>
        <v>002011</v>
      </c>
      <c r="B177" s="1" t="s">
        <v>176</v>
      </c>
    </row>
    <row r="178" spans="1:2" x14ac:dyDescent="0.15">
      <c r="A178" s="1" t="str">
        <f>"002016"</f>
        <v>002016</v>
      </c>
      <c r="B178" s="1" t="s">
        <v>177</v>
      </c>
    </row>
    <row r="179" spans="1:2" x14ac:dyDescent="0.15">
      <c r="A179" s="1" t="str">
        <f>"002022"</f>
        <v>002022</v>
      </c>
      <c r="B179" s="1" t="s">
        <v>178</v>
      </c>
    </row>
    <row r="180" spans="1:2" x14ac:dyDescent="0.15">
      <c r="A180" s="1" t="str">
        <f>"002023"</f>
        <v>002023</v>
      </c>
      <c r="B180" s="1" t="s">
        <v>179</v>
      </c>
    </row>
    <row r="181" spans="1:2" x14ac:dyDescent="0.15">
      <c r="A181" s="1" t="str">
        <f>"002024"</f>
        <v>002024</v>
      </c>
      <c r="B181" s="1" t="s">
        <v>180</v>
      </c>
    </row>
    <row r="182" spans="1:2" x14ac:dyDescent="0.15">
      <c r="A182" s="1" t="str">
        <f>"002025"</f>
        <v>002025</v>
      </c>
      <c r="B182" s="1" t="s">
        <v>181</v>
      </c>
    </row>
    <row r="183" spans="1:2" x14ac:dyDescent="0.15">
      <c r="A183" s="1" t="str">
        <f>"002028"</f>
        <v>002028</v>
      </c>
      <c r="B183" s="1" t="s">
        <v>182</v>
      </c>
    </row>
    <row r="184" spans="1:2" x14ac:dyDescent="0.15">
      <c r="A184" s="1" t="str">
        <f>"002029"</f>
        <v>002029</v>
      </c>
      <c r="B184" s="1" t="s">
        <v>183</v>
      </c>
    </row>
    <row r="185" spans="1:2" x14ac:dyDescent="0.15">
      <c r="A185" s="1" t="str">
        <f>"002030"</f>
        <v>002030</v>
      </c>
      <c r="B185" s="1" t="s">
        <v>184</v>
      </c>
    </row>
    <row r="186" spans="1:2" x14ac:dyDescent="0.15">
      <c r="A186" s="1" t="str">
        <f>"002038"</f>
        <v>002038</v>
      </c>
      <c r="B186" s="1" t="s">
        <v>185</v>
      </c>
    </row>
    <row r="187" spans="1:2" x14ac:dyDescent="0.15">
      <c r="A187" s="1" t="str">
        <f>"002041"</f>
        <v>002041</v>
      </c>
      <c r="B187" s="1" t="s">
        <v>186</v>
      </c>
    </row>
    <row r="188" spans="1:2" x14ac:dyDescent="0.15">
      <c r="A188" s="1" t="str">
        <f>"002048"</f>
        <v>002048</v>
      </c>
      <c r="B188" s="1" t="s">
        <v>187</v>
      </c>
    </row>
    <row r="189" spans="1:2" x14ac:dyDescent="0.15">
      <c r="A189" s="1" t="str">
        <f>"002049"</f>
        <v>002049</v>
      </c>
      <c r="B189" s="1" t="s">
        <v>188</v>
      </c>
    </row>
    <row r="190" spans="1:2" x14ac:dyDescent="0.15">
      <c r="A190" s="1" t="str">
        <f>"002050"</f>
        <v>002050</v>
      </c>
      <c r="B190" s="1" t="s">
        <v>189</v>
      </c>
    </row>
    <row r="191" spans="1:2" x14ac:dyDescent="0.15">
      <c r="A191" s="1" t="str">
        <f>"002051"</f>
        <v>002051</v>
      </c>
      <c r="B191" s="1" t="s">
        <v>190</v>
      </c>
    </row>
    <row r="192" spans="1:2" x14ac:dyDescent="0.15">
      <c r="A192" s="1" t="str">
        <f>"002055"</f>
        <v>002055</v>
      </c>
      <c r="B192" s="1" t="s">
        <v>191</v>
      </c>
    </row>
    <row r="193" spans="1:2" x14ac:dyDescent="0.15">
      <c r="A193" s="1" t="str">
        <f>"002056"</f>
        <v>002056</v>
      </c>
      <c r="B193" s="1" t="s">
        <v>192</v>
      </c>
    </row>
    <row r="194" spans="1:2" x14ac:dyDescent="0.15">
      <c r="A194" s="1" t="str">
        <f>"002063"</f>
        <v>002063</v>
      </c>
      <c r="B194" s="1" t="s">
        <v>193</v>
      </c>
    </row>
    <row r="195" spans="1:2" x14ac:dyDescent="0.15">
      <c r="A195" s="1" t="str">
        <f>"002064"</f>
        <v>002064</v>
      </c>
      <c r="B195" s="1" t="s">
        <v>194</v>
      </c>
    </row>
    <row r="196" spans="1:2" x14ac:dyDescent="0.15">
      <c r="A196" s="1" t="str">
        <f>"002065"</f>
        <v>002065</v>
      </c>
      <c r="B196" s="1" t="s">
        <v>195</v>
      </c>
    </row>
    <row r="197" spans="1:2" x14ac:dyDescent="0.15">
      <c r="A197" s="1" t="str">
        <f>"002067"</f>
        <v>002067</v>
      </c>
      <c r="B197" s="1" t="s">
        <v>196</v>
      </c>
    </row>
    <row r="198" spans="1:2" x14ac:dyDescent="0.15">
      <c r="A198" s="1" t="str">
        <f>"002069"</f>
        <v>002069</v>
      </c>
      <c r="B198" s="1" t="s">
        <v>197</v>
      </c>
    </row>
    <row r="199" spans="1:2" x14ac:dyDescent="0.15">
      <c r="A199" s="1" t="str">
        <f>"002070"</f>
        <v>002070</v>
      </c>
      <c r="B199" s="1" t="s">
        <v>198</v>
      </c>
    </row>
    <row r="200" spans="1:2" x14ac:dyDescent="0.15">
      <c r="A200" s="1" t="str">
        <f>"002073"</f>
        <v>002073</v>
      </c>
      <c r="B200" s="1" t="s">
        <v>199</v>
      </c>
    </row>
    <row r="201" spans="1:2" x14ac:dyDescent="0.15">
      <c r="A201" s="1" t="str">
        <f>"002078"</f>
        <v>002078</v>
      </c>
      <c r="B201" s="1" t="s">
        <v>200</v>
      </c>
    </row>
    <row r="202" spans="1:2" x14ac:dyDescent="0.15">
      <c r="A202" s="1" t="str">
        <f>"002079"</f>
        <v>002079</v>
      </c>
      <c r="B202" s="1" t="s">
        <v>201</v>
      </c>
    </row>
    <row r="203" spans="1:2" x14ac:dyDescent="0.15">
      <c r="A203" s="1" t="str">
        <f>"002081"</f>
        <v>002081</v>
      </c>
      <c r="B203" s="1" t="s">
        <v>202</v>
      </c>
    </row>
    <row r="204" spans="1:2" x14ac:dyDescent="0.15">
      <c r="A204" s="1" t="str">
        <f>"002091"</f>
        <v>002091</v>
      </c>
      <c r="B204" s="1" t="s">
        <v>203</v>
      </c>
    </row>
    <row r="205" spans="1:2" x14ac:dyDescent="0.15">
      <c r="A205" s="1" t="str">
        <f>"002092"</f>
        <v>002092</v>
      </c>
      <c r="B205" s="1" t="s">
        <v>204</v>
      </c>
    </row>
    <row r="206" spans="1:2" x14ac:dyDescent="0.15">
      <c r="A206" s="1" t="str">
        <f>"002093"</f>
        <v>002093</v>
      </c>
      <c r="B206" s="1" t="s">
        <v>205</v>
      </c>
    </row>
    <row r="207" spans="1:2" x14ac:dyDescent="0.15">
      <c r="A207" s="1" t="str">
        <f>"002095"</f>
        <v>002095</v>
      </c>
      <c r="B207" s="1" t="s">
        <v>206</v>
      </c>
    </row>
    <row r="208" spans="1:2" x14ac:dyDescent="0.15">
      <c r="A208" s="1" t="str">
        <f>"002104"</f>
        <v>002104</v>
      </c>
      <c r="B208" s="1" t="s">
        <v>207</v>
      </c>
    </row>
    <row r="209" spans="1:2" x14ac:dyDescent="0.15">
      <c r="A209" s="1" t="str">
        <f>"002106"</f>
        <v>002106</v>
      </c>
      <c r="B209" s="1" t="s">
        <v>208</v>
      </c>
    </row>
    <row r="210" spans="1:2" x14ac:dyDescent="0.15">
      <c r="A210" s="1" t="str">
        <f>"002108"</f>
        <v>002108</v>
      </c>
      <c r="B210" s="1" t="s">
        <v>209</v>
      </c>
    </row>
    <row r="211" spans="1:2" x14ac:dyDescent="0.15">
      <c r="A211" s="1" t="str">
        <f>"002117"</f>
        <v>002117</v>
      </c>
      <c r="B211" s="1" t="s">
        <v>210</v>
      </c>
    </row>
    <row r="212" spans="1:2" x14ac:dyDescent="0.15">
      <c r="A212" s="1" t="str">
        <f>"002118"</f>
        <v>002118</v>
      </c>
      <c r="B212" s="1" t="s">
        <v>211</v>
      </c>
    </row>
    <row r="213" spans="1:2" x14ac:dyDescent="0.15">
      <c r="A213" s="1" t="str">
        <f>"002128"</f>
        <v>002128</v>
      </c>
      <c r="B213" s="1" t="s">
        <v>212</v>
      </c>
    </row>
    <row r="214" spans="1:2" x14ac:dyDescent="0.15">
      <c r="A214" s="1" t="str">
        <f>"002129"</f>
        <v>002129</v>
      </c>
      <c r="B214" s="1" t="s">
        <v>213</v>
      </c>
    </row>
    <row r="215" spans="1:2" x14ac:dyDescent="0.15">
      <c r="A215" s="1" t="str">
        <f>"002130"</f>
        <v>002130</v>
      </c>
      <c r="B215" s="1" t="s">
        <v>214</v>
      </c>
    </row>
    <row r="216" spans="1:2" x14ac:dyDescent="0.15">
      <c r="A216" s="1" t="str">
        <f>"002138"</f>
        <v>002138</v>
      </c>
      <c r="B216" s="1" t="s">
        <v>215</v>
      </c>
    </row>
    <row r="217" spans="1:2" x14ac:dyDescent="0.15">
      <c r="A217" s="1" t="str">
        <f>"002140"</f>
        <v>002140</v>
      </c>
      <c r="B217" s="1" t="s">
        <v>216</v>
      </c>
    </row>
    <row r="218" spans="1:2" x14ac:dyDescent="0.15">
      <c r="A218" s="1" t="str">
        <f>"002142"</f>
        <v>002142</v>
      </c>
      <c r="B218" s="1" t="s">
        <v>217</v>
      </c>
    </row>
    <row r="219" spans="1:2" x14ac:dyDescent="0.15">
      <c r="A219" s="1" t="str">
        <f>"002146"</f>
        <v>002146</v>
      </c>
      <c r="B219" s="1" t="s">
        <v>218</v>
      </c>
    </row>
    <row r="220" spans="1:2" x14ac:dyDescent="0.15">
      <c r="A220" s="1" t="str">
        <f>"002148"</f>
        <v>002148</v>
      </c>
      <c r="B220" s="1" t="s">
        <v>219</v>
      </c>
    </row>
    <row r="221" spans="1:2" x14ac:dyDescent="0.15">
      <c r="A221" s="1" t="str">
        <f>"002151"</f>
        <v>002151</v>
      </c>
      <c r="B221" s="1" t="s">
        <v>220</v>
      </c>
    </row>
    <row r="222" spans="1:2" x14ac:dyDescent="0.15">
      <c r="A222" s="1" t="str">
        <f>"002152"</f>
        <v>002152</v>
      </c>
      <c r="B222" s="1" t="s">
        <v>221</v>
      </c>
    </row>
    <row r="223" spans="1:2" x14ac:dyDescent="0.15">
      <c r="A223" s="1" t="str">
        <f>"002153"</f>
        <v>002153</v>
      </c>
      <c r="B223" s="1" t="s">
        <v>222</v>
      </c>
    </row>
    <row r="224" spans="1:2" x14ac:dyDescent="0.15">
      <c r="A224" s="1" t="str">
        <f>"002154"</f>
        <v>002154</v>
      </c>
      <c r="B224" s="1" t="s">
        <v>223</v>
      </c>
    </row>
    <row r="225" spans="1:2" x14ac:dyDescent="0.15">
      <c r="A225" s="1" t="str">
        <f>"002158"</f>
        <v>002158</v>
      </c>
      <c r="B225" s="1" t="s">
        <v>224</v>
      </c>
    </row>
    <row r="226" spans="1:2" x14ac:dyDescent="0.15">
      <c r="A226" s="1" t="str">
        <f>"002161"</f>
        <v>002161</v>
      </c>
      <c r="B226" s="1" t="s">
        <v>225</v>
      </c>
    </row>
    <row r="227" spans="1:2" x14ac:dyDescent="0.15">
      <c r="A227" s="1" t="str">
        <f>"002176"</f>
        <v>002176</v>
      </c>
      <c r="B227" s="1" t="s">
        <v>226</v>
      </c>
    </row>
    <row r="228" spans="1:2" x14ac:dyDescent="0.15">
      <c r="A228" s="1" t="str">
        <f>"002179"</f>
        <v>002179</v>
      </c>
      <c r="B228" s="1" t="s">
        <v>227</v>
      </c>
    </row>
    <row r="229" spans="1:2" x14ac:dyDescent="0.15">
      <c r="A229" s="1" t="str">
        <f>"002181"</f>
        <v>002181</v>
      </c>
      <c r="B229" s="1" t="s">
        <v>228</v>
      </c>
    </row>
    <row r="230" spans="1:2" x14ac:dyDescent="0.15">
      <c r="A230" s="1" t="str">
        <f>"002183"</f>
        <v>002183</v>
      </c>
      <c r="B230" s="1" t="s">
        <v>229</v>
      </c>
    </row>
    <row r="231" spans="1:2" x14ac:dyDescent="0.15">
      <c r="A231" s="1" t="str">
        <f>"002185"</f>
        <v>002185</v>
      </c>
      <c r="B231" s="1" t="s">
        <v>230</v>
      </c>
    </row>
    <row r="232" spans="1:2" x14ac:dyDescent="0.15">
      <c r="A232" s="1" t="str">
        <f>"002190"</f>
        <v>002190</v>
      </c>
      <c r="B232" s="1" t="s">
        <v>231</v>
      </c>
    </row>
    <row r="233" spans="1:2" x14ac:dyDescent="0.15">
      <c r="A233" s="1" t="str">
        <f>"002191"</f>
        <v>002191</v>
      </c>
      <c r="B233" s="1" t="s">
        <v>232</v>
      </c>
    </row>
    <row r="234" spans="1:2" x14ac:dyDescent="0.15">
      <c r="A234" s="1" t="str">
        <f>"002202"</f>
        <v>002202</v>
      </c>
      <c r="B234" s="1" t="s">
        <v>233</v>
      </c>
    </row>
    <row r="235" spans="1:2" x14ac:dyDescent="0.15">
      <c r="A235" s="1" t="str">
        <f>"002203"</f>
        <v>002203</v>
      </c>
      <c r="B235" s="1" t="s">
        <v>234</v>
      </c>
    </row>
    <row r="236" spans="1:2" x14ac:dyDescent="0.15">
      <c r="A236" s="1" t="str">
        <f>"002204"</f>
        <v>002204</v>
      </c>
      <c r="B236" s="1" t="s">
        <v>235</v>
      </c>
    </row>
    <row r="237" spans="1:2" x14ac:dyDescent="0.15">
      <c r="A237" s="1" t="str">
        <f>"002219"</f>
        <v>002219</v>
      </c>
      <c r="B237" s="1" t="s">
        <v>236</v>
      </c>
    </row>
    <row r="238" spans="1:2" x14ac:dyDescent="0.15">
      <c r="A238" s="1" t="str">
        <f>"002221"</f>
        <v>002221</v>
      </c>
      <c r="B238" s="1" t="s">
        <v>237</v>
      </c>
    </row>
    <row r="239" spans="1:2" x14ac:dyDescent="0.15">
      <c r="A239" s="1" t="str">
        <f>"002223"</f>
        <v>002223</v>
      </c>
      <c r="B239" s="1" t="s">
        <v>238</v>
      </c>
    </row>
    <row r="240" spans="1:2" x14ac:dyDescent="0.15">
      <c r="A240" s="1" t="str">
        <f>"002229"</f>
        <v>002229</v>
      </c>
      <c r="B240" s="1" t="s">
        <v>239</v>
      </c>
    </row>
    <row r="241" spans="1:2" x14ac:dyDescent="0.15">
      <c r="A241" s="1" t="str">
        <f>"002230"</f>
        <v>002230</v>
      </c>
      <c r="B241" s="1" t="s">
        <v>240</v>
      </c>
    </row>
    <row r="242" spans="1:2" x14ac:dyDescent="0.15">
      <c r="A242" s="1" t="str">
        <f>"002233"</f>
        <v>002233</v>
      </c>
      <c r="B242" s="1" t="s">
        <v>241</v>
      </c>
    </row>
    <row r="243" spans="1:2" x14ac:dyDescent="0.15">
      <c r="A243" s="1" t="str">
        <f>"002236"</f>
        <v>002236</v>
      </c>
      <c r="B243" s="1" t="s">
        <v>242</v>
      </c>
    </row>
    <row r="244" spans="1:2" x14ac:dyDescent="0.15">
      <c r="A244" s="1" t="str">
        <f>"002237"</f>
        <v>002237</v>
      </c>
      <c r="B244" s="1" t="s">
        <v>243</v>
      </c>
    </row>
    <row r="245" spans="1:2" x14ac:dyDescent="0.15">
      <c r="A245" s="1" t="str">
        <f>"002241"</f>
        <v>002241</v>
      </c>
      <c r="B245" s="1" t="s">
        <v>244</v>
      </c>
    </row>
    <row r="246" spans="1:2" x14ac:dyDescent="0.15">
      <c r="A246" s="1" t="str">
        <f>"002242"</f>
        <v>002242</v>
      </c>
      <c r="B246" s="1" t="s">
        <v>245</v>
      </c>
    </row>
    <row r="247" spans="1:2" x14ac:dyDescent="0.15">
      <c r="A247" s="1" t="str">
        <f>"002244"</f>
        <v>002244</v>
      </c>
      <c r="B247" s="1" t="s">
        <v>246</v>
      </c>
    </row>
    <row r="248" spans="1:2" x14ac:dyDescent="0.15">
      <c r="A248" s="1" t="str">
        <f>"002250"</f>
        <v>002250</v>
      </c>
      <c r="B248" s="1" t="s">
        <v>247</v>
      </c>
    </row>
    <row r="249" spans="1:2" x14ac:dyDescent="0.15">
      <c r="A249" s="1" t="str">
        <f>"002251"</f>
        <v>002251</v>
      </c>
      <c r="B249" s="1" t="s">
        <v>248</v>
      </c>
    </row>
    <row r="250" spans="1:2" x14ac:dyDescent="0.15">
      <c r="A250" s="1" t="str">
        <f>"002252"</f>
        <v>002252</v>
      </c>
      <c r="B250" s="1" t="s">
        <v>249</v>
      </c>
    </row>
    <row r="251" spans="1:2" x14ac:dyDescent="0.15">
      <c r="A251" s="1" t="str">
        <f>"002261"</f>
        <v>002261</v>
      </c>
      <c r="B251" s="1" t="s">
        <v>250</v>
      </c>
    </row>
    <row r="252" spans="1:2" x14ac:dyDescent="0.15">
      <c r="A252" s="1" t="str">
        <f>"002262"</f>
        <v>002262</v>
      </c>
      <c r="B252" s="1" t="s">
        <v>251</v>
      </c>
    </row>
    <row r="253" spans="1:2" x14ac:dyDescent="0.15">
      <c r="A253" s="1" t="str">
        <f>"002266"</f>
        <v>002266</v>
      </c>
      <c r="B253" s="1" t="s">
        <v>252</v>
      </c>
    </row>
    <row r="254" spans="1:2" x14ac:dyDescent="0.15">
      <c r="A254" s="1" t="str">
        <f>"002267"</f>
        <v>002267</v>
      </c>
      <c r="B254" s="1" t="s">
        <v>253</v>
      </c>
    </row>
    <row r="255" spans="1:2" x14ac:dyDescent="0.15">
      <c r="A255" s="1" t="str">
        <f>"002268"</f>
        <v>002268</v>
      </c>
      <c r="B255" s="1" t="s">
        <v>254</v>
      </c>
    </row>
    <row r="256" spans="1:2" x14ac:dyDescent="0.15">
      <c r="A256" s="1" t="str">
        <f>"002269"</f>
        <v>002269</v>
      </c>
      <c r="B256" s="1" t="s">
        <v>255</v>
      </c>
    </row>
    <row r="257" spans="1:2" x14ac:dyDescent="0.15">
      <c r="A257" s="1" t="str">
        <f>"002273"</f>
        <v>002273</v>
      </c>
      <c r="B257" s="1" t="s">
        <v>256</v>
      </c>
    </row>
    <row r="258" spans="1:2" x14ac:dyDescent="0.15">
      <c r="A258" s="1" t="str">
        <f>"002275"</f>
        <v>002275</v>
      </c>
      <c r="B258" s="1" t="s">
        <v>257</v>
      </c>
    </row>
    <row r="259" spans="1:2" x14ac:dyDescent="0.15">
      <c r="A259" s="1" t="str">
        <f>"002276"</f>
        <v>002276</v>
      </c>
      <c r="B259" s="1" t="s">
        <v>258</v>
      </c>
    </row>
    <row r="260" spans="1:2" x14ac:dyDescent="0.15">
      <c r="A260" s="1" t="str">
        <f>"002277"</f>
        <v>002277</v>
      </c>
      <c r="B260" s="1" t="s">
        <v>259</v>
      </c>
    </row>
    <row r="261" spans="1:2" x14ac:dyDescent="0.15">
      <c r="A261" s="1" t="str">
        <f>"002281"</f>
        <v>002281</v>
      </c>
      <c r="B261" s="1" t="s">
        <v>260</v>
      </c>
    </row>
    <row r="262" spans="1:2" x14ac:dyDescent="0.15">
      <c r="A262" s="1" t="str">
        <f>"002285"</f>
        <v>002285</v>
      </c>
      <c r="B262" s="1" t="s">
        <v>261</v>
      </c>
    </row>
    <row r="263" spans="1:2" x14ac:dyDescent="0.15">
      <c r="A263" s="1" t="str">
        <f>"002287"</f>
        <v>002287</v>
      </c>
      <c r="B263" s="1" t="s">
        <v>262</v>
      </c>
    </row>
    <row r="264" spans="1:2" x14ac:dyDescent="0.15">
      <c r="A264" s="1" t="str">
        <f>"002292"</f>
        <v>002292</v>
      </c>
      <c r="B264" s="1" t="s">
        <v>263</v>
      </c>
    </row>
    <row r="265" spans="1:2" x14ac:dyDescent="0.15">
      <c r="A265" s="1" t="str">
        <f>"002293"</f>
        <v>002293</v>
      </c>
      <c r="B265" s="1" t="s">
        <v>264</v>
      </c>
    </row>
    <row r="266" spans="1:2" x14ac:dyDescent="0.15">
      <c r="A266" s="1" t="str">
        <f>"002294"</f>
        <v>002294</v>
      </c>
      <c r="B266" s="1" t="s">
        <v>265</v>
      </c>
    </row>
    <row r="267" spans="1:2" x14ac:dyDescent="0.15">
      <c r="A267" s="1" t="str">
        <f>"002299"</f>
        <v>002299</v>
      </c>
      <c r="B267" s="1" t="s">
        <v>266</v>
      </c>
    </row>
    <row r="268" spans="1:2" x14ac:dyDescent="0.15">
      <c r="A268" s="1" t="str">
        <f>"002304"</f>
        <v>002304</v>
      </c>
      <c r="B268" s="1" t="s">
        <v>267</v>
      </c>
    </row>
    <row r="269" spans="1:2" x14ac:dyDescent="0.15">
      <c r="A269" s="1" t="str">
        <f>"002307"</f>
        <v>002307</v>
      </c>
      <c r="B269" s="1" t="s">
        <v>268</v>
      </c>
    </row>
    <row r="270" spans="1:2" x14ac:dyDescent="0.15">
      <c r="A270" s="1" t="str">
        <f>"002308"</f>
        <v>002308</v>
      </c>
      <c r="B270" s="1" t="s">
        <v>269</v>
      </c>
    </row>
    <row r="271" spans="1:2" x14ac:dyDescent="0.15">
      <c r="A271" s="1" t="str">
        <f>"002310"</f>
        <v>002310</v>
      </c>
      <c r="B271" s="1" t="s">
        <v>270</v>
      </c>
    </row>
    <row r="272" spans="1:2" x14ac:dyDescent="0.15">
      <c r="A272" s="1" t="str">
        <f>"002311"</f>
        <v>002311</v>
      </c>
      <c r="B272" s="1" t="s">
        <v>271</v>
      </c>
    </row>
    <row r="273" spans="1:2" x14ac:dyDescent="0.15">
      <c r="A273" s="1" t="str">
        <f>"002312"</f>
        <v>002312</v>
      </c>
      <c r="B273" s="1" t="s">
        <v>272</v>
      </c>
    </row>
    <row r="274" spans="1:2" x14ac:dyDescent="0.15">
      <c r="A274" s="1" t="str">
        <f>"002313"</f>
        <v>002313</v>
      </c>
      <c r="B274" s="1" t="s">
        <v>273</v>
      </c>
    </row>
    <row r="275" spans="1:2" x14ac:dyDescent="0.15">
      <c r="A275" s="1" t="str">
        <f>"002317"</f>
        <v>002317</v>
      </c>
      <c r="B275" s="1" t="s">
        <v>274</v>
      </c>
    </row>
    <row r="276" spans="1:2" x14ac:dyDescent="0.15">
      <c r="A276" s="1" t="str">
        <f>"002318"</f>
        <v>002318</v>
      </c>
      <c r="B276" s="1" t="s">
        <v>275</v>
      </c>
    </row>
    <row r="277" spans="1:2" x14ac:dyDescent="0.15">
      <c r="A277" s="1" t="str">
        <f>"002325"</f>
        <v>002325</v>
      </c>
      <c r="B277" s="1" t="s">
        <v>276</v>
      </c>
    </row>
    <row r="278" spans="1:2" x14ac:dyDescent="0.15">
      <c r="A278" s="1" t="str">
        <f>"002340"</f>
        <v>002340</v>
      </c>
      <c r="B278" s="1" t="s">
        <v>277</v>
      </c>
    </row>
    <row r="279" spans="1:2" x14ac:dyDescent="0.15">
      <c r="A279" s="1" t="str">
        <f>"002344"</f>
        <v>002344</v>
      </c>
      <c r="B279" s="1" t="s">
        <v>278</v>
      </c>
    </row>
    <row r="280" spans="1:2" x14ac:dyDescent="0.15">
      <c r="A280" s="1" t="str">
        <f>"002353"</f>
        <v>002353</v>
      </c>
      <c r="B280" s="1" t="s">
        <v>279</v>
      </c>
    </row>
    <row r="281" spans="1:2" x14ac:dyDescent="0.15">
      <c r="A281" s="1" t="str">
        <f>"002355"</f>
        <v>002355</v>
      </c>
      <c r="B281" s="1" t="s">
        <v>280</v>
      </c>
    </row>
    <row r="282" spans="1:2" x14ac:dyDescent="0.15">
      <c r="A282" s="1" t="str">
        <f>"002368"</f>
        <v>002368</v>
      </c>
      <c r="B282" s="1" t="s">
        <v>281</v>
      </c>
    </row>
    <row r="283" spans="1:2" x14ac:dyDescent="0.15">
      <c r="A283" s="1" t="str">
        <f>"002369"</f>
        <v>002369</v>
      </c>
      <c r="B283" s="1" t="s">
        <v>282</v>
      </c>
    </row>
    <row r="284" spans="1:2" x14ac:dyDescent="0.15">
      <c r="A284" s="1" t="str">
        <f>"002371"</f>
        <v>002371</v>
      </c>
      <c r="B284" s="1" t="s">
        <v>283</v>
      </c>
    </row>
    <row r="285" spans="1:2" x14ac:dyDescent="0.15">
      <c r="A285" s="1" t="str">
        <f>"002375"</f>
        <v>002375</v>
      </c>
      <c r="B285" s="1" t="s">
        <v>284</v>
      </c>
    </row>
    <row r="286" spans="1:2" x14ac:dyDescent="0.15">
      <c r="A286" s="1" t="str">
        <f>"002378"</f>
        <v>002378</v>
      </c>
      <c r="B286" s="1" t="s">
        <v>285</v>
      </c>
    </row>
    <row r="287" spans="1:2" x14ac:dyDescent="0.15">
      <c r="A287" s="1" t="str">
        <f>"002385"</f>
        <v>002385</v>
      </c>
      <c r="B287" s="1" t="s">
        <v>286</v>
      </c>
    </row>
    <row r="288" spans="1:2" x14ac:dyDescent="0.15">
      <c r="A288" s="1" t="str">
        <f>"002393"</f>
        <v>002393</v>
      </c>
      <c r="B288" s="1" t="s">
        <v>287</v>
      </c>
    </row>
    <row r="289" spans="1:2" x14ac:dyDescent="0.15">
      <c r="A289" s="1" t="str">
        <f>"002396"</f>
        <v>002396</v>
      </c>
      <c r="B289" s="1" t="s">
        <v>288</v>
      </c>
    </row>
    <row r="290" spans="1:2" x14ac:dyDescent="0.15">
      <c r="A290" s="1" t="str">
        <f>"002399"</f>
        <v>002399</v>
      </c>
      <c r="B290" s="1" t="s">
        <v>289</v>
      </c>
    </row>
    <row r="291" spans="1:2" x14ac:dyDescent="0.15">
      <c r="A291" s="1" t="str">
        <f>"002400"</f>
        <v>002400</v>
      </c>
      <c r="B291" s="1" t="s">
        <v>290</v>
      </c>
    </row>
    <row r="292" spans="1:2" x14ac:dyDescent="0.15">
      <c r="A292" s="1" t="str">
        <f>"002401"</f>
        <v>002401</v>
      </c>
      <c r="B292" s="1" t="s">
        <v>291</v>
      </c>
    </row>
    <row r="293" spans="1:2" x14ac:dyDescent="0.15">
      <c r="A293" s="1" t="str">
        <f>"002405"</f>
        <v>002405</v>
      </c>
      <c r="B293" s="1" t="s">
        <v>292</v>
      </c>
    </row>
    <row r="294" spans="1:2" x14ac:dyDescent="0.15">
      <c r="A294" s="1" t="str">
        <f>"002407"</f>
        <v>002407</v>
      </c>
      <c r="B294" s="1" t="s">
        <v>293</v>
      </c>
    </row>
    <row r="295" spans="1:2" x14ac:dyDescent="0.15">
      <c r="A295" s="1" t="str">
        <f>"002408"</f>
        <v>002408</v>
      </c>
      <c r="B295" s="1" t="s">
        <v>294</v>
      </c>
    </row>
    <row r="296" spans="1:2" x14ac:dyDescent="0.15">
      <c r="A296" s="1" t="str">
        <f>"002410"</f>
        <v>002410</v>
      </c>
      <c r="B296" s="1" t="s">
        <v>295</v>
      </c>
    </row>
    <row r="297" spans="1:2" x14ac:dyDescent="0.15">
      <c r="A297" s="1" t="str">
        <f>"002414"</f>
        <v>002414</v>
      </c>
      <c r="B297" s="1" t="s">
        <v>296</v>
      </c>
    </row>
    <row r="298" spans="1:2" x14ac:dyDescent="0.15">
      <c r="A298" s="1" t="str">
        <f>"002415"</f>
        <v>002415</v>
      </c>
      <c r="B298" s="1" t="s">
        <v>297</v>
      </c>
    </row>
    <row r="299" spans="1:2" x14ac:dyDescent="0.15">
      <c r="A299" s="1" t="str">
        <f>"002416"</f>
        <v>002416</v>
      </c>
      <c r="B299" s="1" t="s">
        <v>298</v>
      </c>
    </row>
    <row r="300" spans="1:2" x14ac:dyDescent="0.15">
      <c r="A300" s="1" t="str">
        <f>"002419"</f>
        <v>002419</v>
      </c>
      <c r="B300" s="1" t="s">
        <v>299</v>
      </c>
    </row>
    <row r="301" spans="1:2" x14ac:dyDescent="0.15">
      <c r="A301" s="1" t="str">
        <f>"002423"</f>
        <v>002423</v>
      </c>
      <c r="B301" s="1" t="s">
        <v>300</v>
      </c>
    </row>
    <row r="302" spans="1:2" x14ac:dyDescent="0.15">
      <c r="A302" s="1" t="str">
        <f>"002424"</f>
        <v>002424</v>
      </c>
      <c r="B302" s="1" t="s">
        <v>301</v>
      </c>
    </row>
    <row r="303" spans="1:2" x14ac:dyDescent="0.15">
      <c r="A303" s="1" t="str">
        <f>"002428"</f>
        <v>002428</v>
      </c>
      <c r="B303" s="1" t="s">
        <v>302</v>
      </c>
    </row>
    <row r="304" spans="1:2" x14ac:dyDescent="0.15">
      <c r="A304" s="1" t="str">
        <f>"002429"</f>
        <v>002429</v>
      </c>
      <c r="B304" s="1" t="s">
        <v>303</v>
      </c>
    </row>
    <row r="305" spans="1:2" x14ac:dyDescent="0.15">
      <c r="A305" s="1" t="str">
        <f>"002431"</f>
        <v>002431</v>
      </c>
      <c r="B305" s="1" t="s">
        <v>304</v>
      </c>
    </row>
    <row r="306" spans="1:2" x14ac:dyDescent="0.15">
      <c r="A306" s="1" t="str">
        <f>"002437"</f>
        <v>002437</v>
      </c>
      <c r="B306" s="1" t="s">
        <v>305</v>
      </c>
    </row>
    <row r="307" spans="1:2" x14ac:dyDescent="0.15">
      <c r="A307" s="1" t="str">
        <f>"002439"</f>
        <v>002439</v>
      </c>
      <c r="B307" s="1" t="s">
        <v>306</v>
      </c>
    </row>
    <row r="308" spans="1:2" x14ac:dyDescent="0.15">
      <c r="A308" s="1" t="str">
        <f>"002440"</f>
        <v>002440</v>
      </c>
      <c r="B308" s="1" t="s">
        <v>307</v>
      </c>
    </row>
    <row r="309" spans="1:2" x14ac:dyDescent="0.15">
      <c r="A309" s="1" t="str">
        <f>"002444"</f>
        <v>002444</v>
      </c>
      <c r="B309" s="1" t="s">
        <v>308</v>
      </c>
    </row>
    <row r="310" spans="1:2" x14ac:dyDescent="0.15">
      <c r="A310" s="1" t="str">
        <f>"002450"</f>
        <v>002450</v>
      </c>
      <c r="B310" s="1" t="s">
        <v>309</v>
      </c>
    </row>
    <row r="311" spans="1:2" x14ac:dyDescent="0.15">
      <c r="A311" s="1" t="str">
        <f>"002456"</f>
        <v>002456</v>
      </c>
      <c r="B311" s="1" t="s">
        <v>310</v>
      </c>
    </row>
    <row r="312" spans="1:2" x14ac:dyDescent="0.15">
      <c r="A312" s="1" t="str">
        <f>"002460"</f>
        <v>002460</v>
      </c>
      <c r="B312" s="1" t="s">
        <v>311</v>
      </c>
    </row>
    <row r="313" spans="1:2" x14ac:dyDescent="0.15">
      <c r="A313" s="1" t="str">
        <f>"002461"</f>
        <v>002461</v>
      </c>
      <c r="B313" s="1" t="s">
        <v>312</v>
      </c>
    </row>
    <row r="314" spans="1:2" x14ac:dyDescent="0.15">
      <c r="A314" s="1" t="str">
        <f>"002465"</f>
        <v>002465</v>
      </c>
      <c r="B314" s="1" t="s">
        <v>313</v>
      </c>
    </row>
    <row r="315" spans="1:2" x14ac:dyDescent="0.15">
      <c r="A315" s="1" t="str">
        <f>"002467"</f>
        <v>002467</v>
      </c>
      <c r="B315" s="1" t="s">
        <v>314</v>
      </c>
    </row>
    <row r="316" spans="1:2" x14ac:dyDescent="0.15">
      <c r="A316" s="1" t="str">
        <f>"002470"</f>
        <v>002470</v>
      </c>
      <c r="B316" s="1" t="s">
        <v>315</v>
      </c>
    </row>
    <row r="317" spans="1:2" x14ac:dyDescent="0.15">
      <c r="A317" s="1" t="str">
        <f>"002474"</f>
        <v>002474</v>
      </c>
      <c r="B317" s="1" t="s">
        <v>316</v>
      </c>
    </row>
    <row r="318" spans="1:2" x14ac:dyDescent="0.15">
      <c r="A318" s="1" t="str">
        <f>"002475"</f>
        <v>002475</v>
      </c>
      <c r="B318" s="1" t="s">
        <v>317</v>
      </c>
    </row>
    <row r="319" spans="1:2" x14ac:dyDescent="0.15">
      <c r="A319" s="1" t="str">
        <f>"002476"</f>
        <v>002476</v>
      </c>
      <c r="B319" s="1" t="s">
        <v>318</v>
      </c>
    </row>
    <row r="320" spans="1:2" x14ac:dyDescent="0.15">
      <c r="A320" s="1" t="str">
        <f>"002482"</f>
        <v>002482</v>
      </c>
      <c r="B320" s="1" t="s">
        <v>319</v>
      </c>
    </row>
    <row r="321" spans="1:2" x14ac:dyDescent="0.15">
      <c r="A321" s="1" t="str">
        <f>"002490"</f>
        <v>002490</v>
      </c>
      <c r="B321" s="1" t="s">
        <v>320</v>
      </c>
    </row>
    <row r="322" spans="1:2" x14ac:dyDescent="0.15">
      <c r="A322" s="1" t="str">
        <f>"002493"</f>
        <v>002493</v>
      </c>
      <c r="B322" s="1" t="s">
        <v>321</v>
      </c>
    </row>
    <row r="323" spans="1:2" x14ac:dyDescent="0.15">
      <c r="A323" s="1" t="str">
        <f>"002500"</f>
        <v>002500</v>
      </c>
      <c r="B323" s="1" t="s">
        <v>322</v>
      </c>
    </row>
    <row r="324" spans="1:2" x14ac:dyDescent="0.15">
      <c r="A324" s="1" t="str">
        <f>"002501"</f>
        <v>002501</v>
      </c>
      <c r="B324" s="1" t="s">
        <v>323</v>
      </c>
    </row>
    <row r="325" spans="1:2" x14ac:dyDescent="0.15">
      <c r="A325" s="1" t="str">
        <f>"002508"</f>
        <v>002508</v>
      </c>
      <c r="B325" s="1" t="s">
        <v>324</v>
      </c>
    </row>
    <row r="326" spans="1:2" x14ac:dyDescent="0.15">
      <c r="A326" s="1" t="str">
        <f>"002518"</f>
        <v>002518</v>
      </c>
      <c r="B326" s="1" t="s">
        <v>325</v>
      </c>
    </row>
    <row r="327" spans="1:2" x14ac:dyDescent="0.15">
      <c r="A327" s="1" t="str">
        <f>"002524"</f>
        <v>002524</v>
      </c>
      <c r="B327" s="1" t="s">
        <v>326</v>
      </c>
    </row>
    <row r="328" spans="1:2" x14ac:dyDescent="0.15">
      <c r="A328" s="1" t="str">
        <f>"002556"</f>
        <v>002556</v>
      </c>
      <c r="B328" s="1" t="s">
        <v>327</v>
      </c>
    </row>
    <row r="329" spans="1:2" x14ac:dyDescent="0.15">
      <c r="A329" s="1" t="str">
        <f>"002570"</f>
        <v>002570</v>
      </c>
      <c r="B329" s="1" t="s">
        <v>328</v>
      </c>
    </row>
    <row r="330" spans="1:2" x14ac:dyDescent="0.15">
      <c r="A330" s="1" t="str">
        <f>"002571"</f>
        <v>002571</v>
      </c>
      <c r="B330" s="1" t="s">
        <v>329</v>
      </c>
    </row>
    <row r="331" spans="1:2" x14ac:dyDescent="0.15">
      <c r="A331" s="1" t="str">
        <f>"002573"</f>
        <v>002573</v>
      </c>
      <c r="B331" s="1" t="s">
        <v>330</v>
      </c>
    </row>
    <row r="332" spans="1:2" x14ac:dyDescent="0.15">
      <c r="A332" s="1" t="str">
        <f>"002574"</f>
        <v>002574</v>
      </c>
      <c r="B332" s="1" t="s">
        <v>331</v>
      </c>
    </row>
    <row r="333" spans="1:2" x14ac:dyDescent="0.15">
      <c r="A333" s="1" t="str">
        <f>"002577"</f>
        <v>002577</v>
      </c>
      <c r="B333" s="1" t="s">
        <v>332</v>
      </c>
    </row>
    <row r="334" spans="1:2" x14ac:dyDescent="0.15">
      <c r="A334" s="1" t="str">
        <f>"002579"</f>
        <v>002579</v>
      </c>
      <c r="B334" s="1" t="s">
        <v>333</v>
      </c>
    </row>
    <row r="335" spans="1:2" x14ac:dyDescent="0.15">
      <c r="A335" s="1" t="str">
        <f>"002594"</f>
        <v>002594</v>
      </c>
      <c r="B335" s="1" t="s">
        <v>334</v>
      </c>
    </row>
    <row r="336" spans="1:2" x14ac:dyDescent="0.15">
      <c r="A336" s="1" t="str">
        <f>"002603"</f>
        <v>002603</v>
      </c>
      <c r="B336" s="1" t="s">
        <v>335</v>
      </c>
    </row>
    <row r="337" spans="1:2" x14ac:dyDescent="0.15">
      <c r="A337" s="1" t="str">
        <f>"002642"</f>
        <v>002642</v>
      </c>
      <c r="B337" s="1" t="s">
        <v>336</v>
      </c>
    </row>
    <row r="338" spans="1:2" x14ac:dyDescent="0.15">
      <c r="A338" s="1" t="str">
        <f>"002646"</f>
        <v>002646</v>
      </c>
      <c r="B338" s="1" t="s">
        <v>337</v>
      </c>
    </row>
    <row r="339" spans="1:2" x14ac:dyDescent="0.15">
      <c r="A339" s="1" t="str">
        <f>"002648"</f>
        <v>002648</v>
      </c>
      <c r="B339" s="1" t="s">
        <v>338</v>
      </c>
    </row>
    <row r="340" spans="1:2" x14ac:dyDescent="0.15">
      <c r="A340" s="1" t="str">
        <f>"002653"</f>
        <v>002653</v>
      </c>
      <c r="B340" s="1" t="s">
        <v>339</v>
      </c>
    </row>
    <row r="341" spans="1:2" x14ac:dyDescent="0.15">
      <c r="A341" s="1" t="str">
        <f>"002673"</f>
        <v>002673</v>
      </c>
      <c r="B341" s="1" t="s">
        <v>340</v>
      </c>
    </row>
    <row r="342" spans="1:2" x14ac:dyDescent="0.15">
      <c r="A342" s="1" t="str">
        <f>"002681"</f>
        <v>002681</v>
      </c>
      <c r="B342" s="1" t="s">
        <v>341</v>
      </c>
    </row>
    <row r="343" spans="1:2" x14ac:dyDescent="0.15">
      <c r="A343" s="1" t="str">
        <f>"002701"</f>
        <v>002701</v>
      </c>
      <c r="B343" s="1" t="s">
        <v>342</v>
      </c>
    </row>
    <row r="344" spans="1:2" x14ac:dyDescent="0.15">
      <c r="A344" s="1" t="str">
        <f>"159901"</f>
        <v>159901</v>
      </c>
      <c r="B344" s="1" t="s">
        <v>343</v>
      </c>
    </row>
    <row r="345" spans="1:2" x14ac:dyDescent="0.15">
      <c r="A345" s="1" t="str">
        <f>"159902"</f>
        <v>159902</v>
      </c>
      <c r="B345" s="1" t="s">
        <v>344</v>
      </c>
    </row>
    <row r="346" spans="1:2" x14ac:dyDescent="0.15">
      <c r="A346" s="1" t="str">
        <f>"159903"</f>
        <v>159903</v>
      </c>
      <c r="B346" s="1" t="s">
        <v>345</v>
      </c>
    </row>
    <row r="347" spans="1:2" x14ac:dyDescent="0.15">
      <c r="A347" s="1" t="str">
        <f>"159919"</f>
        <v>159919</v>
      </c>
      <c r="B347" s="1" t="s">
        <v>346</v>
      </c>
    </row>
    <row r="348" spans="1:2" x14ac:dyDescent="0.15">
      <c r="A348" s="1" t="str">
        <f>"159925"</f>
        <v>159925</v>
      </c>
      <c r="B348" s="1" t="s">
        <v>347</v>
      </c>
    </row>
    <row r="349" spans="1:2" x14ac:dyDescent="0.15">
      <c r="A349" s="1" t="str">
        <f>"159933"</f>
        <v>159933</v>
      </c>
      <c r="B349" s="1" t="s">
        <v>348</v>
      </c>
    </row>
    <row r="350" spans="1:2" x14ac:dyDescent="0.15">
      <c r="A350" s="1" t="str">
        <f>"300001"</f>
        <v>300001</v>
      </c>
      <c r="B350" s="1" t="s">
        <v>349</v>
      </c>
    </row>
    <row r="351" spans="1:2" x14ac:dyDescent="0.15">
      <c r="A351" s="1" t="str">
        <f>"300002"</f>
        <v>300002</v>
      </c>
      <c r="B351" s="1" t="s">
        <v>350</v>
      </c>
    </row>
    <row r="352" spans="1:2" x14ac:dyDescent="0.15">
      <c r="A352" s="1" t="str">
        <f>"300003"</f>
        <v>300003</v>
      </c>
      <c r="B352" s="1" t="s">
        <v>351</v>
      </c>
    </row>
    <row r="353" spans="1:2" x14ac:dyDescent="0.15">
      <c r="A353" s="1" t="str">
        <f>"300005"</f>
        <v>300005</v>
      </c>
      <c r="B353" s="1" t="s">
        <v>352</v>
      </c>
    </row>
    <row r="354" spans="1:2" x14ac:dyDescent="0.15">
      <c r="A354" s="1" t="str">
        <f>"300010"</f>
        <v>300010</v>
      </c>
      <c r="B354" s="1" t="s">
        <v>353</v>
      </c>
    </row>
    <row r="355" spans="1:2" x14ac:dyDescent="0.15">
      <c r="A355" s="1" t="str">
        <f>"300014"</f>
        <v>300014</v>
      </c>
      <c r="B355" s="1" t="s">
        <v>354</v>
      </c>
    </row>
    <row r="356" spans="1:2" x14ac:dyDescent="0.15">
      <c r="A356" s="1" t="str">
        <f>"300015"</f>
        <v>300015</v>
      </c>
      <c r="B356" s="1" t="s">
        <v>355</v>
      </c>
    </row>
    <row r="357" spans="1:2" x14ac:dyDescent="0.15">
      <c r="A357" s="1" t="str">
        <f>"300017"</f>
        <v>300017</v>
      </c>
      <c r="B357" s="1" t="s">
        <v>356</v>
      </c>
    </row>
    <row r="358" spans="1:2" x14ac:dyDescent="0.15">
      <c r="A358" s="1" t="str">
        <f>"300020"</f>
        <v>300020</v>
      </c>
      <c r="B358" s="1" t="s">
        <v>357</v>
      </c>
    </row>
    <row r="359" spans="1:2" x14ac:dyDescent="0.15">
      <c r="A359" s="1" t="str">
        <f>"300024"</f>
        <v>300024</v>
      </c>
      <c r="B359" s="1" t="s">
        <v>358</v>
      </c>
    </row>
    <row r="360" spans="1:2" x14ac:dyDescent="0.15">
      <c r="A360" s="1" t="str">
        <f>"300026"</f>
        <v>300026</v>
      </c>
      <c r="B360" s="1" t="s">
        <v>359</v>
      </c>
    </row>
    <row r="361" spans="1:2" x14ac:dyDescent="0.15">
      <c r="A361" s="1" t="str">
        <f>"300027"</f>
        <v>300027</v>
      </c>
      <c r="B361" s="1" t="s">
        <v>360</v>
      </c>
    </row>
    <row r="362" spans="1:2" x14ac:dyDescent="0.15">
      <c r="A362" s="1" t="str">
        <f>"300034"</f>
        <v>300034</v>
      </c>
      <c r="B362" s="1" t="s">
        <v>361</v>
      </c>
    </row>
    <row r="363" spans="1:2" x14ac:dyDescent="0.15">
      <c r="A363" s="1" t="str">
        <f>"300039"</f>
        <v>300039</v>
      </c>
      <c r="B363" s="1" t="s">
        <v>362</v>
      </c>
    </row>
    <row r="364" spans="1:2" x14ac:dyDescent="0.15">
      <c r="A364" s="1" t="str">
        <f>"300052"</f>
        <v>300052</v>
      </c>
      <c r="B364" s="1" t="s">
        <v>363</v>
      </c>
    </row>
    <row r="365" spans="1:2" x14ac:dyDescent="0.15">
      <c r="A365" s="1" t="str">
        <f>"300053"</f>
        <v>300053</v>
      </c>
      <c r="B365" s="1" t="s">
        <v>364</v>
      </c>
    </row>
    <row r="366" spans="1:2" x14ac:dyDescent="0.15">
      <c r="A366" s="1" t="str">
        <f>"300055"</f>
        <v>300055</v>
      </c>
      <c r="B366" s="1" t="s">
        <v>365</v>
      </c>
    </row>
    <row r="367" spans="1:2" x14ac:dyDescent="0.15">
      <c r="A367" s="1" t="str">
        <f>"300058"</f>
        <v>300058</v>
      </c>
      <c r="B367" s="1" t="s">
        <v>366</v>
      </c>
    </row>
    <row r="368" spans="1:2" x14ac:dyDescent="0.15">
      <c r="A368" s="1" t="str">
        <f>"300059"</f>
        <v>300059</v>
      </c>
      <c r="B368" s="1" t="s">
        <v>367</v>
      </c>
    </row>
    <row r="369" spans="1:2" x14ac:dyDescent="0.15">
      <c r="A369" s="1" t="str">
        <f>"300065"</f>
        <v>300065</v>
      </c>
      <c r="B369" s="1" t="s">
        <v>368</v>
      </c>
    </row>
    <row r="370" spans="1:2" x14ac:dyDescent="0.15">
      <c r="A370" s="1" t="str">
        <f>"300070"</f>
        <v>300070</v>
      </c>
      <c r="B370" s="1" t="s">
        <v>369</v>
      </c>
    </row>
    <row r="371" spans="1:2" x14ac:dyDescent="0.15">
      <c r="A371" s="1" t="str">
        <f>"300072"</f>
        <v>300072</v>
      </c>
      <c r="B371" s="1" t="s">
        <v>370</v>
      </c>
    </row>
    <row r="372" spans="1:2" x14ac:dyDescent="0.15">
      <c r="A372" s="1" t="str">
        <f>"300074"</f>
        <v>300074</v>
      </c>
      <c r="B372" s="1" t="s">
        <v>371</v>
      </c>
    </row>
    <row r="373" spans="1:2" x14ac:dyDescent="0.15">
      <c r="A373" s="1" t="str">
        <f>"300077"</f>
        <v>300077</v>
      </c>
      <c r="B373" s="1" t="s">
        <v>372</v>
      </c>
    </row>
    <row r="374" spans="1:2" x14ac:dyDescent="0.15">
      <c r="A374" s="1" t="str">
        <f>"300079"</f>
        <v>300079</v>
      </c>
      <c r="B374" s="1" t="s">
        <v>373</v>
      </c>
    </row>
    <row r="375" spans="1:2" x14ac:dyDescent="0.15">
      <c r="A375" s="1" t="str">
        <f>"300088"</f>
        <v>300088</v>
      </c>
      <c r="B375" s="1" t="s">
        <v>374</v>
      </c>
    </row>
    <row r="376" spans="1:2" x14ac:dyDescent="0.15">
      <c r="A376" s="1" t="str">
        <f>"300090"</f>
        <v>300090</v>
      </c>
      <c r="B376" s="1" t="s">
        <v>375</v>
      </c>
    </row>
    <row r="377" spans="1:2" x14ac:dyDescent="0.15">
      <c r="A377" s="1" t="str">
        <f>"300093"</f>
        <v>300093</v>
      </c>
      <c r="B377" s="1" t="s">
        <v>376</v>
      </c>
    </row>
    <row r="378" spans="1:2" x14ac:dyDescent="0.15">
      <c r="A378" s="1" t="str">
        <f>"300104"</f>
        <v>300104</v>
      </c>
      <c r="B378" s="1" t="s">
        <v>377</v>
      </c>
    </row>
    <row r="379" spans="1:2" x14ac:dyDescent="0.15">
      <c r="A379" s="1" t="str">
        <f>"300115"</f>
        <v>300115</v>
      </c>
      <c r="B379" s="1" t="s">
        <v>378</v>
      </c>
    </row>
    <row r="380" spans="1:2" x14ac:dyDescent="0.15">
      <c r="A380" s="1" t="str">
        <f>"300122"</f>
        <v>300122</v>
      </c>
      <c r="B380" s="1" t="s">
        <v>379</v>
      </c>
    </row>
    <row r="381" spans="1:2" x14ac:dyDescent="0.15">
      <c r="A381" s="1" t="str">
        <f>"300124"</f>
        <v>300124</v>
      </c>
      <c r="B381" s="1" t="s">
        <v>380</v>
      </c>
    </row>
    <row r="382" spans="1:2" x14ac:dyDescent="0.15">
      <c r="A382" s="1" t="str">
        <f>"300128"</f>
        <v>300128</v>
      </c>
      <c r="B382" s="1" t="s">
        <v>381</v>
      </c>
    </row>
    <row r="383" spans="1:2" x14ac:dyDescent="0.15">
      <c r="A383" s="1" t="str">
        <f>"300133"</f>
        <v>300133</v>
      </c>
      <c r="B383" s="1" t="s">
        <v>382</v>
      </c>
    </row>
    <row r="384" spans="1:2" x14ac:dyDescent="0.15">
      <c r="A384" s="1" t="str">
        <f>"300134"</f>
        <v>300134</v>
      </c>
      <c r="B384" s="1" t="s">
        <v>383</v>
      </c>
    </row>
    <row r="385" spans="1:2" x14ac:dyDescent="0.15">
      <c r="A385" s="1" t="str">
        <f>"300146"</f>
        <v>300146</v>
      </c>
      <c r="B385" s="1" t="s">
        <v>384</v>
      </c>
    </row>
    <row r="386" spans="1:2" x14ac:dyDescent="0.15">
      <c r="A386" s="1" t="str">
        <f>"300147"</f>
        <v>300147</v>
      </c>
      <c r="B386" s="1" t="s">
        <v>385</v>
      </c>
    </row>
    <row r="387" spans="1:2" x14ac:dyDescent="0.15">
      <c r="A387" s="1" t="str">
        <f>"300152"</f>
        <v>300152</v>
      </c>
      <c r="B387" s="1" t="s">
        <v>386</v>
      </c>
    </row>
    <row r="388" spans="1:2" x14ac:dyDescent="0.15">
      <c r="A388" s="1" t="str">
        <f>"300157"</f>
        <v>300157</v>
      </c>
      <c r="B388" s="1" t="s">
        <v>387</v>
      </c>
    </row>
    <row r="389" spans="1:2" x14ac:dyDescent="0.15">
      <c r="A389" s="1" t="str">
        <f>"300168"</f>
        <v>300168</v>
      </c>
      <c r="B389" s="1" t="s">
        <v>388</v>
      </c>
    </row>
    <row r="390" spans="1:2" x14ac:dyDescent="0.15">
      <c r="A390" s="1" t="str">
        <f>"300170"</f>
        <v>300170</v>
      </c>
      <c r="B390" s="1" t="s">
        <v>389</v>
      </c>
    </row>
    <row r="391" spans="1:2" x14ac:dyDescent="0.15">
      <c r="A391" s="1" t="str">
        <f>"300191"</f>
        <v>300191</v>
      </c>
      <c r="B391" s="1" t="s">
        <v>390</v>
      </c>
    </row>
    <row r="392" spans="1:2" x14ac:dyDescent="0.15">
      <c r="A392" s="1" t="str">
        <f>"300199"</f>
        <v>300199</v>
      </c>
      <c r="B392" s="1" t="s">
        <v>391</v>
      </c>
    </row>
    <row r="393" spans="1:2" x14ac:dyDescent="0.15">
      <c r="A393" s="1" t="str">
        <f>"300202"</f>
        <v>300202</v>
      </c>
      <c r="B393" s="1" t="s">
        <v>392</v>
      </c>
    </row>
    <row r="394" spans="1:2" x14ac:dyDescent="0.15">
      <c r="A394" s="1" t="str">
        <f>"300203"</f>
        <v>300203</v>
      </c>
      <c r="B394" s="1" t="s">
        <v>393</v>
      </c>
    </row>
    <row r="395" spans="1:2" x14ac:dyDescent="0.15">
      <c r="A395" s="1" t="str">
        <f>"300205"</f>
        <v>300205</v>
      </c>
      <c r="B395" s="1" t="s">
        <v>394</v>
      </c>
    </row>
    <row r="396" spans="1:2" x14ac:dyDescent="0.15">
      <c r="A396" s="1" t="str">
        <f>"300212"</f>
        <v>300212</v>
      </c>
      <c r="B396" s="1" t="s">
        <v>395</v>
      </c>
    </row>
    <row r="397" spans="1:2" x14ac:dyDescent="0.15">
      <c r="A397" s="1" t="str">
        <f>"300216"</f>
        <v>300216</v>
      </c>
      <c r="B397" s="1" t="s">
        <v>396</v>
      </c>
    </row>
    <row r="398" spans="1:2" x14ac:dyDescent="0.15">
      <c r="A398" s="1" t="str">
        <f>"300226"</f>
        <v>300226</v>
      </c>
      <c r="B398" s="1" t="s">
        <v>397</v>
      </c>
    </row>
    <row r="399" spans="1:2" x14ac:dyDescent="0.15">
      <c r="A399" s="1" t="str">
        <f>"300228"</f>
        <v>300228</v>
      </c>
      <c r="B399" s="1" t="s">
        <v>398</v>
      </c>
    </row>
    <row r="400" spans="1:2" x14ac:dyDescent="0.15">
      <c r="A400" s="1" t="str">
        <f>"300251"</f>
        <v>300251</v>
      </c>
      <c r="B400" s="1" t="s">
        <v>399</v>
      </c>
    </row>
    <row r="401" spans="1:2" x14ac:dyDescent="0.15">
      <c r="A401" s="1" t="str">
        <f>"300253"</f>
        <v>300253</v>
      </c>
      <c r="B401" s="1" t="s">
        <v>400</v>
      </c>
    </row>
    <row r="402" spans="1:2" x14ac:dyDescent="0.15">
      <c r="A402" s="1" t="str">
        <f>"300257"</f>
        <v>300257</v>
      </c>
      <c r="B402" s="1" t="s">
        <v>401</v>
      </c>
    </row>
    <row r="403" spans="1:2" x14ac:dyDescent="0.15">
      <c r="A403" s="1" t="str">
        <f>"300273"</f>
        <v>300273</v>
      </c>
      <c r="B403" s="1" t="s">
        <v>402</v>
      </c>
    </row>
    <row r="404" spans="1:2" x14ac:dyDescent="0.15">
      <c r="A404" s="1" t="str">
        <f>"300274"</f>
        <v>300274</v>
      </c>
      <c r="B404" s="1" t="s">
        <v>403</v>
      </c>
    </row>
    <row r="405" spans="1:2" x14ac:dyDescent="0.15">
      <c r="A405" s="1" t="str">
        <f>"300315"</f>
        <v>300315</v>
      </c>
      <c r="B405" s="1" t="s">
        <v>404</v>
      </c>
    </row>
    <row r="406" spans="1:2" x14ac:dyDescent="0.15">
      <c r="A406" s="1" t="str">
        <f>"300355"</f>
        <v>300355</v>
      </c>
      <c r="B406" s="1" t="s">
        <v>405</v>
      </c>
    </row>
    <row r="407" spans="1:2" x14ac:dyDescent="0.15">
      <c r="A407" s="1" t="str">
        <f>"510010"</f>
        <v>510010</v>
      </c>
      <c r="B407" s="1" t="s">
        <v>406</v>
      </c>
    </row>
    <row r="408" spans="1:2" x14ac:dyDescent="0.15">
      <c r="A408" s="1" t="str">
        <f>"510050"</f>
        <v>510050</v>
      </c>
      <c r="B408" s="1" t="s">
        <v>407</v>
      </c>
    </row>
    <row r="409" spans="1:2" x14ac:dyDescent="0.15">
      <c r="A409" s="1" t="str">
        <f>"510180"</f>
        <v>510180</v>
      </c>
      <c r="B409" s="1" t="s">
        <v>408</v>
      </c>
    </row>
    <row r="410" spans="1:2" x14ac:dyDescent="0.15">
      <c r="A410" s="1" t="str">
        <f>"510230"</f>
        <v>510230</v>
      </c>
      <c r="B410" s="1" t="s">
        <v>409</v>
      </c>
    </row>
    <row r="411" spans="1:2" x14ac:dyDescent="0.15">
      <c r="A411" s="1" t="str">
        <f>"510300"</f>
        <v>510300</v>
      </c>
      <c r="B411" s="1" t="s">
        <v>346</v>
      </c>
    </row>
    <row r="412" spans="1:2" x14ac:dyDescent="0.15">
      <c r="A412" s="1" t="str">
        <f>"510310"</f>
        <v>510310</v>
      </c>
      <c r="B412" s="1" t="s">
        <v>410</v>
      </c>
    </row>
    <row r="413" spans="1:2" x14ac:dyDescent="0.15">
      <c r="A413" s="1" t="str">
        <f>"510330"</f>
        <v>510330</v>
      </c>
      <c r="B413" s="1" t="s">
        <v>411</v>
      </c>
    </row>
    <row r="414" spans="1:2" x14ac:dyDescent="0.15">
      <c r="A414" s="1" t="str">
        <f>"510500"</f>
        <v>510500</v>
      </c>
      <c r="B414" s="1" t="s">
        <v>412</v>
      </c>
    </row>
    <row r="415" spans="1:2" x14ac:dyDescent="0.15">
      <c r="A415" s="1" t="str">
        <f>"510510"</f>
        <v>510510</v>
      </c>
      <c r="B415" s="1" t="s">
        <v>413</v>
      </c>
    </row>
    <row r="416" spans="1:2" x14ac:dyDescent="0.15">
      <c r="A416" s="1" t="str">
        <f>"510880"</f>
        <v>510880</v>
      </c>
      <c r="B416" s="1" t="s">
        <v>414</v>
      </c>
    </row>
    <row r="417" spans="1:2" x14ac:dyDescent="0.15">
      <c r="A417" s="1" t="str">
        <f>"510900"</f>
        <v>510900</v>
      </c>
      <c r="B417" s="1" t="s">
        <v>415</v>
      </c>
    </row>
    <row r="418" spans="1:2" x14ac:dyDescent="0.15">
      <c r="A418" s="1" t="str">
        <f>"511010"</f>
        <v>511010</v>
      </c>
      <c r="B418" s="1" t="s">
        <v>416</v>
      </c>
    </row>
    <row r="419" spans="1:2" x14ac:dyDescent="0.15">
      <c r="A419" s="1" t="str">
        <f>"512500"</f>
        <v>512500</v>
      </c>
      <c r="B419" s="1" t="s">
        <v>417</v>
      </c>
    </row>
    <row r="420" spans="1:2" x14ac:dyDescent="0.15">
      <c r="A420" s="1" t="str">
        <f>"512990"</f>
        <v>512990</v>
      </c>
      <c r="B420" s="1" t="s">
        <v>418</v>
      </c>
    </row>
    <row r="421" spans="1:2" x14ac:dyDescent="0.15">
      <c r="A421" s="1" t="str">
        <f>"600000"</f>
        <v>600000</v>
      </c>
      <c r="B421" s="1" t="s">
        <v>419</v>
      </c>
    </row>
    <row r="422" spans="1:2" x14ac:dyDescent="0.15">
      <c r="A422" s="1" t="str">
        <f>"600005"</f>
        <v>600005</v>
      </c>
      <c r="B422" s="1" t="s">
        <v>420</v>
      </c>
    </row>
    <row r="423" spans="1:2" x14ac:dyDescent="0.15">
      <c r="A423" s="1" t="str">
        <f>"600006"</f>
        <v>600006</v>
      </c>
      <c r="B423" s="1" t="s">
        <v>421</v>
      </c>
    </row>
    <row r="424" spans="1:2" x14ac:dyDescent="0.15">
      <c r="A424" s="1" t="str">
        <f>"600007"</f>
        <v>600007</v>
      </c>
      <c r="B424" s="1" t="s">
        <v>422</v>
      </c>
    </row>
    <row r="425" spans="1:2" x14ac:dyDescent="0.15">
      <c r="A425" s="1" t="str">
        <f>"600008"</f>
        <v>600008</v>
      </c>
      <c r="B425" s="1" t="s">
        <v>423</v>
      </c>
    </row>
    <row r="426" spans="1:2" x14ac:dyDescent="0.15">
      <c r="A426" s="1" t="str">
        <f>"600009"</f>
        <v>600009</v>
      </c>
      <c r="B426" s="1" t="s">
        <v>424</v>
      </c>
    </row>
    <row r="427" spans="1:2" x14ac:dyDescent="0.15">
      <c r="A427" s="1" t="str">
        <f>"600010"</f>
        <v>600010</v>
      </c>
      <c r="B427" s="1" t="s">
        <v>425</v>
      </c>
    </row>
    <row r="428" spans="1:2" x14ac:dyDescent="0.15">
      <c r="A428" s="1" t="str">
        <f>"600011"</f>
        <v>600011</v>
      </c>
      <c r="B428" s="1" t="s">
        <v>426</v>
      </c>
    </row>
    <row r="429" spans="1:2" x14ac:dyDescent="0.15">
      <c r="A429" s="1" t="str">
        <f>"600015"</f>
        <v>600015</v>
      </c>
      <c r="B429" s="1" t="s">
        <v>427</v>
      </c>
    </row>
    <row r="430" spans="1:2" x14ac:dyDescent="0.15">
      <c r="A430" s="1" t="str">
        <f>"600016"</f>
        <v>600016</v>
      </c>
      <c r="B430" s="1" t="s">
        <v>428</v>
      </c>
    </row>
    <row r="431" spans="1:2" x14ac:dyDescent="0.15">
      <c r="A431" s="1" t="str">
        <f>"600017"</f>
        <v>600017</v>
      </c>
      <c r="B431" s="1" t="s">
        <v>429</v>
      </c>
    </row>
    <row r="432" spans="1:2" x14ac:dyDescent="0.15">
      <c r="A432" s="1" t="str">
        <f>"600018"</f>
        <v>600018</v>
      </c>
      <c r="B432" s="1" t="s">
        <v>430</v>
      </c>
    </row>
    <row r="433" spans="1:2" x14ac:dyDescent="0.15">
      <c r="A433" s="1" t="str">
        <f>"600019"</f>
        <v>600019</v>
      </c>
      <c r="B433" s="1" t="s">
        <v>431</v>
      </c>
    </row>
    <row r="434" spans="1:2" x14ac:dyDescent="0.15">
      <c r="A434" s="1" t="str">
        <f>"600021"</f>
        <v>600021</v>
      </c>
      <c r="B434" s="1" t="s">
        <v>432</v>
      </c>
    </row>
    <row r="435" spans="1:2" x14ac:dyDescent="0.15">
      <c r="A435" s="1" t="str">
        <f>"600022"</f>
        <v>600022</v>
      </c>
      <c r="B435" s="1" t="s">
        <v>433</v>
      </c>
    </row>
    <row r="436" spans="1:2" x14ac:dyDescent="0.15">
      <c r="A436" s="1" t="str">
        <f>"600023"</f>
        <v>600023</v>
      </c>
      <c r="B436" s="1" t="s">
        <v>434</v>
      </c>
    </row>
    <row r="437" spans="1:2" x14ac:dyDescent="0.15">
      <c r="A437" s="1" t="str">
        <f>"600026"</f>
        <v>600026</v>
      </c>
      <c r="B437" s="1" t="s">
        <v>435</v>
      </c>
    </row>
    <row r="438" spans="1:2" x14ac:dyDescent="0.15">
      <c r="A438" s="1" t="str">
        <f>"600027"</f>
        <v>600027</v>
      </c>
      <c r="B438" s="1" t="s">
        <v>436</v>
      </c>
    </row>
    <row r="439" spans="1:2" x14ac:dyDescent="0.15">
      <c r="A439" s="1" t="str">
        <f>"600028"</f>
        <v>600028</v>
      </c>
      <c r="B439" s="1" t="s">
        <v>437</v>
      </c>
    </row>
    <row r="440" spans="1:2" x14ac:dyDescent="0.15">
      <c r="A440" s="1" t="str">
        <f>"600029"</f>
        <v>600029</v>
      </c>
      <c r="B440" s="1" t="s">
        <v>438</v>
      </c>
    </row>
    <row r="441" spans="1:2" x14ac:dyDescent="0.15">
      <c r="A441" s="1" t="str">
        <f>"600030"</f>
        <v>600030</v>
      </c>
      <c r="B441" s="1" t="s">
        <v>439</v>
      </c>
    </row>
    <row r="442" spans="1:2" x14ac:dyDescent="0.15">
      <c r="A442" s="1" t="str">
        <f>"600031"</f>
        <v>600031</v>
      </c>
      <c r="B442" s="1" t="s">
        <v>440</v>
      </c>
    </row>
    <row r="443" spans="1:2" x14ac:dyDescent="0.15">
      <c r="A443" s="1" t="str">
        <f>"600036"</f>
        <v>600036</v>
      </c>
      <c r="B443" s="1" t="s">
        <v>441</v>
      </c>
    </row>
    <row r="444" spans="1:2" x14ac:dyDescent="0.15">
      <c r="A444" s="1" t="str">
        <f>"600037"</f>
        <v>600037</v>
      </c>
      <c r="B444" s="1" t="s">
        <v>442</v>
      </c>
    </row>
    <row r="445" spans="1:2" x14ac:dyDescent="0.15">
      <c r="A445" s="1" t="str">
        <f>"600038"</f>
        <v>600038</v>
      </c>
      <c r="B445" s="1" t="s">
        <v>443</v>
      </c>
    </row>
    <row r="446" spans="1:2" x14ac:dyDescent="0.15">
      <c r="A446" s="1" t="str">
        <f>"600039"</f>
        <v>600039</v>
      </c>
      <c r="B446" s="1" t="s">
        <v>444</v>
      </c>
    </row>
    <row r="447" spans="1:2" x14ac:dyDescent="0.15">
      <c r="A447" s="1" t="str">
        <f>"600048"</f>
        <v>600048</v>
      </c>
      <c r="B447" s="1" t="s">
        <v>445</v>
      </c>
    </row>
    <row r="448" spans="1:2" x14ac:dyDescent="0.15">
      <c r="A448" s="1" t="str">
        <f>"600050"</f>
        <v>600050</v>
      </c>
      <c r="B448" s="1" t="s">
        <v>446</v>
      </c>
    </row>
    <row r="449" spans="1:2" x14ac:dyDescent="0.15">
      <c r="A449" s="1" t="str">
        <f>"600056"</f>
        <v>600056</v>
      </c>
      <c r="B449" s="1" t="s">
        <v>447</v>
      </c>
    </row>
    <row r="450" spans="1:2" x14ac:dyDescent="0.15">
      <c r="A450" s="1" t="str">
        <f>"600058"</f>
        <v>600058</v>
      </c>
      <c r="B450" s="1" t="s">
        <v>448</v>
      </c>
    </row>
    <row r="451" spans="1:2" x14ac:dyDescent="0.15">
      <c r="A451" s="1" t="str">
        <f>"600059"</f>
        <v>600059</v>
      </c>
      <c r="B451" s="1" t="s">
        <v>449</v>
      </c>
    </row>
    <row r="452" spans="1:2" x14ac:dyDescent="0.15">
      <c r="A452" s="1" t="str">
        <f>"600060"</f>
        <v>600060</v>
      </c>
      <c r="B452" s="1" t="s">
        <v>450</v>
      </c>
    </row>
    <row r="453" spans="1:2" x14ac:dyDescent="0.15">
      <c r="A453" s="1" t="str">
        <f>"600062"</f>
        <v>600062</v>
      </c>
      <c r="B453" s="1" t="s">
        <v>451</v>
      </c>
    </row>
    <row r="454" spans="1:2" x14ac:dyDescent="0.15">
      <c r="A454" s="1" t="str">
        <f>"600063"</f>
        <v>600063</v>
      </c>
      <c r="B454" s="1" t="s">
        <v>452</v>
      </c>
    </row>
    <row r="455" spans="1:2" x14ac:dyDescent="0.15">
      <c r="A455" s="1" t="str">
        <f>"600066"</f>
        <v>600066</v>
      </c>
      <c r="B455" s="1" t="s">
        <v>453</v>
      </c>
    </row>
    <row r="456" spans="1:2" x14ac:dyDescent="0.15">
      <c r="A456" s="1" t="str">
        <f>"600067"</f>
        <v>600067</v>
      </c>
      <c r="B456" s="1" t="s">
        <v>454</v>
      </c>
    </row>
    <row r="457" spans="1:2" x14ac:dyDescent="0.15">
      <c r="A457" s="1" t="str">
        <f>"600068"</f>
        <v>600068</v>
      </c>
      <c r="B457" s="1" t="s">
        <v>455</v>
      </c>
    </row>
    <row r="458" spans="1:2" x14ac:dyDescent="0.15">
      <c r="A458" s="1" t="str">
        <f>"600073"</f>
        <v>600073</v>
      </c>
      <c r="B458" s="1" t="s">
        <v>456</v>
      </c>
    </row>
    <row r="459" spans="1:2" x14ac:dyDescent="0.15">
      <c r="A459" s="1" t="str">
        <f>"600077"</f>
        <v>600077</v>
      </c>
      <c r="B459" s="1" t="s">
        <v>457</v>
      </c>
    </row>
    <row r="460" spans="1:2" x14ac:dyDescent="0.15">
      <c r="A460" s="1" t="str">
        <f>"600078"</f>
        <v>600078</v>
      </c>
      <c r="B460" s="1" t="s">
        <v>458</v>
      </c>
    </row>
    <row r="461" spans="1:2" x14ac:dyDescent="0.15">
      <c r="A461" s="1" t="str">
        <f>"600079"</f>
        <v>600079</v>
      </c>
      <c r="B461" s="1" t="s">
        <v>459</v>
      </c>
    </row>
    <row r="462" spans="1:2" x14ac:dyDescent="0.15">
      <c r="A462" s="1" t="str">
        <f>"600085"</f>
        <v>600085</v>
      </c>
      <c r="B462" s="1" t="s">
        <v>460</v>
      </c>
    </row>
    <row r="463" spans="1:2" x14ac:dyDescent="0.15">
      <c r="A463" s="1" t="str">
        <f>"600086"</f>
        <v>600086</v>
      </c>
      <c r="B463" s="1" t="s">
        <v>461</v>
      </c>
    </row>
    <row r="464" spans="1:2" x14ac:dyDescent="0.15">
      <c r="A464" s="1" t="str">
        <f>"600088"</f>
        <v>600088</v>
      </c>
      <c r="B464" s="1" t="s">
        <v>462</v>
      </c>
    </row>
    <row r="465" spans="1:2" x14ac:dyDescent="0.15">
      <c r="A465" s="1" t="str">
        <f>"600089"</f>
        <v>600089</v>
      </c>
      <c r="B465" s="1" t="s">
        <v>463</v>
      </c>
    </row>
    <row r="466" spans="1:2" x14ac:dyDescent="0.15">
      <c r="A466" s="1" t="str">
        <f>"600094"</f>
        <v>600094</v>
      </c>
      <c r="B466" s="1" t="s">
        <v>464</v>
      </c>
    </row>
    <row r="467" spans="1:2" x14ac:dyDescent="0.15">
      <c r="A467" s="1" t="str">
        <f>"600096"</f>
        <v>600096</v>
      </c>
      <c r="B467" s="1" t="s">
        <v>465</v>
      </c>
    </row>
    <row r="468" spans="1:2" x14ac:dyDescent="0.15">
      <c r="A468" s="1" t="str">
        <f>"600098"</f>
        <v>600098</v>
      </c>
      <c r="B468" s="1" t="s">
        <v>466</v>
      </c>
    </row>
    <row r="469" spans="1:2" x14ac:dyDescent="0.15">
      <c r="A469" s="1" t="str">
        <f>"600100"</f>
        <v>600100</v>
      </c>
      <c r="B469" s="1" t="s">
        <v>467</v>
      </c>
    </row>
    <row r="470" spans="1:2" x14ac:dyDescent="0.15">
      <c r="A470" s="1" t="str">
        <f>"600104"</f>
        <v>600104</v>
      </c>
      <c r="B470" s="1" t="s">
        <v>468</v>
      </c>
    </row>
    <row r="471" spans="1:2" x14ac:dyDescent="0.15">
      <c r="A471" s="1" t="str">
        <f>"600107"</f>
        <v>600107</v>
      </c>
      <c r="B471" s="1" t="s">
        <v>469</v>
      </c>
    </row>
    <row r="472" spans="1:2" x14ac:dyDescent="0.15">
      <c r="A472" s="1" t="str">
        <f>"600108"</f>
        <v>600108</v>
      </c>
      <c r="B472" s="1" t="s">
        <v>470</v>
      </c>
    </row>
    <row r="473" spans="1:2" x14ac:dyDescent="0.15">
      <c r="A473" s="1" t="str">
        <f>"600109"</f>
        <v>600109</v>
      </c>
      <c r="B473" s="1" t="s">
        <v>471</v>
      </c>
    </row>
    <row r="474" spans="1:2" x14ac:dyDescent="0.15">
      <c r="A474" s="1" t="str">
        <f>"600110"</f>
        <v>600110</v>
      </c>
      <c r="B474" s="1" t="s">
        <v>472</v>
      </c>
    </row>
    <row r="475" spans="1:2" x14ac:dyDescent="0.15">
      <c r="A475" s="1" t="str">
        <f>"600111"</f>
        <v>600111</v>
      </c>
      <c r="B475" s="1" t="s">
        <v>473</v>
      </c>
    </row>
    <row r="476" spans="1:2" x14ac:dyDescent="0.15">
      <c r="A476" s="1" t="str">
        <f>"600112"</f>
        <v>600112</v>
      </c>
      <c r="B476" s="1" t="s">
        <v>474</v>
      </c>
    </row>
    <row r="477" spans="1:2" x14ac:dyDescent="0.15">
      <c r="A477" s="1" t="str">
        <f>"600113"</f>
        <v>600113</v>
      </c>
      <c r="B477" s="1" t="s">
        <v>475</v>
      </c>
    </row>
    <row r="478" spans="1:2" x14ac:dyDescent="0.15">
      <c r="A478" s="1" t="str">
        <f>"600115"</f>
        <v>600115</v>
      </c>
      <c r="B478" s="1" t="s">
        <v>476</v>
      </c>
    </row>
    <row r="479" spans="1:2" x14ac:dyDescent="0.15">
      <c r="A479" s="1" t="str">
        <f>"600116"</f>
        <v>600116</v>
      </c>
      <c r="B479" s="1" t="s">
        <v>477</v>
      </c>
    </row>
    <row r="480" spans="1:2" x14ac:dyDescent="0.15">
      <c r="A480" s="1" t="str">
        <f>"600118"</f>
        <v>600118</v>
      </c>
      <c r="B480" s="1" t="s">
        <v>478</v>
      </c>
    </row>
    <row r="481" spans="1:2" x14ac:dyDescent="0.15">
      <c r="A481" s="1" t="str">
        <f>"600119"</f>
        <v>600119</v>
      </c>
      <c r="B481" s="1" t="s">
        <v>479</v>
      </c>
    </row>
    <row r="482" spans="1:2" x14ac:dyDescent="0.15">
      <c r="A482" s="1" t="str">
        <f>"600120"</f>
        <v>600120</v>
      </c>
      <c r="B482" s="1" t="s">
        <v>480</v>
      </c>
    </row>
    <row r="483" spans="1:2" x14ac:dyDescent="0.15">
      <c r="A483" s="1" t="str">
        <f>"600123"</f>
        <v>600123</v>
      </c>
      <c r="B483" s="1" t="s">
        <v>481</v>
      </c>
    </row>
    <row r="484" spans="1:2" x14ac:dyDescent="0.15">
      <c r="A484" s="1" t="str">
        <f>"600125"</f>
        <v>600125</v>
      </c>
      <c r="B484" s="1" t="s">
        <v>482</v>
      </c>
    </row>
    <row r="485" spans="1:2" x14ac:dyDescent="0.15">
      <c r="A485" s="1" t="str">
        <f>"600132"</f>
        <v>600132</v>
      </c>
      <c r="B485" s="1" t="s">
        <v>483</v>
      </c>
    </row>
    <row r="486" spans="1:2" x14ac:dyDescent="0.15">
      <c r="A486" s="1" t="str">
        <f>"600135"</f>
        <v>600135</v>
      </c>
      <c r="B486" s="1" t="s">
        <v>484</v>
      </c>
    </row>
    <row r="487" spans="1:2" x14ac:dyDescent="0.15">
      <c r="A487" s="1" t="str">
        <f>"600138"</f>
        <v>600138</v>
      </c>
      <c r="B487" s="1" t="s">
        <v>485</v>
      </c>
    </row>
    <row r="488" spans="1:2" x14ac:dyDescent="0.15">
      <c r="A488" s="1" t="str">
        <f>"600139"</f>
        <v>600139</v>
      </c>
      <c r="B488" s="1" t="s">
        <v>486</v>
      </c>
    </row>
    <row r="489" spans="1:2" x14ac:dyDescent="0.15">
      <c r="A489" s="1" t="str">
        <f>"600141"</f>
        <v>600141</v>
      </c>
      <c r="B489" s="1" t="s">
        <v>487</v>
      </c>
    </row>
    <row r="490" spans="1:2" x14ac:dyDescent="0.15">
      <c r="A490" s="1" t="str">
        <f>"600143"</f>
        <v>600143</v>
      </c>
      <c r="B490" s="1" t="s">
        <v>488</v>
      </c>
    </row>
    <row r="491" spans="1:2" x14ac:dyDescent="0.15">
      <c r="A491" s="1" t="str">
        <f>"600146"</f>
        <v>600146</v>
      </c>
      <c r="B491" s="1" t="s">
        <v>489</v>
      </c>
    </row>
    <row r="492" spans="1:2" x14ac:dyDescent="0.15">
      <c r="A492" s="1" t="str">
        <f>"600149"</f>
        <v>600149</v>
      </c>
      <c r="B492" s="1" t="s">
        <v>490</v>
      </c>
    </row>
    <row r="493" spans="1:2" x14ac:dyDescent="0.15">
      <c r="A493" s="1" t="str">
        <f>"600150"</f>
        <v>600150</v>
      </c>
      <c r="B493" s="1" t="s">
        <v>491</v>
      </c>
    </row>
    <row r="494" spans="1:2" x14ac:dyDescent="0.15">
      <c r="A494" s="1" t="str">
        <f>"600151"</f>
        <v>600151</v>
      </c>
      <c r="B494" s="1" t="s">
        <v>492</v>
      </c>
    </row>
    <row r="495" spans="1:2" x14ac:dyDescent="0.15">
      <c r="A495" s="1" t="str">
        <f>"600153"</f>
        <v>600153</v>
      </c>
      <c r="B495" s="1" t="s">
        <v>493</v>
      </c>
    </row>
    <row r="496" spans="1:2" x14ac:dyDescent="0.15">
      <c r="A496" s="1" t="str">
        <f>"600155"</f>
        <v>600155</v>
      </c>
      <c r="B496" s="1" t="s">
        <v>494</v>
      </c>
    </row>
    <row r="497" spans="1:2" x14ac:dyDescent="0.15">
      <c r="A497" s="1" t="str">
        <f>"600157"</f>
        <v>600157</v>
      </c>
      <c r="B497" s="1" t="s">
        <v>495</v>
      </c>
    </row>
    <row r="498" spans="1:2" x14ac:dyDescent="0.15">
      <c r="A498" s="1" t="str">
        <f>"600158"</f>
        <v>600158</v>
      </c>
      <c r="B498" s="1" t="s">
        <v>496</v>
      </c>
    </row>
    <row r="499" spans="1:2" x14ac:dyDescent="0.15">
      <c r="A499" s="1" t="str">
        <f>"600160"</f>
        <v>600160</v>
      </c>
      <c r="B499" s="1" t="s">
        <v>497</v>
      </c>
    </row>
    <row r="500" spans="1:2" x14ac:dyDescent="0.15">
      <c r="A500" s="1" t="str">
        <f>"600161"</f>
        <v>600161</v>
      </c>
      <c r="B500" s="1" t="s">
        <v>498</v>
      </c>
    </row>
    <row r="501" spans="1:2" x14ac:dyDescent="0.15">
      <c r="A501" s="1" t="str">
        <f>"600166"</f>
        <v>600166</v>
      </c>
      <c r="B501" s="1" t="s">
        <v>499</v>
      </c>
    </row>
    <row r="502" spans="1:2" x14ac:dyDescent="0.15">
      <c r="A502" s="1" t="str">
        <f>"600169"</f>
        <v>600169</v>
      </c>
      <c r="B502" s="1" t="s">
        <v>500</v>
      </c>
    </row>
    <row r="503" spans="1:2" x14ac:dyDescent="0.15">
      <c r="A503" s="1" t="str">
        <f>"600170"</f>
        <v>600170</v>
      </c>
      <c r="B503" s="1" t="s">
        <v>501</v>
      </c>
    </row>
    <row r="504" spans="1:2" x14ac:dyDescent="0.15">
      <c r="A504" s="1" t="str">
        <f>"600171"</f>
        <v>600171</v>
      </c>
      <c r="B504" s="1" t="s">
        <v>502</v>
      </c>
    </row>
    <row r="505" spans="1:2" x14ac:dyDescent="0.15">
      <c r="A505" s="1" t="str">
        <f>"600175"</f>
        <v>600175</v>
      </c>
      <c r="B505" s="1" t="s">
        <v>503</v>
      </c>
    </row>
    <row r="506" spans="1:2" x14ac:dyDescent="0.15">
      <c r="A506" s="1" t="str">
        <f>"600176"</f>
        <v>600176</v>
      </c>
      <c r="B506" s="1" t="s">
        <v>504</v>
      </c>
    </row>
    <row r="507" spans="1:2" x14ac:dyDescent="0.15">
      <c r="A507" s="1" t="str">
        <f>"600177"</f>
        <v>600177</v>
      </c>
      <c r="B507" s="1" t="s">
        <v>505</v>
      </c>
    </row>
    <row r="508" spans="1:2" x14ac:dyDescent="0.15">
      <c r="A508" s="1" t="str">
        <f>"600179"</f>
        <v>600179</v>
      </c>
      <c r="B508" s="1" t="s">
        <v>506</v>
      </c>
    </row>
    <row r="509" spans="1:2" x14ac:dyDescent="0.15">
      <c r="A509" s="1" t="str">
        <f>"600183"</f>
        <v>600183</v>
      </c>
      <c r="B509" s="1" t="s">
        <v>507</v>
      </c>
    </row>
    <row r="510" spans="1:2" x14ac:dyDescent="0.15">
      <c r="A510" s="1" t="str">
        <f>"600185"</f>
        <v>600185</v>
      </c>
      <c r="B510" s="1" t="s">
        <v>508</v>
      </c>
    </row>
    <row r="511" spans="1:2" x14ac:dyDescent="0.15">
      <c r="A511" s="1" t="str">
        <f>"600186"</f>
        <v>600186</v>
      </c>
      <c r="B511" s="1" t="s">
        <v>509</v>
      </c>
    </row>
    <row r="512" spans="1:2" x14ac:dyDescent="0.15">
      <c r="A512" s="1" t="str">
        <f>"600187"</f>
        <v>600187</v>
      </c>
      <c r="B512" s="1" t="s">
        <v>510</v>
      </c>
    </row>
    <row r="513" spans="1:2" x14ac:dyDescent="0.15">
      <c r="A513" s="1" t="str">
        <f>"600188"</f>
        <v>600188</v>
      </c>
      <c r="B513" s="1" t="s">
        <v>511</v>
      </c>
    </row>
    <row r="514" spans="1:2" x14ac:dyDescent="0.15">
      <c r="A514" s="1" t="str">
        <f>"600193"</f>
        <v>600193</v>
      </c>
      <c r="B514" s="1" t="s">
        <v>512</v>
      </c>
    </row>
    <row r="515" spans="1:2" x14ac:dyDescent="0.15">
      <c r="A515" s="1" t="str">
        <f>"600196"</f>
        <v>600196</v>
      </c>
      <c r="B515" s="1" t="s">
        <v>513</v>
      </c>
    </row>
    <row r="516" spans="1:2" x14ac:dyDescent="0.15">
      <c r="A516" s="1" t="str">
        <f>"600197"</f>
        <v>600197</v>
      </c>
      <c r="B516" s="1" t="s">
        <v>514</v>
      </c>
    </row>
    <row r="517" spans="1:2" x14ac:dyDescent="0.15">
      <c r="A517" s="1" t="str">
        <f>"600198"</f>
        <v>600198</v>
      </c>
      <c r="B517" s="1" t="s">
        <v>515</v>
      </c>
    </row>
    <row r="518" spans="1:2" x14ac:dyDescent="0.15">
      <c r="A518" s="1" t="str">
        <f>"600199"</f>
        <v>600199</v>
      </c>
      <c r="B518" s="1" t="s">
        <v>516</v>
      </c>
    </row>
    <row r="519" spans="1:2" x14ac:dyDescent="0.15">
      <c r="A519" s="1" t="str">
        <f>"600200"</f>
        <v>600200</v>
      </c>
      <c r="B519" s="1" t="s">
        <v>517</v>
      </c>
    </row>
    <row r="520" spans="1:2" x14ac:dyDescent="0.15">
      <c r="A520" s="1" t="str">
        <f>"600201"</f>
        <v>600201</v>
      </c>
      <c r="B520" s="1" t="s">
        <v>518</v>
      </c>
    </row>
    <row r="521" spans="1:2" x14ac:dyDescent="0.15">
      <c r="A521" s="1" t="str">
        <f>"600206"</f>
        <v>600206</v>
      </c>
      <c r="B521" s="1" t="s">
        <v>519</v>
      </c>
    </row>
    <row r="522" spans="1:2" x14ac:dyDescent="0.15">
      <c r="A522" s="1" t="str">
        <f>"600208"</f>
        <v>600208</v>
      </c>
      <c r="B522" s="1" t="s">
        <v>520</v>
      </c>
    </row>
    <row r="523" spans="1:2" x14ac:dyDescent="0.15">
      <c r="A523" s="1" t="str">
        <f>"600209"</f>
        <v>600209</v>
      </c>
      <c r="B523" s="1" t="s">
        <v>521</v>
      </c>
    </row>
    <row r="524" spans="1:2" x14ac:dyDescent="0.15">
      <c r="A524" s="1" t="str">
        <f>"600210"</f>
        <v>600210</v>
      </c>
      <c r="B524" s="1" t="s">
        <v>522</v>
      </c>
    </row>
    <row r="525" spans="1:2" x14ac:dyDescent="0.15">
      <c r="A525" s="1" t="str">
        <f>"600216"</f>
        <v>600216</v>
      </c>
      <c r="B525" s="1" t="s">
        <v>523</v>
      </c>
    </row>
    <row r="526" spans="1:2" x14ac:dyDescent="0.15">
      <c r="A526" s="1" t="str">
        <f>"600218"</f>
        <v>600218</v>
      </c>
      <c r="B526" s="1" t="s">
        <v>524</v>
      </c>
    </row>
    <row r="527" spans="1:2" x14ac:dyDescent="0.15">
      <c r="A527" s="1" t="str">
        <f>"600219"</f>
        <v>600219</v>
      </c>
      <c r="B527" s="1" t="s">
        <v>525</v>
      </c>
    </row>
    <row r="528" spans="1:2" x14ac:dyDescent="0.15">
      <c r="A528" s="1" t="str">
        <f>"600220"</f>
        <v>600220</v>
      </c>
      <c r="B528" s="1" t="s">
        <v>526</v>
      </c>
    </row>
    <row r="529" spans="1:2" x14ac:dyDescent="0.15">
      <c r="A529" s="1" t="str">
        <f>"600221"</f>
        <v>600221</v>
      </c>
      <c r="B529" s="1" t="s">
        <v>527</v>
      </c>
    </row>
    <row r="530" spans="1:2" x14ac:dyDescent="0.15">
      <c r="A530" s="1" t="str">
        <f>"600222"</f>
        <v>600222</v>
      </c>
      <c r="B530" s="1" t="s">
        <v>528</v>
      </c>
    </row>
    <row r="531" spans="1:2" x14ac:dyDescent="0.15">
      <c r="A531" s="1" t="str">
        <f>"600223"</f>
        <v>600223</v>
      </c>
      <c r="B531" s="1" t="s">
        <v>529</v>
      </c>
    </row>
    <row r="532" spans="1:2" x14ac:dyDescent="0.15">
      <c r="A532" s="1" t="str">
        <f>"600225"</f>
        <v>600225</v>
      </c>
      <c r="B532" s="1" t="s">
        <v>530</v>
      </c>
    </row>
    <row r="533" spans="1:2" x14ac:dyDescent="0.15">
      <c r="A533" s="1" t="str">
        <f>"600229"</f>
        <v>600229</v>
      </c>
      <c r="B533" s="1" t="s">
        <v>531</v>
      </c>
    </row>
    <row r="534" spans="1:2" x14ac:dyDescent="0.15">
      <c r="A534" s="1" t="str">
        <f>"600230"</f>
        <v>600230</v>
      </c>
      <c r="B534" s="1" t="s">
        <v>532</v>
      </c>
    </row>
    <row r="535" spans="1:2" x14ac:dyDescent="0.15">
      <c r="A535" s="1" t="str">
        <f>"600237"</f>
        <v>600237</v>
      </c>
      <c r="B535" s="1" t="s">
        <v>533</v>
      </c>
    </row>
    <row r="536" spans="1:2" x14ac:dyDescent="0.15">
      <c r="A536" s="1" t="str">
        <f>"600239"</f>
        <v>600239</v>
      </c>
      <c r="B536" s="1" t="s">
        <v>534</v>
      </c>
    </row>
    <row r="537" spans="1:2" x14ac:dyDescent="0.15">
      <c r="A537" s="1" t="str">
        <f>"600240"</f>
        <v>600240</v>
      </c>
      <c r="B537" s="1" t="s">
        <v>535</v>
      </c>
    </row>
    <row r="538" spans="1:2" x14ac:dyDescent="0.15">
      <c r="A538" s="1" t="str">
        <f>"600251"</f>
        <v>600251</v>
      </c>
      <c r="B538" s="1" t="s">
        <v>536</v>
      </c>
    </row>
    <row r="539" spans="1:2" x14ac:dyDescent="0.15">
      <c r="A539" s="1" t="str">
        <f>"600252"</f>
        <v>600252</v>
      </c>
      <c r="B539" s="1" t="s">
        <v>537</v>
      </c>
    </row>
    <row r="540" spans="1:2" x14ac:dyDescent="0.15">
      <c r="A540" s="1" t="str">
        <f>"600256"</f>
        <v>600256</v>
      </c>
      <c r="B540" s="1" t="s">
        <v>538</v>
      </c>
    </row>
    <row r="541" spans="1:2" x14ac:dyDescent="0.15">
      <c r="A541" s="1" t="str">
        <f>"600257"</f>
        <v>600257</v>
      </c>
      <c r="B541" s="1" t="s">
        <v>539</v>
      </c>
    </row>
    <row r="542" spans="1:2" x14ac:dyDescent="0.15">
      <c r="A542" s="1" t="str">
        <f>"600259"</f>
        <v>600259</v>
      </c>
      <c r="B542" s="1" t="s">
        <v>540</v>
      </c>
    </row>
    <row r="543" spans="1:2" x14ac:dyDescent="0.15">
      <c r="A543" s="1" t="str">
        <f>"600260"</f>
        <v>600260</v>
      </c>
      <c r="B543" s="1" t="s">
        <v>541</v>
      </c>
    </row>
    <row r="544" spans="1:2" x14ac:dyDescent="0.15">
      <c r="A544" s="1" t="str">
        <f>"600261"</f>
        <v>600261</v>
      </c>
      <c r="B544" s="1" t="s">
        <v>542</v>
      </c>
    </row>
    <row r="545" spans="1:2" x14ac:dyDescent="0.15">
      <c r="A545" s="1" t="str">
        <f>"600266"</f>
        <v>600266</v>
      </c>
      <c r="B545" s="1" t="s">
        <v>543</v>
      </c>
    </row>
    <row r="546" spans="1:2" x14ac:dyDescent="0.15">
      <c r="A546" s="1" t="str">
        <f>"600267"</f>
        <v>600267</v>
      </c>
      <c r="B546" s="1" t="s">
        <v>544</v>
      </c>
    </row>
    <row r="547" spans="1:2" x14ac:dyDescent="0.15">
      <c r="A547" s="1" t="str">
        <f>"600270"</f>
        <v>600270</v>
      </c>
      <c r="B547" s="1" t="s">
        <v>545</v>
      </c>
    </row>
    <row r="548" spans="1:2" x14ac:dyDescent="0.15">
      <c r="A548" s="1" t="str">
        <f>"600271"</f>
        <v>600271</v>
      </c>
      <c r="B548" s="1" t="s">
        <v>546</v>
      </c>
    </row>
    <row r="549" spans="1:2" x14ac:dyDescent="0.15">
      <c r="A549" s="1" t="str">
        <f>"600276"</f>
        <v>600276</v>
      </c>
      <c r="B549" s="1" t="s">
        <v>547</v>
      </c>
    </row>
    <row r="550" spans="1:2" x14ac:dyDescent="0.15">
      <c r="A550" s="1" t="str">
        <f>"600277"</f>
        <v>600277</v>
      </c>
      <c r="B550" s="1" t="s">
        <v>548</v>
      </c>
    </row>
    <row r="551" spans="1:2" x14ac:dyDescent="0.15">
      <c r="A551" s="1" t="str">
        <f>"600285"</f>
        <v>600285</v>
      </c>
      <c r="B551" s="1" t="s">
        <v>549</v>
      </c>
    </row>
    <row r="552" spans="1:2" x14ac:dyDescent="0.15">
      <c r="A552" s="1" t="str">
        <f>"600288"</f>
        <v>600288</v>
      </c>
      <c r="B552" s="1" t="s">
        <v>550</v>
      </c>
    </row>
    <row r="553" spans="1:2" x14ac:dyDescent="0.15">
      <c r="A553" s="1" t="str">
        <f>"600289"</f>
        <v>600289</v>
      </c>
      <c r="B553" s="1" t="s">
        <v>551</v>
      </c>
    </row>
    <row r="554" spans="1:2" x14ac:dyDescent="0.15">
      <c r="A554" s="1" t="str">
        <f>"600292"</f>
        <v>600292</v>
      </c>
      <c r="B554" s="1" t="s">
        <v>552</v>
      </c>
    </row>
    <row r="555" spans="1:2" x14ac:dyDescent="0.15">
      <c r="A555" s="1" t="str">
        <f>"600293"</f>
        <v>600293</v>
      </c>
      <c r="B555" s="1" t="s">
        <v>553</v>
      </c>
    </row>
    <row r="556" spans="1:2" x14ac:dyDescent="0.15">
      <c r="A556" s="1" t="str">
        <f>"600298"</f>
        <v>600298</v>
      </c>
      <c r="B556" s="1" t="s">
        <v>554</v>
      </c>
    </row>
    <row r="557" spans="1:2" x14ac:dyDescent="0.15">
      <c r="A557" s="1" t="str">
        <f>"600300"</f>
        <v>600300</v>
      </c>
      <c r="B557" s="1" t="s">
        <v>555</v>
      </c>
    </row>
    <row r="558" spans="1:2" x14ac:dyDescent="0.15">
      <c r="A558" s="1" t="str">
        <f>"600307"</f>
        <v>600307</v>
      </c>
      <c r="B558" s="1" t="s">
        <v>556</v>
      </c>
    </row>
    <row r="559" spans="1:2" x14ac:dyDescent="0.15">
      <c r="A559" s="1" t="str">
        <f>"600309"</f>
        <v>600309</v>
      </c>
      <c r="B559" s="1" t="s">
        <v>557</v>
      </c>
    </row>
    <row r="560" spans="1:2" x14ac:dyDescent="0.15">
      <c r="A560" s="1" t="str">
        <f>"600311"</f>
        <v>600311</v>
      </c>
      <c r="B560" s="1" t="s">
        <v>558</v>
      </c>
    </row>
    <row r="561" spans="1:2" x14ac:dyDescent="0.15">
      <c r="A561" s="1" t="str">
        <f>"600312"</f>
        <v>600312</v>
      </c>
      <c r="B561" s="1" t="s">
        <v>559</v>
      </c>
    </row>
    <row r="562" spans="1:2" x14ac:dyDescent="0.15">
      <c r="A562" s="1" t="str">
        <f>"600315"</f>
        <v>600315</v>
      </c>
      <c r="B562" s="1" t="s">
        <v>560</v>
      </c>
    </row>
    <row r="563" spans="1:2" x14ac:dyDescent="0.15">
      <c r="A563" s="1" t="str">
        <f>"600316"</f>
        <v>600316</v>
      </c>
      <c r="B563" s="1" t="s">
        <v>561</v>
      </c>
    </row>
    <row r="564" spans="1:2" x14ac:dyDescent="0.15">
      <c r="A564" s="1" t="str">
        <f>"600318"</f>
        <v>600318</v>
      </c>
      <c r="B564" s="1" t="s">
        <v>562</v>
      </c>
    </row>
    <row r="565" spans="1:2" x14ac:dyDescent="0.15">
      <c r="A565" s="1" t="str">
        <f>"600320"</f>
        <v>600320</v>
      </c>
      <c r="B565" s="1" t="s">
        <v>563</v>
      </c>
    </row>
    <row r="566" spans="1:2" x14ac:dyDescent="0.15">
      <c r="A566" s="1" t="str">
        <f>"600321"</f>
        <v>600321</v>
      </c>
      <c r="B566" s="1" t="s">
        <v>564</v>
      </c>
    </row>
    <row r="567" spans="1:2" x14ac:dyDescent="0.15">
      <c r="A567" s="1" t="str">
        <f>"600323"</f>
        <v>600323</v>
      </c>
      <c r="B567" s="1" t="s">
        <v>565</v>
      </c>
    </row>
    <row r="568" spans="1:2" x14ac:dyDescent="0.15">
      <c r="A568" s="1" t="str">
        <f>"600325"</f>
        <v>600325</v>
      </c>
      <c r="B568" s="1" t="s">
        <v>566</v>
      </c>
    </row>
    <row r="569" spans="1:2" x14ac:dyDescent="0.15">
      <c r="A569" s="1" t="str">
        <f>"600329"</f>
        <v>600329</v>
      </c>
      <c r="B569" s="1" t="s">
        <v>567</v>
      </c>
    </row>
    <row r="570" spans="1:2" x14ac:dyDescent="0.15">
      <c r="A570" s="1" t="str">
        <f>"600330"</f>
        <v>600330</v>
      </c>
      <c r="B570" s="1" t="s">
        <v>568</v>
      </c>
    </row>
    <row r="571" spans="1:2" x14ac:dyDescent="0.15">
      <c r="A571" s="1" t="str">
        <f>"600331"</f>
        <v>600331</v>
      </c>
      <c r="B571" s="1" t="s">
        <v>569</v>
      </c>
    </row>
    <row r="572" spans="1:2" x14ac:dyDescent="0.15">
      <c r="A572" s="1" t="str">
        <f>"600332"</f>
        <v>600332</v>
      </c>
      <c r="B572" s="1" t="s">
        <v>570</v>
      </c>
    </row>
    <row r="573" spans="1:2" x14ac:dyDescent="0.15">
      <c r="A573" s="1" t="str">
        <f>"600333"</f>
        <v>600333</v>
      </c>
      <c r="B573" s="1" t="s">
        <v>571</v>
      </c>
    </row>
    <row r="574" spans="1:2" x14ac:dyDescent="0.15">
      <c r="A574" s="1" t="str">
        <f>"600335"</f>
        <v>600335</v>
      </c>
      <c r="B574" s="1" t="s">
        <v>572</v>
      </c>
    </row>
    <row r="575" spans="1:2" x14ac:dyDescent="0.15">
      <c r="A575" s="1" t="str">
        <f>"600336"</f>
        <v>600336</v>
      </c>
      <c r="B575" s="1" t="s">
        <v>573</v>
      </c>
    </row>
    <row r="576" spans="1:2" x14ac:dyDescent="0.15">
      <c r="A576" s="1" t="str">
        <f>"600340"</f>
        <v>600340</v>
      </c>
      <c r="B576" s="1" t="s">
        <v>574</v>
      </c>
    </row>
    <row r="577" spans="1:2" x14ac:dyDescent="0.15">
      <c r="A577" s="1" t="str">
        <f>"600343"</f>
        <v>600343</v>
      </c>
      <c r="B577" s="1" t="s">
        <v>575</v>
      </c>
    </row>
    <row r="578" spans="1:2" x14ac:dyDescent="0.15">
      <c r="A578" s="1" t="str">
        <f>"600348"</f>
        <v>600348</v>
      </c>
      <c r="B578" s="1" t="s">
        <v>576</v>
      </c>
    </row>
    <row r="579" spans="1:2" x14ac:dyDescent="0.15">
      <c r="A579" s="1" t="str">
        <f>"600350"</f>
        <v>600350</v>
      </c>
      <c r="B579" s="1" t="s">
        <v>577</v>
      </c>
    </row>
    <row r="580" spans="1:2" x14ac:dyDescent="0.15">
      <c r="A580" s="1" t="str">
        <f>"600352"</f>
        <v>600352</v>
      </c>
      <c r="B580" s="1" t="s">
        <v>578</v>
      </c>
    </row>
    <row r="581" spans="1:2" x14ac:dyDescent="0.15">
      <c r="A581" s="1" t="str">
        <f>"600354"</f>
        <v>600354</v>
      </c>
      <c r="B581" s="1" t="s">
        <v>579</v>
      </c>
    </row>
    <row r="582" spans="1:2" x14ac:dyDescent="0.15">
      <c r="A582" s="1" t="str">
        <f>"600362"</f>
        <v>600362</v>
      </c>
      <c r="B582" s="1" t="s">
        <v>580</v>
      </c>
    </row>
    <row r="583" spans="1:2" x14ac:dyDescent="0.15">
      <c r="A583" s="1" t="str">
        <f>"600363"</f>
        <v>600363</v>
      </c>
      <c r="B583" s="1" t="s">
        <v>581</v>
      </c>
    </row>
    <row r="584" spans="1:2" x14ac:dyDescent="0.15">
      <c r="A584" s="1" t="str">
        <f>"600366"</f>
        <v>600366</v>
      </c>
      <c r="B584" s="1" t="s">
        <v>582</v>
      </c>
    </row>
    <row r="585" spans="1:2" x14ac:dyDescent="0.15">
      <c r="A585" s="1" t="str">
        <f>"600369"</f>
        <v>600369</v>
      </c>
      <c r="B585" s="1" t="s">
        <v>583</v>
      </c>
    </row>
    <row r="586" spans="1:2" x14ac:dyDescent="0.15">
      <c r="A586" s="1" t="str">
        <f>"600372"</f>
        <v>600372</v>
      </c>
      <c r="B586" s="1" t="s">
        <v>584</v>
      </c>
    </row>
    <row r="587" spans="1:2" x14ac:dyDescent="0.15">
      <c r="A587" s="1" t="str">
        <f>"600373"</f>
        <v>600373</v>
      </c>
      <c r="B587" s="1" t="s">
        <v>585</v>
      </c>
    </row>
    <row r="588" spans="1:2" x14ac:dyDescent="0.15">
      <c r="A588" s="1" t="str">
        <f>"600375"</f>
        <v>600375</v>
      </c>
      <c r="B588" s="1" t="s">
        <v>586</v>
      </c>
    </row>
    <row r="589" spans="1:2" x14ac:dyDescent="0.15">
      <c r="A589" s="1" t="str">
        <f>"600376"</f>
        <v>600376</v>
      </c>
      <c r="B589" s="1" t="s">
        <v>587</v>
      </c>
    </row>
    <row r="590" spans="1:2" x14ac:dyDescent="0.15">
      <c r="A590" s="1" t="str">
        <f>"600377"</f>
        <v>600377</v>
      </c>
      <c r="B590" s="1" t="s">
        <v>588</v>
      </c>
    </row>
    <row r="591" spans="1:2" x14ac:dyDescent="0.15">
      <c r="A591" s="1" t="str">
        <f>"600380"</f>
        <v>600380</v>
      </c>
      <c r="B591" s="1" t="s">
        <v>589</v>
      </c>
    </row>
    <row r="592" spans="1:2" x14ac:dyDescent="0.15">
      <c r="A592" s="1" t="str">
        <f>"600382"</f>
        <v>600382</v>
      </c>
      <c r="B592" s="1" t="s">
        <v>590</v>
      </c>
    </row>
    <row r="593" spans="1:2" x14ac:dyDescent="0.15">
      <c r="A593" s="1" t="str">
        <f>"600383"</f>
        <v>600383</v>
      </c>
      <c r="B593" s="1" t="s">
        <v>591</v>
      </c>
    </row>
    <row r="594" spans="1:2" x14ac:dyDescent="0.15">
      <c r="A594" s="1" t="str">
        <f>"600386"</f>
        <v>600386</v>
      </c>
      <c r="B594" s="1" t="s">
        <v>592</v>
      </c>
    </row>
    <row r="595" spans="1:2" x14ac:dyDescent="0.15">
      <c r="A595" s="1" t="str">
        <f>"600387"</f>
        <v>600387</v>
      </c>
      <c r="B595" s="1" t="s">
        <v>593</v>
      </c>
    </row>
    <row r="596" spans="1:2" x14ac:dyDescent="0.15">
      <c r="A596" s="1" t="str">
        <f>"600388"</f>
        <v>600388</v>
      </c>
      <c r="B596" s="1" t="s">
        <v>594</v>
      </c>
    </row>
    <row r="597" spans="1:2" x14ac:dyDescent="0.15">
      <c r="A597" s="1" t="str">
        <f>"600389"</f>
        <v>600389</v>
      </c>
      <c r="B597" s="1" t="s">
        <v>595</v>
      </c>
    </row>
    <row r="598" spans="1:2" x14ac:dyDescent="0.15">
      <c r="A598" s="1" t="str">
        <f>"600390"</f>
        <v>600390</v>
      </c>
      <c r="B598" s="1" t="s">
        <v>596</v>
      </c>
    </row>
    <row r="599" spans="1:2" x14ac:dyDescent="0.15">
      <c r="A599" s="1" t="str">
        <f>"600391"</f>
        <v>600391</v>
      </c>
      <c r="B599" s="1" t="s">
        <v>597</v>
      </c>
    </row>
    <row r="600" spans="1:2" x14ac:dyDescent="0.15">
      <c r="A600" s="1" t="str">
        <f>"600392"</f>
        <v>600392</v>
      </c>
      <c r="B600" s="1" t="s">
        <v>598</v>
      </c>
    </row>
    <row r="601" spans="1:2" x14ac:dyDescent="0.15">
      <c r="A601" s="1" t="str">
        <f>"600395"</f>
        <v>600395</v>
      </c>
      <c r="B601" s="1" t="s">
        <v>599</v>
      </c>
    </row>
    <row r="602" spans="1:2" x14ac:dyDescent="0.15">
      <c r="A602" s="1" t="str">
        <f>"600406"</f>
        <v>600406</v>
      </c>
      <c r="B602" s="1" t="s">
        <v>600</v>
      </c>
    </row>
    <row r="603" spans="1:2" x14ac:dyDescent="0.15">
      <c r="A603" s="1" t="str">
        <f>"600409"</f>
        <v>600409</v>
      </c>
      <c r="B603" s="1" t="s">
        <v>601</v>
      </c>
    </row>
    <row r="604" spans="1:2" x14ac:dyDescent="0.15">
      <c r="A604" s="1" t="str">
        <f>"600410"</f>
        <v>600410</v>
      </c>
      <c r="B604" s="1" t="s">
        <v>602</v>
      </c>
    </row>
    <row r="605" spans="1:2" x14ac:dyDescent="0.15">
      <c r="A605" s="1" t="str">
        <f>"600415"</f>
        <v>600415</v>
      </c>
      <c r="B605" s="1" t="s">
        <v>603</v>
      </c>
    </row>
    <row r="606" spans="1:2" x14ac:dyDescent="0.15">
      <c r="A606" s="1" t="str">
        <f>"600416"</f>
        <v>600416</v>
      </c>
      <c r="B606" s="1" t="s">
        <v>604</v>
      </c>
    </row>
    <row r="607" spans="1:2" x14ac:dyDescent="0.15">
      <c r="A607" s="1" t="str">
        <f>"600418"</f>
        <v>600418</v>
      </c>
      <c r="B607" s="1" t="s">
        <v>605</v>
      </c>
    </row>
    <row r="608" spans="1:2" x14ac:dyDescent="0.15">
      <c r="A608" s="1" t="str">
        <f>"600422"</f>
        <v>600422</v>
      </c>
      <c r="B608" s="1" t="s">
        <v>606</v>
      </c>
    </row>
    <row r="609" spans="1:2" x14ac:dyDescent="0.15">
      <c r="A609" s="1" t="str">
        <f>"600425"</f>
        <v>600425</v>
      </c>
      <c r="B609" s="1" t="s">
        <v>607</v>
      </c>
    </row>
    <row r="610" spans="1:2" x14ac:dyDescent="0.15">
      <c r="A610" s="1" t="str">
        <f>"600426"</f>
        <v>600426</v>
      </c>
      <c r="B610" s="1" t="s">
        <v>608</v>
      </c>
    </row>
    <row r="611" spans="1:2" x14ac:dyDescent="0.15">
      <c r="A611" s="1" t="str">
        <f>"600432"</f>
        <v>600432</v>
      </c>
      <c r="B611" s="1" t="s">
        <v>609</v>
      </c>
    </row>
    <row r="612" spans="1:2" x14ac:dyDescent="0.15">
      <c r="A612" s="1" t="str">
        <f>"600433"</f>
        <v>600433</v>
      </c>
      <c r="B612" s="1" t="s">
        <v>610</v>
      </c>
    </row>
    <row r="613" spans="1:2" x14ac:dyDescent="0.15">
      <c r="A613" s="1" t="str">
        <f>"600435"</f>
        <v>600435</v>
      </c>
      <c r="B613" s="1" t="s">
        <v>611</v>
      </c>
    </row>
    <row r="614" spans="1:2" x14ac:dyDescent="0.15">
      <c r="A614" s="1" t="str">
        <f>"600436"</f>
        <v>600436</v>
      </c>
      <c r="B614" s="1" t="s">
        <v>612</v>
      </c>
    </row>
    <row r="615" spans="1:2" x14ac:dyDescent="0.15">
      <c r="A615" s="1" t="str">
        <f>"600446"</f>
        <v>600446</v>
      </c>
      <c r="B615" s="1" t="s">
        <v>613</v>
      </c>
    </row>
    <row r="616" spans="1:2" x14ac:dyDescent="0.15">
      <c r="A616" s="1" t="str">
        <f>"600449"</f>
        <v>600449</v>
      </c>
      <c r="B616" s="1" t="s">
        <v>614</v>
      </c>
    </row>
    <row r="617" spans="1:2" x14ac:dyDescent="0.15">
      <c r="A617" s="1" t="str">
        <f>"600456"</f>
        <v>600456</v>
      </c>
      <c r="B617" s="1" t="s">
        <v>615</v>
      </c>
    </row>
    <row r="618" spans="1:2" x14ac:dyDescent="0.15">
      <c r="A618" s="1" t="str">
        <f>"600458"</f>
        <v>600458</v>
      </c>
      <c r="B618" s="1" t="s">
        <v>616</v>
      </c>
    </row>
    <row r="619" spans="1:2" x14ac:dyDescent="0.15">
      <c r="A619" s="1" t="str">
        <f>"600459"</f>
        <v>600459</v>
      </c>
      <c r="B619" s="1" t="s">
        <v>617</v>
      </c>
    </row>
    <row r="620" spans="1:2" x14ac:dyDescent="0.15">
      <c r="A620" s="1" t="str">
        <f>"600460"</f>
        <v>600460</v>
      </c>
      <c r="B620" s="1" t="s">
        <v>618</v>
      </c>
    </row>
    <row r="621" spans="1:2" x14ac:dyDescent="0.15">
      <c r="A621" s="1" t="str">
        <f>"600467"</f>
        <v>600467</v>
      </c>
      <c r="B621" s="1" t="s">
        <v>619</v>
      </c>
    </row>
    <row r="622" spans="1:2" x14ac:dyDescent="0.15">
      <c r="A622" s="1" t="str">
        <f>"600470"</f>
        <v>600470</v>
      </c>
      <c r="B622" s="1" t="s">
        <v>620</v>
      </c>
    </row>
    <row r="623" spans="1:2" x14ac:dyDescent="0.15">
      <c r="A623" s="1" t="str">
        <f>"600478"</f>
        <v>600478</v>
      </c>
      <c r="B623" s="1" t="s">
        <v>621</v>
      </c>
    </row>
    <row r="624" spans="1:2" x14ac:dyDescent="0.15">
      <c r="A624" s="1" t="str">
        <f>"600481"</f>
        <v>600481</v>
      </c>
      <c r="B624" s="1" t="s">
        <v>622</v>
      </c>
    </row>
    <row r="625" spans="1:2" x14ac:dyDescent="0.15">
      <c r="A625" s="1" t="str">
        <f>"600482"</f>
        <v>600482</v>
      </c>
      <c r="B625" s="1" t="s">
        <v>623</v>
      </c>
    </row>
    <row r="626" spans="1:2" x14ac:dyDescent="0.15">
      <c r="A626" s="1" t="str">
        <f>"600483"</f>
        <v>600483</v>
      </c>
      <c r="B626" s="1" t="s">
        <v>624</v>
      </c>
    </row>
    <row r="627" spans="1:2" x14ac:dyDescent="0.15">
      <c r="A627" s="1" t="str">
        <f>"600486"</f>
        <v>600486</v>
      </c>
      <c r="B627" s="1" t="s">
        <v>625</v>
      </c>
    </row>
    <row r="628" spans="1:2" x14ac:dyDescent="0.15">
      <c r="A628" s="1" t="str">
        <f>"600489"</f>
        <v>600489</v>
      </c>
      <c r="B628" s="1" t="s">
        <v>626</v>
      </c>
    </row>
    <row r="629" spans="1:2" x14ac:dyDescent="0.15">
      <c r="A629" s="1" t="str">
        <f>"600490"</f>
        <v>600490</v>
      </c>
      <c r="B629" s="1" t="s">
        <v>627</v>
      </c>
    </row>
    <row r="630" spans="1:2" x14ac:dyDescent="0.15">
      <c r="A630" s="1" t="str">
        <f>"600491"</f>
        <v>600491</v>
      </c>
      <c r="B630" s="1" t="s">
        <v>628</v>
      </c>
    </row>
    <row r="631" spans="1:2" x14ac:dyDescent="0.15">
      <c r="A631" s="1" t="str">
        <f>"600495"</f>
        <v>600495</v>
      </c>
      <c r="B631" s="1" t="s">
        <v>629</v>
      </c>
    </row>
    <row r="632" spans="1:2" x14ac:dyDescent="0.15">
      <c r="A632" s="1" t="str">
        <f>"600497"</f>
        <v>600497</v>
      </c>
      <c r="B632" s="1" t="s">
        <v>630</v>
      </c>
    </row>
    <row r="633" spans="1:2" x14ac:dyDescent="0.15">
      <c r="A633" s="1" t="str">
        <f>"600498"</f>
        <v>600498</v>
      </c>
      <c r="B633" s="1" t="s">
        <v>631</v>
      </c>
    </row>
    <row r="634" spans="1:2" x14ac:dyDescent="0.15">
      <c r="A634" s="1" t="str">
        <f>"600499"</f>
        <v>600499</v>
      </c>
      <c r="B634" s="1" t="s">
        <v>632</v>
      </c>
    </row>
    <row r="635" spans="1:2" x14ac:dyDescent="0.15">
      <c r="A635" s="1" t="str">
        <f>"600500"</f>
        <v>600500</v>
      </c>
      <c r="B635" s="1" t="s">
        <v>633</v>
      </c>
    </row>
    <row r="636" spans="1:2" x14ac:dyDescent="0.15">
      <c r="A636" s="1" t="str">
        <f>"600502"</f>
        <v>600502</v>
      </c>
      <c r="B636" s="1" t="s">
        <v>634</v>
      </c>
    </row>
    <row r="637" spans="1:2" x14ac:dyDescent="0.15">
      <c r="A637" s="1" t="str">
        <f>"600503"</f>
        <v>600503</v>
      </c>
      <c r="B637" s="1" t="s">
        <v>635</v>
      </c>
    </row>
    <row r="638" spans="1:2" x14ac:dyDescent="0.15">
      <c r="A638" s="1" t="str">
        <f>"600509"</f>
        <v>600509</v>
      </c>
      <c r="B638" s="1" t="s">
        <v>636</v>
      </c>
    </row>
    <row r="639" spans="1:2" x14ac:dyDescent="0.15">
      <c r="A639" s="1" t="str">
        <f>"600515"</f>
        <v>600515</v>
      </c>
      <c r="B639" s="1" t="s">
        <v>637</v>
      </c>
    </row>
    <row r="640" spans="1:2" x14ac:dyDescent="0.15">
      <c r="A640" s="1" t="str">
        <f>"600516"</f>
        <v>600516</v>
      </c>
      <c r="B640" s="1" t="s">
        <v>638</v>
      </c>
    </row>
    <row r="641" spans="1:2" x14ac:dyDescent="0.15">
      <c r="A641" s="1" t="str">
        <f>"600517"</f>
        <v>600517</v>
      </c>
      <c r="B641" s="1" t="s">
        <v>639</v>
      </c>
    </row>
    <row r="642" spans="1:2" x14ac:dyDescent="0.15">
      <c r="A642" s="1" t="str">
        <f>"600518"</f>
        <v>600518</v>
      </c>
      <c r="B642" s="1" t="s">
        <v>640</v>
      </c>
    </row>
    <row r="643" spans="1:2" x14ac:dyDescent="0.15">
      <c r="A643" s="1" t="str">
        <f>"600519"</f>
        <v>600519</v>
      </c>
      <c r="B643" s="1" t="s">
        <v>641</v>
      </c>
    </row>
    <row r="644" spans="1:2" x14ac:dyDescent="0.15">
      <c r="A644" s="1" t="str">
        <f>"600521"</f>
        <v>600521</v>
      </c>
      <c r="B644" s="1" t="s">
        <v>642</v>
      </c>
    </row>
    <row r="645" spans="1:2" x14ac:dyDescent="0.15">
      <c r="A645" s="1" t="str">
        <f>"600522"</f>
        <v>600522</v>
      </c>
      <c r="B645" s="1" t="s">
        <v>643</v>
      </c>
    </row>
    <row r="646" spans="1:2" x14ac:dyDescent="0.15">
      <c r="A646" s="1" t="str">
        <f>"600523"</f>
        <v>600523</v>
      </c>
      <c r="B646" s="1" t="s">
        <v>644</v>
      </c>
    </row>
    <row r="647" spans="1:2" x14ac:dyDescent="0.15">
      <c r="A647" s="1" t="str">
        <f>"600525"</f>
        <v>600525</v>
      </c>
      <c r="B647" s="1" t="s">
        <v>645</v>
      </c>
    </row>
    <row r="648" spans="1:2" x14ac:dyDescent="0.15">
      <c r="A648" s="1" t="str">
        <f>"600526"</f>
        <v>600526</v>
      </c>
      <c r="B648" s="1" t="s">
        <v>646</v>
      </c>
    </row>
    <row r="649" spans="1:2" x14ac:dyDescent="0.15">
      <c r="A649" s="1" t="str">
        <f>"600528"</f>
        <v>600528</v>
      </c>
      <c r="B649" s="1" t="s">
        <v>647</v>
      </c>
    </row>
    <row r="650" spans="1:2" x14ac:dyDescent="0.15">
      <c r="A650" s="1" t="str">
        <f>"600535"</f>
        <v>600535</v>
      </c>
      <c r="B650" s="1" t="s">
        <v>648</v>
      </c>
    </row>
    <row r="651" spans="1:2" x14ac:dyDescent="0.15">
      <c r="A651" s="1" t="str">
        <f>"600536"</f>
        <v>600536</v>
      </c>
      <c r="B651" s="1" t="s">
        <v>649</v>
      </c>
    </row>
    <row r="652" spans="1:2" x14ac:dyDescent="0.15">
      <c r="A652" s="1" t="str">
        <f>"600537"</f>
        <v>600537</v>
      </c>
      <c r="B652" s="1" t="s">
        <v>650</v>
      </c>
    </row>
    <row r="653" spans="1:2" x14ac:dyDescent="0.15">
      <c r="A653" s="1" t="str">
        <f>"600543"</f>
        <v>600543</v>
      </c>
      <c r="B653" s="1" t="s">
        <v>651</v>
      </c>
    </row>
    <row r="654" spans="1:2" x14ac:dyDescent="0.15">
      <c r="A654" s="1" t="str">
        <f>"600545"</f>
        <v>600545</v>
      </c>
      <c r="B654" s="1" t="s">
        <v>652</v>
      </c>
    </row>
    <row r="655" spans="1:2" x14ac:dyDescent="0.15">
      <c r="A655" s="1" t="str">
        <f>"600546"</f>
        <v>600546</v>
      </c>
      <c r="B655" s="1" t="s">
        <v>653</v>
      </c>
    </row>
    <row r="656" spans="1:2" x14ac:dyDescent="0.15">
      <c r="A656" s="1" t="str">
        <f>"600547"</f>
        <v>600547</v>
      </c>
      <c r="B656" s="1" t="s">
        <v>654</v>
      </c>
    </row>
    <row r="657" spans="1:2" x14ac:dyDescent="0.15">
      <c r="A657" s="1" t="str">
        <f>"600549"</f>
        <v>600549</v>
      </c>
      <c r="B657" s="1" t="s">
        <v>655</v>
      </c>
    </row>
    <row r="658" spans="1:2" x14ac:dyDescent="0.15">
      <c r="A658" s="1" t="str">
        <f>"600551"</f>
        <v>600551</v>
      </c>
      <c r="B658" s="1" t="s">
        <v>656</v>
      </c>
    </row>
    <row r="659" spans="1:2" x14ac:dyDescent="0.15">
      <c r="A659" s="1" t="str">
        <f>"600557"</f>
        <v>600557</v>
      </c>
      <c r="B659" s="1" t="s">
        <v>657</v>
      </c>
    </row>
    <row r="660" spans="1:2" x14ac:dyDescent="0.15">
      <c r="A660" s="1" t="str">
        <f>"600559"</f>
        <v>600559</v>
      </c>
      <c r="B660" s="1" t="s">
        <v>658</v>
      </c>
    </row>
    <row r="661" spans="1:2" x14ac:dyDescent="0.15">
      <c r="A661" s="1" t="str">
        <f>"600563"</f>
        <v>600563</v>
      </c>
      <c r="B661" s="1" t="s">
        <v>659</v>
      </c>
    </row>
    <row r="662" spans="1:2" x14ac:dyDescent="0.15">
      <c r="A662" s="1" t="str">
        <f>"600566"</f>
        <v>600566</v>
      </c>
      <c r="B662" s="1" t="s">
        <v>660</v>
      </c>
    </row>
    <row r="663" spans="1:2" x14ac:dyDescent="0.15">
      <c r="A663" s="1" t="str">
        <f>"600568"</f>
        <v>600568</v>
      </c>
      <c r="B663" s="1" t="s">
        <v>661</v>
      </c>
    </row>
    <row r="664" spans="1:2" x14ac:dyDescent="0.15">
      <c r="A664" s="1" t="str">
        <f>"600570"</f>
        <v>600570</v>
      </c>
      <c r="B664" s="1" t="s">
        <v>662</v>
      </c>
    </row>
    <row r="665" spans="1:2" x14ac:dyDescent="0.15">
      <c r="A665" s="1" t="str">
        <f>"600572"</f>
        <v>600572</v>
      </c>
      <c r="B665" s="1" t="s">
        <v>663</v>
      </c>
    </row>
    <row r="666" spans="1:2" x14ac:dyDescent="0.15">
      <c r="A666" s="1" t="str">
        <f>"600575"</f>
        <v>600575</v>
      </c>
      <c r="B666" s="1" t="s">
        <v>664</v>
      </c>
    </row>
    <row r="667" spans="1:2" x14ac:dyDescent="0.15">
      <c r="A667" s="1" t="str">
        <f>"600578"</f>
        <v>600578</v>
      </c>
      <c r="B667" s="1" t="s">
        <v>665</v>
      </c>
    </row>
    <row r="668" spans="1:2" x14ac:dyDescent="0.15">
      <c r="A668" s="1" t="str">
        <f>"600580"</f>
        <v>600580</v>
      </c>
      <c r="B668" s="1" t="s">
        <v>666</v>
      </c>
    </row>
    <row r="669" spans="1:2" x14ac:dyDescent="0.15">
      <c r="A669" s="1" t="str">
        <f>"600582"</f>
        <v>600582</v>
      </c>
      <c r="B669" s="1" t="s">
        <v>667</v>
      </c>
    </row>
    <row r="670" spans="1:2" x14ac:dyDescent="0.15">
      <c r="A670" s="1" t="str">
        <f>"600583"</f>
        <v>600583</v>
      </c>
      <c r="B670" s="1" t="s">
        <v>668</v>
      </c>
    </row>
    <row r="671" spans="1:2" x14ac:dyDescent="0.15">
      <c r="A671" s="1" t="str">
        <f>"600584"</f>
        <v>600584</v>
      </c>
      <c r="B671" s="1" t="s">
        <v>669</v>
      </c>
    </row>
    <row r="672" spans="1:2" x14ac:dyDescent="0.15">
      <c r="A672" s="1" t="str">
        <f>"600585"</f>
        <v>600585</v>
      </c>
      <c r="B672" s="1" t="s">
        <v>670</v>
      </c>
    </row>
    <row r="673" spans="1:2" x14ac:dyDescent="0.15">
      <c r="A673" s="1" t="str">
        <f>"600587"</f>
        <v>600587</v>
      </c>
      <c r="B673" s="1" t="s">
        <v>671</v>
      </c>
    </row>
    <row r="674" spans="1:2" x14ac:dyDescent="0.15">
      <c r="A674" s="1" t="str">
        <f>"600588"</f>
        <v>600588</v>
      </c>
      <c r="B674" s="1" t="s">
        <v>672</v>
      </c>
    </row>
    <row r="675" spans="1:2" x14ac:dyDescent="0.15">
      <c r="A675" s="1" t="str">
        <f>"600592"</f>
        <v>600592</v>
      </c>
      <c r="B675" s="1" t="s">
        <v>673</v>
      </c>
    </row>
    <row r="676" spans="1:2" x14ac:dyDescent="0.15">
      <c r="A676" s="1" t="str">
        <f>"600594"</f>
        <v>600594</v>
      </c>
      <c r="B676" s="1" t="s">
        <v>674</v>
      </c>
    </row>
    <row r="677" spans="1:2" x14ac:dyDescent="0.15">
      <c r="A677" s="1" t="str">
        <f>"600595"</f>
        <v>600595</v>
      </c>
      <c r="B677" s="1" t="s">
        <v>675</v>
      </c>
    </row>
    <row r="678" spans="1:2" x14ac:dyDescent="0.15">
      <c r="A678" s="1" t="str">
        <f>"600596"</f>
        <v>600596</v>
      </c>
      <c r="B678" s="1" t="s">
        <v>676</v>
      </c>
    </row>
    <row r="679" spans="1:2" x14ac:dyDescent="0.15">
      <c r="A679" s="1" t="str">
        <f>"600597"</f>
        <v>600597</v>
      </c>
      <c r="B679" s="1" t="s">
        <v>677</v>
      </c>
    </row>
    <row r="680" spans="1:2" x14ac:dyDescent="0.15">
      <c r="A680" s="1" t="str">
        <f>"600600"</f>
        <v>600600</v>
      </c>
      <c r="B680" s="1" t="s">
        <v>678</v>
      </c>
    </row>
    <row r="681" spans="1:2" x14ac:dyDescent="0.15">
      <c r="A681" s="1" t="str">
        <f>"600601"</f>
        <v>600601</v>
      </c>
      <c r="B681" s="1" t="s">
        <v>679</v>
      </c>
    </row>
    <row r="682" spans="1:2" x14ac:dyDescent="0.15">
      <c r="A682" s="1" t="str">
        <f>"600604"</f>
        <v>600604</v>
      </c>
      <c r="B682" s="1" t="s">
        <v>680</v>
      </c>
    </row>
    <row r="683" spans="1:2" x14ac:dyDescent="0.15">
      <c r="A683" s="1" t="str">
        <f>"600606"</f>
        <v>600606</v>
      </c>
      <c r="B683" s="1" t="s">
        <v>681</v>
      </c>
    </row>
    <row r="684" spans="1:2" x14ac:dyDescent="0.15">
      <c r="A684" s="1" t="str">
        <f>"600609"</f>
        <v>600609</v>
      </c>
      <c r="B684" s="1" t="s">
        <v>682</v>
      </c>
    </row>
    <row r="685" spans="1:2" x14ac:dyDescent="0.15">
      <c r="A685" s="1" t="str">
        <f>"600611"</f>
        <v>600611</v>
      </c>
      <c r="B685" s="1" t="s">
        <v>683</v>
      </c>
    </row>
    <row r="686" spans="1:2" x14ac:dyDescent="0.15">
      <c r="A686" s="1" t="str">
        <f>"600614"</f>
        <v>600614</v>
      </c>
      <c r="B686" s="1" t="s">
        <v>684</v>
      </c>
    </row>
    <row r="687" spans="1:2" x14ac:dyDescent="0.15">
      <c r="A687" s="1" t="str">
        <f>"600616"</f>
        <v>600616</v>
      </c>
      <c r="B687" s="1" t="s">
        <v>685</v>
      </c>
    </row>
    <row r="688" spans="1:2" x14ac:dyDescent="0.15">
      <c r="A688" s="1" t="str">
        <f>"600620"</f>
        <v>600620</v>
      </c>
      <c r="B688" s="1" t="s">
        <v>686</v>
      </c>
    </row>
    <row r="689" spans="1:2" x14ac:dyDescent="0.15">
      <c r="A689" s="1" t="str">
        <f>"600624"</f>
        <v>600624</v>
      </c>
      <c r="B689" s="1" t="s">
        <v>687</v>
      </c>
    </row>
    <row r="690" spans="1:2" x14ac:dyDescent="0.15">
      <c r="A690" s="1" t="str">
        <f>"600626"</f>
        <v>600626</v>
      </c>
      <c r="B690" s="1" t="s">
        <v>688</v>
      </c>
    </row>
    <row r="691" spans="1:2" x14ac:dyDescent="0.15">
      <c r="A691" s="1" t="str">
        <f>"600633"</f>
        <v>600633</v>
      </c>
      <c r="B691" s="1" t="s">
        <v>689</v>
      </c>
    </row>
    <row r="692" spans="1:2" x14ac:dyDescent="0.15">
      <c r="A692" s="1" t="str">
        <f>"600635"</f>
        <v>600635</v>
      </c>
      <c r="B692" s="1" t="s">
        <v>690</v>
      </c>
    </row>
    <row r="693" spans="1:2" x14ac:dyDescent="0.15">
      <c r="A693" s="1" t="str">
        <f>"600636"</f>
        <v>600636</v>
      </c>
      <c r="B693" s="1" t="s">
        <v>691</v>
      </c>
    </row>
    <row r="694" spans="1:2" x14ac:dyDescent="0.15">
      <c r="A694" s="1" t="str">
        <f>"600637"</f>
        <v>600637</v>
      </c>
      <c r="B694" s="1" t="s">
        <v>692</v>
      </c>
    </row>
    <row r="695" spans="1:2" x14ac:dyDescent="0.15">
      <c r="A695" s="1" t="str">
        <f>"600639"</f>
        <v>600639</v>
      </c>
      <c r="B695" s="1" t="s">
        <v>693</v>
      </c>
    </row>
    <row r="696" spans="1:2" x14ac:dyDescent="0.15">
      <c r="A696" s="1" t="str">
        <f>"600640"</f>
        <v>600640</v>
      </c>
      <c r="B696" s="1" t="s">
        <v>694</v>
      </c>
    </row>
    <row r="697" spans="1:2" x14ac:dyDescent="0.15">
      <c r="A697" s="1" t="str">
        <f>"600642"</f>
        <v>600642</v>
      </c>
      <c r="B697" s="1" t="s">
        <v>695</v>
      </c>
    </row>
    <row r="698" spans="1:2" x14ac:dyDescent="0.15">
      <c r="A698" s="1" t="str">
        <f>"600643"</f>
        <v>600643</v>
      </c>
      <c r="B698" s="1" t="s">
        <v>696</v>
      </c>
    </row>
    <row r="699" spans="1:2" x14ac:dyDescent="0.15">
      <c r="A699" s="1" t="str">
        <f>"600645"</f>
        <v>600645</v>
      </c>
      <c r="B699" s="1" t="s">
        <v>697</v>
      </c>
    </row>
    <row r="700" spans="1:2" x14ac:dyDescent="0.15">
      <c r="A700" s="1" t="str">
        <f>"600648"</f>
        <v>600648</v>
      </c>
      <c r="B700" s="1" t="s">
        <v>698</v>
      </c>
    </row>
    <row r="701" spans="1:2" x14ac:dyDescent="0.15">
      <c r="A701" s="1" t="str">
        <f>"600649"</f>
        <v>600649</v>
      </c>
      <c r="B701" s="1" t="s">
        <v>699</v>
      </c>
    </row>
    <row r="702" spans="1:2" x14ac:dyDescent="0.15">
      <c r="A702" s="1" t="str">
        <f>"600651"</f>
        <v>600651</v>
      </c>
      <c r="B702" s="1" t="s">
        <v>700</v>
      </c>
    </row>
    <row r="703" spans="1:2" x14ac:dyDescent="0.15">
      <c r="A703" s="1" t="str">
        <f>"600652"</f>
        <v>600652</v>
      </c>
      <c r="B703" s="1" t="s">
        <v>701</v>
      </c>
    </row>
    <row r="704" spans="1:2" x14ac:dyDescent="0.15">
      <c r="A704" s="1" t="str">
        <f>"600653"</f>
        <v>600653</v>
      </c>
      <c r="B704" s="1" t="s">
        <v>702</v>
      </c>
    </row>
    <row r="705" spans="1:2" x14ac:dyDescent="0.15">
      <c r="A705" s="1" t="str">
        <f>"600654"</f>
        <v>600654</v>
      </c>
      <c r="B705" s="1" t="s">
        <v>703</v>
      </c>
    </row>
    <row r="706" spans="1:2" x14ac:dyDescent="0.15">
      <c r="A706" s="1" t="str">
        <f>"600655"</f>
        <v>600655</v>
      </c>
      <c r="B706" s="1" t="s">
        <v>704</v>
      </c>
    </row>
    <row r="707" spans="1:2" x14ac:dyDescent="0.15">
      <c r="A707" s="1" t="str">
        <f>"600660"</f>
        <v>600660</v>
      </c>
      <c r="B707" s="1" t="s">
        <v>705</v>
      </c>
    </row>
    <row r="708" spans="1:2" x14ac:dyDescent="0.15">
      <c r="A708" s="1" t="str">
        <f>"600661"</f>
        <v>600661</v>
      </c>
      <c r="B708" s="1" t="s">
        <v>706</v>
      </c>
    </row>
    <row r="709" spans="1:2" x14ac:dyDescent="0.15">
      <c r="A709" s="1" t="str">
        <f>"600662"</f>
        <v>600662</v>
      </c>
      <c r="B709" s="1" t="s">
        <v>707</v>
      </c>
    </row>
    <row r="710" spans="1:2" x14ac:dyDescent="0.15">
      <c r="A710" s="1" t="str">
        <f>"600663"</f>
        <v>600663</v>
      </c>
      <c r="B710" s="1" t="s">
        <v>708</v>
      </c>
    </row>
    <row r="711" spans="1:2" x14ac:dyDescent="0.15">
      <c r="A711" s="1" t="str">
        <f>"600664"</f>
        <v>600664</v>
      </c>
      <c r="B711" s="1" t="s">
        <v>709</v>
      </c>
    </row>
    <row r="712" spans="1:2" x14ac:dyDescent="0.15">
      <c r="A712" s="1" t="str">
        <f>"600667"</f>
        <v>600667</v>
      </c>
      <c r="B712" s="1" t="s">
        <v>710</v>
      </c>
    </row>
    <row r="713" spans="1:2" x14ac:dyDescent="0.15">
      <c r="A713" s="1" t="str">
        <f>"600668"</f>
        <v>600668</v>
      </c>
      <c r="B713" s="1" t="s">
        <v>711</v>
      </c>
    </row>
    <row r="714" spans="1:2" x14ac:dyDescent="0.15">
      <c r="A714" s="1" t="str">
        <f>"600673"</f>
        <v>600673</v>
      </c>
      <c r="B714" s="1" t="s">
        <v>712</v>
      </c>
    </row>
    <row r="715" spans="1:2" x14ac:dyDescent="0.15">
      <c r="A715" s="1" t="str">
        <f>"600674"</f>
        <v>600674</v>
      </c>
      <c r="B715" s="1" t="s">
        <v>713</v>
      </c>
    </row>
    <row r="716" spans="1:2" x14ac:dyDescent="0.15">
      <c r="A716" s="1" t="str">
        <f>"600675"</f>
        <v>600675</v>
      </c>
      <c r="B716" s="1" t="s">
        <v>714</v>
      </c>
    </row>
    <row r="717" spans="1:2" x14ac:dyDescent="0.15">
      <c r="A717" s="1" t="str">
        <f>"600677"</f>
        <v>600677</v>
      </c>
      <c r="B717" s="1" t="s">
        <v>715</v>
      </c>
    </row>
    <row r="718" spans="1:2" x14ac:dyDescent="0.15">
      <c r="A718" s="1" t="str">
        <f>"600680"</f>
        <v>600680</v>
      </c>
      <c r="B718" s="1" t="s">
        <v>716</v>
      </c>
    </row>
    <row r="719" spans="1:2" x14ac:dyDescent="0.15">
      <c r="A719" s="1" t="str">
        <f>"600684"</f>
        <v>600684</v>
      </c>
      <c r="B719" s="1" t="s">
        <v>717</v>
      </c>
    </row>
    <row r="720" spans="1:2" x14ac:dyDescent="0.15">
      <c r="A720" s="1" t="str">
        <f>"600688"</f>
        <v>600688</v>
      </c>
      <c r="B720" s="1" t="s">
        <v>718</v>
      </c>
    </row>
    <row r="721" spans="1:2" x14ac:dyDescent="0.15">
      <c r="A721" s="1" t="str">
        <f>"600690"</f>
        <v>600690</v>
      </c>
      <c r="B721" s="1" t="s">
        <v>719</v>
      </c>
    </row>
    <row r="722" spans="1:2" x14ac:dyDescent="0.15">
      <c r="A722" s="1" t="str">
        <f>"600692"</f>
        <v>600692</v>
      </c>
      <c r="B722" s="1" t="s">
        <v>720</v>
      </c>
    </row>
    <row r="723" spans="1:2" x14ac:dyDescent="0.15">
      <c r="A723" s="1" t="str">
        <f>"600694"</f>
        <v>600694</v>
      </c>
      <c r="B723" s="1" t="s">
        <v>721</v>
      </c>
    </row>
    <row r="724" spans="1:2" x14ac:dyDescent="0.15">
      <c r="A724" s="1" t="str">
        <f>"600696"</f>
        <v>600696</v>
      </c>
      <c r="B724" s="1" t="s">
        <v>722</v>
      </c>
    </row>
    <row r="725" spans="1:2" x14ac:dyDescent="0.15">
      <c r="A725" s="1" t="str">
        <f>"600699"</f>
        <v>600699</v>
      </c>
      <c r="B725" s="1" t="s">
        <v>723</v>
      </c>
    </row>
    <row r="726" spans="1:2" x14ac:dyDescent="0.15">
      <c r="A726" s="1" t="str">
        <f>"600702"</f>
        <v>600702</v>
      </c>
      <c r="B726" s="1" t="s">
        <v>724</v>
      </c>
    </row>
    <row r="727" spans="1:2" x14ac:dyDescent="0.15">
      <c r="A727" s="1" t="str">
        <f>"600703"</f>
        <v>600703</v>
      </c>
      <c r="B727" s="1" t="s">
        <v>725</v>
      </c>
    </row>
    <row r="728" spans="1:2" x14ac:dyDescent="0.15">
      <c r="A728" s="1" t="str">
        <f>"600704"</f>
        <v>600704</v>
      </c>
      <c r="B728" s="1" t="s">
        <v>726</v>
      </c>
    </row>
    <row r="729" spans="1:2" x14ac:dyDescent="0.15">
      <c r="A729" s="1" t="str">
        <f>"600705"</f>
        <v>600705</v>
      </c>
      <c r="B729" s="1" t="s">
        <v>727</v>
      </c>
    </row>
    <row r="730" spans="1:2" x14ac:dyDescent="0.15">
      <c r="A730" s="1" t="str">
        <f>"600707"</f>
        <v>600707</v>
      </c>
      <c r="B730" s="1" t="s">
        <v>728</v>
      </c>
    </row>
    <row r="731" spans="1:2" x14ac:dyDescent="0.15">
      <c r="A731" s="1" t="str">
        <f>"600711"</f>
        <v>600711</v>
      </c>
      <c r="B731" s="1" t="s">
        <v>729</v>
      </c>
    </row>
    <row r="732" spans="1:2" x14ac:dyDescent="0.15">
      <c r="A732" s="1" t="str">
        <f>"600716"</f>
        <v>600716</v>
      </c>
      <c r="B732" s="1" t="s">
        <v>730</v>
      </c>
    </row>
    <row r="733" spans="1:2" x14ac:dyDescent="0.15">
      <c r="A733" s="1" t="str">
        <f>"600717"</f>
        <v>600717</v>
      </c>
      <c r="B733" s="1" t="s">
        <v>731</v>
      </c>
    </row>
    <row r="734" spans="1:2" x14ac:dyDescent="0.15">
      <c r="A734" s="1" t="str">
        <f>"600718"</f>
        <v>600718</v>
      </c>
      <c r="B734" s="1" t="s">
        <v>732</v>
      </c>
    </row>
    <row r="735" spans="1:2" x14ac:dyDescent="0.15">
      <c r="A735" s="1" t="str">
        <f>"600720"</f>
        <v>600720</v>
      </c>
      <c r="B735" s="1" t="s">
        <v>733</v>
      </c>
    </row>
    <row r="736" spans="1:2" x14ac:dyDescent="0.15">
      <c r="A736" s="1" t="str">
        <f>"600728"</f>
        <v>600728</v>
      </c>
      <c r="B736" s="1" t="s">
        <v>734</v>
      </c>
    </row>
    <row r="737" spans="1:2" x14ac:dyDescent="0.15">
      <c r="A737" s="1" t="str">
        <f>"600729"</f>
        <v>600729</v>
      </c>
      <c r="B737" s="1" t="s">
        <v>735</v>
      </c>
    </row>
    <row r="738" spans="1:2" x14ac:dyDescent="0.15">
      <c r="A738" s="1" t="str">
        <f>"600730"</f>
        <v>600730</v>
      </c>
      <c r="B738" s="1" t="s">
        <v>736</v>
      </c>
    </row>
    <row r="739" spans="1:2" x14ac:dyDescent="0.15">
      <c r="A739" s="1" t="str">
        <f>"600737"</f>
        <v>600737</v>
      </c>
      <c r="B739" s="1" t="s">
        <v>737</v>
      </c>
    </row>
    <row r="740" spans="1:2" x14ac:dyDescent="0.15">
      <c r="A740" s="1" t="str">
        <f>"600739"</f>
        <v>600739</v>
      </c>
      <c r="B740" s="1" t="s">
        <v>738</v>
      </c>
    </row>
    <row r="741" spans="1:2" x14ac:dyDescent="0.15">
      <c r="A741" s="1" t="str">
        <f>"600740"</f>
        <v>600740</v>
      </c>
      <c r="B741" s="1" t="s">
        <v>739</v>
      </c>
    </row>
    <row r="742" spans="1:2" x14ac:dyDescent="0.15">
      <c r="A742" s="1" t="str">
        <f>"600741"</f>
        <v>600741</v>
      </c>
      <c r="B742" s="1" t="s">
        <v>740</v>
      </c>
    </row>
    <row r="743" spans="1:2" x14ac:dyDescent="0.15">
      <c r="A743" s="1" t="str">
        <f>"600742"</f>
        <v>600742</v>
      </c>
      <c r="B743" s="1" t="s">
        <v>741</v>
      </c>
    </row>
    <row r="744" spans="1:2" x14ac:dyDescent="0.15">
      <c r="A744" s="1" t="str">
        <f>"600743"</f>
        <v>600743</v>
      </c>
      <c r="B744" s="1" t="s">
        <v>742</v>
      </c>
    </row>
    <row r="745" spans="1:2" x14ac:dyDescent="0.15">
      <c r="A745" s="1" t="str">
        <f>"600744"</f>
        <v>600744</v>
      </c>
      <c r="B745" s="1" t="s">
        <v>743</v>
      </c>
    </row>
    <row r="746" spans="1:2" x14ac:dyDescent="0.15">
      <c r="A746" s="1" t="str">
        <f>"600747"</f>
        <v>600747</v>
      </c>
      <c r="B746" s="1" t="s">
        <v>744</v>
      </c>
    </row>
    <row r="747" spans="1:2" x14ac:dyDescent="0.15">
      <c r="A747" s="1" t="str">
        <f>"600748"</f>
        <v>600748</v>
      </c>
      <c r="B747" s="1" t="s">
        <v>745</v>
      </c>
    </row>
    <row r="748" spans="1:2" x14ac:dyDescent="0.15">
      <c r="A748" s="1" t="str">
        <f>"600750"</f>
        <v>600750</v>
      </c>
      <c r="B748" s="1" t="s">
        <v>746</v>
      </c>
    </row>
    <row r="749" spans="1:2" x14ac:dyDescent="0.15">
      <c r="A749" s="1" t="str">
        <f>"600751"</f>
        <v>600751</v>
      </c>
      <c r="B749" s="1" t="s">
        <v>747</v>
      </c>
    </row>
    <row r="750" spans="1:2" x14ac:dyDescent="0.15">
      <c r="A750" s="1" t="str">
        <f>"600755"</f>
        <v>600755</v>
      </c>
      <c r="B750" s="1" t="s">
        <v>748</v>
      </c>
    </row>
    <row r="751" spans="1:2" x14ac:dyDescent="0.15">
      <c r="A751" s="1" t="str">
        <f>"600756"</f>
        <v>600756</v>
      </c>
      <c r="B751" s="1" t="s">
        <v>749</v>
      </c>
    </row>
    <row r="752" spans="1:2" x14ac:dyDescent="0.15">
      <c r="A752" s="1" t="str">
        <f>"600757"</f>
        <v>600757</v>
      </c>
      <c r="B752" s="1" t="s">
        <v>750</v>
      </c>
    </row>
    <row r="753" spans="1:2" x14ac:dyDescent="0.15">
      <c r="A753" s="1" t="str">
        <f>"600759"</f>
        <v>600759</v>
      </c>
      <c r="B753" s="1" t="s">
        <v>751</v>
      </c>
    </row>
    <row r="754" spans="1:2" x14ac:dyDescent="0.15">
      <c r="A754" s="1" t="str">
        <f>"600761"</f>
        <v>600761</v>
      </c>
      <c r="B754" s="1" t="s">
        <v>752</v>
      </c>
    </row>
    <row r="755" spans="1:2" x14ac:dyDescent="0.15">
      <c r="A755" s="1" t="str">
        <f>"600765"</f>
        <v>600765</v>
      </c>
      <c r="B755" s="1" t="s">
        <v>753</v>
      </c>
    </row>
    <row r="756" spans="1:2" x14ac:dyDescent="0.15">
      <c r="A756" s="1" t="str">
        <f>"600770"</f>
        <v>600770</v>
      </c>
      <c r="B756" s="1" t="s">
        <v>754</v>
      </c>
    </row>
    <row r="757" spans="1:2" x14ac:dyDescent="0.15">
      <c r="A757" s="1" t="str">
        <f>"600771"</f>
        <v>600771</v>
      </c>
      <c r="B757" s="1" t="s">
        <v>755</v>
      </c>
    </row>
    <row r="758" spans="1:2" x14ac:dyDescent="0.15">
      <c r="A758" s="1" t="str">
        <f>"600773"</f>
        <v>600773</v>
      </c>
      <c r="B758" s="1" t="s">
        <v>756</v>
      </c>
    </row>
    <row r="759" spans="1:2" x14ac:dyDescent="0.15">
      <c r="A759" s="1" t="str">
        <f>"600775"</f>
        <v>600775</v>
      </c>
      <c r="B759" s="1" t="s">
        <v>757</v>
      </c>
    </row>
    <row r="760" spans="1:2" x14ac:dyDescent="0.15">
      <c r="A760" s="1" t="str">
        <f>"600776"</f>
        <v>600776</v>
      </c>
      <c r="B760" s="1" t="s">
        <v>758</v>
      </c>
    </row>
    <row r="761" spans="1:2" x14ac:dyDescent="0.15">
      <c r="A761" s="1" t="str">
        <f>"600777"</f>
        <v>600777</v>
      </c>
      <c r="B761" s="1" t="s">
        <v>759</v>
      </c>
    </row>
    <row r="762" spans="1:2" x14ac:dyDescent="0.15">
      <c r="A762" s="1" t="str">
        <f>"600783"</f>
        <v>600783</v>
      </c>
      <c r="B762" s="1" t="s">
        <v>760</v>
      </c>
    </row>
    <row r="763" spans="1:2" x14ac:dyDescent="0.15">
      <c r="A763" s="1" t="str">
        <f>"600787"</f>
        <v>600787</v>
      </c>
      <c r="B763" s="1" t="s">
        <v>761</v>
      </c>
    </row>
    <row r="764" spans="1:2" x14ac:dyDescent="0.15">
      <c r="A764" s="1" t="str">
        <f>"600789"</f>
        <v>600789</v>
      </c>
      <c r="B764" s="1" t="s">
        <v>762</v>
      </c>
    </row>
    <row r="765" spans="1:2" x14ac:dyDescent="0.15">
      <c r="A765" s="1" t="str">
        <f>"600790"</f>
        <v>600790</v>
      </c>
      <c r="B765" s="1" t="s">
        <v>763</v>
      </c>
    </row>
    <row r="766" spans="1:2" x14ac:dyDescent="0.15">
      <c r="A766" s="1" t="str">
        <f>"600795"</f>
        <v>600795</v>
      </c>
      <c r="B766" s="1" t="s">
        <v>764</v>
      </c>
    </row>
    <row r="767" spans="1:2" x14ac:dyDescent="0.15">
      <c r="A767" s="1" t="str">
        <f>"600797"</f>
        <v>600797</v>
      </c>
      <c r="B767" s="1" t="s">
        <v>765</v>
      </c>
    </row>
    <row r="768" spans="1:2" x14ac:dyDescent="0.15">
      <c r="A768" s="1" t="str">
        <f>"600800"</f>
        <v>600800</v>
      </c>
      <c r="B768" s="1" t="s">
        <v>766</v>
      </c>
    </row>
    <row r="769" spans="1:2" x14ac:dyDescent="0.15">
      <c r="A769" s="1" t="str">
        <f>"600801"</f>
        <v>600801</v>
      </c>
      <c r="B769" s="1" t="s">
        <v>767</v>
      </c>
    </row>
    <row r="770" spans="1:2" x14ac:dyDescent="0.15">
      <c r="A770" s="1" t="str">
        <f>"600802"</f>
        <v>600802</v>
      </c>
      <c r="B770" s="1" t="s">
        <v>768</v>
      </c>
    </row>
    <row r="771" spans="1:2" x14ac:dyDescent="0.15">
      <c r="A771" s="1" t="str">
        <f>"600804"</f>
        <v>600804</v>
      </c>
      <c r="B771" s="1" t="s">
        <v>769</v>
      </c>
    </row>
    <row r="772" spans="1:2" x14ac:dyDescent="0.15">
      <c r="A772" s="1" t="str">
        <f>"600805"</f>
        <v>600805</v>
      </c>
      <c r="B772" s="1" t="s">
        <v>770</v>
      </c>
    </row>
    <row r="773" spans="1:2" x14ac:dyDescent="0.15">
      <c r="A773" s="1" t="str">
        <f>"600807"</f>
        <v>600807</v>
      </c>
      <c r="B773" s="1" t="s">
        <v>771</v>
      </c>
    </row>
    <row r="774" spans="1:2" x14ac:dyDescent="0.15">
      <c r="A774" s="1" t="str">
        <f>"600808"</f>
        <v>600808</v>
      </c>
      <c r="B774" s="1" t="s">
        <v>772</v>
      </c>
    </row>
    <row r="775" spans="1:2" x14ac:dyDescent="0.15">
      <c r="A775" s="1" t="str">
        <f>"600809"</f>
        <v>600809</v>
      </c>
      <c r="B775" s="1" t="s">
        <v>773</v>
      </c>
    </row>
    <row r="776" spans="1:2" x14ac:dyDescent="0.15">
      <c r="A776" s="1" t="str">
        <f>"600811"</f>
        <v>600811</v>
      </c>
      <c r="B776" s="1" t="s">
        <v>774</v>
      </c>
    </row>
    <row r="777" spans="1:2" x14ac:dyDescent="0.15">
      <c r="A777" s="1" t="str">
        <f>"600815"</f>
        <v>600815</v>
      </c>
      <c r="B777" s="1" t="s">
        <v>775</v>
      </c>
    </row>
    <row r="778" spans="1:2" x14ac:dyDescent="0.15">
      <c r="A778" s="1" t="str">
        <f>"600816"</f>
        <v>600816</v>
      </c>
      <c r="B778" s="1" t="s">
        <v>776</v>
      </c>
    </row>
    <row r="779" spans="1:2" x14ac:dyDescent="0.15">
      <c r="A779" s="1" t="str">
        <f>"600820"</f>
        <v>600820</v>
      </c>
      <c r="B779" s="1" t="s">
        <v>777</v>
      </c>
    </row>
    <row r="780" spans="1:2" x14ac:dyDescent="0.15">
      <c r="A780" s="1" t="str">
        <f>"600823"</f>
        <v>600823</v>
      </c>
      <c r="B780" s="1" t="s">
        <v>778</v>
      </c>
    </row>
    <row r="781" spans="1:2" x14ac:dyDescent="0.15">
      <c r="A781" s="1" t="str">
        <f>"600825"</f>
        <v>600825</v>
      </c>
      <c r="B781" s="1" t="s">
        <v>779</v>
      </c>
    </row>
    <row r="782" spans="1:2" x14ac:dyDescent="0.15">
      <c r="A782" s="1" t="str">
        <f>"600826"</f>
        <v>600826</v>
      </c>
      <c r="B782" s="1" t="s">
        <v>780</v>
      </c>
    </row>
    <row r="783" spans="1:2" x14ac:dyDescent="0.15">
      <c r="A783" s="1" t="str">
        <f>"600827"</f>
        <v>600827</v>
      </c>
      <c r="B783" s="1" t="s">
        <v>781</v>
      </c>
    </row>
    <row r="784" spans="1:2" x14ac:dyDescent="0.15">
      <c r="A784" s="1" t="str">
        <f>"600830"</f>
        <v>600830</v>
      </c>
      <c r="B784" s="1" t="s">
        <v>782</v>
      </c>
    </row>
    <row r="785" spans="1:2" x14ac:dyDescent="0.15">
      <c r="A785" s="1" t="str">
        <f>"600831"</f>
        <v>600831</v>
      </c>
      <c r="B785" s="1" t="s">
        <v>783</v>
      </c>
    </row>
    <row r="786" spans="1:2" x14ac:dyDescent="0.15">
      <c r="A786" s="1" t="str">
        <f>"600835"</f>
        <v>600835</v>
      </c>
      <c r="B786" s="1" t="s">
        <v>784</v>
      </c>
    </row>
    <row r="787" spans="1:2" x14ac:dyDescent="0.15">
      <c r="A787" s="1" t="str">
        <f>"600837"</f>
        <v>600837</v>
      </c>
      <c r="B787" s="1" t="s">
        <v>785</v>
      </c>
    </row>
    <row r="788" spans="1:2" x14ac:dyDescent="0.15">
      <c r="A788" s="1" t="str">
        <f>"600838"</f>
        <v>600838</v>
      </c>
      <c r="B788" s="1" t="s">
        <v>786</v>
      </c>
    </row>
    <row r="789" spans="1:2" x14ac:dyDescent="0.15">
      <c r="A789" s="1" t="str">
        <f>"600839"</f>
        <v>600839</v>
      </c>
      <c r="B789" s="1" t="s">
        <v>787</v>
      </c>
    </row>
    <row r="790" spans="1:2" x14ac:dyDescent="0.15">
      <c r="A790" s="1" t="str">
        <f>"600844"</f>
        <v>600844</v>
      </c>
      <c r="B790" s="1" t="s">
        <v>788</v>
      </c>
    </row>
    <row r="791" spans="1:2" x14ac:dyDescent="0.15">
      <c r="A791" s="1" t="str">
        <f>"600846"</f>
        <v>600846</v>
      </c>
      <c r="B791" s="1" t="s">
        <v>789</v>
      </c>
    </row>
    <row r="792" spans="1:2" x14ac:dyDescent="0.15">
      <c r="A792" s="1" t="str">
        <f>"600851"</f>
        <v>600851</v>
      </c>
      <c r="B792" s="1" t="s">
        <v>790</v>
      </c>
    </row>
    <row r="793" spans="1:2" x14ac:dyDescent="0.15">
      <c r="A793" s="1" t="str">
        <f>"600855"</f>
        <v>600855</v>
      </c>
      <c r="B793" s="1" t="s">
        <v>791</v>
      </c>
    </row>
    <row r="794" spans="1:2" x14ac:dyDescent="0.15">
      <c r="A794" s="1" t="str">
        <f>"600859"</f>
        <v>600859</v>
      </c>
      <c r="B794" s="1" t="s">
        <v>792</v>
      </c>
    </row>
    <row r="795" spans="1:2" x14ac:dyDescent="0.15">
      <c r="A795" s="1" t="str">
        <f>"600863"</f>
        <v>600863</v>
      </c>
      <c r="B795" s="1" t="s">
        <v>793</v>
      </c>
    </row>
    <row r="796" spans="1:2" x14ac:dyDescent="0.15">
      <c r="A796" s="1" t="str">
        <f>"600867"</f>
        <v>600867</v>
      </c>
      <c r="B796" s="1" t="s">
        <v>794</v>
      </c>
    </row>
    <row r="797" spans="1:2" x14ac:dyDescent="0.15">
      <c r="A797" s="1" t="str">
        <f>"600868"</f>
        <v>600868</v>
      </c>
      <c r="B797" s="1" t="s">
        <v>795</v>
      </c>
    </row>
    <row r="798" spans="1:2" x14ac:dyDescent="0.15">
      <c r="A798" s="1" t="str">
        <f>"600872"</f>
        <v>600872</v>
      </c>
      <c r="B798" s="1" t="s">
        <v>796</v>
      </c>
    </row>
    <row r="799" spans="1:2" x14ac:dyDescent="0.15">
      <c r="A799" s="1" t="str">
        <f>"600873"</f>
        <v>600873</v>
      </c>
      <c r="B799" s="1" t="s">
        <v>797</v>
      </c>
    </row>
    <row r="800" spans="1:2" x14ac:dyDescent="0.15">
      <c r="A800" s="1" t="str">
        <f>"600874"</f>
        <v>600874</v>
      </c>
      <c r="B800" s="1" t="s">
        <v>798</v>
      </c>
    </row>
    <row r="801" spans="1:2" x14ac:dyDescent="0.15">
      <c r="A801" s="1" t="str">
        <f>"600875"</f>
        <v>600875</v>
      </c>
      <c r="B801" s="1" t="s">
        <v>799</v>
      </c>
    </row>
    <row r="802" spans="1:2" x14ac:dyDescent="0.15">
      <c r="A802" s="1" t="str">
        <f>"600877"</f>
        <v>600877</v>
      </c>
      <c r="B802" s="1" t="s">
        <v>800</v>
      </c>
    </row>
    <row r="803" spans="1:2" x14ac:dyDescent="0.15">
      <c r="A803" s="1" t="str">
        <f>"600879"</f>
        <v>600879</v>
      </c>
      <c r="B803" s="1" t="s">
        <v>801</v>
      </c>
    </row>
    <row r="804" spans="1:2" x14ac:dyDescent="0.15">
      <c r="A804" s="1" t="str">
        <f>"600880"</f>
        <v>600880</v>
      </c>
      <c r="B804" s="1" t="s">
        <v>802</v>
      </c>
    </row>
    <row r="805" spans="1:2" x14ac:dyDescent="0.15">
      <c r="A805" s="1" t="str">
        <f>"600881"</f>
        <v>600881</v>
      </c>
      <c r="B805" s="1" t="s">
        <v>803</v>
      </c>
    </row>
    <row r="806" spans="1:2" x14ac:dyDescent="0.15">
      <c r="A806" s="1" t="str">
        <f>"600884"</f>
        <v>600884</v>
      </c>
      <c r="B806" s="1" t="s">
        <v>804</v>
      </c>
    </row>
    <row r="807" spans="1:2" x14ac:dyDescent="0.15">
      <c r="A807" s="1" t="str">
        <f>"600886"</f>
        <v>600886</v>
      </c>
      <c r="B807" s="1" t="s">
        <v>805</v>
      </c>
    </row>
    <row r="808" spans="1:2" x14ac:dyDescent="0.15">
      <c r="A808" s="1" t="str">
        <f>"600887"</f>
        <v>600887</v>
      </c>
      <c r="B808" s="1" t="s">
        <v>806</v>
      </c>
    </row>
    <row r="809" spans="1:2" x14ac:dyDescent="0.15">
      <c r="A809" s="1" t="str">
        <f>"600893"</f>
        <v>600893</v>
      </c>
      <c r="B809" s="1" t="s">
        <v>807</v>
      </c>
    </row>
    <row r="810" spans="1:2" x14ac:dyDescent="0.15">
      <c r="A810" s="1" t="str">
        <f>"600894"</f>
        <v>600894</v>
      </c>
      <c r="B810" s="1" t="s">
        <v>808</v>
      </c>
    </row>
    <row r="811" spans="1:2" x14ac:dyDescent="0.15">
      <c r="A811" s="1" t="str">
        <f>"600895"</f>
        <v>600895</v>
      </c>
      <c r="B811" s="1" t="s">
        <v>809</v>
      </c>
    </row>
    <row r="812" spans="1:2" x14ac:dyDescent="0.15">
      <c r="A812" s="1" t="str">
        <f>"600900"</f>
        <v>600900</v>
      </c>
      <c r="B812" s="1" t="s">
        <v>810</v>
      </c>
    </row>
    <row r="813" spans="1:2" x14ac:dyDescent="0.15">
      <c r="A813" s="1" t="str">
        <f>"600967"</f>
        <v>600967</v>
      </c>
      <c r="B813" s="1" t="s">
        <v>811</v>
      </c>
    </row>
    <row r="814" spans="1:2" x14ac:dyDescent="0.15">
      <c r="A814" s="1" t="str">
        <f>"600970"</f>
        <v>600970</v>
      </c>
      <c r="B814" s="1" t="s">
        <v>812</v>
      </c>
    </row>
    <row r="815" spans="1:2" x14ac:dyDescent="0.15">
      <c r="A815" s="1" t="str">
        <f>"600971"</f>
        <v>600971</v>
      </c>
      <c r="B815" s="1" t="s">
        <v>813</v>
      </c>
    </row>
    <row r="816" spans="1:2" x14ac:dyDescent="0.15">
      <c r="A816" s="1" t="str">
        <f>"600976"</f>
        <v>600976</v>
      </c>
      <c r="B816" s="1" t="s">
        <v>814</v>
      </c>
    </row>
    <row r="817" spans="1:2" x14ac:dyDescent="0.15">
      <c r="A817" s="1" t="str">
        <f>"600978"</f>
        <v>600978</v>
      </c>
      <c r="B817" s="1" t="s">
        <v>815</v>
      </c>
    </row>
    <row r="818" spans="1:2" x14ac:dyDescent="0.15">
      <c r="A818" s="1" t="str">
        <f>"600987"</f>
        <v>600987</v>
      </c>
      <c r="B818" s="1" t="s">
        <v>816</v>
      </c>
    </row>
    <row r="819" spans="1:2" x14ac:dyDescent="0.15">
      <c r="A819" s="1" t="str">
        <f>"600993"</f>
        <v>600993</v>
      </c>
      <c r="B819" s="1" t="s">
        <v>817</v>
      </c>
    </row>
    <row r="820" spans="1:2" x14ac:dyDescent="0.15">
      <c r="A820" s="1" t="str">
        <f>"600998"</f>
        <v>600998</v>
      </c>
      <c r="B820" s="1" t="s">
        <v>818</v>
      </c>
    </row>
    <row r="821" spans="1:2" x14ac:dyDescent="0.15">
      <c r="A821" s="1" t="str">
        <f>"600999"</f>
        <v>600999</v>
      </c>
      <c r="B821" s="1" t="s">
        <v>819</v>
      </c>
    </row>
    <row r="822" spans="1:2" x14ac:dyDescent="0.15">
      <c r="A822" s="1" t="str">
        <f>"601000"</f>
        <v>601000</v>
      </c>
      <c r="B822" s="1" t="s">
        <v>820</v>
      </c>
    </row>
    <row r="823" spans="1:2" x14ac:dyDescent="0.15">
      <c r="A823" s="1" t="str">
        <f>"601001"</f>
        <v>601001</v>
      </c>
      <c r="B823" s="1" t="s">
        <v>821</v>
      </c>
    </row>
    <row r="824" spans="1:2" x14ac:dyDescent="0.15">
      <c r="A824" s="1" t="str">
        <f>"601002"</f>
        <v>601002</v>
      </c>
      <c r="B824" s="1" t="s">
        <v>822</v>
      </c>
    </row>
    <row r="825" spans="1:2" x14ac:dyDescent="0.15">
      <c r="A825" s="1" t="str">
        <f>"601005"</f>
        <v>601005</v>
      </c>
      <c r="B825" s="1" t="s">
        <v>823</v>
      </c>
    </row>
    <row r="826" spans="1:2" x14ac:dyDescent="0.15">
      <c r="A826" s="1" t="str">
        <f>"601006"</f>
        <v>601006</v>
      </c>
      <c r="B826" s="1" t="s">
        <v>824</v>
      </c>
    </row>
    <row r="827" spans="1:2" x14ac:dyDescent="0.15">
      <c r="A827" s="1" t="str">
        <f>"601009"</f>
        <v>601009</v>
      </c>
      <c r="B827" s="1" t="s">
        <v>825</v>
      </c>
    </row>
    <row r="828" spans="1:2" x14ac:dyDescent="0.15">
      <c r="A828" s="1" t="str">
        <f>"601012"</f>
        <v>601012</v>
      </c>
      <c r="B828" s="1" t="s">
        <v>826</v>
      </c>
    </row>
    <row r="829" spans="1:2" x14ac:dyDescent="0.15">
      <c r="A829" s="1" t="str">
        <f>"601018"</f>
        <v>601018</v>
      </c>
      <c r="B829" s="1" t="s">
        <v>827</v>
      </c>
    </row>
    <row r="830" spans="1:2" x14ac:dyDescent="0.15">
      <c r="A830" s="1" t="str">
        <f>"601038"</f>
        <v>601038</v>
      </c>
      <c r="B830" s="1" t="s">
        <v>828</v>
      </c>
    </row>
    <row r="831" spans="1:2" x14ac:dyDescent="0.15">
      <c r="A831" s="1" t="str">
        <f>"601088"</f>
        <v>601088</v>
      </c>
      <c r="B831" s="1" t="s">
        <v>829</v>
      </c>
    </row>
    <row r="832" spans="1:2" x14ac:dyDescent="0.15">
      <c r="A832" s="1" t="str">
        <f>"601098"</f>
        <v>601098</v>
      </c>
      <c r="B832" s="1" t="s">
        <v>830</v>
      </c>
    </row>
    <row r="833" spans="1:2" x14ac:dyDescent="0.15">
      <c r="A833" s="1" t="str">
        <f>"601099"</f>
        <v>601099</v>
      </c>
      <c r="B833" s="1" t="s">
        <v>831</v>
      </c>
    </row>
    <row r="834" spans="1:2" x14ac:dyDescent="0.15">
      <c r="A834" s="1" t="str">
        <f>"601101"</f>
        <v>601101</v>
      </c>
      <c r="B834" s="1" t="s">
        <v>832</v>
      </c>
    </row>
    <row r="835" spans="1:2" x14ac:dyDescent="0.15">
      <c r="A835" s="1" t="str">
        <f>"601106"</f>
        <v>601106</v>
      </c>
      <c r="B835" s="1" t="s">
        <v>833</v>
      </c>
    </row>
    <row r="836" spans="1:2" x14ac:dyDescent="0.15">
      <c r="A836" s="1" t="str">
        <f>"601111"</f>
        <v>601111</v>
      </c>
      <c r="B836" s="1" t="s">
        <v>834</v>
      </c>
    </row>
    <row r="837" spans="1:2" x14ac:dyDescent="0.15">
      <c r="A837" s="1" t="str">
        <f>"601117"</f>
        <v>601117</v>
      </c>
      <c r="B837" s="1" t="s">
        <v>835</v>
      </c>
    </row>
    <row r="838" spans="1:2" x14ac:dyDescent="0.15">
      <c r="A838" s="1" t="str">
        <f>"601118"</f>
        <v>601118</v>
      </c>
      <c r="B838" s="1" t="s">
        <v>836</v>
      </c>
    </row>
    <row r="839" spans="1:2" x14ac:dyDescent="0.15">
      <c r="A839" s="1" t="str">
        <f>"601139"</f>
        <v>601139</v>
      </c>
      <c r="B839" s="1" t="s">
        <v>837</v>
      </c>
    </row>
    <row r="840" spans="1:2" x14ac:dyDescent="0.15">
      <c r="A840" s="1" t="str">
        <f>"601158"</f>
        <v>601158</v>
      </c>
      <c r="B840" s="1" t="s">
        <v>838</v>
      </c>
    </row>
    <row r="841" spans="1:2" x14ac:dyDescent="0.15">
      <c r="A841" s="1" t="str">
        <f>"601166"</f>
        <v>601166</v>
      </c>
      <c r="B841" s="1" t="s">
        <v>839</v>
      </c>
    </row>
    <row r="842" spans="1:2" x14ac:dyDescent="0.15">
      <c r="A842" s="1" t="str">
        <f>"601168"</f>
        <v>601168</v>
      </c>
      <c r="B842" s="1" t="s">
        <v>840</v>
      </c>
    </row>
    <row r="843" spans="1:2" x14ac:dyDescent="0.15">
      <c r="A843" s="1" t="str">
        <f>"601169"</f>
        <v>601169</v>
      </c>
      <c r="B843" s="1" t="s">
        <v>841</v>
      </c>
    </row>
    <row r="844" spans="1:2" x14ac:dyDescent="0.15">
      <c r="A844" s="1" t="str">
        <f>"601179"</f>
        <v>601179</v>
      </c>
      <c r="B844" s="1" t="s">
        <v>842</v>
      </c>
    </row>
    <row r="845" spans="1:2" x14ac:dyDescent="0.15">
      <c r="A845" s="1" t="str">
        <f>"601186"</f>
        <v>601186</v>
      </c>
      <c r="B845" s="1" t="s">
        <v>843</v>
      </c>
    </row>
    <row r="846" spans="1:2" x14ac:dyDescent="0.15">
      <c r="A846" s="1" t="str">
        <f>"601216"</f>
        <v>601216</v>
      </c>
      <c r="B846" s="1" t="s">
        <v>844</v>
      </c>
    </row>
    <row r="847" spans="1:2" x14ac:dyDescent="0.15">
      <c r="A847" s="1" t="str">
        <f>"601218"</f>
        <v>601218</v>
      </c>
      <c r="B847" s="1" t="s">
        <v>845</v>
      </c>
    </row>
    <row r="848" spans="1:2" x14ac:dyDescent="0.15">
      <c r="A848" s="1" t="str">
        <f>"601225"</f>
        <v>601225</v>
      </c>
      <c r="B848" s="1" t="s">
        <v>846</v>
      </c>
    </row>
    <row r="849" spans="1:2" x14ac:dyDescent="0.15">
      <c r="A849" s="1" t="str">
        <f>"601231"</f>
        <v>601231</v>
      </c>
      <c r="B849" s="1" t="s">
        <v>847</v>
      </c>
    </row>
    <row r="850" spans="1:2" x14ac:dyDescent="0.15">
      <c r="A850" s="1" t="str">
        <f>"601238"</f>
        <v>601238</v>
      </c>
      <c r="B850" s="1" t="s">
        <v>848</v>
      </c>
    </row>
    <row r="851" spans="1:2" x14ac:dyDescent="0.15">
      <c r="A851" s="1" t="str">
        <f>"601258"</f>
        <v>601258</v>
      </c>
      <c r="B851" s="1" t="s">
        <v>849</v>
      </c>
    </row>
    <row r="852" spans="1:2" x14ac:dyDescent="0.15">
      <c r="A852" s="1" t="str">
        <f>"601288"</f>
        <v>601288</v>
      </c>
      <c r="B852" s="1" t="s">
        <v>850</v>
      </c>
    </row>
    <row r="853" spans="1:2" x14ac:dyDescent="0.15">
      <c r="A853" s="1" t="str">
        <f>"601311"</f>
        <v>601311</v>
      </c>
      <c r="B853" s="1" t="s">
        <v>851</v>
      </c>
    </row>
    <row r="854" spans="1:2" x14ac:dyDescent="0.15">
      <c r="A854" s="1" t="str">
        <f>"601318"</f>
        <v>601318</v>
      </c>
      <c r="B854" s="1" t="s">
        <v>852</v>
      </c>
    </row>
    <row r="855" spans="1:2" x14ac:dyDescent="0.15">
      <c r="A855" s="1" t="str">
        <f>"601328"</f>
        <v>601328</v>
      </c>
      <c r="B855" s="1" t="s">
        <v>853</v>
      </c>
    </row>
    <row r="856" spans="1:2" x14ac:dyDescent="0.15">
      <c r="A856" s="1" t="str">
        <f>"601333"</f>
        <v>601333</v>
      </c>
      <c r="B856" s="1" t="s">
        <v>854</v>
      </c>
    </row>
    <row r="857" spans="1:2" x14ac:dyDescent="0.15">
      <c r="A857" s="1" t="str">
        <f>"601336"</f>
        <v>601336</v>
      </c>
      <c r="B857" s="1" t="s">
        <v>855</v>
      </c>
    </row>
    <row r="858" spans="1:2" x14ac:dyDescent="0.15">
      <c r="A858" s="1" t="str">
        <f>"601369"</f>
        <v>601369</v>
      </c>
      <c r="B858" s="1" t="s">
        <v>856</v>
      </c>
    </row>
    <row r="859" spans="1:2" x14ac:dyDescent="0.15">
      <c r="A859" s="1" t="str">
        <f>"601377"</f>
        <v>601377</v>
      </c>
      <c r="B859" s="1" t="s">
        <v>857</v>
      </c>
    </row>
    <row r="860" spans="1:2" x14ac:dyDescent="0.15">
      <c r="A860" s="1" t="str">
        <f>"601388"</f>
        <v>601388</v>
      </c>
      <c r="B860" s="1" t="s">
        <v>858</v>
      </c>
    </row>
    <row r="861" spans="1:2" x14ac:dyDescent="0.15">
      <c r="A861" s="1" t="str">
        <f>"601390"</f>
        <v>601390</v>
      </c>
      <c r="B861" s="1" t="s">
        <v>859</v>
      </c>
    </row>
    <row r="862" spans="1:2" x14ac:dyDescent="0.15">
      <c r="A862" s="1" t="str">
        <f>"601398"</f>
        <v>601398</v>
      </c>
      <c r="B862" s="1" t="s">
        <v>860</v>
      </c>
    </row>
    <row r="863" spans="1:2" x14ac:dyDescent="0.15">
      <c r="A863" s="1" t="str">
        <f>"601519"</f>
        <v>601519</v>
      </c>
      <c r="B863" s="1" t="s">
        <v>861</v>
      </c>
    </row>
    <row r="864" spans="1:2" x14ac:dyDescent="0.15">
      <c r="A864" s="1" t="str">
        <f>"601555"</f>
        <v>601555</v>
      </c>
      <c r="B864" s="1" t="s">
        <v>862</v>
      </c>
    </row>
    <row r="865" spans="1:2" x14ac:dyDescent="0.15">
      <c r="A865" s="1" t="str">
        <f>"601600"</f>
        <v>601600</v>
      </c>
      <c r="B865" s="1" t="s">
        <v>863</v>
      </c>
    </row>
    <row r="866" spans="1:2" x14ac:dyDescent="0.15">
      <c r="A866" s="1" t="str">
        <f>"601601"</f>
        <v>601601</v>
      </c>
      <c r="B866" s="1" t="s">
        <v>864</v>
      </c>
    </row>
    <row r="867" spans="1:2" x14ac:dyDescent="0.15">
      <c r="A867" s="1" t="str">
        <f>"601607"</f>
        <v>601607</v>
      </c>
      <c r="B867" s="1" t="s">
        <v>865</v>
      </c>
    </row>
    <row r="868" spans="1:2" x14ac:dyDescent="0.15">
      <c r="A868" s="1" t="str">
        <f>"601608"</f>
        <v>601608</v>
      </c>
      <c r="B868" s="1" t="s">
        <v>866</v>
      </c>
    </row>
    <row r="869" spans="1:2" x14ac:dyDescent="0.15">
      <c r="A869" s="1" t="str">
        <f>"601618"</f>
        <v>601618</v>
      </c>
      <c r="B869" s="1" t="s">
        <v>867</v>
      </c>
    </row>
    <row r="870" spans="1:2" x14ac:dyDescent="0.15">
      <c r="A870" s="1" t="str">
        <f>"601628"</f>
        <v>601628</v>
      </c>
      <c r="B870" s="1" t="s">
        <v>868</v>
      </c>
    </row>
    <row r="871" spans="1:2" x14ac:dyDescent="0.15">
      <c r="A871" s="1" t="str">
        <f>"601633"</f>
        <v>601633</v>
      </c>
      <c r="B871" s="1" t="s">
        <v>869</v>
      </c>
    </row>
    <row r="872" spans="1:2" x14ac:dyDescent="0.15">
      <c r="A872" s="1" t="str">
        <f>"601666"</f>
        <v>601666</v>
      </c>
      <c r="B872" s="1" t="s">
        <v>870</v>
      </c>
    </row>
    <row r="873" spans="1:2" x14ac:dyDescent="0.15">
      <c r="A873" s="1" t="str">
        <f>"601668"</f>
        <v>601668</v>
      </c>
      <c r="B873" s="1" t="s">
        <v>871</v>
      </c>
    </row>
    <row r="874" spans="1:2" x14ac:dyDescent="0.15">
      <c r="A874" s="1" t="str">
        <f>"601669"</f>
        <v>601669</v>
      </c>
      <c r="B874" s="1" t="s">
        <v>872</v>
      </c>
    </row>
    <row r="875" spans="1:2" x14ac:dyDescent="0.15">
      <c r="A875" s="1" t="str">
        <f>"601678"</f>
        <v>601678</v>
      </c>
      <c r="B875" s="1" t="s">
        <v>873</v>
      </c>
    </row>
    <row r="876" spans="1:2" x14ac:dyDescent="0.15">
      <c r="A876" s="1" t="str">
        <f>"601688"</f>
        <v>601688</v>
      </c>
      <c r="B876" s="1" t="s">
        <v>874</v>
      </c>
    </row>
    <row r="877" spans="1:2" x14ac:dyDescent="0.15">
      <c r="A877" s="1" t="str">
        <f>"601699"</f>
        <v>601699</v>
      </c>
      <c r="B877" s="1" t="s">
        <v>875</v>
      </c>
    </row>
    <row r="878" spans="1:2" x14ac:dyDescent="0.15">
      <c r="A878" s="1" t="str">
        <f>"601717"</f>
        <v>601717</v>
      </c>
      <c r="B878" s="1" t="s">
        <v>876</v>
      </c>
    </row>
    <row r="879" spans="1:2" x14ac:dyDescent="0.15">
      <c r="A879" s="1" t="str">
        <f>"601718"</f>
        <v>601718</v>
      </c>
      <c r="B879" s="1" t="s">
        <v>877</v>
      </c>
    </row>
    <row r="880" spans="1:2" x14ac:dyDescent="0.15">
      <c r="A880" s="1" t="str">
        <f>"601727"</f>
        <v>601727</v>
      </c>
      <c r="B880" s="1" t="s">
        <v>878</v>
      </c>
    </row>
    <row r="881" spans="1:2" x14ac:dyDescent="0.15">
      <c r="A881" s="1" t="str">
        <f>"601766"</f>
        <v>601766</v>
      </c>
      <c r="B881" s="1" t="s">
        <v>879</v>
      </c>
    </row>
    <row r="882" spans="1:2" x14ac:dyDescent="0.15">
      <c r="A882" s="1" t="str">
        <f>"601777"</f>
        <v>601777</v>
      </c>
      <c r="B882" s="1" t="s">
        <v>880</v>
      </c>
    </row>
    <row r="883" spans="1:2" x14ac:dyDescent="0.15">
      <c r="A883" s="1" t="str">
        <f>"601788"</f>
        <v>601788</v>
      </c>
      <c r="B883" s="1" t="s">
        <v>881</v>
      </c>
    </row>
    <row r="884" spans="1:2" x14ac:dyDescent="0.15">
      <c r="A884" s="1" t="str">
        <f>"601789"</f>
        <v>601789</v>
      </c>
      <c r="B884" s="1" t="s">
        <v>882</v>
      </c>
    </row>
    <row r="885" spans="1:2" x14ac:dyDescent="0.15">
      <c r="A885" s="1" t="str">
        <f>"601800"</f>
        <v>601800</v>
      </c>
      <c r="B885" s="1" t="s">
        <v>883</v>
      </c>
    </row>
    <row r="886" spans="1:2" x14ac:dyDescent="0.15">
      <c r="A886" s="1" t="str">
        <f>"601801"</f>
        <v>601801</v>
      </c>
      <c r="B886" s="1" t="s">
        <v>884</v>
      </c>
    </row>
    <row r="887" spans="1:2" x14ac:dyDescent="0.15">
      <c r="A887" s="1" t="str">
        <f>"601808"</f>
        <v>601808</v>
      </c>
      <c r="B887" s="1" t="s">
        <v>885</v>
      </c>
    </row>
    <row r="888" spans="1:2" x14ac:dyDescent="0.15">
      <c r="A888" s="1" t="str">
        <f>"601818"</f>
        <v>601818</v>
      </c>
      <c r="B888" s="1" t="s">
        <v>886</v>
      </c>
    </row>
    <row r="889" spans="1:2" x14ac:dyDescent="0.15">
      <c r="A889" s="1" t="str">
        <f>"601857"</f>
        <v>601857</v>
      </c>
      <c r="B889" s="1" t="s">
        <v>887</v>
      </c>
    </row>
    <row r="890" spans="1:2" x14ac:dyDescent="0.15">
      <c r="A890" s="1" t="str">
        <f>"601866"</f>
        <v>601866</v>
      </c>
      <c r="B890" s="1" t="s">
        <v>888</v>
      </c>
    </row>
    <row r="891" spans="1:2" x14ac:dyDescent="0.15">
      <c r="A891" s="1" t="str">
        <f>"601872"</f>
        <v>601872</v>
      </c>
      <c r="B891" s="1" t="s">
        <v>889</v>
      </c>
    </row>
    <row r="892" spans="1:2" x14ac:dyDescent="0.15">
      <c r="A892" s="1" t="str">
        <f>"601877"</f>
        <v>601877</v>
      </c>
      <c r="B892" s="1" t="s">
        <v>890</v>
      </c>
    </row>
    <row r="893" spans="1:2" x14ac:dyDescent="0.15">
      <c r="A893" s="1" t="str">
        <f>"601880"</f>
        <v>601880</v>
      </c>
      <c r="B893" s="1" t="s">
        <v>891</v>
      </c>
    </row>
    <row r="894" spans="1:2" x14ac:dyDescent="0.15">
      <c r="A894" s="1" t="str">
        <f>"601886"</f>
        <v>601886</v>
      </c>
      <c r="B894" s="1" t="s">
        <v>892</v>
      </c>
    </row>
    <row r="895" spans="1:2" x14ac:dyDescent="0.15">
      <c r="A895" s="1" t="str">
        <f>"601888"</f>
        <v>601888</v>
      </c>
      <c r="B895" s="1" t="s">
        <v>893</v>
      </c>
    </row>
    <row r="896" spans="1:2" x14ac:dyDescent="0.15">
      <c r="A896" s="1" t="str">
        <f>"601898"</f>
        <v>601898</v>
      </c>
      <c r="B896" s="1" t="s">
        <v>894</v>
      </c>
    </row>
    <row r="897" spans="1:2" x14ac:dyDescent="0.15">
      <c r="A897" s="1" t="str">
        <f>"601899"</f>
        <v>601899</v>
      </c>
      <c r="B897" s="1" t="s">
        <v>895</v>
      </c>
    </row>
    <row r="898" spans="1:2" x14ac:dyDescent="0.15">
      <c r="A898" s="1" t="str">
        <f>"601901"</f>
        <v>601901</v>
      </c>
      <c r="B898" s="1" t="s">
        <v>896</v>
      </c>
    </row>
    <row r="899" spans="1:2" x14ac:dyDescent="0.15">
      <c r="A899" s="1" t="str">
        <f>"601918"</f>
        <v>601918</v>
      </c>
      <c r="B899" s="1" t="s">
        <v>897</v>
      </c>
    </row>
    <row r="900" spans="1:2" x14ac:dyDescent="0.15">
      <c r="A900" s="1" t="str">
        <f>"601919"</f>
        <v>601919</v>
      </c>
      <c r="B900" s="1" t="s">
        <v>898</v>
      </c>
    </row>
    <row r="901" spans="1:2" x14ac:dyDescent="0.15">
      <c r="A901" s="1" t="str">
        <f>"601928"</f>
        <v>601928</v>
      </c>
      <c r="B901" s="1" t="s">
        <v>899</v>
      </c>
    </row>
    <row r="902" spans="1:2" x14ac:dyDescent="0.15">
      <c r="A902" s="1" t="str">
        <f>"601929"</f>
        <v>601929</v>
      </c>
      <c r="B902" s="1" t="s">
        <v>900</v>
      </c>
    </row>
    <row r="903" spans="1:2" x14ac:dyDescent="0.15">
      <c r="A903" s="1" t="str">
        <f>"601933"</f>
        <v>601933</v>
      </c>
      <c r="B903" s="1" t="s">
        <v>901</v>
      </c>
    </row>
    <row r="904" spans="1:2" x14ac:dyDescent="0.15">
      <c r="A904" s="1" t="str">
        <f>"601939"</f>
        <v>601939</v>
      </c>
      <c r="B904" s="1" t="s">
        <v>902</v>
      </c>
    </row>
    <row r="905" spans="1:2" x14ac:dyDescent="0.15">
      <c r="A905" s="1" t="str">
        <f>"601958"</f>
        <v>601958</v>
      </c>
      <c r="B905" s="1" t="s">
        <v>903</v>
      </c>
    </row>
    <row r="906" spans="1:2" x14ac:dyDescent="0.15">
      <c r="A906" s="1" t="str">
        <f>"601988"</f>
        <v>601988</v>
      </c>
      <c r="B906" s="1" t="s">
        <v>904</v>
      </c>
    </row>
    <row r="907" spans="1:2" x14ac:dyDescent="0.15">
      <c r="A907" s="1" t="str">
        <f>"601989"</f>
        <v>601989</v>
      </c>
      <c r="B907" s="1" t="s">
        <v>905</v>
      </c>
    </row>
    <row r="908" spans="1:2" x14ac:dyDescent="0.15">
      <c r="A908" s="1" t="str">
        <f>"601991"</f>
        <v>601991</v>
      </c>
      <c r="B908" s="1" t="s">
        <v>906</v>
      </c>
    </row>
    <row r="909" spans="1:2" x14ac:dyDescent="0.15">
      <c r="A909" s="1" t="str">
        <f>"601992"</f>
        <v>601992</v>
      </c>
      <c r="B909" s="1" t="s">
        <v>907</v>
      </c>
    </row>
    <row r="910" spans="1:2" x14ac:dyDescent="0.15">
      <c r="A910" s="1" t="str">
        <f>"601996"</f>
        <v>601996</v>
      </c>
      <c r="B910" s="1" t="s">
        <v>908</v>
      </c>
    </row>
    <row r="911" spans="1:2" x14ac:dyDescent="0.15">
      <c r="A911" s="1" t="str">
        <f>"601998"</f>
        <v>601998</v>
      </c>
      <c r="B911" s="1" t="s">
        <v>909</v>
      </c>
    </row>
    <row r="912" spans="1:2" x14ac:dyDescent="0.15">
      <c r="A912" s="1" t="str">
        <f>"601999"</f>
        <v>601999</v>
      </c>
      <c r="B912" s="1" t="s">
        <v>910</v>
      </c>
    </row>
    <row r="913" spans="1:2" x14ac:dyDescent="0.15">
      <c r="A913" s="1" t="str">
        <f>"603000"</f>
        <v>603000</v>
      </c>
      <c r="B913" s="1" t="s">
        <v>911</v>
      </c>
    </row>
    <row r="914" spans="1:2" x14ac:dyDescent="0.15">
      <c r="A914" s="1" t="str">
        <f>"603993"</f>
        <v>603993</v>
      </c>
      <c r="B914" s="1" t="s">
        <v>912</v>
      </c>
    </row>
    <row r="915" spans="1:2" x14ac:dyDescent="0.15">
      <c r="A915" s="1" t="s">
        <v>913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2015-11-30T14:38:16Z</dcterms:modified>
</cp:coreProperties>
</file>