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elopment/Documents/code/FinModel/"/>
    </mc:Choice>
  </mc:AlternateContent>
  <xr:revisionPtr revIDLastSave="0" documentId="13_ncr:1_{B4D7CD0E-7099-6D48-A000-E9A254072E31}" xr6:coauthVersionLast="47" xr6:coauthVersionMax="47" xr10:uidLastSave="{00000000-0000-0000-0000-000000000000}"/>
  <bookViews>
    <workbookView xWindow="0" yWindow="500" windowWidth="28800" windowHeight="15800" xr2:uid="{A3E206E8-B5C9-0E47-978A-73C5AB214B88}"/>
  </bookViews>
  <sheets>
    <sheet name="估值" sheetId="1" r:id="rId1"/>
    <sheet name="P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F7" i="1"/>
  <c r="N7" i="1" s="1"/>
  <c r="O7" i="1" s="1"/>
  <c r="P7" i="1" s="1"/>
  <c r="F8" i="1"/>
  <c r="D8" i="1"/>
  <c r="F6" i="1"/>
  <c r="D6" i="1"/>
  <c r="D4" i="1"/>
  <c r="F4" i="1"/>
  <c r="N4" i="1" s="1"/>
  <c r="O4" i="1" s="1"/>
  <c r="P4" i="1" s="1"/>
  <c r="F3" i="1"/>
  <c r="D3" i="1"/>
  <c r="F9" i="1"/>
  <c r="K9" i="1" s="1"/>
  <c r="L9" i="1" s="1"/>
  <c r="M9" i="1" s="1"/>
  <c r="D9" i="1"/>
  <c r="F10" i="1"/>
  <c r="K10" i="1" s="1"/>
  <c r="L10" i="1" s="1"/>
  <c r="M10" i="1" s="1"/>
  <c r="D10" i="1"/>
  <c r="F5" i="1"/>
  <c r="K5" i="1" s="1"/>
  <c r="L5" i="1" s="1"/>
  <c r="M5" i="1" s="1"/>
  <c r="D5" i="1"/>
  <c r="D2" i="1"/>
  <c r="F2" i="1"/>
  <c r="K2" i="1" s="1"/>
  <c r="L2" i="1" s="1"/>
  <c r="M2" i="1" s="1"/>
  <c r="N10" i="1" l="1"/>
  <c r="O10" i="1" s="1"/>
  <c r="P10" i="1" s="1"/>
  <c r="N2" i="1"/>
  <c r="O2" i="1" s="1"/>
  <c r="P2" i="1" s="1"/>
  <c r="N9" i="1"/>
  <c r="O9" i="1" s="1"/>
  <c r="P9" i="1" s="1"/>
  <c r="N5" i="1"/>
  <c r="O5" i="1" s="1"/>
  <c r="P5" i="1" s="1"/>
  <c r="G8" i="1"/>
  <c r="G6" i="1"/>
  <c r="G3" i="1"/>
  <c r="K4" i="1"/>
  <c r="L4" i="1" s="1"/>
  <c r="M4" i="1" s="1"/>
  <c r="G7" i="1"/>
  <c r="G4" i="1"/>
  <c r="G5" i="1"/>
  <c r="G9" i="1"/>
  <c r="G10" i="1"/>
  <c r="K3" i="1"/>
  <c r="L3" i="1" s="1"/>
  <c r="M3" i="1" s="1"/>
  <c r="K6" i="1"/>
  <c r="L6" i="1" s="1"/>
  <c r="M6" i="1" s="1"/>
  <c r="K7" i="1"/>
  <c r="L7" i="1" s="1"/>
  <c r="M7" i="1" s="1"/>
  <c r="K8" i="1"/>
  <c r="L8" i="1" s="1"/>
  <c r="M8" i="1" s="1"/>
  <c r="N8" i="1"/>
  <c r="O8" i="1" s="1"/>
  <c r="P8" i="1" s="1"/>
  <c r="N6" i="1"/>
  <c r="O6" i="1" s="1"/>
  <c r="P6" i="1" s="1"/>
  <c r="N3" i="1"/>
  <c r="O3" i="1" s="1"/>
  <c r="P3" i="1" s="1"/>
  <c r="G2" i="1"/>
</calcChain>
</file>

<file path=xl/sharedStrings.xml><?xml version="1.0" encoding="utf-8"?>
<sst xmlns="http://schemas.openxmlformats.org/spreadsheetml/2006/main" count="27" uniqueCount="25">
  <si>
    <t>总股本（亿）</t>
  </si>
  <si>
    <t>名称</t>
  </si>
  <si>
    <t>中信证券</t>
  </si>
  <si>
    <t>当前价格（元）</t>
  </si>
  <si>
    <t>全年净利润预测</t>
  </si>
  <si>
    <t>PE（动态）</t>
  </si>
  <si>
    <t>市值（亿）</t>
  </si>
  <si>
    <t>唐朝估值法公式：</t>
  </si>
  <si>
    <t>买入市值=目标PE * 三年后净利润 /2</t>
  </si>
  <si>
    <t>目标PE</t>
  </si>
  <si>
    <t>买入价格</t>
  </si>
  <si>
    <t>买入市值</t>
  </si>
  <si>
    <t>唐朝估值部分</t>
  </si>
  <si>
    <t>三年后复合净利润预测</t>
  </si>
  <si>
    <t>三年后无利润增长</t>
  </si>
  <si>
    <t>三年复合增长率</t>
  </si>
  <si>
    <t>前三季度净利润（亿）</t>
  </si>
  <si>
    <t>中金公司</t>
  </si>
  <si>
    <t>华创阳安</t>
  </si>
  <si>
    <t>国投资本</t>
  </si>
  <si>
    <t>东方财富</t>
  </si>
  <si>
    <t>中信建投</t>
  </si>
  <si>
    <t>华泰证券</t>
  </si>
  <si>
    <t>同花顺</t>
  </si>
  <si>
    <t>海通证券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</si>
</sst>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3" borderId="0" xfId="1" applyFill="1"/>
    <xf numFmtId="2" fontId="0" fillId="0" borderId="0" xfId="0" applyNumberFormat="1"/>
    <xf numFmtId="2" fontId="0" fillId="2" borderId="0" xfId="0" applyNumberFormat="1" applyFill="1"/>
    <xf numFmtId="2" fontId="1" fillId="0" borderId="0" xfId="0" applyNumberFormat="1" applyFont="1"/>
    <xf numFmtId="2" fontId="1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24</xdr:row>
      <xdr:rowOff>182733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C3281F-626B-3B15-550D-93FA4DC03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5059533"/>
        </a:xfrm>
        <a:prstGeom prst="rect">
          <a:avLst/>
        </a:prstGeom>
      </xdr:spPr>
    </xdr:pic>
    <xdr:clientData/>
  </xdr:twoCellAnchor>
  <xdr:twoCellAnchor editAs="oneCell">
    <xdr:from>
      <xdr:col>9</xdr:col>
      <xdr:colOff>825499</xdr:colOff>
      <xdr:row>0</xdr:row>
      <xdr:rowOff>0</xdr:rowOff>
    </xdr:from>
    <xdr:to>
      <xdr:col>21</xdr:col>
      <xdr:colOff>740878</xdr:colOff>
      <xdr:row>24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571E3F-207B-2582-5C13-B1DD612E5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4999" y="0"/>
          <a:ext cx="9821379" cy="4965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9</xdr:col>
      <xdr:colOff>342900</xdr:colOff>
      <xdr:row>45</xdr:row>
      <xdr:rowOff>68934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2894C5-CF8F-806B-3589-5ACB1273A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283200"/>
          <a:ext cx="7772400" cy="392973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19</xdr:col>
      <xdr:colOff>342900</xdr:colOff>
      <xdr:row>45</xdr:row>
      <xdr:rowOff>68934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1A7DAF-2C3A-AC7B-0A38-F73A7C284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55000" y="5283200"/>
          <a:ext cx="7772400" cy="39297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9</xdr:col>
      <xdr:colOff>342900</xdr:colOff>
      <xdr:row>67</xdr:row>
      <xdr:rowOff>68934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CB1CA3-D8E6-D42F-ECBE-75E49DBCE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753600"/>
          <a:ext cx="7772400" cy="392973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48</xdr:row>
      <xdr:rowOff>0</xdr:rowOff>
    </xdr:from>
    <xdr:to>
      <xdr:col>19</xdr:col>
      <xdr:colOff>342900</xdr:colOff>
      <xdr:row>67</xdr:row>
      <xdr:rowOff>68934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924244-CD86-6C38-917D-67A22083E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55000" y="9753600"/>
          <a:ext cx="7772400" cy="39297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9</xdr:col>
      <xdr:colOff>342900</xdr:colOff>
      <xdr:row>88</xdr:row>
      <xdr:rowOff>110456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A4D67DE-7E55-8808-5962-C61F99A7F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020800"/>
          <a:ext cx="7772400" cy="397125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69</xdr:row>
      <xdr:rowOff>0</xdr:rowOff>
    </xdr:from>
    <xdr:to>
      <xdr:col>19</xdr:col>
      <xdr:colOff>342900</xdr:colOff>
      <xdr:row>88</xdr:row>
      <xdr:rowOff>110456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E8D3256-B453-A9BF-3376-D4919E125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55000" y="14020800"/>
          <a:ext cx="7772400" cy="3971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25D7-0A1D-8748-8696-3D5A2C1EA9AF}">
  <dimension ref="A1:W26"/>
  <sheetViews>
    <sheetView tabSelected="1" workbookViewId="0">
      <selection activeCell="E11" sqref="E11"/>
    </sheetView>
  </sheetViews>
  <sheetFormatPr baseColWidth="10" defaultRowHeight="16" x14ac:dyDescent="0.2"/>
  <cols>
    <col min="1" max="1" width="9.1640625" bestFit="1" customWidth="1"/>
    <col min="2" max="2" width="13.1640625" bestFit="1" customWidth="1"/>
    <col min="3" max="3" width="15.1640625" style="5" bestFit="1" customWidth="1"/>
    <col min="4" max="4" width="11.1640625" style="5" bestFit="1" customWidth="1"/>
    <col min="5" max="6" width="15.1640625" style="5" bestFit="1" customWidth="1"/>
    <col min="7" max="7" width="11.1640625" style="5" bestFit="1" customWidth="1"/>
    <col min="8" max="8" width="13.1640625" style="3" bestFit="1" customWidth="1"/>
    <col min="9" max="9" width="7.1640625" bestFit="1" customWidth="1"/>
    <col min="10" max="10" width="15.1640625" bestFit="1" customWidth="1"/>
    <col min="11" max="11" width="21.5" style="5" bestFit="1" customWidth="1"/>
    <col min="12" max="12" width="9.1640625" style="5" bestFit="1" customWidth="1"/>
    <col min="13" max="13" width="11.1640625" style="7" bestFit="1" customWidth="1"/>
    <col min="14" max="14" width="17.33203125" style="5" bestFit="1" customWidth="1"/>
    <col min="15" max="16" width="15.1640625" style="5" bestFit="1" customWidth="1"/>
  </cols>
  <sheetData>
    <row r="1" spans="1:16" x14ac:dyDescent="0.2">
      <c r="A1" t="s">
        <v>1</v>
      </c>
      <c r="B1" t="s">
        <v>0</v>
      </c>
      <c r="C1" s="5" t="s">
        <v>3</v>
      </c>
      <c r="D1" s="5" t="s">
        <v>6</v>
      </c>
      <c r="E1" s="5" t="s">
        <v>16</v>
      </c>
      <c r="F1" s="5" t="s">
        <v>4</v>
      </c>
      <c r="G1" s="5" t="s">
        <v>5</v>
      </c>
      <c r="H1" s="3" t="s">
        <v>12</v>
      </c>
      <c r="I1" t="s">
        <v>9</v>
      </c>
      <c r="J1" t="s">
        <v>15</v>
      </c>
      <c r="K1" s="5" t="s">
        <v>13</v>
      </c>
      <c r="L1" s="5" t="s">
        <v>11</v>
      </c>
      <c r="M1" s="7" t="s">
        <v>10</v>
      </c>
      <c r="N1" s="5" t="s">
        <v>14</v>
      </c>
      <c r="O1" s="5" t="s">
        <v>11</v>
      </c>
      <c r="P1" s="5" t="s">
        <v>10</v>
      </c>
    </row>
    <row r="2" spans="1:16" x14ac:dyDescent="0.2">
      <c r="A2" t="s">
        <v>2</v>
      </c>
      <c r="B2">
        <v>148.21</v>
      </c>
      <c r="C2" s="5">
        <v>20.51</v>
      </c>
      <c r="D2" s="5">
        <f>B2*C2</f>
        <v>3039.7871000000005</v>
      </c>
      <c r="E2" s="5">
        <v>165.68</v>
      </c>
      <c r="F2" s="5">
        <f>E2 * 4 / 3</f>
        <v>220.90666666666667</v>
      </c>
      <c r="G2" s="5">
        <f>D2/F2</f>
        <v>13.760504134476101</v>
      </c>
      <c r="I2">
        <v>20</v>
      </c>
      <c r="J2">
        <v>0.1</v>
      </c>
      <c r="K2" s="5">
        <f>F2*(1+J2)^3</f>
        <v>294.02677333333344</v>
      </c>
      <c r="L2" s="5">
        <f>I2*K2/2</f>
        <v>2940.2677333333345</v>
      </c>
      <c r="M2" s="7">
        <f>L2/B2</f>
        <v>19.838524615972837</v>
      </c>
      <c r="N2" s="5">
        <f>F2</f>
        <v>220.90666666666667</v>
      </c>
      <c r="O2" s="5">
        <f>I2*N2/2</f>
        <v>2209.0666666666666</v>
      </c>
      <c r="P2" s="5">
        <f>O2/B2</f>
        <v>14.904977172030677</v>
      </c>
    </row>
    <row r="3" spans="1:16" x14ac:dyDescent="0.2">
      <c r="A3" t="s">
        <v>20</v>
      </c>
      <c r="B3">
        <v>132.1</v>
      </c>
      <c r="C3" s="5">
        <v>20</v>
      </c>
      <c r="D3" s="5">
        <f>B3*C3</f>
        <v>2642</v>
      </c>
      <c r="E3" s="5">
        <v>65.94</v>
      </c>
      <c r="F3" s="5">
        <f>E3 * 4 / 3</f>
        <v>87.92</v>
      </c>
      <c r="G3" s="5">
        <f>D3/F3</f>
        <v>30.050045495905369</v>
      </c>
      <c r="H3" s="4"/>
      <c r="I3">
        <v>25</v>
      </c>
      <c r="J3">
        <v>0.2</v>
      </c>
      <c r="K3" s="5">
        <f>F3*(1+J3)^3</f>
        <v>151.92576</v>
      </c>
      <c r="L3" s="5">
        <f>I3*K3/2</f>
        <v>1899.0719999999999</v>
      </c>
      <c r="M3" s="7">
        <f>L3/B3</f>
        <v>14.376018168054504</v>
      </c>
      <c r="N3" s="5">
        <f>F3</f>
        <v>87.92</v>
      </c>
      <c r="O3" s="5">
        <f>I3*N3/2</f>
        <v>1099</v>
      </c>
      <c r="P3" s="5">
        <f>O3/B3</f>
        <v>8.3194549583648758</v>
      </c>
    </row>
    <row r="4" spans="1:16" s="2" customFormat="1" x14ac:dyDescent="0.2">
      <c r="A4" t="s">
        <v>21</v>
      </c>
      <c r="B4">
        <v>77.569999999999993</v>
      </c>
      <c r="C4" s="5">
        <v>25.65</v>
      </c>
      <c r="D4" s="5">
        <f>B4*C4</f>
        <v>1989.6704999999997</v>
      </c>
      <c r="E4" s="5">
        <v>64.37</v>
      </c>
      <c r="F4" s="5">
        <f>E4 * 4 / 3</f>
        <v>85.826666666666668</v>
      </c>
      <c r="G4" s="5">
        <f>D4/F4</f>
        <v>23.182427761379522</v>
      </c>
      <c r="H4" s="3"/>
      <c r="I4">
        <v>25</v>
      </c>
      <c r="J4">
        <v>0.1</v>
      </c>
      <c r="K4" s="5">
        <f>F4*(1+J4)^3</f>
        <v>114.23529333333337</v>
      </c>
      <c r="L4" s="5">
        <f>I4*K4/2</f>
        <v>1427.9411666666672</v>
      </c>
      <c r="M4" s="7">
        <f>L4/B4</f>
        <v>18.408420351510472</v>
      </c>
      <c r="N4" s="5">
        <f>F4</f>
        <v>85.826666666666668</v>
      </c>
      <c r="O4" s="5">
        <f>I4*N4/2</f>
        <v>1072.8333333333333</v>
      </c>
      <c r="P4" s="5">
        <f>O4/B4</f>
        <v>13.830518671307637</v>
      </c>
    </row>
    <row r="5" spans="1:16" x14ac:dyDescent="0.2">
      <c r="A5" t="s">
        <v>17</v>
      </c>
      <c r="B5">
        <v>48.27</v>
      </c>
      <c r="C5" s="5">
        <v>40.200000000000003</v>
      </c>
      <c r="D5" s="5">
        <f>B5*C5</f>
        <v>1940.4540000000002</v>
      </c>
      <c r="E5" s="5">
        <v>60.12</v>
      </c>
      <c r="F5" s="5">
        <f>E5 * 4 / 3</f>
        <v>80.16</v>
      </c>
      <c r="G5" s="5">
        <f>D5/F5</f>
        <v>24.207260479041921</v>
      </c>
      <c r="I5">
        <v>25</v>
      </c>
      <c r="J5">
        <v>0.1</v>
      </c>
      <c r="K5" s="5">
        <f>F5*(1+J5)^3</f>
        <v>106.69296000000003</v>
      </c>
      <c r="L5" s="5">
        <f>I5*K5/2</f>
        <v>1333.6620000000003</v>
      </c>
      <c r="M5" s="7">
        <f>L5/B5</f>
        <v>27.629210689869488</v>
      </c>
      <c r="N5" s="5">
        <f>F5</f>
        <v>80.16</v>
      </c>
      <c r="O5" s="5">
        <f>I5*N5/2</f>
        <v>1002</v>
      </c>
      <c r="P5" s="5">
        <f>O5/B5</f>
        <v>20.758234928527035</v>
      </c>
    </row>
    <row r="6" spans="1:16" x14ac:dyDescent="0.2">
      <c r="A6" t="s">
        <v>22</v>
      </c>
      <c r="B6">
        <v>90.76</v>
      </c>
      <c r="C6" s="5">
        <v>13.26</v>
      </c>
      <c r="D6" s="5">
        <f>B6*C6</f>
        <v>1203.4775999999999</v>
      </c>
      <c r="E6" s="5">
        <v>78.209999999999994</v>
      </c>
      <c r="F6" s="5">
        <f>E6 * 4 / 3</f>
        <v>104.27999999999999</v>
      </c>
      <c r="G6" s="5">
        <f>D6/F6</f>
        <v>11.540828538550059</v>
      </c>
      <c r="I6">
        <v>15</v>
      </c>
      <c r="J6">
        <v>0.1</v>
      </c>
      <c r="K6" s="5">
        <f>F6*(1+J6)^3</f>
        <v>138.79668000000004</v>
      </c>
      <c r="L6" s="5">
        <f>I6*K6/2</f>
        <v>1040.9751000000003</v>
      </c>
      <c r="M6" s="7">
        <f>L6/B6</f>
        <v>11.469536139268403</v>
      </c>
      <c r="N6" s="5">
        <f>F6</f>
        <v>104.27999999999999</v>
      </c>
      <c r="O6" s="5">
        <f>I6*N6/2</f>
        <v>782.09999999999991</v>
      </c>
      <c r="P6" s="5">
        <f>O6/B6</f>
        <v>8.6172322609078869</v>
      </c>
    </row>
    <row r="7" spans="1:16" x14ac:dyDescent="0.2">
      <c r="A7" t="s">
        <v>24</v>
      </c>
      <c r="B7">
        <v>130.6</v>
      </c>
      <c r="C7" s="5">
        <v>9.1</v>
      </c>
      <c r="D7" s="5">
        <f>B7*C7</f>
        <v>1188.4599999999998</v>
      </c>
      <c r="E7" s="5">
        <v>60.5</v>
      </c>
      <c r="F7" s="5">
        <f>E7 * 4 / 3</f>
        <v>80.666666666666671</v>
      </c>
      <c r="G7" s="5">
        <f>D7/F7</f>
        <v>14.732975206611567</v>
      </c>
      <c r="I7">
        <v>20</v>
      </c>
      <c r="J7">
        <v>0.08</v>
      </c>
      <c r="K7" s="5">
        <f>F7*(1+J7)^3</f>
        <v>101.61676800000002</v>
      </c>
      <c r="L7" s="5">
        <f>I7*K7/2</f>
        <v>1016.1676800000002</v>
      </c>
      <c r="M7" s="7">
        <f>L7/B7</f>
        <v>7.7807632465543666</v>
      </c>
      <c r="N7" s="5">
        <f>F7</f>
        <v>80.666666666666671</v>
      </c>
      <c r="O7" s="5">
        <f>I7*N7/2</f>
        <v>806.66666666666674</v>
      </c>
      <c r="P7" s="5">
        <f>O7/B7</f>
        <v>6.1766207248596228</v>
      </c>
    </row>
    <row r="8" spans="1:16" x14ac:dyDescent="0.2">
      <c r="A8" t="s">
        <v>23</v>
      </c>
      <c r="B8">
        <v>5.38</v>
      </c>
      <c r="C8" s="5">
        <v>104.1</v>
      </c>
      <c r="D8" s="5">
        <f>B8*C8</f>
        <v>560.05799999999999</v>
      </c>
      <c r="E8" s="5">
        <v>8.82</v>
      </c>
      <c r="F8" s="5">
        <f>E8 * 4 / 3</f>
        <v>11.76</v>
      </c>
      <c r="G8" s="5">
        <f>D8/F8</f>
        <v>47.623979591836736</v>
      </c>
      <c r="I8">
        <v>30</v>
      </c>
      <c r="J8">
        <v>0.1</v>
      </c>
      <c r="K8" s="5">
        <f>F8*(1+J8)^3</f>
        <v>15.652560000000005</v>
      </c>
      <c r="L8" s="5">
        <f>I8*K8/2</f>
        <v>234.78840000000008</v>
      </c>
      <c r="M8" s="7">
        <f>L8/B8</f>
        <v>43.640966542750945</v>
      </c>
      <c r="N8" s="5">
        <f>F8</f>
        <v>11.76</v>
      </c>
      <c r="O8" s="5">
        <f>I8*N8/2</f>
        <v>176.4</v>
      </c>
      <c r="P8" s="5">
        <f>O8/B8</f>
        <v>32.788104089219331</v>
      </c>
    </row>
    <row r="9" spans="1:16" x14ac:dyDescent="0.2">
      <c r="A9" t="s">
        <v>19</v>
      </c>
      <c r="B9">
        <v>64.25</v>
      </c>
      <c r="C9" s="5">
        <v>6.83</v>
      </c>
      <c r="D9" s="5">
        <f>B9*C9</f>
        <v>438.82749999999999</v>
      </c>
      <c r="E9" s="5">
        <v>21.41</v>
      </c>
      <c r="F9" s="5">
        <f>E9 * 4 / 3</f>
        <v>28.546666666666667</v>
      </c>
      <c r="G9" s="5">
        <f>D9/F9</f>
        <v>15.37228514712751</v>
      </c>
      <c r="I9">
        <v>20</v>
      </c>
      <c r="J9">
        <v>0.1</v>
      </c>
      <c r="K9" s="5">
        <f>F9*(1+J9)^3</f>
        <v>37.995613333333345</v>
      </c>
      <c r="L9" s="5">
        <f>I9*K9/2</f>
        <v>379.95613333333347</v>
      </c>
      <c r="M9" s="7">
        <f>L9/B9</f>
        <v>5.9137141374837894</v>
      </c>
      <c r="N9" s="5">
        <f>F9</f>
        <v>28.546666666666667</v>
      </c>
      <c r="O9" s="5">
        <f>I9*N9/2</f>
        <v>285.4666666666667</v>
      </c>
      <c r="P9" s="5">
        <f>O9/B9</f>
        <v>4.4430609597924775</v>
      </c>
    </row>
    <row r="10" spans="1:16" x14ac:dyDescent="0.2">
      <c r="A10" s="2" t="s">
        <v>18</v>
      </c>
      <c r="B10" s="2">
        <v>22.61</v>
      </c>
      <c r="C10" s="6">
        <v>7.27</v>
      </c>
      <c r="D10" s="6">
        <f>B10*C10</f>
        <v>164.37469999999999</v>
      </c>
      <c r="E10" s="6">
        <v>1.89</v>
      </c>
      <c r="F10" s="6">
        <f>E10 * 4 / 3</f>
        <v>2.52</v>
      </c>
      <c r="G10" s="6">
        <f>D10/F10</f>
        <v>65.228055555555557</v>
      </c>
      <c r="I10" s="2">
        <v>25</v>
      </c>
      <c r="J10" s="2">
        <v>0.1</v>
      </c>
      <c r="K10" s="6">
        <f>F10*(1+J10)^3</f>
        <v>3.3541200000000009</v>
      </c>
      <c r="L10" s="6">
        <f>I10*K10/2</f>
        <v>41.926500000000011</v>
      </c>
      <c r="M10" s="8">
        <f>L10/B10</f>
        <v>1.8543343653250779</v>
      </c>
      <c r="N10" s="6">
        <f>F10</f>
        <v>2.52</v>
      </c>
      <c r="O10" s="6">
        <f>I10*N10/2</f>
        <v>31.5</v>
      </c>
      <c r="P10" s="6">
        <f>O10/B10</f>
        <v>1.3931888544891642</v>
      </c>
    </row>
    <row r="13" spans="1:16" x14ac:dyDescent="0.2">
      <c r="B13" s="1"/>
    </row>
    <row r="17" spans="2:23" x14ac:dyDescent="0.2">
      <c r="B17" s="1"/>
    </row>
    <row r="26" spans="2:23" x14ac:dyDescent="0.2">
      <c r="V26" t="s">
        <v>7</v>
      </c>
      <c r="W26" t="s">
        <v>8</v>
      </c>
    </row>
  </sheetData>
  <sortState xmlns:xlrd2="http://schemas.microsoft.com/office/spreadsheetml/2017/richdata2" ref="A2:P26">
    <sortCondition descending="1" ref="D2:D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04DE-9473-8042-978B-9217CA3C1883}">
  <dimension ref="A1"/>
  <sheetViews>
    <sheetView topLeftCell="A57" workbookViewId="0">
      <selection activeCell="K70" sqref="K7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估值</vt:lpstr>
      <vt:lpstr>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development</dc:creator>
  <cp:lastModifiedBy>development</cp:lastModifiedBy>
  <dcterms:created xsi:type="dcterms:W3CDTF">2022-12-08T11:36:29Z</dcterms:created>
  <dcterms:modified xsi:type="dcterms:W3CDTF">2022-12-09T15:54:53Z</dcterms:modified>
</cp:coreProperties>
</file>