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40" i="1" l="1"/>
  <c r="G42" i="1" l="1"/>
  <c r="F107" i="3" l="1"/>
  <c r="F101" i="3"/>
  <c r="F102" i="3"/>
  <c r="F103" i="3"/>
  <c r="F104" i="3"/>
  <c r="F105" i="3"/>
  <c r="F106" i="3"/>
  <c r="F108" i="3"/>
  <c r="F100" i="3"/>
  <c r="F94" i="3"/>
  <c r="F95" i="3"/>
  <c r="F96" i="3"/>
  <c r="F97" i="3"/>
  <c r="F93" i="3"/>
  <c r="G32" i="1"/>
  <c r="G15" i="1"/>
  <c r="F31" i="1"/>
  <c r="E88" i="3" l="1"/>
  <c r="F88" i="3" s="1"/>
  <c r="E89" i="3"/>
  <c r="F89" i="3" s="1"/>
  <c r="E90" i="3"/>
  <c r="F90" i="3"/>
  <c r="F87" i="3"/>
  <c r="F85" i="3"/>
  <c r="D86" i="3"/>
  <c r="F86" i="3" s="1"/>
  <c r="F45" i="1" l="1"/>
  <c r="G24" i="1" l="1"/>
  <c r="F21" i="3" l="1"/>
  <c r="G14" i="1"/>
  <c r="G12" i="1"/>
  <c r="F67" i="3" l="1"/>
  <c r="F60" i="3" l="1"/>
  <c r="F59" i="3"/>
  <c r="F58" i="3"/>
  <c r="F8" i="1"/>
  <c r="G8" i="1"/>
  <c r="F15" i="1"/>
  <c r="F119" i="3" l="1"/>
  <c r="F118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9" i="1"/>
  <c r="F20" i="1"/>
  <c r="G53" i="1" l="1"/>
  <c r="F53" i="1"/>
  <c r="G20" i="1" l="1"/>
  <c r="G16" i="1" l="1"/>
  <c r="G13" i="1" l="1"/>
  <c r="G3" i="1"/>
  <c r="K2" i="1" l="1"/>
  <c r="F13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<sst xmlns="http://schemas.openxmlformats.org/spreadsheetml/2006/main" count="198" uniqueCount="185">
  <si>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</si>
  <si>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</si>
  <si>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</si>
  <si>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</si>
  <si>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</si>
  <si>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</si>
  <si>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</si>
  <si>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</si>
  <si>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</si>
  <si>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</si>
  <si>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</si>
  <si>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</si>
  <si>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</si>
  <si>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</si>
  <si>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</si>
  <si>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</si>
  <si>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</si>
  <si>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</si>
  <si>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</si>
  <si>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</si>
  <si>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</si>
  <si>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</si>
  <si>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</si>
  <si>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</si>
  <si>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</si>
  <si>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</si>
  <si>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</si>
  <si>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</si>
  <si>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</si>
  <si>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</si>
  <si>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</si>
  <si>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</si>
  <si>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</si>
  <si>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</si>
  <si>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</si>
  <si>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</si>
  <si>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</si>
  <si>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</si>
  <si>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</si>
  <si>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</si>
  <si>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</si>
  <si>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</si>
  <si>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</si>
  <si>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</si>
  <si>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</si>
  <si>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</si>
  <si>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</si>
  <si>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</si>
  <si>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</si>
  <si>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</si>
  <si>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</si>
  <si>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</si>
  <si>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</si>
  <si>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</si>
  <si>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</si>
  <si>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</si>
  <si>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</si>
  <si>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</si>
  <si>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</si>
  <si>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</si>
  <si>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</si>
  <si>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</si>
  <si>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</si>
  <si>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</si>
  <si>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</si>
  <si>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</si>
  <si>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</si>
  <si>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</si>
  <si>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</si>
  <si>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</si>
  <si>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</si>
  <si>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</si>
  <si>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</si>
  <si>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</si>
  <si>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</si>
  <si>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</si>
  <si>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</si>
  <si>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</si>
  <si>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</si>
  <si>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</si>
  <si>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</si>
  <si>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</si>
  <si>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</si>
  <si>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</si>
  <si>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</si>
  <si>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</si>
  <si>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</si>
  <si>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</si>
  <si>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</si>
  <si>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</si>
  <si>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</si>
  <si>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</si>
  <si>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</si>
  <si>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</si>
  <si>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</si>
  <si>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</si>
  <si>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</si>
  <si>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</si>
  <si>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</si>
  <si>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</si>
  <si>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</si>
  <si>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</si>
  <si>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</si>
  <si>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</si>
  <si>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</si>
  <si>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</si>
  <si>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</si>
  <si>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</si>
  <si>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</si>
  <si>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</si>
  <si>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</si>
  <si>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</si>
  <si>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</si>
  <si>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</si>
  <si>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</si>
  <si>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</si>
  <si>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</si>
  <si>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</si>
  <si>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</si>
  <si>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</si>
  <si>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</si>
  <si>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</si>
  <si>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</si>
  <si>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</si>
  <si>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</si>
  <si>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</si>
  <si>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</si>
  <si>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</si>
  <si>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</si>
  <si>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</si>
  <si>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冰箱</t>
    <phoneticPr fontId="1" type="noConversion"/>
  </si>
  <si>
    <t>洗衣机</t>
    <phoneticPr fontId="1" type="noConversion"/>
  </si>
  <si>
    <t>雨蓬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</si>
  <si>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</si>
  <si>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</si>
  <si>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</si>
  <si>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</si>
  <si>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</si>
  <si>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</si>
  <si>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</si>
  <si>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</si>
  <si>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</si>
  <si>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</si>
  <si>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</si>
  <si>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</si>
  <si>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</si>
  <si>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</si>
  <si>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</si>
  <si>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</si>
  <si>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主卧</t>
    <phoneticPr fontId="1" type="noConversion"/>
  </si>
  <si>
    <t>辅料</t>
    <phoneticPr fontId="1" type="noConversion"/>
  </si>
  <si>
    <t>次卧</t>
    <phoneticPr fontId="1" type="noConversion"/>
  </si>
  <si>
    <t>轨道</t>
    <phoneticPr fontId="1" type="noConversion"/>
  </si>
  <si>
    <t>安装</t>
    <phoneticPr fontId="1" type="noConversion"/>
  </si>
  <si>
    <t>客厅</t>
    <phoneticPr fontId="1" type="noConversion"/>
  </si>
  <si>
    <t>材料3040</t>
    <phoneticPr fontId="1" type="noConversion"/>
  </si>
  <si>
    <t>客厅灯</t>
    <phoneticPr fontId="1" type="noConversion"/>
  </si>
  <si>
    <t>浴霸</t>
    <phoneticPr fontId="1" type="noConversion"/>
  </si>
  <si>
    <t>厨卫扣板灯</t>
    <phoneticPr fontId="1" type="noConversion"/>
  </si>
  <si>
    <t>大吸顶灯</t>
    <phoneticPr fontId="1" type="noConversion"/>
  </si>
  <si>
    <t>小吸顶灯</t>
    <phoneticPr fontId="1" type="noConversion"/>
  </si>
  <si>
    <t>开关</t>
    <phoneticPr fontId="1" type="noConversion"/>
  </si>
  <si>
    <t>五孔插座</t>
    <phoneticPr fontId="1" type="noConversion"/>
  </si>
  <si>
    <t>空调插座</t>
    <phoneticPr fontId="1" type="noConversion"/>
  </si>
  <si>
    <t>一开双控</t>
    <phoneticPr fontId="1" type="noConversion"/>
  </si>
  <si>
    <t>双开双控</t>
    <phoneticPr fontId="1" type="noConversion"/>
  </si>
  <si>
    <t>单开</t>
    <phoneticPr fontId="1" type="noConversion"/>
  </si>
  <si>
    <t>双开</t>
    <phoneticPr fontId="1" type="noConversion"/>
  </si>
  <si>
    <t>一开五孔</t>
    <phoneticPr fontId="1" type="noConversion"/>
  </si>
  <si>
    <t>螺丝</t>
    <phoneticPr fontId="1" type="noConversion"/>
  </si>
  <si>
    <t>白面板</t>
    <phoneticPr fontId="1" type="noConversion"/>
  </si>
  <si>
    <t>小床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</si>
  <si>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</si>
  <si>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</si>
  <si>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</si>
  <si>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大床</t>
    <phoneticPr fontId="1" type="noConversion"/>
  </si>
  <si>
    <t>开关插座等</t>
    <phoneticPr fontId="1" type="noConversion"/>
  </si>
  <si>
    <t>开关494灯具安装费220</t>
    <phoneticPr fontId="1" type="noConversion"/>
  </si>
  <si>
    <t>墙布</t>
    <phoneticPr fontId="1" type="noConversion"/>
  </si>
  <si>
    <t>美缝</t>
    <phoneticPr fontId="1" type="noConversion"/>
  </si>
  <si>
    <t>洗漱台</t>
    <phoneticPr fontId="1" type="noConversion"/>
  </si>
  <si>
    <t>厕所架子六件套</t>
    <phoneticPr fontId="1" type="noConversion"/>
  </si>
  <si>
    <t>厨房刀架</t>
    <phoneticPr fontId="1" type="noConversion"/>
  </si>
  <si>
    <t>开关及灯具安装费</t>
    <phoneticPr fontId="1" type="noConversion"/>
  </si>
  <si>
    <t>防盗网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</si>
</sst>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0" fillId="5" borderId="0" xfId="0" applyFill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pane ySplit="1" topLeftCell="A32" activePane="bottomLeft" state="frozen"/>
      <selection pane="bottomLeft" activeCell="L50" sqref="L50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102427</v>
      </c>
      <c r="K2" s="8">
        <f>SUM(G:G)</f>
        <v>100753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7" spans="1:12" x14ac:dyDescent="0.15">
      <c r="A7" t="s">
        <v>1</v>
      </c>
    </row>
    <row r="8" spans="1:12" x14ac:dyDescent="0.15">
      <c r="B8" t="s">
        <v>31</v>
      </c>
      <c r="C8">
        <v>3750</v>
      </c>
      <c r="D8">
        <v>3750</v>
      </c>
      <c r="E8" t="s">
        <v>19</v>
      </c>
      <c r="F8" s="17">
        <f>7500+155+4400+500+526</f>
        <v>13081</v>
      </c>
      <c r="G8" s="17">
        <f>7500+155+4400+500+526</f>
        <v>13081</v>
      </c>
    </row>
    <row r="9" spans="1:12" x14ac:dyDescent="0.15">
      <c r="B9" t="s">
        <v>32</v>
      </c>
      <c r="C9">
        <v>5100</v>
      </c>
      <c r="D9">
        <v>5100</v>
      </c>
      <c r="E9" t="s">
        <v>21</v>
      </c>
      <c r="F9" s="17"/>
      <c r="G9" s="17"/>
    </row>
    <row r="10" spans="1:12" x14ac:dyDescent="0.15">
      <c r="B10" t="s">
        <v>109</v>
      </c>
      <c r="C10">
        <v>1500</v>
      </c>
      <c r="D10">
        <v>1540</v>
      </c>
      <c r="E10" t="s">
        <v>110</v>
      </c>
      <c r="F10">
        <v>1100</v>
      </c>
      <c r="G10">
        <v>1100</v>
      </c>
    </row>
    <row r="11" spans="1:12" x14ac:dyDescent="0.15">
      <c r="B11" t="s">
        <v>111</v>
      </c>
      <c r="C11">
        <v>1280</v>
      </c>
      <c r="D11">
        <v>1280</v>
      </c>
      <c r="E11" t="s">
        <v>112</v>
      </c>
      <c r="F11">
        <v>456</v>
      </c>
      <c r="G11">
        <v>456</v>
      </c>
    </row>
    <row r="12" spans="1:12" x14ac:dyDescent="0.15">
      <c r="B12" t="s">
        <v>113</v>
      </c>
      <c r="C12">
        <v>1000</v>
      </c>
      <c r="D12">
        <v>1000</v>
      </c>
      <c r="E12" t="s">
        <v>114</v>
      </c>
      <c r="F12">
        <v>662</v>
      </c>
      <c r="G12">
        <f>200+462</f>
        <v>662</v>
      </c>
    </row>
    <row r="13" spans="1:12" x14ac:dyDescent="0.15">
      <c r="B13" t="s">
        <v>6</v>
      </c>
      <c r="C13">
        <v>2200</v>
      </c>
      <c r="D13">
        <v>2210</v>
      </c>
      <c r="E13" t="s">
        <v>20</v>
      </c>
      <c r="F13">
        <f>520+600+200</f>
        <v>1320</v>
      </c>
      <c r="G13">
        <f>520+600+200</f>
        <v>1320</v>
      </c>
    </row>
    <row r="14" spans="1:12" x14ac:dyDescent="0.15">
      <c r="B14" t="s">
        <v>115</v>
      </c>
      <c r="C14">
        <v>9000</v>
      </c>
      <c r="D14">
        <v>9200</v>
      </c>
      <c r="E14" t="s">
        <v>116</v>
      </c>
      <c r="F14">
        <v>6285</v>
      </c>
      <c r="G14">
        <f>1600+167+55+777-230+3916</f>
        <v>6285</v>
      </c>
    </row>
    <row r="15" spans="1:12" x14ac:dyDescent="0.15">
      <c r="B15" t="s">
        <v>8</v>
      </c>
      <c r="C15">
        <v>8400</v>
      </c>
      <c r="D15">
        <v>8400</v>
      </c>
      <c r="F15">
        <f>3500+3040</f>
        <v>6540</v>
      </c>
      <c r="G15">
        <f>3000+3040+500</f>
        <v>6540</v>
      </c>
      <c r="H15" t="s">
        <v>155</v>
      </c>
    </row>
    <row r="16" spans="1:12" x14ac:dyDescent="0.15">
      <c r="B16" t="s">
        <v>9</v>
      </c>
      <c r="C16">
        <v>9300</v>
      </c>
      <c r="D16">
        <v>9350</v>
      </c>
      <c r="F16">
        <v>10400</v>
      </c>
      <c r="G16">
        <f>1400+9000</f>
        <v>10400</v>
      </c>
    </row>
    <row r="17" spans="2:12" s="13" customFormat="1" x14ac:dyDescent="0.15">
      <c r="B17" s="13" t="s">
        <v>30</v>
      </c>
      <c r="C17" s="13">
        <v>1000</v>
      </c>
      <c r="D17" s="13">
        <v>1260</v>
      </c>
      <c r="E17" s="13" t="s">
        <v>35</v>
      </c>
      <c r="L17" s="14"/>
    </row>
    <row r="18" spans="2:12" x14ac:dyDescent="0.15">
      <c r="B18" t="s">
        <v>29</v>
      </c>
      <c r="C18">
        <v>1000</v>
      </c>
      <c r="D18">
        <v>1800</v>
      </c>
      <c r="F18">
        <v>900</v>
      </c>
      <c r="G18">
        <v>900</v>
      </c>
    </row>
    <row r="19" spans="2:12" x14ac:dyDescent="0.15">
      <c r="B19" t="s">
        <v>50</v>
      </c>
      <c r="C19">
        <v>4500</v>
      </c>
      <c r="D19">
        <v>6750</v>
      </c>
      <c r="E19" t="s">
        <v>23</v>
      </c>
      <c r="F19">
        <f>500+3473</f>
        <v>3973</v>
      </c>
      <c r="G19">
        <v>3973</v>
      </c>
    </row>
    <row r="20" spans="2:12" x14ac:dyDescent="0.15">
      <c r="B20" t="s">
        <v>34</v>
      </c>
      <c r="F20">
        <f>435+1890+600+1335+120+120+40</f>
        <v>4540</v>
      </c>
      <c r="G20">
        <f>435+1890+600+1335+120+120+40</f>
        <v>4540</v>
      </c>
    </row>
    <row r="21" spans="2:12" x14ac:dyDescent="0.15">
      <c r="B21" t="s">
        <v>47</v>
      </c>
      <c r="F21">
        <v>90</v>
      </c>
      <c r="G21">
        <v>90</v>
      </c>
    </row>
    <row r="22" spans="2:12" x14ac:dyDescent="0.15">
      <c r="B22" t="s">
        <v>48</v>
      </c>
      <c r="F22">
        <v>555</v>
      </c>
      <c r="G22">
        <v>555</v>
      </c>
    </row>
    <row r="23" spans="2:12" x14ac:dyDescent="0.15">
      <c r="B23" t="s">
        <v>136</v>
      </c>
      <c r="F23">
        <v>286</v>
      </c>
      <c r="G23">
        <v>286</v>
      </c>
    </row>
    <row r="24" spans="2:12" x14ac:dyDescent="0.15">
      <c r="B24" t="s">
        <v>51</v>
      </c>
      <c r="C24">
        <v>7500</v>
      </c>
      <c r="D24">
        <v>7480</v>
      </c>
      <c r="F24">
        <v>6893</v>
      </c>
      <c r="G24">
        <f>1000+4000+1893</f>
        <v>6893</v>
      </c>
    </row>
    <row r="25" spans="2:12" x14ac:dyDescent="0.15">
      <c r="B25" t="s">
        <v>10</v>
      </c>
      <c r="C25">
        <v>2000</v>
      </c>
      <c r="D25">
        <v>2000</v>
      </c>
      <c r="F25" s="17">
        <v>5765</v>
      </c>
      <c r="G25" s="17">
        <v>5765</v>
      </c>
    </row>
    <row r="26" spans="2:12" x14ac:dyDescent="0.15">
      <c r="B26" t="s">
        <v>11</v>
      </c>
      <c r="C26">
        <v>2000</v>
      </c>
      <c r="D26">
        <v>2000</v>
      </c>
      <c r="F26" s="17"/>
      <c r="G26" s="17"/>
    </row>
    <row r="27" spans="2:12" x14ac:dyDescent="0.15">
      <c r="B27" t="s">
        <v>12</v>
      </c>
      <c r="C27">
        <v>2000</v>
      </c>
      <c r="D27">
        <v>2000</v>
      </c>
      <c r="F27">
        <v>4400</v>
      </c>
      <c r="G27">
        <v>4400</v>
      </c>
    </row>
    <row r="28" spans="2:12" x14ac:dyDescent="0.15">
      <c r="B28" t="s">
        <v>117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132</v>
      </c>
      <c r="C29" s="10">
        <v>2000</v>
      </c>
      <c r="D29" s="10">
        <v>2000</v>
      </c>
      <c r="L29" s="11"/>
    </row>
    <row r="30" spans="2:12" s="10" customFormat="1" x14ac:dyDescent="0.15">
      <c r="B30" s="12" t="s">
        <v>184</v>
      </c>
      <c r="L30" s="11"/>
    </row>
    <row r="31" spans="2:12" x14ac:dyDescent="0.15">
      <c r="B31" t="s">
        <v>118</v>
      </c>
      <c r="C31">
        <v>2000</v>
      </c>
      <c r="D31">
        <v>2000</v>
      </c>
      <c r="F31">
        <f>454+119+98+49+39</f>
        <v>759</v>
      </c>
      <c r="G31">
        <v>722</v>
      </c>
    </row>
    <row r="32" spans="2:12" x14ac:dyDescent="0.15">
      <c r="B32" t="s">
        <v>176</v>
      </c>
      <c r="C32">
        <v>1000</v>
      </c>
      <c r="D32">
        <v>1000</v>
      </c>
      <c r="F32">
        <v>1000</v>
      </c>
      <c r="G32">
        <f>494+220</f>
        <v>714</v>
      </c>
      <c r="H32" t="s">
        <v>177</v>
      </c>
      <c r="L32"/>
    </row>
    <row r="33" spans="1:12" x14ac:dyDescent="0.15">
      <c r="B33" t="s">
        <v>178</v>
      </c>
      <c r="D33">
        <v>3000</v>
      </c>
      <c r="F33">
        <v>3350</v>
      </c>
      <c r="G33">
        <v>3350</v>
      </c>
      <c r="L33"/>
    </row>
    <row r="34" spans="1:12" x14ac:dyDescent="0.15">
      <c r="B34" t="s">
        <v>179</v>
      </c>
      <c r="D34">
        <v>3000</v>
      </c>
      <c r="F34">
        <v>1710</v>
      </c>
      <c r="G34">
        <v>1710</v>
      </c>
      <c r="L34"/>
    </row>
    <row r="35" spans="1:12" x14ac:dyDescent="0.15">
      <c r="B35" t="s">
        <v>180</v>
      </c>
      <c r="C35">
        <v>1000</v>
      </c>
      <c r="D35">
        <v>1000</v>
      </c>
      <c r="F35">
        <v>600</v>
      </c>
      <c r="G35" s="17">
        <v>1000</v>
      </c>
      <c r="L35"/>
    </row>
    <row r="36" spans="1:12" x14ac:dyDescent="0.15">
      <c r="B36" t="s">
        <v>181</v>
      </c>
      <c r="F36">
        <v>450</v>
      </c>
      <c r="G36" s="17"/>
      <c r="L36"/>
    </row>
    <row r="37" spans="1:12" x14ac:dyDescent="0.15">
      <c r="B37" t="s">
        <v>182</v>
      </c>
      <c r="F37">
        <v>100</v>
      </c>
      <c r="G37" s="17"/>
      <c r="L37"/>
    </row>
    <row r="39" spans="1:12" x14ac:dyDescent="0.15">
      <c r="A39" t="s">
        <v>13</v>
      </c>
    </row>
    <row r="40" spans="1:12" s="1" customFormat="1" x14ac:dyDescent="0.15">
      <c r="B40" s="1" t="s">
        <v>121</v>
      </c>
      <c r="C40" s="1">
        <v>1000</v>
      </c>
      <c r="D40" s="1">
        <v>1000</v>
      </c>
      <c r="F40" s="1">
        <v>2561</v>
      </c>
      <c r="G40" s="1">
        <f>1000+1561</f>
        <v>2561</v>
      </c>
      <c r="L40" s="9"/>
    </row>
    <row r="41" spans="1:12" s="1" customFormat="1" x14ac:dyDescent="0.15">
      <c r="B41" s="1" t="s">
        <v>129</v>
      </c>
      <c r="C41" s="1">
        <v>1000</v>
      </c>
      <c r="D41" s="1">
        <v>1000</v>
      </c>
      <c r="L41" s="9"/>
    </row>
    <row r="42" spans="1:12" s="1" customFormat="1" x14ac:dyDescent="0.15">
      <c r="A42"/>
      <c r="B42" t="s">
        <v>172</v>
      </c>
      <c r="C42">
        <v>500</v>
      </c>
      <c r="D42">
        <v>500</v>
      </c>
      <c r="E42"/>
      <c r="F42">
        <v>1159</v>
      </c>
      <c r="G42" s="17">
        <f>4000+8438</f>
        <v>12438</v>
      </c>
      <c r="L42" s="9"/>
    </row>
    <row r="43" spans="1:12" s="1" customFormat="1" x14ac:dyDescent="0.15">
      <c r="A43"/>
      <c r="B43" t="s">
        <v>173</v>
      </c>
      <c r="C43">
        <v>2000</v>
      </c>
      <c r="D43">
        <v>2400</v>
      </c>
      <c r="E43"/>
      <c r="F43">
        <v>1239</v>
      </c>
      <c r="G43" s="17"/>
      <c r="L43" s="9"/>
    </row>
    <row r="44" spans="1:12" s="1" customFormat="1" x14ac:dyDescent="0.15">
      <c r="A44"/>
      <c r="B44" t="s">
        <v>174</v>
      </c>
      <c r="C44">
        <v>4000</v>
      </c>
      <c r="D44">
        <v>4000</v>
      </c>
      <c r="E44"/>
      <c r="F44">
        <v>5463</v>
      </c>
      <c r="G44" s="17"/>
      <c r="L44" s="9"/>
    </row>
    <row r="45" spans="1:12" s="1" customFormat="1" x14ac:dyDescent="0.15">
      <c r="A45"/>
      <c r="B45" t="s">
        <v>175</v>
      </c>
      <c r="C45">
        <v>8000</v>
      </c>
      <c r="D45">
        <v>8000</v>
      </c>
      <c r="E45"/>
      <c r="F45">
        <f>2557+1600+421</f>
        <v>4578</v>
      </c>
      <c r="G45" s="17"/>
      <c r="L45" s="9"/>
    </row>
    <row r="46" spans="1:12" s="1" customFormat="1" x14ac:dyDescent="0.15">
      <c r="B46" s="1" t="s">
        <v>171</v>
      </c>
      <c r="F46" s="1">
        <v>1700</v>
      </c>
      <c r="G46" s="15">
        <v>500</v>
      </c>
      <c r="L46" s="9"/>
    </row>
    <row r="47" spans="1:12" s="1" customFormat="1" x14ac:dyDescent="0.15">
      <c r="B47" s="1" t="s">
        <v>130</v>
      </c>
      <c r="C47" s="1">
        <v>2000</v>
      </c>
      <c r="D47" s="1">
        <v>2000</v>
      </c>
      <c r="L47" s="9"/>
    </row>
    <row r="48" spans="1:12" s="1" customFormat="1" x14ac:dyDescent="0.15">
      <c r="B48" s="1" t="s">
        <v>131</v>
      </c>
      <c r="C48" s="1">
        <v>2000</v>
      </c>
      <c r="D48" s="1">
        <v>2000</v>
      </c>
      <c r="L48" s="9"/>
    </row>
    <row r="49" spans="2:13" s="1" customFormat="1" x14ac:dyDescent="0.15">
      <c r="B49" s="1" t="s">
        <v>128</v>
      </c>
      <c r="C49" s="1">
        <v>6000</v>
      </c>
      <c r="D49" s="1">
        <v>6000</v>
      </c>
      <c r="L49" s="9"/>
    </row>
    <row r="50" spans="2:13" x14ac:dyDescent="0.15">
      <c r="B50" t="s">
        <v>124</v>
      </c>
      <c r="C50">
        <v>2000</v>
      </c>
      <c r="D50">
        <v>2000</v>
      </c>
      <c r="F50" s="17">
        <v>3650</v>
      </c>
      <c r="G50" s="17">
        <v>3650</v>
      </c>
    </row>
    <row r="51" spans="2:13" x14ac:dyDescent="0.15">
      <c r="B51" t="s">
        <v>125</v>
      </c>
      <c r="C51">
        <v>1500</v>
      </c>
      <c r="D51">
        <v>1500</v>
      </c>
      <c r="F51" s="17"/>
      <c r="G51" s="17"/>
    </row>
    <row r="52" spans="2:13" x14ac:dyDescent="0.15">
      <c r="B52" t="s">
        <v>126</v>
      </c>
      <c r="C52">
        <v>1500</v>
      </c>
      <c r="D52">
        <v>1500</v>
      </c>
      <c r="F52" s="17"/>
      <c r="G52" s="17"/>
    </row>
    <row r="53" spans="2:13" x14ac:dyDescent="0.15">
      <c r="B53" t="s">
        <v>127</v>
      </c>
      <c r="C53">
        <v>300</v>
      </c>
      <c r="D53">
        <v>300</v>
      </c>
      <c r="F53">
        <f>150+150</f>
        <v>300</v>
      </c>
      <c r="G53">
        <f>150+150</f>
        <v>300</v>
      </c>
    </row>
    <row r="54" spans="2:13" x14ac:dyDescent="0.15">
      <c r="B54" t="s">
        <v>119</v>
      </c>
      <c r="C54">
        <v>500</v>
      </c>
      <c r="D54">
        <v>500</v>
      </c>
      <c r="F54">
        <v>468</v>
      </c>
      <c r="G54">
        <v>468</v>
      </c>
    </row>
    <row r="55" spans="2:13" x14ac:dyDescent="0.15">
      <c r="B55" t="s">
        <v>120</v>
      </c>
      <c r="F55">
        <v>358</v>
      </c>
      <c r="G55">
        <v>358</v>
      </c>
    </row>
    <row r="59" spans="2:13" x14ac:dyDescent="0.15">
      <c r="B59" t="s">
        <v>18</v>
      </c>
      <c r="C59">
        <v>2000</v>
      </c>
      <c r="D59">
        <v>2000</v>
      </c>
    </row>
    <row r="62" spans="2:13" x14ac:dyDescent="0.15">
      <c r="L62" s="7">
        <v>6.16</v>
      </c>
      <c r="M62" s="3" t="s">
        <v>37</v>
      </c>
    </row>
    <row r="63" spans="2:13" x14ac:dyDescent="0.15">
      <c r="L63" s="7"/>
      <c r="M63" s="3"/>
    </row>
    <row r="64" spans="2:13" x14ac:dyDescent="0.15">
      <c r="L64" s="7" t="s">
        <v>40</v>
      </c>
      <c r="M64" s="3" t="s">
        <v>41</v>
      </c>
    </row>
    <row r="65" spans="12:13" x14ac:dyDescent="0.15">
      <c r="L65" s="7"/>
      <c r="M65" s="3"/>
    </row>
    <row r="66" spans="12:13" x14ac:dyDescent="0.15">
      <c r="L66" s="7" t="s">
        <v>42</v>
      </c>
      <c r="M66" s="3" t="s">
        <v>38</v>
      </c>
    </row>
    <row r="67" spans="12:13" x14ac:dyDescent="0.15">
      <c r="L67" s="7"/>
      <c r="M67" s="3"/>
    </row>
    <row r="68" spans="12:13" x14ac:dyDescent="0.15">
      <c r="L68" s="7" t="s">
        <v>43</v>
      </c>
      <c r="M68" s="3" t="s">
        <v>39</v>
      </c>
    </row>
    <row r="69" spans="12:13" x14ac:dyDescent="0.15">
      <c r="L69" s="7"/>
      <c r="M69" s="3"/>
    </row>
    <row r="70" spans="12:13" x14ac:dyDescent="0.15">
      <c r="L70" s="7" t="s">
        <v>46</v>
      </c>
      <c r="M70" s="3" t="s">
        <v>36</v>
      </c>
    </row>
    <row r="71" spans="12:13" x14ac:dyDescent="0.15">
      <c r="L71" s="7"/>
      <c r="M71" s="7"/>
    </row>
    <row r="72" spans="12:13" x14ac:dyDescent="0.15">
      <c r="L72" s="7" t="s">
        <v>122</v>
      </c>
      <c r="M72" s="7" t="s">
        <v>49</v>
      </c>
    </row>
    <row r="73" spans="12:13" x14ac:dyDescent="0.15">
      <c r="L73" s="7"/>
      <c r="M73" s="7"/>
    </row>
    <row r="74" spans="12:13" x14ac:dyDescent="0.15">
      <c r="L74" s="7" t="s">
        <v>135</v>
      </c>
      <c r="M74" s="7" t="s">
        <v>123</v>
      </c>
    </row>
  </sheetData>
  <mergeCells count="8">
    <mergeCell ref="F50:F52"/>
    <mergeCell ref="F8:F9"/>
    <mergeCell ref="F25:F26"/>
    <mergeCell ref="G8:G9"/>
    <mergeCell ref="G25:G26"/>
    <mergeCell ref="G50:G52"/>
    <mergeCell ref="G42:G45"/>
    <mergeCell ref="G35:G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workbookViewId="0">
      <pane ySplit="1" topLeftCell="A107" activePane="bottomLeft" state="frozen"/>
      <selection pane="bottomLeft" activeCell="J125" sqref="J125"/>
    </sheetView>
  </sheetViews>
  <sheetFormatPr defaultRowHeight="13.5" x14ac:dyDescent="0.15"/>
  <cols>
    <col min="2" max="2" width="16.3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134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133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107</v>
      </c>
      <c r="D71">
        <v>200</v>
      </c>
      <c r="E71">
        <v>1</v>
      </c>
      <c r="F71">
        <v>200</v>
      </c>
    </row>
    <row r="74" spans="2:6" x14ac:dyDescent="0.15">
      <c r="B74" t="s">
        <v>137</v>
      </c>
      <c r="C74" t="s">
        <v>138</v>
      </c>
      <c r="D74">
        <v>5463</v>
      </c>
      <c r="E74">
        <v>1</v>
      </c>
      <c r="F74">
        <v>5463</v>
      </c>
    </row>
    <row r="75" spans="2:6" x14ac:dyDescent="0.15">
      <c r="C75" t="s">
        <v>139</v>
      </c>
      <c r="D75">
        <v>1239</v>
      </c>
      <c r="E75">
        <v>1</v>
      </c>
      <c r="F75">
        <v>1239</v>
      </c>
    </row>
    <row r="76" spans="2:6" x14ac:dyDescent="0.15">
      <c r="C76" t="s">
        <v>140</v>
      </c>
      <c r="D76">
        <v>1159</v>
      </c>
      <c r="E76">
        <v>1</v>
      </c>
      <c r="F76">
        <v>1159</v>
      </c>
    </row>
    <row r="77" spans="2:6" x14ac:dyDescent="0.15">
      <c r="C77" t="s">
        <v>141</v>
      </c>
      <c r="D77">
        <v>2557</v>
      </c>
      <c r="E77">
        <v>1</v>
      </c>
      <c r="F77">
        <v>2557</v>
      </c>
    </row>
    <row r="78" spans="2:6" x14ac:dyDescent="0.15">
      <c r="C78" t="s">
        <v>143</v>
      </c>
      <c r="D78">
        <v>421</v>
      </c>
      <c r="E78">
        <v>1</v>
      </c>
      <c r="F78">
        <v>421</v>
      </c>
    </row>
    <row r="79" spans="2:6" x14ac:dyDescent="0.15">
      <c r="C79" t="s">
        <v>142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144</v>
      </c>
      <c r="C81" t="s">
        <v>145</v>
      </c>
      <c r="D81">
        <v>600</v>
      </c>
      <c r="E81">
        <v>1</v>
      </c>
      <c r="F81">
        <v>600</v>
      </c>
    </row>
    <row r="82" spans="2:6" x14ac:dyDescent="0.15">
      <c r="C82" t="s">
        <v>146</v>
      </c>
      <c r="D82">
        <v>450</v>
      </c>
      <c r="E82">
        <v>1</v>
      </c>
      <c r="F82">
        <v>450</v>
      </c>
    </row>
    <row r="83" spans="2:6" x14ac:dyDescent="0.15">
      <c r="C83" t="s">
        <v>147</v>
      </c>
      <c r="D83">
        <v>100</v>
      </c>
      <c r="E83">
        <v>1</v>
      </c>
      <c r="F83">
        <v>100</v>
      </c>
    </row>
    <row r="85" spans="2:6" x14ac:dyDescent="0.15">
      <c r="B85" t="s">
        <v>148</v>
      </c>
      <c r="C85" t="s">
        <v>154</v>
      </c>
      <c r="D85">
        <v>75</v>
      </c>
      <c r="E85">
        <v>6.6</v>
      </c>
      <c r="F85">
        <f>D85*E85</f>
        <v>495</v>
      </c>
    </row>
    <row r="86" spans="2:6" x14ac:dyDescent="0.15">
      <c r="C86" t="s">
        <v>149</v>
      </c>
      <c r="D86">
        <f>65+30</f>
        <v>95</v>
      </c>
      <c r="E86">
        <v>8.6999999999999993</v>
      </c>
      <c r="F86">
        <f t="shared" ref="F86:F90" si="6">D86*E86</f>
        <v>826.49999999999989</v>
      </c>
    </row>
    <row r="87" spans="2:6" x14ac:dyDescent="0.15">
      <c r="C87" t="s">
        <v>151</v>
      </c>
      <c r="D87">
        <v>75</v>
      </c>
      <c r="E87">
        <v>4.3</v>
      </c>
      <c r="F87">
        <f t="shared" si="6"/>
        <v>322.5</v>
      </c>
    </row>
    <row r="88" spans="2:6" x14ac:dyDescent="0.15">
      <c r="C88" t="s">
        <v>150</v>
      </c>
      <c r="D88">
        <v>10</v>
      </c>
      <c r="E88">
        <f>6.6+8.7+8.7+4.3</f>
        <v>28.3</v>
      </c>
      <c r="F88">
        <f t="shared" si="6"/>
        <v>283</v>
      </c>
    </row>
    <row r="89" spans="2:6" x14ac:dyDescent="0.15">
      <c r="C89" t="s">
        <v>152</v>
      </c>
      <c r="D89">
        <v>30</v>
      </c>
      <c r="E89">
        <f>3.28+8.7+2.14</f>
        <v>14.12</v>
      </c>
      <c r="F89">
        <f t="shared" si="6"/>
        <v>423.59999999999997</v>
      </c>
    </row>
    <row r="90" spans="2:6" x14ac:dyDescent="0.15">
      <c r="C90" t="s">
        <v>153</v>
      </c>
      <c r="D90">
        <v>30</v>
      </c>
      <c r="E90">
        <f>2+4+1</f>
        <v>7</v>
      </c>
      <c r="F90">
        <f t="shared" si="6"/>
        <v>210</v>
      </c>
    </row>
    <row r="93" spans="2:6" x14ac:dyDescent="0.15">
      <c r="B93" t="s">
        <v>183</v>
      </c>
      <c r="C93" t="s">
        <v>156</v>
      </c>
      <c r="D93">
        <v>80</v>
      </c>
      <c r="E93">
        <v>1</v>
      </c>
      <c r="F93">
        <f>D93*E93</f>
        <v>80</v>
      </c>
    </row>
    <row r="94" spans="2:6" x14ac:dyDescent="0.15">
      <c r="C94" t="s">
        <v>157</v>
      </c>
      <c r="D94">
        <v>50</v>
      </c>
      <c r="E94">
        <v>1</v>
      </c>
      <c r="F94">
        <f t="shared" ref="F94:F97" si="7">D94*E94</f>
        <v>50</v>
      </c>
    </row>
    <row r="95" spans="2:6" x14ac:dyDescent="0.15">
      <c r="C95" t="s">
        <v>158</v>
      </c>
      <c r="D95">
        <v>10</v>
      </c>
      <c r="E95">
        <v>2</v>
      </c>
      <c r="F95">
        <f t="shared" si="7"/>
        <v>20</v>
      </c>
    </row>
    <row r="96" spans="2:6" x14ac:dyDescent="0.15">
      <c r="C96" t="s">
        <v>159</v>
      </c>
      <c r="D96">
        <v>20</v>
      </c>
      <c r="E96">
        <v>2</v>
      </c>
      <c r="F96">
        <f t="shared" si="7"/>
        <v>40</v>
      </c>
    </row>
    <row r="97" spans="2:6" x14ac:dyDescent="0.15">
      <c r="C97" t="s">
        <v>160</v>
      </c>
      <c r="D97">
        <v>15</v>
      </c>
      <c r="E97">
        <v>2</v>
      </c>
      <c r="F97">
        <f t="shared" si="7"/>
        <v>30</v>
      </c>
    </row>
    <row r="100" spans="2:6" x14ac:dyDescent="0.15">
      <c r="B100" t="s">
        <v>161</v>
      </c>
      <c r="C100" t="s">
        <v>162</v>
      </c>
      <c r="D100">
        <v>10</v>
      </c>
      <c r="E100">
        <v>29</v>
      </c>
      <c r="F100">
        <f>D100*E100</f>
        <v>290</v>
      </c>
    </row>
    <row r="101" spans="2:6" x14ac:dyDescent="0.15">
      <c r="C101" t="s">
        <v>163</v>
      </c>
      <c r="D101">
        <v>16</v>
      </c>
      <c r="E101">
        <v>3</v>
      </c>
      <c r="F101">
        <f t="shared" ref="F101:F108" si="8">D101*E101</f>
        <v>48</v>
      </c>
    </row>
    <row r="102" spans="2:6" x14ac:dyDescent="0.15">
      <c r="C102" t="s">
        <v>164</v>
      </c>
      <c r="D102">
        <v>9</v>
      </c>
      <c r="E102">
        <v>3</v>
      </c>
      <c r="F102">
        <f t="shared" si="8"/>
        <v>27</v>
      </c>
    </row>
    <row r="103" spans="2:6" x14ac:dyDescent="0.15">
      <c r="C103" t="s">
        <v>165</v>
      </c>
      <c r="D103">
        <v>11</v>
      </c>
      <c r="E103">
        <v>1</v>
      </c>
      <c r="F103">
        <f t="shared" si="8"/>
        <v>11</v>
      </c>
    </row>
    <row r="104" spans="2:6" x14ac:dyDescent="0.15">
      <c r="C104" t="s">
        <v>166</v>
      </c>
      <c r="D104">
        <v>8</v>
      </c>
      <c r="E104">
        <v>2</v>
      </c>
      <c r="F104">
        <f t="shared" si="8"/>
        <v>16</v>
      </c>
    </row>
    <row r="105" spans="2:6" x14ac:dyDescent="0.15">
      <c r="C105" t="s">
        <v>167</v>
      </c>
      <c r="D105">
        <v>10</v>
      </c>
      <c r="E105">
        <v>2</v>
      </c>
      <c r="F105">
        <f t="shared" si="8"/>
        <v>20</v>
      </c>
    </row>
    <row r="106" spans="2:6" x14ac:dyDescent="0.15">
      <c r="C106" t="s">
        <v>168</v>
      </c>
      <c r="D106">
        <v>17</v>
      </c>
      <c r="E106">
        <v>4</v>
      </c>
      <c r="F106">
        <f t="shared" si="8"/>
        <v>68</v>
      </c>
    </row>
    <row r="107" spans="2:6" x14ac:dyDescent="0.15">
      <c r="C107" t="s">
        <v>170</v>
      </c>
      <c r="D107">
        <v>2</v>
      </c>
      <c r="E107">
        <v>2</v>
      </c>
      <c r="F107">
        <f t="shared" si="8"/>
        <v>4</v>
      </c>
    </row>
    <row r="108" spans="2:6" x14ac:dyDescent="0.15">
      <c r="C108" t="s">
        <v>169</v>
      </c>
      <c r="D108">
        <v>10</v>
      </c>
      <c r="E108">
        <v>1</v>
      </c>
      <c r="F108">
        <f t="shared" si="8"/>
        <v>10</v>
      </c>
    </row>
    <row r="114" spans="2:6" s="16" customFormat="1" x14ac:dyDescent="0.15"/>
    <row r="116" spans="2:6" x14ac:dyDescent="0.15">
      <c r="B116" t="s">
        <v>104</v>
      </c>
      <c r="F116">
        <v>1400</v>
      </c>
    </row>
    <row r="117" spans="2:6" x14ac:dyDescent="0.15">
      <c r="B117" t="s">
        <v>75</v>
      </c>
      <c r="F117">
        <v>3500</v>
      </c>
    </row>
    <row r="118" spans="2:6" x14ac:dyDescent="0.15">
      <c r="B118" t="s">
        <v>91</v>
      </c>
      <c r="D118">
        <v>38</v>
      </c>
      <c r="E118">
        <v>110</v>
      </c>
      <c r="F118">
        <f>D118*E118</f>
        <v>4180</v>
      </c>
    </row>
    <row r="119" spans="2:6" x14ac:dyDescent="0.15">
      <c r="B119" t="s">
        <v>108</v>
      </c>
      <c r="D119">
        <v>700</v>
      </c>
      <c r="E119">
        <v>1</v>
      </c>
      <c r="F119">
        <f>D119*E119</f>
        <v>700</v>
      </c>
    </row>
    <row r="120" spans="2:6" x14ac:dyDescent="0.15">
      <c r="B120" t="s">
        <v>102</v>
      </c>
      <c r="D120">
        <v>22</v>
      </c>
      <c r="E120">
        <v>178</v>
      </c>
      <c r="F120">
        <v>3916</v>
      </c>
    </row>
    <row r="121" spans="2:6" x14ac:dyDescent="0.15">
      <c r="B121" t="s">
        <v>103</v>
      </c>
      <c r="D121">
        <v>5</v>
      </c>
      <c r="E121">
        <v>52</v>
      </c>
      <c r="F121">
        <v>200</v>
      </c>
    </row>
    <row r="122" spans="2:6" x14ac:dyDescent="0.15">
      <c r="B122" t="s">
        <v>105</v>
      </c>
      <c r="F122">
        <v>555</v>
      </c>
    </row>
    <row r="123" spans="2:6" x14ac:dyDescent="0.15">
      <c r="B123" t="s">
        <v>106</v>
      </c>
      <c r="D123">
        <v>18</v>
      </c>
      <c r="E123">
        <v>95</v>
      </c>
      <c r="F123">
        <v>1710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2020-11-12T13:22:39Z</dcterms:modified>
</cp:coreProperties>
</file>