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0" windowWidth="11775" windowHeight="9345" activeTab="2"/>
  </bookViews>
  <sheets>
    <sheet name="单位利润汇总" sheetId="8" r:id="rId1"/>
    <sheet name="执行差" sheetId="7" r:id="rId2"/>
    <sheet name="头寸利润" sheetId="1" r:id="rId3"/>
    <sheet name="采购撮合_返利利润" sheetId="2" r:id="rId4"/>
    <sheet name="销售撮合利润" sheetId="9" r:id="rId5"/>
    <sheet name="套利利润" sheetId="4" r:id="rId6"/>
    <sheet name="期现利润" sheetId="3" r:id="rId7"/>
    <sheet name="区域差利润" sheetId="6" r:id="rId8"/>
  </sheets>
  <calcPr calcId="144525"/>
</workbook>
</file>

<file path=xl/calcChain.xml><?xml version="1.0" encoding="utf-8"?>
<calcChain xmlns="http://schemas.openxmlformats.org/spreadsheetml/2006/main">
  <c r="P7" i="6" l="1"/>
  <c r="P6" i="6"/>
  <c r="I6" i="7"/>
  <c r="Q6" i="7" s="1"/>
  <c r="N6" i="9"/>
  <c r="L6" i="2"/>
  <c r="H6" i="1"/>
  <c r="J7" i="1"/>
  <c r="J10" i="8"/>
  <c r="I10" i="8"/>
  <c r="H10" i="8"/>
  <c r="G10" i="8"/>
  <c r="F10" i="8"/>
  <c r="E10" i="8"/>
  <c r="D10" i="8"/>
  <c r="C10" i="8"/>
  <c r="M6" i="2"/>
</calcChain>
</file>

<file path=xl/sharedStrings.xml><?xml version="1.0" encoding="utf-8"?>
<sst xmlns="http://schemas.openxmlformats.org/spreadsheetml/2006/main" count="135" uniqueCount="83">
  <si>
    <t>区域</t>
    <phoneticPr fontId="1" type="noConversion"/>
  </si>
  <si>
    <t>品种</t>
    <phoneticPr fontId="1" type="noConversion"/>
  </si>
  <si>
    <t>月份</t>
    <phoneticPr fontId="1" type="noConversion"/>
  </si>
  <si>
    <t>完成时限：每月1号</t>
    <phoneticPr fontId="1" type="noConversion"/>
  </si>
  <si>
    <t>数据来源：业务提成表</t>
    <phoneticPr fontId="1" type="noConversion"/>
  </si>
  <si>
    <t>完成时限：每月4日前</t>
    <phoneticPr fontId="1" type="noConversion"/>
  </si>
  <si>
    <t>数据来源：现货毛利表</t>
    <phoneticPr fontId="1" type="noConversion"/>
  </si>
  <si>
    <t>数据来源：采销撮合利润表</t>
    <phoneticPr fontId="1" type="noConversion"/>
  </si>
  <si>
    <t>数据来源：月度期货项目表</t>
    <phoneticPr fontId="1" type="noConversion"/>
  </si>
  <si>
    <t>区域市场价</t>
    <phoneticPr fontId="1" type="noConversion"/>
  </si>
  <si>
    <t>头寸利润</t>
    <phoneticPr fontId="1" type="noConversion"/>
  </si>
  <si>
    <t>采购价格</t>
    <phoneticPr fontId="1" type="noConversion"/>
  </si>
  <si>
    <t>撮合利润</t>
    <phoneticPr fontId="1" type="noConversion"/>
  </si>
  <si>
    <t>返利利润</t>
    <phoneticPr fontId="1" type="noConversion"/>
  </si>
  <si>
    <t>返利折让价格</t>
    <phoneticPr fontId="1" type="noConversion"/>
  </si>
  <si>
    <t>数量</t>
    <phoneticPr fontId="1" type="noConversion"/>
  </si>
  <si>
    <t>开仓价格</t>
    <phoneticPr fontId="1" type="noConversion"/>
  </si>
  <si>
    <t>平仓价格</t>
    <phoneticPr fontId="1" type="noConversion"/>
  </si>
  <si>
    <t>结算价格</t>
    <phoneticPr fontId="1" type="noConversion"/>
  </si>
  <si>
    <t>套利利润</t>
    <phoneticPr fontId="1" type="noConversion"/>
  </si>
  <si>
    <t>头寸利润</t>
    <phoneticPr fontId="1" type="noConversion"/>
  </si>
  <si>
    <t>采购撮合利润</t>
    <phoneticPr fontId="1" type="noConversion"/>
  </si>
  <si>
    <t>销售撮合利润</t>
    <phoneticPr fontId="1" type="noConversion"/>
  </si>
  <si>
    <t>销售价格</t>
    <phoneticPr fontId="1" type="noConversion"/>
  </si>
  <si>
    <t>销售基价</t>
    <phoneticPr fontId="1" type="noConversion"/>
  </si>
  <si>
    <t>采购返利利润</t>
    <phoneticPr fontId="1" type="noConversion"/>
  </si>
  <si>
    <t>期现利润</t>
    <phoneticPr fontId="1" type="noConversion"/>
  </si>
  <si>
    <t>套利利润</t>
    <phoneticPr fontId="1" type="noConversion"/>
  </si>
  <si>
    <t>区域差</t>
    <phoneticPr fontId="1" type="noConversion"/>
  </si>
  <si>
    <t>执行差</t>
    <phoneticPr fontId="1" type="noConversion"/>
  </si>
  <si>
    <t>出库量</t>
    <phoneticPr fontId="1" type="noConversion"/>
  </si>
  <si>
    <t>单吨利润</t>
    <phoneticPr fontId="1" type="noConversion"/>
  </si>
  <si>
    <t>金额</t>
    <phoneticPr fontId="1" type="noConversion"/>
  </si>
  <si>
    <t>指标</t>
    <phoneticPr fontId="1" type="noConversion"/>
  </si>
  <si>
    <t>核心利润点</t>
    <phoneticPr fontId="1" type="noConversion"/>
  </si>
  <si>
    <t>完成时限：每月4日</t>
    <phoneticPr fontId="1" type="noConversion"/>
  </si>
  <si>
    <t>数据来源：各利润点</t>
    <phoneticPr fontId="1" type="noConversion"/>
  </si>
  <si>
    <t>单位：元，元/吨</t>
    <phoneticPr fontId="1" type="noConversion"/>
  </si>
  <si>
    <t>回款日期</t>
    <phoneticPr fontId="1" type="noConversion"/>
  </si>
  <si>
    <t>出库日期</t>
    <phoneticPr fontId="1" type="noConversion"/>
  </si>
  <si>
    <t>销售量</t>
    <phoneticPr fontId="1" type="noConversion"/>
  </si>
  <si>
    <t>出库量</t>
    <phoneticPr fontId="1" type="noConversion"/>
  </si>
  <si>
    <t>销售单价</t>
    <phoneticPr fontId="1" type="noConversion"/>
  </si>
  <si>
    <t>账期加价</t>
    <phoneticPr fontId="1" type="noConversion"/>
  </si>
  <si>
    <t>损耗加价</t>
    <phoneticPr fontId="1" type="noConversion"/>
  </si>
  <si>
    <t>销售基价</t>
    <phoneticPr fontId="1" type="noConversion"/>
  </si>
  <si>
    <t>实际运价</t>
    <phoneticPr fontId="1" type="noConversion"/>
  </si>
  <si>
    <t>标准运价</t>
    <phoneticPr fontId="1" type="noConversion"/>
  </si>
  <si>
    <t>品种:</t>
    <phoneticPr fontId="1" type="noConversion"/>
  </si>
  <si>
    <t>制作：陈家育</t>
    <phoneticPr fontId="1" type="noConversion"/>
  </si>
  <si>
    <t>制作：陈喆</t>
    <phoneticPr fontId="1" type="noConversion"/>
  </si>
  <si>
    <t>制作：沈红</t>
    <phoneticPr fontId="1" type="noConversion"/>
  </si>
  <si>
    <t>制作：潘红</t>
    <phoneticPr fontId="1" type="noConversion"/>
  </si>
  <si>
    <t>计算逻辑：</t>
    <phoneticPr fontId="1" type="noConversion"/>
  </si>
  <si>
    <t>实际账期</t>
    <phoneticPr fontId="1" type="noConversion"/>
  </si>
  <si>
    <t>期货净头寸</t>
    <phoneticPr fontId="1" type="noConversion"/>
  </si>
  <si>
    <t>现货货净头寸</t>
    <phoneticPr fontId="1" type="noConversion"/>
  </si>
  <si>
    <t>净头寸合计</t>
    <phoneticPr fontId="1" type="noConversion"/>
  </si>
  <si>
    <t>采购订单量</t>
    <phoneticPr fontId="1" type="noConversion"/>
  </si>
  <si>
    <t>采购订单号</t>
    <phoneticPr fontId="1" type="noConversion"/>
  </si>
  <si>
    <t>销售订单号</t>
    <phoneticPr fontId="1" type="noConversion"/>
  </si>
  <si>
    <t>销售订单量</t>
    <phoneticPr fontId="1" type="noConversion"/>
  </si>
  <si>
    <t>预估运费</t>
    <phoneticPr fontId="1" type="noConversion"/>
  </si>
  <si>
    <t>账期加价</t>
    <phoneticPr fontId="1" type="noConversion"/>
  </si>
  <si>
    <t>合约号</t>
    <phoneticPr fontId="1" type="noConversion"/>
  </si>
  <si>
    <t>执行差</t>
    <phoneticPr fontId="1" type="noConversion"/>
  </si>
  <si>
    <t>纯利</t>
    <phoneticPr fontId="1" type="noConversion"/>
  </si>
  <si>
    <t>完成时限：每月2日前</t>
    <phoneticPr fontId="1" type="noConversion"/>
  </si>
  <si>
    <t>采购价格</t>
    <phoneticPr fontId="1" type="noConversion"/>
  </si>
  <si>
    <t>销售订单号</t>
    <phoneticPr fontId="1" type="noConversion"/>
  </si>
  <si>
    <t>销售订单量</t>
    <phoneticPr fontId="1" type="noConversion"/>
  </si>
  <si>
    <t>销售价格</t>
    <phoneticPr fontId="1" type="noConversion"/>
  </si>
  <si>
    <t>类型</t>
    <phoneticPr fontId="1" type="noConversion"/>
  </si>
  <si>
    <t>供应商</t>
    <phoneticPr fontId="1" type="noConversion"/>
  </si>
  <si>
    <t>客户</t>
    <phoneticPr fontId="1" type="noConversion"/>
  </si>
  <si>
    <t>日期</t>
    <phoneticPr fontId="1" type="noConversion"/>
  </si>
  <si>
    <t>区域差利润</t>
    <phoneticPr fontId="1" type="noConversion"/>
  </si>
  <si>
    <t>合同号</t>
    <phoneticPr fontId="1" type="noConversion"/>
  </si>
  <si>
    <t>数量</t>
    <phoneticPr fontId="1" type="noConversion"/>
  </si>
  <si>
    <t>市场价格</t>
    <phoneticPr fontId="1" type="noConversion"/>
  </si>
  <si>
    <t>期现利润</t>
    <phoneticPr fontId="1" type="noConversion"/>
  </si>
  <si>
    <t>数据来源：库存表</t>
    <phoneticPr fontId="1" type="noConversion"/>
  </si>
  <si>
    <t>完成时限：每月2日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</si>
</sst>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8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9"/>
      <color theme="1"/>
      <name val="Calibri"/>
      <family val="3"/>
      <charset val="134"/>
      <scheme val="minor"/>
    </font>
    <font>
      <sz val="10"/>
      <color theme="1"/>
      <name val="Calibri"/>
      <family val="3"/>
      <charset val="134"/>
      <scheme val="minor"/>
    </font>
    <font>
      <sz val="9"/>
      <color theme="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3" fontId="2" fillId="2" borderId="0" xfId="1" applyFont="1" applyFill="1">
      <alignment vertical="center"/>
    </xf>
    <xf numFmtId="43" fontId="2" fillId="2" borderId="1" xfId="1" applyFont="1" applyFill="1" applyBorder="1">
      <alignment vertical="center"/>
    </xf>
    <xf numFmtId="43" fontId="2" fillId="2" borderId="3" xfId="1" applyFont="1" applyFill="1" applyBorder="1">
      <alignment vertical="center"/>
    </xf>
    <xf numFmtId="43" fontId="2" fillId="2" borderId="4" xfId="1" applyFont="1" applyFill="1" applyBorder="1">
      <alignment vertical="center"/>
    </xf>
    <xf numFmtId="43" fontId="2" fillId="2" borderId="2" xfId="1" applyFont="1" applyFill="1" applyBorder="1">
      <alignment vertical="center"/>
    </xf>
    <xf numFmtId="43" fontId="2" fillId="2" borderId="5" xfId="1" applyFont="1" applyFill="1" applyBorder="1">
      <alignment vertical="center"/>
    </xf>
    <xf numFmtId="43" fontId="2" fillId="2" borderId="6" xfId="1" applyFont="1" applyFill="1" applyBorder="1">
      <alignment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6" fillId="2" borderId="0" xfId="0" applyFont="1" applyFill="1">
      <alignment vertical="center"/>
    </xf>
    <xf numFmtId="0" fontId="5" fillId="2" borderId="0" xfId="0" applyFont="1" applyFill="1" applyAlignment="1">
      <alignment horizontal="left" vertical="center"/>
    </xf>
    <xf numFmtId="43" fontId="0" fillId="2" borderId="0" xfId="1" applyFont="1" applyFill="1">
      <alignment vertical="center"/>
    </xf>
    <xf numFmtId="0" fontId="2" fillId="2" borderId="1" xfId="0" applyFont="1" applyFill="1" applyBorder="1">
      <alignment vertical="center"/>
    </xf>
    <xf numFmtId="43" fontId="2" fillId="2" borderId="1" xfId="1" applyFont="1" applyFill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0" fontId="5" fillId="2" borderId="0" xfId="0" applyFont="1" applyFill="1" applyAlignment="1">
      <alignment horizontal="center" vertical="center"/>
    </xf>
    <xf numFmtId="14" fontId="0" fillId="2" borderId="0" xfId="0" applyNumberFormat="1" applyFill="1">
      <alignment vertical="center"/>
    </xf>
    <xf numFmtId="43" fontId="6" fillId="2" borderId="1" xfId="1" applyFont="1" applyFill="1" applyBorder="1">
      <alignment vertical="center"/>
    </xf>
    <xf numFmtId="0" fontId="0" fillId="2" borderId="1" xfId="0" applyFill="1" applyBorder="1">
      <alignment vertical="center"/>
    </xf>
    <xf numFmtId="43" fontId="0" fillId="2" borderId="1" xfId="1" applyFont="1" applyFill="1" applyBorder="1">
      <alignment vertical="center"/>
    </xf>
    <xf numFmtId="0" fontId="4" fillId="2" borderId="0" xfId="0" applyFont="1" applyFill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1:J10"/>
  <sheetViews>
    <sheetView zoomScale="110" zoomScaleNormal="110" workbookViewId="0">
      <selection activeCell="F24" sqref="F24"/>
    </sheetView>
  </sheetViews>
  <sheetFormatPr defaultColWidth="9" defaultRowHeight="12.75"/>
  <cols>
    <col min="1" max="1" width="4.42578125" style="1" customWidth="1"/>
    <col min="2" max="2" width="16.42578125" style="1" customWidth="1"/>
    <col min="3" max="10" width="12.7109375" style="1" customWidth="1"/>
    <col min="11" max="16384" width="9" style="1"/>
  </cols>
  <sheetData>
    <row r="1" spans="2:10">
      <c r="B1" s="1" t="s">
        <v>49</v>
      </c>
    </row>
    <row r="2" spans="2:10">
      <c r="B2" s="1" t="s">
        <v>35</v>
      </c>
    </row>
    <row r="3" spans="2:10">
      <c r="B3" s="1" t="s">
        <v>36</v>
      </c>
    </row>
    <row r="5" spans="2:10" ht="21.75" customHeight="1">
      <c r="B5" s="25" t="s">
        <v>34</v>
      </c>
      <c r="C5" s="25"/>
      <c r="D5" s="25"/>
      <c r="E5" s="25"/>
      <c r="F5" s="25"/>
      <c r="G5" s="25"/>
      <c r="H5" s="25"/>
      <c r="I5" s="25"/>
      <c r="J5" s="25"/>
    </row>
    <row r="6" spans="2:10" ht="15">
      <c r="B6" s="20" t="s">
        <v>48</v>
      </c>
      <c r="C6" s="15"/>
      <c r="D6" s="2"/>
      <c r="E6" s="2"/>
      <c r="F6" s="2"/>
      <c r="G6" s="2"/>
      <c r="H6" s="2"/>
      <c r="I6" s="2"/>
      <c r="J6" s="12" t="s">
        <v>37</v>
      </c>
    </row>
    <row r="7" spans="2:10" s="3" customFormat="1">
      <c r="B7" s="4" t="s">
        <v>33</v>
      </c>
      <c r="C7" s="4" t="s">
        <v>20</v>
      </c>
      <c r="D7" s="4" t="s">
        <v>21</v>
      </c>
      <c r="E7" s="4" t="s">
        <v>22</v>
      </c>
      <c r="F7" s="4" t="s">
        <v>25</v>
      </c>
      <c r="G7" s="4" t="s">
        <v>26</v>
      </c>
      <c r="H7" s="4" t="s">
        <v>27</v>
      </c>
      <c r="I7" s="4" t="s">
        <v>28</v>
      </c>
      <c r="J7" s="4" t="s">
        <v>29</v>
      </c>
    </row>
    <row r="8" spans="2:10" s="5" customFormat="1">
      <c r="B8" s="6" t="s">
        <v>32</v>
      </c>
      <c r="C8" s="7"/>
      <c r="D8" s="7"/>
      <c r="E8" s="7"/>
      <c r="F8" s="7"/>
      <c r="G8" s="7"/>
      <c r="H8" s="7"/>
      <c r="I8" s="7"/>
      <c r="J8" s="7"/>
    </row>
    <row r="9" spans="2:10" s="5" customFormat="1">
      <c r="B9" s="9" t="s">
        <v>30</v>
      </c>
      <c r="C9" s="9"/>
      <c r="D9" s="10"/>
      <c r="E9" s="10"/>
      <c r="F9" s="10"/>
      <c r="G9" s="10"/>
      <c r="H9" s="10"/>
      <c r="I9" s="10"/>
      <c r="J9" s="11"/>
    </row>
    <row r="10" spans="2:10" s="5" customFormat="1">
      <c r="B10" s="6" t="s">
        <v>31</v>
      </c>
      <c r="C10" s="8" t="e">
        <f>ROUND(C8/$C$9,C11)</f>
        <v>#DIV/0!</v>
      </c>
      <c r="D10" s="8" t="e">
        <f t="shared" ref="D10:I10" si="0">ROUND(D8/$C$9,D11)</f>
        <v>#DIV/0!</v>
      </c>
      <c r="E10" s="8" t="e">
        <f t="shared" si="0"/>
        <v>#DIV/0!</v>
      </c>
      <c r="F10" s="8" t="e">
        <f t="shared" si="0"/>
        <v>#DIV/0!</v>
      </c>
      <c r="G10" s="8" t="e">
        <f t="shared" si="0"/>
        <v>#DIV/0!</v>
      </c>
      <c r="H10" s="8" t="e">
        <f t="shared" si="0"/>
        <v>#DIV/0!</v>
      </c>
      <c r="I10" s="8" t="e">
        <f t="shared" si="0"/>
        <v>#DIV/0!</v>
      </c>
      <c r="J10" s="8" t="e">
        <f>ROUND(J8/$C$9,J11)</f>
        <v>#DIV/0!</v>
      </c>
    </row>
  </sheetData>
  <mergeCells count="1">
    <mergeCell ref="B5:J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Q6"/>
  <sheetViews>
    <sheetView zoomScale="110" zoomScaleNormal="110" workbookViewId="0">
      <selection activeCell="G27" sqref="G27"/>
    </sheetView>
  </sheetViews>
  <sheetFormatPr defaultColWidth="9" defaultRowHeight="15"/>
  <cols>
    <col min="1" max="1" width="5.7109375" style="13" customWidth="1"/>
    <col min="2" max="16" width="9" style="13"/>
    <col min="17" max="17" width="11.5703125" style="16" customWidth="1"/>
    <col min="18" max="16384" width="9" style="13"/>
  </cols>
  <sheetData>
    <row r="1" spans="2:17">
      <c r="B1" s="1" t="s">
        <v>52</v>
      </c>
    </row>
    <row r="2" spans="2:17">
      <c r="B2" s="1" t="s">
        <v>5</v>
      </c>
    </row>
    <row r="3" spans="2:17">
      <c r="B3" s="1" t="s">
        <v>4</v>
      </c>
    </row>
    <row r="4" spans="2:17">
      <c r="B4" s="1" t="s">
        <v>53</v>
      </c>
    </row>
    <row r="5" spans="2:17" s="14" customFormat="1" ht="12.75">
      <c r="B5" s="17" t="s">
        <v>0</v>
      </c>
      <c r="C5" s="17" t="s">
        <v>1</v>
      </c>
      <c r="D5" s="17" t="s">
        <v>2</v>
      </c>
      <c r="E5" s="17" t="s">
        <v>40</v>
      </c>
      <c r="F5" s="19" t="s">
        <v>41</v>
      </c>
      <c r="G5" s="17" t="s">
        <v>38</v>
      </c>
      <c r="H5" s="17" t="s">
        <v>39</v>
      </c>
      <c r="I5" s="17" t="s">
        <v>54</v>
      </c>
      <c r="J5" s="19" t="s">
        <v>46</v>
      </c>
      <c r="K5" s="19" t="s">
        <v>42</v>
      </c>
      <c r="L5" s="19" t="s">
        <v>43</v>
      </c>
      <c r="M5" s="19" t="s">
        <v>44</v>
      </c>
      <c r="N5" s="19" t="s">
        <v>47</v>
      </c>
      <c r="O5" s="19" t="s">
        <v>66</v>
      </c>
      <c r="P5" s="19" t="s">
        <v>45</v>
      </c>
      <c r="Q5" s="22" t="s">
        <v>65</v>
      </c>
    </row>
    <row r="6" spans="2:17">
      <c r="G6" s="21"/>
      <c r="H6" s="21"/>
      <c r="I6" s="13">
        <f>G6-H6-1</f>
        <v>-1</v>
      </c>
      <c r="Q6" s="16" t="e">
        <f>(M6-(F6/E6-1)*K6)*E6+E6*(L6-I6)+E6*(N6-J6)</f>
        <v>#DIV/0!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"/>
  <sheetViews>
    <sheetView tabSelected="1" zoomScale="110" zoomScaleNormal="110" workbookViewId="0">
      <selection activeCell="D21" sqref="D21"/>
    </sheetView>
  </sheetViews>
  <sheetFormatPr defaultColWidth="9" defaultRowHeight="12.75"/>
  <cols>
    <col min="1" max="1" width="4.42578125" style="1" customWidth="1"/>
    <col min="2" max="5" width="9" style="1"/>
    <col min="6" max="6" width="10.42578125" style="1" customWidth="1"/>
    <col min="7" max="7" width="11.85546875" style="1" bestFit="1" customWidth="1"/>
    <col min="8" max="8" width="11.85546875" style="1" customWidth="1"/>
    <col min="9" max="9" width="10" style="1" bestFit="1" customWidth="1"/>
    <col min="10" max="10" width="10.42578125" style="5" customWidth="1"/>
    <col min="11" max="16384" width="9" style="1"/>
  </cols>
  <sheetData>
    <row r="1" spans="2:10">
      <c r="B1" s="1" t="s">
        <v>50</v>
      </c>
    </row>
    <row r="2" spans="2:10">
      <c r="B2" s="1" t="s">
        <v>82</v>
      </c>
    </row>
    <row r="3" spans="2:10">
      <c r="B3" s="1" t="s">
        <v>81</v>
      </c>
    </row>
    <row r="4" spans="2:10">
      <c r="B4" s="1" t="s">
        <v>53</v>
      </c>
    </row>
    <row r="5" spans="2:10">
      <c r="B5" s="4" t="s">
        <v>0</v>
      </c>
      <c r="C5" s="4" t="s">
        <v>1</v>
      </c>
      <c r="D5" s="4" t="s">
        <v>2</v>
      </c>
      <c r="E5" s="4" t="s">
        <v>75</v>
      </c>
      <c r="F5" s="4" t="s">
        <v>55</v>
      </c>
      <c r="G5" s="4" t="s">
        <v>56</v>
      </c>
      <c r="H5" s="4" t="s">
        <v>57</v>
      </c>
      <c r="I5" s="4" t="s">
        <v>9</v>
      </c>
      <c r="J5" s="18" t="s">
        <v>10</v>
      </c>
    </row>
    <row r="6" spans="2:10">
      <c r="H6" s="1">
        <f>F6+G6</f>
        <v>0</v>
      </c>
    </row>
    <row r="7" spans="2:10">
      <c r="J7" s="5">
        <f>ROUND(F7*(I7-I6),)</f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"/>
  <sheetViews>
    <sheetView zoomScale="110" zoomScaleNormal="110" workbookViewId="0">
      <selection activeCell="F10" sqref="F10"/>
    </sheetView>
  </sheetViews>
  <sheetFormatPr defaultColWidth="9" defaultRowHeight="15"/>
  <cols>
    <col min="1" max="1" width="3.5703125" style="13" customWidth="1"/>
    <col min="2" max="9" width="9" style="13"/>
    <col min="10" max="10" width="11.42578125" style="13" bestFit="1" customWidth="1"/>
    <col min="11" max="11" width="9" style="13"/>
    <col min="12" max="13" width="9" style="16"/>
    <col min="14" max="16384" width="9" style="13"/>
  </cols>
  <sheetData>
    <row r="1" spans="2:13">
      <c r="B1" s="1" t="s">
        <v>51</v>
      </c>
    </row>
    <row r="2" spans="2:13">
      <c r="B2" s="1" t="s">
        <v>3</v>
      </c>
    </row>
    <row r="3" spans="2:13">
      <c r="B3" s="1" t="s">
        <v>7</v>
      </c>
    </row>
    <row r="4" spans="2:13">
      <c r="B4" s="1" t="s">
        <v>53</v>
      </c>
    </row>
    <row r="5" spans="2:13">
      <c r="B5" s="17" t="s">
        <v>0</v>
      </c>
      <c r="C5" s="17" t="s">
        <v>1</v>
      </c>
      <c r="D5" s="17" t="s">
        <v>2</v>
      </c>
      <c r="E5" s="17" t="s">
        <v>75</v>
      </c>
      <c r="F5" s="17" t="s">
        <v>73</v>
      </c>
      <c r="G5" s="17" t="s">
        <v>59</v>
      </c>
      <c r="H5" s="17" t="s">
        <v>58</v>
      </c>
      <c r="I5" s="17" t="s">
        <v>11</v>
      </c>
      <c r="J5" s="17" t="s">
        <v>14</v>
      </c>
      <c r="K5" s="17" t="s">
        <v>9</v>
      </c>
      <c r="L5" s="6" t="s">
        <v>12</v>
      </c>
      <c r="M5" s="6" t="s">
        <v>13</v>
      </c>
    </row>
    <row r="6" spans="2:13">
      <c r="L6" s="16">
        <f>G6*((I6+J6)-K6)</f>
        <v>0</v>
      </c>
      <c r="M6" s="16">
        <f>G6*J6</f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"/>
  <sheetViews>
    <sheetView zoomScale="110" zoomScaleNormal="110" workbookViewId="0">
      <selection activeCell="G19" sqref="G19"/>
    </sheetView>
  </sheetViews>
  <sheetFormatPr defaultColWidth="9" defaultRowHeight="15"/>
  <cols>
    <col min="1" max="1" width="4.7109375" style="13" customWidth="1"/>
    <col min="2" max="7" width="9" style="13"/>
    <col min="8" max="8" width="10" style="13" bestFit="1" customWidth="1"/>
    <col min="9" max="11" width="9" style="13"/>
    <col min="12" max="12" width="11.42578125" style="13" bestFit="1" customWidth="1"/>
    <col min="13" max="13" width="10" style="13" bestFit="1" customWidth="1"/>
    <col min="14" max="14" width="10.140625" style="16" bestFit="1" customWidth="1"/>
    <col min="15" max="16384" width="9" style="13"/>
  </cols>
  <sheetData>
    <row r="1" spans="2:15">
      <c r="B1" s="1" t="s">
        <v>51</v>
      </c>
    </row>
    <row r="2" spans="2:15">
      <c r="B2" s="1" t="s">
        <v>3</v>
      </c>
    </row>
    <row r="3" spans="2:15">
      <c r="B3" s="1" t="s">
        <v>7</v>
      </c>
    </row>
    <row r="4" spans="2:15">
      <c r="B4" s="1" t="s">
        <v>53</v>
      </c>
    </row>
    <row r="5" spans="2:15">
      <c r="B5" s="17" t="s">
        <v>0</v>
      </c>
      <c r="C5" s="17" t="s">
        <v>1</v>
      </c>
      <c r="D5" s="17" t="s">
        <v>2</v>
      </c>
      <c r="E5" s="17" t="s">
        <v>75</v>
      </c>
      <c r="F5" s="17" t="s">
        <v>74</v>
      </c>
      <c r="G5" s="17" t="s">
        <v>60</v>
      </c>
      <c r="H5" s="17" t="s">
        <v>61</v>
      </c>
      <c r="I5" s="17" t="s">
        <v>23</v>
      </c>
      <c r="J5" s="17" t="s">
        <v>62</v>
      </c>
      <c r="K5" s="17" t="s">
        <v>63</v>
      </c>
      <c r="L5" s="17" t="s">
        <v>24</v>
      </c>
      <c r="M5" s="17" t="s">
        <v>9</v>
      </c>
      <c r="N5" s="6" t="s">
        <v>12</v>
      </c>
      <c r="O5" s="1"/>
    </row>
    <row r="6" spans="2:15">
      <c r="N6" s="16">
        <f>H6*(M6-(I6-J6-K6))</f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"/>
  <sheetViews>
    <sheetView zoomScale="110" zoomScaleNormal="110" workbookViewId="0">
      <selection activeCell="G20" sqref="G20"/>
    </sheetView>
  </sheetViews>
  <sheetFormatPr defaultColWidth="9" defaultRowHeight="15"/>
  <cols>
    <col min="1" max="1" width="4.28515625" style="13" customWidth="1"/>
    <col min="2" max="16384" width="9" style="13"/>
  </cols>
  <sheetData>
    <row r="1" spans="2:11">
      <c r="B1" s="1" t="s">
        <v>50</v>
      </c>
    </row>
    <row r="2" spans="2:11">
      <c r="B2" s="1" t="s">
        <v>82</v>
      </c>
    </row>
    <row r="3" spans="2:11">
      <c r="B3" s="1" t="s">
        <v>8</v>
      </c>
    </row>
    <row r="4" spans="2:11">
      <c r="B4" s="1" t="s">
        <v>53</v>
      </c>
    </row>
    <row r="5" spans="2:11">
      <c r="B5" s="17" t="s">
        <v>0</v>
      </c>
      <c r="C5" s="17" t="s">
        <v>1</v>
      </c>
      <c r="D5" s="17" t="s">
        <v>2</v>
      </c>
      <c r="E5" s="17" t="s">
        <v>75</v>
      </c>
      <c r="F5" s="17" t="s">
        <v>64</v>
      </c>
      <c r="G5" s="17" t="s">
        <v>15</v>
      </c>
      <c r="H5" s="17" t="s">
        <v>16</v>
      </c>
      <c r="I5" s="17" t="s">
        <v>17</v>
      </c>
      <c r="J5" s="17" t="s">
        <v>18</v>
      </c>
      <c r="K5" s="17" t="s">
        <v>19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"/>
  <sheetViews>
    <sheetView zoomScale="110" zoomScaleNormal="110" workbookViewId="0">
      <selection activeCell="H22" sqref="H22"/>
    </sheetView>
  </sheetViews>
  <sheetFormatPr defaultColWidth="9" defaultRowHeight="15"/>
  <cols>
    <col min="1" max="1" width="3.85546875" style="13" customWidth="1"/>
    <col min="2" max="16384" width="9" style="13"/>
  </cols>
  <sheetData>
    <row r="1" spans="2:15">
      <c r="B1" s="1" t="s">
        <v>50</v>
      </c>
    </row>
    <row r="2" spans="2:15">
      <c r="B2" s="1" t="s">
        <v>82</v>
      </c>
    </row>
    <row r="3" spans="2:15">
      <c r="B3" s="1" t="s">
        <v>8</v>
      </c>
    </row>
    <row r="4" spans="2:15">
      <c r="B4" s="1" t="s">
        <v>53</v>
      </c>
    </row>
    <row r="5" spans="2:15">
      <c r="B5" s="17" t="s">
        <v>0</v>
      </c>
      <c r="C5" s="17" t="s">
        <v>1</v>
      </c>
      <c r="D5" s="17" t="s">
        <v>2</v>
      </c>
      <c r="E5" s="17" t="s">
        <v>64</v>
      </c>
      <c r="F5" s="17" t="s">
        <v>15</v>
      </c>
      <c r="G5" s="17" t="s">
        <v>16</v>
      </c>
      <c r="H5" s="17" t="s">
        <v>17</v>
      </c>
      <c r="I5" s="17" t="s">
        <v>18</v>
      </c>
      <c r="J5" s="17" t="s">
        <v>1</v>
      </c>
      <c r="K5" s="17" t="s">
        <v>2</v>
      </c>
      <c r="L5" s="23" t="s">
        <v>77</v>
      </c>
      <c r="M5" s="23" t="s">
        <v>78</v>
      </c>
      <c r="N5" s="23" t="s">
        <v>79</v>
      </c>
      <c r="O5" s="23" t="s">
        <v>80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"/>
  <sheetViews>
    <sheetView zoomScale="110" zoomScaleNormal="110" workbookViewId="0">
      <selection activeCell="L16" sqref="L16"/>
    </sheetView>
  </sheetViews>
  <sheetFormatPr defaultColWidth="9" defaultRowHeight="15"/>
  <cols>
    <col min="1" max="1" width="4.140625" style="13" customWidth="1"/>
    <col min="2" max="2" width="9" style="13"/>
    <col min="3" max="4" width="4.7109375" style="13" bestFit="1" customWidth="1"/>
    <col min="5" max="5" width="4.7109375" style="13" customWidth="1"/>
    <col min="6" max="6" width="10" style="13" customWidth="1"/>
    <col min="7" max="7" width="6.42578125" style="13" bestFit="1" customWidth="1"/>
    <col min="8" max="8" width="10" style="13" bestFit="1" customWidth="1"/>
    <col min="9" max="9" width="11" style="13" bestFit="1" customWidth="1"/>
    <col min="10" max="11" width="9" style="13"/>
    <col min="12" max="12" width="7.7109375" style="13" customWidth="1"/>
    <col min="13" max="14" width="11" style="13" bestFit="1" customWidth="1"/>
    <col min="15" max="15" width="9" style="13"/>
    <col min="16" max="16" width="11" style="16" bestFit="1" customWidth="1"/>
    <col min="17" max="16384" width="9" style="13"/>
  </cols>
  <sheetData>
    <row r="1" spans="2:16">
      <c r="B1" s="1" t="s">
        <v>49</v>
      </c>
    </row>
    <row r="2" spans="2:16">
      <c r="B2" s="1" t="s">
        <v>67</v>
      </c>
    </row>
    <row r="3" spans="2:16">
      <c r="B3" s="1" t="s">
        <v>6</v>
      </c>
    </row>
    <row r="4" spans="2:16">
      <c r="B4" s="1" t="s">
        <v>53</v>
      </c>
    </row>
    <row r="5" spans="2:16">
      <c r="B5" s="17" t="s">
        <v>0</v>
      </c>
      <c r="C5" s="17" t="s">
        <v>1</v>
      </c>
      <c r="D5" s="17" t="s">
        <v>2</v>
      </c>
      <c r="E5" s="17" t="s">
        <v>75</v>
      </c>
      <c r="F5" s="17" t="s">
        <v>72</v>
      </c>
      <c r="G5" s="17" t="s">
        <v>73</v>
      </c>
      <c r="H5" s="17" t="s">
        <v>59</v>
      </c>
      <c r="I5" s="23" t="s">
        <v>58</v>
      </c>
      <c r="J5" s="23" t="s">
        <v>68</v>
      </c>
      <c r="K5" s="23" t="s">
        <v>72</v>
      </c>
      <c r="L5" s="23" t="s">
        <v>74</v>
      </c>
      <c r="M5" s="23" t="s">
        <v>69</v>
      </c>
      <c r="N5" s="23" t="s">
        <v>70</v>
      </c>
      <c r="O5" s="23" t="s">
        <v>71</v>
      </c>
      <c r="P5" s="24" t="s">
        <v>76</v>
      </c>
    </row>
    <row r="6" spans="2:16">
      <c r="P6" s="16">
        <f>(N6*(O6-J6))</f>
        <v>0</v>
      </c>
    </row>
    <row r="7" spans="2:16">
      <c r="P7" s="16">
        <f>(N7*(O7-J7))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单位利润汇总</vt:lpstr>
      <vt:lpstr>执行差</vt:lpstr>
      <vt:lpstr>头寸利润</vt:lpstr>
      <vt:lpstr>采购撮合_返利利润</vt:lpstr>
      <vt:lpstr>销售撮合利润</vt:lpstr>
      <vt:lpstr>套利利润</vt:lpstr>
      <vt:lpstr>期现利润</vt:lpstr>
      <vt:lpstr>区域差利润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zhangliqun</dc:creator>
  <cp:lastModifiedBy>Administrator</cp:lastModifiedBy>
  <dcterms:created xsi:type="dcterms:W3CDTF">2016-06-06T03:22:11Z</dcterms:created>
  <dcterms:modified xsi:type="dcterms:W3CDTF">2016-08-22T04:38:05Z</dcterms:modified>
</cp:coreProperties>
</file>