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90" windowWidth="15600" windowHeight="11640"/>
  </bookViews>
  <sheets>
    <sheet name="销售价差" sheetId="1" r:id="rId1"/>
    <sheet name="配方贡献" sheetId="5" r:id="rId2"/>
    <sheet name="采购贡献" sheetId="4" r:id="rId3"/>
    <sheet name="运营贡献（逐周）" sheetId="2" state="hidden" r:id="rId4"/>
    <sheet name="库存利润" sheetId="3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G5" i="3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5" i="5"/>
  <c r="H5" i="5"/>
  <c r="H17" i="5"/>
  <c r="H18" i="5"/>
  <c r="H19" i="5"/>
  <c r="H6" i="5"/>
  <c r="H7" i="5"/>
  <c r="H8" i="5"/>
  <c r="H9" i="5"/>
  <c r="H10" i="5"/>
  <c r="H11" i="5"/>
  <c r="H12" i="5"/>
  <c r="H13" i="5"/>
  <c r="H14" i="5"/>
  <c r="H15" i="5"/>
  <c r="H16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0" i="4"/>
  <c r="G5" i="4"/>
  <c r="G6" i="4"/>
  <c r="G7" i="4"/>
  <c r="G8" i="4"/>
  <c r="G9" i="4"/>
  <c r="G4" i="4"/>
  <c r="X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4" i="1"/>
  <c r="M4" i="1"/>
  <c r="Y4" i="1"/>
  <c r="P16" i="5" l="1"/>
  <c r="P12" i="5"/>
  <c r="P18" i="5"/>
  <c r="P14" i="5"/>
  <c r="P10" i="5"/>
  <c r="P6" i="5"/>
  <c r="P17" i="5"/>
  <c r="P13" i="5"/>
  <c r="P9" i="5"/>
  <c r="P8" i="5"/>
  <c r="P5" i="5"/>
  <c r="P19" i="5"/>
  <c r="P15" i="5"/>
  <c r="P11" i="5"/>
  <c r="P7" i="5"/>
  <c r="G35" i="4"/>
</calcChain>
</file>

<file path=xl/sharedStrings.xml><?xml version="1.0" encoding="utf-8"?>
<sst xmlns="http://schemas.openxmlformats.org/spreadsheetml/2006/main" count="231" uniqueCount="168">
  <si>
    <t>批次：</t>
  </si>
  <si>
    <t>执行起止日期：</t>
  </si>
  <si>
    <t>海安源耀阳光饲料有限公司饲料毛利分析</t>
  </si>
  <si>
    <t>序号</t>
  </si>
  <si>
    <t>编号</t>
  </si>
  <si>
    <t>品名及规格</t>
  </si>
  <si>
    <t>价格</t>
  </si>
  <si>
    <t>本月销售</t>
  </si>
  <si>
    <t>本周</t>
  </si>
  <si>
    <t>上周</t>
  </si>
  <si>
    <t>差异</t>
  </si>
  <si>
    <t>成本管理</t>
  </si>
  <si>
    <t>月返</t>
  </si>
  <si>
    <t>季返</t>
  </si>
  <si>
    <t>年返</t>
  </si>
  <si>
    <t>政策</t>
  </si>
  <si>
    <t>促销</t>
  </si>
  <si>
    <t>损耗</t>
  </si>
  <si>
    <t>包装</t>
  </si>
  <si>
    <t>生产</t>
  </si>
  <si>
    <t>毛利</t>
  </si>
  <si>
    <t>配方变动</t>
  </si>
  <si>
    <t>原料价格变动</t>
  </si>
  <si>
    <t>备注</t>
  </si>
  <si>
    <t>数量</t>
  </si>
  <si>
    <t>比例</t>
  </si>
  <si>
    <t>库存</t>
  </si>
  <si>
    <t>市场</t>
  </si>
  <si>
    <t>最低</t>
  </si>
  <si>
    <t>目标</t>
  </si>
  <si>
    <t>03720112</t>
  </si>
  <si>
    <t>001小鸡配合饲料</t>
  </si>
  <si>
    <t>03720113</t>
  </si>
  <si>
    <t>002蛋鸡育雏期配合饲料</t>
  </si>
  <si>
    <t>03720114</t>
  </si>
  <si>
    <t>003蛋鸡育成期配合饲料</t>
  </si>
  <si>
    <t>03720128</t>
  </si>
  <si>
    <t>003（粉）蛋鸡育成期配合饲料</t>
  </si>
  <si>
    <t>03720119</t>
  </si>
  <si>
    <t>004蛋鸡产蛋前期配合饲料</t>
  </si>
  <si>
    <t>03720116</t>
  </si>
  <si>
    <t>8821小鸡配合饲料</t>
  </si>
  <si>
    <t>03720117</t>
  </si>
  <si>
    <t>8822蛋鸡育成期配合饲料</t>
  </si>
  <si>
    <t>03720107</t>
  </si>
  <si>
    <t>8826产蛋鸡高峰期配合饲料</t>
  </si>
  <si>
    <t>03720118</t>
  </si>
  <si>
    <t>8828产蛋鸡高峰期配合饲料</t>
  </si>
  <si>
    <t>03720108</t>
  </si>
  <si>
    <t>666产蛋鸡高峰期配合饲料</t>
  </si>
  <si>
    <t>上月销售</t>
    <phoneticPr fontId="1" type="noConversion"/>
  </si>
  <si>
    <t>1、价格取周平均销售价</t>
    <phoneticPr fontId="1" type="noConversion"/>
  </si>
  <si>
    <t>2、库存、市场为产成品配方库存成本及配方市场成本；</t>
    <phoneticPr fontId="1" type="noConversion"/>
  </si>
  <si>
    <t>此区域为可变动</t>
    <phoneticPr fontId="1" type="noConversion"/>
  </si>
  <si>
    <t>配方批次</t>
  </si>
  <si>
    <t>数据</t>
  </si>
  <si>
    <t>20160509</t>
  </si>
  <si>
    <t>20160516</t>
  </si>
  <si>
    <t>20160523</t>
  </si>
  <si>
    <t>20160501</t>
  </si>
  <si>
    <t>A销售贡献汇总</t>
  </si>
  <si>
    <t>B运营贡献汇总</t>
  </si>
  <si>
    <t>C小计汇总</t>
  </si>
  <si>
    <t>大类</t>
  </si>
  <si>
    <t>A销售贡献</t>
  </si>
  <si>
    <t>B运营贡献</t>
  </si>
  <si>
    <t>C小计</t>
  </si>
  <si>
    <t>鹌鹑</t>
  </si>
  <si>
    <t>猪料</t>
  </si>
  <si>
    <t>蛋鸡</t>
  </si>
  <si>
    <t>肉鸡</t>
  </si>
  <si>
    <t>总计</t>
  </si>
  <si>
    <t>销售及运营贡献分析计算较复杂，另附文件（含计算过程)！</t>
    <phoneticPr fontId="1" type="noConversion"/>
  </si>
  <si>
    <t>序号</t>
    <phoneticPr fontId="1" type="noConversion"/>
  </si>
  <si>
    <t>品种</t>
    <phoneticPr fontId="1" type="noConversion"/>
  </si>
  <si>
    <t>市价</t>
    <phoneticPr fontId="1" type="noConversion"/>
  </si>
  <si>
    <t>日期</t>
    <phoneticPr fontId="1" type="noConversion"/>
  </si>
  <si>
    <t>贡献值</t>
    <phoneticPr fontId="1" type="noConversion"/>
  </si>
  <si>
    <t>采购入库量</t>
    <phoneticPr fontId="1" type="noConversion"/>
  </si>
  <si>
    <t>序号</t>
    <phoneticPr fontId="1" type="noConversion"/>
  </si>
  <si>
    <t>贡献值</t>
    <phoneticPr fontId="1" type="noConversion"/>
  </si>
  <si>
    <t>合计</t>
    <phoneticPr fontId="1" type="noConversion"/>
  </si>
  <si>
    <t>蛋鸡玉米</t>
    <phoneticPr fontId="1" type="noConversion"/>
  </si>
  <si>
    <t>入库价</t>
    <phoneticPr fontId="1" type="noConversion"/>
  </si>
  <si>
    <t>期间：</t>
    <phoneticPr fontId="1" type="noConversion"/>
  </si>
  <si>
    <t>蛋鸡玉米</t>
    <phoneticPr fontId="1" type="noConversion"/>
  </si>
  <si>
    <t>期间：</t>
    <phoneticPr fontId="1" type="noConversion"/>
  </si>
  <si>
    <t>序号</t>
    <phoneticPr fontId="1" type="noConversion"/>
  </si>
  <si>
    <t>日期</t>
    <phoneticPr fontId="5" type="noConversion"/>
  </si>
  <si>
    <t>到厂均价</t>
    <phoneticPr fontId="5" type="noConversion"/>
  </si>
  <si>
    <t>当日库存</t>
    <phoneticPr fontId="5" type="noConversion"/>
  </si>
  <si>
    <t>当日耗用</t>
    <phoneticPr fontId="1" type="noConversion"/>
  </si>
  <si>
    <t>库存利润</t>
    <phoneticPr fontId="5" type="noConversion"/>
  </si>
  <si>
    <t>品种:</t>
    <phoneticPr fontId="1" type="noConversion"/>
  </si>
  <si>
    <t>计算公式：=采购入库量*（市场价-到库价）</t>
    <phoneticPr fontId="1" type="noConversion"/>
  </si>
  <si>
    <t>计算公式：=（当日耗用量+当时库存量）*（前日到厂均价-当日到厂均价）</t>
    <phoneticPr fontId="1" type="noConversion"/>
  </si>
  <si>
    <t>成品品种</t>
    <phoneticPr fontId="1" type="noConversion"/>
  </si>
  <si>
    <t>产量</t>
    <phoneticPr fontId="1" type="noConversion"/>
  </si>
  <si>
    <t>原料编号</t>
    <phoneticPr fontId="1" type="noConversion"/>
  </si>
  <si>
    <t>原料名称</t>
    <phoneticPr fontId="1" type="noConversion"/>
  </si>
  <si>
    <t>耗用</t>
    <phoneticPr fontId="1" type="noConversion"/>
  </si>
  <si>
    <t>吨均耗用</t>
    <phoneticPr fontId="1" type="noConversion"/>
  </si>
  <si>
    <t>100109000</t>
  </si>
  <si>
    <t>国产-大豆油</t>
  </si>
  <si>
    <t>100115009</t>
  </si>
  <si>
    <t>国产-豆粕-43%蛋白</t>
  </si>
  <si>
    <t>100115010</t>
  </si>
  <si>
    <t>国产-豆粕-45%蛋白</t>
  </si>
  <si>
    <t>100139000</t>
  </si>
  <si>
    <t>国产-米糠粕</t>
  </si>
  <si>
    <t>100144000</t>
  </si>
  <si>
    <t>国产-柠檬酸渣</t>
  </si>
  <si>
    <t>100146000</t>
  </si>
  <si>
    <t>国产-喷浆玉米皮</t>
  </si>
  <si>
    <t>100157000</t>
  </si>
  <si>
    <t>国产-饲料钙石粉</t>
  </si>
  <si>
    <t>100158000</t>
  </si>
  <si>
    <t>国产-饲料钙石粒</t>
  </si>
  <si>
    <t>100169000</t>
  </si>
  <si>
    <t>国产-液蛋</t>
  </si>
  <si>
    <t>100170000</t>
  </si>
  <si>
    <t>国产-油</t>
  </si>
  <si>
    <t>100173023</t>
  </si>
  <si>
    <t>国产-玉米-玉米（蛋鸡）</t>
  </si>
  <si>
    <t>100177111</t>
  </si>
  <si>
    <t>国产-预混料-饲料沸石粉</t>
  </si>
  <si>
    <t>100189000</t>
  </si>
  <si>
    <t>国产-磷酸一二钙</t>
  </si>
  <si>
    <t>100201000</t>
  </si>
  <si>
    <t>进口-DDGS（玉米酒糟粕）</t>
  </si>
  <si>
    <t>100273000</t>
  </si>
  <si>
    <t>进口-玉米</t>
  </si>
  <si>
    <t>蛋鸡料-全价料-粉料</t>
  </si>
  <si>
    <t>豆粕43%</t>
    <phoneticPr fontId="5" type="noConversion"/>
  </si>
  <si>
    <t>豆粕45%</t>
    <phoneticPr fontId="5" type="noConversion"/>
  </si>
  <si>
    <t>米糠粕</t>
  </si>
  <si>
    <t>饲料钙石粉</t>
  </si>
  <si>
    <t>饲料钙石粒</t>
  </si>
  <si>
    <t>液蛋</t>
  </si>
  <si>
    <t>玉米</t>
  </si>
  <si>
    <t>大豆油</t>
  </si>
  <si>
    <t>柠檬酸渣</t>
  </si>
  <si>
    <t>饲料沸石粉</t>
  </si>
  <si>
    <t>DDGS(玉米酒糟粕)</t>
    <phoneticPr fontId="5" type="noConversion"/>
  </si>
  <si>
    <t>喷浆玉米皮</t>
    <phoneticPr fontId="5" type="noConversion"/>
  </si>
  <si>
    <t>成品编码</t>
    <phoneticPr fontId="1" type="noConversion"/>
  </si>
  <si>
    <t>表3-采购贡献表</t>
    <phoneticPr fontId="1" type="noConversion"/>
  </si>
  <si>
    <t>表2-配方贡献表</t>
    <phoneticPr fontId="1" type="noConversion"/>
  </si>
  <si>
    <t>表4-库存利润表</t>
    <phoneticPr fontId="1" type="noConversion"/>
  </si>
  <si>
    <t>∑（每天库存）*（前一天市场价－当天市场价）</t>
  </si>
  <si>
    <t>∑（原料每天市场价到库价－原料每天入库价）*当期该品种入库量</t>
    <phoneticPr fontId="16" type="noConversion"/>
  </si>
  <si>
    <t>∑（当前区间配方成本－前一区间配方成本）*区间段产量，原料价配方调整当天的市价</t>
    <phoneticPr fontId="16" type="noConversion"/>
  </si>
  <si>
    <t>当前配方</t>
    <phoneticPr fontId="1" type="noConversion"/>
  </si>
  <si>
    <t>前一配方配方</t>
    <phoneticPr fontId="1" type="noConversion"/>
  </si>
  <si>
    <t>配方调整当天市场价</t>
    <phoneticPr fontId="1" type="noConversion"/>
  </si>
  <si>
    <t>物料代码</t>
    <phoneticPr fontId="1" type="noConversion"/>
  </si>
  <si>
    <t>物料规格信息</t>
    <phoneticPr fontId="1" type="noConversion"/>
  </si>
  <si>
    <t>上月订单销量汇总</t>
    <phoneticPr fontId="1" type="noConversion"/>
  </si>
  <si>
    <t>当前执行价</t>
    <phoneticPr fontId="1" type="noConversion"/>
  </si>
  <si>
    <t>上周订单平均销售价格（返利之前）</t>
    <phoneticPr fontId="1" type="noConversion"/>
  </si>
  <si>
    <t>销量占比</t>
    <phoneticPr fontId="1" type="noConversion"/>
  </si>
  <si>
    <t>本月订单销量汇总</t>
    <phoneticPr fontId="1" type="noConversion"/>
  </si>
  <si>
    <t>同左</t>
    <phoneticPr fontId="1" type="noConversion"/>
  </si>
  <si>
    <t>本周-上周</t>
    <phoneticPr fontId="1" type="noConversion"/>
  </si>
  <si>
    <t>手工维护</t>
    <phoneticPr fontId="1" type="noConversion"/>
  </si>
  <si>
    <t>手工</t>
    <phoneticPr fontId="1" type="noConversion"/>
  </si>
  <si>
    <t>维护价格数据后取出</t>
    <phoneticPr fontId="1" type="noConversion"/>
  </si>
  <si>
    <t>暂无，包含在成本中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</si>
</sst>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_-* #,##0_-;\-* #,##0_-;_-* &quot;-&quot;_-;_-@_-"/>
    <numFmt numFmtId="177" formatCode="_-* #,##0.00_-;\-* #,##0.00_-;_-* &quot;-&quot;??_-;_-@_-"/>
    <numFmt numFmtId="178" formatCode="0_ "/>
    <numFmt numFmtId="179" formatCode="0.00_ "/>
    <numFmt numFmtId="180" formatCode="0.0%"/>
    <numFmt numFmtId="181" formatCode="yyyy\-mm\-dd"/>
    <numFmt numFmtId="182" formatCode="[$-F800]dddd\,\ mmmm\ dd\,\ yyyy"/>
    <numFmt numFmtId="183" formatCode="_ * #,##0.0000_ ;_ * \-#,##0.0000_ ;_ * &quot;-&quot;_ ;_ @_ "/>
    <numFmt numFmtId="184" formatCode="#,##0.00_);[Red]\(#,##0.00\)"/>
    <numFmt numFmtId="185" formatCode="0.000%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B0F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1"/>
      <name val="方正姚体"/>
      <family val="3"/>
      <charset val="134"/>
    </font>
    <font>
      <sz val="10"/>
      <name val="方正姚体"/>
      <family val="3"/>
      <charset val="134"/>
    </font>
    <font>
      <b/>
      <sz val="10"/>
      <name val="方正姚体"/>
      <family val="3"/>
      <charset val="134"/>
    </font>
    <font>
      <sz val="9"/>
      <color theme="1"/>
      <name val="方正姚体"/>
      <family val="3"/>
      <charset val="134"/>
    </font>
    <font>
      <sz val="9"/>
      <name val="方正姚体"/>
      <family val="3"/>
      <charset val="134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81" fontId="6" fillId="0" borderId="0" applyFont="0" applyFill="0" applyBorder="0" applyAlignment="0" applyProtection="0">
      <alignment vertical="center"/>
    </xf>
    <xf numFmtId="0" fontId="7" fillId="0" borderId="0"/>
  </cellStyleXfs>
  <cellXfs count="65"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pivotButton="1" applyFont="1">
      <alignment vertical="center"/>
    </xf>
    <xf numFmtId="178" fontId="9" fillId="0" borderId="0" xfId="0" applyNumberFormat="1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179" fontId="11" fillId="0" borderId="1" xfId="0" applyNumberFormat="1" applyFont="1" applyFill="1" applyBorder="1" applyAlignment="1">
      <alignment horizontal="right" vertical="center"/>
    </xf>
    <xf numFmtId="179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18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0" fillId="0" borderId="0" xfId="0" applyNumberFormat="1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0" quotePrefix="1" applyNumberFormat="1" applyFont="1" applyBorder="1" applyAlignment="1">
      <alignment vertical="center"/>
    </xf>
    <xf numFmtId="184" fontId="14" fillId="0" borderId="1" xfId="4" applyNumberFormat="1" applyFont="1" applyFill="1" applyBorder="1" applyAlignment="1">
      <alignment horizontal="center"/>
    </xf>
    <xf numFmtId="183" fontId="13" fillId="0" borderId="1" xfId="3" applyNumberFormat="1" applyFont="1" applyBorder="1">
      <alignment vertical="center"/>
    </xf>
    <xf numFmtId="0" fontId="13" fillId="0" borderId="1" xfId="2" applyNumberFormat="1" applyFont="1" applyBorder="1">
      <alignment vertical="center"/>
    </xf>
    <xf numFmtId="0" fontId="14" fillId="0" borderId="1" xfId="0" quotePrefix="1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/>
    </xf>
    <xf numFmtId="0" fontId="14" fillId="0" borderId="1" xfId="0" applyNumberFormat="1" applyFont="1" applyBorder="1" applyAlignment="1">
      <alignment vertical="center"/>
    </xf>
    <xf numFmtId="0" fontId="14" fillId="0" borderId="1" xfId="0" quotePrefix="1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85" fontId="3" fillId="0" borderId="2" xfId="0" applyNumberFormat="1" applyFont="1" applyBorder="1" applyAlignment="1">
      <alignment vertical="center" wrapText="1"/>
    </xf>
    <xf numFmtId="185" fontId="0" fillId="0" borderId="1" xfId="0" applyNumberFormat="1" applyBorder="1" applyAlignment="1">
      <alignment vertical="center" wrapText="1"/>
    </xf>
    <xf numFmtId="185" fontId="0" fillId="0" borderId="0" xfId="0" applyNumberFormat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5">
    <cellStyle name="常规" xfId="0" builtinId="0"/>
    <cellStyle name="常规 2" xfId="2"/>
    <cellStyle name="常规_Sheet2" xfId="4"/>
    <cellStyle name="千位分隔[0]" xfId="1" builtinId="6"/>
    <cellStyle name="千位分隔[0] 2" xfId="3"/>
  </cellStyles>
  <dxfs count="3">
    <dxf>
      <font>
        <color theme="0"/>
      </font>
    </dxf>
    <dxf>
      <font>
        <sz val="11"/>
      </font>
    </dxf>
    <dxf>
      <numFmt numFmtId="17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6130;&#21153;&#37096;&#25253;&#34920;\&#12304;26&#12305;&#38144;&#21806;&#20998;&#26512;\&#27599;&#26376;&#21457;&#23385;&#24635;\&#12304;&#30416;&#22478;+&#28023;&#23433;&#12305;&#38144;&#21806;&#36129;&#29486;&#12289;&#36816;&#33829;&#36129;&#29486;2016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27.371735300927" createdVersion="3" refreshedVersion="3" minRefreshableVersion="3" recordCount="409">
  <cacheSource type="worksheet">
    <worksheetSource ref="AF3:AP1281" sheet="配方记录表" r:id="rId2"/>
  </cacheSource>
  <cacheFields count="12">
    <cacheField name="公司" numFmtId="0">
      <sharedItems containsBlank="1" count="3">
        <s v="盐城"/>
        <s v="海安"/>
        <m/>
      </sharedItems>
    </cacheField>
    <cacheField name="大类" numFmtId="0">
      <sharedItems containsBlank="1" containsMixedTypes="1" containsNumber="1" containsInteger="1" minValue="0" maxValue="0" count="6">
        <s v="蛋鸡"/>
        <s v="肉鸡"/>
        <s v="鹌鹑"/>
        <s v="猪料"/>
        <m/>
        <n v="0" u="1"/>
      </sharedItems>
    </cacheField>
    <cacheField name="配方起日" numFmtId="14">
      <sharedItems containsNonDate="0" containsDate="1" containsString="0" containsBlank="1" minDate="2016-03-28T00:00:00" maxDate="2016-05-24T00:00:00"/>
    </cacheField>
    <cacheField name="配方止日" numFmtId="14">
      <sharedItems containsNonDate="0" containsDate="1" containsString="0" containsBlank="1" minDate="2016-04-03T00:00:00" maxDate="2016-06-01T00:00:00"/>
    </cacheField>
    <cacheField name="配方批次" numFmtId="0">
      <sharedItems containsBlank="1" count="28">
        <s v="20160328"/>
        <s v="20160404"/>
        <s v="20160411"/>
        <s v="20160418"/>
        <s v="20160425"/>
        <s v="20160501"/>
        <s v="20160509"/>
        <s v="20160516"/>
        <s v="20160523"/>
        <m/>
        <s v="20160307" u="1"/>
        <s v="20160222" u="1"/>
        <s v="20160502" u="1"/>
        <s v="20160101" u="1"/>
        <s v="19000100" u="1"/>
        <s v="20160201" u="1"/>
        <s v="20160111" u="1"/>
        <s v="20160301" u="1"/>
        <s v="20160221" u="1"/>
        <s v="20160131" u="1"/>
        <s v="20160321" u="1"/>
        <s v="20160215" u="1"/>
        <s v="20160125" u="1"/>
        <s v="20160104" u="1"/>
        <s v="20160204" u="1"/>
        <s v="20160314" u="1"/>
        <s v="20160229" u="1"/>
        <s v="20160118" u="1"/>
      </sharedItems>
    </cacheField>
    <cacheField name="出场净价A" numFmtId="0">
      <sharedItems containsString="0" containsBlank="1" containsNumber="1" minValue="1718.55" maxValue="4804.16"/>
    </cacheField>
    <cacheField name="销售价差B" numFmtId="0">
      <sharedItems containsString="0" containsBlank="1" containsNumber="1" minValue="-104.05999999999995" maxValue="2310"/>
    </cacheField>
    <cacheField name="运营价差C" numFmtId="0">
      <sharedItems containsString="0" containsBlank="1" containsNumber="1" minValue="-96" maxValue="302"/>
    </cacheField>
    <cacheField name="周销量D" numFmtId="0">
      <sharedItems containsString="0" containsBlank="1" containsNumber="1" minValue="0" maxValue="341.15"/>
    </cacheField>
    <cacheField name="销售贡献" numFmtId="178">
      <sharedItems containsString="0" containsBlank="1" containsNumber="1" minValue="-9376.9929493826967" maxValue="38062.488399999987"/>
    </cacheField>
    <cacheField name="运营贡献" numFmtId="178">
      <sharedItems containsString="0" containsBlank="1" containsNumber="1" minValue="-4081.0876319991844" maxValue="59360.1"/>
    </cacheField>
    <cacheField name="小计" numFmtId="0" formula="销售贡献+运营贡献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">
  <r>
    <x v="0"/>
    <x v="0"/>
    <d v="2016-03-28T00:00:00"/>
    <d v="2016-04-03T00:00:00"/>
    <x v="0"/>
    <n v="2638.8767449285501"/>
    <n v="428.95981178175316"/>
    <n v="-14.734081143200001"/>
    <n v="7.28"/>
    <n v="3122.8274297711632"/>
    <n v="-107.26411072249601"/>
  </r>
  <r>
    <x v="0"/>
    <x v="0"/>
    <d v="2016-03-28T00:00:00"/>
    <d v="2016-04-03T00:00:00"/>
    <x v="0"/>
    <n v="2008.3548586565375"/>
    <n v="185.78418692522996"/>
    <n v="-1.2879598160734531"/>
    <n v="5"/>
    <n v="928.9209346261498"/>
    <n v="-6.4397990803672656"/>
  </r>
  <r>
    <x v="0"/>
    <x v="0"/>
    <d v="2016-03-28T00:00:00"/>
    <d v="2016-04-03T00:00:00"/>
    <x v="0"/>
    <n v="2390.3292496752924"/>
    <n v="468.26540713358008"/>
    <n v="-12.086222399840381"/>
    <n v="13.759999999999998"/>
    <n v="6443.3320021580612"/>
    <n v="-166.30642022180362"/>
  </r>
  <r>
    <x v="0"/>
    <x v="0"/>
    <d v="2016-03-28T00:00:00"/>
    <d v="2016-04-03T00:00:00"/>
    <x v="0"/>
    <n v="1798.6420077976607"/>
    <n v="119.64590662801152"/>
    <n v="4.3385984204739998"/>
    <n v="28.88"/>
    <n v="3455.3737834169724"/>
    <n v="125.2987223832891"/>
  </r>
  <r>
    <x v="0"/>
    <x v="0"/>
    <d v="2016-03-28T00:00:00"/>
    <d v="2016-04-03T00:00:00"/>
    <x v="0"/>
    <n v="1926.5466363363662"/>
    <n v="235.87390360963877"/>
    <n v="3.8669133086691545"/>
    <n v="11.440000000000001"/>
    <n v="2698.397457294268"/>
    <n v="44.23748825117513"/>
  </r>
  <r>
    <x v="0"/>
    <x v="0"/>
    <d v="2016-03-28T00:00:00"/>
    <d v="2016-04-03T00:00:00"/>
    <x v="0"/>
    <n v="1778.6792351736199"/>
    <n v="118.2968219835127"/>
    <n v="7.1762178366222997"/>
    <n v="7.6"/>
    <n v="899.05584707469643"/>
    <n v="54.539255558329472"/>
  </r>
  <r>
    <x v="0"/>
    <x v="0"/>
    <d v="2016-03-28T00:00:00"/>
    <d v="2016-04-03T00:00:00"/>
    <x v="0"/>
    <n v="1958.2671656337466"/>
    <n v="91.849982506997094"/>
    <n v="2.4926279488206546"/>
    <n v="0"/>
    <n v="0"/>
    <n v="0"/>
  </r>
  <r>
    <x v="0"/>
    <x v="0"/>
    <d v="2016-03-28T00:00:00"/>
    <d v="2016-04-03T00:00:00"/>
    <x v="0"/>
    <n v="1718.7337024380495"/>
    <n v="85.58492146282947"/>
    <n v="12.93987310151897"/>
    <n v="10.5"/>
    <n v="898.64167535970944"/>
    <n v="135.86866756594918"/>
  </r>
  <r>
    <x v="0"/>
    <x v="0"/>
    <d v="2016-03-28T00:00:00"/>
    <d v="2016-04-03T00:00:00"/>
    <x v="0"/>
    <n v="1808.5791260225458"/>
    <n v="98.142137295490784"/>
    <n v="4.8232242617718839"/>
    <n v="55.949999999999996"/>
    <n v="5491.0525816827094"/>
    <n v="269.85939744613688"/>
  </r>
  <r>
    <x v="0"/>
    <x v="0"/>
    <d v="2016-03-28T00:00:00"/>
    <d v="2016-04-03T00:00:00"/>
    <x v="0"/>
    <n v="1858.4910388511828"/>
    <n v="104.01046444255917"/>
    <n v="1.0026449745485024"/>
    <n v="79.67"/>
    <n v="8286.513702138689"/>
    <n v="79.880725122279188"/>
  </r>
  <r>
    <x v="0"/>
    <x v="0"/>
    <d v="2016-03-28T00:00:00"/>
    <d v="2016-04-03T00:00:00"/>
    <x v="0"/>
    <n v="1778.6025775379696"/>
    <n v="79.891346522781987"/>
    <n v="12.034747202237668"/>
    <n v="10.55"/>
    <n v="842.85370581535005"/>
    <n v="126.96658298360741"/>
  </r>
  <r>
    <x v="0"/>
    <x v="0"/>
    <d v="2016-03-28T00:00:00"/>
    <d v="2016-04-03T00:00:00"/>
    <x v="0"/>
    <n v="1926.3019999999999"/>
    <n v="77.301999999999907"/>
    <n v="-8"/>
    <n v="10"/>
    <n v="773.01999999999907"/>
    <n v="-80"/>
  </r>
  <r>
    <x v="1"/>
    <x v="0"/>
    <d v="2016-03-28T00:00:00"/>
    <d v="2016-04-03T00:00:00"/>
    <x v="0"/>
    <n v="2008.340094225774"/>
    <n v="178.38720711288693"/>
    <n v="4.7846553446556754"/>
    <n v="4.25"/>
    <n v="758.14563022976949"/>
    <n v="20.334785214786621"/>
  </r>
  <r>
    <x v="1"/>
    <x v="0"/>
    <d v="2016-03-28T00:00:00"/>
    <d v="2016-04-03T00:00:00"/>
    <x v="0"/>
    <n v="1798.6439331568961"/>
    <n v="120.61051160491365"/>
    <n v="9.7732597623089532"/>
    <n v="14.5"/>
    <n v="1748.8524182712481"/>
    <n v="141.71226655347982"/>
  </r>
  <r>
    <x v="1"/>
    <x v="0"/>
    <d v="2016-03-28T00:00:00"/>
    <d v="2016-04-03T00:00:00"/>
    <x v="0"/>
    <n v="1778.6768346649355"/>
    <n v="117.09416713272731"/>
    <n v="1.6081344252472718"/>
    <n v="5.75"/>
    <n v="673.29146101318202"/>
    <n v="9.2467729451718128"/>
  </r>
  <r>
    <x v="1"/>
    <x v="0"/>
    <d v="2016-03-28T00:00:00"/>
    <d v="2016-04-03T00:00:00"/>
    <x v="0"/>
    <n v="1808.5937366227413"/>
    <n v="105.46204799341103"/>
    <n v="6.6670909453928289"/>
    <n v="26.65"/>
    <n v="2810.5635790244037"/>
    <n v="177.67797369471887"/>
  </r>
  <r>
    <x v="1"/>
    <x v="0"/>
    <d v="2016-03-28T00:00:00"/>
    <d v="2016-04-03T00:00:00"/>
    <x v="0"/>
    <n v="1858.5020402347652"/>
    <n v="109.52215761738262"/>
    <n v="2.7754995004995635"/>
    <n v="40.125"/>
    <n v="4394.5765743974771"/>
    <n v="111.36691745754499"/>
  </r>
  <r>
    <x v="1"/>
    <x v="0"/>
    <d v="2016-03-28T00:00:00"/>
    <d v="2016-04-03T00:00:00"/>
    <x v="0"/>
    <n v="1958.2528068125062"/>
    <n v="84.656213065627753"/>
    <n v="-5.8220457496754534"/>
    <n v="4.5"/>
    <n v="380.95295879532489"/>
    <n v="-26.19920587353954"/>
  </r>
  <r>
    <x v="1"/>
    <x v="0"/>
    <d v="2016-03-28T00:00:00"/>
    <d v="2016-04-03T00:00:00"/>
    <x v="0"/>
    <n v="1718.7539262958155"/>
    <n v="95.717074203535276"/>
    <n v="3.7878757615098948"/>
    <n v="7.75"/>
    <n v="741.80732507739845"/>
    <n v="29.356037151701685"/>
  </r>
  <r>
    <x v="1"/>
    <x v="0"/>
    <d v="2016-03-28T00:00:00"/>
    <d v="2016-04-03T00:00:00"/>
    <x v="0"/>
    <n v="1878.5074869591285"/>
    <n v="132.25096652343359"/>
    <n v="-16.063855301289323"/>
    <n v="25.5"/>
    <n v="3372.3996463475564"/>
    <n v="-409.62831018287773"/>
  </r>
  <r>
    <x v="1"/>
    <x v="0"/>
    <d v="2016-03-28T00:00:00"/>
    <d v="2016-04-03T00:00:00"/>
    <x v="0"/>
    <n v="1918.3076251248253"/>
    <n v="72.120187537447691"/>
    <n v="-13.045636109446605"/>
    <n v="10"/>
    <n v="721.20187537447691"/>
    <n v="-130.45636109446605"/>
  </r>
  <r>
    <x v="1"/>
    <x v="0"/>
    <d v="2016-03-28T00:00:00"/>
    <d v="2016-04-03T00:00:00"/>
    <x v="0"/>
    <n v="1948.3445009682571"/>
    <n v="120.59498509682567"/>
    <n v="5.489683569574936"/>
    <n v="8.0500000000000007"/>
    <n v="970.7896300294467"/>
    <n v="44.191952735078239"/>
  </r>
  <r>
    <x v="1"/>
    <x v="0"/>
    <d v="2016-03-28T00:00:00"/>
    <d v="2016-04-03T00:00:00"/>
    <x v="0"/>
    <n v="1728.729991684967"/>
    <n v="93.725834168496476"/>
    <n v="10.404536833699467"/>
    <n v="6.25"/>
    <n v="585.78646355310298"/>
    <n v="65.028355210621669"/>
  </r>
  <r>
    <x v="1"/>
    <x v="0"/>
    <d v="2016-03-28T00:00:00"/>
    <d v="2016-04-03T00:00:00"/>
    <x v="0"/>
    <n v="1818.5120877122877"/>
    <n v="74.55594385614404"/>
    <n v="-12.956943056943373"/>
    <n v="50.13"/>
    <n v="3737.4894655085009"/>
    <n v="-649.53155544457138"/>
  </r>
  <r>
    <x v="1"/>
    <x v="0"/>
    <d v="2016-03-28T00:00:00"/>
    <d v="2016-04-03T00:00:00"/>
    <x v="0"/>
    <n v="1723.7055802875973"/>
    <n v="76.495724086278869"/>
    <n v="1.9442280806870258"/>
    <n v="12.55"/>
    <n v="960.02133728279989"/>
    <n v="24.400062412622177"/>
  </r>
  <r>
    <x v="1"/>
    <x v="0"/>
    <d v="2016-03-28T00:00:00"/>
    <d v="2016-04-03T00:00:00"/>
    <x v="0"/>
    <n v="1926.3019999999999"/>
    <n v="77.301999999999907"/>
    <n v="-18.500749625187382"/>
    <n v="5.0149999999999997"/>
    <n v="387.6695299999995"/>
    <n v="-92.781259370314714"/>
  </r>
  <r>
    <x v="1"/>
    <x v="0"/>
    <d v="2016-03-28T00:00:00"/>
    <d v="2016-04-03T00:00:00"/>
    <x v="0"/>
    <n v="1888.4127727635782"/>
    <n v="94.799154552715436"/>
    <n v="0.9508785942493887"/>
    <n v="3"/>
    <n v="284.39746365814631"/>
    <n v="2.8526357827481661"/>
  </r>
  <r>
    <x v="0"/>
    <x v="1"/>
    <d v="2016-03-28T00:00:00"/>
    <d v="2016-04-03T00:00:00"/>
    <x v="0"/>
    <n v="2449.0526572898971"/>
    <n v="278.17704521834776"/>
    <n v="-18.592929949036261"/>
    <n v="2"/>
    <n v="556.35409043669551"/>
    <n v="-37.185859898072522"/>
  </r>
  <r>
    <x v="0"/>
    <x v="1"/>
    <d v="2016-03-28T00:00:00"/>
    <d v="2016-04-03T00:00:00"/>
    <x v="0"/>
    <n v="2349.3525020249999"/>
    <n v="239.16665202500008"/>
    <n v="-19.313744999999471"/>
    <n v="9.8000000000000007"/>
    <n v="2343.833189845001"/>
    <n v="-189.27470099999482"/>
  </r>
  <r>
    <x v="0"/>
    <x v="1"/>
    <d v="2016-03-28T00:00:00"/>
    <d v="2016-04-03T00:00:00"/>
    <x v="0"/>
    <n v="2285"/>
    <n v="2285"/>
    <n v="0"/>
    <n v="0"/>
    <n v="0"/>
    <n v="0"/>
  </r>
  <r>
    <x v="0"/>
    <x v="1"/>
    <d v="2016-03-28T00:00:00"/>
    <d v="2016-04-03T00:00:00"/>
    <x v="0"/>
    <n v="2698.0290908068946"/>
    <n v="298.31522620534543"/>
    <n v="5.5320259805143905"/>
    <n v="0"/>
    <n v="0"/>
    <n v="0"/>
  </r>
  <r>
    <x v="0"/>
    <x v="1"/>
    <d v="2016-03-28T00:00:00"/>
    <d v="2016-04-03T00:00:00"/>
    <x v="0"/>
    <n v="2598.0925861363407"/>
    <n v="203.45639489969017"/>
    <n v="13.153418504841284"/>
    <n v="0"/>
    <n v="0"/>
    <n v="0"/>
  </r>
  <r>
    <x v="0"/>
    <x v="1"/>
    <d v="2016-03-28T00:00:00"/>
    <d v="2016-04-03T00:00:00"/>
    <x v="0"/>
    <n v="2349.4424299775169"/>
    <n v="254.76611221583835"/>
    <n v="-16.83768673494842"/>
    <n v="8"/>
    <n v="2038.1288977267068"/>
    <n v="-134.70149387958736"/>
  </r>
  <r>
    <x v="0"/>
    <x v="2"/>
    <d v="2016-03-28T00:00:00"/>
    <d v="2016-04-03T00:00:00"/>
    <x v="0"/>
    <n v="2657.7575731384309"/>
    <n v="363.86386999000479"/>
    <n v="45.408330834582557"/>
    <n v="4.12"/>
    <n v="1499.1191443588198"/>
    <n v="187.08232303848013"/>
  </r>
  <r>
    <x v="0"/>
    <x v="2"/>
    <d v="2016-03-28T00:00:00"/>
    <d v="2016-04-03T00:00:00"/>
    <x v="0"/>
    <n v="2234"/>
    <n v="107.87056471764117"/>
    <n v="36.079735132433598"/>
    <n v="19"/>
    <n v="2049.5407296351823"/>
    <n v="685.51496751623836"/>
  </r>
  <r>
    <x v="0"/>
    <x v="3"/>
    <d v="2016-03-28T00:00:00"/>
    <d v="2016-04-03T00:00:00"/>
    <x v="0"/>
    <n v="4358.7849999999999"/>
    <n v="1103.7849999999999"/>
    <n v="12"/>
    <n v="2.04"/>
    <n v="2251.7213999999999"/>
    <n v="24.48"/>
  </r>
  <r>
    <x v="0"/>
    <x v="3"/>
    <d v="2016-03-28T00:00:00"/>
    <d v="2016-04-03T00:00:00"/>
    <x v="0"/>
    <n v="2747.89"/>
    <n v="349.88999999999987"/>
    <n v="-24"/>
    <n v="3"/>
    <n v="1049.6699999999996"/>
    <n v="-72"/>
  </r>
  <r>
    <x v="0"/>
    <x v="3"/>
    <d v="2016-03-28T00:00:00"/>
    <d v="2016-04-03T00:00:00"/>
    <x v="0"/>
    <n v="4804.16"/>
    <n v="1470.1599999999999"/>
    <n v="166"/>
    <n v="5"/>
    <n v="7350.7999999999993"/>
    <n v="830"/>
  </r>
  <r>
    <x v="0"/>
    <x v="3"/>
    <d v="2016-03-28T00:00:00"/>
    <d v="2016-04-03T00:00:00"/>
    <x v="0"/>
    <n v="3640.5749999999998"/>
    <n v="754.57499999999982"/>
    <n v="1"/>
    <n v="2.2800000000000002"/>
    <n v="1720.4309999999998"/>
    <n v="2.2800000000000002"/>
  </r>
  <r>
    <x v="0"/>
    <x v="3"/>
    <d v="2016-03-28T00:00:00"/>
    <d v="2016-04-03T00:00:00"/>
    <x v="0"/>
    <n v="2684.3649999999998"/>
    <n v="653.36499999999978"/>
    <n v="-96"/>
    <n v="3.64"/>
    <n v="2378.2485999999994"/>
    <n v="-349.44"/>
  </r>
  <r>
    <x v="0"/>
    <x v="3"/>
    <d v="2016-03-28T00:00:00"/>
    <d v="2016-04-03T00:00:00"/>
    <x v="0"/>
    <n v="2399.7750000000001"/>
    <n v="444.77500000000009"/>
    <n v="-90"/>
    <n v="4.4000000000000004"/>
    <n v="1957.0100000000004"/>
    <n v="-396.00000000000006"/>
  </r>
  <r>
    <x v="0"/>
    <x v="3"/>
    <d v="2016-03-28T00:00:00"/>
    <d v="2016-04-03T00:00:00"/>
    <x v="0"/>
    <n v="2250.4949999999999"/>
    <n v="355.49499999999989"/>
    <n v="-6"/>
    <n v="44.92"/>
    <n v="15968.835399999996"/>
    <n v="-269.52"/>
  </r>
  <r>
    <x v="0"/>
    <x v="3"/>
    <d v="2016-03-28T00:00:00"/>
    <d v="2016-04-03T00:00:00"/>
    <x v="0"/>
    <n v="4285.66"/>
    <n v="1265.6599999999999"/>
    <n v="152"/>
    <n v="1.04"/>
    <n v="1316.2864"/>
    <n v="158.08000000000001"/>
  </r>
  <r>
    <x v="0"/>
    <x v="3"/>
    <d v="2016-03-28T00:00:00"/>
    <d v="2016-04-03T00:00:00"/>
    <x v="0"/>
    <n v="3907.1099999999997"/>
    <n v="1308.1099999999997"/>
    <n v="21"/>
    <n v="0"/>
    <n v="0"/>
    <n v="0"/>
  </r>
  <r>
    <x v="0"/>
    <x v="3"/>
    <d v="2016-03-28T00:00:00"/>
    <d v="2016-04-03T00:00:00"/>
    <x v="0"/>
    <n v="2912.57"/>
    <n v="442.57000000000016"/>
    <n v="-16"/>
    <n v="0.28000000000000003"/>
    <n v="123.91960000000006"/>
    <n v="-4.4800000000000004"/>
  </r>
  <r>
    <x v="0"/>
    <x v="3"/>
    <d v="2016-04-04T00:00:00"/>
    <d v="2016-04-10T00:00:00"/>
    <x v="1"/>
    <n v="4358.82"/>
    <n v="1102.8199999999997"/>
    <n v="20"/>
    <n v="6.9"/>
    <n v="7609.4579999999987"/>
    <n v="138"/>
  </r>
  <r>
    <x v="0"/>
    <x v="3"/>
    <d v="2016-04-04T00:00:00"/>
    <d v="2016-04-10T00:00:00"/>
    <x v="1"/>
    <n v="2747.92"/>
    <n v="349.92000000000007"/>
    <n v="-18"/>
    <n v="0"/>
    <n v="0"/>
    <n v="0"/>
  </r>
  <r>
    <x v="0"/>
    <x v="3"/>
    <d v="2016-04-04T00:00:00"/>
    <d v="2016-04-10T00:00:00"/>
    <x v="1"/>
    <n v="4803.96"/>
    <n v="1488.96"/>
    <n v="107"/>
    <n v="7.2"/>
    <n v="10720.512000000001"/>
    <n v="770.4"/>
  </r>
  <r>
    <x v="0"/>
    <x v="3"/>
    <d v="2016-04-04T00:00:00"/>
    <d v="2016-04-10T00:00:00"/>
    <x v="1"/>
    <n v="3640.6"/>
    <n v="754.59999999999991"/>
    <n v="6"/>
    <n v="0.84000000000000008"/>
    <n v="633.86400000000003"/>
    <n v="5.0400000000000009"/>
  </r>
  <r>
    <x v="0"/>
    <x v="3"/>
    <d v="2016-04-04T00:00:00"/>
    <d v="2016-04-10T00:00:00"/>
    <x v="1"/>
    <n v="2684.395"/>
    <n v="653.39499999999998"/>
    <n v="-90"/>
    <n v="0.76"/>
    <n v="496.58019999999999"/>
    <n v="-68.400000000000006"/>
  </r>
  <r>
    <x v="0"/>
    <x v="3"/>
    <d v="2016-04-04T00:00:00"/>
    <d v="2016-04-10T00:00:00"/>
    <x v="1"/>
    <n v="2399.81"/>
    <n v="444.80999999999995"/>
    <n v="-83"/>
    <n v="3.4"/>
    <n v="1512.3539999999998"/>
    <n v="-282.2"/>
  </r>
  <r>
    <x v="0"/>
    <x v="3"/>
    <d v="2016-04-04T00:00:00"/>
    <d v="2016-04-10T00:00:00"/>
    <x v="1"/>
    <n v="2250.5250000000001"/>
    <n v="355.52500000000009"/>
    <n v="0"/>
    <n v="85.39"/>
    <n v="30358.279750000009"/>
    <n v="0"/>
  </r>
  <r>
    <x v="0"/>
    <x v="3"/>
    <d v="2016-04-04T00:00:00"/>
    <d v="2016-04-10T00:00:00"/>
    <x v="1"/>
    <n v="4285.42"/>
    <n v="1285.42"/>
    <n v="84"/>
    <n v="6.4399999999999995"/>
    <n v="8278.1047999999992"/>
    <n v="540.95999999999992"/>
  </r>
  <r>
    <x v="0"/>
    <x v="3"/>
    <d v="2016-04-04T00:00:00"/>
    <d v="2016-04-10T00:00:00"/>
    <x v="1"/>
    <n v="3907.1400000000003"/>
    <n v="1310.1400000000003"/>
    <n v="25"/>
    <n v="1.1100000000000001"/>
    <n v="1454.2554000000005"/>
    <n v="27.750000000000004"/>
  </r>
  <r>
    <x v="0"/>
    <x v="3"/>
    <d v="2016-04-04T00:00:00"/>
    <d v="2016-04-10T00:00:00"/>
    <x v="1"/>
    <n v="2912.58"/>
    <n v="443.57999999999993"/>
    <n v="-15"/>
    <n v="1.52"/>
    <n v="674.24159999999995"/>
    <n v="-22.8"/>
  </r>
  <r>
    <x v="0"/>
    <x v="3"/>
    <d v="2016-04-11T00:00:00"/>
    <d v="2016-04-17T00:00:00"/>
    <x v="2"/>
    <n v="4358.83"/>
    <n v="1121.83"/>
    <n v="3"/>
    <n v="8.1599999999999984"/>
    <n v="9154.1327999999976"/>
    <n v="24.479999999999997"/>
  </r>
  <r>
    <x v="0"/>
    <x v="3"/>
    <d v="2016-04-11T00:00:00"/>
    <d v="2016-04-17T00:00:00"/>
    <x v="2"/>
    <n v="2747.92"/>
    <n v="387.92000000000007"/>
    <n v="-56"/>
    <n v="15.120000000000001"/>
    <n v="5865.3504000000012"/>
    <n v="-846.72"/>
  </r>
  <r>
    <x v="0"/>
    <x v="3"/>
    <d v="2016-04-11T00:00:00"/>
    <d v="2016-04-17T00:00:00"/>
    <x v="2"/>
    <n v="4804.04"/>
    <n v="1457.04"/>
    <n v="155"/>
    <n v="6.12"/>
    <n v="8917.0848000000005"/>
    <n v="948.6"/>
  </r>
  <r>
    <x v="0"/>
    <x v="3"/>
    <d v="2016-04-11T00:00:00"/>
    <d v="2016-04-17T00:00:00"/>
    <x v="2"/>
    <n v="3640.5749999999998"/>
    <n v="786.57499999999982"/>
    <n v="-31"/>
    <n v="12.479999999999999"/>
    <n v="9816.4559999999965"/>
    <n v="-386.87999999999994"/>
  </r>
  <r>
    <x v="0"/>
    <x v="3"/>
    <d v="2016-04-11T00:00:00"/>
    <d v="2016-04-17T00:00:00"/>
    <x v="2"/>
    <n v="2685.0949999999998"/>
    <n v="688.0949999999998"/>
    <n v="16"/>
    <n v="2.2800000000000002"/>
    <n v="1568.8565999999996"/>
    <n v="36.480000000000004"/>
  </r>
  <r>
    <x v="0"/>
    <x v="3"/>
    <d v="2016-04-11T00:00:00"/>
    <d v="2016-04-17T00:00:00"/>
    <x v="2"/>
    <n v="2400.4850000000001"/>
    <n v="482.48500000000013"/>
    <n v="15"/>
    <n v="6.1199999999999992"/>
    <n v="2952.8082000000004"/>
    <n v="91.799999999999983"/>
  </r>
  <r>
    <x v="0"/>
    <x v="3"/>
    <d v="2016-04-11T00:00:00"/>
    <d v="2016-04-17T00:00:00"/>
    <x v="2"/>
    <n v="2250.62"/>
    <n v="366.61999999999989"/>
    <n v="8"/>
    <n v="103.82"/>
    <n v="38062.488399999987"/>
    <n v="830.56"/>
  </r>
  <r>
    <x v="0"/>
    <x v="3"/>
    <d v="2016-04-11T00:00:00"/>
    <d v="2016-04-17T00:00:00"/>
    <x v="2"/>
    <n v="4285.5150000000003"/>
    <n v="1259.5150000000003"/>
    <n v="129"/>
    <n v="2.3600000000000003"/>
    <n v="2972.4554000000012"/>
    <n v="304.44000000000005"/>
  </r>
  <r>
    <x v="0"/>
    <x v="3"/>
    <d v="2016-04-11T00:00:00"/>
    <d v="2016-04-17T00:00:00"/>
    <x v="2"/>
    <n v="3907.1099999999997"/>
    <n v="1248.1099999999997"/>
    <n v="81"/>
    <n v="1.33"/>
    <n v="1659.9862999999996"/>
    <n v="107.73"/>
  </r>
  <r>
    <x v="0"/>
    <x v="3"/>
    <d v="2016-04-11T00:00:00"/>
    <d v="2016-04-17T00:00:00"/>
    <x v="2"/>
    <n v="2912.56"/>
    <n v="478.55999999999995"/>
    <n v="-54"/>
    <n v="1.96"/>
    <n v="937.97759999999982"/>
    <n v="-105.84"/>
  </r>
  <r>
    <x v="0"/>
    <x v="3"/>
    <d v="2016-04-18T00:00:00"/>
    <d v="2016-04-24T00:00:00"/>
    <x v="3"/>
    <n v="4358.72"/>
    <n v="1059.7200000000003"/>
    <n v="43"/>
    <n v="6.6"/>
    <n v="6994.152000000001"/>
    <n v="283.8"/>
  </r>
  <r>
    <x v="0"/>
    <x v="3"/>
    <d v="2016-04-18T00:00:00"/>
    <d v="2016-04-24T00:00:00"/>
    <x v="3"/>
    <n v="2747.81"/>
    <n v="336.80999999999995"/>
    <n v="-27"/>
    <n v="7.4"/>
    <n v="2492.3939999999998"/>
    <n v="-199.8"/>
  </r>
  <r>
    <x v="0"/>
    <x v="3"/>
    <d v="2016-04-18T00:00:00"/>
    <d v="2016-04-24T00:00:00"/>
    <x v="3"/>
    <n v="4803.91"/>
    <n v="1296.9099999999999"/>
    <n v="289"/>
    <n v="3.3"/>
    <n v="4279.802999999999"/>
    <n v="953.69999999999993"/>
  </r>
  <r>
    <x v="0"/>
    <x v="3"/>
    <d v="2016-04-18T00:00:00"/>
    <d v="2016-04-24T00:00:00"/>
    <x v="3"/>
    <n v="3640.49"/>
    <n v="733.48999999999978"/>
    <n v="5"/>
    <n v="4.8000000000000007"/>
    <n v="3520.7519999999995"/>
    <n v="24.000000000000004"/>
  </r>
  <r>
    <x v="0"/>
    <x v="3"/>
    <d v="2016-04-18T00:00:00"/>
    <d v="2016-04-24T00:00:00"/>
    <x v="3"/>
    <n v="2685.0250000000001"/>
    <n v="643.02500000000009"/>
    <n v="47"/>
    <n v="0.96000000000000008"/>
    <n v="617.30400000000009"/>
    <n v="45.120000000000005"/>
  </r>
  <r>
    <x v="0"/>
    <x v="3"/>
    <d v="2016-04-18T00:00:00"/>
    <d v="2016-04-24T00:00:00"/>
    <x v="3"/>
    <n v="2400.4250000000002"/>
    <n v="438.42500000000018"/>
    <n v="47"/>
    <n v="7.8000000000000007"/>
    <n v="3419.7150000000015"/>
    <n v="366.6"/>
  </r>
  <r>
    <x v="0"/>
    <x v="3"/>
    <d v="2016-04-18T00:00:00"/>
    <d v="2016-04-24T00:00:00"/>
    <x v="3"/>
    <n v="2250.56"/>
    <n v="314.55999999999995"/>
    <n v="48"/>
    <n v="24.1"/>
    <n v="7580.8959999999988"/>
    <n v="1156.8000000000002"/>
  </r>
  <r>
    <x v="0"/>
    <x v="3"/>
    <d v="2016-04-18T00:00:00"/>
    <d v="2016-04-24T00:00:00"/>
    <x v="3"/>
    <n v="4285.42"/>
    <n v="1102.42"/>
    <n v="267"/>
    <n v="6.5200000000000005"/>
    <n v="7187.7784000000011"/>
    <n v="1740.8400000000001"/>
  </r>
  <r>
    <x v="0"/>
    <x v="3"/>
    <d v="2016-04-18T00:00:00"/>
    <d v="2016-04-24T00:00:00"/>
    <x v="3"/>
    <n v="3906.83"/>
    <n v="1090.83"/>
    <n v="182"/>
    <n v="1"/>
    <n v="1090.83"/>
    <n v="182"/>
  </r>
  <r>
    <x v="0"/>
    <x v="3"/>
    <d v="2016-04-18T00:00:00"/>
    <d v="2016-04-24T00:00:00"/>
    <x v="3"/>
    <n v="2912.4749999999999"/>
    <n v="424.47499999999991"/>
    <n v="-17"/>
    <n v="1.48"/>
    <n v="628.22299999999984"/>
    <n v="-25.16"/>
  </r>
  <r>
    <x v="0"/>
    <x v="3"/>
    <d v="2016-04-25T00:00:00"/>
    <d v="2016-05-01T00:00:00"/>
    <x v="4"/>
    <n v="4358.6000000000004"/>
    <n v="1061.6000000000004"/>
    <n v="17"/>
    <n v="4.12"/>
    <n v="4373.7920000000013"/>
    <n v="70.040000000000006"/>
  </r>
  <r>
    <x v="0"/>
    <x v="3"/>
    <d v="2016-04-25T00:00:00"/>
    <d v="2016-05-01T00:00:00"/>
    <x v="4"/>
    <n v="2747.71"/>
    <n v="340.71000000000004"/>
    <n v="-51"/>
    <n v="10.6"/>
    <n v="3611.5260000000003"/>
    <n v="-540.6"/>
  </r>
  <r>
    <x v="0"/>
    <x v="3"/>
    <d v="2016-04-25T00:00:00"/>
    <d v="2016-05-01T00:00:00"/>
    <x v="4"/>
    <n v="4803.4049999999997"/>
    <n v="1286.4049999999997"/>
    <n v="198"/>
    <n v="5.64"/>
    <n v="7255.3241999999982"/>
    <n v="1116.72"/>
  </r>
  <r>
    <x v="0"/>
    <x v="3"/>
    <d v="2016-04-25T00:00:00"/>
    <d v="2016-05-01T00:00:00"/>
    <x v="4"/>
    <n v="3640.39"/>
    <n v="735.38999999999987"/>
    <n v="-17"/>
    <n v="4.04"/>
    <n v="2970.9755999999993"/>
    <n v="-68.680000000000007"/>
  </r>
  <r>
    <x v="0"/>
    <x v="3"/>
    <d v="2016-04-25T00:00:00"/>
    <d v="2016-05-01T00:00:00"/>
    <x v="4"/>
    <n v="2684.97"/>
    <n v="617.9699999999998"/>
    <n v="61"/>
    <n v="1.8000000000000003"/>
    <n v="1112.3459999999998"/>
    <n v="109.80000000000001"/>
  </r>
  <r>
    <x v="0"/>
    <x v="3"/>
    <d v="2016-04-25T00:00:00"/>
    <d v="2016-05-01T00:00:00"/>
    <x v="4"/>
    <n v="2400.375"/>
    <n v="415.375"/>
    <n v="60"/>
    <n v="16"/>
    <n v="6646"/>
    <n v="960"/>
  </r>
  <r>
    <x v="0"/>
    <x v="3"/>
    <d v="2016-04-25T00:00:00"/>
    <d v="2016-05-01T00:00:00"/>
    <x v="4"/>
    <n v="2250.4949999999999"/>
    <n v="300.49499999999989"/>
    <n v="49"/>
    <n v="39.4"/>
    <n v="11839.502999999995"/>
    <n v="1930.6"/>
  </r>
  <r>
    <x v="0"/>
    <x v="3"/>
    <d v="2016-04-25T00:00:00"/>
    <d v="2016-05-01T00:00:00"/>
    <x v="4"/>
    <n v="4284.8950000000004"/>
    <n v="1092.8950000000004"/>
    <n v="171"/>
    <n v="7.16"/>
    <n v="7825.1282000000028"/>
    <n v="1224.3600000000001"/>
  </r>
  <r>
    <x v="0"/>
    <x v="3"/>
    <d v="2016-04-25T00:00:00"/>
    <d v="2016-05-01T00:00:00"/>
    <x v="4"/>
    <n v="3906.4300000000003"/>
    <n v="1109.4300000000003"/>
    <n v="83"/>
    <n v="0.15"/>
    <n v="166.41450000000003"/>
    <n v="12.45"/>
  </r>
  <r>
    <x v="0"/>
    <x v="3"/>
    <d v="2016-04-25T00:00:00"/>
    <d v="2016-05-01T00:00:00"/>
    <x v="4"/>
    <n v="2912.355"/>
    <n v="426.35500000000002"/>
    <n v="-43"/>
    <n v="3.56"/>
    <n v="1517.8238000000001"/>
    <n v="-153.08000000000001"/>
  </r>
  <r>
    <x v="0"/>
    <x v="0"/>
    <d v="2016-04-04T00:00:00"/>
    <d v="2016-04-10T00:00:00"/>
    <x v="1"/>
    <n v="2639.0368043869294"/>
    <n v="445.67858014389958"/>
    <n v="0.71910162886024409"/>
    <n v="34.76"/>
    <n v="15491.787445801949"/>
    <n v="24.995972619182083"/>
  </r>
  <r>
    <x v="0"/>
    <x v="0"/>
    <d v="2016-04-04T00:00:00"/>
    <d v="2016-04-10T00:00:00"/>
    <x v="1"/>
    <n v="2008.3802667932828"/>
    <n v="198.5136634346261"/>
    <n v="-8.923955417832758"/>
    <n v="16.2"/>
    <n v="3215.9213476409427"/>
    <n v="-144.56807776889067"/>
  </r>
  <r>
    <x v="0"/>
    <x v="0"/>
    <d v="2016-04-04T00:00:00"/>
    <d v="2016-04-10T00:00:00"/>
    <x v="1"/>
    <n v="2390.3571850334697"/>
    <n v="470.76027225497023"/>
    <n v="-8.9660805275250368"/>
    <n v="38.679999999999993"/>
    <n v="18209.007330822245"/>
    <n v="-346.80799480466834"/>
  </r>
  <r>
    <x v="0"/>
    <x v="0"/>
    <d v="2016-04-04T00:00:00"/>
    <d v="2016-04-10T00:00:00"/>
    <x v="1"/>
    <n v="1798.6950549835049"/>
    <n v="146.22254673597922"/>
    <n v="-16.856393082075328"/>
    <n v="62.53"/>
    <n v="9143.295847400781"/>
    <n v="-1054.0302594221703"/>
  </r>
  <r>
    <x v="0"/>
    <x v="0"/>
    <d v="2016-04-04T00:00:00"/>
    <d v="2016-04-10T00:00:00"/>
    <x v="1"/>
    <n v="1926.6851834816516"/>
    <n v="263.72187981201841"/>
    <n v="-18.091290870912644"/>
    <n v="36.24"/>
    <n v="9557.2809243875472"/>
    <n v="-655.62838116187424"/>
  </r>
  <r>
    <x v="0"/>
    <x v="0"/>
    <d v="2016-04-04T00:00:00"/>
    <d v="2016-04-10T00:00:00"/>
    <x v="1"/>
    <n v="1778.7327487884088"/>
    <n v="145.10714299275583"/>
    <n v="-14.599325505870866"/>
    <n v="13.309999999999999"/>
    <n v="1931.3760732335797"/>
    <n v="-194.31702248314122"/>
  </r>
  <r>
    <x v="0"/>
    <x v="0"/>
    <d v="2016-04-04T00:00:00"/>
    <d v="2016-04-10T00:00:00"/>
    <x v="1"/>
    <n v="1958.3044234306278"/>
    <n v="110.51613874450209"/>
    <n v="-10.150764694122245"/>
    <n v="0"/>
    <n v="0"/>
    <n v="0"/>
  </r>
  <r>
    <x v="0"/>
    <x v="0"/>
    <d v="2016-04-04T00:00:00"/>
    <d v="2016-04-10T00:00:00"/>
    <x v="1"/>
    <n v="1718.7990832334133"/>
    <n v="118.3406999400479"/>
    <n v="-14.866731614708215"/>
    <n v="18.430000000000003"/>
    <n v="2181.0190998950829"/>
    <n v="-273.99386365907242"/>
  </r>
  <r>
    <x v="0"/>
    <x v="0"/>
    <d v="2016-04-04T00:00:00"/>
    <d v="2016-04-10T00:00:00"/>
    <x v="1"/>
    <n v="1808.6393594622905"/>
    <n v="128.31909060754197"/>
    <n v="-18.607516959297755"/>
    <n v="138.44"/>
    <n v="17764.49490370811"/>
    <n v="-2576.0246478451809"/>
  </r>
  <r>
    <x v="0"/>
    <x v="0"/>
    <d v="2016-04-04T00:00:00"/>
    <d v="2016-04-10T00:00:00"/>
    <x v="1"/>
    <n v="1858.5434173320691"/>
    <n v="130.25208336660353"/>
    <n v="-18.315625311907297"/>
    <n v="222.82000000000002"/>
    <n v="29022.769215746601"/>
    <n v="-4081.0876319991844"/>
  </r>
  <r>
    <x v="0"/>
    <x v="0"/>
    <d v="2016-04-04T00:00:00"/>
    <d v="2016-04-10T00:00:00"/>
    <x v="1"/>
    <n v="1778.6655189848123"/>
    <n v="111.42501139088745"/>
    <n v="-14.514313549160988"/>
    <n v="8.25"/>
    <n v="919.25634397482145"/>
    <n v="-119.74308678057815"/>
  </r>
  <r>
    <x v="0"/>
    <x v="0"/>
    <d v="2016-04-04T00:00:00"/>
    <d v="2016-04-10T00:00:00"/>
    <x v="1"/>
    <n v="1926.308"/>
    <n v="80.307999999999993"/>
    <n v="-6"/>
    <n v="20.079999999999998"/>
    <n v="1612.5846399999998"/>
    <n v="-120.47999999999999"/>
  </r>
  <r>
    <x v="1"/>
    <x v="0"/>
    <d v="2016-04-04T00:00:00"/>
    <d v="2016-04-10T00:00:00"/>
    <x v="1"/>
    <n v="2008.3666051148853"/>
    <n v="191.66916255744309"/>
    <n v="-8.4707892107892349"/>
    <n v="9.25"/>
    <n v="1772.9397536563486"/>
    <n v="-78.354800199800422"/>
  </r>
  <r>
    <x v="1"/>
    <x v="0"/>
    <d v="2016-04-04T00:00:00"/>
    <d v="2016-04-10T00:00:00"/>
    <x v="1"/>
    <n v="1798.7025464596024"/>
    <n v="149.97577626086081"/>
    <n v="-19.533391590931842"/>
    <n v="28.630000000000003"/>
    <n v="4293.8064743484456"/>
    <n v="-559.24100124837867"/>
  </r>
  <r>
    <x v="1"/>
    <x v="0"/>
    <d v="2016-04-04T00:00:00"/>
    <d v="2016-04-10T00:00:00"/>
    <x v="1"/>
    <n v="1778.7305659143115"/>
    <n v="144.01352307000889"/>
    <n v="-25.257490262658393"/>
    <n v="8.254999999999999"/>
    <n v="1188.8316329429233"/>
    <n v="-208.50058211824501"/>
  </r>
  <r>
    <x v="1"/>
    <x v="0"/>
    <d v="2016-04-04T00:00:00"/>
    <d v="2016-04-10T00:00:00"/>
    <x v="1"/>
    <n v="1808.6492237945492"/>
    <n v="133.26112106917935"/>
    <n v="-21.057102925024537"/>
    <n v="91.254999999999981"/>
    <n v="12160.743603167959"/>
    <n v="-1921.5659274231139"/>
  </r>
  <r>
    <x v="1"/>
    <x v="0"/>
    <d v="2016-04-04T00:00:00"/>
    <d v="2016-04-10T00:00:00"/>
    <x v="1"/>
    <n v="1858.5500121628372"/>
    <n v="133.55609358141714"/>
    <n v="-21.191058941057463"/>
    <n v="108.22"/>
    <n v="14453.440447380963"/>
    <n v="-2293.2963986012387"/>
  </r>
  <r>
    <x v="1"/>
    <x v="0"/>
    <d v="2016-04-04T00:00:00"/>
    <d v="2016-04-10T00:00:00"/>
    <x v="1"/>
    <n v="1958.2913917690541"/>
    <n v="103.98727629607447"/>
    <n v="-25.114524023574177"/>
    <n v="29.82"/>
    <n v="3100.9005791489408"/>
    <n v="-748.915106382982"/>
  </r>
  <r>
    <x v="1"/>
    <x v="0"/>
    <d v="2016-04-04T00:00:00"/>
    <d v="2016-04-10T00:00:00"/>
    <x v="1"/>
    <n v="1718.8184694896634"/>
    <n v="128.0532143213818"/>
    <n v="-28.483721162488791"/>
    <n v="42.949999999999996"/>
    <n v="5499.8855551033475"/>
    <n v="-1223.3758239288934"/>
  </r>
  <r>
    <x v="1"/>
    <x v="0"/>
    <d v="2016-04-04T00:00:00"/>
    <d v="2016-04-10T00:00:00"/>
    <x v="1"/>
    <n v="1878.533444688718"/>
    <n v="145.25578904766667"/>
    <n v="-29.042720095932964"/>
    <n v="28.62"/>
    <n v="4157.2206825442199"/>
    <n v="-831.20264914560141"/>
  </r>
  <r>
    <x v="1"/>
    <x v="0"/>
    <d v="2016-04-04T00:00:00"/>
    <d v="2016-04-10T00:00:00"/>
    <x v="1"/>
    <n v="1918.3378439185142"/>
    <n v="87.259803175554453"/>
    <n v="-28.15503295386452"/>
    <n v="0"/>
    <n v="0"/>
    <n v="0"/>
  </r>
  <r>
    <x v="1"/>
    <x v="0"/>
    <d v="2016-04-04T00:00:00"/>
    <d v="2016-04-10T00:00:00"/>
    <x v="1"/>
    <n v="1948.3726902275903"/>
    <n v="134.71780402275931"/>
    <n v="-8.6049460970255041"/>
    <n v="10.6"/>
    <n v="1428.0087226412486"/>
    <n v="-91.212428628470335"/>
  </r>
  <r>
    <x v="1"/>
    <x v="0"/>
    <d v="2016-04-04T00:00:00"/>
    <d v="2016-04-10T00:00:00"/>
    <x v="1"/>
    <n v="1728.7884225094829"/>
    <n v="122.99967725094803"/>
    <n v="-18.810875424236201"/>
    <n v="21.8"/>
    <n v="2681.3929640706669"/>
    <n v="-410.07708424834919"/>
  </r>
  <r>
    <x v="1"/>
    <x v="0"/>
    <d v="2016-04-04T00:00:00"/>
    <d v="2016-04-10T00:00:00"/>
    <x v="1"/>
    <n v="1818.546136963037"/>
    <n v="91.614618481518619"/>
    <n v="-29.981568431568576"/>
    <n v="111.77500000000001"/>
    <n v="10240.223980771743"/>
    <n v="-3351.1898114385776"/>
  </r>
  <r>
    <x v="1"/>
    <x v="0"/>
    <d v="2016-04-04T00:00:00"/>
    <d v="2016-04-10T00:00:00"/>
    <x v="1"/>
    <n v="1723.7671239265028"/>
    <n v="107.32908717795044"/>
    <n v="-28.827591372079041"/>
    <n v="25.5"/>
    <n v="2736.8917230377365"/>
    <n v="-735.10357998801555"/>
  </r>
  <r>
    <x v="1"/>
    <x v="0"/>
    <d v="2016-04-04T00:00:00"/>
    <d v="2016-04-10T00:00:00"/>
    <x v="1"/>
    <n v="1926.3078260369814"/>
    <n v="80.220844527731288"/>
    <n v="-21.413768115937273"/>
    <n v="0"/>
    <n v="0"/>
    <n v="0"/>
  </r>
  <r>
    <x v="1"/>
    <x v="0"/>
    <d v="2016-04-04T00:00:00"/>
    <d v="2016-04-10T00:00:00"/>
    <x v="1"/>
    <n v="1888.4650551118211"/>
    <n v="120.99261102236414"/>
    <n v="-25.190295527156422"/>
    <n v="7"/>
    <n v="846.94827715654901"/>
    <n v="-176.33206869009496"/>
  </r>
  <r>
    <x v="0"/>
    <x v="1"/>
    <d v="2016-04-04T00:00:00"/>
    <d v="2016-04-10T00:00:00"/>
    <x v="1"/>
    <n v="2449.2305242830021"/>
    <n v="303.0572205955832"/>
    <n v="-7.7218397122014721"/>
    <n v="38.479999999999997"/>
    <n v="11661.64184851804"/>
    <n v="-297.1363921255126"/>
  </r>
  <r>
    <x v="0"/>
    <x v="1"/>
    <d v="2016-04-04T00:00:00"/>
    <d v="2016-04-10T00:00:00"/>
    <x v="1"/>
    <n v="2349.508974025"/>
    <n v="268.90262402500002"/>
    <n v="-17.598844999999983"/>
    <n v="42"/>
    <n v="11293.910209050002"/>
    <n v="-739.15148999999928"/>
  </r>
  <r>
    <x v="0"/>
    <x v="1"/>
    <d v="2016-04-04T00:00:00"/>
    <d v="2016-04-10T00:00:00"/>
    <x v="1"/>
    <n v="2698.1779166874844"/>
    <n v="325.15650774419191"/>
    <n v="8.6047464401694924"/>
    <n v="2"/>
    <n v="650.31301548838383"/>
    <n v="17.209492880338985"/>
  </r>
  <r>
    <x v="0"/>
    <x v="1"/>
    <d v="2016-04-04T00:00:00"/>
    <d v="2016-04-10T00:00:00"/>
    <x v="1"/>
    <n v="2598.2109307815153"/>
    <n v="241.70364462521229"/>
    <n v="-1.3065575406726566"/>
    <n v="2"/>
    <n v="483.40728925042458"/>
    <n v="-2.6131150813453132"/>
  </r>
  <r>
    <x v="0"/>
    <x v="1"/>
    <d v="2016-04-04T00:00:00"/>
    <d v="2016-04-10T00:00:00"/>
    <x v="1"/>
    <n v="2349.5423095678243"/>
    <n v="270.39936677491914"/>
    <n v="-12.395143642268067"/>
    <n v="8"/>
    <n v="2163.1949341993532"/>
    <n v="-99.161149138144538"/>
  </r>
  <r>
    <x v="0"/>
    <x v="2"/>
    <d v="2016-04-04T00:00:00"/>
    <d v="2016-04-10T00:00:00"/>
    <x v="1"/>
    <n v="2657.7485151674164"/>
    <n v="392.86912986006973"/>
    <n v="14.582418790604606"/>
    <n v="7.6"/>
    <n v="2985.8053869365299"/>
    <n v="110.826382808595"/>
  </r>
  <r>
    <x v="0"/>
    <x v="2"/>
    <d v="2016-04-04T00:00:00"/>
    <d v="2016-04-10T00:00:00"/>
    <x v="1"/>
    <n v="2234"/>
    <n v="131.29455272363839"/>
    <n v="4.581284357821005"/>
    <n v="50.4"/>
    <n v="6617.245457271375"/>
    <n v="230.89673163417865"/>
  </r>
  <r>
    <x v="0"/>
    <x v="0"/>
    <d v="2016-04-11T00:00:00"/>
    <d v="2016-04-17T00:00:00"/>
    <x v="2"/>
    <n v="2639.1502377335864"/>
    <n v="444.75274098131285"/>
    <n v="24.445043469571829"/>
    <n v="39.080000000000013"/>
    <n v="17380.937117549711"/>
    <n v="955.31229879086732"/>
  </r>
  <r>
    <x v="0"/>
    <x v="0"/>
    <d v="2016-04-11T00:00:00"/>
    <d v="2016-04-17T00:00:00"/>
    <x v="2"/>
    <n v="2008.3802667932828"/>
    <n v="198.5136634346261"/>
    <n v="12.553953418632773"/>
    <n v="15.2"/>
    <n v="3017.4076842063164"/>
    <n v="190.82009196321815"/>
  </r>
  <r>
    <x v="0"/>
    <x v="0"/>
    <d v="2016-04-11T00:00:00"/>
    <d v="2016-04-17T00:00:00"/>
    <x v="2"/>
    <n v="2390.469576381257"/>
    <n v="470.87266360275748"/>
    <n v="13.512189029873298"/>
    <n v="40.319999999999986"/>
    <n v="18985.585796463176"/>
    <n v="544.81146168449118"/>
  </r>
  <r>
    <x v="0"/>
    <x v="0"/>
    <d v="2016-04-11T00:00:00"/>
    <d v="2016-04-17T00:00:00"/>
    <x v="2"/>
    <n v="1798.6950549835049"/>
    <n v="146.22254673597922"/>
    <n v="6.2385784264720314"/>
    <n v="55.1"/>
    <n v="8056.862325152455"/>
    <n v="343.74567129860895"/>
  </r>
  <r>
    <x v="0"/>
    <x v="0"/>
    <d v="2016-04-11T00:00:00"/>
    <d v="2016-04-17T00:00:00"/>
    <x v="2"/>
    <n v="1926.6851834816516"/>
    <n v="263.72187981201841"/>
    <n v="4.7750224977505695"/>
    <n v="50.48"/>
    <n v="13312.680492910689"/>
    <n v="241.04313568644872"/>
  </r>
  <r>
    <x v="0"/>
    <x v="0"/>
    <d v="2016-04-11T00:00:00"/>
    <d v="2016-04-17T00:00:00"/>
    <x v="2"/>
    <n v="1778.7327487884088"/>
    <n v="145.10714299275583"/>
    <n v="6.9636522608041105"/>
    <n v="2"/>
    <n v="290.21428598551165"/>
    <n v="13.927304521608221"/>
  </r>
  <r>
    <x v="0"/>
    <x v="0"/>
    <d v="2016-04-11T00:00:00"/>
    <d v="2016-04-17T00:00:00"/>
    <x v="2"/>
    <n v="1958.3044954018392"/>
    <n v="110.55219632147123"/>
    <n v="11.741203518592556"/>
    <n v="6"/>
    <n v="663.31317792882737"/>
    <n v="70.447221111555336"/>
  </r>
  <r>
    <x v="0"/>
    <x v="0"/>
    <d v="2016-04-11T00:00:00"/>
    <d v="2016-04-17T00:00:00"/>
    <x v="2"/>
    <n v="1718.7991551758594"/>
    <n v="118.37674310551552"/>
    <n v="5.9966027178256809"/>
    <n v="39.69"/>
    <n v="4698.3729338579105"/>
    <n v="238.00516187050127"/>
  </r>
  <r>
    <x v="0"/>
    <x v="0"/>
    <d v="2016-04-11T00:00:00"/>
    <d v="2016-04-17T00:00:00"/>
    <x v="2"/>
    <n v="1808.6394312899042"/>
    <n v="128.35507624201909"/>
    <n v="3.1201865522743901"/>
    <n v="147.18999999999997"/>
    <n v="18892.583672062785"/>
    <n v="459.26025862926741"/>
  </r>
  <r>
    <x v="0"/>
    <x v="0"/>
    <d v="2016-04-11T00:00:00"/>
    <d v="2016-04-17T00:00:00"/>
    <x v="2"/>
    <n v="1858.5449738876696"/>
    <n v="131.03191772246623"/>
    <n v="3.6864275738225842"/>
    <n v="229.14"/>
    <n v="30024.653626925912"/>
    <n v="844.70801426570688"/>
  </r>
  <r>
    <x v="0"/>
    <x v="0"/>
    <d v="2016-04-11T00:00:00"/>
    <d v="2016-04-17T00:00:00"/>
    <x v="2"/>
    <n v="1778.6655909272581"/>
    <n v="111.46105455635484"/>
    <n v="6.6585731414868405"/>
    <n v="9.1"/>
    <n v="1014.2955964628289"/>
    <n v="60.593015587530246"/>
  </r>
  <r>
    <x v="0"/>
    <x v="0"/>
    <d v="2016-04-11T00:00:00"/>
    <d v="2016-04-17T00:00:00"/>
    <x v="2"/>
    <n v="1926.308"/>
    <n v="80.307999999999993"/>
    <n v="18"/>
    <n v="11.7"/>
    <n v="939.6035999999998"/>
    <n v="210.6"/>
  </r>
  <r>
    <x v="1"/>
    <x v="0"/>
    <d v="2016-04-11T00:00:00"/>
    <d v="2016-04-17T00:00:00"/>
    <x v="2"/>
    <n v="2008.3658258941059"/>
    <n v="191.27877294705331"/>
    <n v="17.263476523476584"/>
    <n v="9.5"/>
    <n v="1817.1483429970065"/>
    <n v="164.00302697302754"/>
  </r>
  <r>
    <x v="1"/>
    <x v="0"/>
    <d v="2016-04-11T00:00:00"/>
    <d v="2016-04-17T00:00:00"/>
    <x v="2"/>
    <n v="1798.7017674722861"/>
    <n v="149.58550361530001"/>
    <n v="8.2604763807053132"/>
    <n v="51.03"/>
    <n v="7633.3482494887594"/>
    <n v="421.53210970739212"/>
  </r>
  <r>
    <x v="1"/>
    <x v="0"/>
    <d v="2016-04-11T00:00:00"/>
    <d v="2016-04-17T00:00:00"/>
    <x v="2"/>
    <n v="1778.7297869269948"/>
    <n v="143.62325042444809"/>
    <n v="0.83359133126941742"/>
    <n v="32.75"/>
    <n v="4703.6614514006751"/>
    <n v="27.300116099073421"/>
  </r>
  <r>
    <x v="1"/>
    <x v="0"/>
    <d v="2016-04-11T00:00:00"/>
    <d v="2016-04-17T00:00:00"/>
    <x v="2"/>
    <n v="1808.6570954127983"/>
    <n v="137.20480181191965"/>
    <n v="0.36490466207442296"/>
    <n v="67.184999999999974"/>
    <n v="9218.1046097338185"/>
    <n v="24.516119721470098"/>
  </r>
  <r>
    <x v="1"/>
    <x v="0"/>
    <d v="2016-04-11T00:00:00"/>
    <d v="2016-04-17T00:00:00"/>
    <x v="2"/>
    <n v="1858.5568173576423"/>
    <n v="136.96549617882101"/>
    <n v="1.2873876123876471"/>
    <n v="92.030000000000015"/>
    <n v="12604.9346133369"/>
    <n v="118.47828196803518"/>
  </r>
  <r>
    <x v="1"/>
    <x v="0"/>
    <d v="2016-04-11T00:00:00"/>
    <d v="2016-04-17T00:00:00"/>
    <x v="2"/>
    <n v="1958.2872623114574"/>
    <n v="101.91841804015576"/>
    <n v="4.1592747977224462"/>
    <n v="27.015000000000001"/>
    <n v="2753.326063354808"/>
    <n v="112.36280866047188"/>
  </r>
  <r>
    <x v="1"/>
    <x v="0"/>
    <d v="2016-04-11T00:00:00"/>
    <d v="2016-04-17T00:00:00"/>
    <x v="2"/>
    <n v="1718.817690502347"/>
    <n v="127.66294167582123"/>
    <n v="-2.7521721761709159"/>
    <n v="27.250000000000004"/>
    <n v="3478.815160666129"/>
    <n v="-74.996691800657473"/>
  </r>
  <r>
    <x v="1"/>
    <x v="0"/>
    <d v="2016-04-11T00:00:00"/>
    <d v="2016-04-17T00:00:00"/>
    <x v="2"/>
    <n v="1878.5324054162086"/>
    <n v="144.73511352053538"/>
    <n v="-1.3970720495651676"/>
    <n v="59.910000000000004"/>
    <n v="8671.0806510152743"/>
    <n v="-83.698586489449198"/>
  </r>
  <r>
    <x v="1"/>
    <x v="0"/>
    <d v="2016-04-11T00:00:00"/>
    <d v="2016-04-17T00:00:00"/>
    <x v="2"/>
    <n v="1918.3341830437387"/>
    <n v="85.425704913121763"/>
    <n v="1.7720691032554896"/>
    <n v="4"/>
    <n v="341.70281965248705"/>
    <n v="7.0882764130219584"/>
  </r>
  <r>
    <x v="1"/>
    <x v="0"/>
    <d v="2016-04-11T00:00:00"/>
    <d v="2016-04-17T00:00:00"/>
    <x v="2"/>
    <n v="1948.3719116290677"/>
    <n v="134.32772616290708"/>
    <n v="17.35332900778576"/>
    <n v="10.4"/>
    <n v="1397.0083520942337"/>
    <n v="180.47462168097192"/>
  </r>
  <r>
    <x v="1"/>
    <x v="0"/>
    <d v="2016-04-11T00:00:00"/>
    <d v="2016-04-17T00:00:00"/>
    <x v="2"/>
    <n v="1728.7876439109602"/>
    <n v="122.6095993910958"/>
    <n v="8.0557646236775327"/>
    <n v="27.36"/>
    <n v="3354.5986393403809"/>
    <n v="220.40572010381729"/>
  </r>
  <r>
    <x v="1"/>
    <x v="0"/>
    <d v="2016-04-11T00:00:00"/>
    <d v="2016-04-17T00:00:00"/>
    <x v="2"/>
    <n v="1818.5437733266733"/>
    <n v="90.43043666333665"/>
    <n v="-1.0514985014985996"/>
    <n v="115.485"/>
    <n v="10443.358978065433"/>
    <n v="-121.43230444556578"/>
  </r>
  <r>
    <x v="1"/>
    <x v="0"/>
    <d v="2016-04-11T00:00:00"/>
    <d v="2016-04-17T00:00:00"/>
    <x v="2"/>
    <n v="1723.7663450169762"/>
    <n v="106.93885350509254"/>
    <n v="-2.8140103854602785"/>
    <n v="26.580000000000002"/>
    <n v="2842.4347261653597"/>
    <n v="-74.796396045534209"/>
  </r>
  <r>
    <x v="1"/>
    <x v="0"/>
    <d v="2016-04-11T00:00:00"/>
    <d v="2016-04-17T00:00:00"/>
    <x v="2"/>
    <n v="1926.3034872063968"/>
    <n v="78.0470904047977"/>
    <n v="7.0325087456269557"/>
    <n v="14.105"/>
    <n v="1100.8542101596715"/>
    <n v="99.193535857068213"/>
  </r>
  <r>
    <x v="1"/>
    <x v="0"/>
    <d v="2016-04-11T00:00:00"/>
    <d v="2016-04-17T00:00:00"/>
    <x v="2"/>
    <n v="1888.4615247603833"/>
    <n v="119.22390495207651"/>
    <n v="2.9187300319490532"/>
    <n v="0"/>
    <n v="0"/>
    <n v="0"/>
  </r>
  <r>
    <x v="0"/>
    <x v="1"/>
    <d v="2016-04-11T00:00:00"/>
    <d v="2016-04-17T00:00:00"/>
    <x v="2"/>
    <n v="2324.3530767462776"/>
    <n v="178.1797730588587"/>
    <n v="16.788652942939734"/>
    <n v="54.24"/>
    <n v="9664.4708907124968"/>
    <n v="910.61653562505126"/>
  </r>
  <r>
    <x v="0"/>
    <x v="1"/>
    <d v="2016-04-11T00:00:00"/>
    <d v="2016-04-17T00:00:00"/>
    <x v="2"/>
    <n v="2224.6507695250002"/>
    <n v="144.04441952500019"/>
    <n v="10.760255000000143"/>
    <n v="47.999999999999993"/>
    <n v="6914.1321372000084"/>
    <n v="516.49224000000675"/>
  </r>
  <r>
    <x v="0"/>
    <x v="1"/>
    <d v="2016-04-11T00:00:00"/>
    <d v="2016-04-17T00:00:00"/>
    <x v="2"/>
    <n v="2573.2980858106421"/>
    <n v="198.32813827129667"/>
    <n v="34.587109667748791"/>
    <n v="0"/>
    <n v="0"/>
    <n v="0"/>
  </r>
  <r>
    <x v="0"/>
    <x v="1"/>
    <d v="2016-04-11T00:00:00"/>
    <d v="2016-04-17T00:00:00"/>
    <x v="2"/>
    <n v="2473.3557361513126"/>
    <n v="115.5509153109092"/>
    <n v="28.952051102904534"/>
    <n v="1"/>
    <n v="115.5509153109092"/>
    <n v="28.952051102904534"/>
  </r>
  <r>
    <x v="0"/>
    <x v="1"/>
    <d v="2016-04-11T00:00:00"/>
    <d v="2016-04-17T00:00:00"/>
    <x v="2"/>
    <n v="2224.6751419435423"/>
    <n v="145.5321991506371"/>
    <n v="14.17133150137397"/>
    <n v="8.4"/>
    <n v="1222.4704728653517"/>
    <n v="119.03918461154136"/>
  </r>
  <r>
    <x v="0"/>
    <x v="2"/>
    <d v="2016-04-11T00:00:00"/>
    <d v="2016-04-17T00:00:00"/>
    <x v="2"/>
    <n v="2657.9160686406794"/>
    <n v="395.30055139929982"/>
    <n v="45.829245377311508"/>
    <n v="7"/>
    <n v="2767.1038597950987"/>
    <n v="320.80471764118056"/>
  </r>
  <r>
    <x v="0"/>
    <x v="2"/>
    <d v="2016-04-11T00:00:00"/>
    <d v="2016-04-17T00:00:00"/>
    <x v="2"/>
    <n v="2184"/>
    <n v="83.143628185907346"/>
    <n v="32.543903048475386"/>
    <n v="113.39999999999999"/>
    <n v="9428.4874362818919"/>
    <n v="3690.4786056971084"/>
  </r>
  <r>
    <x v="0"/>
    <x v="0"/>
    <d v="2016-04-18T00:00:00"/>
    <d v="2016-04-24T00:00:00"/>
    <x v="3"/>
    <n v="2639.1502377335864"/>
    <n v="406.85976606375652"/>
    <n v="62.338018387128159"/>
    <n v="28.719999999999995"/>
    <n v="11685.012481351085"/>
    <n v="1790.3478880783205"/>
  </r>
  <r>
    <x v="0"/>
    <x v="0"/>
    <d v="2016-04-18T00:00:00"/>
    <d v="2016-04-24T00:00:00"/>
    <x v="3"/>
    <n v="2008.3224919032386"/>
    <n v="169.56844352259077"/>
    <n v="41.441398440623971"/>
    <n v="23.6"/>
    <n v="4001.8152671331422"/>
    <n v="978.01700319872577"/>
  </r>
  <r>
    <x v="0"/>
    <x v="0"/>
    <d v="2016-04-18T00:00:00"/>
    <d v="2016-04-24T00:00:00"/>
    <x v="3"/>
    <n v="2390.469576381257"/>
    <n v="437.10405535018481"/>
    <n v="47.280797282445974"/>
    <n v="30.359999999999992"/>
    <n v="13270.479120431608"/>
    <n v="1435.4450054950594"/>
  </r>
  <r>
    <x v="0"/>
    <x v="0"/>
    <d v="2016-04-18T00:00:00"/>
    <d v="2016-04-24T00:00:00"/>
    <x v="3"/>
    <n v="1798.6586299110268"/>
    <n v="127.97358542437291"/>
    <n v="24.451114665600244"/>
    <n v="86.2"/>
    <n v="11031.323063580945"/>
    <n v="2107.6860841747412"/>
  </r>
  <r>
    <x v="0"/>
    <x v="0"/>
    <d v="2016-04-18T00:00:00"/>
    <d v="2016-04-24T00:00:00"/>
    <x v="3"/>
    <n v="1926.5890330966904"/>
    <n v="244.39565243475658"/>
    <n v="24.00509949005118"/>
    <n v="19"/>
    <n v="4643.5173962603749"/>
    <n v="456.09689031097241"/>
  </r>
  <r>
    <x v="0"/>
    <x v="0"/>
    <d v="2016-04-18T00:00:00"/>
    <d v="2016-04-24T00:00:00"/>
    <x v="3"/>
    <n v="1778.6957165625781"/>
    <n v="126.55399785161148"/>
    <n v="25.47976517611778"/>
    <n v="17.079999999999998"/>
    <n v="2161.5422833055241"/>
    <n v="435.19438920809165"/>
  </r>
  <r>
    <x v="0"/>
    <x v="0"/>
    <d v="2016-04-18T00:00:00"/>
    <d v="2016-04-24T00:00:00"/>
    <x v="3"/>
    <n v="1958.2571623350659"/>
    <n v="86.838329868052597"/>
    <n v="35.407736905237925"/>
    <n v="0"/>
    <n v="0"/>
    <n v="0"/>
  </r>
  <r>
    <x v="0"/>
    <x v="0"/>
    <d v="2016-04-18T00:00:00"/>
    <d v="2016-04-24T00:00:00"/>
    <x v="3"/>
    <n v="1718.7670348721024"/>
    <n v="102.28447092326132"/>
    <n v="22.056754596322889"/>
    <n v="18.14"/>
    <n v="1855.4403025479605"/>
    <n v="400.10952837729724"/>
  </r>
  <r>
    <x v="0"/>
    <x v="0"/>
    <d v="2016-04-18T00:00:00"/>
    <d v="2016-04-24T00:00:00"/>
    <x v="3"/>
    <n v="1808.5947385524742"/>
    <n v="105.9640147895052"/>
    <n v="25.466555267358217"/>
    <n v="145.69"/>
    <n v="15437.897314683012"/>
    <n v="3710.2224369014184"/>
  </r>
  <r>
    <x v="0"/>
    <x v="0"/>
    <d v="2016-04-18T00:00:00"/>
    <d v="2016-04-24T00:00:00"/>
    <x v="3"/>
    <n v="1858.4965102005187"/>
    <n v="106.75161045989626"/>
    <n v="27.918271149241718"/>
    <n v="233.52000000000004"/>
    <n v="24928.636074594979"/>
    <n v="6519.4746787709273"/>
  </r>
  <r>
    <x v="0"/>
    <x v="0"/>
    <d v="2016-04-18T00:00:00"/>
    <d v="2016-04-24T00:00:00"/>
    <x v="3"/>
    <n v="1778.6307408073542"/>
    <n v="94.001144484412634"/>
    <n v="24.083633093525123"/>
    <n v="15.05"/>
    <n v="1414.7172244904102"/>
    <n v="362.45867805755313"/>
  </r>
  <r>
    <x v="0"/>
    <x v="0"/>
    <d v="2016-04-18T00:00:00"/>
    <d v="2016-04-24T00:00:00"/>
    <x v="3"/>
    <n v="1926.2460000000001"/>
    <n v="49.246000000000095"/>
    <n v="49"/>
    <n v="20.11"/>
    <n v="990.33706000000188"/>
    <n v="985.39"/>
  </r>
  <r>
    <x v="1"/>
    <x v="0"/>
    <d v="2016-04-18T00:00:00"/>
    <d v="2016-04-24T00:00:00"/>
    <x v="3"/>
    <n v="2008.2795514120348"/>
    <n v="148.05525742939858"/>
    <n v="36.52117054186192"/>
    <n v="7.05"/>
    <n v="1043.7895648772599"/>
    <n v="257.47425232012654"/>
  </r>
  <r>
    <x v="1"/>
    <x v="0"/>
    <d v="2016-04-18T00:00:00"/>
    <d v="2016-04-24T00:00:00"/>
    <x v="3"/>
    <n v="1798.6974422086992"/>
    <n v="147.41854655826023"/>
    <n v="27.380352154828643"/>
    <n v="32.085000000000001"/>
    <n v="4729.9240663217797"/>
    <n v="878.49859888767708"/>
  </r>
  <r>
    <x v="1"/>
    <x v="0"/>
    <d v="2016-04-18T00:00:00"/>
    <d v="2016-04-24T00:00:00"/>
    <x v="3"/>
    <n v="1778.6567620073831"/>
    <n v="107.0377656988926"/>
    <n v="20.529502145066317"/>
    <n v="29.074999999999999"/>
    <n v="3112.1230376953022"/>
    <n v="596.89527486780321"/>
  </r>
  <r>
    <x v="1"/>
    <x v="0"/>
    <d v="2016-04-18T00:00:00"/>
    <d v="2016-04-24T00:00:00"/>
    <x v="3"/>
    <n v="1808.6066494958068"/>
    <n v="111.93139739916137"/>
    <n v="19.314791333865742"/>
    <n v="110.90999999999998"/>
    <n v="12414.311285540985"/>
    <n v="2142.2035068390492"/>
  </r>
  <r>
    <x v="1"/>
    <x v="0"/>
    <d v="2016-04-18T00:00:00"/>
    <d v="2016-04-24T00:00:00"/>
    <x v="3"/>
    <n v="1858.5100788929926"/>
    <n v="113.54952538929911"/>
    <n v="20.122025354362222"/>
    <n v="137.04"/>
    <n v="15560.826959349548"/>
    <n v="2757.5223545617987"/>
  </r>
  <r>
    <x v="1"/>
    <x v="0"/>
    <d v="2016-04-18T00:00:00"/>
    <d v="2016-04-24T00:00:00"/>
    <x v="3"/>
    <n v="1958.253554448434"/>
    <n v="85.030778665469597"/>
    <n v="24.472027727907289"/>
    <n v="27.515000000000001"/>
    <n v="2339.6218749803961"/>
    <n v="673.34784293336907"/>
  </r>
  <r>
    <x v="1"/>
    <x v="0"/>
    <d v="2016-04-18T00:00:00"/>
    <d v="2016-04-24T00:00:00"/>
    <x v="3"/>
    <n v="1718.776058625162"/>
    <n v="106.80537120622557"/>
    <n v="17.123835179088019"/>
    <n v="24.450000000000003"/>
    <n v="2611.3913259922156"/>
    <n v="418.67777012870209"/>
  </r>
  <r>
    <x v="1"/>
    <x v="0"/>
    <d v="2016-04-18T00:00:00"/>
    <d v="2016-04-24T00:00:00"/>
    <x v="3"/>
    <n v="1878.4464976609356"/>
    <n v="101.69532812874832"/>
    <n v="18.497471011595508"/>
    <n v="31.990000000000002"/>
    <n v="3253.2335468386586"/>
    <n v="591.73409766094028"/>
  </r>
  <r>
    <x v="1"/>
    <x v="0"/>
    <d v="2016-04-18T00:00:00"/>
    <d v="2016-04-24T00:00:00"/>
    <x v="3"/>
    <n v="1918.2817404533653"/>
    <n v="59.151967136009262"/>
    <n v="20.882819053325647"/>
    <n v="0"/>
    <n v="0"/>
    <n v="0"/>
  </r>
  <r>
    <x v="1"/>
    <x v="0"/>
    <d v="2016-04-18T00:00:00"/>
    <d v="2016-04-24T00:00:00"/>
    <x v="3"/>
    <n v="1948.2833822818925"/>
    <n v="89.974523228189355"/>
    <n v="36.036050109802318"/>
    <n v="22.4"/>
    <n v="2015.4293203114414"/>
    <n v="807.20752245957192"/>
  </r>
  <r>
    <x v="1"/>
    <x v="0"/>
    <d v="2016-04-18T00:00:00"/>
    <d v="2016-04-24T00:00:00"/>
    <x v="3"/>
    <n v="1728.7251306218186"/>
    <n v="91.290441531090892"/>
    <n v="27.781130851382613"/>
    <n v="19.75"/>
    <n v="1802.986220239045"/>
    <n v="548.67733431480656"/>
  </r>
  <r>
    <x v="1"/>
    <x v="0"/>
    <d v="2016-04-18T00:00:00"/>
    <d v="2016-04-24T00:00:00"/>
    <x v="3"/>
    <n v="1818.5062001197725"/>
    <n v="71.606260005988588"/>
    <n v="19.711997205309899"/>
    <n v="157.86000000000001"/>
    <n v="11303.764204545359"/>
    <n v="3111.7358788302208"/>
  </r>
  <r>
    <x v="1"/>
    <x v="0"/>
    <d v="2016-04-18T00:00:00"/>
    <d v="2016-04-24T00:00:00"/>
    <x v="3"/>
    <n v="1723.7073752593774"/>
    <n v="77.395004948124097"/>
    <n v="17.097486033519544"/>
    <n v="19.850000000000001"/>
    <n v="1536.2908482202633"/>
    <n v="339.38509776536296"/>
  </r>
  <r>
    <x v="1"/>
    <x v="0"/>
    <d v="2016-04-18T00:00:00"/>
    <d v="2016-04-24T00:00:00"/>
    <x v="3"/>
    <n v="1926.2281955112219"/>
    <n v="40.32595112219451"/>
    <n v="23.846384039900158"/>
    <n v="18.25"/>
    <n v="735.94860798004981"/>
    <n v="435.19650872817789"/>
  </r>
  <r>
    <x v="1"/>
    <x v="0"/>
    <d v="2016-04-18T00:00:00"/>
    <d v="2016-04-24T00:00:00"/>
    <x v="3"/>
    <n v="1888.4071512810287"/>
    <n v="91.982791795434196"/>
    <n v="20.874065397268396"/>
    <n v="7"/>
    <n v="643.87954256803937"/>
    <n v="146.11845778087877"/>
  </r>
  <r>
    <x v="0"/>
    <x v="1"/>
    <d v="2016-04-18T00:00:00"/>
    <d v="2016-04-24T00:00:00"/>
    <x v="3"/>
    <n v="2324.3530767462776"/>
    <n v="143.83931138203252"/>
    <n v="51.129114619765915"/>
    <n v="37.4"/>
    <n v="5379.5902456880158"/>
    <n v="1912.2288867792452"/>
  </r>
  <r>
    <x v="0"/>
    <x v="1"/>
    <d v="2016-04-18T00:00:00"/>
    <d v="2016-04-24T00:00:00"/>
    <x v="3"/>
    <n v="2224.5548584403577"/>
    <n v="93.031871083403985"/>
    <n v="42.494675428514256"/>
    <n v="71.52"/>
    <n v="6653.639419885053"/>
    <n v="3039.2191866473395"/>
  </r>
  <r>
    <x v="0"/>
    <x v="1"/>
    <d v="2016-04-18T00:00:00"/>
    <d v="2016-04-24T00:00:00"/>
    <x v="3"/>
    <n v="2573.2980858106421"/>
    <n v="161.835507744192"/>
    <n v="71.079740194853457"/>
    <n v="0"/>
    <n v="0"/>
    <n v="0"/>
  </r>
  <r>
    <x v="0"/>
    <x v="1"/>
    <d v="2016-04-18T00:00:00"/>
    <d v="2016-04-24T00:00:00"/>
    <x v="3"/>
    <n v="2473.2320600044918"/>
    <n v="72.76669765672159"/>
    <n v="46.877363246152981"/>
    <n v="12.52"/>
    <n v="911.03905466215429"/>
    <n v="586.90458784183534"/>
  </r>
  <r>
    <x v="0"/>
    <x v="1"/>
    <d v="2016-04-18T00:00:00"/>
    <d v="2016-04-24T00:00:00"/>
    <x v="3"/>
    <n v="2224.55629900958"/>
    <n v="89.237468553537838"/>
    <n v="46.578632372018546"/>
    <n v="6"/>
    <n v="535.42481132122703"/>
    <n v="279.47179423211128"/>
  </r>
  <r>
    <x v="0"/>
    <x v="2"/>
    <d v="2016-04-18T00:00:00"/>
    <d v="2016-04-24T00:00:00"/>
    <x v="3"/>
    <n v="2657.9150191654171"/>
    <n v="353.43543395802044"/>
    <n v="87.483418290854843"/>
    <n v="4"/>
    <n v="1413.7417358320818"/>
    <n v="349.93367316341937"/>
  </r>
  <r>
    <x v="0"/>
    <x v="2"/>
    <d v="2016-04-18T00:00:00"/>
    <d v="2016-04-24T00:00:00"/>
    <x v="3"/>
    <n v="2184"/>
    <n v="41.859270364817803"/>
    <n v="73.618365817091217"/>
    <n v="59"/>
    <n v="2469.6969515242504"/>
    <n v="4343.4835832083818"/>
  </r>
  <r>
    <x v="0"/>
    <x v="0"/>
    <d v="2016-04-25T00:00:00"/>
    <d v="2016-05-01T00:00:00"/>
    <x v="4"/>
    <n v="2639.1557579662372"/>
    <n v="380.12384307262028"/>
    <n v="90.183508141044967"/>
    <n v="25.799999999999997"/>
    <n v="9807.1951512736014"/>
    <n v="2326.7345100389598"/>
  </r>
  <r>
    <x v="0"/>
    <x v="0"/>
    <d v="2016-04-25T00:00:00"/>
    <d v="2016-05-01T00:00:00"/>
    <x v="4"/>
    <n v="2008.3583814113767"/>
    <n v="187.54908709983488"/>
    <n v="47.347110822554214"/>
    <n v="15.75"/>
    <n v="2953.8981218223994"/>
    <n v="745.71699545522893"/>
  </r>
  <r>
    <x v="0"/>
    <x v="0"/>
    <d v="2016-04-25T00:00:00"/>
    <d v="2016-05-01T00:00:00"/>
    <x v="4"/>
    <n v="2390.589360160815"/>
    <n v="455.37912692903137"/>
    <n v="53.082265394795968"/>
    <n v="29.279999999999987"/>
    <n v="13333.500836482033"/>
    <n v="1554.2487307596252"/>
  </r>
  <r>
    <x v="0"/>
    <x v="0"/>
    <d v="2016-04-25T00:00:00"/>
    <d v="2016-05-01T00:00:00"/>
    <x v="4"/>
    <n v="1798.7387816419327"/>
    <n v="168.12960260830459"/>
    <n v="30.703240393744181"/>
    <n v="77.790000000000006"/>
    <n v="13078.801786900016"/>
    <n v="2388.4050702293603"/>
  </r>
  <r>
    <x v="0"/>
    <x v="0"/>
    <d v="2016-04-25T00:00:00"/>
    <d v="2016-05-01T00:00:00"/>
    <x v="4"/>
    <n v="1926.7650128640657"/>
    <n v="279.76758567717457"/>
    <n v="30.510463605935001"/>
    <n v="15.680000000000001"/>
    <n v="4386.7557434180972"/>
    <n v="478.40406934106085"/>
  </r>
  <r>
    <x v="0"/>
    <x v="0"/>
    <d v="2016-04-25T00:00:00"/>
    <d v="2016-05-01T00:00:00"/>
    <x v="4"/>
    <n v="1778.7295853280696"/>
    <n v="143.52224936285052"/>
    <n v="33.842748988056201"/>
    <n v="17.149999999999999"/>
    <n v="2461.406576572886"/>
    <n v="580.40314514516376"/>
  </r>
  <r>
    <x v="0"/>
    <x v="0"/>
    <d v="2016-04-25T00:00:00"/>
    <d v="2016-05-01T00:00:00"/>
    <x v="4"/>
    <n v="1958.2977730832542"/>
    <n v="107.1843147104305"/>
    <n v="41.559896742654701"/>
    <n v="6.05"/>
    <n v="648.4651039981045"/>
    <n v="251.43737529306094"/>
  </r>
  <r>
    <x v="0"/>
    <x v="0"/>
    <d v="2016-04-25T00:00:00"/>
    <d v="2016-05-01T00:00:00"/>
    <x v="4"/>
    <n v="1718.8505836368172"/>
    <n v="144.14240204539783"/>
    <n v="32.620703417310779"/>
    <n v="227"/>
    <n v="32720.325264305306"/>
    <n v="7404.8996757295463"/>
  </r>
  <r>
    <x v="0"/>
    <x v="0"/>
    <d v="2016-04-25T00:00:00"/>
    <d v="2016-05-01T00:00:00"/>
    <x v="4"/>
    <n v="1808.6327823711392"/>
    <n v="125.0239679407216"/>
    <n v="37.751546829000517"/>
    <n v="149.4"/>
    <n v="18678.580810343807"/>
    <n v="5640.0810962526775"/>
  </r>
  <r>
    <x v="0"/>
    <x v="0"/>
    <d v="2016-04-25T00:00:00"/>
    <d v="2016-05-01T00:00:00"/>
    <x v="4"/>
    <n v="1858.5403852925042"/>
    <n v="128.7330315445613"/>
    <n v="38.951261782454822"/>
    <n v="259.98"/>
    <n v="33468.013540955049"/>
    <n v="10126.549038202606"/>
  </r>
  <r>
    <x v="0"/>
    <x v="0"/>
    <d v="2016-04-25T00:00:00"/>
    <d v="2016-05-01T00:00:00"/>
    <x v="4"/>
    <n v="1778.6393063108007"/>
    <n v="98.292461711150054"/>
    <n v="37.166762284859033"/>
    <n v="21.5"/>
    <n v="2113.287926789726"/>
    <n v="799.0853891244692"/>
  </r>
  <r>
    <x v="0"/>
    <x v="0"/>
    <d v="2016-04-25T00:00:00"/>
    <d v="2016-05-01T00:00:00"/>
    <x v="4"/>
    <n v="1926.2180000000001"/>
    <n v="35.218000000000075"/>
    <n v="55"/>
    <n v="25.03"/>
    <n v="881.50654000000191"/>
    <n v="1376.65"/>
  </r>
  <r>
    <x v="1"/>
    <x v="0"/>
    <d v="2016-04-25T00:00:00"/>
    <d v="2016-05-01T00:00:00"/>
    <x v="4"/>
    <n v="2008.220595020457"/>
    <n v="118.51810524897724"/>
    <n v="51.829123839936074"/>
    <n v="10.25"/>
    <n v="1214.8105788020166"/>
    <n v="531.24851935934475"/>
  </r>
  <r>
    <x v="1"/>
    <x v="0"/>
    <d v="2016-04-25T00:00:00"/>
    <d v="2016-05-01T00:00:00"/>
    <x v="4"/>
    <n v="1798.6641558958499"/>
    <n v="130.74210382083015"/>
    <n v="39.24497705506792"/>
    <n v="65.635000000000005"/>
    <n v="8581.2579842801879"/>
    <n v="2575.844069009383"/>
  </r>
  <r>
    <x v="1"/>
    <x v="0"/>
    <d v="2016-04-25T00:00:00"/>
    <d v="2016-05-01T00:00:00"/>
    <x v="4"/>
    <n v="1778.6186700189564"/>
    <n v="87.953679497156372"/>
    <n v="33.284964581462873"/>
    <n v="30.130000000000003"/>
    <n v="2650.0443632493216"/>
    <n v="1002.8759828394765"/>
  </r>
  <r>
    <x v="1"/>
    <x v="0"/>
    <d v="2016-04-25T00:00:00"/>
    <d v="2016-05-01T00:00:00"/>
    <x v="4"/>
    <n v="1808.5706285293531"/>
    <n v="93.88489320587064"/>
    <n v="30.185198682108421"/>
    <n v="100.31000000000002"/>
    <n v="9417.5936374808862"/>
    <n v="3027.877279802296"/>
  </r>
  <r>
    <x v="1"/>
    <x v="0"/>
    <d v="2016-04-25T00:00:00"/>
    <d v="2016-05-01T00:00:00"/>
    <x v="4"/>
    <n v="1858.4715017318827"/>
    <n v="94.222367673188273"/>
    <n v="30.784632661209798"/>
    <n v="110.58000000000001"/>
    <n v="10419.109417301161"/>
    <n v="3404.1646796765799"/>
  </r>
  <r>
    <x v="1"/>
    <x v="0"/>
    <d v="2016-04-25T00:00:00"/>
    <d v="2016-05-01T00:00:00"/>
    <x v="4"/>
    <n v="1958.2104750548574"/>
    <n v="63.448002483542496"/>
    <n v="32.97861061240792"/>
    <n v="12.55"/>
    <n v="796.27243116845841"/>
    <n v="413.88156318571941"/>
  </r>
  <r>
    <x v="1"/>
    <x v="0"/>
    <d v="2016-04-25T00:00:00"/>
    <d v="2016-05-01T00:00:00"/>
    <x v="4"/>
    <n v="1718.7487418537364"/>
    <n v="93.119668721939433"/>
    <n v="25.688935448468555"/>
    <n v="30.150000000000002"/>
    <n v="2807.5580119664742"/>
    <n v="774.52140377132696"/>
  </r>
  <r>
    <x v="1"/>
    <x v="0"/>
    <d v="2016-04-25T00:00:00"/>
    <d v="2016-05-01T00:00:00"/>
    <x v="4"/>
    <n v="1878.4027555577768"/>
    <n v="79.780534446221509"/>
    <n v="32.736575369851835"/>
    <n v="39.75"/>
    <n v="3171.276244237305"/>
    <n v="1301.2788709516103"/>
  </r>
  <r>
    <x v="1"/>
    <x v="0"/>
    <d v="2016-04-25T00:00:00"/>
    <d v="2016-05-01T00:00:00"/>
    <x v="4"/>
    <n v="1918.2303370181746"/>
    <n v="33.398846105452321"/>
    <n v="35.789649490713145"/>
    <n v="4"/>
    <n v="133.59538442180929"/>
    <n v="143.15859796285258"/>
  </r>
  <r>
    <x v="1"/>
    <x v="0"/>
    <d v="2016-04-25T00:00:00"/>
    <d v="2016-05-01T00:00:00"/>
    <x v="4"/>
    <n v="1948.2284868935915"/>
    <n v="62.471933689359275"/>
    <n v="49.728503693351968"/>
    <n v="18.25"/>
    <n v="1140.1127898308068"/>
    <n v="907.54519240367335"/>
  </r>
  <r>
    <x v="1"/>
    <x v="0"/>
    <d v="2016-04-25T00:00:00"/>
    <d v="2016-05-01T00:00:00"/>
    <x v="4"/>
    <n v="1728.6906459427089"/>
    <n v="74.013617297135625"/>
    <n v="39.399156602455378"/>
    <n v="26"/>
    <n v="1924.3540497255262"/>
    <n v="1024.3780716638398"/>
  </r>
  <r>
    <x v="1"/>
    <x v="0"/>
    <d v="2016-04-25T00:00:00"/>
    <d v="2016-05-01T00:00:00"/>
    <x v="4"/>
    <n v="1818.455474498453"/>
    <n v="46.192723724922644"/>
    <n v="34.988970955185096"/>
    <n v="88.89"/>
    <n v="4106.0712119083737"/>
    <n v="3110.1696282064031"/>
  </r>
  <r>
    <x v="1"/>
    <x v="0"/>
    <d v="2016-04-25T00:00:00"/>
    <d v="2016-05-01T00:00:00"/>
    <x v="4"/>
    <n v="1723.6735388667198"/>
    <n v="60.442972226655684"/>
    <n v="28.124820430965656"/>
    <n v="30.380000000000003"/>
    <n v="1836.2574962457998"/>
    <n v="854.43204469273667"/>
  </r>
  <r>
    <x v="1"/>
    <x v="0"/>
    <d v="2016-04-25T00:00:00"/>
    <d v="2016-05-01T00:00:00"/>
    <x v="4"/>
    <n v="1926.1659012468829"/>
    <n v="9.116524688279469"/>
    <n v="39.222942643391434"/>
    <n v="31.215"/>
    <n v="284.57231814464365"/>
    <n v="1224.3441546134636"/>
  </r>
  <r>
    <x v="1"/>
    <x v="0"/>
    <d v="2016-04-25T00:00:00"/>
    <d v="2016-05-01T00:00:00"/>
    <x v="4"/>
    <n v="1888.3740947562555"/>
    <n v="75.42147288405954"/>
    <n v="28.654446216728047"/>
    <n v="6"/>
    <n v="452.52883730435724"/>
    <n v="171.92667730036828"/>
  </r>
  <r>
    <x v="0"/>
    <x v="1"/>
    <d v="2016-04-25T00:00:00"/>
    <d v="2016-05-01T00:00:00"/>
    <x v="4"/>
    <n v="2324.3718830387456"/>
    <n v="117.52299647992777"/>
    <n v="81.225494307969257"/>
    <n v="61.24"/>
    <n v="7197.108304430777"/>
    <n v="4974.2492714200371"/>
  </r>
  <r>
    <x v="0"/>
    <x v="1"/>
    <d v="2016-04-25T00:00:00"/>
    <d v="2016-05-01T00:00:00"/>
    <x v="4"/>
    <n v="2224.6767278662737"/>
    <n v="91.486425259662155"/>
    <n v="68.535875861380646"/>
    <n v="80.44"/>
    <n v="7359.168047887224"/>
    <n v="5513.0258542894589"/>
  </r>
  <r>
    <x v="0"/>
    <x v="1"/>
    <d v="2016-04-25T00:00:00"/>
    <d v="2016-05-01T00:00:00"/>
    <x v="4"/>
    <n v="2573.1934285642869"/>
    <n v="99.0226877124569"/>
    <n v="112.8564537092584"/>
    <n v="4"/>
    <n v="396.0907508498276"/>
    <n v="451.42581483703361"/>
  </r>
  <r>
    <x v="0"/>
    <x v="1"/>
    <d v="2016-04-25T00:00:00"/>
    <d v="2016-05-01T00:00:00"/>
    <x v="4"/>
    <n v="2473.2607967234831"/>
    <n v="16.278691355093542"/>
    <n v="109.14145006498075"/>
    <n v="9.4"/>
    <n v="153.01969873787931"/>
    <n v="1025.929630610819"/>
  </r>
  <r>
    <x v="0"/>
    <x v="1"/>
    <d v="2016-04-25T00:00:00"/>
    <d v="2016-05-01T00:00:00"/>
    <x v="4"/>
    <n v="2224.6383339866179"/>
    <n v="87.189514892394982"/>
    <n v="65.115616417836009"/>
    <n v="22.439999999999998"/>
    <n v="1956.5327141853431"/>
    <n v="1461.1944324162398"/>
  </r>
  <r>
    <x v="0"/>
    <x v="2"/>
    <d v="2016-04-25T00:00:00"/>
    <d v="2016-05-01T00:00:00"/>
    <x v="4"/>
    <n v="2658.0152038691963"/>
    <n v="369.91203362456326"/>
    <n v="91.143944083873976"/>
    <n v="13.399999999999999"/>
    <n v="4956.8212505691472"/>
    <n v="1221.328850723911"/>
  </r>
  <r>
    <x v="0"/>
    <x v="2"/>
    <d v="2016-04-25T00:00:00"/>
    <d v="2016-05-01T00:00:00"/>
    <x v="4"/>
    <n v="2184"/>
    <n v="78.376914633538036"/>
    <n v="79.469191238836402"/>
    <n v="100"/>
    <n v="7837.6914633538036"/>
    <n v="7946.9191238836402"/>
  </r>
  <r>
    <x v="0"/>
    <x v="0"/>
    <d v="2016-05-01T00:00:00"/>
    <d v="2016-05-08T00:00:00"/>
    <x v="5"/>
    <n v="2638.9844751273599"/>
    <n v="373.29987818399741"/>
    <n v="62.579622415343692"/>
    <n v="33.119999999999997"/>
    <n v="12363.691965453992"/>
    <n v="2072.6370943961829"/>
  </r>
  <r>
    <x v="0"/>
    <x v="0"/>
    <d v="2016-05-01T00:00:00"/>
    <d v="2016-05-08T00:00:00"/>
    <x v="5"/>
    <n v="2008.3583814113767"/>
    <n v="187.54908709983488"/>
    <n v="47.347110822554214"/>
    <n v="20.149999999999999"/>
    <n v="3779.1141050616725"/>
    <n v="954.04428307446733"/>
  </r>
  <r>
    <x v="0"/>
    <x v="0"/>
    <d v="2016-05-01T00:00:00"/>
    <d v="2016-05-08T00:00:00"/>
    <x v="5"/>
    <n v="2390.589360160815"/>
    <n v="455.37912692903137"/>
    <n v="53.082265394795968"/>
    <n v="37.639999999999993"/>
    <n v="17140.470337608738"/>
    <n v="1998.0164694601199"/>
  </r>
  <r>
    <x v="0"/>
    <x v="0"/>
    <d v="2016-05-01T00:00:00"/>
    <d v="2016-05-08T00:00:00"/>
    <x v="5"/>
    <n v="1798.7387816419327"/>
    <n v="168.12960260830459"/>
    <n v="30.703240393744181"/>
    <n v="85.97999999999999"/>
    <n v="14455.783232262027"/>
    <n v="2639.8646090541242"/>
  </r>
  <r>
    <x v="0"/>
    <x v="0"/>
    <d v="2016-05-01T00:00:00"/>
    <d v="2016-05-08T00:00:00"/>
    <x v="5"/>
    <n v="1926.7650128640657"/>
    <n v="279.76758567717457"/>
    <n v="30.510463605935001"/>
    <n v="17.96"/>
    <n v="5024.6258387620555"/>
    <n v="547.96792636259261"/>
  </r>
  <r>
    <x v="0"/>
    <x v="0"/>
    <d v="2016-05-01T00:00:00"/>
    <d v="2016-05-08T00:00:00"/>
    <x v="5"/>
    <n v="1778.7295853280696"/>
    <n v="143.52224936285052"/>
    <n v="33.842748988056201"/>
    <n v="27.6"/>
    <n v="3961.2140824146745"/>
    <n v="934.05987207035116"/>
  </r>
  <r>
    <x v="0"/>
    <x v="0"/>
    <d v="2016-05-01T00:00:00"/>
    <d v="2016-05-08T00:00:00"/>
    <x v="5"/>
    <n v="1958.2987507856537"/>
    <n v="107.67414361251076"/>
    <n v="38.324998752930469"/>
    <n v="0"/>
    <n v="0"/>
    <n v="0"/>
  </r>
  <r>
    <x v="0"/>
    <x v="0"/>
    <d v="2016-05-01T00:00:00"/>
    <d v="2016-05-08T00:00:00"/>
    <x v="5"/>
    <n v="1718.8426215515092"/>
    <n v="140.15339730606138"/>
    <n v="36.193165377899504"/>
    <n v="26.83"/>
    <n v="3760.3156497216264"/>
    <n v="971.06262708904364"/>
  </r>
  <r>
    <x v="0"/>
    <x v="0"/>
    <d v="2016-05-01T00:00:00"/>
    <d v="2016-05-08T00:00:00"/>
    <x v="5"/>
    <n v="1808.6319131530363"/>
    <n v="124.5884896711741"/>
    <n v="36.764532707948774"/>
    <n v="179.47000000000003"/>
    <n v="22359.89624128562"/>
    <n v="6598.130685095568"/>
  </r>
  <r>
    <x v="0"/>
    <x v="0"/>
    <d v="2016-05-01T00:00:00"/>
    <d v="2016-05-08T00:00:00"/>
    <x v="5"/>
    <n v="1858.5400930284745"/>
    <n v="128.58660726574567"/>
    <n v="37.506058943799189"/>
    <n v="268.60999999999996"/>
    <n v="34539.64857765194"/>
    <n v="10074.502492893898"/>
  </r>
  <r>
    <x v="0"/>
    <x v="0"/>
    <d v="2016-05-01T00:00:00"/>
    <d v="2016-05-08T00:00:00"/>
    <x v="5"/>
    <n v="1778.6383883761537"/>
    <n v="97.832576452980902"/>
    <n v="36.198191568969605"/>
    <n v="9.25"/>
    <n v="904.95133219007334"/>
    <n v="334.83327201296885"/>
  </r>
  <r>
    <x v="0"/>
    <x v="0"/>
    <d v="2016-05-01T00:00:00"/>
    <d v="2016-05-08T00:00:00"/>
    <x v="5"/>
    <n v="1926.232"/>
    <n v="42.231999999999971"/>
    <n v="38"/>
    <n v="34.090000000000003"/>
    <n v="1439.6888799999992"/>
    <n v="1295.42"/>
  </r>
  <r>
    <x v="1"/>
    <x v="0"/>
    <d v="2016-05-01T00:00:00"/>
    <d v="2016-05-08T00:00:00"/>
    <x v="5"/>
    <n v="2008.2212536373613"/>
    <n v="118.8480723181317"/>
    <n v="51.499815387685885"/>
    <n v="3.5"/>
    <n v="415.96825311346095"/>
    <n v="180.2493538569006"/>
  </r>
  <r>
    <x v="1"/>
    <x v="0"/>
    <d v="2016-05-01T00:00:00"/>
    <d v="2016-05-08T00:00:00"/>
    <x v="5"/>
    <n v="1798.6560353850757"/>
    <n v="126.67372792298488"/>
    <n v="44.003556464485428"/>
    <n v="42"/>
    <n v="5320.2965727653645"/>
    <n v="1848.149371508388"/>
  </r>
  <r>
    <x v="1"/>
    <x v="0"/>
    <d v="2016-05-01T00:00:00"/>
    <d v="2016-05-08T00:00:00"/>
    <x v="5"/>
    <n v="1778.6093913598722"/>
    <n v="83.305071296018923"/>
    <n v="38.423146762446549"/>
    <n v="26.5"/>
    <n v="2207.5843893445017"/>
    <n v="1018.2133892048336"/>
  </r>
  <r>
    <x v="1"/>
    <x v="0"/>
    <d v="2016-05-01T00:00:00"/>
    <d v="2016-05-08T00:00:00"/>
    <x v="5"/>
    <n v="1808.5623308057109"/>
    <n v="89.727733661142111"/>
    <n v="35.03060852635781"/>
    <n v="95.294999999999973"/>
    <n v="8550.6043792385353"/>
    <n v="3338.2418395192667"/>
  </r>
  <r>
    <x v="1"/>
    <x v="0"/>
    <d v="2016-05-01T00:00:00"/>
    <d v="2016-05-08T00:00:00"/>
    <x v="5"/>
    <n v="1858.46404415552"/>
    <n v="90.486121915551848"/>
    <n v="35.184874725494183"/>
    <n v="109.30499999999998"/>
    <n v="9890.5855559793927"/>
    <n v="3845.882731870141"/>
  </r>
  <r>
    <x v="1"/>
    <x v="0"/>
    <d v="2016-05-01T00:00:00"/>
    <d v="2016-05-08T00:00:00"/>
    <x v="5"/>
    <n v="1958.2057174246959"/>
    <n v="61.064429772590984"/>
    <n v="36.255091761420545"/>
    <n v="30.335000000000001"/>
    <n v="1852.3894771515475"/>
    <n v="1099.7982085826923"/>
  </r>
  <r>
    <x v="1"/>
    <x v="0"/>
    <d v="2016-05-01T00:00:00"/>
    <d v="2016-05-08T00:00:00"/>
    <x v="5"/>
    <n v="1718.736051042602"/>
    <n v="86.761572343609487"/>
    <n v="32.782619974059799"/>
    <n v="37.28"/>
    <n v="3234.4714169697618"/>
    <n v="1222.1360726329494"/>
  </r>
  <r>
    <x v="1"/>
    <x v="0"/>
    <d v="2016-05-01T00:00:00"/>
    <d v="2016-05-08T00:00:00"/>
    <x v="5"/>
    <n v="1878.3914200919633"/>
    <n v="74.101466073570691"/>
    <n v="37.584636145541708"/>
    <n v="35.5"/>
    <n v="2630.6020456117594"/>
    <n v="1334.2545831667308"/>
  </r>
  <r>
    <x v="1"/>
    <x v="0"/>
    <d v="2016-05-01T00:00:00"/>
    <d v="2016-05-08T00:00:00"/>
    <x v="5"/>
    <n v="1988.3733082442291"/>
    <n v="175.02743035874869"/>
    <n v="44.211272109523634"/>
    <n v="0"/>
    <n v="0"/>
    <n v="0"/>
  </r>
  <r>
    <x v="1"/>
    <x v="0"/>
    <d v="2016-05-01T00:00:00"/>
    <d v="2016-05-08T00:00:00"/>
    <x v="5"/>
    <n v="1918.223506580787"/>
    <n v="29.976796974236095"/>
    <n v="37.677007189934102"/>
    <n v="14"/>
    <n v="419.67515763930533"/>
    <n v="527.47810065907743"/>
  </r>
  <r>
    <x v="1"/>
    <x v="0"/>
    <d v="2016-05-01T00:00:00"/>
    <d v="2016-05-08T00:00:00"/>
    <x v="5"/>
    <n v="1948.2285068576562"/>
    <n v="62.48193568576562"/>
    <n v="49.893207226991535"/>
    <n v="11"/>
    <n v="687.30129254342182"/>
    <n v="548.82527949690689"/>
  </r>
  <r>
    <x v="1"/>
    <x v="0"/>
    <d v="2016-05-01T00:00:00"/>
    <d v="2016-05-08T00:00:00"/>
    <x v="5"/>
    <n v="1728.6854358419005"/>
    <n v="71.40335679209511"/>
    <n v="42.403448447949131"/>
    <n v="19.5"/>
    <n v="1392.3654574458546"/>
    <n v="826.86724473500806"/>
  </r>
  <r>
    <x v="1"/>
    <x v="0"/>
    <d v="2016-05-01T00:00:00"/>
    <d v="2016-05-08T00:00:00"/>
    <x v="5"/>
    <n v="1818.44944595269"/>
    <n v="43.172422297634512"/>
    <n v="38.527248228366034"/>
    <n v="125.74"/>
    <n v="5428.5003797045629"/>
    <n v="4844.4161922347448"/>
  </r>
  <r>
    <x v="1"/>
    <x v="0"/>
    <d v="2016-05-01T00:00:00"/>
    <d v="2016-05-08T00:00:00"/>
    <x v="5"/>
    <n v="1723.664041660016"/>
    <n v="55.684871667996504"/>
    <n v="33.571747805267478"/>
    <n v="21.65"/>
    <n v="1205.5774716121243"/>
    <n v="726.82833998404089"/>
  </r>
  <r>
    <x v="1"/>
    <x v="0"/>
    <d v="2016-05-01T00:00:00"/>
    <d v="2016-05-08T00:00:00"/>
    <x v="5"/>
    <n v="1926.1713875311721"/>
    <n v="11.865153117207001"/>
    <n v="36.479800498753093"/>
    <n v="21.169999999999998"/>
    <n v="251.18529149127218"/>
    <n v="772.2773765586029"/>
  </r>
  <r>
    <x v="1"/>
    <x v="0"/>
    <d v="2016-05-01T00:00:00"/>
    <d v="2016-05-08T00:00:00"/>
    <x v="5"/>
    <n v="1888.3649231881168"/>
    <n v="70.826517246535786"/>
    <n v="34.037757950353807"/>
    <n v="4"/>
    <n v="283.30606898614315"/>
    <n v="136.15103180141523"/>
  </r>
  <r>
    <x v="0"/>
    <x v="1"/>
    <d v="2016-05-01T00:00:00"/>
    <d v="2016-05-08T00:00:00"/>
    <x v="5"/>
    <n v="2324.2329275763932"/>
    <n v="104.48210372977837"/>
    <n v="66.336339125225095"/>
    <n v="50.8"/>
    <n v="5307.6908694727408"/>
    <n v="3369.8860275614347"/>
  </r>
  <r>
    <x v="0"/>
    <x v="1"/>
    <d v="2016-05-01T00:00:00"/>
    <d v="2016-05-08T00:00:00"/>
    <x v="5"/>
    <n v="2224.5594390916808"/>
    <n v="73.742051695296141"/>
    <n v="62.705205732547711"/>
    <n v="82.559999999999974"/>
    <n v="6088.1437879636478"/>
    <n v="5176.9417852791375"/>
  </r>
  <r>
    <x v="0"/>
    <x v="1"/>
    <d v="2016-05-01T00:00:00"/>
    <d v="2016-05-08T00:00:00"/>
    <x v="5"/>
    <n v="2310"/>
    <n v="2310"/>
    <n v="0"/>
    <n v="0"/>
    <n v="0"/>
    <n v="0"/>
  </r>
  <r>
    <x v="0"/>
    <x v="1"/>
    <d v="2016-05-01T00:00:00"/>
    <d v="2016-05-08T00:00:00"/>
    <x v="5"/>
    <n v="2573.0742611477704"/>
    <n v="100.9431123775239"/>
    <n v="86.983378324335717"/>
    <n v="0"/>
    <n v="0"/>
    <n v="0"/>
  </r>
  <r>
    <x v="0"/>
    <x v="1"/>
    <d v="2016-05-01T00:00:00"/>
    <d v="2016-05-08T00:00:00"/>
    <x v="5"/>
    <n v="2473.1686018819355"/>
    <n v="8.1389107892632637"/>
    <n v="98.750067479756126"/>
    <n v="5"/>
    <n v="40.694553946316319"/>
    <n v="493.75033739878063"/>
  </r>
  <r>
    <x v="0"/>
    <x v="1"/>
    <d v="2016-05-01T00:00:00"/>
    <d v="2016-05-08T00:00:00"/>
    <x v="5"/>
    <n v="2224.5290003370451"/>
    <n v="72.889338880012019"/>
    <n v="57.439728866031146"/>
    <n v="5"/>
    <n v="364.4466944000601"/>
    <n v="287.19864433015573"/>
  </r>
  <r>
    <x v="0"/>
    <x v="2"/>
    <d v="2016-05-01T00:00:00"/>
    <d v="2016-05-08T00:00:00"/>
    <x v="5"/>
    <n v="2658.0152038691963"/>
    <n v="369.91203362456326"/>
    <n v="91.143944083873976"/>
    <n v="11.4"/>
    <n v="4216.9971833200216"/>
    <n v="1039.0409625561633"/>
  </r>
  <r>
    <x v="0"/>
    <x v="2"/>
    <d v="2016-05-01T00:00:00"/>
    <d v="2016-05-08T00:00:00"/>
    <x v="5"/>
    <n v="2184"/>
    <n v="78.376914633538036"/>
    <n v="79.469191238836402"/>
    <n v="114.40000000000002"/>
    <n v="8966.3190340767524"/>
    <n v="9091.2754777228856"/>
  </r>
  <r>
    <x v="0"/>
    <x v="0"/>
    <d v="2016-05-09T00:00:00"/>
    <d v="2016-05-15T00:00:00"/>
    <x v="6"/>
    <n v="2688.9250000000002"/>
    <n v="328.92500000000018"/>
    <n v="145"/>
    <n v="56.95999999999998"/>
    <n v="18735.568000000003"/>
    <n v="8259.1999999999971"/>
  </r>
  <r>
    <x v="0"/>
    <x v="0"/>
    <d v="2016-05-09T00:00:00"/>
    <d v="2016-05-15T00:00:00"/>
    <x v="6"/>
    <n v="2048.1179999999999"/>
    <n v="107.11799999999994"/>
    <n v="163"/>
    <n v="23.800000000000004"/>
    <n v="2549.4083999999989"/>
    <n v="3879.4000000000005"/>
  </r>
  <r>
    <x v="0"/>
    <x v="0"/>
    <d v="2016-05-09T00:00:00"/>
    <d v="2016-05-15T00:00:00"/>
    <x v="6"/>
    <n v="2440.3649999999998"/>
    <n v="360.36499999999978"/>
    <n v="153"/>
    <n v="39.599999999999987"/>
    <n v="14270.453999999987"/>
    <n v="6058.7999999999984"/>
  </r>
  <r>
    <x v="0"/>
    <x v="0"/>
    <d v="2016-05-09T00:00:00"/>
    <d v="2016-05-15T00:00:00"/>
    <x v="6"/>
    <n v="1838.5"/>
    <n v="88.5"/>
    <n v="151"/>
    <n v="98.930000000000021"/>
    <n v="8755.3050000000021"/>
    <n v="14938.430000000004"/>
  </r>
  <r>
    <x v="0"/>
    <x v="0"/>
    <d v="2016-05-09T00:00:00"/>
    <d v="2016-05-15T00:00:00"/>
    <x v="6"/>
    <n v="1976.02"/>
    <n v="180.01999999999998"/>
    <n v="149"/>
    <n v="32.200000000000003"/>
    <n v="5796.6440000000002"/>
    <n v="4797.8"/>
  </r>
  <r>
    <x v="0"/>
    <x v="0"/>
    <d v="2016-05-09T00:00:00"/>
    <d v="2016-05-15T00:00:00"/>
    <x v="6"/>
    <n v="1818.518"/>
    <n v="77.518000000000029"/>
    <n v="152"/>
    <n v="16.25"/>
    <n v="1259.6675000000005"/>
    <n v="2470"/>
  </r>
  <r>
    <x v="0"/>
    <x v="0"/>
    <d v="2016-05-09T00:00:00"/>
    <d v="2016-05-15T00:00:00"/>
    <x v="6"/>
    <n v="1998.1480000000001"/>
    <n v="72.148000000000138"/>
    <n v="152"/>
    <n v="16"/>
    <n v="1154.3680000000022"/>
    <n v="2432"/>
  </r>
  <r>
    <x v="0"/>
    <x v="0"/>
    <d v="2016-05-09T00:00:00"/>
    <d v="2016-05-15T00:00:00"/>
    <x v="6"/>
    <n v="1758.644"/>
    <n v="80.644000000000005"/>
    <n v="152"/>
    <n v="36.980000000000004"/>
    <n v="2982.2151200000003"/>
    <n v="5620.9600000000009"/>
  </r>
  <r>
    <x v="0"/>
    <x v="0"/>
    <d v="2016-05-09T00:00:00"/>
    <d v="2016-05-15T00:00:00"/>
    <x v="6"/>
    <n v="1848.48"/>
    <n v="88.480000000000018"/>
    <n v="156"/>
    <n v="176.07"/>
    <n v="15578.673600000002"/>
    <n v="27466.92"/>
  </r>
  <r>
    <x v="0"/>
    <x v="0"/>
    <d v="2016-05-09T00:00:00"/>
    <d v="2016-05-15T00:00:00"/>
    <x v="6"/>
    <n v="1898.366"/>
    <n v="81.365999999999985"/>
    <n v="156"/>
    <n v="287.22000000000003"/>
    <n v="23369.942519999997"/>
    <n v="44806.320000000007"/>
  </r>
  <r>
    <x v="0"/>
    <x v="0"/>
    <d v="2016-05-09T00:00:00"/>
    <d v="2016-05-15T00:00:00"/>
    <x v="6"/>
    <n v="1818.48"/>
    <n v="58.480000000000018"/>
    <n v="154"/>
    <n v="16"/>
    <n v="935.68000000000029"/>
    <n v="2464"/>
  </r>
  <r>
    <x v="0"/>
    <x v="0"/>
    <d v="2016-05-09T00:00:00"/>
    <d v="2016-05-15T00:00:00"/>
    <x v="6"/>
    <n v="1986.0119999999999"/>
    <n v="-7.9880000000000564"/>
    <n v="157"/>
    <n v="22.04"/>
    <n v="-176.05552000000122"/>
    <n v="3460.2799999999997"/>
  </r>
  <r>
    <x v="1"/>
    <x v="0"/>
    <d v="2016-05-09T00:00:00"/>
    <d v="2016-05-15T00:00:00"/>
    <x v="6"/>
    <n v="2048.1129387412589"/>
    <n v="104.58230937062876"/>
    <n v="100.95780219780295"/>
    <n v="4.8"/>
    <n v="501.99508497901803"/>
    <n v="484.59745054945415"/>
  </r>
  <r>
    <x v="1"/>
    <x v="0"/>
    <d v="2016-05-09T00:00:00"/>
    <d v="2016-05-15T00:00:00"/>
    <x v="6"/>
    <n v="1838.4951805172759"/>
    <n v="86.085439155185895"/>
    <n v="113.64611044537355"/>
    <n v="64.33"/>
    <n v="5537.8763008531087"/>
    <n v="7310.8542849508804"/>
  </r>
  <r>
    <x v="1"/>
    <x v="0"/>
    <d v="2016-05-09T00:00:00"/>
    <d v="2016-05-15T00:00:00"/>
    <x v="6"/>
    <n v="1818.5187027588966"/>
    <n v="77.870082207116866"/>
    <n v="107.3123550579769"/>
    <n v="11"/>
    <n v="856.57090427828552"/>
    <n v="1180.4359056377459"/>
  </r>
  <r>
    <x v="1"/>
    <x v="0"/>
    <d v="2016-05-09T00:00:00"/>
    <d v="2016-05-15T00:00:00"/>
    <x v="6"/>
    <n v="1848.4817044418908"/>
    <n v="89.333925387229101"/>
    <n v="105.42031328070334"/>
    <n v="115.67999999999996"/>
    <n v="10334.148488794659"/>
    <n v="12195.021840311758"/>
  </r>
  <r>
    <x v="1"/>
    <x v="0"/>
    <d v="2016-05-09T00:00:00"/>
    <d v="2016-05-15T00:00:00"/>
    <x v="6"/>
    <n v="1898.367821367257"/>
    <n v="82.278504995707863"/>
    <n v="102.25137993332396"/>
    <n v="140.63499999999999"/>
    <n v="11571.237550071375"/>
    <n v="14380.122816923014"/>
  </r>
  <r>
    <x v="1"/>
    <x v="0"/>
    <d v="2016-05-09T00:00:00"/>
    <d v="2016-05-15T00:00:00"/>
    <x v="6"/>
    <n v="1998.1482901244431"/>
    <n v="72.293352346043775"/>
    <n v="95.13953918063271"/>
    <n v="25.015000000000001"/>
    <n v="1808.4182089362851"/>
    <n v="2379.9155726035274"/>
  </r>
  <r>
    <x v="1"/>
    <x v="0"/>
    <d v="2016-05-09T00:00:00"/>
    <d v="2016-05-15T00:00:00"/>
    <x v="6"/>
    <n v="1758.6460892115354"/>
    <n v="81.690694979230102"/>
    <n v="109.08472799169158"/>
    <n v="31.8"/>
    <n v="2597.7641003395174"/>
    <n v="3468.8943501357921"/>
  </r>
  <r>
    <x v="1"/>
    <x v="0"/>
    <d v="2016-05-09T00:00:00"/>
    <d v="2016-05-15T00:00:00"/>
    <x v="6"/>
    <n v="1918.2428332100369"/>
    <n v="39.659438228531144"/>
    <n v="96.547005898230509"/>
    <n v="49.04"/>
    <n v="1944.8988507271672"/>
    <n v="4734.6651692492242"/>
  </r>
  <r>
    <x v="1"/>
    <x v="0"/>
    <d v="2016-05-09T00:00:00"/>
    <d v="2016-05-15T00:00:00"/>
    <x v="6"/>
    <n v="1988.2321459724167"/>
    <n v="104.30513218069177"/>
    <n v="106.13269038576846"/>
    <n v="0"/>
    <n v="0"/>
    <n v="0"/>
  </r>
  <r>
    <x v="1"/>
    <x v="0"/>
    <d v="2016-05-09T00:00:00"/>
    <d v="2016-05-15T00:00:00"/>
    <x v="6"/>
    <n v="1958.1451437886958"/>
    <n v="30.717038136605879"/>
    <n v="78.905537247855818"/>
    <n v="16"/>
    <n v="491.47261018569407"/>
    <n v="1262.4885959656931"/>
  </r>
  <r>
    <x v="1"/>
    <x v="0"/>
    <d v="2016-05-09T00:00:00"/>
    <d v="2016-05-15T00:00:00"/>
    <x v="6"/>
    <n v="1988.0840268816132"/>
    <n v="30.097467688163306"/>
    <n v="116.15395787582133"/>
    <n v="15.600000000000001"/>
    <n v="469.52049593534764"/>
    <n v="1812.001742862813"/>
  </r>
  <r>
    <x v="1"/>
    <x v="0"/>
    <d v="2016-05-09T00:00:00"/>
    <d v="2016-05-15T00:00:00"/>
    <x v="6"/>
    <n v="1768.5604297464563"/>
    <n v="48.775302974645683"/>
    <n v="119.31357556398484"/>
    <n v="29.25"/>
    <n v="1426.6776120083862"/>
    <n v="3489.9220852465564"/>
  </r>
  <r>
    <x v="1"/>
    <x v="0"/>
    <d v="2016-05-09T00:00:00"/>
    <d v="2016-05-15T00:00:00"/>
    <x v="6"/>
    <n v="1878.3612842130499"/>
    <n v="59.003390738003191"/>
    <n v="98.46865385383785"/>
    <n v="115.15500000000002"/>
    <n v="6794.5354604347585"/>
    <n v="11339.157834538699"/>
  </r>
  <r>
    <x v="1"/>
    <x v="0"/>
    <d v="2016-05-09T00:00:00"/>
    <d v="2016-05-15T00:00:00"/>
    <x v="6"/>
    <n v="1763.5871515674919"/>
    <n v="57.16293531349811"/>
    <n v="104.52375698881815"/>
    <n v="30.35"/>
    <n v="1734.8950867646677"/>
    <n v="3172.2960246106309"/>
  </r>
  <r>
    <x v="1"/>
    <x v="0"/>
    <d v="2016-05-09T00:00:00"/>
    <d v="2016-05-15T00:00:00"/>
    <x v="6"/>
    <n v="1986.0125675810473"/>
    <n v="-7.7036418952618533"/>
    <n v="108.80249376558595"/>
    <n v="40.174999999999997"/>
    <n v="-309.49381314214492"/>
    <n v="4371.1401870324153"/>
  </r>
  <r>
    <x v="1"/>
    <x v="0"/>
    <d v="2016-05-09T00:00:00"/>
    <d v="2016-05-15T00:00:00"/>
    <x v="6"/>
    <n v="1928.2890488333533"/>
    <n v="72.8134655100082"/>
    <n v="98.804222102361337"/>
    <n v="3"/>
    <n v="218.4403965300246"/>
    <n v="296.41266630708401"/>
  </r>
  <r>
    <x v="0"/>
    <x v="1"/>
    <d v="2016-05-09T00:00:00"/>
    <d v="2016-05-15T00:00:00"/>
    <x v="6"/>
    <n v="2324.0949999999998"/>
    <n v="3.0949999999997999"/>
    <n v="140"/>
    <n v="111.80000000000001"/>
    <n v="346.02099999997768"/>
    <n v="15652.000000000002"/>
  </r>
  <r>
    <x v="0"/>
    <x v="1"/>
    <d v="2016-05-09T00:00:00"/>
    <d v="2016-05-15T00:00:00"/>
    <x v="6"/>
    <n v="2224.61"/>
    <n v="16.610000000000127"/>
    <n v="130"/>
    <n v="125.39999999999998"/>
    <n v="2082.8940000000157"/>
    <n v="16301.999999999996"/>
  </r>
  <r>
    <x v="0"/>
    <x v="1"/>
    <d v="2016-05-09T00:00:00"/>
    <d v="2016-05-15T00:00:00"/>
    <x v="6"/>
    <n v="2310"/>
    <n v="2310"/>
    <n v="0"/>
    <n v="0"/>
    <n v="0"/>
    <n v="0"/>
  </r>
  <r>
    <x v="0"/>
    <x v="1"/>
    <d v="2016-05-09T00:00:00"/>
    <d v="2016-05-15T00:00:00"/>
    <x v="6"/>
    <n v="2285"/>
    <n v="2285"/>
    <n v="0"/>
    <n v="0"/>
    <n v="0"/>
    <n v="0"/>
  </r>
  <r>
    <x v="0"/>
    <x v="1"/>
    <d v="2016-05-09T00:00:00"/>
    <d v="2016-05-15T00:00:00"/>
    <x v="6"/>
    <n v="2573.02"/>
    <n v="39.019999999999982"/>
    <n v="138"/>
    <n v="7.68"/>
    <n v="299.67359999999985"/>
    <n v="1059.8399999999999"/>
  </r>
  <r>
    <x v="0"/>
    <x v="1"/>
    <d v="2016-05-09T00:00:00"/>
    <d v="2016-05-15T00:00:00"/>
    <x v="6"/>
    <n v="2473.2249999999999"/>
    <n v="-13.775000000000091"/>
    <n v="132"/>
    <n v="14.4"/>
    <n v="-198.36000000000132"/>
    <n v="1900.8"/>
  </r>
  <r>
    <x v="0"/>
    <x v="1"/>
    <d v="2016-05-09T00:00:00"/>
    <d v="2016-05-15T00:00:00"/>
    <x v="6"/>
    <n v="2224.5349999999999"/>
    <n v="-2.4650000000001455"/>
    <n v="134"/>
    <n v="7"/>
    <n v="-17.255000000001019"/>
    <n v="938"/>
  </r>
  <r>
    <x v="0"/>
    <x v="2"/>
    <d v="2016-05-09T00:00:00"/>
    <d v="2016-05-15T00:00:00"/>
    <x v="6"/>
    <n v="2657.5250000000001"/>
    <n v="192.52500000000009"/>
    <n v="170"/>
    <n v="12.600000000000001"/>
    <n v="2425.8150000000014"/>
    <n v="2142.0000000000005"/>
  </r>
  <r>
    <x v="0"/>
    <x v="2"/>
    <d v="2016-05-09T00:00:00"/>
    <d v="2016-05-15T00:00:00"/>
    <x v="6"/>
    <n v="2184"/>
    <n v="-54"/>
    <n v="164"/>
    <n v="94.600000000000009"/>
    <n v="-5108.4000000000005"/>
    <n v="15514.400000000001"/>
  </r>
  <r>
    <x v="0"/>
    <x v="0"/>
    <d v="2016-05-16T00:00:00"/>
    <d v="2016-05-22T00:00:00"/>
    <x v="7"/>
    <n v="2688.77"/>
    <n v="303.77"/>
    <n v="139"/>
    <n v="32.199999999999982"/>
    <n v="9781.393999999993"/>
    <n v="4475.7999999999975"/>
  </r>
  <r>
    <x v="0"/>
    <x v="0"/>
    <d v="2016-05-16T00:00:00"/>
    <d v="2016-05-22T00:00:00"/>
    <x v="7"/>
    <n v="2048.0639999999999"/>
    <n v="80.063999999999851"/>
    <n v="156"/>
    <n v="23.4"/>
    <n v="1873.4975999999963"/>
    <n v="3650.3999999999996"/>
  </r>
  <r>
    <x v="0"/>
    <x v="0"/>
    <d v="2016-05-16T00:00:00"/>
    <d v="2016-05-22T00:00:00"/>
    <x v="7"/>
    <n v="2440.2049999999999"/>
    <n v="341.20499999999993"/>
    <n v="140"/>
    <n v="42.239999999999995"/>
    <n v="14412.499199999995"/>
    <n v="5913.5999999999995"/>
  </r>
  <r>
    <x v="0"/>
    <x v="0"/>
    <d v="2016-05-16T00:00:00"/>
    <d v="2016-05-22T00:00:00"/>
    <x v="7"/>
    <n v="1838.4359999999999"/>
    <n v="56.435999999999922"/>
    <n v="147"/>
    <n v="69.05"/>
    <n v="3896.9057999999945"/>
    <n v="10150.35"/>
  </r>
  <r>
    <x v="0"/>
    <x v="0"/>
    <d v="2016-05-16T00:00:00"/>
    <d v="2016-05-22T00:00:00"/>
    <x v="7"/>
    <n v="1975.835"/>
    <n v="142.83500000000004"/>
    <n v="157"/>
    <n v="33.239999999999995"/>
    <n v="4747.8354000000008"/>
    <n v="5218.6799999999994"/>
  </r>
  <r>
    <x v="0"/>
    <x v="0"/>
    <d v="2016-05-16T00:00:00"/>
    <d v="2016-05-22T00:00:00"/>
    <x v="7"/>
    <n v="1818.4659999999999"/>
    <n v="51.465999999999894"/>
    <n v="149"/>
    <n v="18.41"/>
    <n v="947.48905999999806"/>
    <n v="2743.09"/>
  </r>
  <r>
    <x v="0"/>
    <x v="0"/>
    <d v="2016-05-16T00:00:00"/>
    <d v="2016-05-22T00:00:00"/>
    <x v="7"/>
    <n v="1998.1219999999998"/>
    <n v="59.121999999999844"/>
    <n v="139"/>
    <n v="0"/>
    <n v="0"/>
    <n v="0"/>
  </r>
  <r>
    <x v="0"/>
    <x v="0"/>
    <d v="2016-05-16T00:00:00"/>
    <d v="2016-05-22T00:00:00"/>
    <x v="7"/>
    <n v="1758.598"/>
    <n v="57.597999999999956"/>
    <n v="149"/>
    <n v="35.989999999999995"/>
    <n v="2072.9520199999984"/>
    <n v="5362.5099999999993"/>
  </r>
  <r>
    <x v="0"/>
    <x v="0"/>
    <d v="2016-05-16T00:00:00"/>
    <d v="2016-05-22T00:00:00"/>
    <x v="7"/>
    <n v="1848.4459999999999"/>
    <n v="71.445999999999913"/>
    <n v="146"/>
    <n v="151.41"/>
    <n v="10817.638859999986"/>
    <n v="22105.86"/>
  </r>
  <r>
    <x v="0"/>
    <x v="0"/>
    <d v="2016-05-16T00:00:00"/>
    <d v="2016-05-22T00:00:00"/>
    <x v="7"/>
    <n v="1898.336"/>
    <n v="66.336000000000013"/>
    <n v="142"/>
    <n v="243.54999999999998"/>
    <n v="16156.132800000001"/>
    <n v="34584.1"/>
  </r>
  <r>
    <x v="0"/>
    <x v="0"/>
    <d v="2016-05-16T00:00:00"/>
    <d v="2016-05-22T00:00:00"/>
    <x v="7"/>
    <n v="1818.4459999999999"/>
    <n v="41.445999999999913"/>
    <n v="144"/>
    <n v="15.05"/>
    <n v="623.76229999999873"/>
    <n v="2167.2000000000003"/>
  </r>
  <r>
    <x v="0"/>
    <x v="0"/>
    <d v="2016-05-16T00:00:00"/>
    <d v="2016-05-22T00:00:00"/>
    <x v="7"/>
    <n v="1985.998"/>
    <n v="-15.001999999999953"/>
    <n v="105"/>
    <n v="35.24"/>
    <n v="-528.67047999999841"/>
    <n v="3700.2000000000003"/>
  </r>
  <r>
    <x v="1"/>
    <x v="0"/>
    <d v="2016-05-16T00:00:00"/>
    <d v="2016-05-22T00:00:00"/>
    <x v="7"/>
    <n v="2048.0631615184816"/>
    <n v="79.64392075924161"/>
    <n v="111.30945054944982"/>
    <n v="3.1"/>
    <n v="246.896154353649"/>
    <n v="345.05929670329448"/>
  </r>
  <r>
    <x v="1"/>
    <x v="0"/>
    <d v="2016-05-16T00:00:00"/>
    <d v="2016-05-22T00:00:00"/>
    <x v="7"/>
    <n v="1838.4302472238865"/>
    <n v="53.553859167166365"/>
    <n v="131.7523616936287"/>
    <n v="46.2"/>
    <n v="2474.188293523086"/>
    <n v="6086.9591102456461"/>
  </r>
  <r>
    <x v="1"/>
    <x v="0"/>
    <d v="2016-05-16T00:00:00"/>
    <d v="2016-05-22T00:00:00"/>
    <x v="7"/>
    <n v="1818.4662907237105"/>
    <n v="51.611652578970507"/>
    <n v="119.48548580567535"/>
    <n v="14.52"/>
    <n v="749.40119544665174"/>
    <n v="1734.9292538984062"/>
  </r>
  <r>
    <x v="1"/>
    <x v="0"/>
    <d v="2016-05-16T00:00:00"/>
    <d v="2016-05-22T00:00:00"/>
    <x v="7"/>
    <n v="1848.4452514589786"/>
    <n v="71.070980948338729"/>
    <n v="109.70356500449407"/>
    <n v="114.44999999999999"/>
    <n v="8134.0737695373664"/>
    <n v="12555.573014764344"/>
  </r>
  <r>
    <x v="1"/>
    <x v="0"/>
    <d v="2016-05-16T00:00:00"/>
    <d v="2016-05-22T00:00:00"/>
    <x v="7"/>
    <n v="1898.3360144281637"/>
    <n v="66.343228509973642"/>
    <n v="104.06505649491714"/>
    <n v="105.61000000000001"/>
    <n v="7006.5083629383171"/>
    <n v="10990.310616428202"/>
  </r>
  <r>
    <x v="1"/>
    <x v="0"/>
    <d v="2016-05-16T00:00:00"/>
    <d v="2016-05-22T00:00:00"/>
    <x v="7"/>
    <n v="1998.121877803967"/>
    <n v="59.060779787467027"/>
    <n v="93.320131634141944"/>
    <n v="10"/>
    <n v="590.60779787467027"/>
    <n v="933.20131634141944"/>
  </r>
  <r>
    <x v="1"/>
    <x v="0"/>
    <d v="2016-05-16T00:00:00"/>
    <d v="2016-05-22T00:00:00"/>
    <x v="7"/>
    <n v="1758.5983146069659"/>
    <n v="57.755618089945983"/>
    <n v="120.17745446557387"/>
    <n v="55.04"/>
    <n v="3178.869219670627"/>
    <n v="6614.5670937851855"/>
  </r>
  <r>
    <x v="1"/>
    <x v="0"/>
    <d v="2016-05-16T00:00:00"/>
    <d v="2016-05-22T00:00:00"/>
    <x v="7"/>
    <n v="1918.2244121363592"/>
    <n v="30.430480315909108"/>
    <n v="90.754543636904828"/>
    <n v="18.75"/>
    <n v="570.57150592329572"/>
    <n v="1701.6476931919656"/>
  </r>
  <r>
    <x v="1"/>
    <x v="0"/>
    <d v="2016-05-16T00:00:00"/>
    <d v="2016-05-22T00:00:00"/>
    <x v="7"/>
    <n v="1988.1738799320406"/>
    <n v="75.113845952428392"/>
    <n v="119.9823805716569"/>
    <n v="0"/>
    <n v="0"/>
    <n v="0"/>
  </r>
  <r>
    <x v="1"/>
    <x v="0"/>
    <d v="2016-05-16T00:00:00"/>
    <d v="2016-05-22T00:00:00"/>
    <x v="7"/>
    <n v="1958.0990003894547"/>
    <n v="7.5991951168346077"/>
    <n v="85.750454363892231"/>
    <n v="15.5"/>
    <n v="117.78752431093642"/>
    <n v="1329.1320426403295"/>
  </r>
  <r>
    <x v="1"/>
    <x v="0"/>
    <d v="2016-05-16T00:00:00"/>
    <d v="2016-05-22T00:00:00"/>
    <x v="7"/>
    <n v="1988.0238649730486"/>
    <n v="-4.3648502691439717E-2"/>
    <n v="131.65266021161528"/>
    <n v="17.25"/>
    <n v="-0.75293667142733511"/>
    <n v="2271.0083886503635"/>
  </r>
  <r>
    <x v="1"/>
    <x v="0"/>
    <d v="2016-05-16T00:00:00"/>
    <d v="2016-05-22T00:00:00"/>
    <x v="7"/>
    <n v="1768.5262822120183"/>
    <n v="31.66738822119828"/>
    <n v="122.37406667997971"/>
    <n v="30.75"/>
    <n v="973.77218780184717"/>
    <n v="3763.002550409376"/>
  </r>
  <r>
    <x v="1"/>
    <x v="0"/>
    <d v="2016-05-16T00:00:00"/>
    <d v="2016-05-22T00:00:00"/>
    <x v="7"/>
    <n v="1878.341014304551"/>
    <n v="48.848166580090947"/>
    <n v="93.848044112361322"/>
    <n v="105.145"/>
    <n v="5136.1404750636621"/>
    <n v="9867.6525981942304"/>
  </r>
  <r>
    <x v="1"/>
    <x v="0"/>
    <d v="2016-05-16T00:00:00"/>
    <d v="2016-05-22T00:00:00"/>
    <x v="7"/>
    <n v="1763.5709125499202"/>
    <n v="49.027187509980195"/>
    <n v="99.025554113422459"/>
    <n v="18.13"/>
    <n v="888.86290955594086"/>
    <n v="1795.3332960763491"/>
  </r>
  <r>
    <x v="1"/>
    <x v="0"/>
    <d v="2016-05-16T00:00:00"/>
    <d v="2016-05-22T00:00:00"/>
    <x v="7"/>
    <n v="1985.9978912718204"/>
    <n v="-15.056472817959502"/>
    <n v="99.829925187036906"/>
    <n v="29.274999999999999"/>
    <n v="-440.77824174576443"/>
    <n v="2922.5210598505055"/>
  </r>
  <r>
    <x v="1"/>
    <x v="0"/>
    <d v="2016-05-16T00:00:00"/>
    <d v="2016-05-22T00:00:00"/>
    <x v="7"/>
    <n v="1928.2568975288666"/>
    <n v="56.705661962126669"/>
    <n v="99.897753605814387"/>
    <n v="0"/>
    <n v="0"/>
    <n v="0"/>
  </r>
  <r>
    <x v="0"/>
    <x v="1"/>
    <d v="2016-05-16T00:00:00"/>
    <d v="2016-05-22T00:00:00"/>
    <x v="7"/>
    <n v="2323.9949999999999"/>
    <n v="-27.005000000000109"/>
    <n v="150"/>
    <n v="51.600000000000009"/>
    <n v="-1393.4580000000058"/>
    <n v="7740.0000000000009"/>
  </r>
  <r>
    <x v="0"/>
    <x v="1"/>
    <d v="2016-05-16T00:00:00"/>
    <d v="2016-05-22T00:00:00"/>
    <x v="7"/>
    <n v="2224.5300000000002"/>
    <n v="-12.4699999999998"/>
    <n v="143"/>
    <n v="120.63999999999999"/>
    <n v="-1504.3807999999756"/>
    <n v="17251.519999999997"/>
  </r>
  <r>
    <x v="0"/>
    <x v="1"/>
    <d v="2016-05-16T00:00:00"/>
    <d v="2016-05-22T00:00:00"/>
    <x v="7"/>
    <n v="2310"/>
    <n v="2310"/>
    <n v="0"/>
    <n v="0"/>
    <n v="0"/>
    <n v="0"/>
  </r>
  <r>
    <x v="0"/>
    <x v="1"/>
    <d v="2016-05-16T00:00:00"/>
    <d v="2016-05-22T00:00:00"/>
    <x v="7"/>
    <n v="2285"/>
    <n v="2285"/>
    <n v="0"/>
    <n v="0"/>
    <n v="0"/>
    <n v="0"/>
  </r>
  <r>
    <x v="0"/>
    <x v="1"/>
    <d v="2016-05-16T00:00:00"/>
    <d v="2016-05-22T00:00:00"/>
    <x v="7"/>
    <n v="2572.9499999999998"/>
    <n v="9.9499999999998181"/>
    <n v="153"/>
    <n v="0"/>
    <n v="0"/>
    <n v="0"/>
  </r>
  <r>
    <x v="0"/>
    <x v="1"/>
    <d v="2016-05-16T00:00:00"/>
    <d v="2016-05-22T00:00:00"/>
    <x v="7"/>
    <n v="2473.2199999999998"/>
    <n v="-42.7800000000002"/>
    <n v="160"/>
    <n v="1"/>
    <n v="-42.7800000000002"/>
    <n v="160"/>
  </r>
  <r>
    <x v="0"/>
    <x v="1"/>
    <d v="2016-05-16T00:00:00"/>
    <d v="2016-05-22T00:00:00"/>
    <x v="7"/>
    <n v="2224.42"/>
    <n v="-29.579999999999927"/>
    <n v="138"/>
    <n v="10.8"/>
    <n v="-319.46399999999926"/>
    <n v="1490.4"/>
  </r>
  <r>
    <x v="0"/>
    <x v="2"/>
    <d v="2016-05-16T00:00:00"/>
    <d v="2016-05-22T00:00:00"/>
    <x v="7"/>
    <n v="2707.355"/>
    <n v="218.35500000000002"/>
    <n v="160"/>
    <n v="26.04"/>
    <n v="5685.9642000000003"/>
    <n v="4166.3999999999996"/>
  </r>
  <r>
    <x v="0"/>
    <x v="2"/>
    <d v="2016-05-16T00:00:00"/>
    <d v="2016-05-22T00:00:00"/>
    <x v="7"/>
    <n v="2234"/>
    <n v="-35"/>
    <n v="165"/>
    <n v="135.80000000000001"/>
    <n v="-4753"/>
    <n v="22407.000000000004"/>
  </r>
  <r>
    <x v="0"/>
    <x v="0"/>
    <d v="2016-05-23T00:00:00"/>
    <d v="2016-05-31T00:00:00"/>
    <x v="8"/>
    <n v="2638.6849999999999"/>
    <n v="241.68499999999995"/>
    <n v="134"/>
    <n v="29.999999999999996"/>
    <n v="7250.5499999999975"/>
    <n v="4019.9999999999995"/>
  </r>
  <r>
    <x v="0"/>
    <x v="0"/>
    <d v="2016-05-23T00:00:00"/>
    <d v="2016-05-31T00:00:00"/>
    <x v="8"/>
    <n v="2007.9960000000001"/>
    <n v="5.9960000000000946"/>
    <n v="180"/>
    <n v="35.9"/>
    <n v="215.2564000000034"/>
    <n v="6462"/>
  </r>
  <r>
    <x v="0"/>
    <x v="0"/>
    <d v="2016-05-23T00:00:00"/>
    <d v="2016-05-31T00:00:00"/>
    <x v="8"/>
    <n v="2390.125"/>
    <n v="265.125"/>
    <n v="150"/>
    <n v="32.319999999999993"/>
    <n v="8568.8399999999983"/>
    <n v="4847.9999999999991"/>
  </r>
  <r>
    <x v="0"/>
    <x v="0"/>
    <d v="2016-05-23T00:00:00"/>
    <d v="2016-05-31T00:00:00"/>
    <x v="8"/>
    <n v="1798.384"/>
    <n v="-9.6159999999999854"/>
    <n v="174"/>
    <n v="119.04999999999998"/>
    <n v="-1144.7847999999981"/>
    <n v="20714.699999999997"/>
  </r>
  <r>
    <x v="0"/>
    <x v="0"/>
    <d v="2016-05-23T00:00:00"/>
    <d v="2016-05-31T00:00:00"/>
    <x v="8"/>
    <n v="1925.6950000000002"/>
    <n v="64.695000000000164"/>
    <n v="181"/>
    <n v="44.04"/>
    <n v="2849.167800000007"/>
    <n v="7971.24"/>
  </r>
  <r>
    <x v="0"/>
    <x v="0"/>
    <d v="2016-05-23T00:00:00"/>
    <d v="2016-05-31T00:00:00"/>
    <x v="8"/>
    <n v="1778.45"/>
    <n v="3.4500000000000455"/>
    <n v="175"/>
    <n v="26.35"/>
    <n v="90.907500000001207"/>
    <n v="4611.25"/>
  </r>
  <r>
    <x v="0"/>
    <x v="0"/>
    <d v="2016-05-23T00:00:00"/>
    <d v="2016-05-31T00:00:00"/>
    <x v="8"/>
    <n v="1958.096"/>
    <n v="6.0960000000000036"/>
    <n v="162"/>
    <n v="6"/>
    <n v="36.576000000000022"/>
    <n v="972"/>
  </r>
  <r>
    <x v="0"/>
    <x v="0"/>
    <d v="2016-05-23T00:00:00"/>
    <d v="2016-05-31T00:00:00"/>
    <x v="8"/>
    <n v="1718.55"/>
    <n v="-6.4500000000000455"/>
    <n v="186"/>
    <n v="38.889999999999993"/>
    <n v="-250.84050000000173"/>
    <n v="7233.5399999999991"/>
  </r>
  <r>
    <x v="0"/>
    <x v="0"/>
    <d v="2016-05-23T00:00:00"/>
    <d v="2016-05-31T00:00:00"/>
    <x v="8"/>
    <n v="1808.402"/>
    <n v="9.4020000000000437"/>
    <n v="179"/>
    <n v="244.50999999999996"/>
    <n v="2298.8830200000102"/>
    <n v="43767.289999999994"/>
  </r>
  <r>
    <x v="0"/>
    <x v="0"/>
    <d v="2016-05-23T00:00:00"/>
    <d v="2016-05-31T00:00:00"/>
    <x v="8"/>
    <n v="1858.31"/>
    <n v="13.309999999999945"/>
    <n v="174"/>
    <n v="341.15"/>
    <n v="4540.7064999999811"/>
    <n v="59360.1"/>
  </r>
  <r>
    <x v="0"/>
    <x v="0"/>
    <d v="2016-05-23T00:00:00"/>
    <d v="2016-05-31T00:00:00"/>
    <x v="8"/>
    <n v="1778.424"/>
    <n v="-9.5760000000000218"/>
    <n v="184"/>
    <n v="19"/>
    <n v="-181.94400000000041"/>
    <n v="3496"/>
  </r>
  <r>
    <x v="0"/>
    <x v="0"/>
    <d v="2016-05-23T00:00:00"/>
    <d v="2016-05-31T00:00:00"/>
    <x v="8"/>
    <n v="1925.94"/>
    <n v="-104.05999999999995"/>
    <n v="129"/>
    <n v="44.32"/>
    <n v="-4611.939199999998"/>
    <n v="5717.28"/>
  </r>
  <r>
    <x v="1"/>
    <x v="0"/>
    <d v="2016-05-23T00:00:00"/>
    <d v="2016-05-31T00:00:00"/>
    <x v="8"/>
    <n v="2007.9893170775526"/>
    <n v="2.647855853877445"/>
    <n v="142.52990318395041"/>
    <n v="7.75"/>
    <n v="20.520882867550199"/>
    <n v="1104.6067496756157"/>
  </r>
  <r>
    <x v="1"/>
    <x v="0"/>
    <d v="2016-05-23T00:00:00"/>
    <d v="2016-05-31T00:00:00"/>
    <x v="8"/>
    <n v="1798.3831705312562"/>
    <n v="-10.031563840623903"/>
    <n v="147.83015278610037"/>
    <n v="67.53"/>
    <n v="-677.43150615733214"/>
    <n v="9982.9702176453575"/>
  </r>
  <r>
    <x v="1"/>
    <x v="0"/>
    <d v="2016-05-23T00:00:00"/>
    <d v="2016-05-31T00:00:00"/>
    <x v="8"/>
    <n v="1778.4544027833201"/>
    <n v="5.65579444333639"/>
    <n v="140.0139914205904"/>
    <n v="43.25"/>
    <n v="244.61310967429887"/>
    <n v="6055.605128940535"/>
  </r>
  <r>
    <x v="1"/>
    <x v="0"/>
    <d v="2016-05-23T00:00:00"/>
    <d v="2016-05-31T00:00:00"/>
    <x v="8"/>
    <n v="1808.4025368318707"/>
    <n v="9.6709527672517197"/>
    <n v="139.79503141204623"/>
    <n v="126.03499999999998"/>
    <n v="1218.8785320205702"/>
    <n v="17619.066784017243"/>
  </r>
  <r>
    <x v="1"/>
    <x v="0"/>
    <d v="2016-05-23T00:00:00"/>
    <d v="2016-05-31T00:00:00"/>
    <x v="8"/>
    <n v="1858.3082388572855"/>
    <n v="12.42766749999987"/>
    <n v="128.04167415169672"/>
    <n v="156.83500000000001"/>
    <n v="1949.0932323624797"/>
    <n v="20081.415965581356"/>
  </r>
  <r>
    <x v="1"/>
    <x v="0"/>
    <d v="2016-05-23T00:00:00"/>
    <d v="2016-05-31T00:00:00"/>
    <x v="8"/>
    <n v="1958.0970892764601"/>
    <n v="6.6417275064779915"/>
    <n v="110.39466812836349"/>
    <n v="31.540000000000003"/>
    <n v="209.48008555431588"/>
    <n v="3481.8478327685848"/>
  </r>
  <r>
    <x v="1"/>
    <x v="0"/>
    <d v="2016-05-23T00:00:00"/>
    <d v="2016-05-31T00:00:00"/>
    <x v="8"/>
    <n v="1718.5525721445688"/>
    <n v="-5.1613555710862329"/>
    <n v="152.84381988817904"/>
    <n v="65.474999999999994"/>
    <n v="-337.93975601687106"/>
    <n v="10007.449107178521"/>
  </r>
  <r>
    <x v="1"/>
    <x v="0"/>
    <d v="2016-05-23T00:00:00"/>
    <d v="2016-05-31T00:00:00"/>
    <x v="8"/>
    <n v="1878.1690360491853"/>
    <n v="-37.312939358194853"/>
    <n v="105.06460061981602"/>
    <n v="49.53"/>
    <n v="-1848.1098864113912"/>
    <n v="5203.8496686994877"/>
  </r>
  <r>
    <x v="1"/>
    <x v="0"/>
    <d v="2016-05-23T00:00:00"/>
    <d v="2016-05-31T00:00:00"/>
    <x v="8"/>
    <n v="1988.1383957225667"/>
    <n v="57.336257005796824"/>
    <n v="122.3607035778532"/>
    <n v="0"/>
    <n v="0"/>
    <n v="0"/>
  </r>
  <r>
    <x v="1"/>
    <x v="0"/>
    <d v="2016-05-23T00:00:00"/>
    <d v="2016-05-31T00:00:00"/>
    <x v="8"/>
    <n v="1918.0511378969443"/>
    <n v="-56.37991363091578"/>
    <n v="92.334486718593098"/>
    <n v="24.5"/>
    <n v="-1381.3078839574366"/>
    <n v="2262.194924605531"/>
  </r>
  <r>
    <x v="1"/>
    <x v="0"/>
    <d v="2016-05-23T00:00:00"/>
    <d v="2016-05-31T00:00:00"/>
    <x v="8"/>
    <n v="1948.0564561133845"/>
    <n v="-23.715487194335537"/>
    <n v="132.69229464018804"/>
    <n v="20.05"/>
    <n v="-475.49551824642754"/>
    <n v="2660.4805075357704"/>
  </r>
  <r>
    <x v="1"/>
    <x v="0"/>
    <d v="2016-05-23T00:00:00"/>
    <d v="2016-05-31T00:00:00"/>
    <x v="8"/>
    <n v="1728.4931184168497"/>
    <n v="-24.947673158310181"/>
    <n v="140.33697843880532"/>
    <n v="46.85"/>
    <n v="-1168.7984874668321"/>
    <n v="6574.7874398580298"/>
  </r>
  <r>
    <x v="1"/>
    <x v="0"/>
    <d v="2016-05-23T00:00:00"/>
    <d v="2016-05-31T00:00:00"/>
    <x v="8"/>
    <n v="1838.3133115442129"/>
    <n v="-5.0309163493172946"/>
    <n v="111.96251121523301"/>
    <n v="139.965"/>
    <n v="-704.15220683219513"/>
    <n v="15670.832882240089"/>
  </r>
  <r>
    <x v="1"/>
    <x v="0"/>
    <d v="2016-05-23T00:00:00"/>
    <d v="2016-05-31T00:00:00"/>
    <x v="8"/>
    <n v="1723.5336313966257"/>
    <n v="-9.6506702905044222"/>
    <n v="123.4955725267032"/>
    <n v="29.85"/>
    <n v="-288.07250817155699"/>
    <n v="3686.3428399220907"/>
  </r>
  <r>
    <x v="1"/>
    <x v="0"/>
    <d v="2016-05-23T00:00:00"/>
    <d v="2016-05-31T00:00:00"/>
    <x v="8"/>
    <n v="1925.9407889665501"/>
    <n v="-103.66472775836269"/>
    <n v="112.69113829256116"/>
    <n v="90.454999999999998"/>
    <n v="-9376.9929493826967"/>
    <n v="10193.476914253621"/>
  </r>
  <r>
    <x v="1"/>
    <x v="0"/>
    <d v="2016-05-23T00:00:00"/>
    <d v="2016-05-31T00:00:00"/>
    <x v="8"/>
    <n v="1888.2028439372752"/>
    <n v="-10.375187425084732"/>
    <n v="94.663229125040061"/>
    <n v="3"/>
    <n v="-31.125562275254197"/>
    <n v="283.98968737512018"/>
  </r>
  <r>
    <x v="0"/>
    <x v="1"/>
    <d v="2016-05-23T00:00:00"/>
    <d v="2016-05-31T00:00:00"/>
    <x v="8"/>
    <n v="2323.92"/>
    <n v="-36.079999999999927"/>
    <n v="144"/>
    <n v="93.599999999999966"/>
    <n v="-3377.087999999992"/>
    <n v="13478.399999999994"/>
  </r>
  <r>
    <x v="0"/>
    <x v="1"/>
    <d v="2016-05-23T00:00:00"/>
    <d v="2016-05-31T00:00:00"/>
    <x v="8"/>
    <n v="2224.4749999999999"/>
    <n v="-21.525000000000091"/>
    <n v="141"/>
    <n v="112.76"/>
    <n v="-2427.1590000000106"/>
    <n v="15899.16"/>
  </r>
  <r>
    <x v="0"/>
    <x v="1"/>
    <d v="2016-05-23T00:00:00"/>
    <d v="2016-05-31T00:00:00"/>
    <x v="8"/>
    <n v="2310"/>
    <n v="2310"/>
    <n v="0"/>
    <n v="0"/>
    <n v="0"/>
    <n v="0"/>
  </r>
  <r>
    <x v="0"/>
    <x v="1"/>
    <d v="2016-05-23T00:00:00"/>
    <d v="2016-05-31T00:00:00"/>
    <x v="8"/>
    <n v="2285"/>
    <n v="2285"/>
    <n v="0"/>
    <n v="0"/>
    <n v="0"/>
    <n v="0"/>
  </r>
  <r>
    <x v="0"/>
    <x v="1"/>
    <d v="2016-05-23T00:00:00"/>
    <d v="2016-05-31T00:00:00"/>
    <x v="8"/>
    <n v="2572.88"/>
    <n v="2.8800000000001091"/>
    <n v="146"/>
    <n v="0.4"/>
    <n v="1.1520000000000437"/>
    <n v="58.400000000000006"/>
  </r>
  <r>
    <x v="0"/>
    <x v="1"/>
    <d v="2016-05-23T00:00:00"/>
    <d v="2016-05-31T00:00:00"/>
    <x v="8"/>
    <n v="2473.17"/>
    <n v="-48.829999999999927"/>
    <n v="156"/>
    <n v="6.8"/>
    <n v="-332.04399999999947"/>
    <n v="1060.8"/>
  </r>
  <r>
    <x v="0"/>
    <x v="1"/>
    <d v="2016-05-23T00:00:00"/>
    <d v="2016-05-31T00:00:00"/>
    <x v="8"/>
    <n v="2224.4749999999999"/>
    <n v="-21.525000000000091"/>
    <n v="141"/>
    <n v="0"/>
    <n v="0"/>
    <n v="0"/>
  </r>
  <r>
    <x v="0"/>
    <x v="2"/>
    <d v="2016-05-23T00:00:00"/>
    <d v="2016-05-31T00:00:00"/>
    <x v="8"/>
    <n v="2707.26"/>
    <n v="206.26000000000022"/>
    <n v="153"/>
    <n v="10.8"/>
    <n v="2227.6080000000024"/>
    <n v="1652.4"/>
  </r>
  <r>
    <x v="0"/>
    <x v="2"/>
    <d v="2016-05-23T00:00:00"/>
    <d v="2016-05-31T00:00:00"/>
    <x v="8"/>
    <n v="2234"/>
    <n v="-36"/>
    <n v="161"/>
    <n v="68.400000000000006"/>
    <n v="-2462.4"/>
    <n v="11012.400000000001"/>
  </r>
  <r>
    <x v="0"/>
    <x v="3"/>
    <d v="2016-05-01T00:00:00"/>
    <d v="2016-05-08T00:00:00"/>
    <x v="5"/>
    <n v="4358.5150000000003"/>
    <n v="1056.5150000000003"/>
    <n v="5"/>
    <n v="16.999999999999996"/>
    <n v="17960.755000000001"/>
    <n v="84.999999999999986"/>
  </r>
  <r>
    <x v="0"/>
    <x v="3"/>
    <d v="2016-05-01T00:00:00"/>
    <d v="2016-05-08T00:00:00"/>
    <x v="5"/>
    <n v="2749.43"/>
    <n v="557.42999999999984"/>
    <n v="78"/>
    <n v="15.760000000000002"/>
    <n v="8785.0967999999975"/>
    <n v="1229.2800000000002"/>
  </r>
  <r>
    <x v="0"/>
    <x v="3"/>
    <d v="2016-05-01T00:00:00"/>
    <d v="2016-05-08T00:00:00"/>
    <x v="5"/>
    <n v="4803.1099999999997"/>
    <n v="1281.1099999999997"/>
    <n v="144"/>
    <n v="7.1000000000000005"/>
    <n v="9095.8809999999976"/>
    <n v="1022.4000000000001"/>
  </r>
  <r>
    <x v="0"/>
    <x v="3"/>
    <d v="2016-05-01T00:00:00"/>
    <d v="2016-05-08T00:00:00"/>
    <x v="5"/>
    <n v="3639.99"/>
    <n v="653.98999999999978"/>
    <n v="-16"/>
    <n v="10.679999999999998"/>
    <n v="6984.6131999999961"/>
    <n v="-170.87999999999997"/>
  </r>
  <r>
    <x v="0"/>
    <x v="3"/>
    <d v="2016-05-01T00:00:00"/>
    <d v="2016-05-08T00:00:00"/>
    <x v="5"/>
    <n v="2684.9850000000001"/>
    <n v="611.98500000000013"/>
    <n v="70"/>
    <n v="2.6000000000000005"/>
    <n v="1591.1610000000007"/>
    <n v="182.00000000000003"/>
  </r>
  <r>
    <x v="0"/>
    <x v="3"/>
    <d v="2016-05-01T00:00:00"/>
    <d v="2016-05-08T00:00:00"/>
    <x v="5"/>
    <n v="2400.4850000000001"/>
    <n v="426.48500000000013"/>
    <n v="71"/>
    <n v="5.6"/>
    <n v="2388.3160000000007"/>
    <n v="397.59999999999997"/>
  </r>
  <r>
    <x v="0"/>
    <x v="3"/>
    <d v="2016-05-01T00:00:00"/>
    <d v="2016-05-08T00:00:00"/>
    <x v="5"/>
    <n v="2250.4850000000001"/>
    <n v="276.48500000000013"/>
    <n v="71"/>
    <n v="14.600000000000001"/>
    <n v="4036.6810000000023"/>
    <n v="1036.6000000000001"/>
  </r>
  <r>
    <x v="0"/>
    <x v="3"/>
    <d v="2016-05-01T00:00:00"/>
    <d v="2016-05-08T00:00:00"/>
    <x v="5"/>
    <n v="4284.58"/>
    <n v="1088.58"/>
    <n v="112"/>
    <n v="3.52"/>
    <n v="3831.8015999999998"/>
    <n v="394.24"/>
  </r>
  <r>
    <x v="0"/>
    <x v="3"/>
    <d v="2016-05-01T00:00:00"/>
    <d v="2016-05-08T00:00:00"/>
    <x v="5"/>
    <n v="3906.165"/>
    <n v="1063.165"/>
    <n v="76"/>
    <n v="1.7"/>
    <n v="1807.3805"/>
    <n v="129.19999999999999"/>
  </r>
  <r>
    <x v="0"/>
    <x v="3"/>
    <d v="2016-05-01T00:00:00"/>
    <d v="2016-05-08T00:00:00"/>
    <x v="5"/>
    <n v="2912.6550000000002"/>
    <n v="465.6550000000002"/>
    <n v="-22"/>
    <n v="2.4800000000000004"/>
    <n v="1154.8244000000007"/>
    <n v="-54.560000000000009"/>
  </r>
  <r>
    <x v="0"/>
    <x v="3"/>
    <d v="2016-05-09T00:00:00"/>
    <d v="2016-05-15T00:00:00"/>
    <x v="6"/>
    <n v="4358.375"/>
    <n v="936.375"/>
    <n v="97"/>
    <n v="3.2"/>
    <n v="2996.4"/>
    <n v="310.40000000000003"/>
  </r>
  <r>
    <x v="0"/>
    <x v="3"/>
    <d v="2016-05-09T00:00:00"/>
    <d v="2016-05-15T00:00:00"/>
    <x v="6"/>
    <n v="2749.2750000000001"/>
    <n v="479.27500000000009"/>
    <n v="125"/>
    <n v="2.7600000000000002"/>
    <n v="1322.7990000000004"/>
    <n v="345.00000000000006"/>
  </r>
  <r>
    <x v="0"/>
    <x v="3"/>
    <d v="2016-05-09T00:00:00"/>
    <d v="2016-05-15T00:00:00"/>
    <x v="6"/>
    <n v="4802.6000000000004"/>
    <n v="1020.6000000000004"/>
    <n v="302"/>
    <n v="5.3000000000000007"/>
    <n v="5409.180000000003"/>
    <n v="1600.6000000000001"/>
  </r>
  <r>
    <x v="0"/>
    <x v="3"/>
    <d v="2016-05-09T00:00:00"/>
    <d v="2016-05-15T00:00:00"/>
    <x v="6"/>
    <n v="3640.35"/>
    <n v="679.34999999999991"/>
    <n v="31"/>
    <n v="5.6400000000000006"/>
    <n v="3831.5339999999997"/>
    <n v="174.84000000000003"/>
  </r>
  <r>
    <x v="0"/>
    <x v="3"/>
    <d v="2016-05-09T00:00:00"/>
    <d v="2016-05-15T00:00:00"/>
    <x v="6"/>
    <n v="2684.855"/>
    <n v="538.85500000000002"/>
    <n v="117"/>
    <n v="2.08"/>
    <n v="1120.8184000000001"/>
    <n v="243.36"/>
  </r>
  <r>
    <x v="0"/>
    <x v="3"/>
    <d v="2016-05-09T00:00:00"/>
    <d v="2016-05-15T00:00:00"/>
    <x v="6"/>
    <n v="2400.34"/>
    <n v="342.34000000000015"/>
    <n v="126"/>
    <n v="7.4399999999999995"/>
    <n v="2547.0096000000008"/>
    <n v="937.43999999999994"/>
  </r>
  <r>
    <x v="0"/>
    <x v="3"/>
    <d v="2016-05-09T00:00:00"/>
    <d v="2016-05-15T00:00:00"/>
    <x v="6"/>
    <n v="2250.34"/>
    <n v="192.34000000000015"/>
    <n v="126"/>
    <n v="18.560000000000002"/>
    <n v="3569.830400000003"/>
    <n v="2338.5600000000004"/>
  </r>
  <r>
    <x v="0"/>
    <x v="3"/>
    <d v="2016-05-09T00:00:00"/>
    <d v="2016-05-15T00:00:00"/>
    <x v="6"/>
    <n v="4285.22"/>
    <n v="1050.2200000000003"/>
    <n v="279"/>
    <n v="11.159999999999998"/>
    <n v="11720.4552"/>
    <n v="3113.6399999999994"/>
  </r>
  <r>
    <x v="0"/>
    <x v="3"/>
    <d v="2016-05-09T00:00:00"/>
    <d v="2016-05-15T00:00:00"/>
    <x v="6"/>
    <n v="3905.7150000000001"/>
    <n v="782.71500000000015"/>
    <n v="266"/>
    <n v="0.49"/>
    <n v="383.53035000000006"/>
    <n v="130.34"/>
  </r>
  <r>
    <x v="0"/>
    <x v="3"/>
    <d v="2016-05-09T00:00:00"/>
    <d v="2016-05-15T00:00:00"/>
    <x v="6"/>
    <n v="2912.54"/>
    <n v="375.53999999999996"/>
    <n v="45"/>
    <n v="1.56"/>
    <n v="585.8424"/>
    <n v="70.2"/>
  </r>
  <r>
    <x v="0"/>
    <x v="3"/>
    <d v="2016-05-16T00:00:00"/>
    <d v="2016-05-22T00:00:00"/>
    <x v="7"/>
    <n v="4358.2299999999996"/>
    <n v="932.22999999999956"/>
    <n v="72"/>
    <n v="3.8400000000000003"/>
    <n v="3579.7631999999985"/>
    <n v="276.48"/>
  </r>
  <r>
    <x v="0"/>
    <x v="3"/>
    <d v="2016-05-16T00:00:00"/>
    <d v="2016-05-22T00:00:00"/>
    <x v="7"/>
    <n v="2749.05"/>
    <n v="473.05000000000018"/>
    <n v="86"/>
    <n v="4.4000000000000004"/>
    <n v="2081.420000000001"/>
    <n v="378.40000000000003"/>
  </r>
  <r>
    <x v="0"/>
    <x v="3"/>
    <d v="2016-05-16T00:00:00"/>
    <d v="2016-05-22T00:00:00"/>
    <x v="7"/>
    <n v="4802.1049999999996"/>
    <n v="1009.1049999999996"/>
    <n v="214"/>
    <n v="2.7600000000000002"/>
    <n v="2785.1297999999992"/>
    <n v="590.6400000000001"/>
  </r>
  <r>
    <x v="0"/>
    <x v="3"/>
    <d v="2016-05-16T00:00:00"/>
    <d v="2016-05-22T00:00:00"/>
    <x v="7"/>
    <n v="3640.2049999999999"/>
    <n v="667.20499999999993"/>
    <n v="14"/>
    <n v="4.08"/>
    <n v="2722.1963999999998"/>
    <n v="57.120000000000005"/>
  </r>
  <r>
    <x v="0"/>
    <x v="3"/>
    <d v="2016-05-16T00:00:00"/>
    <d v="2016-05-22T00:00:00"/>
    <x v="7"/>
    <n v="2684.645"/>
    <n v="531.64499999999998"/>
    <n v="82"/>
    <n v="4.4000000000000004"/>
    <n v="2339.2380000000003"/>
    <n v="360.8"/>
  </r>
  <r>
    <x v="0"/>
    <x v="3"/>
    <d v="2016-05-16T00:00:00"/>
    <d v="2016-05-22T00:00:00"/>
    <x v="7"/>
    <n v="2400.145"/>
    <n v="335.14499999999998"/>
    <n v="94"/>
    <n v="14.4"/>
    <n v="4826.0879999999997"/>
    <n v="1353.6000000000001"/>
  </r>
  <r>
    <x v="0"/>
    <x v="3"/>
    <d v="2016-05-16T00:00:00"/>
    <d v="2016-05-22T00:00:00"/>
    <x v="7"/>
    <n v="2250.145"/>
    <n v="185.14499999999998"/>
    <n v="94"/>
    <n v="21.560000000000002"/>
    <n v="3991.7262000000001"/>
    <n v="2026.6400000000003"/>
  </r>
  <r>
    <x v="0"/>
    <x v="3"/>
    <d v="2016-05-16T00:00:00"/>
    <d v="2016-05-22T00:00:00"/>
    <x v="7"/>
    <n v="4284.7299999999996"/>
    <n v="1038.7299999999996"/>
    <n v="192"/>
    <n v="10.119999999999999"/>
    <n v="10511.947599999994"/>
    <n v="1943.04"/>
  </r>
  <r>
    <x v="0"/>
    <x v="3"/>
    <d v="2016-05-16T00:00:00"/>
    <d v="2016-05-22T00:00:00"/>
    <x v="7"/>
    <n v="3905.2650000000003"/>
    <n v="777.26500000000033"/>
    <n v="181"/>
    <n v="1.1499999999999999"/>
    <n v="893.85475000000031"/>
    <n v="208.14999999999998"/>
  </r>
  <r>
    <x v="0"/>
    <x v="3"/>
    <d v="2016-05-16T00:00:00"/>
    <d v="2016-05-22T00:00:00"/>
    <x v="7"/>
    <n v="2912.395"/>
    <n v="364.39499999999998"/>
    <n v="27"/>
    <n v="1.3599999999999999"/>
    <n v="495.57719999999995"/>
    <n v="36.72"/>
  </r>
  <r>
    <x v="0"/>
    <x v="3"/>
    <d v="2016-05-23T00:00:00"/>
    <d v="2016-05-31T00:00:00"/>
    <x v="8"/>
    <n v="4357.8249999999998"/>
    <n v="880.82499999999982"/>
    <n v="42"/>
    <n v="6.0599999999999987"/>
    <n v="5337.7994999999974"/>
    <n v="254.51999999999995"/>
  </r>
  <r>
    <x v="0"/>
    <x v="3"/>
    <d v="2016-05-23T00:00:00"/>
    <d v="2016-05-31T00:00:00"/>
    <x v="8"/>
    <n v="2748.94"/>
    <n v="450.94000000000005"/>
    <n v="86"/>
    <n v="15.799999999999999"/>
    <n v="7124.8520000000008"/>
    <n v="1358.8"/>
  </r>
  <r>
    <x v="0"/>
    <x v="3"/>
    <d v="2016-05-23T00:00:00"/>
    <d v="2016-05-31T00:00:00"/>
    <x v="8"/>
    <n v="4801.8500000000004"/>
    <n v="969.85000000000036"/>
    <n v="202"/>
    <n v="9.84"/>
    <n v="9543.3240000000042"/>
    <n v="1987.68"/>
  </r>
  <r>
    <x v="0"/>
    <x v="3"/>
    <d v="2016-05-23T00:00:00"/>
    <d v="2016-05-31T00:00:00"/>
    <x v="8"/>
    <n v="3640.13"/>
    <n v="656.13000000000011"/>
    <n v="10"/>
    <n v="4.6400000000000006"/>
    <n v="3044.4432000000011"/>
    <n v="46.400000000000006"/>
  </r>
  <r>
    <x v="0"/>
    <x v="3"/>
    <d v="2016-05-23T00:00:00"/>
    <d v="2016-05-31T00:00:00"/>
    <x v="8"/>
    <n v="2684.5549999999998"/>
    <n v="506.55499999999984"/>
    <n v="89"/>
    <n v="7.8800000000000008"/>
    <n v="3991.6533999999992"/>
    <n v="701.32"/>
  </r>
  <r>
    <x v="0"/>
    <x v="3"/>
    <d v="2016-05-23T00:00:00"/>
    <d v="2016-05-31T00:00:00"/>
    <x v="8"/>
    <n v="2400.06"/>
    <n v="302.05999999999995"/>
    <n v="110"/>
    <n v="10.8"/>
    <n v="3262.2479999999996"/>
    <n v="1188"/>
  </r>
  <r>
    <x v="0"/>
    <x v="3"/>
    <d v="2016-05-23T00:00:00"/>
    <d v="2016-05-31T00:00:00"/>
    <x v="8"/>
    <n v="2250.06"/>
    <n v="152.05999999999995"/>
    <n v="110"/>
    <n v="49"/>
    <n v="7450.9399999999969"/>
    <n v="5390"/>
  </r>
  <r>
    <x v="0"/>
    <x v="3"/>
    <d v="2016-05-23T00:00:00"/>
    <d v="2016-05-31T00:00:00"/>
    <x v="8"/>
    <n v="4284.45"/>
    <n v="997.44999999999982"/>
    <n v="177"/>
    <n v="6.28"/>
    <n v="6263.985999999999"/>
    <n v="1111.56"/>
  </r>
  <r>
    <x v="0"/>
    <x v="3"/>
    <d v="2016-05-23T00:00:00"/>
    <d v="2016-05-31T00:00:00"/>
    <x v="8"/>
    <n v="3905.085"/>
    <n v="744.08500000000004"/>
    <n v="178"/>
    <n v="1.4400000000000002"/>
    <n v="1071.4824000000001"/>
    <n v="256.32000000000005"/>
  </r>
  <r>
    <x v="0"/>
    <x v="3"/>
    <d v="2016-05-23T00:00:00"/>
    <d v="2016-05-31T00:00:00"/>
    <x v="8"/>
    <n v="2912.335"/>
    <n v="342.33500000000004"/>
    <n v="37"/>
    <n v="0.84"/>
    <n v="287.56139999999999"/>
    <n v="31.08"/>
  </r>
  <r>
    <x v="2"/>
    <x v="4"/>
    <m/>
    <m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数据" updatedVersion="3" minRefreshableVersion="3" showMemberPropertyTips="0" useAutoFormatting="1" itemPrintTitles="1" createdVersion="3" indent="0" compact="0" compactData="0" gridDropZones="1">
  <location ref="A3:P10" firstHeaderRow="1" firstDataRow="3" firstDataCol="1"/>
  <pivotFields count="12">
    <pivotField compact="0" outline="0" showAll="0" defaultSubtotal="0"/>
    <pivotField axis="axisRow" compact="0" outline="0" subtotalTop="0" showAll="0" includeNewItemsInFilter="1">
      <items count="7">
        <item x="2"/>
        <item x="3"/>
        <item m="1" x="5"/>
        <item x="0"/>
        <item x="1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9">
        <item h="1" x="9"/>
        <item h="1" m="1" x="23"/>
        <item h="1" m="1" x="16"/>
        <item h="1" m="1" x="27"/>
        <item h="1" m="1" x="22"/>
        <item h="1" m="1" x="19"/>
        <item h="1" m="1" x="24"/>
        <item h="1" m="1" x="21"/>
        <item h="1" m="1" x="18"/>
        <item h="1" m="1" x="26"/>
        <item h="1" m="1" x="15"/>
        <item h="1" m="1" x="11"/>
        <item h="1" m="1" x="14"/>
        <item h="1" m="1" x="13"/>
        <item h="1" m="1" x="17"/>
        <item h="1" m="1" x="10"/>
        <item h="1" m="1" x="25"/>
        <item h="1" m="1" x="20"/>
        <item h="1" x="0"/>
        <item h="1" x="1"/>
        <item h="1" x="2"/>
        <item h="1" x="3"/>
        <item h="1" x="4"/>
        <item m="1" x="12"/>
        <item x="6"/>
        <item x="7"/>
        <item x="8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dragToRow="0" dragToCol="0" dragToPage="0" showAll="0" defaultSubtotal="0"/>
  </pivotFields>
  <rowFields count="1">
    <field x="1"/>
  </rowFields>
  <rowItems count="5">
    <i>
      <x/>
    </i>
    <i>
      <x v="1"/>
    </i>
    <i>
      <x v="3"/>
    </i>
    <i>
      <x v="4"/>
    </i>
    <i t="grand">
      <x/>
    </i>
  </rowItems>
  <colFields count="2">
    <field x="4"/>
    <field x="-2"/>
  </colFields>
  <colItems count="15"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销售贡献" fld="9" baseField="0" baseItem="0"/>
    <dataField name="B运营贡献" fld="10" baseField="0" baseItem="0"/>
    <dataField name="C小计" fld="11" baseField="0" baseItem="0"/>
  </dataFields>
  <formats count="3">
    <format dxfId="2">
      <pivotArea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20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H1" zoomScale="110" zoomScaleNormal="110" workbookViewId="0">
      <selection activeCell="Z17" sqref="Z17"/>
    </sheetView>
  </sheetViews>
  <sheetFormatPr defaultRowHeight="13.5" x14ac:dyDescent="0.15"/>
  <cols>
    <col min="1" max="2" width="9" style="33"/>
    <col min="3" max="3" width="28.875" style="33" bestFit="1" customWidth="1"/>
    <col min="4" max="14" width="9" style="33"/>
    <col min="15" max="20" width="5.875" style="33" customWidth="1"/>
    <col min="21" max="21" width="7.5" style="50" bestFit="1" customWidth="1"/>
    <col min="22" max="23" width="5.875" style="33" customWidth="1"/>
    <col min="24" max="16384" width="9" style="33"/>
  </cols>
  <sheetData>
    <row r="1" spans="1:32" ht="25.5" customHeight="1" x14ac:dyDescent="0.15">
      <c r="A1" s="33" t="s">
        <v>0</v>
      </c>
      <c r="C1" s="33" t="s">
        <v>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 t="s">
        <v>2</v>
      </c>
      <c r="Q1" s="34"/>
      <c r="R1" s="34"/>
      <c r="S1" s="34"/>
      <c r="T1" s="34"/>
      <c r="U1" s="48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6"/>
    </row>
    <row r="2" spans="1:32" x14ac:dyDescent="0.15">
      <c r="A2" s="52" t="s">
        <v>3</v>
      </c>
      <c r="B2" s="52" t="s">
        <v>4</v>
      </c>
      <c r="C2" s="56" t="s">
        <v>5</v>
      </c>
      <c r="D2" s="56" t="s">
        <v>6</v>
      </c>
      <c r="E2" s="56" t="s">
        <v>50</v>
      </c>
      <c r="F2" s="56"/>
      <c r="G2" s="56" t="s">
        <v>7</v>
      </c>
      <c r="H2" s="56"/>
      <c r="I2" s="54" t="s">
        <v>8</v>
      </c>
      <c r="J2" s="54"/>
      <c r="K2" s="55" t="s">
        <v>9</v>
      </c>
      <c r="L2" s="56"/>
      <c r="M2" s="56" t="s">
        <v>10</v>
      </c>
      <c r="N2" s="56"/>
      <c r="O2" s="56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8" t="s">
        <v>17</v>
      </c>
      <c r="V2" s="56" t="s">
        <v>18</v>
      </c>
      <c r="W2" s="56" t="s">
        <v>19</v>
      </c>
      <c r="X2" s="53" t="s">
        <v>20</v>
      </c>
      <c r="Y2" s="53"/>
      <c r="Z2" s="59" t="s">
        <v>20</v>
      </c>
      <c r="AA2" s="59"/>
      <c r="AB2" s="56" t="s">
        <v>21</v>
      </c>
      <c r="AC2" s="56"/>
      <c r="AD2" s="56" t="s">
        <v>22</v>
      </c>
      <c r="AE2" s="56"/>
      <c r="AF2" s="56" t="s">
        <v>23</v>
      </c>
    </row>
    <row r="3" spans="1:32" x14ac:dyDescent="0.15">
      <c r="A3" s="52"/>
      <c r="B3" s="52"/>
      <c r="C3" s="56"/>
      <c r="D3" s="56"/>
      <c r="E3" s="32" t="s">
        <v>24</v>
      </c>
      <c r="F3" s="32" t="s">
        <v>25</v>
      </c>
      <c r="G3" s="32" t="s">
        <v>24</v>
      </c>
      <c r="H3" s="32" t="s">
        <v>25</v>
      </c>
      <c r="I3" s="37" t="s">
        <v>26</v>
      </c>
      <c r="J3" s="37" t="s">
        <v>27</v>
      </c>
      <c r="K3" s="32" t="s">
        <v>26</v>
      </c>
      <c r="L3" s="32" t="s">
        <v>27</v>
      </c>
      <c r="M3" s="32" t="s">
        <v>26</v>
      </c>
      <c r="N3" s="32" t="s">
        <v>27</v>
      </c>
      <c r="O3" s="56"/>
      <c r="P3" s="57"/>
      <c r="Q3" s="57"/>
      <c r="R3" s="57"/>
      <c r="S3" s="57"/>
      <c r="T3" s="57"/>
      <c r="U3" s="58"/>
      <c r="V3" s="56"/>
      <c r="W3" s="56"/>
      <c r="X3" s="38" t="s">
        <v>26</v>
      </c>
      <c r="Y3" s="38" t="s">
        <v>27</v>
      </c>
      <c r="Z3" s="39" t="s">
        <v>28</v>
      </c>
      <c r="AA3" s="39" t="s">
        <v>29</v>
      </c>
      <c r="AB3" s="32" t="s">
        <v>26</v>
      </c>
      <c r="AC3" s="40" t="s">
        <v>27</v>
      </c>
      <c r="AD3" s="40" t="s">
        <v>26</v>
      </c>
      <c r="AE3" s="40" t="s">
        <v>27</v>
      </c>
      <c r="AF3" s="56"/>
    </row>
    <row r="4" spans="1:32" ht="14.25" x14ac:dyDescent="0.15">
      <c r="A4" s="41">
        <v>1</v>
      </c>
      <c r="B4" s="41" t="s">
        <v>30</v>
      </c>
      <c r="C4" s="41" t="s">
        <v>31</v>
      </c>
      <c r="D4" s="42">
        <v>3050</v>
      </c>
      <c r="E4" s="43">
        <v>30.4</v>
      </c>
      <c r="F4" s="44">
        <v>1.38963805414103E-2</v>
      </c>
      <c r="G4" s="43">
        <v>8.8800000000000008</v>
      </c>
      <c r="H4" s="44">
        <v>1.6409801530103112E-2</v>
      </c>
      <c r="I4" s="45">
        <v>2298</v>
      </c>
      <c r="J4" s="45">
        <v>2380</v>
      </c>
      <c r="K4" s="45">
        <v>2303</v>
      </c>
      <c r="L4" s="45">
        <v>2366</v>
      </c>
      <c r="M4" s="41">
        <f>I4-K4</f>
        <v>-5</v>
      </c>
      <c r="N4" s="41">
        <f>J4-L4</f>
        <v>14</v>
      </c>
      <c r="O4" s="41"/>
      <c r="P4" s="41">
        <v>200</v>
      </c>
      <c r="Q4" s="41"/>
      <c r="R4" s="41"/>
      <c r="S4" s="41"/>
      <c r="T4" s="41">
        <v>175</v>
      </c>
      <c r="U4" s="49"/>
      <c r="V4" s="41">
        <v>35</v>
      </c>
      <c r="W4" s="41">
        <v>140</v>
      </c>
      <c r="X4" s="46">
        <f>D4-I4-P4-Q4-R4-S4-T4-U4-V4-W4</f>
        <v>202</v>
      </c>
      <c r="Y4" s="46">
        <f>D4-J4-P4-Q4-R4-S4-T4-U4-V4-W4</f>
        <v>120</v>
      </c>
      <c r="Z4" s="47">
        <v>30</v>
      </c>
      <c r="AA4" s="47">
        <v>80</v>
      </c>
      <c r="AB4" s="41"/>
      <c r="AC4" s="41"/>
      <c r="AD4" s="41"/>
      <c r="AE4" s="41"/>
      <c r="AF4" s="41"/>
    </row>
    <row r="5" spans="1:32" ht="14.25" x14ac:dyDescent="0.15">
      <c r="A5" s="41">
        <v>2</v>
      </c>
      <c r="B5" s="41" t="s">
        <v>32</v>
      </c>
      <c r="C5" s="41" t="s">
        <v>33</v>
      </c>
      <c r="D5" s="42">
        <v>2800</v>
      </c>
      <c r="E5" s="43">
        <v>79.8</v>
      </c>
      <c r="F5" s="44">
        <v>3.6477998921202036E-2</v>
      </c>
      <c r="G5" s="43">
        <v>13.64</v>
      </c>
      <c r="H5" s="44">
        <v>2.5206046494437664E-2</v>
      </c>
      <c r="I5" s="45">
        <v>2115</v>
      </c>
      <c r="J5" s="45">
        <v>2201</v>
      </c>
      <c r="K5" s="45">
        <v>2118</v>
      </c>
      <c r="L5" s="45">
        <v>2183</v>
      </c>
      <c r="M5" s="41">
        <f t="shared" ref="M5:M13" si="0">I5-K5</f>
        <v>-3</v>
      </c>
      <c r="N5" s="41">
        <f t="shared" ref="N5:N13" si="1">J5-L5</f>
        <v>18</v>
      </c>
      <c r="O5" s="41"/>
      <c r="P5" s="41">
        <v>200</v>
      </c>
      <c r="Q5" s="41"/>
      <c r="R5" s="41"/>
      <c r="S5" s="41"/>
      <c r="T5" s="41">
        <v>175</v>
      </c>
      <c r="U5" s="49"/>
      <c r="V5" s="41">
        <v>35</v>
      </c>
      <c r="W5" s="41">
        <v>140</v>
      </c>
      <c r="X5" s="41">
        <v>135</v>
      </c>
      <c r="Y5" s="41">
        <v>49</v>
      </c>
      <c r="Z5" s="47">
        <v>30</v>
      </c>
      <c r="AA5" s="47">
        <v>80</v>
      </c>
      <c r="AB5" s="41"/>
      <c r="AC5" s="41"/>
      <c r="AD5" s="41"/>
      <c r="AE5" s="41"/>
      <c r="AF5" s="41"/>
    </row>
    <row r="6" spans="1:32" ht="14.25" x14ac:dyDescent="0.15">
      <c r="A6" s="41">
        <v>3</v>
      </c>
      <c r="B6" s="41" t="s">
        <v>34</v>
      </c>
      <c r="C6" s="41" t="s">
        <v>35</v>
      </c>
      <c r="D6" s="42">
        <v>2475</v>
      </c>
      <c r="E6" s="43">
        <v>19.559999999999999</v>
      </c>
      <c r="F6" s="44">
        <v>8.941223795723206E-3</v>
      </c>
      <c r="G6" s="43">
        <v>10.32</v>
      </c>
      <c r="H6" s="44">
        <v>1.907085042687659E-2</v>
      </c>
      <c r="I6" s="45">
        <v>1785</v>
      </c>
      <c r="J6" s="45">
        <v>1848</v>
      </c>
      <c r="K6" s="45">
        <v>1791</v>
      </c>
      <c r="L6" s="45">
        <v>1838</v>
      </c>
      <c r="M6" s="41">
        <f t="shared" si="0"/>
        <v>-6</v>
      </c>
      <c r="N6" s="41">
        <f t="shared" si="1"/>
        <v>10</v>
      </c>
      <c r="O6" s="41"/>
      <c r="P6" s="41">
        <v>200</v>
      </c>
      <c r="Q6" s="41"/>
      <c r="R6" s="41"/>
      <c r="S6" s="41"/>
      <c r="T6" s="41">
        <v>175</v>
      </c>
      <c r="U6" s="49"/>
      <c r="V6" s="41">
        <v>35</v>
      </c>
      <c r="W6" s="41">
        <v>110</v>
      </c>
      <c r="X6" s="41">
        <v>170</v>
      </c>
      <c r="Y6" s="41">
        <v>107</v>
      </c>
      <c r="Z6" s="47">
        <v>30</v>
      </c>
      <c r="AA6" s="47">
        <v>80</v>
      </c>
      <c r="AB6" s="41"/>
      <c r="AC6" s="41"/>
      <c r="AD6" s="41"/>
      <c r="AE6" s="41"/>
      <c r="AF6" s="41"/>
    </row>
    <row r="7" spans="1:32" ht="14.25" x14ac:dyDescent="0.15">
      <c r="A7" s="41">
        <v>4</v>
      </c>
      <c r="B7" s="41" t="s">
        <v>36</v>
      </c>
      <c r="C7" s="41" t="s">
        <v>37</v>
      </c>
      <c r="D7" s="42">
        <v>2040</v>
      </c>
      <c r="E7" s="43">
        <v>8</v>
      </c>
      <c r="F7" s="44">
        <v>3.6569422477395527E-3</v>
      </c>
      <c r="G7" s="43">
        <v>10</v>
      </c>
      <c r="H7" s="44">
        <v>1.8479506227593596E-2</v>
      </c>
      <c r="I7" s="45">
        <v>1700</v>
      </c>
      <c r="J7" s="45">
        <v>1762</v>
      </c>
      <c r="K7" s="45">
        <v>1703</v>
      </c>
      <c r="L7" s="45">
        <v>1754</v>
      </c>
      <c r="M7" s="41">
        <f t="shared" si="0"/>
        <v>-3</v>
      </c>
      <c r="N7" s="41">
        <f t="shared" si="1"/>
        <v>8</v>
      </c>
      <c r="O7" s="41"/>
      <c r="P7" s="41">
        <v>150</v>
      </c>
      <c r="Q7" s="41"/>
      <c r="R7" s="41"/>
      <c r="S7" s="41"/>
      <c r="T7" s="41"/>
      <c r="U7" s="49"/>
      <c r="V7" s="41">
        <v>28</v>
      </c>
      <c r="W7" s="41">
        <v>60</v>
      </c>
      <c r="X7" s="41">
        <v>102</v>
      </c>
      <c r="Y7" s="41">
        <v>40</v>
      </c>
      <c r="Z7" s="47">
        <v>30</v>
      </c>
      <c r="AA7" s="47">
        <v>80</v>
      </c>
      <c r="AB7" s="41"/>
      <c r="AC7" s="41"/>
      <c r="AD7" s="41"/>
      <c r="AE7" s="41"/>
      <c r="AF7" s="41"/>
    </row>
    <row r="8" spans="1:32" ht="14.25" x14ac:dyDescent="0.15">
      <c r="A8" s="41">
        <v>5</v>
      </c>
      <c r="B8" s="41" t="s">
        <v>38</v>
      </c>
      <c r="C8" s="41" t="s">
        <v>39</v>
      </c>
      <c r="D8" s="42">
        <v>2000</v>
      </c>
      <c r="E8" s="43">
        <v>28.05</v>
      </c>
      <c r="F8" s="44">
        <v>1.2822153756136807E-2</v>
      </c>
      <c r="G8" s="43">
        <v>6</v>
      </c>
      <c r="H8" s="44">
        <v>1.1087703736556157E-2</v>
      </c>
      <c r="I8" s="45">
        <v>1663</v>
      </c>
      <c r="J8" s="45">
        <v>1719</v>
      </c>
      <c r="K8" s="45">
        <v>1663</v>
      </c>
      <c r="L8" s="45">
        <v>1710</v>
      </c>
      <c r="M8" s="41">
        <f t="shared" si="0"/>
        <v>0</v>
      </c>
      <c r="N8" s="41">
        <f t="shared" si="1"/>
        <v>9</v>
      </c>
      <c r="O8" s="41"/>
      <c r="P8" s="41">
        <v>150</v>
      </c>
      <c r="Q8" s="41"/>
      <c r="R8" s="41"/>
      <c r="S8" s="41"/>
      <c r="T8" s="41"/>
      <c r="U8" s="49"/>
      <c r="V8" s="41">
        <v>28</v>
      </c>
      <c r="W8" s="41">
        <v>60</v>
      </c>
      <c r="X8" s="41">
        <v>99</v>
      </c>
      <c r="Y8" s="41">
        <v>43</v>
      </c>
      <c r="Z8" s="47">
        <v>30</v>
      </c>
      <c r="AA8" s="47">
        <v>80</v>
      </c>
      <c r="AB8" s="41"/>
      <c r="AC8" s="41"/>
      <c r="AD8" s="41"/>
      <c r="AE8" s="41"/>
      <c r="AF8" s="41"/>
    </row>
    <row r="9" spans="1:32" ht="14.25" x14ac:dyDescent="0.15">
      <c r="A9" s="41">
        <v>6</v>
      </c>
      <c r="B9" s="41" t="s">
        <v>40</v>
      </c>
      <c r="C9" s="41" t="s">
        <v>41</v>
      </c>
      <c r="D9" s="42">
        <v>2140</v>
      </c>
      <c r="E9" s="43">
        <v>119.05</v>
      </c>
      <c r="F9" s="44">
        <v>5.4419871824174217E-2</v>
      </c>
      <c r="G9" s="43">
        <v>37.200000000000003</v>
      </c>
      <c r="H9" s="44">
        <v>6.8743763166648181E-2</v>
      </c>
      <c r="I9" s="45">
        <v>1808</v>
      </c>
      <c r="J9" s="45">
        <v>1870</v>
      </c>
      <c r="K9" s="45">
        <v>1808</v>
      </c>
      <c r="L9" s="45">
        <v>1867</v>
      </c>
      <c r="M9" s="41">
        <f t="shared" si="0"/>
        <v>0</v>
      </c>
      <c r="N9" s="41">
        <f t="shared" si="1"/>
        <v>3</v>
      </c>
      <c r="O9" s="41"/>
      <c r="P9" s="41">
        <v>150</v>
      </c>
      <c r="Q9" s="41"/>
      <c r="R9" s="41"/>
      <c r="S9" s="41"/>
      <c r="T9" s="41"/>
      <c r="U9" s="49"/>
      <c r="V9" s="41">
        <v>28</v>
      </c>
      <c r="W9" s="41">
        <v>60</v>
      </c>
      <c r="X9" s="41">
        <v>94</v>
      </c>
      <c r="Y9" s="41">
        <v>32</v>
      </c>
      <c r="Z9" s="47">
        <v>30</v>
      </c>
      <c r="AA9" s="47">
        <v>80</v>
      </c>
      <c r="AB9" s="41"/>
      <c r="AC9" s="41"/>
      <c r="AD9" s="41"/>
      <c r="AE9" s="41"/>
      <c r="AF9" s="41"/>
    </row>
    <row r="10" spans="1:32" ht="14.25" x14ac:dyDescent="0.15">
      <c r="A10" s="41">
        <v>7</v>
      </c>
      <c r="B10" s="41" t="s">
        <v>42</v>
      </c>
      <c r="C10" s="41" t="s">
        <v>43</v>
      </c>
      <c r="D10" s="42">
        <v>1940</v>
      </c>
      <c r="E10" s="43">
        <v>260.5</v>
      </c>
      <c r="F10" s="44">
        <v>0.11907918194201919</v>
      </c>
      <c r="G10" s="43">
        <v>66.8</v>
      </c>
      <c r="H10" s="44">
        <v>0.12344310160032521</v>
      </c>
      <c r="I10" s="45">
        <v>1619</v>
      </c>
      <c r="J10" s="45">
        <v>1670</v>
      </c>
      <c r="K10" s="45">
        <v>1621</v>
      </c>
      <c r="L10" s="45">
        <v>1669</v>
      </c>
      <c r="M10" s="41">
        <f t="shared" si="0"/>
        <v>-2</v>
      </c>
      <c r="N10" s="41">
        <f t="shared" si="1"/>
        <v>1</v>
      </c>
      <c r="O10" s="41"/>
      <c r="P10" s="41">
        <v>150</v>
      </c>
      <c r="Q10" s="41"/>
      <c r="R10" s="41"/>
      <c r="S10" s="41"/>
      <c r="T10" s="41"/>
      <c r="U10" s="49"/>
      <c r="V10" s="41">
        <v>28</v>
      </c>
      <c r="W10" s="41">
        <v>60</v>
      </c>
      <c r="X10" s="41">
        <v>83</v>
      </c>
      <c r="Y10" s="41">
        <v>32</v>
      </c>
      <c r="Z10" s="47">
        <v>30</v>
      </c>
      <c r="AA10" s="47">
        <v>80</v>
      </c>
      <c r="AB10" s="41"/>
      <c r="AC10" s="41"/>
      <c r="AD10" s="41"/>
      <c r="AE10" s="41"/>
      <c r="AF10" s="41"/>
    </row>
    <row r="11" spans="1:32" ht="14.25" x14ac:dyDescent="0.15">
      <c r="A11" s="41">
        <v>8</v>
      </c>
      <c r="B11" s="41" t="s">
        <v>44</v>
      </c>
      <c r="C11" s="41" t="s">
        <v>45</v>
      </c>
      <c r="D11" s="42">
        <v>1980</v>
      </c>
      <c r="E11" s="43">
        <v>85.95</v>
      </c>
      <c r="F11" s="44">
        <v>3.9289273274151819E-2</v>
      </c>
      <c r="G11" s="43">
        <v>17</v>
      </c>
      <c r="H11" s="44">
        <v>3.1415160586909109E-2</v>
      </c>
      <c r="I11" s="45">
        <v>1650</v>
      </c>
      <c r="J11" s="45">
        <v>1700</v>
      </c>
      <c r="K11" s="45">
        <v>1650</v>
      </c>
      <c r="L11" s="45">
        <v>1694</v>
      </c>
      <c r="M11" s="41">
        <f t="shared" si="0"/>
        <v>0</v>
      </c>
      <c r="N11" s="41">
        <f t="shared" si="1"/>
        <v>6</v>
      </c>
      <c r="O11" s="41"/>
      <c r="P11" s="41">
        <v>150</v>
      </c>
      <c r="Q11" s="41"/>
      <c r="R11" s="41"/>
      <c r="S11" s="41"/>
      <c r="T11" s="41"/>
      <c r="U11" s="49"/>
      <c r="V11" s="41">
        <v>28</v>
      </c>
      <c r="W11" s="41">
        <v>60</v>
      </c>
      <c r="X11" s="41">
        <v>92</v>
      </c>
      <c r="Y11" s="41">
        <v>42</v>
      </c>
      <c r="Z11" s="47">
        <v>30</v>
      </c>
      <c r="AA11" s="47">
        <v>80</v>
      </c>
      <c r="AB11" s="41"/>
      <c r="AC11" s="41"/>
      <c r="AD11" s="41"/>
      <c r="AE11" s="41"/>
      <c r="AF11" s="41"/>
    </row>
    <row r="12" spans="1:32" ht="14.25" x14ac:dyDescent="0.15">
      <c r="A12" s="41">
        <v>9</v>
      </c>
      <c r="B12" s="41" t="s">
        <v>46</v>
      </c>
      <c r="C12" s="41" t="s">
        <v>47</v>
      </c>
      <c r="D12" s="42">
        <v>2040</v>
      </c>
      <c r="E12" s="43">
        <v>401.65</v>
      </c>
      <c r="F12" s="44">
        <v>0.1836013567255739</v>
      </c>
      <c r="G12" s="43">
        <v>73.5</v>
      </c>
      <c r="H12" s="44">
        <v>0.13582437077281292</v>
      </c>
      <c r="I12" s="45">
        <v>1695</v>
      </c>
      <c r="J12" s="45">
        <v>1751</v>
      </c>
      <c r="K12" s="45">
        <v>1698</v>
      </c>
      <c r="L12" s="45">
        <v>1745</v>
      </c>
      <c r="M12" s="41">
        <f t="shared" si="0"/>
        <v>-3</v>
      </c>
      <c r="N12" s="41">
        <f t="shared" si="1"/>
        <v>6</v>
      </c>
      <c r="O12" s="41"/>
      <c r="P12" s="41">
        <v>150</v>
      </c>
      <c r="Q12" s="41"/>
      <c r="R12" s="41"/>
      <c r="S12" s="41"/>
      <c r="T12" s="41"/>
      <c r="U12" s="49"/>
      <c r="V12" s="41">
        <v>28</v>
      </c>
      <c r="W12" s="41">
        <v>60</v>
      </c>
      <c r="X12" s="41">
        <v>107</v>
      </c>
      <c r="Y12" s="41">
        <v>51</v>
      </c>
      <c r="Z12" s="47">
        <v>30</v>
      </c>
      <c r="AA12" s="47">
        <v>80</v>
      </c>
      <c r="AB12" s="41"/>
      <c r="AC12" s="41"/>
      <c r="AD12" s="41"/>
      <c r="AE12" s="41"/>
      <c r="AF12" s="41"/>
    </row>
    <row r="13" spans="1:32" ht="14.25" x14ac:dyDescent="0.15">
      <c r="A13" s="41">
        <v>10</v>
      </c>
      <c r="B13" s="41" t="s">
        <v>48</v>
      </c>
      <c r="C13" s="41" t="s">
        <v>49</v>
      </c>
      <c r="D13" s="42">
        <v>2040</v>
      </c>
      <c r="E13" s="43">
        <v>271.5</v>
      </c>
      <c r="F13" s="44">
        <v>0.12410747753266108</v>
      </c>
      <c r="G13" s="43">
        <v>69</v>
      </c>
      <c r="H13" s="44">
        <v>0.1275085929703958</v>
      </c>
      <c r="I13" s="45">
        <v>1720</v>
      </c>
      <c r="J13" s="45">
        <v>1772</v>
      </c>
      <c r="K13" s="45">
        <v>1722</v>
      </c>
      <c r="L13" s="45">
        <v>1769</v>
      </c>
      <c r="M13" s="41">
        <f t="shared" si="0"/>
        <v>-2</v>
      </c>
      <c r="N13" s="41">
        <f t="shared" si="1"/>
        <v>3</v>
      </c>
      <c r="O13" s="41"/>
      <c r="P13" s="41">
        <v>150</v>
      </c>
      <c r="Q13" s="41"/>
      <c r="R13" s="41"/>
      <c r="S13" s="41"/>
      <c r="T13" s="41"/>
      <c r="U13" s="49"/>
      <c r="V13" s="41">
        <v>28</v>
      </c>
      <c r="W13" s="41">
        <v>60</v>
      </c>
      <c r="X13" s="41">
        <v>82</v>
      </c>
      <c r="Y13" s="41">
        <v>30</v>
      </c>
      <c r="Z13" s="47">
        <v>30</v>
      </c>
      <c r="AA13" s="47">
        <v>80</v>
      </c>
      <c r="AB13" s="41"/>
      <c r="AC13" s="41"/>
      <c r="AD13" s="41"/>
      <c r="AE13" s="41"/>
      <c r="AF13" s="41"/>
    </row>
    <row r="14" spans="1:32" x14ac:dyDescent="0.15">
      <c r="P14" s="51" t="s">
        <v>53</v>
      </c>
      <c r="Q14" s="51"/>
      <c r="R14" s="51"/>
      <c r="S14" s="51"/>
      <c r="T14" s="51"/>
      <c r="U14" s="51"/>
      <c r="V14" s="51"/>
      <c r="W14" s="51"/>
    </row>
    <row r="15" spans="1:32" ht="15" customHeight="1" x14ac:dyDescent="0.15">
      <c r="A15" s="33" t="s">
        <v>51</v>
      </c>
    </row>
    <row r="16" spans="1:32" ht="18" customHeight="1" x14ac:dyDescent="0.15">
      <c r="A16" s="33" t="s">
        <v>52</v>
      </c>
    </row>
    <row r="17" spans="2:23" ht="54" x14ac:dyDescent="0.15">
      <c r="B17" s="33" t="s">
        <v>155</v>
      </c>
      <c r="C17" s="33" t="s">
        <v>156</v>
      </c>
      <c r="D17" s="33" t="s">
        <v>159</v>
      </c>
      <c r="E17" s="33" t="s">
        <v>157</v>
      </c>
      <c r="F17" s="33" t="s">
        <v>160</v>
      </c>
      <c r="G17" s="33" t="s">
        <v>161</v>
      </c>
      <c r="H17" s="33" t="s">
        <v>160</v>
      </c>
      <c r="I17" s="33" t="s">
        <v>166</v>
      </c>
      <c r="J17" s="33" t="s">
        <v>162</v>
      </c>
      <c r="K17" s="33" t="s">
        <v>162</v>
      </c>
      <c r="L17" s="33" t="s">
        <v>162</v>
      </c>
      <c r="M17" s="33" t="s">
        <v>163</v>
      </c>
      <c r="N17" s="33" t="s">
        <v>162</v>
      </c>
      <c r="P17" s="33" t="s">
        <v>164</v>
      </c>
      <c r="Q17" s="33" t="s">
        <v>164</v>
      </c>
      <c r="R17" s="33" t="s">
        <v>164</v>
      </c>
      <c r="S17" s="33" t="s">
        <v>164</v>
      </c>
      <c r="T17" s="33" t="s">
        <v>164</v>
      </c>
      <c r="U17" s="50" t="s">
        <v>167</v>
      </c>
      <c r="V17" s="33" t="s">
        <v>165</v>
      </c>
      <c r="W17" s="33" t="s">
        <v>165</v>
      </c>
    </row>
    <row r="18" spans="2:23" ht="27" x14ac:dyDescent="0.15">
      <c r="D18" s="33" t="s">
        <v>158</v>
      </c>
    </row>
  </sheetData>
  <mergeCells count="24">
    <mergeCell ref="AD2:AE2"/>
    <mergeCell ref="AF2:AF3"/>
    <mergeCell ref="B2:B3"/>
    <mergeCell ref="R2:R3"/>
    <mergeCell ref="S2:S3"/>
    <mergeCell ref="T2:T3"/>
    <mergeCell ref="U2:U3"/>
    <mergeCell ref="V2:V3"/>
    <mergeCell ref="W2:W3"/>
    <mergeCell ref="C2:C3"/>
    <mergeCell ref="D2:D3"/>
    <mergeCell ref="Z2:AA2"/>
    <mergeCell ref="AB2:AC2"/>
    <mergeCell ref="E2:F2"/>
    <mergeCell ref="G2:H2"/>
    <mergeCell ref="Q2:Q3"/>
    <mergeCell ref="P14:W14"/>
    <mergeCell ref="A2:A3"/>
    <mergeCell ref="X2:Y2"/>
    <mergeCell ref="I2:J2"/>
    <mergeCell ref="K2:L2"/>
    <mergeCell ref="M2:N2"/>
    <mergeCell ref="O2:O3"/>
    <mergeCell ref="P2:P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B7" sqref="B7"/>
    </sheetView>
  </sheetViews>
  <sheetFormatPr defaultRowHeight="13.5" x14ac:dyDescent="0.15"/>
  <cols>
    <col min="1" max="1" width="5.25" style="6" bestFit="1" customWidth="1"/>
    <col min="2" max="2" width="9" style="6"/>
    <col min="3" max="3" width="19.375" style="6" bestFit="1" customWidth="1"/>
    <col min="4" max="5" width="9" style="6"/>
    <col min="6" max="6" width="19.75" style="6" bestFit="1" customWidth="1"/>
    <col min="7" max="7" width="11.375" style="6" bestFit="1" customWidth="1"/>
    <col min="8" max="8" width="9" style="6"/>
    <col min="9" max="9" width="15.875" style="6" customWidth="1"/>
    <col min="10" max="11" width="9" style="6"/>
    <col min="12" max="12" width="19.75" style="6" bestFit="1" customWidth="1"/>
    <col min="13" max="13" width="10" style="6" customWidth="1"/>
    <col min="14" max="14" width="9" style="6"/>
    <col min="15" max="15" width="17.25" style="6" bestFit="1" customWidth="1"/>
    <col min="16" max="16" width="11.875" style="6" customWidth="1"/>
    <col min="17" max="17" width="9" style="6"/>
    <col min="18" max="18" width="17.25" style="6" bestFit="1" customWidth="1"/>
    <col min="19" max="16384" width="9" style="6"/>
  </cols>
  <sheetData>
    <row r="1" spans="1:17" x14ac:dyDescent="0.15">
      <c r="A1" s="6" t="s">
        <v>147</v>
      </c>
      <c r="I1" s="60" t="s">
        <v>151</v>
      </c>
      <c r="J1" s="60"/>
      <c r="K1" s="60"/>
      <c r="L1" s="60"/>
      <c r="M1" s="60"/>
      <c r="N1" s="60"/>
      <c r="O1" s="60"/>
      <c r="P1" s="60"/>
    </row>
    <row r="3" spans="1:17" x14ac:dyDescent="0.15">
      <c r="A3" s="62" t="s">
        <v>79</v>
      </c>
      <c r="B3" s="62" t="s">
        <v>145</v>
      </c>
      <c r="C3" s="62" t="s">
        <v>96</v>
      </c>
      <c r="D3" s="61" t="s">
        <v>153</v>
      </c>
      <c r="E3" s="61"/>
      <c r="F3" s="61"/>
      <c r="G3" s="61"/>
      <c r="H3" s="61"/>
      <c r="I3" s="7"/>
      <c r="J3" s="61" t="s">
        <v>152</v>
      </c>
      <c r="K3" s="61"/>
      <c r="L3" s="61"/>
      <c r="M3" s="61"/>
      <c r="N3" s="61"/>
      <c r="O3" s="7"/>
      <c r="P3" s="7"/>
    </row>
    <row r="4" spans="1:17" s="16" customFormat="1" x14ac:dyDescent="0.15">
      <c r="A4" s="63"/>
      <c r="B4" s="63"/>
      <c r="C4" s="63"/>
      <c r="D4" s="8" t="s">
        <v>97</v>
      </c>
      <c r="E4" s="8" t="s">
        <v>98</v>
      </c>
      <c r="F4" s="8" t="s">
        <v>99</v>
      </c>
      <c r="G4" s="8" t="s">
        <v>100</v>
      </c>
      <c r="H4" s="8" t="s">
        <v>101</v>
      </c>
      <c r="I4" s="19" t="s">
        <v>154</v>
      </c>
      <c r="J4" s="8" t="s">
        <v>97</v>
      </c>
      <c r="K4" s="8" t="s">
        <v>98</v>
      </c>
      <c r="L4" s="8" t="s">
        <v>99</v>
      </c>
      <c r="M4" s="8" t="s">
        <v>100</v>
      </c>
      <c r="N4" s="8" t="s">
        <v>101</v>
      </c>
      <c r="O4" s="19" t="s">
        <v>154</v>
      </c>
      <c r="P4" s="21" t="s">
        <v>80</v>
      </c>
    </row>
    <row r="5" spans="1:17" x14ac:dyDescent="0.15">
      <c r="A5" s="8">
        <v>1</v>
      </c>
      <c r="B5" s="7">
        <v>100000</v>
      </c>
      <c r="C5" s="7" t="s">
        <v>132</v>
      </c>
      <c r="D5" s="7">
        <v>3132.4200000000005</v>
      </c>
      <c r="E5" s="22" t="s">
        <v>102</v>
      </c>
      <c r="F5" s="23" t="s">
        <v>133</v>
      </c>
      <c r="G5" s="24">
        <v>250348</v>
      </c>
      <c r="H5" s="7">
        <f>+G5/SUMIF($C:$C,$C5,D:D)</f>
        <v>79.921594166810308</v>
      </c>
      <c r="I5" s="25">
        <v>6.357472678356757</v>
      </c>
      <c r="J5" s="26">
        <v>3125.6199999999985</v>
      </c>
      <c r="K5" s="22" t="s">
        <v>102</v>
      </c>
      <c r="L5" s="22" t="s">
        <v>103</v>
      </c>
      <c r="M5" s="26">
        <v>1665</v>
      </c>
      <c r="N5" s="7">
        <f t="shared" ref="N5:N19" si="0">+M5/SUMIF($C:$C,$C5,J:J)</f>
        <v>0.53269431344821216</v>
      </c>
      <c r="O5" s="25">
        <v>6.357472678356757</v>
      </c>
      <c r="P5" s="7">
        <f>+SUM((H5:H19)*(I5:I19)-(N5:N19)*(O5:O19))</f>
        <v>504.71276178255027</v>
      </c>
      <c r="Q5" s="20"/>
    </row>
    <row r="6" spans="1:17" x14ac:dyDescent="0.15">
      <c r="A6" s="8">
        <v>2</v>
      </c>
      <c r="B6" s="7">
        <v>100000</v>
      </c>
      <c r="C6" s="7" t="s">
        <v>132</v>
      </c>
      <c r="D6" s="7"/>
      <c r="E6" s="22" t="s">
        <v>104</v>
      </c>
      <c r="F6" s="23" t="s">
        <v>134</v>
      </c>
      <c r="G6" s="24">
        <v>148416</v>
      </c>
      <c r="H6" s="7">
        <f t="shared" ref="H6:H19" si="1">+G6/SUMIF(C:C,C6,D:D)</f>
        <v>47.380619457160911</v>
      </c>
      <c r="I6" s="25">
        <v>2.6231236192345233</v>
      </c>
      <c r="J6" s="7"/>
      <c r="K6" s="22" t="s">
        <v>104</v>
      </c>
      <c r="L6" s="22" t="s">
        <v>105</v>
      </c>
      <c r="M6" s="26">
        <v>238481</v>
      </c>
      <c r="N6" s="7">
        <f t="shared" si="0"/>
        <v>76.298782321587439</v>
      </c>
      <c r="O6" s="25">
        <v>2.6231236192345233</v>
      </c>
      <c r="P6" s="7">
        <f t="shared" ref="P6:P19" si="2">+SUM((H6:H20)*(I6:I20)-(N6:N20)*(O6:O20))</f>
        <v>-75.855916034547917</v>
      </c>
      <c r="Q6" s="20"/>
    </row>
    <row r="7" spans="1:17" x14ac:dyDescent="0.15">
      <c r="A7" s="8">
        <v>3</v>
      </c>
      <c r="B7" s="7">
        <v>100000</v>
      </c>
      <c r="C7" s="7" t="s">
        <v>132</v>
      </c>
      <c r="D7" s="7"/>
      <c r="E7" s="22" t="s">
        <v>106</v>
      </c>
      <c r="F7" s="23" t="s">
        <v>135</v>
      </c>
      <c r="G7" s="24">
        <v>101440</v>
      </c>
      <c r="H7" s="7">
        <f t="shared" si="1"/>
        <v>32.383907649676601</v>
      </c>
      <c r="I7" s="25">
        <v>2.8590191532125631</v>
      </c>
      <c r="J7" s="7"/>
      <c r="K7" s="22" t="s">
        <v>106</v>
      </c>
      <c r="L7" s="22" t="s">
        <v>107</v>
      </c>
      <c r="M7" s="26">
        <v>152246</v>
      </c>
      <c r="N7" s="7">
        <f t="shared" si="0"/>
        <v>48.709056123265164</v>
      </c>
      <c r="O7" s="25">
        <v>2.8590191532125631</v>
      </c>
      <c r="P7" s="7">
        <f t="shared" si="2"/>
        <v>-46.67391216502854</v>
      </c>
      <c r="Q7" s="20"/>
    </row>
    <row r="8" spans="1:17" x14ac:dyDescent="0.15">
      <c r="A8" s="8">
        <v>4</v>
      </c>
      <c r="B8" s="7">
        <v>100000</v>
      </c>
      <c r="C8" s="7" t="s">
        <v>132</v>
      </c>
      <c r="D8" s="7"/>
      <c r="E8" s="22" t="s">
        <v>108</v>
      </c>
      <c r="F8" s="23" t="s">
        <v>136</v>
      </c>
      <c r="G8" s="24">
        <v>12456</v>
      </c>
      <c r="H8" s="7">
        <f t="shared" si="1"/>
        <v>3.9764782500430971</v>
      </c>
      <c r="I8" s="25">
        <v>1.0735931736615332</v>
      </c>
      <c r="J8" s="7"/>
      <c r="K8" s="22" t="s">
        <v>108</v>
      </c>
      <c r="L8" s="22" t="s">
        <v>109</v>
      </c>
      <c r="M8" s="26">
        <v>107816.041</v>
      </c>
      <c r="N8" s="7">
        <f t="shared" si="0"/>
        <v>34.494289452972545</v>
      </c>
      <c r="O8" s="25">
        <v>1.0735931736615332</v>
      </c>
      <c r="P8" s="7">
        <f t="shared" si="2"/>
        <v>-32.763713782556515</v>
      </c>
      <c r="Q8" s="20"/>
    </row>
    <row r="9" spans="1:17" x14ac:dyDescent="0.15">
      <c r="A9" s="8">
        <v>5</v>
      </c>
      <c r="B9" s="7">
        <v>100000</v>
      </c>
      <c r="C9" s="7" t="s">
        <v>132</v>
      </c>
      <c r="D9" s="7"/>
      <c r="E9" s="22" t="s">
        <v>110</v>
      </c>
      <c r="F9" s="23" t="s">
        <v>137</v>
      </c>
      <c r="G9" s="24">
        <v>219356</v>
      </c>
      <c r="H9" s="7">
        <f t="shared" si="1"/>
        <v>70.027646356491132</v>
      </c>
      <c r="I9" s="25">
        <v>1.6562876379278095</v>
      </c>
      <c r="J9" s="7"/>
      <c r="K9" s="22" t="s">
        <v>110</v>
      </c>
      <c r="L9" s="22" t="s">
        <v>111</v>
      </c>
      <c r="M9" s="26">
        <v>149716</v>
      </c>
      <c r="N9" s="7">
        <f t="shared" si="0"/>
        <v>47.89961671604356</v>
      </c>
      <c r="O9" s="25">
        <v>1.6562876379278095</v>
      </c>
      <c r="P9" s="7">
        <f t="shared" si="2"/>
        <v>36.650381945173478</v>
      </c>
      <c r="Q9" s="20"/>
    </row>
    <row r="10" spans="1:17" x14ac:dyDescent="0.15">
      <c r="A10" s="8">
        <v>6</v>
      </c>
      <c r="B10" s="7">
        <v>100000</v>
      </c>
      <c r="C10" s="7" t="s">
        <v>132</v>
      </c>
      <c r="D10" s="7"/>
      <c r="E10" s="22" t="s">
        <v>112</v>
      </c>
      <c r="F10" s="23" t="s">
        <v>138</v>
      </c>
      <c r="G10" s="24">
        <v>5030.1000000000004</v>
      </c>
      <c r="H10" s="7">
        <f t="shared" si="1"/>
        <v>1.605819143026797</v>
      </c>
      <c r="I10" s="25">
        <v>0.71801028227059027</v>
      </c>
      <c r="J10" s="7"/>
      <c r="K10" s="22" t="s">
        <v>112</v>
      </c>
      <c r="L10" s="22" t="s">
        <v>113</v>
      </c>
      <c r="M10" s="26">
        <v>193148</v>
      </c>
      <c r="N10" s="7">
        <f t="shared" si="0"/>
        <v>61.795099852189352</v>
      </c>
      <c r="O10" s="25">
        <v>0.71801028227059027</v>
      </c>
      <c r="P10" s="7">
        <f t="shared" si="2"/>
        <v>-43.216522431649601</v>
      </c>
      <c r="Q10" s="20"/>
    </row>
    <row r="11" spans="1:17" x14ac:dyDescent="0.15">
      <c r="A11" s="8">
        <v>7</v>
      </c>
      <c r="B11" s="7">
        <v>100000</v>
      </c>
      <c r="C11" s="7" t="s">
        <v>132</v>
      </c>
      <c r="D11" s="7"/>
      <c r="E11" s="22" t="s">
        <v>114</v>
      </c>
      <c r="F11" s="27" t="s">
        <v>139</v>
      </c>
      <c r="G11" s="24">
        <v>1569902</v>
      </c>
      <c r="H11" s="7">
        <f t="shared" si="1"/>
        <v>501.17864143377955</v>
      </c>
      <c r="I11" s="25">
        <v>0.22000000000000003</v>
      </c>
      <c r="J11" s="7"/>
      <c r="K11" s="22" t="s">
        <v>114</v>
      </c>
      <c r="L11" s="22" t="s">
        <v>115</v>
      </c>
      <c r="M11" s="26">
        <v>14176</v>
      </c>
      <c r="N11" s="7">
        <f t="shared" si="0"/>
        <v>4.5354201726377505</v>
      </c>
      <c r="O11" s="25">
        <v>0.22000000000000003</v>
      </c>
      <c r="P11" s="7">
        <f t="shared" si="2"/>
        <v>109.2615086774512</v>
      </c>
      <c r="Q11" s="20"/>
    </row>
    <row r="12" spans="1:17" x14ac:dyDescent="0.15">
      <c r="A12" s="8">
        <v>8</v>
      </c>
      <c r="B12" s="7">
        <v>100000</v>
      </c>
      <c r="C12" s="7" t="s">
        <v>132</v>
      </c>
      <c r="D12" s="7"/>
      <c r="E12" s="22" t="s">
        <v>116</v>
      </c>
      <c r="F12" s="28" t="s">
        <v>143</v>
      </c>
      <c r="G12" s="24">
        <v>258820</v>
      </c>
      <c r="H12" s="7">
        <f t="shared" si="1"/>
        <v>82.626212321463896</v>
      </c>
      <c r="I12" s="25">
        <v>0.19500000000000009</v>
      </c>
      <c r="J12" s="7"/>
      <c r="K12" s="22" t="s">
        <v>116</v>
      </c>
      <c r="L12" s="22" t="s">
        <v>117</v>
      </c>
      <c r="M12" s="26">
        <v>223399</v>
      </c>
      <c r="N12" s="7">
        <f t="shared" si="0"/>
        <v>71.473499657667958</v>
      </c>
      <c r="O12" s="25">
        <v>0.19500000000000009</v>
      </c>
      <c r="P12" s="7">
        <f t="shared" si="2"/>
        <v>2.1747789694402098</v>
      </c>
      <c r="Q12" s="20"/>
    </row>
    <row r="13" spans="1:17" x14ac:dyDescent="0.15">
      <c r="A13" s="8">
        <v>9</v>
      </c>
      <c r="B13" s="7">
        <v>100000</v>
      </c>
      <c r="C13" s="7" t="s">
        <v>132</v>
      </c>
      <c r="D13" s="7"/>
      <c r="E13" s="22" t="s">
        <v>118</v>
      </c>
      <c r="F13" s="23" t="s">
        <v>140</v>
      </c>
      <c r="G13" s="24">
        <v>15533.599999999999</v>
      </c>
      <c r="H13" s="7">
        <f t="shared" si="1"/>
        <v>4.9589774040518178</v>
      </c>
      <c r="I13" s="25">
        <v>21.54311273486428</v>
      </c>
      <c r="J13" s="7"/>
      <c r="K13" s="22" t="s">
        <v>118</v>
      </c>
      <c r="L13" s="22" t="s">
        <v>119</v>
      </c>
      <c r="M13" s="26">
        <v>4790</v>
      </c>
      <c r="N13" s="7">
        <f t="shared" si="0"/>
        <v>1.5324959528029647</v>
      </c>
      <c r="O13" s="25">
        <v>21.54311273486428</v>
      </c>
      <c r="P13" s="7">
        <f t="shared" si="2"/>
        <v>73.817076188175406</v>
      </c>
      <c r="Q13" s="20"/>
    </row>
    <row r="14" spans="1:17" x14ac:dyDescent="0.15">
      <c r="A14" s="8">
        <v>10</v>
      </c>
      <c r="B14" s="7">
        <v>100000</v>
      </c>
      <c r="C14" s="7" t="s">
        <v>132</v>
      </c>
      <c r="D14" s="7"/>
      <c r="E14" s="22" t="s">
        <v>120</v>
      </c>
      <c r="F14" s="29" t="s">
        <v>144</v>
      </c>
      <c r="G14" s="24">
        <v>171080</v>
      </c>
      <c r="H14" s="7">
        <f t="shared" si="1"/>
        <v>54.615919959647805</v>
      </c>
      <c r="I14" s="25">
        <v>4.8500000000000005</v>
      </c>
      <c r="J14" s="7"/>
      <c r="K14" s="22" t="s">
        <v>120</v>
      </c>
      <c r="L14" s="22" t="s">
        <v>121</v>
      </c>
      <c r="M14" s="26">
        <v>20312</v>
      </c>
      <c r="N14" s="7">
        <f t="shared" si="0"/>
        <v>6.4985506875435943</v>
      </c>
      <c r="O14" s="25">
        <v>4.8500000000000005</v>
      </c>
      <c r="P14" s="7">
        <f t="shared" si="2"/>
        <v>233.36924096970546</v>
      </c>
      <c r="Q14" s="20"/>
    </row>
    <row r="15" spans="1:17" x14ac:dyDescent="0.15">
      <c r="A15" s="8">
        <v>11</v>
      </c>
      <c r="B15" s="7">
        <v>100000</v>
      </c>
      <c r="C15" s="7" t="s">
        <v>132</v>
      </c>
      <c r="D15" s="7"/>
      <c r="E15" s="22" t="s">
        <v>122</v>
      </c>
      <c r="F15" s="30" t="s">
        <v>141</v>
      </c>
      <c r="G15" s="24">
        <v>141420</v>
      </c>
      <c r="H15" s="7">
        <f t="shared" si="1"/>
        <v>45.147202482425719</v>
      </c>
      <c r="I15" s="25">
        <v>1.6891579670651855</v>
      </c>
      <c r="J15" s="7"/>
      <c r="K15" s="22" t="s">
        <v>122</v>
      </c>
      <c r="L15" s="22" t="s">
        <v>123</v>
      </c>
      <c r="M15" s="26">
        <v>937974</v>
      </c>
      <c r="N15" s="7">
        <f t="shared" si="0"/>
        <v>300.09214171908309</v>
      </c>
      <c r="O15" s="25">
        <v>1.6891579670651855</v>
      </c>
      <c r="P15" s="7">
        <f t="shared" si="2"/>
        <v>-430.64227527454943</v>
      </c>
      <c r="Q15" s="20"/>
    </row>
    <row r="16" spans="1:17" x14ac:dyDescent="0.15">
      <c r="A16" s="8">
        <v>12</v>
      </c>
      <c r="B16" s="7">
        <v>100000</v>
      </c>
      <c r="C16" s="7" t="s">
        <v>132</v>
      </c>
      <c r="D16" s="7"/>
      <c r="E16" s="22" t="s">
        <v>124</v>
      </c>
      <c r="F16" s="23" t="s">
        <v>142</v>
      </c>
      <c r="G16" s="24">
        <v>33176</v>
      </c>
      <c r="H16" s="7">
        <f t="shared" si="1"/>
        <v>10.59117232044234</v>
      </c>
      <c r="I16" s="25">
        <v>0.26653445920619773</v>
      </c>
      <c r="J16" s="7"/>
      <c r="K16" s="22" t="s">
        <v>124</v>
      </c>
      <c r="L16" s="22" t="s">
        <v>125</v>
      </c>
      <c r="M16" s="26">
        <v>34534.29</v>
      </c>
      <c r="N16" s="7">
        <f t="shared" si="0"/>
        <v>11.04878072190478</v>
      </c>
      <c r="O16" s="25">
        <v>0.26653445920619773</v>
      </c>
      <c r="P16" s="7">
        <f t="shared" si="2"/>
        <v>-0.12196840781200446</v>
      </c>
      <c r="Q16" s="20"/>
    </row>
    <row r="17" spans="1:17" x14ac:dyDescent="0.15">
      <c r="A17" s="8">
        <v>13</v>
      </c>
      <c r="B17" s="7">
        <v>100000</v>
      </c>
      <c r="C17" s="7" t="s">
        <v>132</v>
      </c>
      <c r="D17" s="7"/>
      <c r="E17" s="22"/>
      <c r="F17" s="22"/>
      <c r="G17" s="7"/>
      <c r="H17" s="7">
        <f t="shared" si="1"/>
        <v>0</v>
      </c>
      <c r="I17" s="25">
        <v>2.5157042619247978</v>
      </c>
      <c r="J17" s="7"/>
      <c r="K17" s="22" t="s">
        <v>126</v>
      </c>
      <c r="L17" s="22" t="s">
        <v>127</v>
      </c>
      <c r="M17" s="26">
        <v>16021.699999999999</v>
      </c>
      <c r="N17" s="7">
        <f t="shared" si="0"/>
        <v>5.1259270160800119</v>
      </c>
      <c r="O17" s="25">
        <v>2.5157042619247978</v>
      </c>
      <c r="P17" s="7">
        <f t="shared" si="2"/>
        <v>-12.895316440667948</v>
      </c>
      <c r="Q17" s="20"/>
    </row>
    <row r="18" spans="1:17" x14ac:dyDescent="0.15">
      <c r="A18" s="8">
        <v>14</v>
      </c>
      <c r="B18" s="7">
        <v>100000</v>
      </c>
      <c r="C18" s="7" t="s">
        <v>132</v>
      </c>
      <c r="D18" s="7"/>
      <c r="E18" s="22"/>
      <c r="F18" s="22"/>
      <c r="G18" s="7"/>
      <c r="H18" s="7">
        <f t="shared" si="1"/>
        <v>0</v>
      </c>
      <c r="I18" s="25">
        <v>1.6910817537488287</v>
      </c>
      <c r="J18" s="7"/>
      <c r="K18" s="22" t="s">
        <v>128</v>
      </c>
      <c r="L18" s="22" t="s">
        <v>129</v>
      </c>
      <c r="M18" s="26">
        <v>315489</v>
      </c>
      <c r="N18" s="7">
        <f t="shared" si="0"/>
        <v>100.93645420748528</v>
      </c>
      <c r="O18" s="25">
        <v>1.6910817537488287</v>
      </c>
      <c r="P18" s="7">
        <f t="shared" si="2"/>
        <v>-170.69179599838256</v>
      </c>
      <c r="Q18" s="20"/>
    </row>
    <row r="19" spans="1:17" x14ac:dyDescent="0.15">
      <c r="A19" s="8">
        <v>15</v>
      </c>
      <c r="B19" s="7">
        <v>100000</v>
      </c>
      <c r="C19" s="7" t="s">
        <v>132</v>
      </c>
      <c r="D19" s="7"/>
      <c r="E19" s="22"/>
      <c r="F19" s="22"/>
      <c r="G19" s="7"/>
      <c r="H19" s="7">
        <f t="shared" si="1"/>
        <v>0</v>
      </c>
      <c r="I19" s="25">
        <v>1.5830348780000001</v>
      </c>
      <c r="J19" s="7"/>
      <c r="K19" s="22" t="s">
        <v>130</v>
      </c>
      <c r="L19" s="22" t="s">
        <v>131</v>
      </c>
      <c r="M19" s="26">
        <v>639522</v>
      </c>
      <c r="N19" s="7">
        <f t="shared" si="0"/>
        <v>204.6064460810976</v>
      </c>
      <c r="O19" s="25">
        <v>1.5830348780000001</v>
      </c>
      <c r="P19" s="7">
        <f t="shared" si="2"/>
        <v>-323.89914041000395</v>
      </c>
      <c r="Q19" s="20"/>
    </row>
  </sheetData>
  <mergeCells count="6">
    <mergeCell ref="I1:P1"/>
    <mergeCell ref="D3:H3"/>
    <mergeCell ref="J3:N3"/>
    <mergeCell ref="A3:A4"/>
    <mergeCell ref="C3:C4"/>
    <mergeCell ref="B3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workbookViewId="0">
      <selection activeCell="D18" sqref="D18"/>
    </sheetView>
  </sheetViews>
  <sheetFormatPr defaultRowHeight="13.5" x14ac:dyDescent="0.15"/>
  <cols>
    <col min="1" max="1" width="4.375" style="6" customWidth="1"/>
    <col min="2" max="2" width="5.375" style="6" customWidth="1"/>
    <col min="3" max="7" width="20.75" style="6" customWidth="1"/>
    <col min="8" max="16384" width="9" style="6"/>
  </cols>
  <sheetData>
    <row r="1" spans="2:7" ht="21" customHeight="1" x14ac:dyDescent="0.15">
      <c r="B1" s="6" t="s">
        <v>146</v>
      </c>
      <c r="D1" s="60" t="s">
        <v>150</v>
      </c>
      <c r="E1" s="60"/>
      <c r="F1" s="60"/>
      <c r="G1" s="60"/>
    </row>
    <row r="2" spans="2:7" x14ac:dyDescent="0.15">
      <c r="B2" s="5" t="s">
        <v>74</v>
      </c>
      <c r="C2" s="6" t="s">
        <v>82</v>
      </c>
      <c r="F2" s="9" t="s">
        <v>84</v>
      </c>
      <c r="G2" s="16">
        <v>201605</v>
      </c>
    </row>
    <row r="3" spans="2:7" x14ac:dyDescent="0.15">
      <c r="B3" s="8" t="s">
        <v>73</v>
      </c>
      <c r="C3" s="8" t="s">
        <v>76</v>
      </c>
      <c r="D3" s="8" t="s">
        <v>75</v>
      </c>
      <c r="E3" s="8" t="s">
        <v>83</v>
      </c>
      <c r="F3" s="8" t="s">
        <v>78</v>
      </c>
      <c r="G3" s="8" t="s">
        <v>77</v>
      </c>
    </row>
    <row r="4" spans="2:7" x14ac:dyDescent="0.15">
      <c r="B4" s="8">
        <v>1</v>
      </c>
      <c r="C4" s="18">
        <v>42522</v>
      </c>
      <c r="D4" s="7">
        <v>1750</v>
      </c>
      <c r="E4" s="7">
        <v>1740</v>
      </c>
      <c r="F4" s="7">
        <v>500</v>
      </c>
      <c r="G4" s="7">
        <f>+F4*(D4-E4)</f>
        <v>5000</v>
      </c>
    </row>
    <row r="5" spans="2:7" x14ac:dyDescent="0.15">
      <c r="B5" s="8">
        <v>2</v>
      </c>
      <c r="C5" s="18">
        <v>42523</v>
      </c>
      <c r="D5" s="7">
        <v>1740</v>
      </c>
      <c r="E5" s="7">
        <v>1740</v>
      </c>
      <c r="F5" s="7">
        <v>500</v>
      </c>
      <c r="G5" s="7">
        <f t="shared" ref="G5:G9" si="0">+F5*(D5-E5)</f>
        <v>0</v>
      </c>
    </row>
    <row r="6" spans="2:7" x14ac:dyDescent="0.15">
      <c r="B6" s="8">
        <v>3</v>
      </c>
      <c r="C6" s="18">
        <v>42524</v>
      </c>
      <c r="D6" s="7">
        <v>1740</v>
      </c>
      <c r="E6" s="7">
        <v>1740</v>
      </c>
      <c r="F6" s="7">
        <v>500</v>
      </c>
      <c r="G6" s="7">
        <f t="shared" si="0"/>
        <v>0</v>
      </c>
    </row>
    <row r="7" spans="2:7" x14ac:dyDescent="0.15">
      <c r="B7" s="8">
        <v>4</v>
      </c>
      <c r="C7" s="18">
        <v>42525</v>
      </c>
      <c r="D7" s="7">
        <v>1740</v>
      </c>
      <c r="E7" s="7">
        <v>1740</v>
      </c>
      <c r="F7" s="7">
        <v>500</v>
      </c>
      <c r="G7" s="7">
        <f t="shared" si="0"/>
        <v>0</v>
      </c>
    </row>
    <row r="8" spans="2:7" x14ac:dyDescent="0.15">
      <c r="B8" s="8">
        <v>5</v>
      </c>
      <c r="C8" s="18">
        <v>42526</v>
      </c>
      <c r="D8" s="7">
        <v>1740</v>
      </c>
      <c r="E8" s="7">
        <v>1740</v>
      </c>
      <c r="F8" s="7">
        <v>500</v>
      </c>
      <c r="G8" s="7">
        <f t="shared" si="0"/>
        <v>0</v>
      </c>
    </row>
    <row r="9" spans="2:7" x14ac:dyDescent="0.15">
      <c r="B9" s="8">
        <v>6</v>
      </c>
      <c r="C9" s="18">
        <v>42527</v>
      </c>
      <c r="D9" s="7">
        <v>1740</v>
      </c>
      <c r="E9" s="7">
        <v>1740</v>
      </c>
      <c r="F9" s="7">
        <v>500</v>
      </c>
      <c r="G9" s="7">
        <f t="shared" si="0"/>
        <v>0</v>
      </c>
    </row>
    <row r="10" spans="2:7" x14ac:dyDescent="0.15">
      <c r="B10" s="8">
        <v>7</v>
      </c>
      <c r="C10" s="18">
        <v>42528</v>
      </c>
      <c r="D10" s="7">
        <v>1740</v>
      </c>
      <c r="E10" s="7">
        <v>1740</v>
      </c>
      <c r="F10" s="7">
        <v>500</v>
      </c>
      <c r="G10" s="7">
        <f t="shared" ref="G10:G12" si="1">+F10*(D10-E10)</f>
        <v>0</v>
      </c>
    </row>
    <row r="11" spans="2:7" x14ac:dyDescent="0.15">
      <c r="B11" s="8">
        <v>8</v>
      </c>
      <c r="C11" s="18">
        <v>42529</v>
      </c>
      <c r="D11" s="7">
        <v>1740</v>
      </c>
      <c r="E11" s="7">
        <v>1750</v>
      </c>
      <c r="F11" s="7">
        <v>500</v>
      </c>
      <c r="G11" s="7">
        <f t="shared" si="1"/>
        <v>-5000</v>
      </c>
    </row>
    <row r="12" spans="2:7" x14ac:dyDescent="0.15">
      <c r="B12" s="8">
        <v>9</v>
      </c>
      <c r="C12" s="18">
        <v>42530</v>
      </c>
      <c r="D12" s="7">
        <v>1740</v>
      </c>
      <c r="E12" s="7">
        <v>1740</v>
      </c>
      <c r="F12" s="7">
        <v>500</v>
      </c>
      <c r="G12" s="7">
        <f t="shared" si="1"/>
        <v>0</v>
      </c>
    </row>
    <row r="13" spans="2:7" x14ac:dyDescent="0.15">
      <c r="B13" s="8">
        <v>10</v>
      </c>
      <c r="C13" s="18">
        <v>42531</v>
      </c>
      <c r="D13" s="7">
        <v>1740</v>
      </c>
      <c r="E13" s="7">
        <v>1740</v>
      </c>
      <c r="F13" s="7">
        <v>500</v>
      </c>
      <c r="G13" s="7">
        <f t="shared" ref="G13:G34" si="2">+F13*(D13-E13)</f>
        <v>0</v>
      </c>
    </row>
    <row r="14" spans="2:7" x14ac:dyDescent="0.15">
      <c r="B14" s="8">
        <v>11</v>
      </c>
      <c r="C14" s="18">
        <v>42532</v>
      </c>
      <c r="D14" s="7">
        <v>1740</v>
      </c>
      <c r="E14" s="7">
        <v>1780</v>
      </c>
      <c r="F14" s="7">
        <v>500</v>
      </c>
      <c r="G14" s="7">
        <f t="shared" si="2"/>
        <v>-20000</v>
      </c>
    </row>
    <row r="15" spans="2:7" x14ac:dyDescent="0.15">
      <c r="B15" s="8">
        <v>12</v>
      </c>
      <c r="C15" s="18">
        <v>42533</v>
      </c>
      <c r="D15" s="7">
        <v>1740</v>
      </c>
      <c r="E15" s="7">
        <v>1740</v>
      </c>
      <c r="F15" s="7">
        <v>500</v>
      </c>
      <c r="G15" s="7">
        <f t="shared" si="2"/>
        <v>0</v>
      </c>
    </row>
    <row r="16" spans="2:7" x14ac:dyDescent="0.15">
      <c r="B16" s="8">
        <v>13</v>
      </c>
      <c r="C16" s="18">
        <v>42534</v>
      </c>
      <c r="D16" s="7">
        <v>1750</v>
      </c>
      <c r="E16" s="7">
        <v>1740</v>
      </c>
      <c r="F16" s="7">
        <v>500</v>
      </c>
      <c r="G16" s="7">
        <f t="shared" si="2"/>
        <v>5000</v>
      </c>
    </row>
    <row r="17" spans="2:7" x14ac:dyDescent="0.15">
      <c r="B17" s="8">
        <v>14</v>
      </c>
      <c r="C17" s="18">
        <v>42535</v>
      </c>
      <c r="D17" s="7">
        <v>1750</v>
      </c>
      <c r="E17" s="7">
        <v>1740</v>
      </c>
      <c r="F17" s="7">
        <v>500</v>
      </c>
      <c r="G17" s="7">
        <f t="shared" si="2"/>
        <v>5000</v>
      </c>
    </row>
    <row r="18" spans="2:7" x14ac:dyDescent="0.15">
      <c r="B18" s="8">
        <v>15</v>
      </c>
      <c r="C18" s="18">
        <v>42536</v>
      </c>
      <c r="D18" s="7">
        <v>1750</v>
      </c>
      <c r="E18" s="7">
        <v>1740</v>
      </c>
      <c r="F18" s="7">
        <v>500</v>
      </c>
      <c r="G18" s="7">
        <f t="shared" si="2"/>
        <v>5000</v>
      </c>
    </row>
    <row r="19" spans="2:7" x14ac:dyDescent="0.15">
      <c r="B19" s="8">
        <v>16</v>
      </c>
      <c r="C19" s="18">
        <v>42537</v>
      </c>
      <c r="D19" s="7">
        <v>1750</v>
      </c>
      <c r="E19" s="7">
        <v>1740</v>
      </c>
      <c r="F19" s="7">
        <v>500</v>
      </c>
      <c r="G19" s="7">
        <f t="shared" si="2"/>
        <v>5000</v>
      </c>
    </row>
    <row r="20" spans="2:7" x14ac:dyDescent="0.15">
      <c r="B20" s="8">
        <v>17</v>
      </c>
      <c r="C20" s="18">
        <v>42538</v>
      </c>
      <c r="D20" s="7">
        <v>1750</v>
      </c>
      <c r="E20" s="7">
        <v>1740</v>
      </c>
      <c r="F20" s="7">
        <v>500</v>
      </c>
      <c r="G20" s="7">
        <f t="shared" si="2"/>
        <v>5000</v>
      </c>
    </row>
    <row r="21" spans="2:7" x14ac:dyDescent="0.15">
      <c r="B21" s="8">
        <v>18</v>
      </c>
      <c r="C21" s="18">
        <v>42539</v>
      </c>
      <c r="D21" s="7">
        <v>1750</v>
      </c>
      <c r="E21" s="7">
        <v>1740</v>
      </c>
      <c r="F21" s="7">
        <v>500</v>
      </c>
      <c r="G21" s="7">
        <f t="shared" si="2"/>
        <v>5000</v>
      </c>
    </row>
    <row r="22" spans="2:7" x14ac:dyDescent="0.15">
      <c r="B22" s="8">
        <v>19</v>
      </c>
      <c r="C22" s="18">
        <v>42540</v>
      </c>
      <c r="D22" s="7">
        <v>1750</v>
      </c>
      <c r="E22" s="7">
        <v>1740</v>
      </c>
      <c r="F22" s="7">
        <v>500</v>
      </c>
      <c r="G22" s="7">
        <f t="shared" si="2"/>
        <v>5000</v>
      </c>
    </row>
    <row r="23" spans="2:7" x14ac:dyDescent="0.15">
      <c r="B23" s="8">
        <v>20</v>
      </c>
      <c r="C23" s="18"/>
      <c r="D23" s="7"/>
      <c r="E23" s="7"/>
      <c r="F23" s="7"/>
      <c r="G23" s="7">
        <f t="shared" si="2"/>
        <v>0</v>
      </c>
    </row>
    <row r="24" spans="2:7" x14ac:dyDescent="0.15">
      <c r="B24" s="8">
        <v>21</v>
      </c>
      <c r="C24" s="18"/>
      <c r="D24" s="7"/>
      <c r="E24" s="7"/>
      <c r="F24" s="7"/>
      <c r="G24" s="7">
        <f t="shared" si="2"/>
        <v>0</v>
      </c>
    </row>
    <row r="25" spans="2:7" x14ac:dyDescent="0.15">
      <c r="B25" s="8">
        <v>22</v>
      </c>
      <c r="C25" s="18"/>
      <c r="D25" s="7"/>
      <c r="E25" s="7"/>
      <c r="F25" s="7"/>
      <c r="G25" s="7">
        <f t="shared" si="2"/>
        <v>0</v>
      </c>
    </row>
    <row r="26" spans="2:7" x14ac:dyDescent="0.15">
      <c r="B26" s="8">
        <v>23</v>
      </c>
      <c r="C26" s="18"/>
      <c r="D26" s="7"/>
      <c r="E26" s="7"/>
      <c r="F26" s="7"/>
      <c r="G26" s="7">
        <f t="shared" si="2"/>
        <v>0</v>
      </c>
    </row>
    <row r="27" spans="2:7" x14ac:dyDescent="0.15">
      <c r="B27" s="8">
        <v>24</v>
      </c>
      <c r="C27" s="18"/>
      <c r="D27" s="7"/>
      <c r="E27" s="7"/>
      <c r="F27" s="7"/>
      <c r="G27" s="7">
        <f t="shared" si="2"/>
        <v>0</v>
      </c>
    </row>
    <row r="28" spans="2:7" x14ac:dyDescent="0.15">
      <c r="B28" s="8">
        <v>25</v>
      </c>
      <c r="C28" s="8"/>
      <c r="D28" s="7"/>
      <c r="E28" s="7"/>
      <c r="F28" s="7"/>
      <c r="G28" s="7">
        <f t="shared" si="2"/>
        <v>0</v>
      </c>
    </row>
    <row r="29" spans="2:7" x14ac:dyDescent="0.15">
      <c r="B29" s="8">
        <v>26</v>
      </c>
      <c r="C29" s="8"/>
      <c r="D29" s="7"/>
      <c r="E29" s="7"/>
      <c r="F29" s="7"/>
      <c r="G29" s="7">
        <f t="shared" si="2"/>
        <v>0</v>
      </c>
    </row>
    <row r="30" spans="2:7" x14ac:dyDescent="0.15">
      <c r="B30" s="8">
        <v>27</v>
      </c>
      <c r="C30" s="8"/>
      <c r="D30" s="7"/>
      <c r="E30" s="7"/>
      <c r="F30" s="7"/>
      <c r="G30" s="7">
        <f t="shared" si="2"/>
        <v>0</v>
      </c>
    </row>
    <row r="31" spans="2:7" x14ac:dyDescent="0.15">
      <c r="B31" s="8">
        <v>28</v>
      </c>
      <c r="C31" s="8"/>
      <c r="D31" s="7"/>
      <c r="E31" s="7"/>
      <c r="F31" s="7"/>
      <c r="G31" s="7">
        <f t="shared" si="2"/>
        <v>0</v>
      </c>
    </row>
    <row r="32" spans="2:7" x14ac:dyDescent="0.15">
      <c r="B32" s="8">
        <v>29</v>
      </c>
      <c r="C32" s="8"/>
      <c r="D32" s="7"/>
      <c r="E32" s="7"/>
      <c r="F32" s="7"/>
      <c r="G32" s="7">
        <f t="shared" si="2"/>
        <v>0</v>
      </c>
    </row>
    <row r="33" spans="2:7" x14ac:dyDescent="0.15">
      <c r="B33" s="8">
        <v>30</v>
      </c>
      <c r="C33" s="8"/>
      <c r="D33" s="7"/>
      <c r="E33" s="7"/>
      <c r="F33" s="7"/>
      <c r="G33" s="7">
        <f t="shared" si="2"/>
        <v>0</v>
      </c>
    </row>
    <row r="34" spans="2:7" x14ac:dyDescent="0.15">
      <c r="B34" s="8">
        <v>31</v>
      </c>
      <c r="C34" s="8"/>
      <c r="D34" s="7"/>
      <c r="E34" s="7"/>
      <c r="F34" s="7"/>
      <c r="G34" s="7">
        <f t="shared" si="2"/>
        <v>0</v>
      </c>
    </row>
    <row r="35" spans="2:7" x14ac:dyDescent="0.15">
      <c r="B35" s="8">
        <v>32</v>
      </c>
      <c r="C35" s="8" t="s">
        <v>81</v>
      </c>
      <c r="D35" s="7"/>
      <c r="E35" s="7"/>
      <c r="F35" s="7"/>
      <c r="G35" s="7">
        <f>SUM(G4:G34)</f>
        <v>15000</v>
      </c>
    </row>
    <row r="36" spans="2:7" x14ac:dyDescent="0.15">
      <c r="C36" s="6" t="s">
        <v>94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workbookViewId="0">
      <selection activeCell="L21" sqref="L21"/>
    </sheetView>
  </sheetViews>
  <sheetFormatPr defaultRowHeight="13.5" x14ac:dyDescent="0.15"/>
  <cols>
    <col min="2" max="7" width="9.625" bestFit="1" customWidth="1"/>
    <col min="8" max="8" width="9.125" bestFit="1" customWidth="1"/>
    <col min="9" max="11" width="9.625" bestFit="1" customWidth="1"/>
    <col min="12" max="12" width="9.125" bestFit="1" customWidth="1"/>
    <col min="13" max="15" width="9.625" bestFit="1" customWidth="1"/>
    <col min="16" max="16" width="10.75" bestFit="1" customWidth="1"/>
  </cols>
  <sheetData>
    <row r="3" spans="1:16" x14ac:dyDescent="0.15">
      <c r="A3" s="2"/>
      <c r="B3" s="3" t="s">
        <v>54</v>
      </c>
      <c r="C3" s="3" t="s">
        <v>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15">
      <c r="A4" s="2"/>
      <c r="B4" s="2" t="s">
        <v>56</v>
      </c>
      <c r="C4" s="2"/>
      <c r="D4" s="2"/>
      <c r="E4" s="2" t="s">
        <v>57</v>
      </c>
      <c r="F4" s="2"/>
      <c r="G4" s="2"/>
      <c r="H4" s="2" t="s">
        <v>58</v>
      </c>
      <c r="I4" s="2"/>
      <c r="J4" s="2"/>
      <c r="K4" s="2" t="s">
        <v>59</v>
      </c>
      <c r="L4" s="2"/>
      <c r="M4" s="2"/>
      <c r="N4" s="2" t="s">
        <v>60</v>
      </c>
      <c r="O4" s="2" t="s">
        <v>61</v>
      </c>
      <c r="P4" s="2" t="s">
        <v>62</v>
      </c>
    </row>
    <row r="5" spans="1:16" x14ac:dyDescent="0.15">
      <c r="A5" s="3" t="s">
        <v>63</v>
      </c>
      <c r="B5" s="2" t="s">
        <v>64</v>
      </c>
      <c r="C5" s="2" t="s">
        <v>65</v>
      </c>
      <c r="D5" s="2" t="s">
        <v>66</v>
      </c>
      <c r="E5" s="2" t="s">
        <v>64</v>
      </c>
      <c r="F5" s="2" t="s">
        <v>65</v>
      </c>
      <c r="G5" s="2" t="s">
        <v>66</v>
      </c>
      <c r="H5" s="2" t="s">
        <v>64</v>
      </c>
      <c r="I5" s="2" t="s">
        <v>65</v>
      </c>
      <c r="J5" s="2" t="s">
        <v>66</v>
      </c>
      <c r="K5" s="2" t="s">
        <v>64</v>
      </c>
      <c r="L5" s="2" t="s">
        <v>65</v>
      </c>
      <c r="M5" s="2" t="s">
        <v>66</v>
      </c>
      <c r="N5" s="2"/>
      <c r="O5" s="2"/>
      <c r="P5" s="2"/>
    </row>
    <row r="6" spans="1:16" x14ac:dyDescent="0.15">
      <c r="A6" s="2" t="s">
        <v>67</v>
      </c>
      <c r="B6" s="4">
        <v>-2682.5849999999991</v>
      </c>
      <c r="C6" s="4">
        <v>17656.400000000001</v>
      </c>
      <c r="D6" s="4">
        <v>14973.815000000002</v>
      </c>
      <c r="E6" s="4">
        <v>932.96420000000035</v>
      </c>
      <c r="F6" s="4">
        <v>26573.4</v>
      </c>
      <c r="G6" s="4">
        <v>27506.364200000004</v>
      </c>
      <c r="H6" s="4">
        <v>-234.79199999999764</v>
      </c>
      <c r="I6" s="4">
        <v>12664.800000000001</v>
      </c>
      <c r="J6" s="4">
        <v>12430.008000000003</v>
      </c>
      <c r="K6" s="4">
        <v>13183.316217396774</v>
      </c>
      <c r="L6" s="4">
        <v>10130.31644027905</v>
      </c>
      <c r="M6" s="4">
        <v>23313.632657675822</v>
      </c>
      <c r="N6" s="4">
        <v>11198.903417396778</v>
      </c>
      <c r="O6" s="4">
        <v>67024.916440279048</v>
      </c>
      <c r="P6" s="4">
        <v>78223.819857675844</v>
      </c>
    </row>
    <row r="7" spans="1:16" x14ac:dyDescent="0.15">
      <c r="A7" s="2" t="s">
        <v>68</v>
      </c>
      <c r="B7" s="4">
        <v>33487.399350000007</v>
      </c>
      <c r="C7" s="4">
        <v>9264.3799999999992</v>
      </c>
      <c r="D7" s="4">
        <v>42751.779350000004</v>
      </c>
      <c r="E7" s="4">
        <v>34226.941149999999</v>
      </c>
      <c r="F7" s="4">
        <v>7231.59</v>
      </c>
      <c r="G7" s="4">
        <v>41458.531149999995</v>
      </c>
      <c r="H7" s="4">
        <v>47378.289899999989</v>
      </c>
      <c r="I7" s="4">
        <v>12325.68</v>
      </c>
      <c r="J7" s="4">
        <v>59703.969899999989</v>
      </c>
      <c r="K7" s="4">
        <v>57636.510499999989</v>
      </c>
      <c r="L7" s="4">
        <v>4250.880000000001</v>
      </c>
      <c r="M7" s="4">
        <v>61887.390499999994</v>
      </c>
      <c r="N7" s="4">
        <v>172729.1409</v>
      </c>
      <c r="O7" s="4">
        <v>33072.53</v>
      </c>
      <c r="P7" s="4">
        <v>205801.6709</v>
      </c>
    </row>
    <row r="8" spans="1:16" x14ac:dyDescent="0.15">
      <c r="A8" s="2" t="s">
        <v>69</v>
      </c>
      <c r="B8" s="4">
        <v>141190.82795769614</v>
      </c>
      <c r="C8" s="4">
        <v>198532.03652692522</v>
      </c>
      <c r="D8" s="4">
        <v>339722.86448462133</v>
      </c>
      <c r="E8" s="4">
        <v>94427.584777582815</v>
      </c>
      <c r="F8" s="4">
        <v>162982.68733117959</v>
      </c>
      <c r="G8" s="4">
        <v>257410.27210876241</v>
      </c>
      <c r="H8" s="4">
        <v>7014.538297561221</v>
      </c>
      <c r="I8" s="4">
        <v>284042.31665029691</v>
      </c>
      <c r="J8" s="4">
        <v>291056.85494785814</v>
      </c>
      <c r="K8" s="4">
        <v>163499.81345200946</v>
      </c>
      <c r="L8" s="4">
        <v>50690.308447321011</v>
      </c>
      <c r="M8" s="4">
        <v>214190.12189933046</v>
      </c>
      <c r="N8" s="4">
        <v>406132.76448484964</v>
      </c>
      <c r="O8" s="4">
        <v>696247.34895572276</v>
      </c>
      <c r="P8" s="4">
        <v>1102380.1134405725</v>
      </c>
    </row>
    <row r="9" spans="1:16" x14ac:dyDescent="0.15">
      <c r="A9" s="2" t="s">
        <v>70</v>
      </c>
      <c r="B9" s="4">
        <v>2512.9735999999912</v>
      </c>
      <c r="C9" s="4">
        <v>35852.639999999999</v>
      </c>
      <c r="D9" s="4">
        <v>38365.61359999999</v>
      </c>
      <c r="E9" s="4">
        <v>-3260.082799999981</v>
      </c>
      <c r="F9" s="4">
        <v>26641.919999999998</v>
      </c>
      <c r="G9" s="4">
        <v>23381.837200000016</v>
      </c>
      <c r="H9" s="4">
        <v>-6135.1390000000019</v>
      </c>
      <c r="I9" s="4">
        <v>30496.759999999995</v>
      </c>
      <c r="J9" s="4">
        <v>24361.620999999992</v>
      </c>
      <c r="K9" s="4">
        <v>11800.975905782765</v>
      </c>
      <c r="L9" s="4">
        <v>9327.7767945695086</v>
      </c>
      <c r="M9" s="4">
        <v>21128.752700352274</v>
      </c>
      <c r="N9" s="4">
        <v>4918.7277057827732</v>
      </c>
      <c r="O9" s="4">
        <v>102319.0967945695</v>
      </c>
      <c r="P9" s="4">
        <v>107237.82450035228</v>
      </c>
    </row>
    <row r="10" spans="1:16" x14ac:dyDescent="0.15">
      <c r="A10" s="2" t="s">
        <v>71</v>
      </c>
      <c r="B10" s="4">
        <v>174508.61590769613</v>
      </c>
      <c r="C10" s="4">
        <v>261305.45652692521</v>
      </c>
      <c r="D10" s="4">
        <v>435814.0724346214</v>
      </c>
      <c r="E10" s="4">
        <v>126327.40732758284</v>
      </c>
      <c r="F10" s="4">
        <v>223429.5973311796</v>
      </c>
      <c r="G10" s="4">
        <v>349757.00465876242</v>
      </c>
      <c r="H10" s="4">
        <v>48022.897197561208</v>
      </c>
      <c r="I10" s="4">
        <v>339529.5566502969</v>
      </c>
      <c r="J10" s="4">
        <v>387552.45384785812</v>
      </c>
      <c r="K10" s="4">
        <v>246120.616075189</v>
      </c>
      <c r="L10" s="4">
        <v>74399.281682169574</v>
      </c>
      <c r="M10" s="4">
        <v>320519.8977573585</v>
      </c>
      <c r="N10" s="4">
        <v>594979.53650802909</v>
      </c>
      <c r="O10" s="4">
        <v>898663.89219057129</v>
      </c>
      <c r="P10" s="4">
        <v>1493643.4286986007</v>
      </c>
    </row>
    <row r="15" spans="1:16" x14ac:dyDescent="0.15">
      <c r="A15" s="1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workbookViewId="0">
      <selection activeCell="G5" sqref="G5"/>
    </sheetView>
  </sheetViews>
  <sheetFormatPr defaultRowHeight="13.5" x14ac:dyDescent="0.15"/>
  <cols>
    <col min="1" max="1" width="9" style="6"/>
    <col min="2" max="2" width="9" style="16"/>
    <col min="3" max="7" width="20.5" style="6" customWidth="1"/>
    <col min="8" max="16384" width="9" style="6"/>
  </cols>
  <sheetData>
    <row r="1" spans="2:7" x14ac:dyDescent="0.15">
      <c r="B1" s="31" t="s">
        <v>148</v>
      </c>
      <c r="C1" s="10"/>
      <c r="D1" s="64" t="s">
        <v>149</v>
      </c>
      <c r="E1" s="64"/>
      <c r="F1" s="64"/>
      <c r="G1" s="64"/>
    </row>
    <row r="2" spans="2:7" x14ac:dyDescent="0.15">
      <c r="B2" s="17" t="s">
        <v>93</v>
      </c>
      <c r="C2" s="6" t="s">
        <v>85</v>
      </c>
      <c r="F2" s="9" t="s">
        <v>86</v>
      </c>
      <c r="G2" s="16">
        <v>201605</v>
      </c>
    </row>
    <row r="3" spans="2:7" x14ac:dyDescent="0.15">
      <c r="B3" s="8" t="s">
        <v>87</v>
      </c>
      <c r="C3" s="11" t="s">
        <v>88</v>
      </c>
      <c r="D3" s="12" t="s">
        <v>89</v>
      </c>
      <c r="E3" s="12" t="s">
        <v>90</v>
      </c>
      <c r="F3" s="12" t="s">
        <v>91</v>
      </c>
      <c r="G3" s="12" t="s">
        <v>92</v>
      </c>
    </row>
    <row r="4" spans="2:7" x14ac:dyDescent="0.15">
      <c r="B4" s="8">
        <v>1</v>
      </c>
      <c r="C4" s="13">
        <v>42490</v>
      </c>
      <c r="D4" s="8">
        <v>1700</v>
      </c>
      <c r="E4" s="14"/>
      <c r="F4" s="14"/>
      <c r="G4" s="15"/>
    </row>
    <row r="5" spans="2:7" x14ac:dyDescent="0.15">
      <c r="B5" s="8">
        <v>2</v>
      </c>
      <c r="C5" s="13">
        <v>42491</v>
      </c>
      <c r="D5" s="8">
        <v>1710</v>
      </c>
      <c r="E5" s="14">
        <v>1000</v>
      </c>
      <c r="F5" s="14">
        <v>200</v>
      </c>
      <c r="G5" s="15">
        <f>(D5-D4)*(E5+F5)</f>
        <v>12000</v>
      </c>
    </row>
    <row r="6" spans="2:7" x14ac:dyDescent="0.15">
      <c r="B6" s="8">
        <v>3</v>
      </c>
      <c r="C6" s="13">
        <v>42492</v>
      </c>
      <c r="D6" s="8">
        <v>1700</v>
      </c>
      <c r="E6" s="14">
        <v>1000</v>
      </c>
      <c r="F6" s="14">
        <v>200</v>
      </c>
      <c r="G6" s="15">
        <f t="shared" ref="G6:G35" si="0">(D6-D5)*(E6+F6)</f>
        <v>-12000</v>
      </c>
    </row>
    <row r="7" spans="2:7" x14ac:dyDescent="0.15">
      <c r="B7" s="8">
        <v>4</v>
      </c>
      <c r="C7" s="13">
        <v>42493</v>
      </c>
      <c r="D7" s="8">
        <v>1700</v>
      </c>
      <c r="E7" s="14">
        <v>1000</v>
      </c>
      <c r="F7" s="14">
        <v>200</v>
      </c>
      <c r="G7" s="15">
        <f t="shared" si="0"/>
        <v>0</v>
      </c>
    </row>
    <row r="8" spans="2:7" x14ac:dyDescent="0.15">
      <c r="B8" s="8">
        <v>5</v>
      </c>
      <c r="C8" s="13">
        <v>42494</v>
      </c>
      <c r="D8" s="8">
        <v>1710</v>
      </c>
      <c r="E8" s="14">
        <v>1000</v>
      </c>
      <c r="F8" s="14">
        <v>200</v>
      </c>
      <c r="G8" s="15">
        <f t="shared" si="0"/>
        <v>12000</v>
      </c>
    </row>
    <row r="9" spans="2:7" x14ac:dyDescent="0.15">
      <c r="B9" s="8">
        <v>6</v>
      </c>
      <c r="C9" s="13">
        <v>42495</v>
      </c>
      <c r="D9" s="8">
        <v>1700</v>
      </c>
      <c r="E9" s="14">
        <v>1000</v>
      </c>
      <c r="F9" s="14">
        <v>200</v>
      </c>
      <c r="G9" s="15">
        <f t="shared" si="0"/>
        <v>-12000</v>
      </c>
    </row>
    <row r="10" spans="2:7" x14ac:dyDescent="0.15">
      <c r="B10" s="8">
        <v>7</v>
      </c>
      <c r="C10" s="13">
        <v>42496</v>
      </c>
      <c r="D10" s="8">
        <v>1720</v>
      </c>
      <c r="E10" s="14">
        <v>1000</v>
      </c>
      <c r="F10" s="14">
        <v>200</v>
      </c>
      <c r="G10" s="15">
        <f t="shared" si="0"/>
        <v>24000</v>
      </c>
    </row>
    <row r="11" spans="2:7" x14ac:dyDescent="0.15">
      <c r="B11" s="8">
        <v>8</v>
      </c>
      <c r="C11" s="13">
        <v>42497</v>
      </c>
      <c r="D11" s="8">
        <v>1720</v>
      </c>
      <c r="E11" s="14">
        <v>1000</v>
      </c>
      <c r="F11" s="14">
        <v>200</v>
      </c>
      <c r="G11" s="15">
        <f t="shared" si="0"/>
        <v>0</v>
      </c>
    </row>
    <row r="12" spans="2:7" x14ac:dyDescent="0.15">
      <c r="B12" s="8">
        <v>9</v>
      </c>
      <c r="C12" s="13">
        <v>42498</v>
      </c>
      <c r="D12" s="8">
        <v>1720</v>
      </c>
      <c r="E12" s="14">
        <v>1000</v>
      </c>
      <c r="F12" s="14">
        <v>200</v>
      </c>
      <c r="G12" s="15">
        <f t="shared" si="0"/>
        <v>0</v>
      </c>
    </row>
    <row r="13" spans="2:7" x14ac:dyDescent="0.15">
      <c r="B13" s="8">
        <v>10</v>
      </c>
      <c r="C13" s="13">
        <v>42499</v>
      </c>
      <c r="D13" s="8">
        <v>1720</v>
      </c>
      <c r="E13" s="14">
        <v>1000</v>
      </c>
      <c r="F13" s="14">
        <v>200</v>
      </c>
      <c r="G13" s="15">
        <f t="shared" si="0"/>
        <v>0</v>
      </c>
    </row>
    <row r="14" spans="2:7" x14ac:dyDescent="0.15">
      <c r="B14" s="8">
        <v>11</v>
      </c>
      <c r="C14" s="13">
        <v>42500</v>
      </c>
      <c r="D14" s="8">
        <v>1720</v>
      </c>
      <c r="E14" s="14">
        <v>1000</v>
      </c>
      <c r="F14" s="14">
        <v>200</v>
      </c>
      <c r="G14" s="15">
        <f t="shared" si="0"/>
        <v>0</v>
      </c>
    </row>
    <row r="15" spans="2:7" x14ac:dyDescent="0.15">
      <c r="B15" s="8">
        <v>12</v>
      </c>
      <c r="C15" s="13">
        <v>42501</v>
      </c>
      <c r="D15" s="8">
        <v>1730</v>
      </c>
      <c r="E15" s="14">
        <v>1000</v>
      </c>
      <c r="F15" s="14">
        <v>200</v>
      </c>
      <c r="G15" s="15">
        <f t="shared" si="0"/>
        <v>12000</v>
      </c>
    </row>
    <row r="16" spans="2:7" x14ac:dyDescent="0.15">
      <c r="B16" s="8">
        <v>13</v>
      </c>
      <c r="C16" s="13">
        <v>42502</v>
      </c>
      <c r="D16" s="8">
        <v>1730</v>
      </c>
      <c r="E16" s="14">
        <v>1000</v>
      </c>
      <c r="F16" s="14">
        <v>200</v>
      </c>
      <c r="G16" s="15">
        <f t="shared" si="0"/>
        <v>0</v>
      </c>
    </row>
    <row r="17" spans="2:7" x14ac:dyDescent="0.15">
      <c r="B17" s="8">
        <v>14</v>
      </c>
      <c r="C17" s="13">
        <v>42503</v>
      </c>
      <c r="D17" s="8">
        <v>1730</v>
      </c>
      <c r="E17" s="14">
        <v>1000</v>
      </c>
      <c r="F17" s="14">
        <v>200</v>
      </c>
      <c r="G17" s="15">
        <f t="shared" si="0"/>
        <v>0</v>
      </c>
    </row>
    <row r="18" spans="2:7" x14ac:dyDescent="0.15">
      <c r="B18" s="8">
        <v>15</v>
      </c>
      <c r="C18" s="13">
        <v>42504</v>
      </c>
      <c r="D18" s="8">
        <v>1730</v>
      </c>
      <c r="E18" s="14">
        <v>1000</v>
      </c>
      <c r="F18" s="14">
        <v>200</v>
      </c>
      <c r="G18" s="15">
        <f t="shared" si="0"/>
        <v>0</v>
      </c>
    </row>
    <row r="19" spans="2:7" x14ac:dyDescent="0.15">
      <c r="B19" s="8">
        <v>16</v>
      </c>
      <c r="C19" s="13">
        <v>42505</v>
      </c>
      <c r="D19" s="8">
        <v>1730</v>
      </c>
      <c r="E19" s="14">
        <v>1000</v>
      </c>
      <c r="F19" s="14">
        <v>200</v>
      </c>
      <c r="G19" s="15">
        <f t="shared" si="0"/>
        <v>0</v>
      </c>
    </row>
    <row r="20" spans="2:7" x14ac:dyDescent="0.15">
      <c r="B20" s="8">
        <v>17</v>
      </c>
      <c r="C20" s="13">
        <v>42506</v>
      </c>
      <c r="D20" s="8">
        <v>1740</v>
      </c>
      <c r="E20" s="14">
        <v>1000</v>
      </c>
      <c r="F20" s="14">
        <v>200</v>
      </c>
      <c r="G20" s="15">
        <f t="shared" si="0"/>
        <v>12000</v>
      </c>
    </row>
    <row r="21" spans="2:7" x14ac:dyDescent="0.15">
      <c r="B21" s="8">
        <v>18</v>
      </c>
      <c r="C21" s="13">
        <v>42507</v>
      </c>
      <c r="D21" s="8">
        <v>1735</v>
      </c>
      <c r="E21" s="14">
        <v>1000</v>
      </c>
      <c r="F21" s="14">
        <v>200</v>
      </c>
      <c r="G21" s="15">
        <f t="shared" si="0"/>
        <v>-6000</v>
      </c>
    </row>
    <row r="22" spans="2:7" x14ac:dyDescent="0.15">
      <c r="B22" s="8">
        <v>19</v>
      </c>
      <c r="C22" s="13">
        <v>42508</v>
      </c>
      <c r="D22" s="8">
        <v>1725</v>
      </c>
      <c r="E22" s="14">
        <v>1000</v>
      </c>
      <c r="F22" s="14">
        <v>200</v>
      </c>
      <c r="G22" s="15">
        <f t="shared" si="0"/>
        <v>-12000</v>
      </c>
    </row>
    <row r="23" spans="2:7" x14ac:dyDescent="0.15">
      <c r="B23" s="8">
        <v>20</v>
      </c>
      <c r="C23" s="13">
        <v>42509</v>
      </c>
      <c r="D23" s="8">
        <v>1735</v>
      </c>
      <c r="E23" s="14">
        <v>1000</v>
      </c>
      <c r="F23" s="14">
        <v>200</v>
      </c>
      <c r="G23" s="15">
        <f t="shared" si="0"/>
        <v>12000</v>
      </c>
    </row>
    <row r="24" spans="2:7" x14ac:dyDescent="0.15">
      <c r="B24" s="8">
        <v>21</v>
      </c>
      <c r="C24" s="13">
        <v>42510</v>
      </c>
      <c r="D24" s="8">
        <v>1740</v>
      </c>
      <c r="E24" s="14">
        <v>1000</v>
      </c>
      <c r="F24" s="14">
        <v>200</v>
      </c>
      <c r="G24" s="15">
        <f t="shared" si="0"/>
        <v>6000</v>
      </c>
    </row>
    <row r="25" spans="2:7" x14ac:dyDescent="0.15">
      <c r="B25" s="8">
        <v>22</v>
      </c>
      <c r="C25" s="13">
        <v>42511</v>
      </c>
      <c r="D25" s="8">
        <v>1740</v>
      </c>
      <c r="E25" s="14">
        <v>1000</v>
      </c>
      <c r="F25" s="14">
        <v>200</v>
      </c>
      <c r="G25" s="15">
        <f t="shared" si="0"/>
        <v>0</v>
      </c>
    </row>
    <row r="26" spans="2:7" x14ac:dyDescent="0.15">
      <c r="B26" s="8">
        <v>23</v>
      </c>
      <c r="C26" s="13">
        <v>42512</v>
      </c>
      <c r="D26" s="8">
        <v>1740</v>
      </c>
      <c r="E26" s="14">
        <v>1000</v>
      </c>
      <c r="F26" s="14">
        <v>200</v>
      </c>
      <c r="G26" s="15">
        <f t="shared" si="0"/>
        <v>0</v>
      </c>
    </row>
    <row r="27" spans="2:7" x14ac:dyDescent="0.15">
      <c r="B27" s="8">
        <v>24</v>
      </c>
      <c r="C27" s="13">
        <v>42513</v>
      </c>
      <c r="D27" s="8">
        <v>1750</v>
      </c>
      <c r="E27" s="14">
        <v>1000</v>
      </c>
      <c r="F27" s="14">
        <v>200</v>
      </c>
      <c r="G27" s="15">
        <f t="shared" si="0"/>
        <v>12000</v>
      </c>
    </row>
    <row r="28" spans="2:7" x14ac:dyDescent="0.15">
      <c r="B28" s="8">
        <v>25</v>
      </c>
      <c r="C28" s="13">
        <v>42514</v>
      </c>
      <c r="D28" s="8">
        <v>1750</v>
      </c>
      <c r="E28" s="14">
        <v>1000</v>
      </c>
      <c r="F28" s="14">
        <v>200</v>
      </c>
      <c r="G28" s="15">
        <f t="shared" si="0"/>
        <v>0</v>
      </c>
    </row>
    <row r="29" spans="2:7" x14ac:dyDescent="0.15">
      <c r="B29" s="8">
        <v>26</v>
      </c>
      <c r="C29" s="13">
        <v>42515</v>
      </c>
      <c r="D29" s="8">
        <v>1750</v>
      </c>
      <c r="E29" s="14">
        <v>1000</v>
      </c>
      <c r="F29" s="14">
        <v>200</v>
      </c>
      <c r="G29" s="15">
        <f t="shared" si="0"/>
        <v>0</v>
      </c>
    </row>
    <row r="30" spans="2:7" x14ac:dyDescent="0.15">
      <c r="B30" s="8">
        <v>27</v>
      </c>
      <c r="C30" s="13">
        <v>42516</v>
      </c>
      <c r="D30" s="8">
        <v>1750</v>
      </c>
      <c r="E30" s="14">
        <v>1000</v>
      </c>
      <c r="F30" s="14">
        <v>200</v>
      </c>
      <c r="G30" s="15">
        <f t="shared" si="0"/>
        <v>0</v>
      </c>
    </row>
    <row r="31" spans="2:7" x14ac:dyDescent="0.15">
      <c r="B31" s="8">
        <v>28</v>
      </c>
      <c r="C31" s="13">
        <v>42517</v>
      </c>
      <c r="D31" s="8">
        <v>1760</v>
      </c>
      <c r="E31" s="14">
        <v>1000</v>
      </c>
      <c r="F31" s="14">
        <v>200</v>
      </c>
      <c r="G31" s="15">
        <f t="shared" si="0"/>
        <v>12000</v>
      </c>
    </row>
    <row r="32" spans="2:7" x14ac:dyDescent="0.15">
      <c r="B32" s="8">
        <v>29</v>
      </c>
      <c r="C32" s="13">
        <v>42518</v>
      </c>
      <c r="D32" s="8">
        <v>1760</v>
      </c>
      <c r="E32" s="14">
        <v>1000</v>
      </c>
      <c r="F32" s="14">
        <v>200</v>
      </c>
      <c r="G32" s="15">
        <f t="shared" si="0"/>
        <v>0</v>
      </c>
    </row>
    <row r="33" spans="2:7" x14ac:dyDescent="0.15">
      <c r="B33" s="8">
        <v>30</v>
      </c>
      <c r="C33" s="13">
        <v>42519</v>
      </c>
      <c r="D33" s="8">
        <v>1760</v>
      </c>
      <c r="E33" s="14">
        <v>1000</v>
      </c>
      <c r="F33" s="14">
        <v>200</v>
      </c>
      <c r="G33" s="15">
        <f t="shared" si="0"/>
        <v>0</v>
      </c>
    </row>
    <row r="34" spans="2:7" x14ac:dyDescent="0.15">
      <c r="B34" s="8">
        <v>31</v>
      </c>
      <c r="C34" s="13">
        <v>42520</v>
      </c>
      <c r="D34" s="8">
        <v>1760</v>
      </c>
      <c r="E34" s="14">
        <v>1000</v>
      </c>
      <c r="F34" s="14">
        <v>200</v>
      </c>
      <c r="G34" s="15">
        <f t="shared" si="0"/>
        <v>0</v>
      </c>
    </row>
    <row r="35" spans="2:7" x14ac:dyDescent="0.15">
      <c r="B35" s="8">
        <v>32</v>
      </c>
      <c r="C35" s="13">
        <v>42521</v>
      </c>
      <c r="D35" s="8">
        <v>1780</v>
      </c>
      <c r="E35" s="14">
        <v>1000</v>
      </c>
      <c r="F35" s="14">
        <v>200</v>
      </c>
      <c r="G35" s="15">
        <f t="shared" si="0"/>
        <v>24000</v>
      </c>
    </row>
    <row r="36" spans="2:7" x14ac:dyDescent="0.15">
      <c r="C36" s="6" t="s">
        <v>95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销售价差</vt:lpstr>
      <vt:lpstr>配方贡献</vt:lpstr>
      <vt:lpstr>采购贡献</vt:lpstr>
      <vt:lpstr>运营贡献（逐周）</vt:lpstr>
      <vt:lpstr>库存利润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2017-06-01T02:37:42Z</dcterms:modified>
</cp:coreProperties>
</file>