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J:\日本石墨腐蚀课题\energies\online\"/>
    </mc:Choice>
  </mc:AlternateContent>
  <xr:revisionPtr revIDLastSave="0" documentId="13_ncr:1_{9E7D0857-D366-40D8-857F-B8CF163B8AED}" xr6:coauthVersionLast="36" xr6:coauthVersionMax="36" xr10:uidLastSave="{00000000-0000-0000-0000-000000000000}"/>
  <bookViews>
    <workbookView xWindow="0" yWindow="0" windowWidth="28800" windowHeight="12135" xr2:uid="{516A66E0-9FC9-441F-A9A6-037B02C386A4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G10" i="3" l="1"/>
  <c r="GG11" i="3"/>
  <c r="GG12" i="3"/>
  <c r="GG13" i="3"/>
  <c r="GG14" i="3"/>
  <c r="GG15" i="3"/>
  <c r="GG16" i="3"/>
  <c r="GG17" i="3"/>
  <c r="GG18" i="3"/>
  <c r="GG19" i="3"/>
  <c r="GG20" i="3"/>
  <c r="GG21" i="3"/>
  <c r="GG22" i="3"/>
  <c r="GG23" i="3"/>
  <c r="GG24" i="3"/>
  <c r="GG25" i="3"/>
  <c r="GG26" i="3"/>
  <c r="GG27" i="3"/>
  <c r="GG28" i="3"/>
  <c r="GG29" i="3"/>
  <c r="GG30" i="3"/>
  <c r="GG31" i="3"/>
  <c r="GG32" i="3"/>
  <c r="GG33" i="3"/>
  <c r="GG34" i="3"/>
  <c r="GG35" i="3"/>
  <c r="GG36" i="3"/>
  <c r="GG37" i="3"/>
  <c r="GG38" i="3"/>
  <c r="GG39" i="3"/>
  <c r="GG40" i="3"/>
  <c r="GG41" i="3"/>
  <c r="GG42" i="3"/>
  <c r="GG43" i="3"/>
  <c r="GG44" i="3"/>
  <c r="GG45" i="3"/>
  <c r="GG46" i="3"/>
  <c r="AN186" i="3"/>
  <c r="AN185" i="3"/>
  <c r="AN184" i="3"/>
  <c r="AN183" i="3"/>
  <c r="AN182" i="3"/>
  <c r="AN181" i="3"/>
  <c r="AN180" i="3"/>
  <c r="AN179" i="3"/>
  <c r="AN178" i="3"/>
  <c r="AN177" i="3"/>
  <c r="AN176" i="3"/>
  <c r="AN175" i="3"/>
  <c r="X175" i="3"/>
  <c r="Y175" i="3" s="1"/>
  <c r="S175" i="3"/>
  <c r="AN174" i="3"/>
  <c r="X174" i="3"/>
  <c r="Y174" i="3" s="1"/>
  <c r="S174" i="3"/>
  <c r="AN173" i="3"/>
  <c r="X173" i="3"/>
  <c r="Y173" i="3" s="1"/>
  <c r="AB173" i="3" s="1"/>
  <c r="S173" i="3"/>
  <c r="AN172" i="3"/>
  <c r="X172" i="3"/>
  <c r="Y172" i="3" s="1"/>
  <c r="AB172" i="3" s="1"/>
  <c r="W172" i="3"/>
  <c r="S172" i="3"/>
  <c r="AN171" i="3"/>
  <c r="X171" i="3"/>
  <c r="Y171" i="3" s="1"/>
  <c r="W171" i="3"/>
  <c r="S171" i="3"/>
  <c r="AN170" i="3"/>
  <c r="X170" i="3"/>
  <c r="Y170" i="3" s="1"/>
  <c r="AB170" i="3" s="1"/>
  <c r="W170" i="3"/>
  <c r="S170" i="3"/>
  <c r="AN169" i="3"/>
  <c r="X169" i="3"/>
  <c r="Y169" i="3" s="1"/>
  <c r="W169" i="3"/>
  <c r="S169" i="3"/>
  <c r="AN168" i="3"/>
  <c r="X168" i="3"/>
  <c r="Y168" i="3" s="1"/>
  <c r="AB168" i="3" s="1"/>
  <c r="W168" i="3"/>
  <c r="S168" i="3"/>
  <c r="BV167" i="3"/>
  <c r="AN167" i="3"/>
  <c r="X167" i="3"/>
  <c r="Y167" i="3" s="1"/>
  <c r="W167" i="3"/>
  <c r="S167" i="3"/>
  <c r="BV166" i="3"/>
  <c r="AN166" i="3"/>
  <c r="X166" i="3"/>
  <c r="Y166" i="3" s="1"/>
  <c r="W166" i="3"/>
  <c r="S166" i="3"/>
  <c r="BV165" i="3"/>
  <c r="AN165" i="3"/>
  <c r="X165" i="3"/>
  <c r="Y165" i="3" s="1"/>
  <c r="W165" i="3"/>
  <c r="S165" i="3"/>
  <c r="BV164" i="3"/>
  <c r="AN164" i="3"/>
  <c r="X164" i="3"/>
  <c r="Y164" i="3" s="1"/>
  <c r="AB164" i="3" s="1"/>
  <c r="W164" i="3"/>
  <c r="S164" i="3"/>
  <c r="BW163" i="3"/>
  <c r="BX163" i="3" s="1"/>
  <c r="BV163" i="3"/>
  <c r="BR163" i="3"/>
  <c r="AN163" i="3"/>
  <c r="X163" i="3"/>
  <c r="Y163" i="3" s="1"/>
  <c r="W163" i="3"/>
  <c r="S163" i="3"/>
  <c r="BW162" i="3"/>
  <c r="BX162" i="3" s="1"/>
  <c r="CA162" i="3" s="1"/>
  <c r="BV162" i="3"/>
  <c r="BR162" i="3"/>
  <c r="AN162" i="3"/>
  <c r="X162" i="3"/>
  <c r="Y162" i="3" s="1"/>
  <c r="W162" i="3"/>
  <c r="S162" i="3"/>
  <c r="BW161" i="3"/>
  <c r="BX161" i="3" s="1"/>
  <c r="BV161" i="3"/>
  <c r="BR161" i="3"/>
  <c r="AN161" i="3"/>
  <c r="X161" i="3"/>
  <c r="Y161" i="3" s="1"/>
  <c r="W161" i="3"/>
  <c r="S161" i="3"/>
  <c r="BW160" i="3"/>
  <c r="BX160" i="3" s="1"/>
  <c r="BV160" i="3"/>
  <c r="BR160" i="3"/>
  <c r="AN160" i="3"/>
  <c r="X160" i="3"/>
  <c r="Y160" i="3" s="1"/>
  <c r="AB160" i="3" s="1"/>
  <c r="W160" i="3"/>
  <c r="S160" i="3"/>
  <c r="BW159" i="3"/>
  <c r="BX159" i="3" s="1"/>
  <c r="CA159" i="3" s="1"/>
  <c r="BV159" i="3"/>
  <c r="BR159" i="3"/>
  <c r="AN159" i="3"/>
  <c r="X159" i="3"/>
  <c r="Y159" i="3" s="1"/>
  <c r="W159" i="3"/>
  <c r="S159" i="3"/>
  <c r="BW158" i="3"/>
  <c r="BX158" i="3" s="1"/>
  <c r="CA158" i="3" s="1"/>
  <c r="BV158" i="3"/>
  <c r="BR158" i="3"/>
  <c r="AN158" i="3"/>
  <c r="X158" i="3"/>
  <c r="Y158" i="3" s="1"/>
  <c r="W158" i="3"/>
  <c r="S158" i="3"/>
  <c r="BW157" i="3"/>
  <c r="BX157" i="3" s="1"/>
  <c r="CA157" i="3" s="1"/>
  <c r="BV157" i="3"/>
  <c r="BR157" i="3"/>
  <c r="AN157" i="3"/>
  <c r="X157" i="3"/>
  <c r="Y157" i="3" s="1"/>
  <c r="W157" i="3"/>
  <c r="S157" i="3"/>
  <c r="BW156" i="3"/>
  <c r="BX156" i="3" s="1"/>
  <c r="BV156" i="3"/>
  <c r="BR156" i="3"/>
  <c r="AN156" i="3"/>
  <c r="X156" i="3"/>
  <c r="Y156" i="3" s="1"/>
  <c r="AB156" i="3" s="1"/>
  <c r="W156" i="3"/>
  <c r="S156" i="3"/>
  <c r="BW155" i="3"/>
  <c r="BX155" i="3" s="1"/>
  <c r="CA155" i="3" s="1"/>
  <c r="BV155" i="3"/>
  <c r="BR155" i="3"/>
  <c r="AN155" i="3"/>
  <c r="X155" i="3"/>
  <c r="Y155" i="3" s="1"/>
  <c r="AB155" i="3" s="1"/>
  <c r="W155" i="3"/>
  <c r="S155" i="3"/>
  <c r="G155" i="3"/>
  <c r="H155" i="3" s="1"/>
  <c r="B155" i="3"/>
  <c r="BW154" i="3"/>
  <c r="BX154" i="3" s="1"/>
  <c r="BV154" i="3"/>
  <c r="BR154" i="3"/>
  <c r="AN154" i="3"/>
  <c r="X154" i="3"/>
  <c r="Y154" i="3" s="1"/>
  <c r="W154" i="3"/>
  <c r="S154" i="3"/>
  <c r="G154" i="3"/>
  <c r="H154" i="3" s="1"/>
  <c r="K154" i="3" s="1"/>
  <c r="B154" i="3"/>
  <c r="BW153" i="3"/>
  <c r="BX153" i="3" s="1"/>
  <c r="BV153" i="3"/>
  <c r="BR153" i="3"/>
  <c r="AN153" i="3"/>
  <c r="X153" i="3"/>
  <c r="Y153" i="3" s="1"/>
  <c r="AB153" i="3" s="1"/>
  <c r="W153" i="3"/>
  <c r="S153" i="3"/>
  <c r="G153" i="3"/>
  <c r="H153" i="3" s="1"/>
  <c r="B153" i="3"/>
  <c r="BW152" i="3"/>
  <c r="BX152" i="3" s="1"/>
  <c r="BV152" i="3"/>
  <c r="BR152" i="3"/>
  <c r="AN152" i="3"/>
  <c r="X152" i="3"/>
  <c r="Y152" i="3" s="1"/>
  <c r="W152" i="3"/>
  <c r="S152" i="3"/>
  <c r="G152" i="3"/>
  <c r="H152" i="3" s="1"/>
  <c r="B152" i="3"/>
  <c r="BW151" i="3"/>
  <c r="BX151" i="3" s="1"/>
  <c r="CA151" i="3" s="1"/>
  <c r="BV151" i="3"/>
  <c r="BR151" i="3"/>
  <c r="AN151" i="3"/>
  <c r="X151" i="3"/>
  <c r="Y151" i="3" s="1"/>
  <c r="AB151" i="3" s="1"/>
  <c r="AD151" i="3" s="1"/>
  <c r="W151" i="3"/>
  <c r="S151" i="3"/>
  <c r="G151" i="3"/>
  <c r="H151" i="3" s="1"/>
  <c r="K151" i="3" s="1"/>
  <c r="M151" i="3" s="1"/>
  <c r="B151" i="3"/>
  <c r="BW150" i="3"/>
  <c r="BX150" i="3" s="1"/>
  <c r="BV150" i="3"/>
  <c r="BR150" i="3"/>
  <c r="AN150" i="3"/>
  <c r="X150" i="3"/>
  <c r="Y150" i="3" s="1"/>
  <c r="W150" i="3"/>
  <c r="S150" i="3"/>
  <c r="G150" i="3"/>
  <c r="H150" i="3" s="1"/>
  <c r="B150" i="3"/>
  <c r="BW149" i="3"/>
  <c r="BX149" i="3" s="1"/>
  <c r="CA149" i="3" s="1"/>
  <c r="CC149" i="3" s="1"/>
  <c r="BV149" i="3"/>
  <c r="BR149" i="3"/>
  <c r="AN149" i="3"/>
  <c r="X149" i="3"/>
  <c r="Y149" i="3" s="1"/>
  <c r="AB149" i="3" s="1"/>
  <c r="AD149" i="3" s="1"/>
  <c r="W149" i="3"/>
  <c r="S149" i="3"/>
  <c r="G149" i="3"/>
  <c r="H149" i="3" s="1"/>
  <c r="B149" i="3"/>
  <c r="BW148" i="3"/>
  <c r="BX148" i="3" s="1"/>
  <c r="CA148" i="3" s="1"/>
  <c r="BV148" i="3"/>
  <c r="BR148" i="3"/>
  <c r="AN148" i="3"/>
  <c r="X148" i="3"/>
  <c r="Y148" i="3" s="1"/>
  <c r="AB148" i="3" s="1"/>
  <c r="AD148" i="3" s="1"/>
  <c r="W148" i="3"/>
  <c r="S148" i="3"/>
  <c r="G148" i="3"/>
  <c r="H148" i="3" s="1"/>
  <c r="K148" i="3" s="1"/>
  <c r="B148" i="3"/>
  <c r="BW147" i="3"/>
  <c r="BX147" i="3" s="1"/>
  <c r="CA147" i="3" s="1"/>
  <c r="BV147" i="3"/>
  <c r="BR147" i="3"/>
  <c r="AN147" i="3"/>
  <c r="X147" i="3"/>
  <c r="Y147" i="3" s="1"/>
  <c r="W147" i="3"/>
  <c r="S147" i="3"/>
  <c r="G147" i="3"/>
  <c r="H147" i="3" s="1"/>
  <c r="B147" i="3"/>
  <c r="BW146" i="3"/>
  <c r="BX146" i="3" s="1"/>
  <c r="CA146" i="3" s="1"/>
  <c r="CC146" i="3" s="1"/>
  <c r="BV146" i="3"/>
  <c r="BR146" i="3"/>
  <c r="AN146" i="3"/>
  <c r="X146" i="3"/>
  <c r="Y146" i="3" s="1"/>
  <c r="AB146" i="3" s="1"/>
  <c r="W146" i="3"/>
  <c r="S146" i="3"/>
  <c r="G146" i="3"/>
  <c r="H146" i="3" s="1"/>
  <c r="B146" i="3"/>
  <c r="BW145" i="3"/>
  <c r="BX145" i="3" s="1"/>
  <c r="BV145" i="3"/>
  <c r="BR145" i="3"/>
  <c r="AN145" i="3"/>
  <c r="X145" i="3"/>
  <c r="Y145" i="3" s="1"/>
  <c r="AB145" i="3" s="1"/>
  <c r="AD145" i="3" s="1"/>
  <c r="W145" i="3"/>
  <c r="S145" i="3"/>
  <c r="G145" i="3"/>
  <c r="H145" i="3" s="1"/>
  <c r="K145" i="3" s="1"/>
  <c r="B145" i="3"/>
  <c r="BW144" i="3"/>
  <c r="BX144" i="3" s="1"/>
  <c r="CA144" i="3" s="1"/>
  <c r="BV144" i="3"/>
  <c r="BR144" i="3"/>
  <c r="AN144" i="3"/>
  <c r="X144" i="3"/>
  <c r="Y144" i="3" s="1"/>
  <c r="W144" i="3"/>
  <c r="S144" i="3"/>
  <c r="G144" i="3"/>
  <c r="H144" i="3" s="1"/>
  <c r="B144" i="3"/>
  <c r="BW143" i="3"/>
  <c r="BX143" i="3" s="1"/>
  <c r="BY144" i="3" s="1"/>
  <c r="BV143" i="3"/>
  <c r="BR143" i="3"/>
  <c r="AN143" i="3"/>
  <c r="X143" i="3"/>
  <c r="Y143" i="3" s="1"/>
  <c r="W143" i="3"/>
  <c r="S143" i="3"/>
  <c r="G143" i="3"/>
  <c r="H143" i="3" s="1"/>
  <c r="F143" i="3"/>
  <c r="B143" i="3"/>
  <c r="BW142" i="3"/>
  <c r="BX142" i="3" s="1"/>
  <c r="BV142" i="3"/>
  <c r="BR142" i="3"/>
  <c r="AN142" i="3"/>
  <c r="X142" i="3"/>
  <c r="Y142" i="3" s="1"/>
  <c r="W142" i="3"/>
  <c r="S142" i="3"/>
  <c r="G142" i="3"/>
  <c r="H142" i="3" s="1"/>
  <c r="K142" i="3" s="1"/>
  <c r="F142" i="3"/>
  <c r="B142" i="3"/>
  <c r="BW141" i="3"/>
  <c r="BX141" i="3" s="1"/>
  <c r="BV141" i="3"/>
  <c r="BR141" i="3"/>
  <c r="AN141" i="3"/>
  <c r="X141" i="3"/>
  <c r="Y141" i="3" s="1"/>
  <c r="W141" i="3"/>
  <c r="S141" i="3"/>
  <c r="G141" i="3"/>
  <c r="H141" i="3" s="1"/>
  <c r="F141" i="3"/>
  <c r="B141" i="3"/>
  <c r="BW140" i="3"/>
  <c r="BX140" i="3" s="1"/>
  <c r="BV140" i="3"/>
  <c r="BR140" i="3"/>
  <c r="AN140" i="3"/>
  <c r="X140" i="3"/>
  <c r="Y140" i="3" s="1"/>
  <c r="W140" i="3"/>
  <c r="S140" i="3"/>
  <c r="G140" i="3"/>
  <c r="H140" i="3" s="1"/>
  <c r="K140" i="3" s="1"/>
  <c r="F140" i="3"/>
  <c r="B140" i="3"/>
  <c r="BW139" i="3"/>
  <c r="BX139" i="3" s="1"/>
  <c r="BV139" i="3"/>
  <c r="BR139" i="3"/>
  <c r="AN139" i="3"/>
  <c r="X139" i="3"/>
  <c r="Y139" i="3" s="1"/>
  <c r="AB139" i="3" s="1"/>
  <c r="W139" i="3"/>
  <c r="S139" i="3"/>
  <c r="G139" i="3"/>
  <c r="H139" i="3" s="1"/>
  <c r="F139" i="3"/>
  <c r="B139" i="3"/>
  <c r="BW138" i="3"/>
  <c r="BX138" i="3" s="1"/>
  <c r="BV138" i="3"/>
  <c r="BR138" i="3"/>
  <c r="AO138" i="3"/>
  <c r="AP138" i="3" s="1"/>
  <c r="AN138" i="3"/>
  <c r="AJ138" i="3"/>
  <c r="X138" i="3"/>
  <c r="Y138" i="3" s="1"/>
  <c r="AB138" i="3" s="1"/>
  <c r="AD138" i="3" s="1"/>
  <c r="W138" i="3"/>
  <c r="S138" i="3"/>
  <c r="G138" i="3"/>
  <c r="H138" i="3" s="1"/>
  <c r="F138" i="3"/>
  <c r="B138" i="3"/>
  <c r="BW137" i="3"/>
  <c r="BX137" i="3" s="1"/>
  <c r="BV137" i="3"/>
  <c r="BR137" i="3"/>
  <c r="AO137" i="3"/>
  <c r="AP137" i="3" s="1"/>
  <c r="AN137" i="3"/>
  <c r="AJ137" i="3"/>
  <c r="X137" i="3"/>
  <c r="Y137" i="3" s="1"/>
  <c r="AB137" i="3" s="1"/>
  <c r="AD137" i="3" s="1"/>
  <c r="W137" i="3"/>
  <c r="S137" i="3"/>
  <c r="G137" i="3"/>
  <c r="H137" i="3" s="1"/>
  <c r="F137" i="3"/>
  <c r="B137" i="3"/>
  <c r="BW136" i="3"/>
  <c r="BX136" i="3" s="1"/>
  <c r="BV136" i="3"/>
  <c r="BR136" i="3"/>
  <c r="AO136" i="3"/>
  <c r="AP136" i="3" s="1"/>
  <c r="AN136" i="3"/>
  <c r="AJ136" i="3"/>
  <c r="X136" i="3"/>
  <c r="Y136" i="3" s="1"/>
  <c r="AB136" i="3" s="1"/>
  <c r="AD136" i="3" s="1"/>
  <c r="W136" i="3"/>
  <c r="S136" i="3"/>
  <c r="G136" i="3"/>
  <c r="H136" i="3" s="1"/>
  <c r="F136" i="3"/>
  <c r="B136" i="3"/>
  <c r="BW135" i="3"/>
  <c r="BX135" i="3" s="1"/>
  <c r="CA135" i="3" s="1"/>
  <c r="BV135" i="3"/>
  <c r="BR135" i="3"/>
  <c r="AO135" i="3"/>
  <c r="AP135" i="3" s="1"/>
  <c r="AN135" i="3"/>
  <c r="AJ135" i="3"/>
  <c r="X135" i="3"/>
  <c r="Y135" i="3" s="1"/>
  <c r="AB135" i="3" s="1"/>
  <c r="W135" i="3"/>
  <c r="S135" i="3"/>
  <c r="G135" i="3"/>
  <c r="H135" i="3" s="1"/>
  <c r="K135" i="3" s="1"/>
  <c r="F135" i="3"/>
  <c r="B135" i="3"/>
  <c r="BW134" i="3"/>
  <c r="BX134" i="3" s="1"/>
  <c r="BV134" i="3"/>
  <c r="BR134" i="3"/>
  <c r="AO134" i="3"/>
  <c r="AP134" i="3" s="1"/>
  <c r="AN134" i="3"/>
  <c r="AJ134" i="3"/>
  <c r="X134" i="3"/>
  <c r="Y134" i="3" s="1"/>
  <c r="AB134" i="3" s="1"/>
  <c r="W134" i="3"/>
  <c r="S134" i="3"/>
  <c r="G134" i="3"/>
  <c r="H134" i="3" s="1"/>
  <c r="F134" i="3"/>
  <c r="B134" i="3"/>
  <c r="BW133" i="3"/>
  <c r="BX133" i="3" s="1"/>
  <c r="BV133" i="3"/>
  <c r="BR133" i="3"/>
  <c r="AO133" i="3"/>
  <c r="AP133" i="3" s="1"/>
  <c r="AN133" i="3"/>
  <c r="AJ133" i="3"/>
  <c r="X133" i="3"/>
  <c r="Y133" i="3" s="1"/>
  <c r="W133" i="3"/>
  <c r="S133" i="3"/>
  <c r="G133" i="3"/>
  <c r="H133" i="3" s="1"/>
  <c r="K133" i="3" s="1"/>
  <c r="F133" i="3"/>
  <c r="B133" i="3"/>
  <c r="BW132" i="3"/>
  <c r="BX132" i="3" s="1"/>
  <c r="BV132" i="3"/>
  <c r="BR132" i="3"/>
  <c r="AO132" i="3"/>
  <c r="AP132" i="3" s="1"/>
  <c r="AN132" i="3"/>
  <c r="AJ132" i="3"/>
  <c r="X132" i="3"/>
  <c r="Y132" i="3" s="1"/>
  <c r="AB132" i="3" s="1"/>
  <c r="W132" i="3"/>
  <c r="S132" i="3"/>
  <c r="G132" i="3"/>
  <c r="H132" i="3" s="1"/>
  <c r="F132" i="3"/>
  <c r="B132" i="3"/>
  <c r="BW131" i="3"/>
  <c r="BX131" i="3" s="1"/>
  <c r="BV131" i="3"/>
  <c r="BR131" i="3"/>
  <c r="AO131" i="3"/>
  <c r="AP131" i="3" s="1"/>
  <c r="AS131" i="3" s="1"/>
  <c r="AU131" i="3" s="1"/>
  <c r="AN131" i="3"/>
  <c r="AJ131" i="3"/>
  <c r="X131" i="3"/>
  <c r="Y131" i="3" s="1"/>
  <c r="W131" i="3"/>
  <c r="S131" i="3"/>
  <c r="G131" i="3"/>
  <c r="H131" i="3" s="1"/>
  <c r="F131" i="3"/>
  <c r="B131" i="3"/>
  <c r="BW130" i="3"/>
  <c r="BX130" i="3" s="1"/>
  <c r="CA130" i="3" s="1"/>
  <c r="CC130" i="3" s="1"/>
  <c r="BV130" i="3"/>
  <c r="BR130" i="3"/>
  <c r="AO130" i="3"/>
  <c r="AP130" i="3" s="1"/>
  <c r="AN130" i="3"/>
  <c r="AJ130" i="3"/>
  <c r="X130" i="3"/>
  <c r="Y130" i="3" s="1"/>
  <c r="AB130" i="3" s="1"/>
  <c r="W130" i="3"/>
  <c r="S130" i="3"/>
  <c r="G130" i="3"/>
  <c r="H130" i="3" s="1"/>
  <c r="F130" i="3"/>
  <c r="B130" i="3"/>
  <c r="BW129" i="3"/>
  <c r="BX129" i="3" s="1"/>
  <c r="CA129" i="3" s="1"/>
  <c r="CC129" i="3" s="1"/>
  <c r="BV129" i="3"/>
  <c r="BR129" i="3"/>
  <c r="AO129" i="3"/>
  <c r="AP129" i="3" s="1"/>
  <c r="AN129" i="3"/>
  <c r="AJ129" i="3"/>
  <c r="X129" i="3"/>
  <c r="Y129" i="3" s="1"/>
  <c r="W129" i="3"/>
  <c r="S129" i="3"/>
  <c r="G129" i="3"/>
  <c r="H129" i="3" s="1"/>
  <c r="F129" i="3"/>
  <c r="B129" i="3"/>
  <c r="BW128" i="3"/>
  <c r="BX128" i="3" s="1"/>
  <c r="BV128" i="3"/>
  <c r="BR128" i="3"/>
  <c r="AO128" i="3"/>
  <c r="AP128" i="3" s="1"/>
  <c r="AN128" i="3"/>
  <c r="AJ128" i="3"/>
  <c r="X128" i="3"/>
  <c r="Y128" i="3" s="1"/>
  <c r="W128" i="3"/>
  <c r="S128" i="3"/>
  <c r="G128" i="3"/>
  <c r="H128" i="3" s="1"/>
  <c r="F128" i="3"/>
  <c r="B128" i="3"/>
  <c r="BW127" i="3"/>
  <c r="BX127" i="3" s="1"/>
  <c r="BV127" i="3"/>
  <c r="BR127" i="3"/>
  <c r="AO127" i="3"/>
  <c r="AP127" i="3" s="1"/>
  <c r="AN127" i="3"/>
  <c r="AJ127" i="3"/>
  <c r="X127" i="3"/>
  <c r="Y127" i="3" s="1"/>
  <c r="AB127" i="3" s="1"/>
  <c r="W127" i="3"/>
  <c r="S127" i="3"/>
  <c r="G127" i="3"/>
  <c r="H127" i="3" s="1"/>
  <c r="F127" i="3"/>
  <c r="B127" i="3"/>
  <c r="BW126" i="3"/>
  <c r="BX126" i="3" s="1"/>
  <c r="BV126" i="3"/>
  <c r="BR126" i="3"/>
  <c r="AO126" i="3"/>
  <c r="AP126" i="3" s="1"/>
  <c r="AN126" i="3"/>
  <c r="AJ126" i="3"/>
  <c r="X126" i="3"/>
  <c r="Y126" i="3" s="1"/>
  <c r="W126" i="3"/>
  <c r="S126" i="3"/>
  <c r="G126" i="3"/>
  <c r="H126" i="3" s="1"/>
  <c r="F126" i="3"/>
  <c r="B126" i="3"/>
  <c r="BW125" i="3"/>
  <c r="BX125" i="3" s="1"/>
  <c r="CA125" i="3" s="1"/>
  <c r="BV125" i="3"/>
  <c r="BR125" i="3"/>
  <c r="AO125" i="3"/>
  <c r="AP125" i="3" s="1"/>
  <c r="AN125" i="3"/>
  <c r="AJ125" i="3"/>
  <c r="X125" i="3"/>
  <c r="Y125" i="3" s="1"/>
  <c r="AB125" i="3" s="1"/>
  <c r="W125" i="3"/>
  <c r="S125" i="3"/>
  <c r="G125" i="3"/>
  <c r="H125" i="3" s="1"/>
  <c r="F125" i="3"/>
  <c r="B125" i="3"/>
  <c r="BW124" i="3"/>
  <c r="BX124" i="3" s="1"/>
  <c r="CA124" i="3" s="1"/>
  <c r="BV124" i="3"/>
  <c r="BR124" i="3"/>
  <c r="AO124" i="3"/>
  <c r="AP124" i="3" s="1"/>
  <c r="AN124" i="3"/>
  <c r="AJ124" i="3"/>
  <c r="X124" i="3"/>
  <c r="Y124" i="3" s="1"/>
  <c r="W124" i="3"/>
  <c r="S124" i="3"/>
  <c r="G124" i="3"/>
  <c r="H124" i="3" s="1"/>
  <c r="F124" i="3"/>
  <c r="B124" i="3"/>
  <c r="BW123" i="3"/>
  <c r="BX123" i="3" s="1"/>
  <c r="CA123" i="3" s="1"/>
  <c r="CC123" i="3" s="1"/>
  <c r="BV123" i="3"/>
  <c r="BR123" i="3"/>
  <c r="AO123" i="3"/>
  <c r="AP123" i="3" s="1"/>
  <c r="AN123" i="3"/>
  <c r="AJ123" i="3"/>
  <c r="X123" i="3"/>
  <c r="Y123" i="3" s="1"/>
  <c r="AB123" i="3" s="1"/>
  <c r="W123" i="3"/>
  <c r="S123" i="3"/>
  <c r="G123" i="3"/>
  <c r="H123" i="3" s="1"/>
  <c r="F123" i="3"/>
  <c r="B123" i="3"/>
  <c r="BW122" i="3"/>
  <c r="BX122" i="3" s="1"/>
  <c r="CA122" i="3" s="1"/>
  <c r="CC122" i="3" s="1"/>
  <c r="BV122" i="3"/>
  <c r="BR122" i="3"/>
  <c r="AO122" i="3"/>
  <c r="AP122" i="3" s="1"/>
  <c r="AN122" i="3"/>
  <c r="AJ122" i="3"/>
  <c r="X122" i="3"/>
  <c r="Y122" i="3" s="1"/>
  <c r="W122" i="3"/>
  <c r="S122" i="3"/>
  <c r="G122" i="3"/>
  <c r="H122" i="3" s="1"/>
  <c r="F122" i="3"/>
  <c r="B122" i="3"/>
  <c r="BW121" i="3"/>
  <c r="BX121" i="3" s="1"/>
  <c r="BV121" i="3"/>
  <c r="BR121" i="3"/>
  <c r="AO121" i="3"/>
  <c r="AP121" i="3" s="1"/>
  <c r="AN121" i="3"/>
  <c r="AJ121" i="3"/>
  <c r="X121" i="3"/>
  <c r="Y121" i="3" s="1"/>
  <c r="AB121" i="3" s="1"/>
  <c r="W121" i="3"/>
  <c r="S121" i="3"/>
  <c r="G121" i="3"/>
  <c r="H121" i="3" s="1"/>
  <c r="F121" i="3"/>
  <c r="B121" i="3"/>
  <c r="BW120" i="3"/>
  <c r="BX120" i="3" s="1"/>
  <c r="BV120" i="3"/>
  <c r="BR120" i="3"/>
  <c r="AO120" i="3"/>
  <c r="AP120" i="3" s="1"/>
  <c r="AN120" i="3"/>
  <c r="AJ120" i="3"/>
  <c r="X120" i="3"/>
  <c r="Y120" i="3" s="1"/>
  <c r="AB120" i="3" s="1"/>
  <c r="W120" i="3"/>
  <c r="S120" i="3"/>
  <c r="G120" i="3"/>
  <c r="H120" i="3" s="1"/>
  <c r="F120" i="3"/>
  <c r="B120" i="3"/>
  <c r="BW119" i="3"/>
  <c r="BX119" i="3" s="1"/>
  <c r="CA119" i="3" s="1"/>
  <c r="CC119" i="3" s="1"/>
  <c r="BV119" i="3"/>
  <c r="BR119" i="3"/>
  <c r="AO119" i="3"/>
  <c r="AP119" i="3" s="1"/>
  <c r="AN119" i="3"/>
  <c r="AJ119" i="3"/>
  <c r="X119" i="3"/>
  <c r="Y119" i="3" s="1"/>
  <c r="W119" i="3"/>
  <c r="S119" i="3"/>
  <c r="G119" i="3"/>
  <c r="H119" i="3" s="1"/>
  <c r="F119" i="3"/>
  <c r="B119" i="3"/>
  <c r="BW118" i="3"/>
  <c r="BX118" i="3" s="1"/>
  <c r="BV118" i="3"/>
  <c r="BR118" i="3"/>
  <c r="AO118" i="3"/>
  <c r="AP118" i="3" s="1"/>
  <c r="AN118" i="3"/>
  <c r="AJ118" i="3"/>
  <c r="X118" i="3"/>
  <c r="Y118" i="3" s="1"/>
  <c r="AB118" i="3" s="1"/>
  <c r="W118" i="3"/>
  <c r="S118" i="3"/>
  <c r="G118" i="3"/>
  <c r="H118" i="3" s="1"/>
  <c r="F118" i="3"/>
  <c r="B118" i="3"/>
  <c r="BW117" i="3"/>
  <c r="BX117" i="3" s="1"/>
  <c r="CA117" i="3" s="1"/>
  <c r="CC117" i="3" s="1"/>
  <c r="BV117" i="3"/>
  <c r="BR117" i="3"/>
  <c r="AO117" i="3"/>
  <c r="AP117" i="3" s="1"/>
  <c r="AN117" i="3"/>
  <c r="AJ117" i="3"/>
  <c r="X117" i="3"/>
  <c r="Y117" i="3" s="1"/>
  <c r="AB117" i="3" s="1"/>
  <c r="W117" i="3"/>
  <c r="S117" i="3"/>
  <c r="G117" i="3"/>
  <c r="H117" i="3" s="1"/>
  <c r="K117" i="3" s="1"/>
  <c r="F117" i="3"/>
  <c r="B117" i="3"/>
  <c r="BW116" i="3"/>
  <c r="BX116" i="3" s="1"/>
  <c r="BV116" i="3"/>
  <c r="BR116" i="3"/>
  <c r="AO116" i="3"/>
  <c r="AP116" i="3" s="1"/>
  <c r="AN116" i="3"/>
  <c r="AJ116" i="3"/>
  <c r="X116" i="3"/>
  <c r="Y116" i="3" s="1"/>
  <c r="W116" i="3"/>
  <c r="S116" i="3"/>
  <c r="G116" i="3"/>
  <c r="H116" i="3" s="1"/>
  <c r="K116" i="3" s="1"/>
  <c r="M116" i="3" s="1"/>
  <c r="F116" i="3"/>
  <c r="B116" i="3"/>
  <c r="BW115" i="3"/>
  <c r="BX115" i="3" s="1"/>
  <c r="BV115" i="3"/>
  <c r="BR115" i="3"/>
  <c r="AO115" i="3"/>
  <c r="AP115" i="3" s="1"/>
  <c r="AS115" i="3" s="1"/>
  <c r="AN115" i="3"/>
  <c r="AJ115" i="3"/>
  <c r="X115" i="3"/>
  <c r="Y115" i="3" s="1"/>
  <c r="W115" i="3"/>
  <c r="S115" i="3"/>
  <c r="G115" i="3"/>
  <c r="H115" i="3" s="1"/>
  <c r="K115" i="3" s="1"/>
  <c r="M115" i="3" s="1"/>
  <c r="F115" i="3"/>
  <c r="B115" i="3"/>
  <c r="BW114" i="3"/>
  <c r="BX114" i="3" s="1"/>
  <c r="BV114" i="3"/>
  <c r="BR114" i="3"/>
  <c r="AO114" i="3"/>
  <c r="AP114" i="3" s="1"/>
  <c r="AN114" i="3"/>
  <c r="AJ114" i="3"/>
  <c r="X114" i="3"/>
  <c r="Y114" i="3" s="1"/>
  <c r="W114" i="3"/>
  <c r="S114" i="3"/>
  <c r="G114" i="3"/>
  <c r="H114" i="3" s="1"/>
  <c r="F114" i="3"/>
  <c r="B114" i="3"/>
  <c r="BW113" i="3"/>
  <c r="BX113" i="3" s="1"/>
  <c r="BV113" i="3"/>
  <c r="BR113" i="3"/>
  <c r="AO113" i="3"/>
  <c r="AP113" i="3" s="1"/>
  <c r="AS113" i="3" s="1"/>
  <c r="AN113" i="3"/>
  <c r="AJ113" i="3"/>
  <c r="X113" i="3"/>
  <c r="Y113" i="3" s="1"/>
  <c r="W113" i="3"/>
  <c r="S113" i="3"/>
  <c r="G113" i="3"/>
  <c r="H113" i="3" s="1"/>
  <c r="K113" i="3" s="1"/>
  <c r="F113" i="3"/>
  <c r="B113" i="3"/>
  <c r="BW112" i="3"/>
  <c r="BX112" i="3" s="1"/>
  <c r="BV112" i="3"/>
  <c r="BR112" i="3"/>
  <c r="AO112" i="3"/>
  <c r="AP112" i="3" s="1"/>
  <c r="AN112" i="3"/>
  <c r="AJ112" i="3"/>
  <c r="X112" i="3"/>
  <c r="Y112" i="3" s="1"/>
  <c r="W112" i="3"/>
  <c r="S112" i="3"/>
  <c r="G112" i="3"/>
  <c r="H112" i="3" s="1"/>
  <c r="K112" i="3" s="1"/>
  <c r="M112" i="3" s="1"/>
  <c r="F112" i="3"/>
  <c r="B112" i="3"/>
  <c r="BW111" i="3"/>
  <c r="BX111" i="3" s="1"/>
  <c r="BV111" i="3"/>
  <c r="BR111" i="3"/>
  <c r="AO111" i="3"/>
  <c r="AP111" i="3" s="1"/>
  <c r="AS111" i="3" s="1"/>
  <c r="AN111" i="3"/>
  <c r="AJ111" i="3"/>
  <c r="X111" i="3"/>
  <c r="Y111" i="3" s="1"/>
  <c r="W111" i="3"/>
  <c r="S111" i="3"/>
  <c r="G111" i="3"/>
  <c r="H111" i="3" s="1"/>
  <c r="F111" i="3"/>
  <c r="B111" i="3"/>
  <c r="BW110" i="3"/>
  <c r="BX110" i="3" s="1"/>
  <c r="BV110" i="3"/>
  <c r="BR110" i="3"/>
  <c r="AO110" i="3"/>
  <c r="AP110" i="3" s="1"/>
  <c r="AN110" i="3"/>
  <c r="AJ110" i="3"/>
  <c r="X110" i="3"/>
  <c r="Y110" i="3" s="1"/>
  <c r="W110" i="3"/>
  <c r="S110" i="3"/>
  <c r="G110" i="3"/>
  <c r="H110" i="3" s="1"/>
  <c r="F110" i="3"/>
  <c r="B110" i="3"/>
  <c r="BW109" i="3"/>
  <c r="BX109" i="3" s="1"/>
  <c r="BV109" i="3"/>
  <c r="BR109" i="3"/>
  <c r="AO109" i="3"/>
  <c r="AP109" i="3" s="1"/>
  <c r="AS109" i="3" s="1"/>
  <c r="AN109" i="3"/>
  <c r="AJ109" i="3"/>
  <c r="X109" i="3"/>
  <c r="Y109" i="3" s="1"/>
  <c r="W109" i="3"/>
  <c r="S109" i="3"/>
  <c r="G109" i="3"/>
  <c r="H109" i="3" s="1"/>
  <c r="K109" i="3" s="1"/>
  <c r="F109" i="3"/>
  <c r="B109" i="3"/>
  <c r="BW108" i="3"/>
  <c r="BX108" i="3" s="1"/>
  <c r="BV108" i="3"/>
  <c r="BR108" i="3"/>
  <c r="AO108" i="3"/>
  <c r="AP108" i="3" s="1"/>
  <c r="AN108" i="3"/>
  <c r="AJ108" i="3"/>
  <c r="X108" i="3"/>
  <c r="Y108" i="3" s="1"/>
  <c r="W108" i="3"/>
  <c r="S108" i="3"/>
  <c r="G108" i="3"/>
  <c r="H108" i="3" s="1"/>
  <c r="K108" i="3" s="1"/>
  <c r="M108" i="3" s="1"/>
  <c r="F108" i="3"/>
  <c r="B108" i="3"/>
  <c r="BW107" i="3"/>
  <c r="BX107" i="3" s="1"/>
  <c r="BV107" i="3"/>
  <c r="BR107" i="3"/>
  <c r="AO107" i="3"/>
  <c r="AP107" i="3" s="1"/>
  <c r="AS107" i="3" s="1"/>
  <c r="AN107" i="3"/>
  <c r="AJ107" i="3"/>
  <c r="X107" i="3"/>
  <c r="Y107" i="3" s="1"/>
  <c r="W107" i="3"/>
  <c r="S107" i="3"/>
  <c r="G107" i="3"/>
  <c r="H107" i="3" s="1"/>
  <c r="K107" i="3" s="1"/>
  <c r="M107" i="3" s="1"/>
  <c r="F107" i="3"/>
  <c r="B107" i="3"/>
  <c r="BW106" i="3"/>
  <c r="BX106" i="3" s="1"/>
  <c r="BV106" i="3"/>
  <c r="BR106" i="3"/>
  <c r="AO106" i="3"/>
  <c r="AP106" i="3" s="1"/>
  <c r="AN106" i="3"/>
  <c r="AJ106" i="3"/>
  <c r="X106" i="3"/>
  <c r="Y106" i="3" s="1"/>
  <c r="W106" i="3"/>
  <c r="S106" i="3"/>
  <c r="G106" i="3"/>
  <c r="H106" i="3" s="1"/>
  <c r="F106" i="3"/>
  <c r="B106" i="3"/>
  <c r="BW105" i="3"/>
  <c r="BX105" i="3" s="1"/>
  <c r="BV105" i="3"/>
  <c r="BR105" i="3"/>
  <c r="BE105" i="3"/>
  <c r="AO105" i="3"/>
  <c r="AP105" i="3" s="1"/>
  <c r="AN105" i="3"/>
  <c r="AJ105" i="3"/>
  <c r="X105" i="3"/>
  <c r="Y105" i="3" s="1"/>
  <c r="W105" i="3"/>
  <c r="S105" i="3"/>
  <c r="G105" i="3"/>
  <c r="H105" i="3" s="1"/>
  <c r="F105" i="3"/>
  <c r="B105" i="3"/>
  <c r="BW104" i="3"/>
  <c r="BX104" i="3" s="1"/>
  <c r="BV104" i="3"/>
  <c r="BR104" i="3"/>
  <c r="BF104" i="3"/>
  <c r="BG104" i="3" s="1"/>
  <c r="BE104" i="3"/>
  <c r="BA104" i="3"/>
  <c r="AO104" i="3"/>
  <c r="AP104" i="3" s="1"/>
  <c r="AS104" i="3" s="1"/>
  <c r="AU104" i="3" s="1"/>
  <c r="AN104" i="3"/>
  <c r="AJ104" i="3"/>
  <c r="X104" i="3"/>
  <c r="Y104" i="3" s="1"/>
  <c r="W104" i="3"/>
  <c r="S104" i="3"/>
  <c r="G104" i="3"/>
  <c r="H104" i="3" s="1"/>
  <c r="K104" i="3" s="1"/>
  <c r="F104" i="3"/>
  <c r="B104" i="3"/>
  <c r="BW103" i="3"/>
  <c r="BX103" i="3" s="1"/>
  <c r="BV103" i="3"/>
  <c r="BR103" i="3"/>
  <c r="BF103" i="3"/>
  <c r="BG103" i="3" s="1"/>
  <c r="BE103" i="3"/>
  <c r="BA103" i="3"/>
  <c r="AO103" i="3"/>
  <c r="AP103" i="3" s="1"/>
  <c r="AN103" i="3"/>
  <c r="AJ103" i="3"/>
  <c r="X103" i="3"/>
  <c r="Y103" i="3" s="1"/>
  <c r="AB103" i="3" s="1"/>
  <c r="W103" i="3"/>
  <c r="S103" i="3"/>
  <c r="G103" i="3"/>
  <c r="H103" i="3" s="1"/>
  <c r="F103" i="3"/>
  <c r="B103" i="3"/>
  <c r="BW102" i="3"/>
  <c r="BX102" i="3" s="1"/>
  <c r="BV102" i="3"/>
  <c r="BR102" i="3"/>
  <c r="BF102" i="3"/>
  <c r="BG102" i="3" s="1"/>
  <c r="BE102" i="3"/>
  <c r="BA102" i="3"/>
  <c r="AO102" i="3"/>
  <c r="AP102" i="3" s="1"/>
  <c r="AS102" i="3" s="1"/>
  <c r="AU102" i="3" s="1"/>
  <c r="AN102" i="3"/>
  <c r="AJ102" i="3"/>
  <c r="X102" i="3"/>
  <c r="Y102" i="3" s="1"/>
  <c r="W102" i="3"/>
  <c r="S102" i="3"/>
  <c r="G102" i="3"/>
  <c r="H102" i="3" s="1"/>
  <c r="K102" i="3" s="1"/>
  <c r="F102" i="3"/>
  <c r="B102" i="3"/>
  <c r="BW101" i="3"/>
  <c r="BX101" i="3" s="1"/>
  <c r="BV101" i="3"/>
  <c r="BR101" i="3"/>
  <c r="BF101" i="3"/>
  <c r="BG101" i="3" s="1"/>
  <c r="BJ101" i="3" s="1"/>
  <c r="BL101" i="3" s="1"/>
  <c r="BE101" i="3"/>
  <c r="BA101" i="3"/>
  <c r="AO101" i="3"/>
  <c r="AP101" i="3" s="1"/>
  <c r="AN101" i="3"/>
  <c r="AJ101" i="3"/>
  <c r="X101" i="3"/>
  <c r="Y101" i="3" s="1"/>
  <c r="W101" i="3"/>
  <c r="S101" i="3"/>
  <c r="G101" i="3"/>
  <c r="H101" i="3" s="1"/>
  <c r="F101" i="3"/>
  <c r="B101" i="3"/>
  <c r="DD100" i="3"/>
  <c r="BW100" i="3"/>
  <c r="BX100" i="3" s="1"/>
  <c r="BV100" i="3"/>
  <c r="BR100" i="3"/>
  <c r="BF100" i="3"/>
  <c r="BG100" i="3" s="1"/>
  <c r="BE100" i="3"/>
  <c r="BA100" i="3"/>
  <c r="AO100" i="3"/>
  <c r="AP100" i="3" s="1"/>
  <c r="AN100" i="3"/>
  <c r="AJ100" i="3"/>
  <c r="X100" i="3"/>
  <c r="Y100" i="3" s="1"/>
  <c r="AB100" i="3" s="1"/>
  <c r="AD100" i="3" s="1"/>
  <c r="W100" i="3"/>
  <c r="S100" i="3"/>
  <c r="G100" i="3"/>
  <c r="H100" i="3" s="1"/>
  <c r="F100" i="3"/>
  <c r="B100" i="3"/>
  <c r="DD99" i="3"/>
  <c r="BW99" i="3"/>
  <c r="BX99" i="3" s="1"/>
  <c r="BV99" i="3"/>
  <c r="BR99" i="3"/>
  <c r="BF99" i="3"/>
  <c r="BG99" i="3" s="1"/>
  <c r="BJ99" i="3" s="1"/>
  <c r="BL99" i="3" s="1"/>
  <c r="BE99" i="3"/>
  <c r="BA99" i="3"/>
  <c r="AO99" i="3"/>
  <c r="AP99" i="3" s="1"/>
  <c r="AN99" i="3"/>
  <c r="AJ99" i="3"/>
  <c r="X99" i="3"/>
  <c r="Y99" i="3" s="1"/>
  <c r="W99" i="3"/>
  <c r="S99" i="3"/>
  <c r="G99" i="3"/>
  <c r="H99" i="3" s="1"/>
  <c r="F99" i="3"/>
  <c r="B99" i="3"/>
  <c r="DD98" i="3"/>
  <c r="BW98" i="3"/>
  <c r="BX98" i="3" s="1"/>
  <c r="BV98" i="3"/>
  <c r="BR98" i="3"/>
  <c r="BF98" i="3"/>
  <c r="BG98" i="3" s="1"/>
  <c r="BE98" i="3"/>
  <c r="BA98" i="3"/>
  <c r="AO98" i="3"/>
  <c r="AP98" i="3" s="1"/>
  <c r="AN98" i="3"/>
  <c r="AJ98" i="3"/>
  <c r="X98" i="3"/>
  <c r="Y98" i="3" s="1"/>
  <c r="AB98" i="3" s="1"/>
  <c r="AD98" i="3" s="1"/>
  <c r="W98" i="3"/>
  <c r="S98" i="3"/>
  <c r="G98" i="3"/>
  <c r="H98" i="3" s="1"/>
  <c r="F98" i="3"/>
  <c r="B98" i="3"/>
  <c r="DD97" i="3"/>
  <c r="BW97" i="3"/>
  <c r="BX97" i="3" s="1"/>
  <c r="BV97" i="3"/>
  <c r="BR97" i="3"/>
  <c r="BF97" i="3"/>
  <c r="BG97" i="3" s="1"/>
  <c r="BE97" i="3"/>
  <c r="BA97" i="3"/>
  <c r="AO97" i="3"/>
  <c r="AP97" i="3" s="1"/>
  <c r="AN97" i="3"/>
  <c r="AJ97" i="3"/>
  <c r="X97" i="3"/>
  <c r="Y97" i="3" s="1"/>
  <c r="W97" i="3"/>
  <c r="S97" i="3"/>
  <c r="G97" i="3"/>
  <c r="H97" i="3" s="1"/>
  <c r="F97" i="3"/>
  <c r="B97" i="3"/>
  <c r="DD96" i="3"/>
  <c r="BW96" i="3"/>
  <c r="BX96" i="3" s="1"/>
  <c r="BV96" i="3"/>
  <c r="BR96" i="3"/>
  <c r="BF96" i="3"/>
  <c r="BG96" i="3" s="1"/>
  <c r="BE96" i="3"/>
  <c r="BA96" i="3"/>
  <c r="AO96" i="3"/>
  <c r="AP96" i="3" s="1"/>
  <c r="AN96" i="3"/>
  <c r="AJ96" i="3"/>
  <c r="X96" i="3"/>
  <c r="Y96" i="3" s="1"/>
  <c r="AB96" i="3" s="1"/>
  <c r="AD96" i="3" s="1"/>
  <c r="W96" i="3"/>
  <c r="S96" i="3"/>
  <c r="G96" i="3"/>
  <c r="H96" i="3" s="1"/>
  <c r="F96" i="3"/>
  <c r="B96" i="3"/>
  <c r="DE95" i="3"/>
  <c r="DF95" i="3" s="1"/>
  <c r="DI95" i="3" s="1"/>
  <c r="DD95" i="3"/>
  <c r="CZ95" i="3"/>
  <c r="BW95" i="3"/>
  <c r="BX95" i="3" s="1"/>
  <c r="BV95" i="3"/>
  <c r="BR95" i="3"/>
  <c r="BF95" i="3"/>
  <c r="BG95" i="3" s="1"/>
  <c r="BJ95" i="3" s="1"/>
  <c r="BL95" i="3" s="1"/>
  <c r="BE95" i="3"/>
  <c r="BA95" i="3"/>
  <c r="AO95" i="3"/>
  <c r="AP95" i="3" s="1"/>
  <c r="AN95" i="3"/>
  <c r="AJ95" i="3"/>
  <c r="X95" i="3"/>
  <c r="Y95" i="3" s="1"/>
  <c r="W95" i="3"/>
  <c r="S95" i="3"/>
  <c r="G95" i="3"/>
  <c r="H95" i="3" s="1"/>
  <c r="F95" i="3"/>
  <c r="B95" i="3"/>
  <c r="DE94" i="3"/>
  <c r="DF94" i="3" s="1"/>
  <c r="DD94" i="3"/>
  <c r="CZ94" i="3"/>
  <c r="BW94" i="3"/>
  <c r="BX94" i="3" s="1"/>
  <c r="BV94" i="3"/>
  <c r="BR94" i="3"/>
  <c r="BF94" i="3"/>
  <c r="BG94" i="3" s="1"/>
  <c r="BJ94" i="3" s="1"/>
  <c r="BE94" i="3"/>
  <c r="BA94" i="3"/>
  <c r="AO94" i="3"/>
  <c r="AP94" i="3" s="1"/>
  <c r="AN94" i="3"/>
  <c r="AJ94" i="3"/>
  <c r="X94" i="3"/>
  <c r="Y94" i="3" s="1"/>
  <c r="AB94" i="3" s="1"/>
  <c r="AD94" i="3" s="1"/>
  <c r="W94" i="3"/>
  <c r="S94" i="3"/>
  <c r="G94" i="3"/>
  <c r="H94" i="3" s="1"/>
  <c r="F94" i="3"/>
  <c r="B94" i="3"/>
  <c r="DE93" i="3"/>
  <c r="DF93" i="3" s="1"/>
  <c r="DD93" i="3"/>
  <c r="CZ93" i="3"/>
  <c r="BW93" i="3"/>
  <c r="BX93" i="3" s="1"/>
  <c r="BV93" i="3"/>
  <c r="BR93" i="3"/>
  <c r="BF93" i="3"/>
  <c r="BG93" i="3" s="1"/>
  <c r="BJ93" i="3" s="1"/>
  <c r="BL93" i="3" s="1"/>
  <c r="BE93" i="3"/>
  <c r="BA93" i="3"/>
  <c r="AO93" i="3"/>
  <c r="AP93" i="3" s="1"/>
  <c r="AN93" i="3"/>
  <c r="AJ93" i="3"/>
  <c r="X93" i="3"/>
  <c r="Y93" i="3" s="1"/>
  <c r="AB93" i="3" s="1"/>
  <c r="W93" i="3"/>
  <c r="S93" i="3"/>
  <c r="G93" i="3"/>
  <c r="H93" i="3" s="1"/>
  <c r="F93" i="3"/>
  <c r="B93" i="3"/>
  <c r="DE92" i="3"/>
  <c r="DF92" i="3" s="1"/>
  <c r="DD92" i="3"/>
  <c r="CZ92" i="3"/>
  <c r="BW92" i="3"/>
  <c r="BX92" i="3" s="1"/>
  <c r="BV92" i="3"/>
  <c r="BR92" i="3"/>
  <c r="BF92" i="3"/>
  <c r="BG92" i="3" s="1"/>
  <c r="BE92" i="3"/>
  <c r="BA92" i="3"/>
  <c r="AO92" i="3"/>
  <c r="AP92" i="3" s="1"/>
  <c r="AN92" i="3"/>
  <c r="AJ92" i="3"/>
  <c r="X92" i="3"/>
  <c r="Y92" i="3" s="1"/>
  <c r="W92" i="3"/>
  <c r="S92" i="3"/>
  <c r="G92" i="3"/>
  <c r="H92" i="3" s="1"/>
  <c r="F92" i="3"/>
  <c r="B92" i="3"/>
  <c r="DE91" i="3"/>
  <c r="DF91" i="3" s="1"/>
  <c r="DI91" i="3" s="1"/>
  <c r="DD91" i="3"/>
  <c r="CZ91" i="3"/>
  <c r="BW91" i="3"/>
  <c r="BX91" i="3" s="1"/>
  <c r="BV91" i="3"/>
  <c r="BR91" i="3"/>
  <c r="BF91" i="3"/>
  <c r="BG91" i="3" s="1"/>
  <c r="BE91" i="3"/>
  <c r="BA91" i="3"/>
  <c r="AO91" i="3"/>
  <c r="AP91" i="3" s="1"/>
  <c r="AN91" i="3"/>
  <c r="AJ91" i="3"/>
  <c r="X91" i="3"/>
  <c r="Y91" i="3" s="1"/>
  <c r="W91" i="3"/>
  <c r="S91" i="3"/>
  <c r="G91" i="3"/>
  <c r="H91" i="3" s="1"/>
  <c r="F91" i="3"/>
  <c r="B91" i="3"/>
  <c r="DE90" i="3"/>
  <c r="DF90" i="3" s="1"/>
  <c r="DI90" i="3" s="1"/>
  <c r="DK90" i="3" s="1"/>
  <c r="DD90" i="3"/>
  <c r="CZ90" i="3"/>
  <c r="BW90" i="3"/>
  <c r="BX90" i="3" s="1"/>
  <c r="BV90" i="3"/>
  <c r="BR90" i="3"/>
  <c r="BF90" i="3"/>
  <c r="BG90" i="3" s="1"/>
  <c r="BJ90" i="3" s="1"/>
  <c r="BE90" i="3"/>
  <c r="BA90" i="3"/>
  <c r="AO90" i="3"/>
  <c r="AP90" i="3" s="1"/>
  <c r="AN90" i="3"/>
  <c r="AJ90" i="3"/>
  <c r="X90" i="3"/>
  <c r="Y90" i="3" s="1"/>
  <c r="AB90" i="3" s="1"/>
  <c r="AD90" i="3" s="1"/>
  <c r="W90" i="3"/>
  <c r="S90" i="3"/>
  <c r="G90" i="3"/>
  <c r="H90" i="3" s="1"/>
  <c r="F90" i="3"/>
  <c r="B90" i="3"/>
  <c r="DE89" i="3"/>
  <c r="DF89" i="3" s="1"/>
  <c r="DD89" i="3"/>
  <c r="CZ89" i="3"/>
  <c r="BW89" i="3"/>
  <c r="BX89" i="3" s="1"/>
  <c r="BV89" i="3"/>
  <c r="BR89" i="3"/>
  <c r="BF89" i="3"/>
  <c r="BG89" i="3" s="1"/>
  <c r="BE89" i="3"/>
  <c r="BA89" i="3"/>
  <c r="AO89" i="3"/>
  <c r="AP89" i="3" s="1"/>
  <c r="AN89" i="3"/>
  <c r="AJ89" i="3"/>
  <c r="X89" i="3"/>
  <c r="Y89" i="3" s="1"/>
  <c r="W89" i="3"/>
  <c r="S89" i="3"/>
  <c r="G89" i="3"/>
  <c r="H89" i="3" s="1"/>
  <c r="F89" i="3"/>
  <c r="B89" i="3"/>
  <c r="DE88" i="3"/>
  <c r="DF88" i="3" s="1"/>
  <c r="DI88" i="3" s="1"/>
  <c r="DK88" i="3" s="1"/>
  <c r="DD88" i="3"/>
  <c r="CZ88" i="3"/>
  <c r="BW88" i="3"/>
  <c r="BX88" i="3" s="1"/>
  <c r="BV88" i="3"/>
  <c r="BR88" i="3"/>
  <c r="BF88" i="3"/>
  <c r="BG88" i="3" s="1"/>
  <c r="BE88" i="3"/>
  <c r="BA88" i="3"/>
  <c r="AO88" i="3"/>
  <c r="AP88" i="3" s="1"/>
  <c r="AN88" i="3"/>
  <c r="AJ88" i="3"/>
  <c r="X88" i="3"/>
  <c r="Y88" i="3" s="1"/>
  <c r="AB88" i="3" s="1"/>
  <c r="AD88" i="3" s="1"/>
  <c r="W88" i="3"/>
  <c r="S88" i="3"/>
  <c r="G88" i="3"/>
  <c r="H88" i="3" s="1"/>
  <c r="F88" i="3"/>
  <c r="B88" i="3"/>
  <c r="DE87" i="3"/>
  <c r="DF87" i="3" s="1"/>
  <c r="DD87" i="3"/>
  <c r="CZ87" i="3"/>
  <c r="BW87" i="3"/>
  <c r="BX87" i="3" s="1"/>
  <c r="BV87" i="3"/>
  <c r="BR87" i="3"/>
  <c r="BF87" i="3"/>
  <c r="BG87" i="3" s="1"/>
  <c r="BJ87" i="3" s="1"/>
  <c r="BL87" i="3" s="1"/>
  <c r="BE87" i="3"/>
  <c r="BA87" i="3"/>
  <c r="AO87" i="3"/>
  <c r="AP87" i="3" s="1"/>
  <c r="AN87" i="3"/>
  <c r="AJ87" i="3"/>
  <c r="X87" i="3"/>
  <c r="Y87" i="3" s="1"/>
  <c r="W87" i="3"/>
  <c r="S87" i="3"/>
  <c r="G87" i="3"/>
  <c r="H87" i="3" s="1"/>
  <c r="F87" i="3"/>
  <c r="B87" i="3"/>
  <c r="DE86" i="3"/>
  <c r="DF86" i="3" s="1"/>
  <c r="DD86" i="3"/>
  <c r="CZ86" i="3"/>
  <c r="BW86" i="3"/>
  <c r="BX86" i="3" s="1"/>
  <c r="BV86" i="3"/>
  <c r="BR86" i="3"/>
  <c r="BF86" i="3"/>
  <c r="BG86" i="3" s="1"/>
  <c r="BJ86" i="3" s="1"/>
  <c r="BE86" i="3"/>
  <c r="BA86" i="3"/>
  <c r="AO86" i="3"/>
  <c r="AP86" i="3" s="1"/>
  <c r="AN86" i="3"/>
  <c r="AJ86" i="3"/>
  <c r="X86" i="3"/>
  <c r="Y86" i="3" s="1"/>
  <c r="AB86" i="3" s="1"/>
  <c r="AD86" i="3" s="1"/>
  <c r="W86" i="3"/>
  <c r="S86" i="3"/>
  <c r="G86" i="3"/>
  <c r="H86" i="3" s="1"/>
  <c r="F86" i="3"/>
  <c r="B86" i="3"/>
  <c r="DE85" i="3"/>
  <c r="DF85" i="3" s="1"/>
  <c r="DD85" i="3"/>
  <c r="CZ85" i="3"/>
  <c r="BW85" i="3"/>
  <c r="BX85" i="3" s="1"/>
  <c r="BV85" i="3"/>
  <c r="BR85" i="3"/>
  <c r="BF85" i="3"/>
  <c r="BG85" i="3" s="1"/>
  <c r="BJ85" i="3" s="1"/>
  <c r="BL85" i="3" s="1"/>
  <c r="BE85" i="3"/>
  <c r="BA85" i="3"/>
  <c r="AO85" i="3"/>
  <c r="AP85" i="3" s="1"/>
  <c r="AN85" i="3"/>
  <c r="AJ85" i="3"/>
  <c r="X85" i="3"/>
  <c r="Y85" i="3" s="1"/>
  <c r="AB85" i="3" s="1"/>
  <c r="W85" i="3"/>
  <c r="S85" i="3"/>
  <c r="G85" i="3"/>
  <c r="H85" i="3" s="1"/>
  <c r="F85" i="3"/>
  <c r="B85" i="3"/>
  <c r="DE84" i="3"/>
  <c r="DF84" i="3" s="1"/>
  <c r="DD84" i="3"/>
  <c r="CZ84" i="3"/>
  <c r="BW84" i="3"/>
  <c r="BX84" i="3" s="1"/>
  <c r="BV84" i="3"/>
  <c r="BR84" i="3"/>
  <c r="BF84" i="3"/>
  <c r="BG84" i="3" s="1"/>
  <c r="BE84" i="3"/>
  <c r="BA84" i="3"/>
  <c r="AO84" i="3"/>
  <c r="AP84" i="3" s="1"/>
  <c r="AN84" i="3"/>
  <c r="AJ84" i="3"/>
  <c r="X84" i="3"/>
  <c r="Y84" i="3" s="1"/>
  <c r="W84" i="3"/>
  <c r="S84" i="3"/>
  <c r="G84" i="3"/>
  <c r="H84" i="3" s="1"/>
  <c r="F84" i="3"/>
  <c r="B84" i="3"/>
  <c r="DE83" i="3"/>
  <c r="DF83" i="3" s="1"/>
  <c r="DI83" i="3" s="1"/>
  <c r="DD83" i="3"/>
  <c r="CZ83" i="3"/>
  <c r="BW83" i="3"/>
  <c r="BX83" i="3" s="1"/>
  <c r="BV83" i="3"/>
  <c r="BR83" i="3"/>
  <c r="BF83" i="3"/>
  <c r="BG83" i="3" s="1"/>
  <c r="BE83" i="3"/>
  <c r="BA83" i="3"/>
  <c r="AO83" i="3"/>
  <c r="AP83" i="3" s="1"/>
  <c r="AN83" i="3"/>
  <c r="AJ83" i="3"/>
  <c r="X83" i="3"/>
  <c r="Y83" i="3" s="1"/>
  <c r="W83" i="3"/>
  <c r="S83" i="3"/>
  <c r="G83" i="3"/>
  <c r="H83" i="3" s="1"/>
  <c r="F83" i="3"/>
  <c r="B83" i="3"/>
  <c r="GK82" i="3"/>
  <c r="FP82" i="3"/>
  <c r="DE82" i="3"/>
  <c r="DF82" i="3" s="1"/>
  <c r="DI82" i="3" s="1"/>
  <c r="DD82" i="3"/>
  <c r="CZ82" i="3"/>
  <c r="BW82" i="3"/>
  <c r="BX82" i="3" s="1"/>
  <c r="BV82" i="3"/>
  <c r="BR82" i="3"/>
  <c r="BF82" i="3"/>
  <c r="BG82" i="3" s="1"/>
  <c r="BE82" i="3"/>
  <c r="BA82" i="3"/>
  <c r="AO82" i="3"/>
  <c r="AP82" i="3" s="1"/>
  <c r="AS82" i="3" s="1"/>
  <c r="AN82" i="3"/>
  <c r="AJ82" i="3"/>
  <c r="X82" i="3"/>
  <c r="Y82" i="3" s="1"/>
  <c r="W82" i="3"/>
  <c r="S82" i="3"/>
  <c r="G82" i="3"/>
  <c r="H82" i="3" s="1"/>
  <c r="K82" i="3" s="1"/>
  <c r="F82" i="3"/>
  <c r="B82" i="3"/>
  <c r="GK81" i="3"/>
  <c r="FP81" i="3"/>
  <c r="DF81" i="3"/>
  <c r="DE81" i="3"/>
  <c r="DD81" i="3"/>
  <c r="CZ81" i="3"/>
  <c r="BW81" i="3"/>
  <c r="BX81" i="3" s="1"/>
  <c r="BV81" i="3"/>
  <c r="BR81" i="3"/>
  <c r="BF81" i="3"/>
  <c r="BG81" i="3" s="1"/>
  <c r="BE81" i="3"/>
  <c r="BA81" i="3"/>
  <c r="AO81" i="3"/>
  <c r="AP81" i="3" s="1"/>
  <c r="AS81" i="3" s="1"/>
  <c r="AN81" i="3"/>
  <c r="AJ81" i="3"/>
  <c r="X81" i="3"/>
  <c r="Y81" i="3" s="1"/>
  <c r="W81" i="3"/>
  <c r="S81" i="3"/>
  <c r="G81" i="3"/>
  <c r="H81" i="3" s="1"/>
  <c r="K81" i="3" s="1"/>
  <c r="F81" i="3"/>
  <c r="B81" i="3"/>
  <c r="GK80" i="3"/>
  <c r="FP80" i="3"/>
  <c r="DE80" i="3"/>
  <c r="DF80" i="3" s="1"/>
  <c r="DD80" i="3"/>
  <c r="CZ80" i="3"/>
  <c r="BW80" i="3"/>
  <c r="BX80" i="3" s="1"/>
  <c r="BV80" i="3"/>
  <c r="BR80" i="3"/>
  <c r="BF80" i="3"/>
  <c r="BG80" i="3" s="1"/>
  <c r="BE80" i="3"/>
  <c r="BA80" i="3"/>
  <c r="AO80" i="3"/>
  <c r="AP80" i="3" s="1"/>
  <c r="AS80" i="3" s="1"/>
  <c r="AN80" i="3"/>
  <c r="AJ80" i="3"/>
  <c r="X80" i="3"/>
  <c r="Y80" i="3" s="1"/>
  <c r="W80" i="3"/>
  <c r="S80" i="3"/>
  <c r="G80" i="3"/>
  <c r="H80" i="3" s="1"/>
  <c r="F80" i="3"/>
  <c r="B80" i="3"/>
  <c r="GK79" i="3"/>
  <c r="FP79" i="3"/>
  <c r="DE79" i="3"/>
  <c r="DF79" i="3" s="1"/>
  <c r="DD79" i="3"/>
  <c r="CZ79" i="3"/>
  <c r="BW79" i="3"/>
  <c r="BX79" i="3" s="1"/>
  <c r="BV79" i="3"/>
  <c r="BR79" i="3"/>
  <c r="BF79" i="3"/>
  <c r="BG79" i="3" s="1"/>
  <c r="BE79" i="3"/>
  <c r="BA79" i="3"/>
  <c r="AO79" i="3"/>
  <c r="AP79" i="3" s="1"/>
  <c r="AS79" i="3" s="1"/>
  <c r="AN79" i="3"/>
  <c r="AJ79" i="3"/>
  <c r="X79" i="3"/>
  <c r="Y79" i="3" s="1"/>
  <c r="W79" i="3"/>
  <c r="S79" i="3"/>
  <c r="G79" i="3"/>
  <c r="H79" i="3" s="1"/>
  <c r="F79" i="3"/>
  <c r="B79" i="3"/>
  <c r="GK78" i="3"/>
  <c r="FP78" i="3"/>
  <c r="DU78" i="3"/>
  <c r="DE78" i="3"/>
  <c r="DF78" i="3" s="1"/>
  <c r="DD78" i="3"/>
  <c r="CZ78" i="3"/>
  <c r="BW78" i="3"/>
  <c r="BX78" i="3" s="1"/>
  <c r="BV78" i="3"/>
  <c r="BR78" i="3"/>
  <c r="BF78" i="3"/>
  <c r="BG78" i="3" s="1"/>
  <c r="BJ78" i="3" s="1"/>
  <c r="BL78" i="3" s="1"/>
  <c r="BE78" i="3"/>
  <c r="BA78" i="3"/>
  <c r="AO78" i="3"/>
  <c r="AP78" i="3" s="1"/>
  <c r="AN78" i="3"/>
  <c r="AJ78" i="3"/>
  <c r="X78" i="3"/>
  <c r="Y78" i="3" s="1"/>
  <c r="AB78" i="3" s="1"/>
  <c r="W78" i="3"/>
  <c r="S78" i="3"/>
  <c r="G78" i="3"/>
  <c r="H78" i="3" s="1"/>
  <c r="F78" i="3"/>
  <c r="B78" i="3"/>
  <c r="GK77" i="3"/>
  <c r="FP77" i="3"/>
  <c r="DU77" i="3"/>
  <c r="DE77" i="3"/>
  <c r="DF77" i="3" s="1"/>
  <c r="DD77" i="3"/>
  <c r="CZ77" i="3"/>
  <c r="BW77" i="3"/>
  <c r="BX77" i="3" s="1"/>
  <c r="CA77" i="3" s="1"/>
  <c r="CC77" i="3" s="1"/>
  <c r="BV77" i="3"/>
  <c r="BR77" i="3"/>
  <c r="BF77" i="3"/>
  <c r="BG77" i="3" s="1"/>
  <c r="BE77" i="3"/>
  <c r="BA77" i="3"/>
  <c r="AO77" i="3"/>
  <c r="AP77" i="3" s="1"/>
  <c r="AS77" i="3" s="1"/>
  <c r="AN77" i="3"/>
  <c r="AJ77" i="3"/>
  <c r="X77" i="3"/>
  <c r="Y77" i="3" s="1"/>
  <c r="W77" i="3"/>
  <c r="S77" i="3"/>
  <c r="G77" i="3"/>
  <c r="H77" i="3" s="1"/>
  <c r="K77" i="3" s="1"/>
  <c r="M77" i="3" s="1"/>
  <c r="F77" i="3"/>
  <c r="B77" i="3"/>
  <c r="GK76" i="3"/>
  <c r="FP76" i="3"/>
  <c r="DU76" i="3"/>
  <c r="DE76" i="3"/>
  <c r="DF76" i="3" s="1"/>
  <c r="DI76" i="3" s="1"/>
  <c r="DK76" i="3" s="1"/>
  <c r="DD76" i="3"/>
  <c r="CZ76" i="3"/>
  <c r="BW76" i="3"/>
  <c r="BX76" i="3" s="1"/>
  <c r="BV76" i="3"/>
  <c r="BR76" i="3"/>
  <c r="BF76" i="3"/>
  <c r="BG76" i="3" s="1"/>
  <c r="BJ76" i="3" s="1"/>
  <c r="BE76" i="3"/>
  <c r="BA76" i="3"/>
  <c r="AO76" i="3"/>
  <c r="AP76" i="3" s="1"/>
  <c r="AN76" i="3"/>
  <c r="AJ76" i="3"/>
  <c r="X76" i="3"/>
  <c r="Y76" i="3" s="1"/>
  <c r="AB76" i="3" s="1"/>
  <c r="AD76" i="3" s="1"/>
  <c r="W76" i="3"/>
  <c r="S76" i="3"/>
  <c r="G76" i="3"/>
  <c r="H76" i="3" s="1"/>
  <c r="F76" i="3"/>
  <c r="B76" i="3"/>
  <c r="GK75" i="3"/>
  <c r="FP75" i="3"/>
  <c r="DU75" i="3"/>
  <c r="DE75" i="3"/>
  <c r="DF75" i="3" s="1"/>
  <c r="DD75" i="3"/>
  <c r="CZ75" i="3"/>
  <c r="BW75" i="3"/>
  <c r="BX75" i="3" s="1"/>
  <c r="CA75" i="3" s="1"/>
  <c r="BV75" i="3"/>
  <c r="BR75" i="3"/>
  <c r="BF75" i="3"/>
  <c r="BG75" i="3" s="1"/>
  <c r="BE75" i="3"/>
  <c r="BA75" i="3"/>
  <c r="AO75" i="3"/>
  <c r="AP75" i="3" s="1"/>
  <c r="AS75" i="3" s="1"/>
  <c r="AU75" i="3" s="1"/>
  <c r="AN75" i="3"/>
  <c r="AJ75" i="3"/>
  <c r="X75" i="3"/>
  <c r="Y75" i="3" s="1"/>
  <c r="W75" i="3"/>
  <c r="S75" i="3"/>
  <c r="G75" i="3"/>
  <c r="H75" i="3" s="1"/>
  <c r="F75" i="3"/>
  <c r="B75" i="3"/>
  <c r="GK74" i="3"/>
  <c r="FP74" i="3"/>
  <c r="DU74" i="3"/>
  <c r="DE74" i="3"/>
  <c r="DF74" i="3" s="1"/>
  <c r="DD74" i="3"/>
  <c r="CZ74" i="3"/>
  <c r="BW74" i="3"/>
  <c r="BX74" i="3" s="1"/>
  <c r="BV74" i="3"/>
  <c r="BR74" i="3"/>
  <c r="BF74" i="3"/>
  <c r="BG74" i="3" s="1"/>
  <c r="BE74" i="3"/>
  <c r="BA74" i="3"/>
  <c r="AO74" i="3"/>
  <c r="AP74" i="3" s="1"/>
  <c r="AN74" i="3"/>
  <c r="AJ74" i="3"/>
  <c r="X74" i="3"/>
  <c r="Y74" i="3" s="1"/>
  <c r="W74" i="3"/>
  <c r="S74" i="3"/>
  <c r="G74" i="3"/>
  <c r="H74" i="3" s="1"/>
  <c r="F74" i="3"/>
  <c r="B74" i="3"/>
  <c r="GK73" i="3"/>
  <c r="FP73" i="3"/>
  <c r="DU73" i="3"/>
  <c r="DE73" i="3"/>
  <c r="DF73" i="3" s="1"/>
  <c r="DD73" i="3"/>
  <c r="CZ73" i="3"/>
  <c r="BW73" i="3"/>
  <c r="BX73" i="3" s="1"/>
  <c r="BV73" i="3"/>
  <c r="BR73" i="3"/>
  <c r="BF73" i="3"/>
  <c r="BG73" i="3" s="1"/>
  <c r="BE73" i="3"/>
  <c r="BA73" i="3"/>
  <c r="AO73" i="3"/>
  <c r="AP73" i="3" s="1"/>
  <c r="AN73" i="3"/>
  <c r="AJ73" i="3"/>
  <c r="X73" i="3"/>
  <c r="Y73" i="3" s="1"/>
  <c r="W73" i="3"/>
  <c r="S73" i="3"/>
  <c r="G73" i="3"/>
  <c r="H73" i="3" s="1"/>
  <c r="K73" i="3" s="1"/>
  <c r="F73" i="3"/>
  <c r="B73" i="3"/>
  <c r="GK72" i="3"/>
  <c r="FP72" i="3"/>
  <c r="DU72" i="3"/>
  <c r="DE72" i="3"/>
  <c r="DF72" i="3" s="1"/>
  <c r="DD72" i="3"/>
  <c r="CZ72" i="3"/>
  <c r="BW72" i="3"/>
  <c r="BX72" i="3" s="1"/>
  <c r="BV72" i="3"/>
  <c r="BR72" i="3"/>
  <c r="BF72" i="3"/>
  <c r="BG72" i="3" s="1"/>
  <c r="BE72" i="3"/>
  <c r="BA72" i="3"/>
  <c r="AO72" i="3"/>
  <c r="AP72" i="3" s="1"/>
  <c r="AN72" i="3"/>
  <c r="AJ72" i="3"/>
  <c r="X72" i="3"/>
  <c r="Y72" i="3" s="1"/>
  <c r="AB72" i="3" s="1"/>
  <c r="W72" i="3"/>
  <c r="S72" i="3"/>
  <c r="G72" i="3"/>
  <c r="H72" i="3" s="1"/>
  <c r="F72" i="3"/>
  <c r="B72" i="3"/>
  <c r="GK71" i="3"/>
  <c r="FP71" i="3"/>
  <c r="DU71" i="3"/>
  <c r="DE71" i="3"/>
  <c r="DF71" i="3" s="1"/>
  <c r="DD71" i="3"/>
  <c r="CZ71" i="3"/>
  <c r="BW71" i="3"/>
  <c r="BX71" i="3" s="1"/>
  <c r="BV71" i="3"/>
  <c r="BR71" i="3"/>
  <c r="BF71" i="3"/>
  <c r="BG71" i="3" s="1"/>
  <c r="BE71" i="3"/>
  <c r="BA71" i="3"/>
  <c r="AO71" i="3"/>
  <c r="AP71" i="3" s="1"/>
  <c r="AS71" i="3" s="1"/>
  <c r="AN71" i="3"/>
  <c r="AJ71" i="3"/>
  <c r="X71" i="3"/>
  <c r="Y71" i="3" s="1"/>
  <c r="W71" i="3"/>
  <c r="S71" i="3"/>
  <c r="G71" i="3"/>
  <c r="H71" i="3" s="1"/>
  <c r="F71" i="3"/>
  <c r="B71" i="3"/>
  <c r="GK70" i="3"/>
  <c r="FP70" i="3"/>
  <c r="DU70" i="3"/>
  <c r="DE70" i="3"/>
  <c r="DF70" i="3" s="1"/>
  <c r="DI70" i="3" s="1"/>
  <c r="DD70" i="3"/>
  <c r="CZ70" i="3"/>
  <c r="BW70" i="3"/>
  <c r="BX70" i="3" s="1"/>
  <c r="BV70" i="3"/>
  <c r="BR70" i="3"/>
  <c r="BF70" i="3"/>
  <c r="BG70" i="3" s="1"/>
  <c r="BJ70" i="3" s="1"/>
  <c r="BE70" i="3"/>
  <c r="BA70" i="3"/>
  <c r="AO70" i="3"/>
  <c r="AP70" i="3" s="1"/>
  <c r="AN70" i="3"/>
  <c r="AJ70" i="3"/>
  <c r="X70" i="3"/>
  <c r="Y70" i="3" s="1"/>
  <c r="AB70" i="3" s="1"/>
  <c r="AD70" i="3" s="1"/>
  <c r="W70" i="3"/>
  <c r="S70" i="3"/>
  <c r="G70" i="3"/>
  <c r="H70" i="3" s="1"/>
  <c r="F70" i="3"/>
  <c r="B70" i="3"/>
  <c r="GK69" i="3"/>
  <c r="FP69" i="3"/>
  <c r="DU69" i="3"/>
  <c r="DE69" i="3"/>
  <c r="DF69" i="3" s="1"/>
  <c r="DD69" i="3"/>
  <c r="CZ69" i="3"/>
  <c r="BW69" i="3"/>
  <c r="BX69" i="3" s="1"/>
  <c r="BV69" i="3"/>
  <c r="BR69" i="3"/>
  <c r="BF69" i="3"/>
  <c r="BG69" i="3" s="1"/>
  <c r="BJ69" i="3" s="1"/>
  <c r="BL69" i="3" s="1"/>
  <c r="BE69" i="3"/>
  <c r="BA69" i="3"/>
  <c r="AO69" i="3"/>
  <c r="AP69" i="3" s="1"/>
  <c r="AN69" i="3"/>
  <c r="AJ69" i="3"/>
  <c r="X69" i="3"/>
  <c r="Y69" i="3" s="1"/>
  <c r="W69" i="3"/>
  <c r="S69" i="3"/>
  <c r="G69" i="3"/>
  <c r="H69" i="3" s="1"/>
  <c r="F69" i="3"/>
  <c r="B69" i="3"/>
  <c r="GK68" i="3"/>
  <c r="FP68" i="3"/>
  <c r="DU68" i="3"/>
  <c r="DE68" i="3"/>
  <c r="DF68" i="3" s="1"/>
  <c r="DD68" i="3"/>
  <c r="CZ68" i="3"/>
  <c r="BW68" i="3"/>
  <c r="BX68" i="3" s="1"/>
  <c r="BV68" i="3"/>
  <c r="BR68" i="3"/>
  <c r="BF68" i="3"/>
  <c r="BG68" i="3" s="1"/>
  <c r="BE68" i="3"/>
  <c r="BA68" i="3"/>
  <c r="AO68" i="3"/>
  <c r="AP68" i="3" s="1"/>
  <c r="AN68" i="3"/>
  <c r="AJ68" i="3"/>
  <c r="X68" i="3"/>
  <c r="Y68" i="3" s="1"/>
  <c r="W68" i="3"/>
  <c r="S68" i="3"/>
  <c r="G68" i="3"/>
  <c r="H68" i="3" s="1"/>
  <c r="K68" i="3" s="1"/>
  <c r="M68" i="3" s="1"/>
  <c r="F68" i="3"/>
  <c r="B68" i="3"/>
  <c r="GK67" i="3"/>
  <c r="FP67" i="3"/>
  <c r="DU67" i="3"/>
  <c r="DE67" i="3"/>
  <c r="DF67" i="3" s="1"/>
  <c r="DI67" i="3" s="1"/>
  <c r="DK67" i="3" s="1"/>
  <c r="DD67" i="3"/>
  <c r="CZ67" i="3"/>
  <c r="BW67" i="3"/>
  <c r="BX67" i="3" s="1"/>
  <c r="BV67" i="3"/>
  <c r="BR67" i="3"/>
  <c r="BF67" i="3"/>
  <c r="BG67" i="3" s="1"/>
  <c r="BE67" i="3"/>
  <c r="BA67" i="3"/>
  <c r="AO67" i="3"/>
  <c r="AP67" i="3" s="1"/>
  <c r="AN67" i="3"/>
  <c r="AJ67" i="3"/>
  <c r="X67" i="3"/>
  <c r="Y67" i="3" s="1"/>
  <c r="AB67" i="3" s="1"/>
  <c r="AD67" i="3" s="1"/>
  <c r="W67" i="3"/>
  <c r="S67" i="3"/>
  <c r="G67" i="3"/>
  <c r="H67" i="3" s="1"/>
  <c r="K67" i="3" s="1"/>
  <c r="F67" i="3"/>
  <c r="B67" i="3"/>
  <c r="GK66" i="3"/>
  <c r="FP66" i="3"/>
  <c r="DU66" i="3"/>
  <c r="DE66" i="3"/>
  <c r="DF66" i="3" s="1"/>
  <c r="DD66" i="3"/>
  <c r="CZ66" i="3"/>
  <c r="BW66" i="3"/>
  <c r="BX66" i="3" s="1"/>
  <c r="CA66" i="3" s="1"/>
  <c r="CC66" i="3" s="1"/>
  <c r="BV66" i="3"/>
  <c r="BR66" i="3"/>
  <c r="BF66" i="3"/>
  <c r="BG66" i="3" s="1"/>
  <c r="BE66" i="3"/>
  <c r="BA66" i="3"/>
  <c r="AO66" i="3"/>
  <c r="AP66" i="3" s="1"/>
  <c r="AN66" i="3"/>
  <c r="AJ66" i="3"/>
  <c r="X66" i="3"/>
  <c r="Y66" i="3" s="1"/>
  <c r="W66" i="3"/>
  <c r="S66" i="3"/>
  <c r="G66" i="3"/>
  <c r="H66" i="3" s="1"/>
  <c r="F66" i="3"/>
  <c r="B66" i="3"/>
  <c r="GK65" i="3"/>
  <c r="FP65" i="3"/>
  <c r="DU65" i="3"/>
  <c r="DE65" i="3"/>
  <c r="DF65" i="3" s="1"/>
  <c r="DI65" i="3" s="1"/>
  <c r="DK65" i="3" s="1"/>
  <c r="DD65" i="3"/>
  <c r="CZ65" i="3"/>
  <c r="BW65" i="3"/>
  <c r="BX65" i="3" s="1"/>
  <c r="BV65" i="3"/>
  <c r="BR65" i="3"/>
  <c r="BF65" i="3"/>
  <c r="BG65" i="3" s="1"/>
  <c r="BJ65" i="3" s="1"/>
  <c r="BE65" i="3"/>
  <c r="BA65" i="3"/>
  <c r="AO65" i="3"/>
  <c r="AP65" i="3" s="1"/>
  <c r="AN65" i="3"/>
  <c r="AJ65" i="3"/>
  <c r="X65" i="3"/>
  <c r="Y65" i="3" s="1"/>
  <c r="AB65" i="3" s="1"/>
  <c r="W65" i="3"/>
  <c r="S65" i="3"/>
  <c r="G65" i="3"/>
  <c r="H65" i="3" s="1"/>
  <c r="F65" i="3"/>
  <c r="B65" i="3"/>
  <c r="GK64" i="3"/>
  <c r="FP64" i="3"/>
  <c r="DU64" i="3"/>
  <c r="DE64" i="3"/>
  <c r="DF64" i="3" s="1"/>
  <c r="DD64" i="3"/>
  <c r="CZ64" i="3"/>
  <c r="BW64" i="3"/>
  <c r="BX64" i="3" s="1"/>
  <c r="CA64" i="3" s="1"/>
  <c r="BV64" i="3"/>
  <c r="BR64" i="3"/>
  <c r="BF64" i="3"/>
  <c r="BG64" i="3" s="1"/>
  <c r="BE64" i="3"/>
  <c r="BA64" i="3"/>
  <c r="AO64" i="3"/>
  <c r="AP64" i="3" s="1"/>
  <c r="AS64" i="3" s="1"/>
  <c r="AU64" i="3" s="1"/>
  <c r="AN64" i="3"/>
  <c r="AJ64" i="3"/>
  <c r="X64" i="3"/>
  <c r="Y64" i="3" s="1"/>
  <c r="W64" i="3"/>
  <c r="S64" i="3"/>
  <c r="G64" i="3"/>
  <c r="H64" i="3" s="1"/>
  <c r="K64" i="3" s="1"/>
  <c r="F64" i="3"/>
  <c r="B64" i="3"/>
  <c r="GK63" i="3"/>
  <c r="FP63" i="3"/>
  <c r="DU63" i="3"/>
  <c r="DE63" i="3"/>
  <c r="DF63" i="3" s="1"/>
  <c r="DD63" i="3"/>
  <c r="CZ63" i="3"/>
  <c r="BW63" i="3"/>
  <c r="BX63" i="3" s="1"/>
  <c r="CA63" i="3" s="1"/>
  <c r="BV63" i="3"/>
  <c r="BR63" i="3"/>
  <c r="BF63" i="3"/>
  <c r="BG63" i="3" s="1"/>
  <c r="BE63" i="3"/>
  <c r="BA63" i="3"/>
  <c r="AO63" i="3"/>
  <c r="AP63" i="3" s="1"/>
  <c r="AS63" i="3" s="1"/>
  <c r="AN63" i="3"/>
  <c r="AJ63" i="3"/>
  <c r="X63" i="3"/>
  <c r="Y63" i="3" s="1"/>
  <c r="W63" i="3"/>
  <c r="S63" i="3"/>
  <c r="G63" i="3"/>
  <c r="H63" i="3" s="1"/>
  <c r="K63" i="3" s="1"/>
  <c r="M63" i="3" s="1"/>
  <c r="F63" i="3"/>
  <c r="B63" i="3"/>
  <c r="GK62" i="3"/>
  <c r="FP62" i="3"/>
  <c r="DU62" i="3"/>
  <c r="DE62" i="3"/>
  <c r="DF62" i="3" s="1"/>
  <c r="DD62" i="3"/>
  <c r="CZ62" i="3"/>
  <c r="BW62" i="3"/>
  <c r="BX62" i="3" s="1"/>
  <c r="BV62" i="3"/>
  <c r="BR62" i="3"/>
  <c r="BF62" i="3"/>
  <c r="BG62" i="3" s="1"/>
  <c r="BE62" i="3"/>
  <c r="BA62" i="3"/>
  <c r="AO62" i="3"/>
  <c r="AP62" i="3" s="1"/>
  <c r="AS62" i="3" s="1"/>
  <c r="AN62" i="3"/>
  <c r="AJ62" i="3"/>
  <c r="X62" i="3"/>
  <c r="Y62" i="3" s="1"/>
  <c r="W62" i="3"/>
  <c r="S62" i="3"/>
  <c r="G62" i="3"/>
  <c r="H62" i="3" s="1"/>
  <c r="I63" i="3" s="1"/>
  <c r="F62" i="3"/>
  <c r="B62" i="3"/>
  <c r="GK61" i="3"/>
  <c r="FP61" i="3"/>
  <c r="DU61" i="3"/>
  <c r="DE61" i="3"/>
  <c r="DF61" i="3" s="1"/>
  <c r="DD61" i="3"/>
  <c r="CZ61" i="3"/>
  <c r="BW61" i="3"/>
  <c r="BX61" i="3" s="1"/>
  <c r="CA61" i="3" s="1"/>
  <c r="CC61" i="3" s="1"/>
  <c r="BV61" i="3"/>
  <c r="BR61" i="3"/>
  <c r="BF61" i="3"/>
  <c r="BG61" i="3" s="1"/>
  <c r="BE61" i="3"/>
  <c r="BA61" i="3"/>
  <c r="AO61" i="3"/>
  <c r="AP61" i="3" s="1"/>
  <c r="AN61" i="3"/>
  <c r="AJ61" i="3"/>
  <c r="X61" i="3"/>
  <c r="Y61" i="3" s="1"/>
  <c r="W61" i="3"/>
  <c r="S61" i="3"/>
  <c r="G61" i="3"/>
  <c r="H61" i="3" s="1"/>
  <c r="K61" i="3" s="1"/>
  <c r="F61" i="3"/>
  <c r="B61" i="3"/>
  <c r="GK60" i="3"/>
  <c r="FP60" i="3"/>
  <c r="DU60" i="3"/>
  <c r="DE60" i="3"/>
  <c r="DF60" i="3" s="1"/>
  <c r="DD60" i="3"/>
  <c r="CZ60" i="3"/>
  <c r="BW60" i="3"/>
  <c r="BX60" i="3" s="1"/>
  <c r="BV60" i="3"/>
  <c r="BR60" i="3"/>
  <c r="BF60" i="3"/>
  <c r="BG60" i="3" s="1"/>
  <c r="BE60" i="3"/>
  <c r="BA60" i="3"/>
  <c r="AO60" i="3"/>
  <c r="AP60" i="3" s="1"/>
  <c r="AS60" i="3" s="1"/>
  <c r="AU60" i="3" s="1"/>
  <c r="AN60" i="3"/>
  <c r="AJ60" i="3"/>
  <c r="X60" i="3"/>
  <c r="Y60" i="3" s="1"/>
  <c r="W60" i="3"/>
  <c r="S60" i="3"/>
  <c r="G60" i="3"/>
  <c r="H60" i="3" s="1"/>
  <c r="F60" i="3"/>
  <c r="B60" i="3"/>
  <c r="GK59" i="3"/>
  <c r="FP59" i="3"/>
  <c r="FD59" i="3"/>
  <c r="FE59" i="3" s="1"/>
  <c r="FC59" i="3"/>
  <c r="EY59" i="3"/>
  <c r="DU59" i="3"/>
  <c r="DE59" i="3"/>
  <c r="DF59" i="3" s="1"/>
  <c r="DI59" i="3" s="1"/>
  <c r="DK59" i="3" s="1"/>
  <c r="DD59" i="3"/>
  <c r="CZ59" i="3"/>
  <c r="BW59" i="3"/>
  <c r="BX59" i="3" s="1"/>
  <c r="BV59" i="3"/>
  <c r="BR59" i="3"/>
  <c r="BF59" i="3"/>
  <c r="BG59" i="3" s="1"/>
  <c r="BE59" i="3"/>
  <c r="BA59" i="3"/>
  <c r="AO59" i="3"/>
  <c r="AP59" i="3" s="1"/>
  <c r="AN59" i="3"/>
  <c r="AJ59" i="3"/>
  <c r="X59" i="3"/>
  <c r="Y59" i="3" s="1"/>
  <c r="W59" i="3"/>
  <c r="S59" i="3"/>
  <c r="G59" i="3"/>
  <c r="H59" i="3" s="1"/>
  <c r="F59" i="3"/>
  <c r="B59" i="3"/>
  <c r="GK58" i="3"/>
  <c r="FP58" i="3"/>
  <c r="FD58" i="3"/>
  <c r="FE58" i="3" s="1"/>
  <c r="FC58" i="3"/>
  <c r="EY58" i="3"/>
  <c r="EM58" i="3"/>
  <c r="EN58" i="3" s="1"/>
  <c r="EL58" i="3"/>
  <c r="EH58" i="3"/>
  <c r="DU58" i="3"/>
  <c r="DE58" i="3"/>
  <c r="DF58" i="3" s="1"/>
  <c r="DD58" i="3"/>
  <c r="CZ58" i="3"/>
  <c r="BW58" i="3"/>
  <c r="BX58" i="3" s="1"/>
  <c r="BV58" i="3"/>
  <c r="BR58" i="3"/>
  <c r="BF58" i="3"/>
  <c r="BG58" i="3" s="1"/>
  <c r="BE58" i="3"/>
  <c r="BA58" i="3"/>
  <c r="AO58" i="3"/>
  <c r="AP58" i="3" s="1"/>
  <c r="AS58" i="3" s="1"/>
  <c r="AU58" i="3" s="1"/>
  <c r="AN58" i="3"/>
  <c r="AJ58" i="3"/>
  <c r="X58" i="3"/>
  <c r="Y58" i="3" s="1"/>
  <c r="W58" i="3"/>
  <c r="S58" i="3"/>
  <c r="G58" i="3"/>
  <c r="H58" i="3" s="1"/>
  <c r="F58" i="3"/>
  <c r="B58" i="3"/>
  <c r="GK57" i="3"/>
  <c r="FT57" i="3"/>
  <c r="FP57" i="3"/>
  <c r="FD57" i="3"/>
  <c r="FE57" i="3" s="1"/>
  <c r="FC57" i="3"/>
  <c r="EY57" i="3"/>
  <c r="EM57" i="3"/>
  <c r="EN57" i="3" s="1"/>
  <c r="EL57" i="3"/>
  <c r="EH57" i="3"/>
  <c r="DU57" i="3"/>
  <c r="DE57" i="3"/>
  <c r="DF57" i="3" s="1"/>
  <c r="DD57" i="3"/>
  <c r="CZ57" i="3"/>
  <c r="BW57" i="3"/>
  <c r="BX57" i="3" s="1"/>
  <c r="CA57" i="3" s="1"/>
  <c r="CC57" i="3" s="1"/>
  <c r="BV57" i="3"/>
  <c r="BR57" i="3"/>
  <c r="BF57" i="3"/>
  <c r="BG57" i="3" s="1"/>
  <c r="BE57" i="3"/>
  <c r="BA57" i="3"/>
  <c r="AO57" i="3"/>
  <c r="AP57" i="3" s="1"/>
  <c r="AN57" i="3"/>
  <c r="AJ57" i="3"/>
  <c r="X57" i="3"/>
  <c r="Y57" i="3" s="1"/>
  <c r="W57" i="3"/>
  <c r="S57" i="3"/>
  <c r="G57" i="3"/>
  <c r="H57" i="3" s="1"/>
  <c r="F57" i="3"/>
  <c r="B57" i="3"/>
  <c r="GK56" i="3"/>
  <c r="FT56" i="3"/>
  <c r="FP56" i="3"/>
  <c r="FD56" i="3"/>
  <c r="FE56" i="3" s="1"/>
  <c r="FC56" i="3"/>
  <c r="EY56" i="3"/>
  <c r="EM56" i="3"/>
  <c r="EN56" i="3" s="1"/>
  <c r="EL56" i="3"/>
  <c r="EH56" i="3"/>
  <c r="DU56" i="3"/>
  <c r="DE56" i="3"/>
  <c r="DF56" i="3" s="1"/>
  <c r="DD56" i="3"/>
  <c r="CZ56" i="3"/>
  <c r="BW56" i="3"/>
  <c r="BX56" i="3" s="1"/>
  <c r="BV56" i="3"/>
  <c r="BR56" i="3"/>
  <c r="BF56" i="3"/>
  <c r="BG56" i="3" s="1"/>
  <c r="BE56" i="3"/>
  <c r="BA56" i="3"/>
  <c r="AO56" i="3"/>
  <c r="AP56" i="3" s="1"/>
  <c r="AS56" i="3" s="1"/>
  <c r="AU56" i="3" s="1"/>
  <c r="AN56" i="3"/>
  <c r="AJ56" i="3"/>
  <c r="X56" i="3"/>
  <c r="Y56" i="3" s="1"/>
  <c r="W56" i="3"/>
  <c r="S56" i="3"/>
  <c r="G56" i="3"/>
  <c r="H56" i="3" s="1"/>
  <c r="F56" i="3"/>
  <c r="B56" i="3"/>
  <c r="GK55" i="3"/>
  <c r="FT55" i="3"/>
  <c r="FP55" i="3"/>
  <c r="FD55" i="3"/>
  <c r="FE55" i="3" s="1"/>
  <c r="FC55" i="3"/>
  <c r="EY55" i="3"/>
  <c r="EM55" i="3"/>
  <c r="EN55" i="3" s="1"/>
  <c r="EL55" i="3"/>
  <c r="EH55" i="3"/>
  <c r="DV55" i="3"/>
  <c r="DW55" i="3" s="1"/>
  <c r="DU55" i="3"/>
  <c r="DQ55" i="3"/>
  <c r="DE55" i="3"/>
  <c r="DF55" i="3" s="1"/>
  <c r="DI55" i="3" s="1"/>
  <c r="DK55" i="3" s="1"/>
  <c r="DD55" i="3"/>
  <c r="CZ55" i="3"/>
  <c r="BW55" i="3"/>
  <c r="BX55" i="3" s="1"/>
  <c r="BV55" i="3"/>
  <c r="BR55" i="3"/>
  <c r="BF55" i="3"/>
  <c r="BG55" i="3" s="1"/>
  <c r="BE55" i="3"/>
  <c r="BA55" i="3"/>
  <c r="AO55" i="3"/>
  <c r="AP55" i="3" s="1"/>
  <c r="AN55" i="3"/>
  <c r="AJ55" i="3"/>
  <c r="X55" i="3"/>
  <c r="Y55" i="3" s="1"/>
  <c r="AB55" i="3" s="1"/>
  <c r="W55" i="3"/>
  <c r="S55" i="3"/>
  <c r="G55" i="3"/>
  <c r="H55" i="3" s="1"/>
  <c r="F55" i="3"/>
  <c r="B55" i="3"/>
  <c r="IJ54" i="3"/>
  <c r="GK54" i="3"/>
  <c r="FT54" i="3"/>
  <c r="FP54" i="3"/>
  <c r="FD54" i="3"/>
  <c r="FE54" i="3" s="1"/>
  <c r="FH54" i="3" s="1"/>
  <c r="FJ54" i="3" s="1"/>
  <c r="FC54" i="3"/>
  <c r="EY54" i="3"/>
  <c r="EM54" i="3"/>
  <c r="EN54" i="3" s="1"/>
  <c r="EQ54" i="3" s="1"/>
  <c r="ES54" i="3" s="1"/>
  <c r="EL54" i="3"/>
  <c r="EH54" i="3"/>
  <c r="DV54" i="3"/>
  <c r="DW54" i="3" s="1"/>
  <c r="DU54" i="3"/>
  <c r="DQ54" i="3"/>
  <c r="DE54" i="3"/>
  <c r="DF54" i="3" s="1"/>
  <c r="DD54" i="3"/>
  <c r="CZ54" i="3"/>
  <c r="BW54" i="3"/>
  <c r="BX54" i="3" s="1"/>
  <c r="CA54" i="3" s="1"/>
  <c r="BV54" i="3"/>
  <c r="BR54" i="3"/>
  <c r="BF54" i="3"/>
  <c r="BG54" i="3" s="1"/>
  <c r="BE54" i="3"/>
  <c r="BA54" i="3"/>
  <c r="AO54" i="3"/>
  <c r="AP54" i="3" s="1"/>
  <c r="AS54" i="3" s="1"/>
  <c r="AU54" i="3" s="1"/>
  <c r="AN54" i="3"/>
  <c r="AJ54" i="3"/>
  <c r="X54" i="3"/>
  <c r="Y54" i="3" s="1"/>
  <c r="AB54" i="3" s="1"/>
  <c r="AD54" i="3" s="1"/>
  <c r="W54" i="3"/>
  <c r="S54" i="3"/>
  <c r="G54" i="3"/>
  <c r="H54" i="3" s="1"/>
  <c r="K54" i="3" s="1"/>
  <c r="F54" i="3"/>
  <c r="B54" i="3"/>
  <c r="IJ53" i="3"/>
  <c r="GK53" i="3"/>
  <c r="FT53" i="3"/>
  <c r="FP53" i="3"/>
  <c r="FD53" i="3"/>
  <c r="FE53" i="3" s="1"/>
  <c r="FH53" i="3" s="1"/>
  <c r="FJ53" i="3" s="1"/>
  <c r="FC53" i="3"/>
  <c r="EY53" i="3"/>
  <c r="EM53" i="3"/>
  <c r="EN53" i="3" s="1"/>
  <c r="EQ53" i="3" s="1"/>
  <c r="ES53" i="3" s="1"/>
  <c r="EL53" i="3"/>
  <c r="EH53" i="3"/>
  <c r="DV53" i="3"/>
  <c r="DW53" i="3" s="1"/>
  <c r="DU53" i="3"/>
  <c r="DQ53" i="3"/>
  <c r="DE53" i="3"/>
  <c r="DF53" i="3" s="1"/>
  <c r="DI53" i="3" s="1"/>
  <c r="DK53" i="3" s="1"/>
  <c r="DD53" i="3"/>
  <c r="CZ53" i="3"/>
  <c r="BW53" i="3"/>
  <c r="BX53" i="3" s="1"/>
  <c r="BV53" i="3"/>
  <c r="BR53" i="3"/>
  <c r="BF53" i="3"/>
  <c r="BG53" i="3" s="1"/>
  <c r="BJ53" i="3" s="1"/>
  <c r="BE53" i="3"/>
  <c r="BA53" i="3"/>
  <c r="AO53" i="3"/>
  <c r="AP53" i="3" s="1"/>
  <c r="AN53" i="3"/>
  <c r="AJ53" i="3"/>
  <c r="X53" i="3"/>
  <c r="Y53" i="3" s="1"/>
  <c r="W53" i="3"/>
  <c r="S53" i="3"/>
  <c r="G53" i="3"/>
  <c r="H53" i="3" s="1"/>
  <c r="F53" i="3"/>
  <c r="B53" i="3"/>
  <c r="IJ52" i="3"/>
  <c r="GK52" i="3"/>
  <c r="FT52" i="3"/>
  <c r="FP52" i="3"/>
  <c r="FD52" i="3"/>
  <c r="FE52" i="3" s="1"/>
  <c r="FC52" i="3"/>
  <c r="EY52" i="3"/>
  <c r="EM52" i="3"/>
  <c r="EN52" i="3" s="1"/>
  <c r="EL52" i="3"/>
  <c r="EH52" i="3"/>
  <c r="DV52" i="3"/>
  <c r="DW52" i="3" s="1"/>
  <c r="DU52" i="3"/>
  <c r="DQ52" i="3"/>
  <c r="DE52" i="3"/>
  <c r="DF52" i="3" s="1"/>
  <c r="DI52" i="3" s="1"/>
  <c r="DK52" i="3" s="1"/>
  <c r="DD52" i="3"/>
  <c r="CZ52" i="3"/>
  <c r="BW52" i="3"/>
  <c r="BX52" i="3" s="1"/>
  <c r="BV52" i="3"/>
  <c r="BR52" i="3"/>
  <c r="BF52" i="3"/>
  <c r="BG52" i="3" s="1"/>
  <c r="BJ52" i="3" s="1"/>
  <c r="BE52" i="3"/>
  <c r="BA52" i="3"/>
  <c r="AO52" i="3"/>
  <c r="AP52" i="3" s="1"/>
  <c r="AN52" i="3"/>
  <c r="AJ52" i="3"/>
  <c r="X52" i="3"/>
  <c r="Y52" i="3" s="1"/>
  <c r="W52" i="3"/>
  <c r="S52" i="3"/>
  <c r="G52" i="3"/>
  <c r="H52" i="3" s="1"/>
  <c r="F52" i="3"/>
  <c r="B52" i="3"/>
  <c r="IJ51" i="3"/>
  <c r="GK51" i="3"/>
  <c r="FT51" i="3"/>
  <c r="FP51" i="3"/>
  <c r="FD51" i="3"/>
  <c r="FE51" i="3" s="1"/>
  <c r="FC51" i="3"/>
  <c r="EY51" i="3"/>
  <c r="EM51" i="3"/>
  <c r="EN51" i="3" s="1"/>
  <c r="EL51" i="3"/>
  <c r="EH51" i="3"/>
  <c r="DV51" i="3"/>
  <c r="DW51" i="3" s="1"/>
  <c r="DU51" i="3"/>
  <c r="DQ51" i="3"/>
  <c r="DE51" i="3"/>
  <c r="DF51" i="3" s="1"/>
  <c r="DI51" i="3" s="1"/>
  <c r="DD51" i="3"/>
  <c r="CZ51" i="3"/>
  <c r="BW51" i="3"/>
  <c r="BX51" i="3" s="1"/>
  <c r="BV51" i="3"/>
  <c r="BR51" i="3"/>
  <c r="BF51" i="3"/>
  <c r="BG51" i="3" s="1"/>
  <c r="BE51" i="3"/>
  <c r="BA51" i="3"/>
  <c r="AO51" i="3"/>
  <c r="AP51" i="3" s="1"/>
  <c r="AN51" i="3"/>
  <c r="AJ51" i="3"/>
  <c r="X51" i="3"/>
  <c r="Y51" i="3" s="1"/>
  <c r="AB51" i="3" s="1"/>
  <c r="AD51" i="3" s="1"/>
  <c r="W51" i="3"/>
  <c r="S51" i="3"/>
  <c r="G51" i="3"/>
  <c r="H51" i="3" s="1"/>
  <c r="F51" i="3"/>
  <c r="B51" i="3"/>
  <c r="IJ50" i="3"/>
  <c r="GK50" i="3"/>
  <c r="FT50" i="3"/>
  <c r="FP50" i="3"/>
  <c r="FD50" i="3"/>
  <c r="FE50" i="3" s="1"/>
  <c r="FC50" i="3"/>
  <c r="EY50" i="3"/>
  <c r="EM50" i="3"/>
  <c r="EN50" i="3" s="1"/>
  <c r="EQ50" i="3" s="1"/>
  <c r="ES50" i="3" s="1"/>
  <c r="EL50" i="3"/>
  <c r="EH50" i="3"/>
  <c r="DV50" i="3"/>
  <c r="DW50" i="3" s="1"/>
  <c r="DU50" i="3"/>
  <c r="DQ50" i="3"/>
  <c r="DE50" i="3"/>
  <c r="DF50" i="3" s="1"/>
  <c r="DD50" i="3"/>
  <c r="CZ50" i="3"/>
  <c r="BW50" i="3"/>
  <c r="BX50" i="3" s="1"/>
  <c r="BV50" i="3"/>
  <c r="BR50" i="3"/>
  <c r="BF50" i="3"/>
  <c r="BG50" i="3" s="1"/>
  <c r="BE50" i="3"/>
  <c r="BA50" i="3"/>
  <c r="AO50" i="3"/>
  <c r="AP50" i="3" s="1"/>
  <c r="AN50" i="3"/>
  <c r="AJ50" i="3"/>
  <c r="X50" i="3"/>
  <c r="Y50" i="3" s="1"/>
  <c r="AB50" i="3" s="1"/>
  <c r="W50" i="3"/>
  <c r="S50" i="3"/>
  <c r="G50" i="3"/>
  <c r="H50" i="3" s="1"/>
  <c r="F50" i="3"/>
  <c r="B50" i="3"/>
  <c r="IJ49" i="3"/>
  <c r="GK49" i="3"/>
  <c r="FT49" i="3"/>
  <c r="FP49" i="3"/>
  <c r="FD49" i="3"/>
  <c r="FE49" i="3" s="1"/>
  <c r="FC49" i="3"/>
  <c r="EY49" i="3"/>
  <c r="EM49" i="3"/>
  <c r="EN49" i="3" s="1"/>
  <c r="EQ49" i="3" s="1"/>
  <c r="ES49" i="3" s="1"/>
  <c r="EL49" i="3"/>
  <c r="EH49" i="3"/>
  <c r="DV49" i="3"/>
  <c r="DW49" i="3" s="1"/>
  <c r="DZ49" i="3" s="1"/>
  <c r="DU49" i="3"/>
  <c r="DQ49" i="3"/>
  <c r="DE49" i="3"/>
  <c r="DF49" i="3" s="1"/>
  <c r="DD49" i="3"/>
  <c r="CZ49" i="3"/>
  <c r="BW49" i="3"/>
  <c r="BX49" i="3" s="1"/>
  <c r="BV49" i="3"/>
  <c r="BR49" i="3"/>
  <c r="BF49" i="3"/>
  <c r="BG49" i="3" s="1"/>
  <c r="BE49" i="3"/>
  <c r="BA49" i="3"/>
  <c r="AO49" i="3"/>
  <c r="AP49" i="3" s="1"/>
  <c r="AN49" i="3"/>
  <c r="AJ49" i="3"/>
  <c r="X49" i="3"/>
  <c r="Y49" i="3" s="1"/>
  <c r="W49" i="3"/>
  <c r="S49" i="3"/>
  <c r="G49" i="3"/>
  <c r="H49" i="3" s="1"/>
  <c r="F49" i="3"/>
  <c r="B49" i="3"/>
  <c r="IJ48" i="3"/>
  <c r="GK48" i="3"/>
  <c r="FT48" i="3"/>
  <c r="FP48" i="3"/>
  <c r="FD48" i="3"/>
  <c r="FE48" i="3" s="1"/>
  <c r="FC48" i="3"/>
  <c r="EY48" i="3"/>
  <c r="EM48" i="3"/>
  <c r="EN48" i="3" s="1"/>
  <c r="EQ48" i="3" s="1"/>
  <c r="EL48" i="3"/>
  <c r="EH48" i="3"/>
  <c r="DV48" i="3"/>
  <c r="DW48" i="3" s="1"/>
  <c r="DU48" i="3"/>
  <c r="DQ48" i="3"/>
  <c r="DE48" i="3"/>
  <c r="DF48" i="3" s="1"/>
  <c r="DI48" i="3" s="1"/>
  <c r="DK48" i="3" s="1"/>
  <c r="DD48" i="3"/>
  <c r="CZ48" i="3"/>
  <c r="BW48" i="3"/>
  <c r="BX48" i="3" s="1"/>
  <c r="BV48" i="3"/>
  <c r="BR48" i="3"/>
  <c r="BF48" i="3"/>
  <c r="BG48" i="3" s="1"/>
  <c r="BJ48" i="3" s="1"/>
  <c r="BE48" i="3"/>
  <c r="BA48" i="3"/>
  <c r="AO48" i="3"/>
  <c r="AP48" i="3" s="1"/>
  <c r="AN48" i="3"/>
  <c r="AJ48" i="3"/>
  <c r="X48" i="3"/>
  <c r="Y48" i="3" s="1"/>
  <c r="AB48" i="3" s="1"/>
  <c r="AD48" i="3" s="1"/>
  <c r="W48" i="3"/>
  <c r="S48" i="3"/>
  <c r="G48" i="3"/>
  <c r="H48" i="3" s="1"/>
  <c r="F48" i="3"/>
  <c r="B48" i="3"/>
  <c r="IJ47" i="3"/>
  <c r="GK47" i="3"/>
  <c r="FT47" i="3"/>
  <c r="FP47" i="3"/>
  <c r="FD47" i="3"/>
  <c r="FE47" i="3" s="1"/>
  <c r="FC47" i="3"/>
  <c r="EY47" i="3"/>
  <c r="EM47" i="3"/>
  <c r="EN47" i="3" s="1"/>
  <c r="EL47" i="3"/>
  <c r="EH47" i="3"/>
  <c r="DV47" i="3"/>
  <c r="DW47" i="3" s="1"/>
  <c r="DU47" i="3"/>
  <c r="DQ47" i="3"/>
  <c r="DE47" i="3"/>
  <c r="DF47" i="3" s="1"/>
  <c r="DD47" i="3"/>
  <c r="CZ47" i="3"/>
  <c r="BW47" i="3"/>
  <c r="BX47" i="3" s="1"/>
  <c r="BV47" i="3"/>
  <c r="BR47" i="3"/>
  <c r="BF47" i="3"/>
  <c r="BG47" i="3" s="1"/>
  <c r="BE47" i="3"/>
  <c r="BA47" i="3"/>
  <c r="AO47" i="3"/>
  <c r="AP47" i="3" s="1"/>
  <c r="AN47" i="3"/>
  <c r="AJ47" i="3"/>
  <c r="X47" i="3"/>
  <c r="Y47" i="3" s="1"/>
  <c r="W47" i="3"/>
  <c r="S47" i="3"/>
  <c r="G47" i="3"/>
  <c r="H47" i="3" s="1"/>
  <c r="F47" i="3"/>
  <c r="B47" i="3"/>
  <c r="IJ46" i="3"/>
  <c r="GL46" i="3"/>
  <c r="GM46" i="3" s="1"/>
  <c r="GK46" i="3"/>
  <c r="FT46" i="3"/>
  <c r="FP46" i="3"/>
  <c r="FD46" i="3"/>
  <c r="FE46" i="3" s="1"/>
  <c r="FC46" i="3"/>
  <c r="EY46" i="3"/>
  <c r="EM46" i="3"/>
  <c r="EN46" i="3" s="1"/>
  <c r="EQ46" i="3" s="1"/>
  <c r="ES46" i="3" s="1"/>
  <c r="EL46" i="3"/>
  <c r="EH46" i="3"/>
  <c r="DV46" i="3"/>
  <c r="DW46" i="3" s="1"/>
  <c r="DZ46" i="3" s="1"/>
  <c r="DU46" i="3"/>
  <c r="DQ46" i="3"/>
  <c r="DE46" i="3"/>
  <c r="DF46" i="3" s="1"/>
  <c r="DI46" i="3" s="1"/>
  <c r="DK46" i="3" s="1"/>
  <c r="DD46" i="3"/>
  <c r="CZ46" i="3"/>
  <c r="BW46" i="3"/>
  <c r="BX46" i="3" s="1"/>
  <c r="BV46" i="3"/>
  <c r="BR46" i="3"/>
  <c r="BF46" i="3"/>
  <c r="BG46" i="3" s="1"/>
  <c r="BE46" i="3"/>
  <c r="BA46" i="3"/>
  <c r="AO46" i="3"/>
  <c r="AP46" i="3" s="1"/>
  <c r="AN46" i="3"/>
  <c r="AJ46" i="3"/>
  <c r="X46" i="3"/>
  <c r="Y46" i="3" s="1"/>
  <c r="W46" i="3"/>
  <c r="S46" i="3"/>
  <c r="G46" i="3"/>
  <c r="H46" i="3" s="1"/>
  <c r="F46" i="3"/>
  <c r="B46" i="3"/>
  <c r="IJ45" i="3"/>
  <c r="GL45" i="3"/>
  <c r="GM45" i="3" s="1"/>
  <c r="GK45" i="3"/>
  <c r="FT45" i="3"/>
  <c r="FP45" i="3"/>
  <c r="FD45" i="3"/>
  <c r="FE45" i="3" s="1"/>
  <c r="FC45" i="3"/>
  <c r="EY45" i="3"/>
  <c r="EM45" i="3"/>
  <c r="EN45" i="3" s="1"/>
  <c r="EL45" i="3"/>
  <c r="EH45" i="3"/>
  <c r="DV45" i="3"/>
  <c r="DW45" i="3" s="1"/>
  <c r="DZ45" i="3" s="1"/>
  <c r="DU45" i="3"/>
  <c r="DQ45" i="3"/>
  <c r="DE45" i="3"/>
  <c r="DF45" i="3" s="1"/>
  <c r="DD45" i="3"/>
  <c r="CZ45" i="3"/>
  <c r="BW45" i="3"/>
  <c r="BX45" i="3" s="1"/>
  <c r="BV45" i="3"/>
  <c r="BR45" i="3"/>
  <c r="BF45" i="3"/>
  <c r="BG45" i="3" s="1"/>
  <c r="BE45" i="3"/>
  <c r="BA45" i="3"/>
  <c r="AO45" i="3"/>
  <c r="AP45" i="3" s="1"/>
  <c r="AN45" i="3"/>
  <c r="AJ45" i="3"/>
  <c r="X45" i="3"/>
  <c r="Y45" i="3" s="1"/>
  <c r="AB45" i="3" s="1"/>
  <c r="AD45" i="3" s="1"/>
  <c r="W45" i="3"/>
  <c r="S45" i="3"/>
  <c r="G45" i="3"/>
  <c r="H45" i="3" s="1"/>
  <c r="F45" i="3"/>
  <c r="B45" i="3"/>
  <c r="IJ44" i="3"/>
  <c r="GL44" i="3"/>
  <c r="GM44" i="3" s="1"/>
  <c r="GK44" i="3"/>
  <c r="FT44" i="3"/>
  <c r="FP44" i="3"/>
  <c r="FD44" i="3"/>
  <c r="FE44" i="3" s="1"/>
  <c r="FC44" i="3"/>
  <c r="EY44" i="3"/>
  <c r="EM44" i="3"/>
  <c r="EN44" i="3" s="1"/>
  <c r="EQ44" i="3" s="1"/>
  <c r="ES44" i="3" s="1"/>
  <c r="EL44" i="3"/>
  <c r="EH44" i="3"/>
  <c r="DV44" i="3"/>
  <c r="DW44" i="3" s="1"/>
  <c r="DZ44" i="3" s="1"/>
  <c r="DU44" i="3"/>
  <c r="DQ44" i="3"/>
  <c r="DE44" i="3"/>
  <c r="DF44" i="3" s="1"/>
  <c r="DI44" i="3" s="1"/>
  <c r="DK44" i="3" s="1"/>
  <c r="DD44" i="3"/>
  <c r="CZ44" i="3"/>
  <c r="BW44" i="3"/>
  <c r="BX44" i="3" s="1"/>
  <c r="BV44" i="3"/>
  <c r="BR44" i="3"/>
  <c r="BF44" i="3"/>
  <c r="BG44" i="3" s="1"/>
  <c r="BE44" i="3"/>
  <c r="BA44" i="3"/>
  <c r="AO44" i="3"/>
  <c r="AP44" i="3" s="1"/>
  <c r="AN44" i="3"/>
  <c r="AJ44" i="3"/>
  <c r="X44" i="3"/>
  <c r="Y44" i="3" s="1"/>
  <c r="W44" i="3"/>
  <c r="S44" i="3"/>
  <c r="G44" i="3"/>
  <c r="H44" i="3" s="1"/>
  <c r="F44" i="3"/>
  <c r="B44" i="3"/>
  <c r="IJ43" i="3"/>
  <c r="GL43" i="3"/>
  <c r="GM43" i="3" s="1"/>
  <c r="GK43" i="3"/>
  <c r="FT43" i="3"/>
  <c r="FP43" i="3"/>
  <c r="FD43" i="3"/>
  <c r="FE43" i="3" s="1"/>
  <c r="FC43" i="3"/>
  <c r="EY43" i="3"/>
  <c r="EM43" i="3"/>
  <c r="EN43" i="3" s="1"/>
  <c r="EL43" i="3"/>
  <c r="EH43" i="3"/>
  <c r="DV43" i="3"/>
  <c r="DW43" i="3" s="1"/>
  <c r="DU43" i="3"/>
  <c r="DQ43" i="3"/>
  <c r="DE43" i="3"/>
  <c r="DF43" i="3" s="1"/>
  <c r="DI43" i="3" s="1"/>
  <c r="DD43" i="3"/>
  <c r="CZ43" i="3"/>
  <c r="BW43" i="3"/>
  <c r="BX43" i="3" s="1"/>
  <c r="BV43" i="3"/>
  <c r="BR43" i="3"/>
  <c r="BF43" i="3"/>
  <c r="BG43" i="3" s="1"/>
  <c r="BE43" i="3"/>
  <c r="BA43" i="3"/>
  <c r="AO43" i="3"/>
  <c r="AP43" i="3" s="1"/>
  <c r="AN43" i="3"/>
  <c r="AJ43" i="3"/>
  <c r="X43" i="3"/>
  <c r="Y43" i="3" s="1"/>
  <c r="AB43" i="3" s="1"/>
  <c r="AD43" i="3" s="1"/>
  <c r="W43" i="3"/>
  <c r="S43" i="3"/>
  <c r="G43" i="3"/>
  <c r="H43" i="3" s="1"/>
  <c r="F43" i="3"/>
  <c r="B43" i="3"/>
  <c r="IJ42" i="3"/>
  <c r="HS42" i="3"/>
  <c r="GL42" i="3"/>
  <c r="GM42" i="3" s="1"/>
  <c r="GK42" i="3"/>
  <c r="FT42" i="3"/>
  <c r="FP42" i="3"/>
  <c r="FD42" i="3"/>
  <c r="FE42" i="3" s="1"/>
  <c r="FH42" i="3" s="1"/>
  <c r="FJ42" i="3" s="1"/>
  <c r="FC42" i="3"/>
  <c r="EY42" i="3"/>
  <c r="EM42" i="3"/>
  <c r="EN42" i="3" s="1"/>
  <c r="EL42" i="3"/>
  <c r="EH42" i="3"/>
  <c r="DV42" i="3"/>
  <c r="DW42" i="3" s="1"/>
  <c r="DU42" i="3"/>
  <c r="DQ42" i="3"/>
  <c r="DE42" i="3"/>
  <c r="DF42" i="3" s="1"/>
  <c r="DD42" i="3"/>
  <c r="CZ42" i="3"/>
  <c r="BW42" i="3"/>
  <c r="BX42" i="3" s="1"/>
  <c r="BV42" i="3"/>
  <c r="BR42" i="3"/>
  <c r="BF42" i="3"/>
  <c r="BG42" i="3" s="1"/>
  <c r="BE42" i="3"/>
  <c r="BA42" i="3"/>
  <c r="AO42" i="3"/>
  <c r="AP42" i="3" s="1"/>
  <c r="AS42" i="3" s="1"/>
  <c r="AN42" i="3"/>
  <c r="AJ42" i="3"/>
  <c r="X42" i="3"/>
  <c r="Y42" i="3" s="1"/>
  <c r="W42" i="3"/>
  <c r="S42" i="3"/>
  <c r="G42" i="3"/>
  <c r="H42" i="3" s="1"/>
  <c r="F42" i="3"/>
  <c r="B42" i="3"/>
  <c r="IJ41" i="3"/>
  <c r="HS41" i="3"/>
  <c r="HC41" i="3"/>
  <c r="HD41" i="3" s="1"/>
  <c r="GX41" i="3"/>
  <c r="GL41" i="3"/>
  <c r="GM41" i="3" s="1"/>
  <c r="GK41" i="3"/>
  <c r="FT41" i="3"/>
  <c r="FP41" i="3"/>
  <c r="FD41" i="3"/>
  <c r="FE41" i="3" s="1"/>
  <c r="FC41" i="3"/>
  <c r="EY41" i="3"/>
  <c r="EM41" i="3"/>
  <c r="EN41" i="3" s="1"/>
  <c r="EQ41" i="3" s="1"/>
  <c r="EL41" i="3"/>
  <c r="EH41" i="3"/>
  <c r="DV41" i="3"/>
  <c r="DW41" i="3" s="1"/>
  <c r="DZ41" i="3" s="1"/>
  <c r="EB41" i="3" s="1"/>
  <c r="DU41" i="3"/>
  <c r="DQ41" i="3"/>
  <c r="DE41" i="3"/>
  <c r="DF41" i="3" s="1"/>
  <c r="DD41" i="3"/>
  <c r="CZ41" i="3"/>
  <c r="BW41" i="3"/>
  <c r="BX41" i="3" s="1"/>
  <c r="BV41" i="3"/>
  <c r="BR41" i="3"/>
  <c r="BF41" i="3"/>
  <c r="BG41" i="3" s="1"/>
  <c r="BE41" i="3"/>
  <c r="BA41" i="3"/>
  <c r="AO41" i="3"/>
  <c r="AP41" i="3" s="1"/>
  <c r="AN41" i="3"/>
  <c r="AJ41" i="3"/>
  <c r="X41" i="3"/>
  <c r="Y41" i="3" s="1"/>
  <c r="AB41" i="3" s="1"/>
  <c r="W41" i="3"/>
  <c r="S41" i="3"/>
  <c r="G41" i="3"/>
  <c r="H41" i="3" s="1"/>
  <c r="F41" i="3"/>
  <c r="B41" i="3"/>
  <c r="IJ40" i="3"/>
  <c r="HS40" i="3"/>
  <c r="HC40" i="3"/>
  <c r="HD40" i="3" s="1"/>
  <c r="GX40" i="3"/>
  <c r="GL40" i="3"/>
  <c r="GM40" i="3" s="1"/>
  <c r="GK40" i="3"/>
  <c r="FT40" i="3"/>
  <c r="FP40" i="3"/>
  <c r="FD40" i="3"/>
  <c r="FE40" i="3" s="1"/>
  <c r="FC40" i="3"/>
  <c r="EY40" i="3"/>
  <c r="EM40" i="3"/>
  <c r="EN40" i="3" s="1"/>
  <c r="EL40" i="3"/>
  <c r="EH40" i="3"/>
  <c r="DV40" i="3"/>
  <c r="DW40" i="3" s="1"/>
  <c r="DU40" i="3"/>
  <c r="DQ40" i="3"/>
  <c r="DE40" i="3"/>
  <c r="DF40" i="3" s="1"/>
  <c r="DD40" i="3"/>
  <c r="CZ40" i="3"/>
  <c r="BW40" i="3"/>
  <c r="BX40" i="3" s="1"/>
  <c r="CA40" i="3" s="1"/>
  <c r="BV40" i="3"/>
  <c r="BR40" i="3"/>
  <c r="BF40" i="3"/>
  <c r="BG40" i="3" s="1"/>
  <c r="BE40" i="3"/>
  <c r="BA40" i="3"/>
  <c r="AO40" i="3"/>
  <c r="AP40" i="3" s="1"/>
  <c r="AN40" i="3"/>
  <c r="AJ40" i="3"/>
  <c r="X40" i="3"/>
  <c r="Y40" i="3" s="1"/>
  <c r="W40" i="3"/>
  <c r="S40" i="3"/>
  <c r="G40" i="3"/>
  <c r="H40" i="3" s="1"/>
  <c r="K40" i="3" s="1"/>
  <c r="M40" i="3" s="1"/>
  <c r="F40" i="3"/>
  <c r="B40" i="3"/>
  <c r="IJ39" i="3"/>
  <c r="HS39" i="3"/>
  <c r="HC39" i="3"/>
  <c r="HD39" i="3" s="1"/>
  <c r="GX39" i="3"/>
  <c r="GL39" i="3"/>
  <c r="GM39" i="3" s="1"/>
  <c r="GK39" i="3"/>
  <c r="FT39" i="3"/>
  <c r="FP39" i="3"/>
  <c r="FD39" i="3"/>
  <c r="FE39" i="3" s="1"/>
  <c r="FC39" i="3"/>
  <c r="EY39" i="3"/>
  <c r="EM39" i="3"/>
  <c r="EN39" i="3" s="1"/>
  <c r="EQ39" i="3" s="1"/>
  <c r="ES39" i="3" s="1"/>
  <c r="EL39" i="3"/>
  <c r="EH39" i="3"/>
  <c r="DV39" i="3"/>
  <c r="DW39" i="3" s="1"/>
  <c r="DZ39" i="3" s="1"/>
  <c r="DU39" i="3"/>
  <c r="DQ39" i="3"/>
  <c r="DE39" i="3"/>
  <c r="DF39" i="3" s="1"/>
  <c r="DD39" i="3"/>
  <c r="CZ39" i="3"/>
  <c r="BW39" i="3"/>
  <c r="BX39" i="3" s="1"/>
  <c r="BV39" i="3"/>
  <c r="BR39" i="3"/>
  <c r="BF39" i="3"/>
  <c r="BG39" i="3" s="1"/>
  <c r="BE39" i="3"/>
  <c r="BA39" i="3"/>
  <c r="AO39" i="3"/>
  <c r="AP39" i="3" s="1"/>
  <c r="AN39" i="3"/>
  <c r="AJ39" i="3"/>
  <c r="X39" i="3"/>
  <c r="Y39" i="3" s="1"/>
  <c r="W39" i="3"/>
  <c r="S39" i="3"/>
  <c r="G39" i="3"/>
  <c r="H39" i="3" s="1"/>
  <c r="F39" i="3"/>
  <c r="B39" i="3"/>
  <c r="IJ38" i="3"/>
  <c r="HS38" i="3"/>
  <c r="HC38" i="3"/>
  <c r="HD38" i="3" s="1"/>
  <c r="HG38" i="3" s="1"/>
  <c r="HI38" i="3" s="1"/>
  <c r="GX38" i="3"/>
  <c r="GL38" i="3"/>
  <c r="GM38" i="3" s="1"/>
  <c r="GK38" i="3"/>
  <c r="FT38" i="3"/>
  <c r="FP38" i="3"/>
  <c r="FD38" i="3"/>
  <c r="FE38" i="3" s="1"/>
  <c r="FC38" i="3"/>
  <c r="EY38" i="3"/>
  <c r="EM38" i="3"/>
  <c r="EN38" i="3" s="1"/>
  <c r="EL38" i="3"/>
  <c r="EH38" i="3"/>
  <c r="DV38" i="3"/>
  <c r="DW38" i="3" s="1"/>
  <c r="DU38" i="3"/>
  <c r="DQ38" i="3"/>
  <c r="DE38" i="3"/>
  <c r="DF38" i="3" s="1"/>
  <c r="DD38" i="3"/>
  <c r="CZ38" i="3"/>
  <c r="BW38" i="3"/>
  <c r="BX38" i="3" s="1"/>
  <c r="BV38" i="3"/>
  <c r="BR38" i="3"/>
  <c r="BF38" i="3"/>
  <c r="BG38" i="3" s="1"/>
  <c r="BE38" i="3"/>
  <c r="BA38" i="3"/>
  <c r="AO38" i="3"/>
  <c r="AP38" i="3" s="1"/>
  <c r="AS38" i="3" s="1"/>
  <c r="AU38" i="3" s="1"/>
  <c r="AN38" i="3"/>
  <c r="AJ38" i="3"/>
  <c r="X38" i="3"/>
  <c r="Y38" i="3" s="1"/>
  <c r="W38" i="3"/>
  <c r="S38" i="3"/>
  <c r="G38" i="3"/>
  <c r="H38" i="3" s="1"/>
  <c r="K38" i="3" s="1"/>
  <c r="F38" i="3"/>
  <c r="B38" i="3"/>
  <c r="IJ37" i="3"/>
  <c r="HS37" i="3"/>
  <c r="HC37" i="3"/>
  <c r="HD37" i="3" s="1"/>
  <c r="GX37" i="3"/>
  <c r="GL37" i="3"/>
  <c r="GM37" i="3" s="1"/>
  <c r="GK37" i="3"/>
  <c r="FT37" i="3"/>
  <c r="FP37" i="3"/>
  <c r="FD37" i="3"/>
  <c r="FE37" i="3" s="1"/>
  <c r="FC37" i="3"/>
  <c r="EY37" i="3"/>
  <c r="EM37" i="3"/>
  <c r="EN37" i="3" s="1"/>
  <c r="EL37" i="3"/>
  <c r="EH37" i="3"/>
  <c r="DV37" i="3"/>
  <c r="DW37" i="3" s="1"/>
  <c r="DU37" i="3"/>
  <c r="DQ37" i="3"/>
  <c r="DE37" i="3"/>
  <c r="DF37" i="3" s="1"/>
  <c r="DI37" i="3" s="1"/>
  <c r="DD37" i="3"/>
  <c r="CZ37" i="3"/>
  <c r="BW37" i="3"/>
  <c r="BX37" i="3" s="1"/>
  <c r="BV37" i="3"/>
  <c r="BR37" i="3"/>
  <c r="BF37" i="3"/>
  <c r="BG37" i="3" s="1"/>
  <c r="BJ37" i="3" s="1"/>
  <c r="BE37" i="3"/>
  <c r="BA37" i="3"/>
  <c r="AO37" i="3"/>
  <c r="AP37" i="3" s="1"/>
  <c r="AN37" i="3"/>
  <c r="AJ37" i="3"/>
  <c r="X37" i="3"/>
  <c r="Y37" i="3" s="1"/>
  <c r="W37" i="3"/>
  <c r="S37" i="3"/>
  <c r="G37" i="3"/>
  <c r="H37" i="3" s="1"/>
  <c r="F37" i="3"/>
  <c r="B37" i="3"/>
  <c r="IJ36" i="3"/>
  <c r="HS36" i="3"/>
  <c r="HC36" i="3"/>
  <c r="HD36" i="3" s="1"/>
  <c r="GX36" i="3"/>
  <c r="GL36" i="3"/>
  <c r="GM36" i="3" s="1"/>
  <c r="GK36" i="3"/>
  <c r="FU36" i="3"/>
  <c r="FV36" i="3" s="1"/>
  <c r="FY36" i="3" s="1"/>
  <c r="FT36" i="3"/>
  <c r="FP36" i="3"/>
  <c r="FD36" i="3"/>
  <c r="FE36" i="3" s="1"/>
  <c r="FC36" i="3"/>
  <c r="EY36" i="3"/>
  <c r="EM36" i="3"/>
  <c r="EN36" i="3" s="1"/>
  <c r="EL36" i="3"/>
  <c r="EH36" i="3"/>
  <c r="DV36" i="3"/>
  <c r="DW36" i="3" s="1"/>
  <c r="DZ36" i="3" s="1"/>
  <c r="EB36" i="3" s="1"/>
  <c r="DU36" i="3"/>
  <c r="DQ36" i="3"/>
  <c r="DE36" i="3"/>
  <c r="DF36" i="3" s="1"/>
  <c r="DI36" i="3" s="1"/>
  <c r="DD36" i="3"/>
  <c r="CZ36" i="3"/>
  <c r="BW36" i="3"/>
  <c r="BX36" i="3" s="1"/>
  <c r="BV36" i="3"/>
  <c r="BR36" i="3"/>
  <c r="BF36" i="3"/>
  <c r="BG36" i="3" s="1"/>
  <c r="BJ36" i="3" s="1"/>
  <c r="BL36" i="3" s="1"/>
  <c r="BE36" i="3"/>
  <c r="BA36" i="3"/>
  <c r="AO36" i="3"/>
  <c r="AP36" i="3" s="1"/>
  <c r="AN36" i="3"/>
  <c r="AJ36" i="3"/>
  <c r="X36" i="3"/>
  <c r="Y36" i="3" s="1"/>
  <c r="W36" i="3"/>
  <c r="S36" i="3"/>
  <c r="G36" i="3"/>
  <c r="H36" i="3" s="1"/>
  <c r="F36" i="3"/>
  <c r="B36" i="3"/>
  <c r="IJ35" i="3"/>
  <c r="HS35" i="3"/>
  <c r="HC35" i="3"/>
  <c r="HD35" i="3" s="1"/>
  <c r="HG35" i="3" s="1"/>
  <c r="GX35" i="3"/>
  <c r="GL35" i="3"/>
  <c r="GM35" i="3" s="1"/>
  <c r="GK35" i="3"/>
  <c r="FU35" i="3"/>
  <c r="FV35" i="3" s="1"/>
  <c r="FY35" i="3" s="1"/>
  <c r="GA35" i="3" s="1"/>
  <c r="FT35" i="3"/>
  <c r="FP35" i="3"/>
  <c r="FD35" i="3"/>
  <c r="FE35" i="3" s="1"/>
  <c r="FC35" i="3"/>
  <c r="EY35" i="3"/>
  <c r="EM35" i="3"/>
  <c r="EN35" i="3" s="1"/>
  <c r="EL35" i="3"/>
  <c r="EH35" i="3"/>
  <c r="DV35" i="3"/>
  <c r="DW35" i="3" s="1"/>
  <c r="DU35" i="3"/>
  <c r="DQ35" i="3"/>
  <c r="DE35" i="3"/>
  <c r="DF35" i="3" s="1"/>
  <c r="DI35" i="3" s="1"/>
  <c r="DD35" i="3"/>
  <c r="CZ35" i="3"/>
  <c r="BW35" i="3"/>
  <c r="BX35" i="3" s="1"/>
  <c r="BV35" i="3"/>
  <c r="BR35" i="3"/>
  <c r="BF35" i="3"/>
  <c r="BG35" i="3" s="1"/>
  <c r="BJ35" i="3" s="1"/>
  <c r="BE35" i="3"/>
  <c r="BA35" i="3"/>
  <c r="AO35" i="3"/>
  <c r="AP35" i="3" s="1"/>
  <c r="AN35" i="3"/>
  <c r="AJ35" i="3"/>
  <c r="X35" i="3"/>
  <c r="Y35" i="3" s="1"/>
  <c r="W35" i="3"/>
  <c r="S35" i="3"/>
  <c r="G35" i="3"/>
  <c r="H35" i="3" s="1"/>
  <c r="F35" i="3"/>
  <c r="B35" i="3"/>
  <c r="IJ34" i="3"/>
  <c r="HS34" i="3"/>
  <c r="HC34" i="3"/>
  <c r="HD34" i="3" s="1"/>
  <c r="HB34" i="3"/>
  <c r="GX34" i="3"/>
  <c r="GL34" i="3"/>
  <c r="GM34" i="3" s="1"/>
  <c r="GK34" i="3"/>
  <c r="FU34" i="3"/>
  <c r="FV34" i="3" s="1"/>
  <c r="FT34" i="3"/>
  <c r="FP34" i="3"/>
  <c r="FD34" i="3"/>
  <c r="FE34" i="3" s="1"/>
  <c r="FC34" i="3"/>
  <c r="EY34" i="3"/>
  <c r="EM34" i="3"/>
  <c r="EN34" i="3" s="1"/>
  <c r="EQ34" i="3" s="1"/>
  <c r="ES34" i="3" s="1"/>
  <c r="EL34" i="3"/>
  <c r="EH34" i="3"/>
  <c r="DV34" i="3"/>
  <c r="DW34" i="3" s="1"/>
  <c r="DU34" i="3"/>
  <c r="DQ34" i="3"/>
  <c r="DE34" i="3"/>
  <c r="DF34" i="3" s="1"/>
  <c r="DI34" i="3" s="1"/>
  <c r="DD34" i="3"/>
  <c r="CZ34" i="3"/>
  <c r="BW34" i="3"/>
  <c r="BX34" i="3" s="1"/>
  <c r="BV34" i="3"/>
  <c r="BR34" i="3"/>
  <c r="BF34" i="3"/>
  <c r="BG34" i="3" s="1"/>
  <c r="BJ34" i="3" s="1"/>
  <c r="BE34" i="3"/>
  <c r="BA34" i="3"/>
  <c r="AO34" i="3"/>
  <c r="AP34" i="3" s="1"/>
  <c r="AN34" i="3"/>
  <c r="AJ34" i="3"/>
  <c r="X34" i="3"/>
  <c r="Y34" i="3" s="1"/>
  <c r="AB34" i="3" s="1"/>
  <c r="AD34" i="3" s="1"/>
  <c r="W34" i="3"/>
  <c r="S34" i="3"/>
  <c r="G34" i="3"/>
  <c r="H34" i="3" s="1"/>
  <c r="F34" i="3"/>
  <c r="B34" i="3"/>
  <c r="KW33" i="3"/>
  <c r="IJ33" i="3"/>
  <c r="HS33" i="3"/>
  <c r="HC33" i="3"/>
  <c r="HD33" i="3" s="1"/>
  <c r="HB33" i="3"/>
  <c r="GX33" i="3"/>
  <c r="GL33" i="3"/>
  <c r="GM33" i="3" s="1"/>
  <c r="GK33" i="3"/>
  <c r="FU33" i="3"/>
  <c r="FV33" i="3" s="1"/>
  <c r="FT33" i="3"/>
  <c r="FP33" i="3"/>
  <c r="FD33" i="3"/>
  <c r="FE33" i="3" s="1"/>
  <c r="FC33" i="3"/>
  <c r="EY33" i="3"/>
  <c r="EM33" i="3"/>
  <c r="EN33" i="3" s="1"/>
  <c r="EQ33" i="3" s="1"/>
  <c r="EL33" i="3"/>
  <c r="EH33" i="3"/>
  <c r="DV33" i="3"/>
  <c r="DW33" i="3" s="1"/>
  <c r="DZ33" i="3" s="1"/>
  <c r="EB33" i="3" s="1"/>
  <c r="DU33" i="3"/>
  <c r="DQ33" i="3"/>
  <c r="DE33" i="3"/>
  <c r="DF33" i="3" s="1"/>
  <c r="DI33" i="3" s="1"/>
  <c r="DD33" i="3"/>
  <c r="CZ33" i="3"/>
  <c r="BW33" i="3"/>
  <c r="BX33" i="3" s="1"/>
  <c r="BV33" i="3"/>
  <c r="BR33" i="3"/>
  <c r="BF33" i="3"/>
  <c r="BG33" i="3" s="1"/>
  <c r="BJ33" i="3" s="1"/>
  <c r="BL33" i="3" s="1"/>
  <c r="BE33" i="3"/>
  <c r="BA33" i="3"/>
  <c r="AO33" i="3"/>
  <c r="AP33" i="3" s="1"/>
  <c r="AN33" i="3"/>
  <c r="AJ33" i="3"/>
  <c r="X33" i="3"/>
  <c r="Y33" i="3" s="1"/>
  <c r="W33" i="3"/>
  <c r="S33" i="3"/>
  <c r="G33" i="3"/>
  <c r="H33" i="3" s="1"/>
  <c r="F33" i="3"/>
  <c r="B33" i="3"/>
  <c r="KW32" i="3"/>
  <c r="IK32" i="3"/>
  <c r="IL32" i="3" s="1"/>
  <c r="IJ32" i="3"/>
  <c r="IF32" i="3"/>
  <c r="HS32" i="3"/>
  <c r="HC32" i="3"/>
  <c r="HD32" i="3" s="1"/>
  <c r="HB32" i="3"/>
  <c r="GX32" i="3"/>
  <c r="GL32" i="3"/>
  <c r="GM32" i="3" s="1"/>
  <c r="GK32" i="3"/>
  <c r="FU32" i="3"/>
  <c r="FV32" i="3" s="1"/>
  <c r="FW33" i="3" s="1"/>
  <c r="FT32" i="3"/>
  <c r="FP32" i="3"/>
  <c r="FD32" i="3"/>
  <c r="FE32" i="3" s="1"/>
  <c r="FC32" i="3"/>
  <c r="EY32" i="3"/>
  <c r="EM32" i="3"/>
  <c r="EN32" i="3" s="1"/>
  <c r="EQ32" i="3" s="1"/>
  <c r="ES32" i="3" s="1"/>
  <c r="EL32" i="3"/>
  <c r="EH32" i="3"/>
  <c r="DV32" i="3"/>
  <c r="DW32" i="3" s="1"/>
  <c r="DU32" i="3"/>
  <c r="DQ32" i="3"/>
  <c r="DE32" i="3"/>
  <c r="DF32" i="3" s="1"/>
  <c r="DI32" i="3" s="1"/>
  <c r="DD32" i="3"/>
  <c r="CZ32" i="3"/>
  <c r="BW32" i="3"/>
  <c r="BX32" i="3" s="1"/>
  <c r="BV32" i="3"/>
  <c r="BR32" i="3"/>
  <c r="BF32" i="3"/>
  <c r="BG32" i="3" s="1"/>
  <c r="BJ32" i="3" s="1"/>
  <c r="BE32" i="3"/>
  <c r="BA32" i="3"/>
  <c r="AO32" i="3"/>
  <c r="AP32" i="3" s="1"/>
  <c r="AN32" i="3"/>
  <c r="AJ32" i="3"/>
  <c r="X32" i="3"/>
  <c r="Y32" i="3" s="1"/>
  <c r="AB32" i="3" s="1"/>
  <c r="AD32" i="3" s="1"/>
  <c r="W32" i="3"/>
  <c r="S32" i="3"/>
  <c r="G32" i="3"/>
  <c r="H32" i="3" s="1"/>
  <c r="F32" i="3"/>
  <c r="B32" i="3"/>
  <c r="KW31" i="3"/>
  <c r="IK31" i="3"/>
  <c r="IL31" i="3" s="1"/>
  <c r="IJ31" i="3"/>
  <c r="IF31" i="3"/>
  <c r="HS31" i="3"/>
  <c r="HD31" i="3"/>
  <c r="HC31" i="3"/>
  <c r="HB31" i="3"/>
  <c r="GX31" i="3"/>
  <c r="GL31" i="3"/>
  <c r="GM31" i="3" s="1"/>
  <c r="GK31" i="3"/>
  <c r="FU31" i="3"/>
  <c r="FV31" i="3" s="1"/>
  <c r="FY31" i="3" s="1"/>
  <c r="FT31" i="3"/>
  <c r="FP31" i="3"/>
  <c r="FD31" i="3"/>
  <c r="FE31" i="3" s="1"/>
  <c r="FC31" i="3"/>
  <c r="EY31" i="3"/>
  <c r="EM31" i="3"/>
  <c r="EN31" i="3" s="1"/>
  <c r="EQ31" i="3" s="1"/>
  <c r="EL31" i="3"/>
  <c r="EH31" i="3"/>
  <c r="DV31" i="3"/>
  <c r="DW31" i="3" s="1"/>
  <c r="DZ31" i="3" s="1"/>
  <c r="EB31" i="3" s="1"/>
  <c r="DU31" i="3"/>
  <c r="DQ31" i="3"/>
  <c r="DE31" i="3"/>
  <c r="DF31" i="3" s="1"/>
  <c r="DI31" i="3" s="1"/>
  <c r="DD31" i="3"/>
  <c r="CZ31" i="3"/>
  <c r="BW31" i="3"/>
  <c r="BX31" i="3" s="1"/>
  <c r="BV31" i="3"/>
  <c r="BR31" i="3"/>
  <c r="BF31" i="3"/>
  <c r="BG31" i="3" s="1"/>
  <c r="BJ31" i="3" s="1"/>
  <c r="BL31" i="3" s="1"/>
  <c r="BE31" i="3"/>
  <c r="BA31" i="3"/>
  <c r="AO31" i="3"/>
  <c r="AP31" i="3" s="1"/>
  <c r="AN31" i="3"/>
  <c r="AJ31" i="3"/>
  <c r="X31" i="3"/>
  <c r="Y31" i="3" s="1"/>
  <c r="AB31" i="3" s="1"/>
  <c r="W31" i="3"/>
  <c r="S31" i="3"/>
  <c r="G31" i="3"/>
  <c r="H31" i="3" s="1"/>
  <c r="F31" i="3"/>
  <c r="B31" i="3"/>
  <c r="KW30" i="3"/>
  <c r="IK30" i="3"/>
  <c r="IL30" i="3" s="1"/>
  <c r="IJ30" i="3"/>
  <c r="IF30" i="3"/>
  <c r="HS30" i="3"/>
  <c r="HC30" i="3"/>
  <c r="HD30" i="3" s="1"/>
  <c r="HB30" i="3"/>
  <c r="GX30" i="3"/>
  <c r="GL30" i="3"/>
  <c r="GM30" i="3" s="1"/>
  <c r="GK30" i="3"/>
  <c r="FU30" i="3"/>
  <c r="FV30" i="3" s="1"/>
  <c r="FT30" i="3"/>
  <c r="FP30" i="3"/>
  <c r="FD30" i="3"/>
  <c r="FE30" i="3" s="1"/>
  <c r="FC30" i="3"/>
  <c r="EY30" i="3"/>
  <c r="EM30" i="3"/>
  <c r="EN30" i="3" s="1"/>
  <c r="EL30" i="3"/>
  <c r="EH30" i="3"/>
  <c r="DV30" i="3"/>
  <c r="DW30" i="3" s="1"/>
  <c r="DU30" i="3"/>
  <c r="DQ30" i="3"/>
  <c r="DE30" i="3"/>
  <c r="DF30" i="3" s="1"/>
  <c r="DI30" i="3" s="1"/>
  <c r="DK30" i="3" s="1"/>
  <c r="DD30" i="3"/>
  <c r="CZ30" i="3"/>
  <c r="BW30" i="3"/>
  <c r="BX30" i="3" s="1"/>
  <c r="BV30" i="3"/>
  <c r="BR30" i="3"/>
  <c r="BF30" i="3"/>
  <c r="BG30" i="3" s="1"/>
  <c r="BE30" i="3"/>
  <c r="BA30" i="3"/>
  <c r="AO30" i="3"/>
  <c r="AP30" i="3" s="1"/>
  <c r="AN30" i="3"/>
  <c r="AJ30" i="3"/>
  <c r="X30" i="3"/>
  <c r="Y30" i="3" s="1"/>
  <c r="AB30" i="3" s="1"/>
  <c r="W30" i="3"/>
  <c r="S30" i="3"/>
  <c r="G30" i="3"/>
  <c r="H30" i="3" s="1"/>
  <c r="F30" i="3"/>
  <c r="B30" i="3"/>
  <c r="KW29" i="3"/>
  <c r="JO29" i="3"/>
  <c r="IY29" i="3"/>
  <c r="IK29" i="3"/>
  <c r="IL29" i="3" s="1"/>
  <c r="IJ29" i="3"/>
  <c r="IF29" i="3"/>
  <c r="HT29" i="3"/>
  <c r="HU29" i="3" s="1"/>
  <c r="HS29" i="3"/>
  <c r="HO29" i="3"/>
  <c r="HC29" i="3"/>
  <c r="HD29" i="3" s="1"/>
  <c r="HB29" i="3"/>
  <c r="GX29" i="3"/>
  <c r="GL29" i="3"/>
  <c r="GM29" i="3" s="1"/>
  <c r="GK29" i="3"/>
  <c r="FU29" i="3"/>
  <c r="FV29" i="3" s="1"/>
  <c r="FY29" i="3" s="1"/>
  <c r="FT29" i="3"/>
  <c r="FP29" i="3"/>
  <c r="FD29" i="3"/>
  <c r="FE29" i="3" s="1"/>
  <c r="FC29" i="3"/>
  <c r="EY29" i="3"/>
  <c r="EM29" i="3"/>
  <c r="EN29" i="3" s="1"/>
  <c r="EQ29" i="3" s="1"/>
  <c r="ES29" i="3" s="1"/>
  <c r="EL29" i="3"/>
  <c r="EH29" i="3"/>
  <c r="DV29" i="3"/>
  <c r="DW29" i="3" s="1"/>
  <c r="DZ29" i="3" s="1"/>
  <c r="DU29" i="3"/>
  <c r="DQ29" i="3"/>
  <c r="DE29" i="3"/>
  <c r="DF29" i="3" s="1"/>
  <c r="DI29" i="3" s="1"/>
  <c r="DK29" i="3" s="1"/>
  <c r="DD29" i="3"/>
  <c r="CZ29" i="3"/>
  <c r="BW29" i="3"/>
  <c r="BX29" i="3" s="1"/>
  <c r="BV29" i="3"/>
  <c r="BR29" i="3"/>
  <c r="BF29" i="3"/>
  <c r="BG29" i="3" s="1"/>
  <c r="BJ29" i="3" s="1"/>
  <c r="BE29" i="3"/>
  <c r="BA29" i="3"/>
  <c r="AO29" i="3"/>
  <c r="AP29" i="3" s="1"/>
  <c r="AN29" i="3"/>
  <c r="AJ29" i="3"/>
  <c r="X29" i="3"/>
  <c r="Y29" i="3" s="1"/>
  <c r="AB29" i="3" s="1"/>
  <c r="AD29" i="3" s="1"/>
  <c r="W29" i="3"/>
  <c r="S29" i="3"/>
  <c r="G29" i="3"/>
  <c r="H29" i="3" s="1"/>
  <c r="F29" i="3"/>
  <c r="B29" i="3"/>
  <c r="KW28" i="3"/>
  <c r="KF28" i="3"/>
  <c r="JO28" i="3"/>
  <c r="IY28" i="3"/>
  <c r="IK28" i="3"/>
  <c r="IL28" i="3" s="1"/>
  <c r="IJ28" i="3"/>
  <c r="IF28" i="3"/>
  <c r="HT28" i="3"/>
  <c r="HU28" i="3" s="1"/>
  <c r="HS28" i="3"/>
  <c r="HO28" i="3"/>
  <c r="HC28" i="3"/>
  <c r="HD28" i="3" s="1"/>
  <c r="HB28" i="3"/>
  <c r="GX28" i="3"/>
  <c r="GL28" i="3"/>
  <c r="GM28" i="3" s="1"/>
  <c r="GK28" i="3"/>
  <c r="FU28" i="3"/>
  <c r="FV28" i="3" s="1"/>
  <c r="FY28" i="3" s="1"/>
  <c r="GA28" i="3" s="1"/>
  <c r="FT28" i="3"/>
  <c r="FP28" i="3"/>
  <c r="FD28" i="3"/>
  <c r="FE28" i="3" s="1"/>
  <c r="FC28" i="3"/>
  <c r="EY28" i="3"/>
  <c r="EM28" i="3"/>
  <c r="EN28" i="3" s="1"/>
  <c r="EQ28" i="3" s="1"/>
  <c r="EL28" i="3"/>
  <c r="EH28" i="3"/>
  <c r="DV28" i="3"/>
  <c r="DW28" i="3" s="1"/>
  <c r="DZ28" i="3" s="1"/>
  <c r="EB28" i="3" s="1"/>
  <c r="DU28" i="3"/>
  <c r="DQ28" i="3"/>
  <c r="DE28" i="3"/>
  <c r="DF28" i="3" s="1"/>
  <c r="DI28" i="3" s="1"/>
  <c r="DD28" i="3"/>
  <c r="CZ28" i="3"/>
  <c r="BW28" i="3"/>
  <c r="BX28" i="3" s="1"/>
  <c r="BV28" i="3"/>
  <c r="BR28" i="3"/>
  <c r="BF28" i="3"/>
  <c r="BG28" i="3" s="1"/>
  <c r="BJ28" i="3" s="1"/>
  <c r="BL28" i="3" s="1"/>
  <c r="BE28" i="3"/>
  <c r="BA28" i="3"/>
  <c r="AO28" i="3"/>
  <c r="AP28" i="3" s="1"/>
  <c r="AN28" i="3"/>
  <c r="AJ28" i="3"/>
  <c r="X28" i="3"/>
  <c r="Y28" i="3" s="1"/>
  <c r="Z29" i="3" s="1"/>
  <c r="W28" i="3"/>
  <c r="S28" i="3"/>
  <c r="G28" i="3"/>
  <c r="H28" i="3" s="1"/>
  <c r="F28" i="3"/>
  <c r="B28" i="3"/>
  <c r="KW27" i="3"/>
  <c r="KF27" i="3"/>
  <c r="JO27" i="3"/>
  <c r="IY27" i="3"/>
  <c r="IK27" i="3"/>
  <c r="IL27" i="3" s="1"/>
  <c r="IJ27" i="3"/>
  <c r="IF27" i="3"/>
  <c r="HT27" i="3"/>
  <c r="HU27" i="3" s="1"/>
  <c r="HX27" i="3" s="1"/>
  <c r="HS27" i="3"/>
  <c r="HO27" i="3"/>
  <c r="HC27" i="3"/>
  <c r="HD27" i="3" s="1"/>
  <c r="HB27" i="3"/>
  <c r="GX27" i="3"/>
  <c r="GL27" i="3"/>
  <c r="GM27" i="3" s="1"/>
  <c r="GK27" i="3"/>
  <c r="FU27" i="3"/>
  <c r="FV27" i="3" s="1"/>
  <c r="FT27" i="3"/>
  <c r="FP27" i="3"/>
  <c r="FD27" i="3"/>
  <c r="FE27" i="3" s="1"/>
  <c r="FC27" i="3"/>
  <c r="EY27" i="3"/>
  <c r="EM27" i="3"/>
  <c r="EN27" i="3" s="1"/>
  <c r="EQ27" i="3" s="1"/>
  <c r="ES27" i="3" s="1"/>
  <c r="EL27" i="3"/>
  <c r="EH27" i="3"/>
  <c r="DV27" i="3"/>
  <c r="DW27" i="3" s="1"/>
  <c r="DU27" i="3"/>
  <c r="DQ27" i="3"/>
  <c r="DE27" i="3"/>
  <c r="DF27" i="3" s="1"/>
  <c r="DD27" i="3"/>
  <c r="CZ27" i="3"/>
  <c r="BW27" i="3"/>
  <c r="BX27" i="3" s="1"/>
  <c r="BV27" i="3"/>
  <c r="BR27" i="3"/>
  <c r="BF27" i="3"/>
  <c r="BG27" i="3" s="1"/>
  <c r="BH28" i="3" s="1"/>
  <c r="BE27" i="3"/>
  <c r="BA27" i="3"/>
  <c r="AO27" i="3"/>
  <c r="AP27" i="3" s="1"/>
  <c r="AN27" i="3"/>
  <c r="AJ27" i="3"/>
  <c r="X27" i="3"/>
  <c r="Y27" i="3" s="1"/>
  <c r="AB27" i="3" s="1"/>
  <c r="AD27" i="3" s="1"/>
  <c r="W27" i="3"/>
  <c r="S27" i="3"/>
  <c r="G27" i="3"/>
  <c r="H27" i="3" s="1"/>
  <c r="F27" i="3"/>
  <c r="B27" i="3"/>
  <c r="KW26" i="3"/>
  <c r="KF26" i="3"/>
  <c r="JO26" i="3"/>
  <c r="IY26" i="3"/>
  <c r="IK26" i="3"/>
  <c r="IL26" i="3" s="1"/>
  <c r="IJ26" i="3"/>
  <c r="IF26" i="3"/>
  <c r="HT26" i="3"/>
  <c r="HU26" i="3" s="1"/>
  <c r="HX26" i="3" s="1"/>
  <c r="HZ26" i="3" s="1"/>
  <c r="HS26" i="3"/>
  <c r="HO26" i="3"/>
  <c r="HC26" i="3"/>
  <c r="HD26" i="3" s="1"/>
  <c r="HB26" i="3"/>
  <c r="GX26" i="3"/>
  <c r="GL26" i="3"/>
  <c r="GM26" i="3" s="1"/>
  <c r="GK26" i="3"/>
  <c r="FU26" i="3"/>
  <c r="FV26" i="3" s="1"/>
  <c r="FY26" i="3" s="1"/>
  <c r="GA26" i="3" s="1"/>
  <c r="FT26" i="3"/>
  <c r="FP26" i="3"/>
  <c r="FD26" i="3"/>
  <c r="FE26" i="3" s="1"/>
  <c r="FC26" i="3"/>
  <c r="EY26" i="3"/>
  <c r="EM26" i="3"/>
  <c r="EN26" i="3" s="1"/>
  <c r="EL26" i="3"/>
  <c r="EH26" i="3"/>
  <c r="DV26" i="3"/>
  <c r="DW26" i="3" s="1"/>
  <c r="DU26" i="3"/>
  <c r="DQ26" i="3"/>
  <c r="DE26" i="3"/>
  <c r="DF26" i="3" s="1"/>
  <c r="DD26" i="3"/>
  <c r="CZ26" i="3"/>
  <c r="BW26" i="3"/>
  <c r="BX26" i="3" s="1"/>
  <c r="BV26" i="3"/>
  <c r="BR26" i="3"/>
  <c r="BF26" i="3"/>
  <c r="BG26" i="3" s="1"/>
  <c r="BJ26" i="3" s="1"/>
  <c r="BE26" i="3"/>
  <c r="BA26" i="3"/>
  <c r="AO26" i="3"/>
  <c r="AP26" i="3" s="1"/>
  <c r="AN26" i="3"/>
  <c r="AJ26" i="3"/>
  <c r="X26" i="3"/>
  <c r="Y26" i="3" s="1"/>
  <c r="W26" i="3"/>
  <c r="S26" i="3"/>
  <c r="G26" i="3"/>
  <c r="H26" i="3" s="1"/>
  <c r="F26" i="3"/>
  <c r="B26" i="3"/>
  <c r="KW25" i="3"/>
  <c r="KF25" i="3"/>
  <c r="JO25" i="3"/>
  <c r="IY25" i="3"/>
  <c r="IK25" i="3"/>
  <c r="IL25" i="3" s="1"/>
  <c r="IJ25" i="3"/>
  <c r="IF25" i="3"/>
  <c r="HT25" i="3"/>
  <c r="HU25" i="3" s="1"/>
  <c r="HX25" i="3" s="1"/>
  <c r="HZ25" i="3" s="1"/>
  <c r="HS25" i="3"/>
  <c r="HO25" i="3"/>
  <c r="HC25" i="3"/>
  <c r="HD25" i="3" s="1"/>
  <c r="HB25" i="3"/>
  <c r="GX25" i="3"/>
  <c r="GL25" i="3"/>
  <c r="GM25" i="3" s="1"/>
  <c r="GK25" i="3"/>
  <c r="FU25" i="3"/>
  <c r="FV25" i="3" s="1"/>
  <c r="FY25" i="3" s="1"/>
  <c r="GA25" i="3" s="1"/>
  <c r="FT25" i="3"/>
  <c r="FP25" i="3"/>
  <c r="FD25" i="3"/>
  <c r="FE25" i="3" s="1"/>
  <c r="FC25" i="3"/>
  <c r="EY25" i="3"/>
  <c r="EM25" i="3"/>
  <c r="EN25" i="3" s="1"/>
  <c r="EQ25" i="3" s="1"/>
  <c r="ES25" i="3" s="1"/>
  <c r="EL25" i="3"/>
  <c r="EH25" i="3"/>
  <c r="DV25" i="3"/>
  <c r="DW25" i="3" s="1"/>
  <c r="DZ25" i="3" s="1"/>
  <c r="EB25" i="3" s="1"/>
  <c r="DU25" i="3"/>
  <c r="DQ25" i="3"/>
  <c r="DE25" i="3"/>
  <c r="DF25" i="3" s="1"/>
  <c r="DI25" i="3" s="1"/>
  <c r="DK25" i="3" s="1"/>
  <c r="DD25" i="3"/>
  <c r="CZ25" i="3"/>
  <c r="BW25" i="3"/>
  <c r="BX25" i="3" s="1"/>
  <c r="BV25" i="3"/>
  <c r="BR25" i="3"/>
  <c r="BF25" i="3"/>
  <c r="BG25" i="3" s="1"/>
  <c r="BJ25" i="3" s="1"/>
  <c r="BL25" i="3" s="1"/>
  <c r="BE25" i="3"/>
  <c r="BA25" i="3"/>
  <c r="AO25" i="3"/>
  <c r="AP25" i="3" s="1"/>
  <c r="AN25" i="3"/>
  <c r="AJ25" i="3"/>
  <c r="X25" i="3"/>
  <c r="Y25" i="3" s="1"/>
  <c r="Z26" i="3" s="1"/>
  <c r="W25" i="3"/>
  <c r="S25" i="3"/>
  <c r="G25" i="3"/>
  <c r="H25" i="3" s="1"/>
  <c r="F25" i="3"/>
  <c r="B25" i="3"/>
  <c r="KW24" i="3"/>
  <c r="KF24" i="3"/>
  <c r="JO24" i="3"/>
  <c r="IY24" i="3"/>
  <c r="IK24" i="3"/>
  <c r="IL24" i="3" s="1"/>
  <c r="IJ24" i="3"/>
  <c r="IF24" i="3"/>
  <c r="HT24" i="3"/>
  <c r="HU24" i="3" s="1"/>
  <c r="HS24" i="3"/>
  <c r="HO24" i="3"/>
  <c r="HC24" i="3"/>
  <c r="HD24" i="3" s="1"/>
  <c r="HB24" i="3"/>
  <c r="GX24" i="3"/>
  <c r="GL24" i="3"/>
  <c r="GM24" i="3" s="1"/>
  <c r="GK24" i="3"/>
  <c r="FU24" i="3"/>
  <c r="FV24" i="3" s="1"/>
  <c r="FT24" i="3"/>
  <c r="FP24" i="3"/>
  <c r="FD24" i="3"/>
  <c r="FE24" i="3" s="1"/>
  <c r="FC24" i="3"/>
  <c r="EY24" i="3"/>
  <c r="EM24" i="3"/>
  <c r="EN24" i="3" s="1"/>
  <c r="EL24" i="3"/>
  <c r="EH24" i="3"/>
  <c r="DV24" i="3"/>
  <c r="DW24" i="3" s="1"/>
  <c r="DU24" i="3"/>
  <c r="DQ24" i="3"/>
  <c r="DE24" i="3"/>
  <c r="DF24" i="3" s="1"/>
  <c r="DD24" i="3"/>
  <c r="CZ24" i="3"/>
  <c r="BW24" i="3"/>
  <c r="BX24" i="3" s="1"/>
  <c r="BV24" i="3"/>
  <c r="BR24" i="3"/>
  <c r="BF24" i="3"/>
  <c r="BG24" i="3" s="1"/>
  <c r="BE24" i="3"/>
  <c r="BA24" i="3"/>
  <c r="AO24" i="3"/>
  <c r="AP24" i="3" s="1"/>
  <c r="AN24" i="3"/>
  <c r="AJ24" i="3"/>
  <c r="X24" i="3"/>
  <c r="Y24" i="3" s="1"/>
  <c r="W24" i="3"/>
  <c r="S24" i="3"/>
  <c r="G24" i="3"/>
  <c r="H24" i="3" s="1"/>
  <c r="F24" i="3"/>
  <c r="B24" i="3"/>
  <c r="KW23" i="3"/>
  <c r="KF23" i="3"/>
  <c r="JO23" i="3"/>
  <c r="IY23" i="3"/>
  <c r="IK23" i="3"/>
  <c r="IL23" i="3" s="1"/>
  <c r="IJ23" i="3"/>
  <c r="IF23" i="3"/>
  <c r="HT23" i="3"/>
  <c r="HU23" i="3" s="1"/>
  <c r="HX23" i="3" s="1"/>
  <c r="HS23" i="3"/>
  <c r="HO23" i="3"/>
  <c r="HC23" i="3"/>
  <c r="HD23" i="3" s="1"/>
  <c r="HB23" i="3"/>
  <c r="GX23" i="3"/>
  <c r="GL23" i="3"/>
  <c r="GM23" i="3" s="1"/>
  <c r="GK23" i="3"/>
  <c r="FU23" i="3"/>
  <c r="FV23" i="3" s="1"/>
  <c r="FY23" i="3" s="1"/>
  <c r="FT23" i="3"/>
  <c r="FP23" i="3"/>
  <c r="FD23" i="3"/>
  <c r="FE23" i="3" s="1"/>
  <c r="FC23" i="3"/>
  <c r="EY23" i="3"/>
  <c r="EM23" i="3"/>
  <c r="EN23" i="3" s="1"/>
  <c r="EQ23" i="3" s="1"/>
  <c r="EL23" i="3"/>
  <c r="EH23" i="3"/>
  <c r="DV23" i="3"/>
  <c r="DW23" i="3" s="1"/>
  <c r="DZ23" i="3" s="1"/>
  <c r="DU23" i="3"/>
  <c r="DQ23" i="3"/>
  <c r="DE23" i="3"/>
  <c r="DF23" i="3" s="1"/>
  <c r="DI23" i="3" s="1"/>
  <c r="DD23" i="3"/>
  <c r="CZ23" i="3"/>
  <c r="BW23" i="3"/>
  <c r="BX23" i="3" s="1"/>
  <c r="BV23" i="3"/>
  <c r="BR23" i="3"/>
  <c r="BF23" i="3"/>
  <c r="BG23" i="3" s="1"/>
  <c r="BJ23" i="3" s="1"/>
  <c r="BE23" i="3"/>
  <c r="BA23" i="3"/>
  <c r="AO23" i="3"/>
  <c r="AP23" i="3" s="1"/>
  <c r="AN23" i="3"/>
  <c r="AJ23" i="3"/>
  <c r="X23" i="3"/>
  <c r="Y23" i="3" s="1"/>
  <c r="AB23" i="3" s="1"/>
  <c r="W23" i="3"/>
  <c r="S23" i="3"/>
  <c r="G23" i="3"/>
  <c r="H23" i="3" s="1"/>
  <c r="K23" i="3" s="1"/>
  <c r="F23" i="3"/>
  <c r="B23" i="3"/>
  <c r="KW22" i="3"/>
  <c r="KF22" i="3"/>
  <c r="JO22" i="3"/>
  <c r="JO6" i="3" s="1"/>
  <c r="JQ6" i="3" s="1"/>
  <c r="IY22" i="3"/>
  <c r="IK22" i="3"/>
  <c r="IL22" i="3" s="1"/>
  <c r="IJ22" i="3"/>
  <c r="IF22" i="3"/>
  <c r="HT22" i="3"/>
  <c r="HU22" i="3" s="1"/>
  <c r="HX22" i="3" s="1"/>
  <c r="HZ22" i="3" s="1"/>
  <c r="HS22" i="3"/>
  <c r="HO22" i="3"/>
  <c r="HC22" i="3"/>
  <c r="HD22" i="3" s="1"/>
  <c r="HG22" i="3" s="1"/>
  <c r="HB22" i="3"/>
  <c r="GX22" i="3"/>
  <c r="GL22" i="3"/>
  <c r="GM22" i="3" s="1"/>
  <c r="GK22" i="3"/>
  <c r="FU22" i="3"/>
  <c r="FV22" i="3" s="1"/>
  <c r="FY22" i="3" s="1"/>
  <c r="GA22" i="3" s="1"/>
  <c r="FT22" i="3"/>
  <c r="FP22" i="3"/>
  <c r="FD22" i="3"/>
  <c r="FE22" i="3" s="1"/>
  <c r="FH22" i="3" s="1"/>
  <c r="FJ22" i="3" s="1"/>
  <c r="FC22" i="3"/>
  <c r="EY22" i="3"/>
  <c r="EM22" i="3"/>
  <c r="EN22" i="3" s="1"/>
  <c r="EQ22" i="3" s="1"/>
  <c r="EL22" i="3"/>
  <c r="EH22" i="3"/>
  <c r="DV22" i="3"/>
  <c r="DW22" i="3" s="1"/>
  <c r="DZ22" i="3" s="1"/>
  <c r="EB22" i="3" s="1"/>
  <c r="DU22" i="3"/>
  <c r="DQ22" i="3"/>
  <c r="DE22" i="3"/>
  <c r="DF22" i="3" s="1"/>
  <c r="DI22" i="3" s="1"/>
  <c r="DD22" i="3"/>
  <c r="CZ22" i="3"/>
  <c r="BW22" i="3"/>
  <c r="BX22" i="3" s="1"/>
  <c r="BV22" i="3"/>
  <c r="BR22" i="3"/>
  <c r="BF22" i="3"/>
  <c r="BG22" i="3" s="1"/>
  <c r="BE22" i="3"/>
  <c r="BA22" i="3"/>
  <c r="AO22" i="3"/>
  <c r="AP22" i="3" s="1"/>
  <c r="AS22" i="3" s="1"/>
  <c r="AU22" i="3" s="1"/>
  <c r="AN22" i="3"/>
  <c r="AJ22" i="3"/>
  <c r="X22" i="3"/>
  <c r="Y22" i="3" s="1"/>
  <c r="W22" i="3"/>
  <c r="S22" i="3"/>
  <c r="G22" i="3"/>
  <c r="H22" i="3" s="1"/>
  <c r="K22" i="3" s="1"/>
  <c r="F22" i="3"/>
  <c r="B22" i="3"/>
  <c r="KW21" i="3"/>
  <c r="KF21" i="3"/>
  <c r="JO21" i="3"/>
  <c r="IY21" i="3"/>
  <c r="IK21" i="3"/>
  <c r="IL21" i="3" s="1"/>
  <c r="IJ21" i="3"/>
  <c r="IF21" i="3"/>
  <c r="HT21" i="3"/>
  <c r="HU21" i="3" s="1"/>
  <c r="HX21" i="3" s="1"/>
  <c r="HS21" i="3"/>
  <c r="HO21" i="3"/>
  <c r="HC21" i="3"/>
  <c r="HD21" i="3" s="1"/>
  <c r="HG21" i="3" s="1"/>
  <c r="HB21" i="3"/>
  <c r="GX21" i="3"/>
  <c r="GL21" i="3"/>
  <c r="GM21" i="3" s="1"/>
  <c r="GK21" i="3"/>
  <c r="FU21" i="3"/>
  <c r="FV21" i="3" s="1"/>
  <c r="FY21" i="3" s="1"/>
  <c r="FT21" i="3"/>
  <c r="FP21" i="3"/>
  <c r="FD21" i="3"/>
  <c r="FE21" i="3" s="1"/>
  <c r="FC21" i="3"/>
  <c r="EY21" i="3"/>
  <c r="EM21" i="3"/>
  <c r="EN21" i="3" s="1"/>
  <c r="EL21" i="3"/>
  <c r="EH21" i="3"/>
  <c r="DV21" i="3"/>
  <c r="DW21" i="3" s="1"/>
  <c r="DZ21" i="3" s="1"/>
  <c r="DU21" i="3"/>
  <c r="DQ21" i="3"/>
  <c r="DE21" i="3"/>
  <c r="DF21" i="3" s="1"/>
  <c r="DD21" i="3"/>
  <c r="CZ21" i="3"/>
  <c r="BW21" i="3"/>
  <c r="BX21" i="3" s="1"/>
  <c r="CA21" i="3" s="1"/>
  <c r="CC21" i="3" s="1"/>
  <c r="BV21" i="3"/>
  <c r="BR21" i="3"/>
  <c r="BF21" i="3"/>
  <c r="BG21" i="3" s="1"/>
  <c r="BJ21" i="3" s="1"/>
  <c r="BE21" i="3"/>
  <c r="BA21" i="3"/>
  <c r="AO21" i="3"/>
  <c r="AP21" i="3" s="1"/>
  <c r="AN21" i="3"/>
  <c r="AJ21" i="3"/>
  <c r="X21" i="3"/>
  <c r="Y21" i="3" s="1"/>
  <c r="AB21" i="3" s="1"/>
  <c r="AD21" i="3" s="1"/>
  <c r="W21" i="3"/>
  <c r="S21" i="3"/>
  <c r="G21" i="3"/>
  <c r="H21" i="3" s="1"/>
  <c r="K21" i="3" s="1"/>
  <c r="M21" i="3" s="1"/>
  <c r="F21" i="3"/>
  <c r="B21" i="3"/>
  <c r="KW20" i="3"/>
  <c r="KF20" i="3"/>
  <c r="JO20" i="3"/>
  <c r="IY20" i="3"/>
  <c r="IK20" i="3"/>
  <c r="IL20" i="3" s="1"/>
  <c r="IJ20" i="3"/>
  <c r="IF20" i="3"/>
  <c r="HT20" i="3"/>
  <c r="HU20" i="3" s="1"/>
  <c r="HX20" i="3" s="1"/>
  <c r="HS20" i="3"/>
  <c r="HO20" i="3"/>
  <c r="HC20" i="3"/>
  <c r="HD20" i="3" s="1"/>
  <c r="HB20" i="3"/>
  <c r="GX20" i="3"/>
  <c r="GL20" i="3"/>
  <c r="GM20" i="3" s="1"/>
  <c r="GK20" i="3"/>
  <c r="FU20" i="3"/>
  <c r="FV20" i="3" s="1"/>
  <c r="FT20" i="3"/>
  <c r="FP20" i="3"/>
  <c r="FD20" i="3"/>
  <c r="FE20" i="3" s="1"/>
  <c r="FC20" i="3"/>
  <c r="EY20" i="3"/>
  <c r="EM20" i="3"/>
  <c r="EN20" i="3" s="1"/>
  <c r="EQ20" i="3" s="1"/>
  <c r="EL20" i="3"/>
  <c r="EH20" i="3"/>
  <c r="DV20" i="3"/>
  <c r="DW20" i="3" s="1"/>
  <c r="DU20" i="3"/>
  <c r="DQ20" i="3"/>
  <c r="DE20" i="3"/>
  <c r="DF20" i="3" s="1"/>
  <c r="DI20" i="3" s="1"/>
  <c r="DK20" i="3" s="1"/>
  <c r="DD20" i="3"/>
  <c r="CZ20" i="3"/>
  <c r="BW20" i="3"/>
  <c r="BX20" i="3" s="1"/>
  <c r="BV20" i="3"/>
  <c r="BR20" i="3"/>
  <c r="BF20" i="3"/>
  <c r="BG20" i="3" s="1"/>
  <c r="BJ20" i="3" s="1"/>
  <c r="BE20" i="3"/>
  <c r="BA20" i="3"/>
  <c r="AO20" i="3"/>
  <c r="AP20" i="3" s="1"/>
  <c r="AN20" i="3"/>
  <c r="AJ20" i="3"/>
  <c r="X20" i="3"/>
  <c r="Y20" i="3" s="1"/>
  <c r="AB20" i="3" s="1"/>
  <c r="AD20" i="3" s="1"/>
  <c r="W20" i="3"/>
  <c r="S20" i="3"/>
  <c r="G20" i="3"/>
  <c r="H20" i="3" s="1"/>
  <c r="F20" i="3"/>
  <c r="B20" i="3"/>
  <c r="KW19" i="3"/>
  <c r="KG19" i="3"/>
  <c r="KH19" i="3" s="1"/>
  <c r="KF19" i="3"/>
  <c r="KB19" i="3"/>
  <c r="JP19" i="3"/>
  <c r="JQ19" i="3" s="1"/>
  <c r="JO19" i="3"/>
  <c r="JK19" i="3"/>
  <c r="IY19" i="3"/>
  <c r="IL19" i="3"/>
  <c r="IK19" i="3"/>
  <c r="IJ19" i="3"/>
  <c r="IF19" i="3"/>
  <c r="HX19" i="3"/>
  <c r="HT19" i="3"/>
  <c r="HU19" i="3" s="1"/>
  <c r="HS19" i="3"/>
  <c r="HO19" i="3"/>
  <c r="HC19" i="3"/>
  <c r="HD19" i="3" s="1"/>
  <c r="HG19" i="3" s="1"/>
  <c r="HI19" i="3" s="1"/>
  <c r="HB19" i="3"/>
  <c r="GX19" i="3"/>
  <c r="GL19" i="3"/>
  <c r="GM19" i="3" s="1"/>
  <c r="GK19" i="3"/>
  <c r="FU19" i="3"/>
  <c r="FV19" i="3" s="1"/>
  <c r="FY19" i="3" s="1"/>
  <c r="FT19" i="3"/>
  <c r="FP19" i="3"/>
  <c r="FD19" i="3"/>
  <c r="FE19" i="3" s="1"/>
  <c r="FH19" i="3" s="1"/>
  <c r="FC19" i="3"/>
  <c r="EY19" i="3"/>
  <c r="EM19" i="3"/>
  <c r="EN19" i="3" s="1"/>
  <c r="EL19" i="3"/>
  <c r="EH19" i="3"/>
  <c r="DV19" i="3"/>
  <c r="DW19" i="3" s="1"/>
  <c r="DZ19" i="3" s="1"/>
  <c r="DU19" i="3"/>
  <c r="DQ19" i="3"/>
  <c r="DE19" i="3"/>
  <c r="DF19" i="3" s="1"/>
  <c r="DD19" i="3"/>
  <c r="CZ19" i="3"/>
  <c r="BW19" i="3"/>
  <c r="BX19" i="3" s="1"/>
  <c r="BV19" i="3"/>
  <c r="BR19" i="3"/>
  <c r="BF19" i="3"/>
  <c r="BG19" i="3" s="1"/>
  <c r="BE19" i="3"/>
  <c r="BA19" i="3"/>
  <c r="AO19" i="3"/>
  <c r="AP19" i="3" s="1"/>
  <c r="AN19" i="3"/>
  <c r="AJ19" i="3"/>
  <c r="X19" i="3"/>
  <c r="Y19" i="3" s="1"/>
  <c r="W19" i="3"/>
  <c r="S19" i="3"/>
  <c r="G19" i="3"/>
  <c r="H19" i="3" s="1"/>
  <c r="F19" i="3"/>
  <c r="B19" i="3"/>
  <c r="ME18" i="3"/>
  <c r="LN18" i="3"/>
  <c r="KW18" i="3"/>
  <c r="KG18" i="3"/>
  <c r="KH18" i="3" s="1"/>
  <c r="KF18" i="3"/>
  <c r="KB18" i="3"/>
  <c r="JP18" i="3"/>
  <c r="JQ18" i="3" s="1"/>
  <c r="JO18" i="3"/>
  <c r="JK18" i="3"/>
  <c r="IZ18" i="3"/>
  <c r="JA18" i="3" s="1"/>
  <c r="IY18" i="3"/>
  <c r="IK18" i="3"/>
  <c r="IL18" i="3" s="1"/>
  <c r="IJ18" i="3"/>
  <c r="IF18" i="3"/>
  <c r="HT18" i="3"/>
  <c r="HU18" i="3" s="1"/>
  <c r="HS18" i="3"/>
  <c r="HO18" i="3"/>
  <c r="HC18" i="3"/>
  <c r="HD18" i="3" s="1"/>
  <c r="HB18" i="3"/>
  <c r="GX18" i="3"/>
  <c r="GL18" i="3"/>
  <c r="GM18" i="3" s="1"/>
  <c r="GK18" i="3"/>
  <c r="FU18" i="3"/>
  <c r="FV18" i="3" s="1"/>
  <c r="FT18" i="3"/>
  <c r="FP18" i="3"/>
  <c r="FD18" i="3"/>
  <c r="FE18" i="3" s="1"/>
  <c r="FC18" i="3"/>
  <c r="EY18" i="3"/>
  <c r="EM18" i="3"/>
  <c r="EN18" i="3" s="1"/>
  <c r="EQ18" i="3" s="1"/>
  <c r="EL18" i="3"/>
  <c r="EH18" i="3"/>
  <c r="DV18" i="3"/>
  <c r="DW18" i="3" s="1"/>
  <c r="DU18" i="3"/>
  <c r="DQ18" i="3"/>
  <c r="DE18" i="3"/>
  <c r="DF18" i="3" s="1"/>
  <c r="DI18" i="3" s="1"/>
  <c r="DD18" i="3"/>
  <c r="CZ18" i="3"/>
  <c r="BW18" i="3"/>
  <c r="BX18" i="3" s="1"/>
  <c r="BV18" i="3"/>
  <c r="BR18" i="3"/>
  <c r="BF18" i="3"/>
  <c r="BG18" i="3" s="1"/>
  <c r="BE18" i="3"/>
  <c r="BA18" i="3"/>
  <c r="AO18" i="3"/>
  <c r="AP18" i="3" s="1"/>
  <c r="AN18" i="3"/>
  <c r="AJ18" i="3"/>
  <c r="X18" i="3"/>
  <c r="Y18" i="3" s="1"/>
  <c r="AB18" i="3" s="1"/>
  <c r="W18" i="3"/>
  <c r="S18" i="3"/>
  <c r="G18" i="3"/>
  <c r="H18" i="3" s="1"/>
  <c r="F18" i="3"/>
  <c r="B18" i="3"/>
  <c r="ME17" i="3"/>
  <c r="LN17" i="3"/>
  <c r="KW17" i="3"/>
  <c r="KG17" i="3"/>
  <c r="KH17" i="3" s="1"/>
  <c r="KF17" i="3"/>
  <c r="KB17" i="3"/>
  <c r="JP17" i="3"/>
  <c r="JQ17" i="3" s="1"/>
  <c r="JO17" i="3"/>
  <c r="JK17" i="3"/>
  <c r="IZ17" i="3"/>
  <c r="JA17" i="3" s="1"/>
  <c r="IY17" i="3"/>
  <c r="IK17" i="3"/>
  <c r="IL17" i="3" s="1"/>
  <c r="IJ17" i="3"/>
  <c r="IF17" i="3"/>
  <c r="HT17" i="3"/>
  <c r="HU17" i="3" s="1"/>
  <c r="HS17" i="3"/>
  <c r="HO17" i="3"/>
  <c r="HC17" i="3"/>
  <c r="HD17" i="3" s="1"/>
  <c r="HB17" i="3"/>
  <c r="GX17" i="3"/>
  <c r="GL17" i="3"/>
  <c r="GM17" i="3" s="1"/>
  <c r="GK17" i="3"/>
  <c r="FU17" i="3"/>
  <c r="FV17" i="3" s="1"/>
  <c r="FT17" i="3"/>
  <c r="FP17" i="3"/>
  <c r="FD17" i="3"/>
  <c r="FE17" i="3" s="1"/>
  <c r="FC17" i="3"/>
  <c r="EY17" i="3"/>
  <c r="EM17" i="3"/>
  <c r="EN17" i="3" s="1"/>
  <c r="EQ17" i="3" s="1"/>
  <c r="EL17" i="3"/>
  <c r="EH17" i="3"/>
  <c r="DV17" i="3"/>
  <c r="DW17" i="3" s="1"/>
  <c r="DU17" i="3"/>
  <c r="DQ17" i="3"/>
  <c r="DE17" i="3"/>
  <c r="DF17" i="3" s="1"/>
  <c r="DI17" i="3" s="1"/>
  <c r="DD17" i="3"/>
  <c r="CZ17" i="3"/>
  <c r="BW17" i="3"/>
  <c r="BX17" i="3" s="1"/>
  <c r="BV17" i="3"/>
  <c r="BR17" i="3"/>
  <c r="BF17" i="3"/>
  <c r="BG17" i="3" s="1"/>
  <c r="BE17" i="3"/>
  <c r="BA17" i="3"/>
  <c r="AO17" i="3"/>
  <c r="AP17" i="3" s="1"/>
  <c r="AN17" i="3"/>
  <c r="AJ17" i="3"/>
  <c r="X17" i="3"/>
  <c r="Y17" i="3" s="1"/>
  <c r="AB17" i="3" s="1"/>
  <c r="W17" i="3"/>
  <c r="S17" i="3"/>
  <c r="G17" i="3"/>
  <c r="H17" i="3" s="1"/>
  <c r="F17" i="3"/>
  <c r="B17" i="3"/>
  <c r="ME16" i="3"/>
  <c r="ME6" i="3" s="1"/>
  <c r="MG6" i="3" s="1"/>
  <c r="LN16" i="3"/>
  <c r="KW16" i="3"/>
  <c r="KG16" i="3"/>
  <c r="KH16" i="3" s="1"/>
  <c r="KF16" i="3"/>
  <c r="KB16" i="3"/>
  <c r="JP16" i="3"/>
  <c r="JQ16" i="3" s="1"/>
  <c r="JO16" i="3"/>
  <c r="JK16" i="3"/>
  <c r="IZ16" i="3"/>
  <c r="JA16" i="3" s="1"/>
  <c r="IY16" i="3"/>
  <c r="IK16" i="3"/>
  <c r="IL16" i="3" s="1"/>
  <c r="IJ16" i="3"/>
  <c r="IF16" i="3"/>
  <c r="HT16" i="3"/>
  <c r="HU16" i="3" s="1"/>
  <c r="HS16" i="3"/>
  <c r="HO16" i="3"/>
  <c r="HC16" i="3"/>
  <c r="HD16" i="3" s="1"/>
  <c r="HB16" i="3"/>
  <c r="GX16" i="3"/>
  <c r="GL16" i="3"/>
  <c r="GM16" i="3" s="1"/>
  <c r="GK16" i="3"/>
  <c r="FU16" i="3"/>
  <c r="FV16" i="3" s="1"/>
  <c r="FT16" i="3"/>
  <c r="FP16" i="3"/>
  <c r="FD16" i="3"/>
  <c r="FE16" i="3" s="1"/>
  <c r="FC16" i="3"/>
  <c r="EY16" i="3"/>
  <c r="EM16" i="3"/>
  <c r="EN16" i="3" s="1"/>
  <c r="EQ16" i="3" s="1"/>
  <c r="EL16" i="3"/>
  <c r="EH16" i="3"/>
  <c r="DV16" i="3"/>
  <c r="DW16" i="3" s="1"/>
  <c r="DU16" i="3"/>
  <c r="DQ16" i="3"/>
  <c r="DE16" i="3"/>
  <c r="DF16" i="3" s="1"/>
  <c r="DI16" i="3" s="1"/>
  <c r="DD16" i="3"/>
  <c r="CZ16" i="3"/>
  <c r="BW16" i="3"/>
  <c r="BX16" i="3" s="1"/>
  <c r="BV16" i="3"/>
  <c r="BR16" i="3"/>
  <c r="BF16" i="3"/>
  <c r="BG16" i="3" s="1"/>
  <c r="BE16" i="3"/>
  <c r="BA16" i="3"/>
  <c r="AO16" i="3"/>
  <c r="AP16" i="3" s="1"/>
  <c r="AN16" i="3"/>
  <c r="AJ16" i="3"/>
  <c r="X16" i="3"/>
  <c r="Y16" i="3" s="1"/>
  <c r="AB16" i="3" s="1"/>
  <c r="W16" i="3"/>
  <c r="S16" i="3"/>
  <c r="G16" i="3"/>
  <c r="H16" i="3" s="1"/>
  <c r="F16" i="3"/>
  <c r="B16" i="3"/>
  <c r="ME15" i="3"/>
  <c r="LN15" i="3"/>
  <c r="KX15" i="3"/>
  <c r="KY15" i="3" s="1"/>
  <c r="KW15" i="3"/>
  <c r="KS15" i="3"/>
  <c r="KG15" i="3"/>
  <c r="KH15" i="3" s="1"/>
  <c r="KF15" i="3"/>
  <c r="KB15" i="3"/>
  <c r="JP15" i="3"/>
  <c r="JQ15" i="3" s="1"/>
  <c r="JO15" i="3"/>
  <c r="JK15" i="3"/>
  <c r="IZ15" i="3"/>
  <c r="JA15" i="3" s="1"/>
  <c r="IY15" i="3"/>
  <c r="IK15" i="3"/>
  <c r="IL15" i="3" s="1"/>
  <c r="IJ15" i="3"/>
  <c r="IF15" i="3"/>
  <c r="HT15" i="3"/>
  <c r="HU15" i="3" s="1"/>
  <c r="HS15" i="3"/>
  <c r="HO15" i="3"/>
  <c r="HC15" i="3"/>
  <c r="HD15" i="3" s="1"/>
  <c r="HB15" i="3"/>
  <c r="GX15" i="3"/>
  <c r="GL15" i="3"/>
  <c r="GM15" i="3" s="1"/>
  <c r="GK15" i="3"/>
  <c r="FU15" i="3"/>
  <c r="FV15" i="3" s="1"/>
  <c r="FT15" i="3"/>
  <c r="FP15" i="3"/>
  <c r="FD15" i="3"/>
  <c r="FE15" i="3" s="1"/>
  <c r="FC15" i="3"/>
  <c r="EY15" i="3"/>
  <c r="EM15" i="3"/>
  <c r="EN15" i="3" s="1"/>
  <c r="EQ15" i="3" s="1"/>
  <c r="EL15" i="3"/>
  <c r="EH15" i="3"/>
  <c r="DV15" i="3"/>
  <c r="DW15" i="3" s="1"/>
  <c r="DU15" i="3"/>
  <c r="DQ15" i="3"/>
  <c r="DE15" i="3"/>
  <c r="DF15" i="3" s="1"/>
  <c r="DI15" i="3" s="1"/>
  <c r="DD15" i="3"/>
  <c r="CZ15" i="3"/>
  <c r="BW15" i="3"/>
  <c r="BX15" i="3" s="1"/>
  <c r="BV15" i="3"/>
  <c r="BR15" i="3"/>
  <c r="BF15" i="3"/>
  <c r="BG15" i="3" s="1"/>
  <c r="BE15" i="3"/>
  <c r="BA15" i="3"/>
  <c r="AO15" i="3"/>
  <c r="AP15" i="3" s="1"/>
  <c r="AN15" i="3"/>
  <c r="AJ15" i="3"/>
  <c r="X15" i="3"/>
  <c r="Y15" i="3" s="1"/>
  <c r="AB15" i="3" s="1"/>
  <c r="W15" i="3"/>
  <c r="S15" i="3"/>
  <c r="G15" i="3"/>
  <c r="H15" i="3" s="1"/>
  <c r="F15" i="3"/>
  <c r="B15" i="3"/>
  <c r="MF14" i="3"/>
  <c r="MG14" i="3" s="1"/>
  <c r="ME14" i="3"/>
  <c r="MA14" i="3"/>
  <c r="LO14" i="3"/>
  <c r="LP14" i="3" s="1"/>
  <c r="LS14" i="3" s="1"/>
  <c r="LN14" i="3"/>
  <c r="LJ14" i="3"/>
  <c r="KX14" i="3"/>
  <c r="KY14" i="3" s="1"/>
  <c r="KW14" i="3"/>
  <c r="KS14" i="3"/>
  <c r="KG14" i="3"/>
  <c r="KH14" i="3" s="1"/>
  <c r="KF14" i="3"/>
  <c r="KB14" i="3"/>
  <c r="JP14" i="3"/>
  <c r="JQ14" i="3" s="1"/>
  <c r="JO14" i="3"/>
  <c r="JK14" i="3"/>
  <c r="IZ14" i="3"/>
  <c r="JA14" i="3" s="1"/>
  <c r="IY14" i="3"/>
  <c r="IK14" i="3"/>
  <c r="IL14" i="3" s="1"/>
  <c r="IJ14" i="3"/>
  <c r="IF14" i="3"/>
  <c r="HT14" i="3"/>
  <c r="HU14" i="3" s="1"/>
  <c r="HS14" i="3"/>
  <c r="HO14" i="3"/>
  <c r="HC14" i="3"/>
  <c r="HD14" i="3" s="1"/>
  <c r="HB14" i="3"/>
  <c r="GX14" i="3"/>
  <c r="GL14" i="3"/>
  <c r="GM14" i="3" s="1"/>
  <c r="GK14" i="3"/>
  <c r="FU14" i="3"/>
  <c r="FV14" i="3" s="1"/>
  <c r="FT14" i="3"/>
  <c r="FP14" i="3"/>
  <c r="FD14" i="3"/>
  <c r="FE14" i="3" s="1"/>
  <c r="FC14" i="3"/>
  <c r="EY14" i="3"/>
  <c r="EM14" i="3"/>
  <c r="EN14" i="3" s="1"/>
  <c r="EQ14" i="3" s="1"/>
  <c r="EL14" i="3"/>
  <c r="EH14" i="3"/>
  <c r="DV14" i="3"/>
  <c r="DW14" i="3" s="1"/>
  <c r="DU14" i="3"/>
  <c r="DQ14" i="3"/>
  <c r="DE14" i="3"/>
  <c r="DF14" i="3" s="1"/>
  <c r="DI14" i="3" s="1"/>
  <c r="DD14" i="3"/>
  <c r="CZ14" i="3"/>
  <c r="BW14" i="3"/>
  <c r="BX14" i="3" s="1"/>
  <c r="BV14" i="3"/>
  <c r="BR14" i="3"/>
  <c r="BF14" i="3"/>
  <c r="BG14" i="3" s="1"/>
  <c r="BE14" i="3"/>
  <c r="BA14" i="3"/>
  <c r="AO14" i="3"/>
  <c r="AP14" i="3" s="1"/>
  <c r="AN14" i="3"/>
  <c r="AJ14" i="3"/>
  <c r="X14" i="3"/>
  <c r="Y14" i="3" s="1"/>
  <c r="AB14" i="3" s="1"/>
  <c r="W14" i="3"/>
  <c r="S14" i="3"/>
  <c r="G14" i="3"/>
  <c r="H14" i="3" s="1"/>
  <c r="F14" i="3"/>
  <c r="B14" i="3"/>
  <c r="MF13" i="3"/>
  <c r="MG13" i="3" s="1"/>
  <c r="ME13" i="3"/>
  <c r="MA13" i="3"/>
  <c r="LO13" i="3"/>
  <c r="LP13" i="3" s="1"/>
  <c r="LN13" i="3"/>
  <c r="LJ13" i="3"/>
  <c r="KX13" i="3"/>
  <c r="KY13" i="3" s="1"/>
  <c r="LB13" i="3" s="1"/>
  <c r="LD13" i="3" s="1"/>
  <c r="KW13" i="3"/>
  <c r="KS13" i="3"/>
  <c r="KG13" i="3"/>
  <c r="KH13" i="3" s="1"/>
  <c r="KF13" i="3"/>
  <c r="KB13" i="3"/>
  <c r="JP13" i="3"/>
  <c r="JQ13" i="3" s="1"/>
  <c r="JO13" i="3"/>
  <c r="JK13" i="3"/>
  <c r="IZ13" i="3"/>
  <c r="JA13" i="3" s="1"/>
  <c r="IY13" i="3"/>
  <c r="IK13" i="3"/>
  <c r="IL13" i="3" s="1"/>
  <c r="IJ13" i="3"/>
  <c r="IF13" i="3"/>
  <c r="HT13" i="3"/>
  <c r="HU13" i="3" s="1"/>
  <c r="HS13" i="3"/>
  <c r="HO13" i="3"/>
  <c r="HC13" i="3"/>
  <c r="HD13" i="3" s="1"/>
  <c r="HB13" i="3"/>
  <c r="GX13" i="3"/>
  <c r="GL13" i="3"/>
  <c r="GM13" i="3" s="1"/>
  <c r="GK13" i="3"/>
  <c r="FU13" i="3"/>
  <c r="FV13" i="3" s="1"/>
  <c r="FT13" i="3"/>
  <c r="FP13" i="3"/>
  <c r="FD13" i="3"/>
  <c r="FE13" i="3" s="1"/>
  <c r="FC13" i="3"/>
  <c r="EY13" i="3"/>
  <c r="EM13" i="3"/>
  <c r="EN13" i="3" s="1"/>
  <c r="EQ13" i="3" s="1"/>
  <c r="ES13" i="3" s="1"/>
  <c r="EL13" i="3"/>
  <c r="EH13" i="3"/>
  <c r="DV13" i="3"/>
  <c r="DW13" i="3" s="1"/>
  <c r="DU13" i="3"/>
  <c r="DQ13" i="3"/>
  <c r="DE13" i="3"/>
  <c r="DF13" i="3" s="1"/>
  <c r="DI13" i="3" s="1"/>
  <c r="DK13" i="3" s="1"/>
  <c r="DD13" i="3"/>
  <c r="CZ13" i="3"/>
  <c r="BW13" i="3"/>
  <c r="BX13" i="3" s="1"/>
  <c r="CA13" i="3" s="1"/>
  <c r="CC13" i="3" s="1"/>
  <c r="BV13" i="3"/>
  <c r="BR13" i="3"/>
  <c r="BF13" i="3"/>
  <c r="BG13" i="3" s="1"/>
  <c r="BE13" i="3"/>
  <c r="BA13" i="3"/>
  <c r="AO13" i="3"/>
  <c r="AP13" i="3" s="1"/>
  <c r="AS13" i="3" s="1"/>
  <c r="AN13" i="3"/>
  <c r="AJ13" i="3"/>
  <c r="X13" i="3"/>
  <c r="Y13" i="3" s="1"/>
  <c r="W13" i="3"/>
  <c r="S13" i="3"/>
  <c r="G13" i="3"/>
  <c r="H13" i="3" s="1"/>
  <c r="F13" i="3"/>
  <c r="B13" i="3"/>
  <c r="MF12" i="3"/>
  <c r="MG12" i="3" s="1"/>
  <c r="ME12" i="3"/>
  <c r="MA12" i="3"/>
  <c r="LO12" i="3"/>
  <c r="LP12" i="3" s="1"/>
  <c r="LN12" i="3"/>
  <c r="LJ12" i="3"/>
  <c r="KX12" i="3"/>
  <c r="KY12" i="3" s="1"/>
  <c r="KW12" i="3"/>
  <c r="KS12" i="3"/>
  <c r="KG12" i="3"/>
  <c r="KH12" i="3" s="1"/>
  <c r="KF12" i="3"/>
  <c r="KB12" i="3"/>
  <c r="JP12" i="3"/>
  <c r="JQ12" i="3" s="1"/>
  <c r="JT12" i="3" s="1"/>
  <c r="JO12" i="3"/>
  <c r="JK12" i="3"/>
  <c r="IZ12" i="3"/>
  <c r="JA12" i="3" s="1"/>
  <c r="JD12" i="3" s="1"/>
  <c r="JE12" i="3" s="1"/>
  <c r="IY12" i="3"/>
  <c r="IK12" i="3"/>
  <c r="IL12" i="3" s="1"/>
  <c r="IJ12" i="3"/>
  <c r="IF12" i="3"/>
  <c r="HT12" i="3"/>
  <c r="HU12" i="3" s="1"/>
  <c r="HS12" i="3"/>
  <c r="HO12" i="3"/>
  <c r="HC12" i="3"/>
  <c r="HD12" i="3" s="1"/>
  <c r="HG12" i="3" s="1"/>
  <c r="HB12" i="3"/>
  <c r="GX12" i="3"/>
  <c r="GL12" i="3"/>
  <c r="GM12" i="3" s="1"/>
  <c r="GK12" i="3"/>
  <c r="FU12" i="3"/>
  <c r="FV12" i="3" s="1"/>
  <c r="FT12" i="3"/>
  <c r="FP12" i="3"/>
  <c r="FD12" i="3"/>
  <c r="FE12" i="3" s="1"/>
  <c r="FH12" i="3" s="1"/>
  <c r="FC12" i="3"/>
  <c r="EY12" i="3"/>
  <c r="EM12" i="3"/>
  <c r="EN12" i="3" s="1"/>
  <c r="EL12" i="3"/>
  <c r="EH12" i="3"/>
  <c r="DV12" i="3"/>
  <c r="DW12" i="3" s="1"/>
  <c r="DU12" i="3"/>
  <c r="DQ12" i="3"/>
  <c r="DE12" i="3"/>
  <c r="DF12" i="3" s="1"/>
  <c r="DD12" i="3"/>
  <c r="CZ12" i="3"/>
  <c r="BW12" i="3"/>
  <c r="BX12" i="3" s="1"/>
  <c r="BV12" i="3"/>
  <c r="BR12" i="3"/>
  <c r="BF12" i="3"/>
  <c r="BG12" i="3" s="1"/>
  <c r="BE12" i="3"/>
  <c r="BA12" i="3"/>
  <c r="AO12" i="3"/>
  <c r="AP12" i="3" s="1"/>
  <c r="AS12" i="3" s="1"/>
  <c r="AN12" i="3"/>
  <c r="AJ12" i="3"/>
  <c r="X12" i="3"/>
  <c r="Y12" i="3" s="1"/>
  <c r="W12" i="3"/>
  <c r="S12" i="3"/>
  <c r="G12" i="3"/>
  <c r="H12" i="3" s="1"/>
  <c r="F12" i="3"/>
  <c r="B12" i="3"/>
  <c r="MF11" i="3"/>
  <c r="MG11" i="3" s="1"/>
  <c r="ME11" i="3"/>
  <c r="MA11" i="3"/>
  <c r="LO11" i="3"/>
  <c r="LP11" i="3" s="1"/>
  <c r="LN11" i="3"/>
  <c r="LJ11" i="3"/>
  <c r="KX11" i="3"/>
  <c r="KY11" i="3" s="1"/>
  <c r="KW11" i="3"/>
  <c r="KS11" i="3"/>
  <c r="KG11" i="3"/>
  <c r="KH11" i="3" s="1"/>
  <c r="KF11" i="3"/>
  <c r="KB11" i="3"/>
  <c r="JP11" i="3"/>
  <c r="JQ11" i="3" s="1"/>
  <c r="JT11" i="3" s="1"/>
  <c r="JO11" i="3"/>
  <c r="JK11" i="3"/>
  <c r="IZ11" i="3"/>
  <c r="JA11" i="3" s="1"/>
  <c r="JD11" i="3" s="1"/>
  <c r="JE11" i="3" s="1"/>
  <c r="IY11" i="3"/>
  <c r="IK11" i="3"/>
  <c r="IL11" i="3" s="1"/>
  <c r="IJ11" i="3"/>
  <c r="IF11" i="3"/>
  <c r="HT11" i="3"/>
  <c r="HU11" i="3" s="1"/>
  <c r="HS11" i="3"/>
  <c r="HO11" i="3"/>
  <c r="HC11" i="3"/>
  <c r="HD11" i="3" s="1"/>
  <c r="HG11" i="3" s="1"/>
  <c r="HB11" i="3"/>
  <c r="GX11" i="3"/>
  <c r="GL11" i="3"/>
  <c r="GM11" i="3" s="1"/>
  <c r="GK11" i="3"/>
  <c r="FU11" i="3"/>
  <c r="FV11" i="3" s="1"/>
  <c r="FT11" i="3"/>
  <c r="FP11" i="3"/>
  <c r="FD11" i="3"/>
  <c r="FE11" i="3" s="1"/>
  <c r="FH11" i="3" s="1"/>
  <c r="FC11" i="3"/>
  <c r="EY11" i="3"/>
  <c r="EM11" i="3"/>
  <c r="EN11" i="3" s="1"/>
  <c r="EL11" i="3"/>
  <c r="EH11" i="3"/>
  <c r="DV11" i="3"/>
  <c r="DW11" i="3" s="1"/>
  <c r="DU11" i="3"/>
  <c r="DQ11" i="3"/>
  <c r="DE11" i="3"/>
  <c r="DF11" i="3" s="1"/>
  <c r="DD11" i="3"/>
  <c r="CZ11" i="3"/>
  <c r="BW11" i="3"/>
  <c r="BX11" i="3" s="1"/>
  <c r="BV11" i="3"/>
  <c r="BR11" i="3"/>
  <c r="BF11" i="3"/>
  <c r="BG11" i="3" s="1"/>
  <c r="BE11" i="3"/>
  <c r="BA11" i="3"/>
  <c r="AO11" i="3"/>
  <c r="AP11" i="3" s="1"/>
  <c r="AS11" i="3" s="1"/>
  <c r="AN11" i="3"/>
  <c r="AJ11" i="3"/>
  <c r="X11" i="3"/>
  <c r="Y11" i="3" s="1"/>
  <c r="W11" i="3"/>
  <c r="S11" i="3"/>
  <c r="G11" i="3"/>
  <c r="H11" i="3" s="1"/>
  <c r="F11" i="3"/>
  <c r="B11" i="3"/>
  <c r="MP10" i="3"/>
  <c r="MK10" i="3" s="1"/>
  <c r="ML10" i="3"/>
  <c r="MF10" i="3"/>
  <c r="MG10" i="3" s="1"/>
  <c r="MA10" i="3"/>
  <c r="LY10" i="3"/>
  <c r="LT10" i="3" s="1"/>
  <c r="LU10" i="3"/>
  <c r="LO10" i="3"/>
  <c r="LP10" i="3" s="1"/>
  <c r="LJ10" i="3"/>
  <c r="LH10" i="3"/>
  <c r="KX10" i="3"/>
  <c r="KY10" i="3" s="1"/>
  <c r="LB10" i="3" s="1"/>
  <c r="KS10" i="3"/>
  <c r="KQ10" i="3"/>
  <c r="KL10" i="3" s="1"/>
  <c r="KM10" i="3"/>
  <c r="KG10" i="3"/>
  <c r="KH10" i="3" s="1"/>
  <c r="KB10" i="3"/>
  <c r="JZ10" i="3"/>
  <c r="JU10" i="3" s="1"/>
  <c r="JV10" i="3"/>
  <c r="JP10" i="3"/>
  <c r="JQ10" i="3" s="1"/>
  <c r="JK10" i="3"/>
  <c r="JI10" i="3"/>
  <c r="JE10" i="3"/>
  <c r="IZ10" i="3"/>
  <c r="JA10" i="3" s="1"/>
  <c r="IU10" i="3"/>
  <c r="IP10" i="3" s="1"/>
  <c r="IQ10" i="3"/>
  <c r="IK10" i="3"/>
  <c r="IL10" i="3" s="1"/>
  <c r="IF10" i="3"/>
  <c r="ID10" i="3"/>
  <c r="HY10" i="3" s="1"/>
  <c r="HZ10" i="3"/>
  <c r="HT10" i="3"/>
  <c r="HU10" i="3" s="1"/>
  <c r="HO10" i="3"/>
  <c r="HM10" i="3"/>
  <c r="HI10" i="3"/>
  <c r="HH10" i="3"/>
  <c r="HC10" i="3"/>
  <c r="HD10" i="3" s="1"/>
  <c r="GX10" i="3"/>
  <c r="GV10" i="3"/>
  <c r="GQ10" i="3" s="1"/>
  <c r="GR10" i="3"/>
  <c r="GL10" i="3"/>
  <c r="GM10" i="3" s="1"/>
  <c r="GE10" i="3"/>
  <c r="FZ10" i="3" s="1"/>
  <c r="FU10" i="3"/>
  <c r="FV10" i="3" s="1"/>
  <c r="FP10" i="3"/>
  <c r="FN10" i="3"/>
  <c r="FI10" i="3" s="1"/>
  <c r="FJ10" i="3"/>
  <c r="FD10" i="3"/>
  <c r="FE10" i="3" s="1"/>
  <c r="EY10" i="3"/>
  <c r="EW10" i="3"/>
  <c r="ER10" i="3" s="1"/>
  <c r="ES10" i="3"/>
  <c r="EM10" i="3"/>
  <c r="EN10" i="3" s="1"/>
  <c r="EH10" i="3"/>
  <c r="EF10" i="3"/>
  <c r="EA10" i="3" s="1"/>
  <c r="EB10" i="3"/>
  <c r="DV10" i="3"/>
  <c r="DW10" i="3" s="1"/>
  <c r="DQ10" i="3"/>
  <c r="DO10" i="3"/>
  <c r="DJ10" i="3" s="1"/>
  <c r="DK10" i="3"/>
  <c r="DE10" i="3"/>
  <c r="DF10" i="3" s="1"/>
  <c r="CZ10" i="3"/>
  <c r="CG10" i="3"/>
  <c r="CB10" i="3" s="1"/>
  <c r="CC10" i="3"/>
  <c r="BW10" i="3"/>
  <c r="BX10" i="3" s="1"/>
  <c r="BR10" i="3"/>
  <c r="BP10" i="3"/>
  <c r="BK10" i="3" s="1"/>
  <c r="BL10" i="3"/>
  <c r="BF10" i="3"/>
  <c r="BG10" i="3" s="1"/>
  <c r="BA10" i="3"/>
  <c r="AY10" i="3"/>
  <c r="AT10" i="3" s="1"/>
  <c r="AU10" i="3"/>
  <c r="AO10" i="3"/>
  <c r="AP10" i="3" s="1"/>
  <c r="AJ10" i="3"/>
  <c r="AH10" i="3"/>
  <c r="AC10" i="3" s="1"/>
  <c r="AD10" i="3"/>
  <c r="X10" i="3"/>
  <c r="Y10" i="3" s="1"/>
  <c r="S10" i="3"/>
  <c r="Q10" i="3"/>
  <c r="L10" i="3" s="1"/>
  <c r="M10" i="3"/>
  <c r="G10" i="3"/>
  <c r="H10" i="3" s="1"/>
  <c r="B10" i="3"/>
  <c r="MB8" i="3"/>
  <c r="LK8" i="3"/>
  <c r="KT8" i="3"/>
  <c r="KC8" i="3"/>
  <c r="JL8" i="3"/>
  <c r="IV8" i="3"/>
  <c r="IG8" i="3"/>
  <c r="HP8" i="3"/>
  <c r="GY8" i="3"/>
  <c r="GH8" i="3"/>
  <c r="FQ8" i="3"/>
  <c r="EZ8" i="3"/>
  <c r="EI8" i="3"/>
  <c r="DR8" i="3"/>
  <c r="DA8" i="3"/>
  <c r="BS8" i="3"/>
  <c r="BB8" i="3"/>
  <c r="AK8" i="3"/>
  <c r="T8" i="3"/>
  <c r="C8" i="3"/>
  <c r="FT5" i="3"/>
  <c r="F6" i="3" l="1"/>
  <c r="H6" i="3" s="1"/>
  <c r="IJ3" i="3"/>
  <c r="Z27" i="3"/>
  <c r="HS7" i="3"/>
  <c r="HU7" i="3" s="1"/>
  <c r="AB26" i="3"/>
  <c r="I77" i="3"/>
  <c r="BY40" i="3"/>
  <c r="CD40" i="3" s="1"/>
  <c r="DD6" i="3"/>
  <c r="DF6" i="3" s="1"/>
  <c r="FC2" i="3"/>
  <c r="W2" i="3"/>
  <c r="JO8" i="3"/>
  <c r="JQ8" i="3" s="1"/>
  <c r="DU7" i="3"/>
  <c r="DW7" i="3" s="1"/>
  <c r="ME7" i="3"/>
  <c r="MG7" i="3" s="1"/>
  <c r="BE8" i="3"/>
  <c r="BF8" i="3" s="1"/>
  <c r="LN3" i="3"/>
  <c r="LP3" i="3" s="1"/>
  <c r="Z173" i="3"/>
  <c r="AA173" i="3" s="1"/>
  <c r="AF173" i="3" s="1"/>
  <c r="JO2" i="3"/>
  <c r="JQ2" i="3" s="1"/>
  <c r="IM22" i="3"/>
  <c r="IN22" i="3" s="1"/>
  <c r="EO27" i="3"/>
  <c r="AN6" i="3"/>
  <c r="AP6" i="3" s="1"/>
  <c r="Z79" i="3"/>
  <c r="AE79" i="3" s="1"/>
  <c r="DG38" i="3"/>
  <c r="DL38" i="3" s="1"/>
  <c r="FT3" i="3"/>
  <c r="FV3" i="3" s="1"/>
  <c r="Z76" i="3"/>
  <c r="AE76" i="3" s="1"/>
  <c r="DG88" i="3"/>
  <c r="DL88" i="3" s="1"/>
  <c r="Z90" i="3"/>
  <c r="AE90" i="3" s="1"/>
  <c r="F3" i="3"/>
  <c r="H3" i="3" s="1"/>
  <c r="HB6" i="3"/>
  <c r="HD6" i="3" s="1"/>
  <c r="BE3" i="3"/>
  <c r="JO3" i="3"/>
  <c r="JQ3" i="3" s="1"/>
  <c r="IM32" i="3"/>
  <c r="IN32" i="3" s="1"/>
  <c r="BH40" i="3"/>
  <c r="BM40" i="3" s="1"/>
  <c r="DG45" i="3"/>
  <c r="BE7" i="3"/>
  <c r="BF7" i="3" s="1"/>
  <c r="I86" i="3"/>
  <c r="J86" i="3" s="1"/>
  <c r="O86" i="3" s="1"/>
  <c r="AQ97" i="3"/>
  <c r="AR97" i="3" s="1"/>
  <c r="AW97" i="3" s="1"/>
  <c r="BY106" i="3"/>
  <c r="Z132" i="3"/>
  <c r="AE132" i="3" s="1"/>
  <c r="AN8" i="3"/>
  <c r="AP8" i="3" s="1"/>
  <c r="IJ7" i="3"/>
  <c r="IL7" i="3" s="1"/>
  <c r="KF8" i="3"/>
  <c r="KH8" i="3" s="1"/>
  <c r="IM27" i="3"/>
  <c r="I45" i="3"/>
  <c r="J45" i="3" s="1"/>
  <c r="O45" i="3" s="1"/>
  <c r="BY45" i="3"/>
  <c r="Z82" i="3"/>
  <c r="AE82" i="3" s="1"/>
  <c r="BY145" i="3"/>
  <c r="CD145" i="3" s="1"/>
  <c r="Z20" i="3"/>
  <c r="AA20" i="3" s="1"/>
  <c r="AF20" i="3" s="1"/>
  <c r="BY61" i="3"/>
  <c r="Z71" i="3"/>
  <c r="AA71" i="3" s="1"/>
  <c r="AF71" i="3" s="1"/>
  <c r="AQ75" i="3"/>
  <c r="AV75" i="3" s="1"/>
  <c r="BH77" i="3"/>
  <c r="BM77" i="3" s="1"/>
  <c r="I94" i="3"/>
  <c r="N94" i="3" s="1"/>
  <c r="BY122" i="3"/>
  <c r="BZ122" i="3" s="1"/>
  <c r="CE122" i="3" s="1"/>
  <c r="JO7" i="3"/>
  <c r="JQ7" i="3" s="1"/>
  <c r="F2" i="3"/>
  <c r="BV2" i="3"/>
  <c r="DG20" i="3"/>
  <c r="DL20" i="3" s="1"/>
  <c r="FF36" i="3"/>
  <c r="FK36" i="3" s="1"/>
  <c r="BY12" i="3"/>
  <c r="BZ12" i="3" s="1"/>
  <c r="CE12" i="3" s="1"/>
  <c r="KZ12" i="3"/>
  <c r="LE12" i="3" s="1"/>
  <c r="ME3" i="3"/>
  <c r="FT8" i="3"/>
  <c r="FV8" i="3" s="1"/>
  <c r="GK2" i="3"/>
  <c r="Z22" i="3"/>
  <c r="AE22" i="3" s="1"/>
  <c r="FF33" i="3"/>
  <c r="FK33" i="3" s="1"/>
  <c r="BY110" i="3"/>
  <c r="CD110" i="3" s="1"/>
  <c r="AQ123" i="3"/>
  <c r="AV123" i="3" s="1"/>
  <c r="AQ124" i="3"/>
  <c r="AV124" i="3" s="1"/>
  <c r="DU2" i="3"/>
  <c r="BY11" i="3"/>
  <c r="CD11" i="3" s="1"/>
  <c r="DD2" i="3"/>
  <c r="FT2" i="3"/>
  <c r="I27" i="3"/>
  <c r="J27" i="3" s="1"/>
  <c r="O27" i="3" s="1"/>
  <c r="I49" i="3"/>
  <c r="N49" i="3" s="1"/>
  <c r="BY51" i="3"/>
  <c r="BZ51" i="3" s="1"/>
  <c r="CE51" i="3" s="1"/>
  <c r="I53" i="3"/>
  <c r="J53" i="3" s="1"/>
  <c r="O53" i="3" s="1"/>
  <c r="I32" i="3"/>
  <c r="N32" i="3" s="1"/>
  <c r="BY32" i="3"/>
  <c r="CD32" i="3" s="1"/>
  <c r="Z33" i="3"/>
  <c r="AE33" i="3" s="1"/>
  <c r="BH33" i="3"/>
  <c r="BI33" i="3" s="1"/>
  <c r="BN33" i="3" s="1"/>
  <c r="DX34" i="3"/>
  <c r="DY34" i="3" s="1"/>
  <c r="ED34" i="3" s="1"/>
  <c r="EO34" i="3"/>
  <c r="ET34" i="3" s="1"/>
  <c r="I47" i="3"/>
  <c r="J47" i="3" s="1"/>
  <c r="O47" i="3" s="1"/>
  <c r="CA60" i="3"/>
  <c r="DU3" i="3"/>
  <c r="DW3" i="3" s="1"/>
  <c r="AQ61" i="3"/>
  <c r="AV61" i="3" s="1"/>
  <c r="K62" i="3"/>
  <c r="M62" i="3" s="1"/>
  <c r="BY76" i="3"/>
  <c r="CD76" i="3" s="1"/>
  <c r="BH87" i="3"/>
  <c r="BM87" i="3" s="1"/>
  <c r="DI87" i="3"/>
  <c r="DK87" i="3" s="1"/>
  <c r="AN3" i="3"/>
  <c r="AP3" i="3" s="1"/>
  <c r="EO42" i="3"/>
  <c r="EP42" i="3" s="1"/>
  <c r="EU42" i="3" s="1"/>
  <c r="DX45" i="3"/>
  <c r="EC45" i="3" s="1"/>
  <c r="I60" i="3"/>
  <c r="N60" i="3" s="1"/>
  <c r="I84" i="3"/>
  <c r="N84" i="3" s="1"/>
  <c r="I103" i="3"/>
  <c r="N103" i="3" s="1"/>
  <c r="BY112" i="3"/>
  <c r="BZ112" i="3" s="1"/>
  <c r="CE112" i="3" s="1"/>
  <c r="BY161" i="3"/>
  <c r="BZ161" i="3" s="1"/>
  <c r="CE161" i="3" s="1"/>
  <c r="GN26" i="3"/>
  <c r="GO26" i="3" s="1"/>
  <c r="BJ27" i="3"/>
  <c r="DX32" i="3"/>
  <c r="EC32" i="3" s="1"/>
  <c r="EO32" i="3"/>
  <c r="ET32" i="3" s="1"/>
  <c r="FY32" i="3"/>
  <c r="GA32" i="3" s="1"/>
  <c r="BH36" i="3"/>
  <c r="BI36" i="3" s="1"/>
  <c r="BN36" i="3" s="1"/>
  <c r="BY56" i="3"/>
  <c r="CD56" i="3" s="1"/>
  <c r="DD3" i="3"/>
  <c r="DF3" i="3" s="1"/>
  <c r="DG85" i="3"/>
  <c r="DL85" i="3" s="1"/>
  <c r="AQ91" i="3"/>
  <c r="BY114" i="3"/>
  <c r="CD114" i="3" s="1"/>
  <c r="KF6" i="3"/>
  <c r="KH6" i="3" s="1"/>
  <c r="BH30" i="3"/>
  <c r="BM30" i="3" s="1"/>
  <c r="HB3" i="3"/>
  <c r="HD3" i="3" s="1"/>
  <c r="FW36" i="3"/>
  <c r="GB36" i="3" s="1"/>
  <c r="FT6" i="3"/>
  <c r="FV6" i="3" s="1"/>
  <c r="HS6" i="3"/>
  <c r="HU6" i="3" s="1"/>
  <c r="Z42" i="3"/>
  <c r="AE42" i="3" s="1"/>
  <c r="FC6" i="3"/>
  <c r="FE6" i="3" s="1"/>
  <c r="BY43" i="3"/>
  <c r="CD43" i="3" s="1"/>
  <c r="BY49" i="3"/>
  <c r="BZ49" i="3" s="1"/>
  <c r="CE49" i="3" s="1"/>
  <c r="EO50" i="3"/>
  <c r="ET50" i="3" s="1"/>
  <c r="DU6" i="3"/>
  <c r="DW6" i="3" s="1"/>
  <c r="DG80" i="3"/>
  <c r="DH80" i="3" s="1"/>
  <c r="DM80" i="3" s="1"/>
  <c r="AB89" i="3"/>
  <c r="DG93" i="3"/>
  <c r="DL93" i="3" s="1"/>
  <c r="BH96" i="3"/>
  <c r="BM96" i="3" s="1"/>
  <c r="I105" i="3"/>
  <c r="N105" i="3" s="1"/>
  <c r="Z124" i="3"/>
  <c r="AE124" i="3" s="1"/>
  <c r="KZ11" i="3"/>
  <c r="LE11" i="3" s="1"/>
  <c r="BJ22" i="3"/>
  <c r="BL22" i="3" s="1"/>
  <c r="BH22" i="3"/>
  <c r="BM22" i="3" s="1"/>
  <c r="N47" i="3"/>
  <c r="JT3" i="3"/>
  <c r="AN7" i="3"/>
  <c r="AP7" i="3" s="1"/>
  <c r="FT7" i="3"/>
  <c r="FV7" i="3" s="1"/>
  <c r="DU8" i="3"/>
  <c r="DW8" i="3" s="1"/>
  <c r="IJ8" i="3"/>
  <c r="IL8" i="3" s="1"/>
  <c r="ME8" i="3"/>
  <c r="MG8" i="3" s="1"/>
  <c r="F8" i="3"/>
  <c r="H8" i="3" s="1"/>
  <c r="F7" i="3"/>
  <c r="H7" i="3" s="1"/>
  <c r="W7" i="3"/>
  <c r="Y7" i="3" s="1"/>
  <c r="W8" i="3"/>
  <c r="Y8" i="3" s="1"/>
  <c r="GK8" i="3"/>
  <c r="GM8" i="3" s="1"/>
  <c r="GK7" i="3"/>
  <c r="GM7" i="3" s="1"/>
  <c r="LN7" i="3"/>
  <c r="LP7" i="3" s="1"/>
  <c r="LN6" i="3"/>
  <c r="LP6" i="3" s="1"/>
  <c r="LN2" i="3"/>
  <c r="LN8" i="3"/>
  <c r="LP8" i="3" s="1"/>
  <c r="HS2" i="3"/>
  <c r="HS8" i="3"/>
  <c r="Z21" i="3"/>
  <c r="AE21" i="3" s="1"/>
  <c r="DX22" i="3"/>
  <c r="GN23" i="3"/>
  <c r="GO23" i="3" s="1"/>
  <c r="BH26" i="3"/>
  <c r="BI26" i="3" s="1"/>
  <c r="BN26" i="3" s="1"/>
  <c r="HE33" i="3"/>
  <c r="HE36" i="3"/>
  <c r="HG36" i="3"/>
  <c r="HI36" i="3" s="1"/>
  <c r="FF37" i="3"/>
  <c r="EL6" i="3"/>
  <c r="EN6" i="3" s="1"/>
  <c r="BY47" i="3"/>
  <c r="CD47" i="3" s="1"/>
  <c r="GK6" i="3"/>
  <c r="GM6" i="3" s="1"/>
  <c r="GK3" i="3"/>
  <c r="GM3" i="3" s="1"/>
  <c r="DI54" i="3"/>
  <c r="DK54" i="3" s="1"/>
  <c r="DG55" i="3"/>
  <c r="FF54" i="3"/>
  <c r="FK54" i="3" s="1"/>
  <c r="DG81" i="3"/>
  <c r="DI84" i="3"/>
  <c r="DK84" i="3" s="1"/>
  <c r="DG84" i="3"/>
  <c r="BY86" i="3"/>
  <c r="CA127" i="3"/>
  <c r="CC127" i="3" s="1"/>
  <c r="BY127" i="3"/>
  <c r="CD127" i="3" s="1"/>
  <c r="BY140" i="3"/>
  <c r="CA140" i="3"/>
  <c r="CC140" i="3" s="1"/>
  <c r="I146" i="3"/>
  <c r="N146" i="3" s="1"/>
  <c r="K146" i="3"/>
  <c r="M146" i="3" s="1"/>
  <c r="FC7" i="3"/>
  <c r="FE7" i="3" s="1"/>
  <c r="FC8" i="3"/>
  <c r="FE8" i="3" s="1"/>
  <c r="DI26" i="3"/>
  <c r="DK26" i="3" s="1"/>
  <c r="DG26" i="3"/>
  <c r="DH26" i="3" s="1"/>
  <c r="DM26" i="3" s="1"/>
  <c r="DI39" i="3"/>
  <c r="DK39" i="3" s="1"/>
  <c r="DG39" i="3"/>
  <c r="DL39" i="3" s="1"/>
  <c r="DX47" i="3"/>
  <c r="EC47" i="3" s="1"/>
  <c r="DZ47" i="3"/>
  <c r="EB47" i="3" s="1"/>
  <c r="AB53" i="3"/>
  <c r="AD53" i="3" s="1"/>
  <c r="Z53" i="3"/>
  <c r="AA53" i="3" s="1"/>
  <c r="AF53" i="3" s="1"/>
  <c r="Z86" i="3"/>
  <c r="AA86" i="3" s="1"/>
  <c r="AF86" i="3" s="1"/>
  <c r="Z94" i="3"/>
  <c r="BE4" i="3"/>
  <c r="BF4" i="3" s="1"/>
  <c r="AN2" i="3"/>
  <c r="EL8" i="3"/>
  <c r="EN8" i="3" s="1"/>
  <c r="EL7" i="3"/>
  <c r="EN7" i="3" s="1"/>
  <c r="KF3" i="3"/>
  <c r="HB7" i="3"/>
  <c r="HD7" i="3" s="1"/>
  <c r="HB2" i="3"/>
  <c r="BV8" i="3"/>
  <c r="BX8" i="3" s="1"/>
  <c r="BV7" i="3"/>
  <c r="BX7" i="3" s="1"/>
  <c r="KW8" i="3"/>
  <c r="KY8" i="3" s="1"/>
  <c r="KW7" i="3"/>
  <c r="KY7" i="3" s="1"/>
  <c r="KW2" i="3"/>
  <c r="AB22" i="3"/>
  <c r="AD22" i="3" s="1"/>
  <c r="AB25" i="3"/>
  <c r="AD25" i="3" s="1"/>
  <c r="FW26" i="3"/>
  <c r="GB26" i="3" s="1"/>
  <c r="EQ30" i="3"/>
  <c r="ES30" i="3" s="1"/>
  <c r="EO30" i="3"/>
  <c r="ET30" i="3" s="1"/>
  <c r="GN38" i="3"/>
  <c r="GO38" i="3" s="1"/>
  <c r="BY46" i="3"/>
  <c r="AB47" i="3"/>
  <c r="AD47" i="3" s="1"/>
  <c r="Z48" i="3"/>
  <c r="AA48" i="3" s="1"/>
  <c r="AF48" i="3" s="1"/>
  <c r="DI47" i="3"/>
  <c r="DK47" i="3" s="1"/>
  <c r="DG47" i="3"/>
  <c r="DL47" i="3" s="1"/>
  <c r="CA68" i="3"/>
  <c r="CC68" i="3" s="1"/>
  <c r="BY68" i="3"/>
  <c r="BZ68" i="3" s="1"/>
  <c r="CE68" i="3" s="1"/>
  <c r="BV6" i="3"/>
  <c r="BX6" i="3" s="1"/>
  <c r="BV3" i="3"/>
  <c r="BX3" i="3" s="1"/>
  <c r="AB159" i="3"/>
  <c r="AD159" i="3" s="1"/>
  <c r="Z159" i="3"/>
  <c r="AE159" i="3" s="1"/>
  <c r="KF7" i="3"/>
  <c r="KH7" i="3" s="1"/>
  <c r="HB8" i="3"/>
  <c r="HD8" i="3" s="1"/>
  <c r="IY6" i="3"/>
  <c r="JA6" i="3" s="1"/>
  <c r="IY8" i="3"/>
  <c r="JA8" i="3" s="1"/>
  <c r="IY3" i="3"/>
  <c r="DD7" i="3"/>
  <c r="DF7" i="3" s="1"/>
  <c r="DD8" i="3"/>
  <c r="DF8" i="3" s="1"/>
  <c r="KW3" i="3"/>
  <c r="KY3" i="3" s="1"/>
  <c r="KW6" i="3"/>
  <c r="KY6" i="3" s="1"/>
  <c r="EQ21" i="3"/>
  <c r="ES21" i="3" s="1"/>
  <c r="EO21" i="3"/>
  <c r="EP21" i="3" s="1"/>
  <c r="EU21" i="3" s="1"/>
  <c r="IY7" i="3"/>
  <c r="JA7" i="3" s="1"/>
  <c r="IY4" i="3"/>
  <c r="JA4" i="3" s="1"/>
  <c r="FW30" i="3"/>
  <c r="GB30" i="3" s="1"/>
  <c r="FY30" i="3"/>
  <c r="GA30" i="3" s="1"/>
  <c r="HS3" i="3"/>
  <c r="HU3" i="3" s="1"/>
  <c r="FC3" i="3"/>
  <c r="FE3" i="3" s="1"/>
  <c r="IJ6" i="3"/>
  <c r="IL6" i="3" s="1"/>
  <c r="N45" i="3"/>
  <c r="DI45" i="3"/>
  <c r="DK45" i="3" s="1"/>
  <c r="DG46" i="3"/>
  <c r="DL46" i="3" s="1"/>
  <c r="DI49" i="3"/>
  <c r="DK49" i="3" s="1"/>
  <c r="DG49" i="3"/>
  <c r="DL49" i="3" s="1"/>
  <c r="W6" i="3"/>
  <c r="Y6" i="3" s="1"/>
  <c r="W3" i="3"/>
  <c r="Y3" i="3" s="1"/>
  <c r="AQ78" i="3"/>
  <c r="AV78" i="3" s="1"/>
  <c r="Z80" i="3"/>
  <c r="AE80" i="3" s="1"/>
  <c r="Z134" i="3"/>
  <c r="AA134" i="3" s="1"/>
  <c r="AF134" i="3" s="1"/>
  <c r="AB133" i="3"/>
  <c r="AD133" i="3" s="1"/>
  <c r="Z133" i="3"/>
  <c r="FW28" i="3"/>
  <c r="GB28" i="3" s="1"/>
  <c r="FY27" i="3"/>
  <c r="GA27" i="3" s="1"/>
  <c r="HE28" i="3"/>
  <c r="I30" i="3"/>
  <c r="IM30" i="3"/>
  <c r="IN30" i="3" s="1"/>
  <c r="I44" i="3"/>
  <c r="I46" i="3"/>
  <c r="AB52" i="3"/>
  <c r="AD52" i="3" s="1"/>
  <c r="Z52" i="3"/>
  <c r="AE52" i="3" s="1"/>
  <c r="Z81" i="3"/>
  <c r="AE81" i="3" s="1"/>
  <c r="BJ91" i="3"/>
  <c r="BL91" i="3" s="1"/>
  <c r="BH91" i="3"/>
  <c r="BM91" i="3" s="1"/>
  <c r="BY94" i="3"/>
  <c r="AQ99" i="3"/>
  <c r="BJ103" i="3"/>
  <c r="BL103" i="3" s="1"/>
  <c r="BH103" i="3"/>
  <c r="BI103" i="3" s="1"/>
  <c r="BN103" i="3" s="1"/>
  <c r="AB105" i="3"/>
  <c r="Z105" i="3"/>
  <c r="AA105" i="3" s="1"/>
  <c r="AF105" i="3" s="1"/>
  <c r="BZ106" i="3"/>
  <c r="CE106" i="3" s="1"/>
  <c r="CD106" i="3"/>
  <c r="BY107" i="3"/>
  <c r="BY108" i="3"/>
  <c r="BZ108" i="3" s="1"/>
  <c r="CE108" i="3" s="1"/>
  <c r="BZ110" i="3"/>
  <c r="CE110" i="3" s="1"/>
  <c r="BZ114" i="3"/>
  <c r="CE114" i="3" s="1"/>
  <c r="CA150" i="3"/>
  <c r="CC150" i="3" s="1"/>
  <c r="BY151" i="3"/>
  <c r="BZ151" i="3" s="1"/>
  <c r="CE151" i="3" s="1"/>
  <c r="K152" i="3"/>
  <c r="M152" i="3" s="1"/>
  <c r="I152" i="3"/>
  <c r="I11" i="3"/>
  <c r="N11" i="3" s="1"/>
  <c r="I12" i="3"/>
  <c r="N12" i="3" s="1"/>
  <c r="IM12" i="3"/>
  <c r="I13" i="3"/>
  <c r="J13" i="3" s="1"/>
  <c r="O13" i="3" s="1"/>
  <c r="HV22" i="3"/>
  <c r="HW22" i="3" s="1"/>
  <c r="IB22" i="3" s="1"/>
  <c r="FF28" i="3"/>
  <c r="FK28" i="3" s="1"/>
  <c r="BY30" i="3"/>
  <c r="FF31" i="3"/>
  <c r="I34" i="3"/>
  <c r="N34" i="3" s="1"/>
  <c r="FY34" i="3"/>
  <c r="GA34" i="3" s="1"/>
  <c r="FW35" i="3"/>
  <c r="GB35" i="3" s="1"/>
  <c r="AQ40" i="3"/>
  <c r="AV40" i="3" s="1"/>
  <c r="BY44" i="3"/>
  <c r="BY48" i="3"/>
  <c r="I50" i="3"/>
  <c r="J50" i="3" s="1"/>
  <c r="O50" i="3" s="1"/>
  <c r="I51" i="3"/>
  <c r="N51" i="3" s="1"/>
  <c r="I52" i="3"/>
  <c r="BY52" i="3"/>
  <c r="CD52" i="3" s="1"/>
  <c r="BY53" i="3"/>
  <c r="CD53" i="3" s="1"/>
  <c r="AQ89" i="3"/>
  <c r="DI92" i="3"/>
  <c r="DK92" i="3" s="1"/>
  <c r="DG92" i="3"/>
  <c r="DL92" i="3" s="1"/>
  <c r="BH95" i="3"/>
  <c r="BM95" i="3" s="1"/>
  <c r="BY96" i="3"/>
  <c r="AB143" i="3"/>
  <c r="AD143" i="3" s="1"/>
  <c r="Z143" i="3"/>
  <c r="BY163" i="3"/>
  <c r="CD163" i="3" s="1"/>
  <c r="DX30" i="3"/>
  <c r="DG37" i="3"/>
  <c r="DL37" i="3" s="1"/>
  <c r="BY42" i="3"/>
  <c r="CD42" i="3" s="1"/>
  <c r="DX43" i="3"/>
  <c r="EC43" i="3" s="1"/>
  <c r="FF59" i="3"/>
  <c r="BY62" i="3"/>
  <c r="CD62" i="3" s="1"/>
  <c r="DG68" i="3"/>
  <c r="DH68" i="3" s="1"/>
  <c r="DM68" i="3" s="1"/>
  <c r="BY69" i="3"/>
  <c r="CD69" i="3" s="1"/>
  <c r="BY71" i="3"/>
  <c r="Z91" i="3"/>
  <c r="AE91" i="3" s="1"/>
  <c r="BY98" i="3"/>
  <c r="CD98" i="3" s="1"/>
  <c r="CA120" i="3"/>
  <c r="CC120" i="3" s="1"/>
  <c r="BY120" i="3"/>
  <c r="AR123" i="3"/>
  <c r="AW123" i="3" s="1"/>
  <c r="AB131" i="3"/>
  <c r="AD131" i="3" s="1"/>
  <c r="Z131" i="3"/>
  <c r="AA131" i="3" s="1"/>
  <c r="AF131" i="3" s="1"/>
  <c r="AB141" i="3"/>
  <c r="AD141" i="3" s="1"/>
  <c r="Z141" i="3"/>
  <c r="AB142" i="3"/>
  <c r="AD142" i="3" s="1"/>
  <c r="Z142" i="3"/>
  <c r="AE142" i="3" s="1"/>
  <c r="HV26" i="3"/>
  <c r="IA26" i="3" s="1"/>
  <c r="DG30" i="3"/>
  <c r="DH30" i="3" s="1"/>
  <c r="DM30" i="3" s="1"/>
  <c r="DZ30" i="3"/>
  <c r="EB30" i="3" s="1"/>
  <c r="Z32" i="3"/>
  <c r="AE32" i="3" s="1"/>
  <c r="GN31" i="3"/>
  <c r="GO31" i="3" s="1"/>
  <c r="FF34" i="3"/>
  <c r="FK34" i="3" s="1"/>
  <c r="AQ36" i="3"/>
  <c r="GN36" i="3"/>
  <c r="GO36" i="3" s="1"/>
  <c r="AQ37" i="3"/>
  <c r="AV37" i="3" s="1"/>
  <c r="BH37" i="3"/>
  <c r="BM37" i="3" s="1"/>
  <c r="HE37" i="3"/>
  <c r="HF37" i="3" s="1"/>
  <c r="HK37" i="3" s="1"/>
  <c r="DX41" i="3"/>
  <c r="EC41" i="3" s="1"/>
  <c r="AQ42" i="3"/>
  <c r="AR42" i="3" s="1"/>
  <c r="AW42" i="3" s="1"/>
  <c r="CA42" i="3"/>
  <c r="CC42" i="3" s="1"/>
  <c r="FF42" i="3"/>
  <c r="FK42" i="3" s="1"/>
  <c r="DG43" i="3"/>
  <c r="DL43" i="3" s="1"/>
  <c r="DZ43" i="3"/>
  <c r="EB43" i="3" s="1"/>
  <c r="DG44" i="3"/>
  <c r="DL44" i="3" s="1"/>
  <c r="I48" i="3"/>
  <c r="BY50" i="3"/>
  <c r="AQ60" i="3"/>
  <c r="AR60" i="3" s="1"/>
  <c r="AW60" i="3" s="1"/>
  <c r="I64" i="3"/>
  <c r="J64" i="3" s="1"/>
  <c r="O64" i="3" s="1"/>
  <c r="AQ64" i="3"/>
  <c r="AV64" i="3" s="1"/>
  <c r="DG65" i="3"/>
  <c r="DH65" i="3" s="1"/>
  <c r="DM65" i="3" s="1"/>
  <c r="BH88" i="3"/>
  <c r="BM88" i="3" s="1"/>
  <c r="BY88" i="3"/>
  <c r="CD88" i="3" s="1"/>
  <c r="I92" i="3"/>
  <c r="BJ97" i="3"/>
  <c r="BL97" i="3" s="1"/>
  <c r="BH97" i="3"/>
  <c r="BM97" i="3" s="1"/>
  <c r="BY109" i="3"/>
  <c r="K111" i="3"/>
  <c r="M111" i="3" s="1"/>
  <c r="I111" i="3"/>
  <c r="J111" i="3" s="1"/>
  <c r="O111" i="3" s="1"/>
  <c r="BY113" i="3"/>
  <c r="AQ119" i="3"/>
  <c r="CA126" i="3"/>
  <c r="CC126" i="3" s="1"/>
  <c r="BY126" i="3"/>
  <c r="CD126" i="3" s="1"/>
  <c r="AB140" i="3"/>
  <c r="AD140" i="3" s="1"/>
  <c r="Z140" i="3"/>
  <c r="AA140" i="3" s="1"/>
  <c r="AF140" i="3" s="1"/>
  <c r="I141" i="3"/>
  <c r="J141" i="3" s="1"/>
  <c r="O141" i="3" s="1"/>
  <c r="K141" i="3"/>
  <c r="M141" i="3" s="1"/>
  <c r="K147" i="3"/>
  <c r="M147" i="3" s="1"/>
  <c r="I147" i="3"/>
  <c r="N147" i="3" s="1"/>
  <c r="AB163" i="3"/>
  <c r="AD163" i="3" s="1"/>
  <c r="Z163" i="3"/>
  <c r="AE163" i="3" s="1"/>
  <c r="BH98" i="3"/>
  <c r="BI98" i="3" s="1"/>
  <c r="BN98" i="3" s="1"/>
  <c r="AQ108" i="3"/>
  <c r="AV108" i="3" s="1"/>
  <c r="Z128" i="3"/>
  <c r="BY152" i="3"/>
  <c r="Z165" i="3"/>
  <c r="AE165" i="3" s="1"/>
  <c r="BH99" i="3"/>
  <c r="BM99" i="3" s="1"/>
  <c r="BH100" i="3"/>
  <c r="BM100" i="3" s="1"/>
  <c r="BY100" i="3"/>
  <c r="CD100" i="3" s="1"/>
  <c r="AQ101" i="3"/>
  <c r="Z103" i="3"/>
  <c r="AA103" i="3" s="1"/>
  <c r="AF103" i="3" s="1"/>
  <c r="BY111" i="3"/>
  <c r="AQ112" i="3"/>
  <c r="AV112" i="3" s="1"/>
  <c r="BY115" i="3"/>
  <c r="AQ116" i="3"/>
  <c r="AV116" i="3" s="1"/>
  <c r="BY116" i="3"/>
  <c r="Z138" i="3"/>
  <c r="AA138" i="3" s="1"/>
  <c r="AF138" i="3" s="1"/>
  <c r="Z146" i="3"/>
  <c r="AB165" i="3"/>
  <c r="AD165" i="3" s="1"/>
  <c r="BH101" i="3"/>
  <c r="BI101" i="3" s="1"/>
  <c r="BN101" i="3" s="1"/>
  <c r="AQ122" i="3"/>
  <c r="Z137" i="3"/>
  <c r="AA137" i="3" s="1"/>
  <c r="AF137" i="3" s="1"/>
  <c r="BY148" i="3"/>
  <c r="CA152" i="3"/>
  <c r="BY155" i="3"/>
  <c r="BZ155" i="3" s="1"/>
  <c r="CE155" i="3" s="1"/>
  <c r="BY159" i="3"/>
  <c r="CD159" i="3" s="1"/>
  <c r="DZ11" i="3"/>
  <c r="DX11" i="3"/>
  <c r="HX11" i="3"/>
  <c r="HV11" i="3"/>
  <c r="IM11" i="3"/>
  <c r="MH11" i="3"/>
  <c r="DZ12" i="3"/>
  <c r="DX12" i="3"/>
  <c r="HX12" i="3"/>
  <c r="HV12" i="3"/>
  <c r="IN12" i="3"/>
  <c r="MH12" i="3"/>
  <c r="N13" i="3"/>
  <c r="DG11" i="3"/>
  <c r="DI11" i="3"/>
  <c r="GN11" i="3"/>
  <c r="HI11" i="3"/>
  <c r="LQ11" i="3"/>
  <c r="LS11" i="3"/>
  <c r="DG12" i="3"/>
  <c r="DG13" i="3"/>
  <c r="DI12" i="3"/>
  <c r="GN12" i="3"/>
  <c r="GN13" i="3"/>
  <c r="HI12" i="3"/>
  <c r="LQ12" i="3"/>
  <c r="LS12" i="3"/>
  <c r="LD10" i="3"/>
  <c r="LC10" i="3"/>
  <c r="BJ11" i="3"/>
  <c r="BH11" i="3"/>
  <c r="BZ11" i="3"/>
  <c r="FY11" i="3"/>
  <c r="FW11" i="3"/>
  <c r="KI11" i="3"/>
  <c r="BJ12" i="3"/>
  <c r="BH12" i="3"/>
  <c r="CD12" i="3"/>
  <c r="FY12" i="3"/>
  <c r="FW12" i="3"/>
  <c r="KI12" i="3"/>
  <c r="BH13" i="3"/>
  <c r="BJ13" i="3"/>
  <c r="Z11" i="3"/>
  <c r="AB11" i="3"/>
  <c r="AU11" i="3"/>
  <c r="EO11" i="3"/>
  <c r="EQ11" i="3"/>
  <c r="FJ11" i="3"/>
  <c r="JV11" i="3"/>
  <c r="Z12" i="3"/>
  <c r="AB12" i="3"/>
  <c r="AU12" i="3"/>
  <c r="EO12" i="3"/>
  <c r="EO13" i="3"/>
  <c r="EQ12" i="3"/>
  <c r="FJ12" i="3"/>
  <c r="JV12" i="3"/>
  <c r="AB13" i="3"/>
  <c r="Z13" i="3"/>
  <c r="AU13" i="3"/>
  <c r="K11" i="3"/>
  <c r="AQ11" i="3"/>
  <c r="CA11" i="3"/>
  <c r="FF11" i="3"/>
  <c r="HE11" i="3"/>
  <c r="JB11" i="3"/>
  <c r="JR11" i="3"/>
  <c r="LB11" i="3"/>
  <c r="K12" i="3"/>
  <c r="AQ12" i="3"/>
  <c r="CA12" i="3"/>
  <c r="FF12" i="3"/>
  <c r="HE12" i="3"/>
  <c r="JB12" i="3"/>
  <c r="JR12" i="3"/>
  <c r="LB12" i="3"/>
  <c r="K13" i="3"/>
  <c r="BY13" i="3"/>
  <c r="DX13" i="3"/>
  <c r="FW13" i="3"/>
  <c r="HV13" i="3"/>
  <c r="IM13" i="3"/>
  <c r="KZ13" i="3"/>
  <c r="MH13" i="3"/>
  <c r="BY14" i="3"/>
  <c r="CA14" i="3"/>
  <c r="DK14" i="3"/>
  <c r="FH14" i="3"/>
  <c r="FF14" i="3"/>
  <c r="HV14" i="3"/>
  <c r="HX14" i="3"/>
  <c r="KI14" i="3"/>
  <c r="I15" i="3"/>
  <c r="K15" i="3"/>
  <c r="AD15" i="3"/>
  <c r="FW15" i="3"/>
  <c r="FY15" i="3"/>
  <c r="IM15" i="3"/>
  <c r="KZ15" i="3"/>
  <c r="LB15" i="3"/>
  <c r="I16" i="3"/>
  <c r="K16" i="3"/>
  <c r="AD16" i="3"/>
  <c r="FW16" i="3"/>
  <c r="FY16" i="3"/>
  <c r="IM16" i="3"/>
  <c r="I17" i="3"/>
  <c r="K17" i="3"/>
  <c r="AD17" i="3"/>
  <c r="FW17" i="3"/>
  <c r="FY17" i="3"/>
  <c r="IM17" i="3"/>
  <c r="I18" i="3"/>
  <c r="K18" i="3"/>
  <c r="AD18" i="3"/>
  <c r="FW18" i="3"/>
  <c r="FY18" i="3"/>
  <c r="IM19" i="3"/>
  <c r="IM18" i="3"/>
  <c r="I19" i="3"/>
  <c r="K19" i="3"/>
  <c r="AE20" i="3"/>
  <c r="FF13" i="3"/>
  <c r="HE13" i="3"/>
  <c r="JB13" i="3"/>
  <c r="JR13" i="3"/>
  <c r="BH14" i="3"/>
  <c r="BJ14" i="3"/>
  <c r="ES14" i="3"/>
  <c r="HG14" i="3"/>
  <c r="HE14" i="3"/>
  <c r="JT14" i="3"/>
  <c r="JR14" i="3"/>
  <c r="MH14" i="3"/>
  <c r="BY15" i="3"/>
  <c r="CA15" i="3"/>
  <c r="DK15" i="3"/>
  <c r="FH15" i="3"/>
  <c r="FF15" i="3"/>
  <c r="HV15" i="3"/>
  <c r="HX15" i="3"/>
  <c r="KI15" i="3"/>
  <c r="BY16" i="3"/>
  <c r="CA16" i="3"/>
  <c r="DK16" i="3"/>
  <c r="FH16" i="3"/>
  <c r="FF16" i="3"/>
  <c r="HV16" i="3"/>
  <c r="HX16" i="3"/>
  <c r="KI16" i="3"/>
  <c r="BY17" i="3"/>
  <c r="CA17" i="3"/>
  <c r="DK17" i="3"/>
  <c r="FH17" i="3"/>
  <c r="FF17" i="3"/>
  <c r="HV17" i="3"/>
  <c r="HX17" i="3"/>
  <c r="KI17" i="3"/>
  <c r="BY18" i="3"/>
  <c r="CA18" i="3"/>
  <c r="DK18" i="3"/>
  <c r="FH18" i="3"/>
  <c r="FF18" i="3"/>
  <c r="HV18" i="3"/>
  <c r="HX18" i="3"/>
  <c r="KI18" i="3"/>
  <c r="KI19" i="3"/>
  <c r="BY19" i="3"/>
  <c r="CA19" i="3"/>
  <c r="GN19" i="3"/>
  <c r="GN20" i="3"/>
  <c r="AQ13" i="3"/>
  <c r="DZ13" i="3"/>
  <c r="FH13" i="3"/>
  <c r="FY13" i="3"/>
  <c r="HG13" i="3"/>
  <c r="HX13" i="3"/>
  <c r="JD13" i="3"/>
  <c r="JE13" i="3" s="1"/>
  <c r="JT13" i="3"/>
  <c r="KI13" i="3"/>
  <c r="LS13" i="3"/>
  <c r="LQ13" i="3"/>
  <c r="AS14" i="3"/>
  <c r="AQ14" i="3"/>
  <c r="DX14" i="3"/>
  <c r="DZ14" i="3"/>
  <c r="JD14" i="3"/>
  <c r="JE14" i="3" s="1"/>
  <c r="JB14" i="3"/>
  <c r="BH15" i="3"/>
  <c r="BJ15" i="3"/>
  <c r="ES15" i="3"/>
  <c r="HG15" i="3"/>
  <c r="HE15" i="3"/>
  <c r="JT15" i="3"/>
  <c r="JR15" i="3"/>
  <c r="BH16" i="3"/>
  <c r="BJ16" i="3"/>
  <c r="ES16" i="3"/>
  <c r="HG16" i="3"/>
  <c r="HE16" i="3"/>
  <c r="JT16" i="3"/>
  <c r="JR16" i="3"/>
  <c r="BH17" i="3"/>
  <c r="BJ17" i="3"/>
  <c r="ES17" i="3"/>
  <c r="HG17" i="3"/>
  <c r="HE17" i="3"/>
  <c r="JT17" i="3"/>
  <c r="JR17" i="3"/>
  <c r="BH18" i="3"/>
  <c r="BJ18" i="3"/>
  <c r="ES18" i="3"/>
  <c r="HG18" i="3"/>
  <c r="HE18" i="3"/>
  <c r="JT18" i="3"/>
  <c r="JR18" i="3"/>
  <c r="BH19" i="3"/>
  <c r="BJ19" i="3"/>
  <c r="GA19" i="3"/>
  <c r="I14" i="3"/>
  <c r="K14" i="3"/>
  <c r="AD14" i="3"/>
  <c r="FW14" i="3"/>
  <c r="FY14" i="3"/>
  <c r="IM14" i="3"/>
  <c r="KZ14" i="3"/>
  <c r="LB14" i="3"/>
  <c r="LU14" i="3"/>
  <c r="AS15" i="3"/>
  <c r="AQ15" i="3"/>
  <c r="DX15" i="3"/>
  <c r="DZ15" i="3"/>
  <c r="JD15" i="3"/>
  <c r="JE15" i="3" s="1"/>
  <c r="JB15" i="3"/>
  <c r="AS16" i="3"/>
  <c r="AQ16" i="3"/>
  <c r="DX16" i="3"/>
  <c r="DZ16" i="3"/>
  <c r="JD16" i="3"/>
  <c r="JE16" i="3" s="1"/>
  <c r="JB16" i="3"/>
  <c r="AS17" i="3"/>
  <c r="AQ17" i="3"/>
  <c r="DX17" i="3"/>
  <c r="DZ17" i="3"/>
  <c r="JD17" i="3"/>
  <c r="JE17" i="3" s="1"/>
  <c r="JB17" i="3"/>
  <c r="AS18" i="3"/>
  <c r="AQ18" i="3"/>
  <c r="DX19" i="3"/>
  <c r="DX18" i="3"/>
  <c r="DZ18" i="3"/>
  <c r="JD18" i="3"/>
  <c r="JE18" i="3" s="1"/>
  <c r="JB18" i="3"/>
  <c r="AS19" i="3"/>
  <c r="AQ19" i="3"/>
  <c r="EQ19" i="3"/>
  <c r="EO20" i="3"/>
  <c r="EO19" i="3"/>
  <c r="FJ19" i="3"/>
  <c r="Z14" i="3"/>
  <c r="DG14" i="3"/>
  <c r="EO14" i="3"/>
  <c r="GN14" i="3"/>
  <c r="LQ14" i="3"/>
  <c r="Z15" i="3"/>
  <c r="DG15" i="3"/>
  <c r="EO15" i="3"/>
  <c r="GN15" i="3"/>
  <c r="Z16" i="3"/>
  <c r="DG16" i="3"/>
  <c r="EO16" i="3"/>
  <c r="GN16" i="3"/>
  <c r="Z17" i="3"/>
  <c r="DG17" i="3"/>
  <c r="EO17" i="3"/>
  <c r="GN17" i="3"/>
  <c r="Z18" i="3"/>
  <c r="DG18" i="3"/>
  <c r="EO18" i="3"/>
  <c r="GN18" i="3"/>
  <c r="Z19" i="3"/>
  <c r="DG19" i="3"/>
  <c r="HZ19" i="3"/>
  <c r="JR19" i="3"/>
  <c r="K20" i="3"/>
  <c r="I20" i="3"/>
  <c r="FW21" i="3"/>
  <c r="FW20" i="3"/>
  <c r="HZ20" i="3"/>
  <c r="DG22" i="3"/>
  <c r="DI21" i="3"/>
  <c r="DG21" i="3"/>
  <c r="GA21" i="3"/>
  <c r="M22" i="3"/>
  <c r="DK22" i="3"/>
  <c r="FW19" i="3"/>
  <c r="AQ20" i="3"/>
  <c r="AS20" i="3"/>
  <c r="DX20" i="3"/>
  <c r="FY20" i="3"/>
  <c r="BL21" i="3"/>
  <c r="FF21" i="3"/>
  <c r="FF22" i="3"/>
  <c r="FH21" i="3"/>
  <c r="BY22" i="3"/>
  <c r="CA22" i="3"/>
  <c r="AB19" i="3"/>
  <c r="DI19" i="3"/>
  <c r="EB19" i="3"/>
  <c r="HV19" i="3"/>
  <c r="JT19" i="3"/>
  <c r="BH21" i="3"/>
  <c r="BH20" i="3"/>
  <c r="DZ20" i="3"/>
  <c r="ES20" i="3"/>
  <c r="HE20" i="3"/>
  <c r="HG20" i="3"/>
  <c r="AQ21" i="3"/>
  <c r="AS21" i="3"/>
  <c r="IA22" i="3"/>
  <c r="ET27" i="3"/>
  <c r="EP27" i="3"/>
  <c r="EU27" i="3" s="1"/>
  <c r="FF19" i="3"/>
  <c r="HE19" i="3"/>
  <c r="BL20" i="3"/>
  <c r="CA20" i="3"/>
  <c r="BY21" i="3"/>
  <c r="BY20" i="3"/>
  <c r="FF20" i="3"/>
  <c r="FH20" i="3"/>
  <c r="HV20" i="3"/>
  <c r="IM20" i="3"/>
  <c r="EC22" i="3"/>
  <c r="DY22" i="3"/>
  <c r="ED22" i="3" s="1"/>
  <c r="GN21" i="3"/>
  <c r="HI21" i="3"/>
  <c r="AA22" i="3"/>
  <c r="AF22" i="3" s="1"/>
  <c r="DX21" i="3"/>
  <c r="HV21" i="3"/>
  <c r="Z23" i="3"/>
  <c r="BH23" i="3"/>
  <c r="DG23" i="3"/>
  <c r="DX23" i="3"/>
  <c r="EO23" i="3"/>
  <c r="FW23" i="3"/>
  <c r="HV23" i="3"/>
  <c r="DG25" i="3"/>
  <c r="DI24" i="3"/>
  <c r="DG24" i="3"/>
  <c r="GN25" i="3"/>
  <c r="GN24" i="3"/>
  <c r="AS27" i="3"/>
  <c r="AQ27" i="3"/>
  <c r="DI27" i="3"/>
  <c r="DG27" i="3"/>
  <c r="DX27" i="3"/>
  <c r="DX28" i="3"/>
  <c r="DZ27" i="3"/>
  <c r="Z28" i="3"/>
  <c r="AB28" i="3"/>
  <c r="EO22" i="3"/>
  <c r="BH25" i="3"/>
  <c r="BJ24" i="3"/>
  <c r="BH24" i="3"/>
  <c r="FW25" i="3"/>
  <c r="FY24" i="3"/>
  <c r="FW24" i="3"/>
  <c r="HV25" i="3"/>
  <c r="HX24" i="3"/>
  <c r="HV24" i="3"/>
  <c r="AE27" i="3"/>
  <c r="AA27" i="3"/>
  <c r="AF27" i="3" s="1"/>
  <c r="BL26" i="3"/>
  <c r="BM28" i="3"/>
  <c r="BI28" i="3"/>
  <c r="BN28" i="3" s="1"/>
  <c r="FH29" i="3"/>
  <c r="FF29" i="3"/>
  <c r="GN30" i="3"/>
  <c r="GN29" i="3"/>
  <c r="GB33" i="3"/>
  <c r="FX33" i="3"/>
  <c r="GC33" i="3" s="1"/>
  <c r="HE21" i="3"/>
  <c r="I22" i="3"/>
  <c r="BI22" i="3"/>
  <c r="BN22" i="3" s="1"/>
  <c r="M23" i="3"/>
  <c r="AS23" i="3"/>
  <c r="AQ23" i="3"/>
  <c r="BY23" i="3"/>
  <c r="CA23" i="3"/>
  <c r="FH23" i="3"/>
  <c r="FF23" i="3"/>
  <c r="HG23" i="3"/>
  <c r="HE23" i="3"/>
  <c r="IM23" i="3"/>
  <c r="Z25" i="3"/>
  <c r="AB24" i="3"/>
  <c r="Z24" i="3"/>
  <c r="EO25" i="3"/>
  <c r="EQ24" i="3"/>
  <c r="EO24" i="3"/>
  <c r="DK28" i="3"/>
  <c r="AE29" i="3"/>
  <c r="AA29" i="3"/>
  <c r="AF29" i="3" s="1"/>
  <c r="I21" i="3"/>
  <c r="EB21" i="3"/>
  <c r="HZ21" i="3"/>
  <c r="IM21" i="3"/>
  <c r="AQ22" i="3"/>
  <c r="ES22" i="3"/>
  <c r="FW22" i="3"/>
  <c r="GN22" i="3"/>
  <c r="HI22" i="3"/>
  <c r="AD23" i="3"/>
  <c r="BL23" i="3"/>
  <c r="DK23" i="3"/>
  <c r="EB23" i="3"/>
  <c r="ES23" i="3"/>
  <c r="GA23" i="3"/>
  <c r="HZ23" i="3"/>
  <c r="DX25" i="3"/>
  <c r="DZ24" i="3"/>
  <c r="DX24" i="3"/>
  <c r="AD26" i="3"/>
  <c r="DZ26" i="3"/>
  <c r="DX26" i="3"/>
  <c r="EO26" i="3"/>
  <c r="EQ26" i="3"/>
  <c r="N27" i="3"/>
  <c r="IN27" i="3"/>
  <c r="HX28" i="3"/>
  <c r="HV28" i="3"/>
  <c r="BL29" i="3"/>
  <c r="HV29" i="3"/>
  <c r="DL30" i="3"/>
  <c r="HG30" i="3"/>
  <c r="HE30" i="3"/>
  <c r="AD31" i="3"/>
  <c r="AS32" i="3"/>
  <c r="AQ32" i="3"/>
  <c r="BM33" i="3"/>
  <c r="DK33" i="3"/>
  <c r="AS34" i="3"/>
  <c r="AQ34" i="3"/>
  <c r="EC34" i="3"/>
  <c r="GN34" i="3"/>
  <c r="AQ35" i="3"/>
  <c r="CA35" i="3"/>
  <c r="BY35" i="3"/>
  <c r="DZ35" i="3"/>
  <c r="DX35" i="3"/>
  <c r="EO35" i="3"/>
  <c r="EQ35" i="3"/>
  <c r="Z36" i="3"/>
  <c r="AB36" i="3"/>
  <c r="M38" i="3"/>
  <c r="DI40" i="3"/>
  <c r="DG40" i="3"/>
  <c r="FF40" i="3"/>
  <c r="FH40" i="3"/>
  <c r="HE40" i="3"/>
  <c r="HG40" i="3"/>
  <c r="BJ42" i="3"/>
  <c r="BH42" i="3"/>
  <c r="GN42" i="3"/>
  <c r="EB44" i="3"/>
  <c r="BL48" i="3"/>
  <c r="AS50" i="3"/>
  <c r="AQ50" i="3"/>
  <c r="DI50" i="3"/>
  <c r="DG50" i="3"/>
  <c r="DX50" i="3"/>
  <c r="DZ50" i="3"/>
  <c r="CD51" i="3"/>
  <c r="EQ51" i="3"/>
  <c r="EO51" i="3"/>
  <c r="DX54" i="3"/>
  <c r="DZ54" i="3"/>
  <c r="AQ57" i="3"/>
  <c r="AS57" i="3"/>
  <c r="EQ57" i="3"/>
  <c r="EO57" i="3"/>
  <c r="BL70" i="3"/>
  <c r="AU111" i="3"/>
  <c r="I132" i="3"/>
  <c r="K132" i="3"/>
  <c r="CC144" i="3"/>
  <c r="K24" i="3"/>
  <c r="I24" i="3"/>
  <c r="AQ24" i="3"/>
  <c r="AS24" i="3"/>
  <c r="CA24" i="3"/>
  <c r="BY24" i="3"/>
  <c r="FF24" i="3"/>
  <c r="FH24" i="3"/>
  <c r="HE24" i="3"/>
  <c r="HG24" i="3"/>
  <c r="IM24" i="3"/>
  <c r="HE26" i="3"/>
  <c r="IM26" i="3"/>
  <c r="BH27" i="3"/>
  <c r="HG27" i="3"/>
  <c r="HE27" i="3"/>
  <c r="GN28" i="3"/>
  <c r="BY29" i="3"/>
  <c r="FW29" i="3"/>
  <c r="HX29" i="3"/>
  <c r="Z30" i="3"/>
  <c r="BJ30" i="3"/>
  <c r="FH30" i="3"/>
  <c r="FF30" i="3"/>
  <c r="AQ31" i="3"/>
  <c r="CA31" i="3"/>
  <c r="BY31" i="3"/>
  <c r="EO31" i="3"/>
  <c r="FW31" i="3"/>
  <c r="IM31" i="3"/>
  <c r="BH32" i="3"/>
  <c r="DG32" i="3"/>
  <c r="DZ32" i="3"/>
  <c r="HG32" i="3"/>
  <c r="HE32" i="3"/>
  <c r="AB33" i="3"/>
  <c r="FG33" i="3"/>
  <c r="FL33" i="3" s="1"/>
  <c r="FW34" i="3"/>
  <c r="FY33" i="3"/>
  <c r="GN33" i="3"/>
  <c r="BH35" i="3"/>
  <c r="BH34" i="3"/>
  <c r="DG34" i="3"/>
  <c r="DZ34" i="3"/>
  <c r="HG34" i="3"/>
  <c r="HE34" i="3"/>
  <c r="BM36" i="3"/>
  <c r="AR37" i="3"/>
  <c r="AW37" i="3" s="1"/>
  <c r="DZ38" i="3"/>
  <c r="DX38" i="3"/>
  <c r="FH38" i="3"/>
  <c r="FF38" i="3"/>
  <c r="EB39" i="3"/>
  <c r="ES41" i="3"/>
  <c r="AB44" i="3"/>
  <c r="Z44" i="3"/>
  <c r="BH44" i="3"/>
  <c r="BJ44" i="3"/>
  <c r="EQ45" i="3"/>
  <c r="EO45" i="3"/>
  <c r="GN45" i="3"/>
  <c r="FH48" i="3"/>
  <c r="FF48" i="3"/>
  <c r="BL52" i="3"/>
  <c r="I56" i="3"/>
  <c r="K56" i="3"/>
  <c r="K57" i="3"/>
  <c r="I57" i="3"/>
  <c r="CD61" i="3"/>
  <c r="BZ61" i="3"/>
  <c r="CE61" i="3" s="1"/>
  <c r="HE22" i="3"/>
  <c r="I23" i="3"/>
  <c r="I25" i="3"/>
  <c r="K25" i="3"/>
  <c r="AS25" i="3"/>
  <c r="AQ25" i="3"/>
  <c r="BY25" i="3"/>
  <c r="CA25" i="3"/>
  <c r="FH25" i="3"/>
  <c r="FF25" i="3"/>
  <c r="HG25" i="3"/>
  <c r="HE25" i="3"/>
  <c r="IM25" i="3"/>
  <c r="FF26" i="3"/>
  <c r="BL27" i="3"/>
  <c r="FH27" i="3"/>
  <c r="FF27" i="3"/>
  <c r="HV27" i="3"/>
  <c r="AQ28" i="3"/>
  <c r="CA28" i="3"/>
  <c r="BY28" i="3"/>
  <c r="EO28" i="3"/>
  <c r="I29" i="3"/>
  <c r="AS29" i="3"/>
  <c r="AQ29" i="3"/>
  <c r="DX29" i="3"/>
  <c r="EO29" i="3"/>
  <c r="GA29" i="3"/>
  <c r="IM29" i="3"/>
  <c r="AD30" i="3"/>
  <c r="K31" i="3"/>
  <c r="I31" i="3"/>
  <c r="DG31" i="3"/>
  <c r="DX31" i="3"/>
  <c r="ES31" i="3"/>
  <c r="GA31" i="3"/>
  <c r="HE31" i="3"/>
  <c r="BL32" i="3"/>
  <c r="DK32" i="3"/>
  <c r="FH32" i="3"/>
  <c r="FF32" i="3"/>
  <c r="AQ33" i="3"/>
  <c r="CA33" i="3"/>
  <c r="BY33" i="3"/>
  <c r="EO33" i="3"/>
  <c r="Z34" i="3"/>
  <c r="BL34" i="3"/>
  <c r="DK34" i="3"/>
  <c r="HI35" i="3"/>
  <c r="CA37" i="3"/>
  <c r="BY37" i="3"/>
  <c r="AB39" i="3"/>
  <c r="Z39" i="3"/>
  <c r="BH39" i="3"/>
  <c r="BJ39" i="3"/>
  <c r="GN40" i="3"/>
  <c r="K41" i="3"/>
  <c r="I41" i="3"/>
  <c r="BJ41" i="3"/>
  <c r="BH41" i="3"/>
  <c r="DG41" i="3"/>
  <c r="DI41" i="3"/>
  <c r="BZ43" i="3"/>
  <c r="CE43" i="3" s="1"/>
  <c r="EB46" i="3"/>
  <c r="AE48" i="3"/>
  <c r="EB49" i="3"/>
  <c r="EO53" i="3"/>
  <c r="EQ52" i="3"/>
  <c r="EO52" i="3"/>
  <c r="EQ55" i="3"/>
  <c r="EO55" i="3"/>
  <c r="K26" i="3"/>
  <c r="I26" i="3"/>
  <c r="AE26" i="3"/>
  <c r="AA26" i="3"/>
  <c r="AF26" i="3" s="1"/>
  <c r="AQ26" i="3"/>
  <c r="AS26" i="3"/>
  <c r="CA26" i="3"/>
  <c r="BY26" i="3"/>
  <c r="DL26" i="3"/>
  <c r="HW26" i="3"/>
  <c r="IB26" i="3" s="1"/>
  <c r="BY27" i="3"/>
  <c r="FW27" i="3"/>
  <c r="GN27" i="3"/>
  <c r="HZ27" i="3"/>
  <c r="K28" i="3"/>
  <c r="I28" i="3"/>
  <c r="DG28" i="3"/>
  <c r="ES28" i="3"/>
  <c r="IM28" i="3"/>
  <c r="BH29" i="3"/>
  <c r="DG29" i="3"/>
  <c r="EB29" i="3"/>
  <c r="HG29" i="3"/>
  <c r="HE29" i="3"/>
  <c r="AS30" i="3"/>
  <c r="AQ30" i="3"/>
  <c r="EC30" i="3"/>
  <c r="DY30" i="3"/>
  <c r="ED30" i="3" s="1"/>
  <c r="Z31" i="3"/>
  <c r="BH31" i="3"/>
  <c r="DK31" i="3"/>
  <c r="FW32" i="3"/>
  <c r="GN32" i="3"/>
  <c r="K33" i="3"/>
  <c r="I33" i="3"/>
  <c r="DG33" i="3"/>
  <c r="DX33" i="3"/>
  <c r="ES33" i="3"/>
  <c r="BY34" i="3"/>
  <c r="DK36" i="3"/>
  <c r="DZ37" i="3"/>
  <c r="DX37" i="3"/>
  <c r="EO37" i="3"/>
  <c r="EQ37" i="3"/>
  <c r="DH39" i="3"/>
  <c r="DM39" i="3" s="1"/>
  <c r="AA42" i="3"/>
  <c r="AF42" i="3" s="1"/>
  <c r="EQ43" i="3"/>
  <c r="EO43" i="3"/>
  <c r="GN43" i="3"/>
  <c r="CD45" i="3"/>
  <c r="BZ45" i="3"/>
  <c r="CE45" i="3" s="1"/>
  <c r="AB46" i="3"/>
  <c r="Z46" i="3"/>
  <c r="BH46" i="3"/>
  <c r="BJ46" i="3"/>
  <c r="EQ47" i="3"/>
  <c r="EO48" i="3"/>
  <c r="EO47" i="3"/>
  <c r="AB49" i="3"/>
  <c r="Z49" i="3"/>
  <c r="BH49" i="3"/>
  <c r="BJ49" i="3"/>
  <c r="BL53" i="3"/>
  <c r="I58" i="3"/>
  <c r="K58" i="3"/>
  <c r="AV60" i="3"/>
  <c r="N63" i="3"/>
  <c r="J63" i="3"/>
  <c r="O63" i="3" s="1"/>
  <c r="I65" i="3"/>
  <c r="K65" i="3"/>
  <c r="AS65" i="3"/>
  <c r="AQ65" i="3"/>
  <c r="FH26" i="3"/>
  <c r="HG26" i="3"/>
  <c r="K27" i="3"/>
  <c r="CA27" i="3"/>
  <c r="AS28" i="3"/>
  <c r="FH28" i="3"/>
  <c r="HG28" i="3"/>
  <c r="K29" i="3"/>
  <c r="CA29" i="3"/>
  <c r="K30" i="3"/>
  <c r="CA30" i="3"/>
  <c r="AS31" i="3"/>
  <c r="FH31" i="3"/>
  <c r="HG31" i="3"/>
  <c r="K32" i="3"/>
  <c r="CA32" i="3"/>
  <c r="AS33" i="3"/>
  <c r="FH33" i="3"/>
  <c r="HG33" i="3"/>
  <c r="K34" i="3"/>
  <c r="CA34" i="3"/>
  <c r="FH34" i="3"/>
  <c r="K35" i="3"/>
  <c r="I35" i="3"/>
  <c r="DG35" i="3"/>
  <c r="HJ36" i="3"/>
  <c r="HF36" i="3"/>
  <c r="HK36" i="3" s="1"/>
  <c r="K37" i="3"/>
  <c r="I37" i="3"/>
  <c r="DH37" i="3"/>
  <c r="DM37" i="3" s="1"/>
  <c r="Z38" i="3"/>
  <c r="BJ38" i="3"/>
  <c r="BH38" i="3"/>
  <c r="FH39" i="3"/>
  <c r="FF39" i="3"/>
  <c r="AB40" i="3"/>
  <c r="Z40" i="3"/>
  <c r="Z41" i="3"/>
  <c r="FF41" i="3"/>
  <c r="I43" i="3"/>
  <c r="AS43" i="3"/>
  <c r="AQ43" i="3"/>
  <c r="FH44" i="3"/>
  <c r="FF44" i="3"/>
  <c r="AS45" i="3"/>
  <c r="AQ45" i="3"/>
  <c r="FH46" i="3"/>
  <c r="FF46" i="3"/>
  <c r="AS47" i="3"/>
  <c r="AQ47" i="3"/>
  <c r="FH49" i="3"/>
  <c r="FF49" i="3"/>
  <c r="BH50" i="3"/>
  <c r="AS51" i="3"/>
  <c r="AQ51" i="3"/>
  <c r="DX51" i="3"/>
  <c r="DX52" i="3"/>
  <c r="DX53" i="3"/>
  <c r="BH54" i="3"/>
  <c r="BJ54" i="3"/>
  <c r="I55" i="3"/>
  <c r="K55" i="3"/>
  <c r="DG60" i="3"/>
  <c r="DI60" i="3"/>
  <c r="AB61" i="3"/>
  <c r="Z61" i="3"/>
  <c r="Z62" i="3"/>
  <c r="AB62" i="3"/>
  <c r="BJ62" i="3"/>
  <c r="BH62" i="3"/>
  <c r="BH63" i="3"/>
  <c r="BJ63" i="3"/>
  <c r="DI63" i="3"/>
  <c r="DG63" i="3"/>
  <c r="BJ68" i="3"/>
  <c r="BH68" i="3"/>
  <c r="BH69" i="3"/>
  <c r="AS69" i="3"/>
  <c r="AQ69" i="3"/>
  <c r="K71" i="3"/>
  <c r="I71" i="3"/>
  <c r="DG74" i="3"/>
  <c r="DI74" i="3"/>
  <c r="AU77" i="3"/>
  <c r="AD78" i="3"/>
  <c r="Z35" i="3"/>
  <c r="DK35" i="3"/>
  <c r="FF35" i="3"/>
  <c r="CA36" i="3"/>
  <c r="BY36" i="3"/>
  <c r="EO36" i="3"/>
  <c r="Z37" i="3"/>
  <c r="DK37" i="3"/>
  <c r="BY38" i="3"/>
  <c r="BY39" i="3"/>
  <c r="GN39" i="3"/>
  <c r="AR40" i="3"/>
  <c r="AW40" i="3" s="1"/>
  <c r="AD41" i="3"/>
  <c r="GN41" i="3"/>
  <c r="I42" i="3"/>
  <c r="AV42" i="3"/>
  <c r="BH43" i="3"/>
  <c r="GN44" i="3"/>
  <c r="BH45" i="3"/>
  <c r="DL45" i="3"/>
  <c r="DH45" i="3"/>
  <c r="DM45" i="3" s="1"/>
  <c r="EB45" i="3"/>
  <c r="GN46" i="3"/>
  <c r="BH47" i="3"/>
  <c r="AS48" i="3"/>
  <c r="AQ48" i="3"/>
  <c r="DX48" i="3"/>
  <c r="Z50" i="3"/>
  <c r="BJ50" i="3"/>
  <c r="FH50" i="3"/>
  <c r="FF50" i="3"/>
  <c r="J51" i="3"/>
  <c r="O51" i="3" s="1"/>
  <c r="BH51" i="3"/>
  <c r="DG51" i="3"/>
  <c r="DZ51" i="3"/>
  <c r="AS52" i="3"/>
  <c r="AQ52" i="3"/>
  <c r="DZ52" i="3"/>
  <c r="AS53" i="3"/>
  <c r="AQ53" i="3"/>
  <c r="DZ53" i="3"/>
  <c r="AD55" i="3"/>
  <c r="BH55" i="3"/>
  <c r="BJ55" i="3"/>
  <c r="DL55" i="3"/>
  <c r="DH55" i="3"/>
  <c r="DM55" i="3" s="1"/>
  <c r="CC60" i="3"/>
  <c r="AU63" i="3"/>
  <c r="DG64" i="3"/>
  <c r="DI64" i="3"/>
  <c r="I72" i="3"/>
  <c r="AS72" i="3"/>
  <c r="AQ72" i="3"/>
  <c r="BJ74" i="3"/>
  <c r="BH74" i="3"/>
  <c r="AB35" i="3"/>
  <c r="BL35" i="3"/>
  <c r="GN35" i="3"/>
  <c r="HE35" i="3"/>
  <c r="K36" i="3"/>
  <c r="I36" i="3"/>
  <c r="DG36" i="3"/>
  <c r="DX36" i="3"/>
  <c r="EQ36" i="3"/>
  <c r="GA36" i="3"/>
  <c r="AB37" i="3"/>
  <c r="BL37" i="3"/>
  <c r="GN37" i="3"/>
  <c r="I38" i="3"/>
  <c r="AQ38" i="3"/>
  <c r="CA38" i="3"/>
  <c r="EO38" i="3"/>
  <c r="HE38" i="3"/>
  <c r="I39" i="3"/>
  <c r="AS39" i="3"/>
  <c r="AQ39" i="3"/>
  <c r="DX39" i="3"/>
  <c r="EO39" i="3"/>
  <c r="HG39" i="3"/>
  <c r="HE39" i="3"/>
  <c r="I40" i="3"/>
  <c r="AS40" i="3"/>
  <c r="CC40" i="3"/>
  <c r="DX40" i="3"/>
  <c r="EQ40" i="3"/>
  <c r="EO40" i="3"/>
  <c r="AQ41" i="3"/>
  <c r="CA41" i="3"/>
  <c r="BY41" i="3"/>
  <c r="EO41" i="3"/>
  <c r="HE41" i="3"/>
  <c r="K42" i="3"/>
  <c r="AU42" i="3"/>
  <c r="DG42" i="3"/>
  <c r="DZ42" i="3"/>
  <c r="DX42" i="3"/>
  <c r="Z43" i="3"/>
  <c r="BJ43" i="3"/>
  <c r="DK43" i="3"/>
  <c r="FH43" i="3"/>
  <c r="FF43" i="3"/>
  <c r="AS44" i="3"/>
  <c r="AQ44" i="3"/>
  <c r="DX44" i="3"/>
  <c r="EO44" i="3"/>
  <c r="Z45" i="3"/>
  <c r="BJ45" i="3"/>
  <c r="FH45" i="3"/>
  <c r="FF45" i="3"/>
  <c r="AS46" i="3"/>
  <c r="AQ46" i="3"/>
  <c r="DX46" i="3"/>
  <c r="EO46" i="3"/>
  <c r="Z47" i="3"/>
  <c r="BJ47" i="3"/>
  <c r="FH47" i="3"/>
  <c r="FF47" i="3"/>
  <c r="BH48" i="3"/>
  <c r="DG48" i="3"/>
  <c r="DZ48" i="3"/>
  <c r="ES48" i="3"/>
  <c r="AS49" i="3"/>
  <c r="AQ49" i="3"/>
  <c r="DX49" i="3"/>
  <c r="EO49" i="3"/>
  <c r="AD50" i="3"/>
  <c r="Z51" i="3"/>
  <c r="BJ51" i="3"/>
  <c r="DK51" i="3"/>
  <c r="FH51" i="3"/>
  <c r="FF51" i="3"/>
  <c r="BH52" i="3"/>
  <c r="DG52" i="3"/>
  <c r="FH52" i="3"/>
  <c r="FF52" i="3"/>
  <c r="BH53" i="3"/>
  <c r="DG53" i="3"/>
  <c r="AQ54" i="3"/>
  <c r="AB59" i="3"/>
  <c r="Z59" i="3"/>
  <c r="BH59" i="3"/>
  <c r="BJ59" i="3"/>
  <c r="CC64" i="3"/>
  <c r="K66" i="3"/>
  <c r="I66" i="3"/>
  <c r="AQ66" i="3"/>
  <c r="AS66" i="3"/>
  <c r="AS35" i="3"/>
  <c r="FH35" i="3"/>
  <c r="AS36" i="3"/>
  <c r="FH36" i="3"/>
  <c r="AS37" i="3"/>
  <c r="FH37" i="3"/>
  <c r="HG37" i="3"/>
  <c r="AB38" i="3"/>
  <c r="DI38" i="3"/>
  <c r="EQ38" i="3"/>
  <c r="K39" i="3"/>
  <c r="CA39" i="3"/>
  <c r="BJ40" i="3"/>
  <c r="DZ40" i="3"/>
  <c r="AS41" i="3"/>
  <c r="FH41" i="3"/>
  <c r="HG41" i="3"/>
  <c r="AB42" i="3"/>
  <c r="DI42" i="3"/>
  <c r="EQ42" i="3"/>
  <c r="K43" i="3"/>
  <c r="CA43" i="3"/>
  <c r="K44" i="3"/>
  <c r="CA44" i="3"/>
  <c r="K45" i="3"/>
  <c r="CA45" i="3"/>
  <c r="K46" i="3"/>
  <c r="CA46" i="3"/>
  <c r="K47" i="3"/>
  <c r="CA47" i="3"/>
  <c r="K48" i="3"/>
  <c r="CA48" i="3"/>
  <c r="K49" i="3"/>
  <c r="CA49" i="3"/>
  <c r="K50" i="3"/>
  <c r="CA50" i="3"/>
  <c r="K51" i="3"/>
  <c r="CA51" i="3"/>
  <c r="K52" i="3"/>
  <c r="CA52" i="3"/>
  <c r="K53" i="3"/>
  <c r="CA53" i="3"/>
  <c r="M54" i="3"/>
  <c r="CC54" i="3"/>
  <c r="Z55" i="3"/>
  <c r="BY55" i="3"/>
  <c r="CA55" i="3"/>
  <c r="Z56" i="3"/>
  <c r="AB56" i="3"/>
  <c r="BJ56" i="3"/>
  <c r="BH56" i="3"/>
  <c r="BH57" i="3"/>
  <c r="BJ57" i="3"/>
  <c r="DI57" i="3"/>
  <c r="DG57" i="3"/>
  <c r="Z58" i="3"/>
  <c r="AB58" i="3"/>
  <c r="BJ58" i="3"/>
  <c r="BH58" i="3"/>
  <c r="BY59" i="3"/>
  <c r="CA59" i="3"/>
  <c r="FK59" i="3"/>
  <c r="FG59" i="3"/>
  <c r="FL59" i="3" s="1"/>
  <c r="AR61" i="3"/>
  <c r="AW61" i="3" s="1"/>
  <c r="N64" i="3"/>
  <c r="BH65" i="3"/>
  <c r="BH66" i="3"/>
  <c r="BJ66" i="3"/>
  <c r="DI66" i="3"/>
  <c r="DG66" i="3"/>
  <c r="I67" i="3"/>
  <c r="DG67" i="3"/>
  <c r="AE71" i="3"/>
  <c r="BJ71" i="3"/>
  <c r="BH71" i="3"/>
  <c r="CA73" i="3"/>
  <c r="BY73" i="3"/>
  <c r="K74" i="3"/>
  <c r="I74" i="3"/>
  <c r="CC75" i="3"/>
  <c r="AA76" i="3"/>
  <c r="AF76" i="3" s="1"/>
  <c r="BJ80" i="3"/>
  <c r="BH80" i="3"/>
  <c r="AA81" i="3"/>
  <c r="AF81" i="3" s="1"/>
  <c r="BJ81" i="3"/>
  <c r="BH81" i="3"/>
  <c r="BJ82" i="3"/>
  <c r="BH82" i="3"/>
  <c r="DL84" i="3"/>
  <c r="DH84" i="3"/>
  <c r="DM84" i="3" s="1"/>
  <c r="DX55" i="3"/>
  <c r="EO56" i="3"/>
  <c r="BY58" i="3"/>
  <c r="EO58" i="3"/>
  <c r="FH59" i="3"/>
  <c r="K60" i="3"/>
  <c r="Z60" i="3"/>
  <c r="AB60" i="3"/>
  <c r="BJ60" i="3"/>
  <c r="BH60" i="3"/>
  <c r="I61" i="3"/>
  <c r="AS61" i="3"/>
  <c r="BH61" i="3"/>
  <c r="BJ61" i="3"/>
  <c r="DI61" i="3"/>
  <c r="DG61" i="3"/>
  <c r="AQ62" i="3"/>
  <c r="CA62" i="3"/>
  <c r="DG62" i="3"/>
  <c r="DI62" i="3"/>
  <c r="AB63" i="3"/>
  <c r="Z63" i="3"/>
  <c r="BY63" i="3"/>
  <c r="M64" i="3"/>
  <c r="Z64" i="3"/>
  <c r="AB64" i="3"/>
  <c r="BJ64" i="3"/>
  <c r="BH64" i="3"/>
  <c r="Z65" i="3"/>
  <c r="BL65" i="3"/>
  <c r="BY65" i="3"/>
  <c r="CA65" i="3"/>
  <c r="AS67" i="3"/>
  <c r="AQ67" i="3"/>
  <c r="BH67" i="3"/>
  <c r="BJ67" i="3"/>
  <c r="DL68" i="3"/>
  <c r="DK70" i="3"/>
  <c r="AB73" i="3"/>
  <c r="Z73" i="3"/>
  <c r="I75" i="3"/>
  <c r="K75" i="3"/>
  <c r="N77" i="3"/>
  <c r="J77" i="3"/>
  <c r="O77" i="3" s="1"/>
  <c r="BI87" i="3"/>
  <c r="BN87" i="3" s="1"/>
  <c r="M102" i="3"/>
  <c r="BM103" i="3"/>
  <c r="K106" i="3"/>
  <c r="I106" i="3"/>
  <c r="I107" i="3"/>
  <c r="FF53" i="3"/>
  <c r="I54" i="3"/>
  <c r="Z54" i="3"/>
  <c r="BY54" i="3"/>
  <c r="DG54" i="3"/>
  <c r="EO54" i="3"/>
  <c r="AS55" i="3"/>
  <c r="AQ55" i="3"/>
  <c r="DZ55" i="3"/>
  <c r="FH55" i="3"/>
  <c r="FF55" i="3"/>
  <c r="AQ56" i="3"/>
  <c r="CA56" i="3"/>
  <c r="DG56" i="3"/>
  <c r="DI56" i="3"/>
  <c r="EQ56" i="3"/>
  <c r="FF56" i="3"/>
  <c r="FH56" i="3"/>
  <c r="AB57" i="3"/>
  <c r="Z57" i="3"/>
  <c r="BY57" i="3"/>
  <c r="FH57" i="3"/>
  <c r="FF57" i="3"/>
  <c r="AQ58" i="3"/>
  <c r="CA58" i="3"/>
  <c r="DG58" i="3"/>
  <c r="DI58" i="3"/>
  <c r="EQ58" i="3"/>
  <c r="FF58" i="3"/>
  <c r="FH58" i="3"/>
  <c r="I59" i="3"/>
  <c r="K59" i="3"/>
  <c r="AS59" i="3"/>
  <c r="AQ59" i="3"/>
  <c r="DG59" i="3"/>
  <c r="BY60" i="3"/>
  <c r="M61" i="3"/>
  <c r="I62" i="3"/>
  <c r="AU62" i="3"/>
  <c r="AQ63" i="3"/>
  <c r="CC63" i="3"/>
  <c r="BY64" i="3"/>
  <c r="AD65" i="3"/>
  <c r="AB66" i="3"/>
  <c r="Z66" i="3"/>
  <c r="BY66" i="3"/>
  <c r="CA67" i="3"/>
  <c r="BY67" i="3"/>
  <c r="AB68" i="3"/>
  <c r="Z68" i="3"/>
  <c r="AQ68" i="3"/>
  <c r="AS68" i="3"/>
  <c r="DI68" i="3"/>
  <c r="K69" i="3"/>
  <c r="I69" i="3"/>
  <c r="Z69" i="3"/>
  <c r="AB69" i="3"/>
  <c r="CA69" i="3"/>
  <c r="DG69" i="3"/>
  <c r="DI69" i="3"/>
  <c r="DI72" i="3"/>
  <c r="DG72" i="3"/>
  <c r="BL76" i="3"/>
  <c r="BJ79" i="3"/>
  <c r="BH79" i="3"/>
  <c r="CD71" i="3"/>
  <c r="BZ71" i="3"/>
  <c r="CE71" i="3" s="1"/>
  <c r="BH72" i="3"/>
  <c r="AQ73" i="3"/>
  <c r="Z74" i="3"/>
  <c r="DG75" i="3"/>
  <c r="DI77" i="3"/>
  <c r="DG77" i="3"/>
  <c r="CA78" i="3"/>
  <c r="BY78" i="3"/>
  <c r="BY79" i="3"/>
  <c r="BY80" i="3"/>
  <c r="BY81" i="3"/>
  <c r="BY82" i="3"/>
  <c r="AB83" i="3"/>
  <c r="Z83" i="3"/>
  <c r="AD85" i="3"/>
  <c r="N86" i="3"/>
  <c r="BL90" i="3"/>
  <c r="AV91" i="3"/>
  <c r="AR91" i="3"/>
  <c r="AW91" i="3" s="1"/>
  <c r="AD93" i="3"/>
  <c r="J94" i="3"/>
  <c r="O94" i="3" s="1"/>
  <c r="DK95" i="3"/>
  <c r="CD96" i="3"/>
  <c r="BZ96" i="3"/>
  <c r="CE96" i="3" s="1"/>
  <c r="CD108" i="3"/>
  <c r="AB109" i="3"/>
  <c r="Z109" i="3"/>
  <c r="M67" i="3"/>
  <c r="Z67" i="3"/>
  <c r="I68" i="3"/>
  <c r="K70" i="3"/>
  <c r="I70" i="3"/>
  <c r="Z70" i="3"/>
  <c r="AQ70" i="3"/>
  <c r="AS70" i="3"/>
  <c r="BH70" i="3"/>
  <c r="CA70" i="3"/>
  <c r="BY70" i="3"/>
  <c r="DG70" i="3"/>
  <c r="AQ71" i="3"/>
  <c r="CA71" i="3"/>
  <c r="Z72" i="3"/>
  <c r="BJ72" i="3"/>
  <c r="I73" i="3"/>
  <c r="AS73" i="3"/>
  <c r="AB74" i="3"/>
  <c r="Z75" i="3"/>
  <c r="BJ75" i="3"/>
  <c r="BH75" i="3"/>
  <c r="I76" i="3"/>
  <c r="AS76" i="3"/>
  <c r="AQ76" i="3"/>
  <c r="BZ76" i="3"/>
  <c r="CE76" i="3" s="1"/>
  <c r="AB77" i="3"/>
  <c r="Z77" i="3"/>
  <c r="K78" i="3"/>
  <c r="I78" i="3"/>
  <c r="DG78" i="3"/>
  <c r="I79" i="3"/>
  <c r="AQ79" i="3"/>
  <c r="CA79" i="3"/>
  <c r="I80" i="3"/>
  <c r="AQ80" i="3"/>
  <c r="CA80" i="3"/>
  <c r="I81" i="3"/>
  <c r="AQ81" i="3"/>
  <c r="CA81" i="3"/>
  <c r="I82" i="3"/>
  <c r="AQ82" i="3"/>
  <c r="CA82" i="3"/>
  <c r="BJ83" i="3"/>
  <c r="BH83" i="3"/>
  <c r="Z97" i="3"/>
  <c r="AB97" i="3"/>
  <c r="Z99" i="3"/>
  <c r="AB99" i="3"/>
  <c r="Z101" i="3"/>
  <c r="AB101" i="3"/>
  <c r="AU71" i="3"/>
  <c r="DG71" i="3"/>
  <c r="AD72" i="3"/>
  <c r="BY72" i="3"/>
  <c r="M73" i="3"/>
  <c r="BH73" i="3"/>
  <c r="DI73" i="3"/>
  <c r="DG73" i="3"/>
  <c r="AQ74" i="3"/>
  <c r="CA74" i="3"/>
  <c r="BY74" i="3"/>
  <c r="BY75" i="3"/>
  <c r="BH76" i="3"/>
  <c r="DG76" i="3"/>
  <c r="AQ77" i="3"/>
  <c r="BY77" i="3"/>
  <c r="Z78" i="3"/>
  <c r="BH78" i="3"/>
  <c r="DI78" i="3"/>
  <c r="K79" i="3"/>
  <c r="AU79" i="3"/>
  <c r="DG79" i="3"/>
  <c r="K80" i="3"/>
  <c r="AU80" i="3"/>
  <c r="M81" i="3"/>
  <c r="AU81" i="3"/>
  <c r="M82" i="3"/>
  <c r="AU82" i="3"/>
  <c r="DK82" i="3"/>
  <c r="CA83" i="3"/>
  <c r="BY83" i="3"/>
  <c r="AB84" i="3"/>
  <c r="Z84" i="3"/>
  <c r="BH84" i="3"/>
  <c r="BJ84" i="3"/>
  <c r="AS86" i="3"/>
  <c r="AQ86" i="3"/>
  <c r="DI86" i="3"/>
  <c r="DG86" i="3"/>
  <c r="Z87" i="3"/>
  <c r="AB87" i="3"/>
  <c r="K89" i="3"/>
  <c r="I89" i="3"/>
  <c r="BJ89" i="3"/>
  <c r="BH89" i="3"/>
  <c r="DG89" i="3"/>
  <c r="DI89" i="3"/>
  <c r="CA91" i="3"/>
  <c r="BY91" i="3"/>
  <c r="AB92" i="3"/>
  <c r="Z92" i="3"/>
  <c r="BH92" i="3"/>
  <c r="BJ92" i="3"/>
  <c r="AS94" i="3"/>
  <c r="AQ94" i="3"/>
  <c r="DI94" i="3"/>
  <c r="DG94" i="3"/>
  <c r="Z95" i="3"/>
  <c r="AB95" i="3"/>
  <c r="BM101" i="3"/>
  <c r="AQ106" i="3"/>
  <c r="AS106" i="3"/>
  <c r="AB71" i="3"/>
  <c r="DI71" i="3"/>
  <c r="K72" i="3"/>
  <c r="CA72" i="3"/>
  <c r="BJ73" i="3"/>
  <c r="AS74" i="3"/>
  <c r="AB75" i="3"/>
  <c r="DI75" i="3"/>
  <c r="K76" i="3"/>
  <c r="CA76" i="3"/>
  <c r="BJ77" i="3"/>
  <c r="AS78" i="3"/>
  <c r="AB79" i="3"/>
  <c r="DI79" i="3"/>
  <c r="AB80" i="3"/>
  <c r="DI80" i="3"/>
  <c r="AB81" i="3"/>
  <c r="DI81" i="3"/>
  <c r="AB82" i="3"/>
  <c r="K83" i="3"/>
  <c r="I83" i="3"/>
  <c r="AQ83" i="3"/>
  <c r="AS83" i="3"/>
  <c r="DG83" i="3"/>
  <c r="AQ85" i="3"/>
  <c r="CA85" i="3"/>
  <c r="BY85" i="3"/>
  <c r="BH86" i="3"/>
  <c r="I88" i="3"/>
  <c r="AS88" i="3"/>
  <c r="AQ88" i="3"/>
  <c r="Z89" i="3"/>
  <c r="BY90" i="3"/>
  <c r="K91" i="3"/>
  <c r="I91" i="3"/>
  <c r="DG91" i="3"/>
  <c r="AQ93" i="3"/>
  <c r="CA93" i="3"/>
  <c r="BY93" i="3"/>
  <c r="BH94" i="3"/>
  <c r="I96" i="3"/>
  <c r="AS96" i="3"/>
  <c r="AQ96" i="3"/>
  <c r="I98" i="3"/>
  <c r="AS98" i="3"/>
  <c r="AQ98" i="3"/>
  <c r="I100" i="3"/>
  <c r="AS100" i="3"/>
  <c r="AQ100" i="3"/>
  <c r="Z102" i="3"/>
  <c r="BJ102" i="3"/>
  <c r="BH102" i="3"/>
  <c r="K110" i="3"/>
  <c r="I110" i="3"/>
  <c r="AQ110" i="3"/>
  <c r="AS110" i="3"/>
  <c r="CD112" i="3"/>
  <c r="AB113" i="3"/>
  <c r="Z113" i="3"/>
  <c r="AU115" i="3"/>
  <c r="AQ117" i="3"/>
  <c r="AS117" i="3"/>
  <c r="DG82" i="3"/>
  <c r="DK83" i="3"/>
  <c r="BY84" i="3"/>
  <c r="K85" i="3"/>
  <c r="I85" i="3"/>
  <c r="DH85" i="3"/>
  <c r="DM85" i="3" s="1"/>
  <c r="AE86" i="3"/>
  <c r="BL86" i="3"/>
  <c r="AQ87" i="3"/>
  <c r="CA87" i="3"/>
  <c r="BY87" i="3"/>
  <c r="AD89" i="3"/>
  <c r="I90" i="3"/>
  <c r="AS90" i="3"/>
  <c r="AQ90" i="3"/>
  <c r="DK91" i="3"/>
  <c r="BY92" i="3"/>
  <c r="K93" i="3"/>
  <c r="I93" i="3"/>
  <c r="AE94" i="3"/>
  <c r="AA94" i="3"/>
  <c r="AF94" i="3" s="1"/>
  <c r="BL94" i="3"/>
  <c r="AQ95" i="3"/>
  <c r="CA95" i="3"/>
  <c r="BY95" i="3"/>
  <c r="CA97" i="3"/>
  <c r="BY97" i="3"/>
  <c r="BM98" i="3"/>
  <c r="CA99" i="3"/>
  <c r="BY99" i="3"/>
  <c r="BI100" i="3"/>
  <c r="BN100" i="3" s="1"/>
  <c r="CA101" i="3"/>
  <c r="BY101" i="3"/>
  <c r="BY102" i="3"/>
  <c r="AE103" i="3"/>
  <c r="AQ103" i="3"/>
  <c r="AS103" i="3"/>
  <c r="M104" i="3"/>
  <c r="K114" i="3"/>
  <c r="I114" i="3"/>
  <c r="AQ114" i="3"/>
  <c r="AS114" i="3"/>
  <c r="CD116" i="3"/>
  <c r="BZ116" i="3"/>
  <c r="CE116" i="3" s="1"/>
  <c r="AS84" i="3"/>
  <c r="AQ84" i="3"/>
  <c r="Z85" i="3"/>
  <c r="BH85" i="3"/>
  <c r="DI85" i="3"/>
  <c r="K87" i="3"/>
  <c r="I87" i="3"/>
  <c r="DG87" i="3"/>
  <c r="Z88" i="3"/>
  <c r="BJ88" i="3"/>
  <c r="CA89" i="3"/>
  <c r="BY89" i="3"/>
  <c r="BH90" i="3"/>
  <c r="DG90" i="3"/>
  <c r="AB91" i="3"/>
  <c r="AS92" i="3"/>
  <c r="AQ92" i="3"/>
  <c r="Z93" i="3"/>
  <c r="BH93" i="3"/>
  <c r="DI93" i="3"/>
  <c r="K95" i="3"/>
  <c r="I95" i="3"/>
  <c r="DG95" i="3"/>
  <c r="Z96" i="3"/>
  <c r="BJ96" i="3"/>
  <c r="K97" i="3"/>
  <c r="I97" i="3"/>
  <c r="Z98" i="3"/>
  <c r="BJ98" i="3"/>
  <c r="K99" i="3"/>
  <c r="I99" i="3"/>
  <c r="Z100" i="3"/>
  <c r="BJ100" i="3"/>
  <c r="K101" i="3"/>
  <c r="I101" i="3"/>
  <c r="I102" i="3"/>
  <c r="AQ102" i="3"/>
  <c r="CA102" i="3"/>
  <c r="AD103" i="3"/>
  <c r="AS105" i="3"/>
  <c r="AQ105" i="3"/>
  <c r="AU107" i="3"/>
  <c r="I115" i="3"/>
  <c r="CD122" i="3"/>
  <c r="K84" i="3"/>
  <c r="CA84" i="3"/>
  <c r="AS85" i="3"/>
  <c r="K86" i="3"/>
  <c r="CA86" i="3"/>
  <c r="AS87" i="3"/>
  <c r="K88" i="3"/>
  <c r="CA88" i="3"/>
  <c r="AS89" i="3"/>
  <c r="K90" i="3"/>
  <c r="CA90" i="3"/>
  <c r="AS91" i="3"/>
  <c r="K92" i="3"/>
  <c r="CA92" i="3"/>
  <c r="AS93" i="3"/>
  <c r="K94" i="3"/>
  <c r="CA94" i="3"/>
  <c r="AS95" i="3"/>
  <c r="K96" i="3"/>
  <c r="CA96" i="3"/>
  <c r="AS97" i="3"/>
  <c r="K98" i="3"/>
  <c r="CA98" i="3"/>
  <c r="AS99" i="3"/>
  <c r="K100" i="3"/>
  <c r="CA100" i="3"/>
  <c r="AS101" i="3"/>
  <c r="AB102" i="3"/>
  <c r="K103" i="3"/>
  <c r="Z104" i="3"/>
  <c r="BJ104" i="3"/>
  <c r="BH104" i="3"/>
  <c r="AB108" i="3"/>
  <c r="Z108" i="3"/>
  <c r="AQ109" i="3"/>
  <c r="AB112" i="3"/>
  <c r="Z112" i="3"/>
  <c r="AQ113" i="3"/>
  <c r="AB116" i="3"/>
  <c r="Z116" i="3"/>
  <c r="K118" i="3"/>
  <c r="I118" i="3"/>
  <c r="CA118" i="3"/>
  <c r="BY118" i="3"/>
  <c r="Z119" i="3"/>
  <c r="AB119" i="3"/>
  <c r="AD123" i="3"/>
  <c r="CC135" i="3"/>
  <c r="AS136" i="3"/>
  <c r="AQ136" i="3"/>
  <c r="AS137" i="3"/>
  <c r="AQ137" i="3"/>
  <c r="AD139" i="3"/>
  <c r="I153" i="3"/>
  <c r="I154" i="3"/>
  <c r="K153" i="3"/>
  <c r="CA103" i="3"/>
  <c r="BY103" i="3"/>
  <c r="BY104" i="3"/>
  <c r="AE105" i="3"/>
  <c r="AB107" i="3"/>
  <c r="Z107" i="3"/>
  <c r="AR108" i="3"/>
  <c r="AW108" i="3" s="1"/>
  <c r="I109" i="3"/>
  <c r="AU109" i="3"/>
  <c r="AB111" i="3"/>
  <c r="Z111" i="3"/>
  <c r="I113" i="3"/>
  <c r="AU113" i="3"/>
  <c r="AB115" i="3"/>
  <c r="Z115" i="3"/>
  <c r="I117" i="3"/>
  <c r="AD117" i="3"/>
  <c r="BY119" i="3"/>
  <c r="AQ120" i="3"/>
  <c r="AS120" i="3"/>
  <c r="K125" i="3"/>
  <c r="I125" i="3"/>
  <c r="CC125" i="3"/>
  <c r="Z126" i="3"/>
  <c r="AB126" i="3"/>
  <c r="AQ127" i="3"/>
  <c r="AS127" i="3"/>
  <c r="I104" i="3"/>
  <c r="AQ104" i="3"/>
  <c r="CA104" i="3"/>
  <c r="AD105" i="3"/>
  <c r="BY105" i="3"/>
  <c r="AB106" i="3"/>
  <c r="Z106" i="3"/>
  <c r="AQ107" i="3"/>
  <c r="I108" i="3"/>
  <c r="AS108" i="3"/>
  <c r="M109" i="3"/>
  <c r="AB110" i="3"/>
  <c r="Z110" i="3"/>
  <c r="AQ111" i="3"/>
  <c r="I112" i="3"/>
  <c r="AS112" i="3"/>
  <c r="M113" i="3"/>
  <c r="AB114" i="3"/>
  <c r="Z114" i="3"/>
  <c r="AQ115" i="3"/>
  <c r="I116" i="3"/>
  <c r="AS116" i="3"/>
  <c r="M117" i="3"/>
  <c r="Z117" i="3"/>
  <c r="AD120" i="3"/>
  <c r="K121" i="3"/>
  <c r="I121" i="3"/>
  <c r="CA121" i="3"/>
  <c r="BY121" i="3"/>
  <c r="Z122" i="3"/>
  <c r="AB122" i="3"/>
  <c r="AD127" i="3"/>
  <c r="CA128" i="3"/>
  <c r="BY128" i="3"/>
  <c r="Z129" i="3"/>
  <c r="AB129" i="3"/>
  <c r="AB104" i="3"/>
  <c r="K105" i="3"/>
  <c r="CA105" i="3"/>
  <c r="CA106" i="3"/>
  <c r="CA107" i="3"/>
  <c r="CA108" i="3"/>
  <c r="CA109" i="3"/>
  <c r="CA110" i="3"/>
  <c r="CA111" i="3"/>
  <c r="CA112" i="3"/>
  <c r="CA113" i="3"/>
  <c r="CA114" i="3"/>
  <c r="CA115" i="3"/>
  <c r="CA116" i="3"/>
  <c r="Z118" i="3"/>
  <c r="Z121" i="3"/>
  <c r="K124" i="3"/>
  <c r="I124" i="3"/>
  <c r="Z125" i="3"/>
  <c r="BY125" i="3"/>
  <c r="AQ126" i="3"/>
  <c r="AS126" i="3"/>
  <c r="K128" i="3"/>
  <c r="I128" i="3"/>
  <c r="AQ129" i="3"/>
  <c r="AS129" i="3"/>
  <c r="I130" i="3"/>
  <c r="K130" i="3"/>
  <c r="Z130" i="3"/>
  <c r="BY130" i="3"/>
  <c r="AS133" i="3"/>
  <c r="AQ133" i="3"/>
  <c r="CA133" i="3"/>
  <c r="BY133" i="3"/>
  <c r="I134" i="3"/>
  <c r="K134" i="3"/>
  <c r="CD144" i="3"/>
  <c r="BZ144" i="3"/>
  <c r="CE144" i="3" s="1"/>
  <c r="BY117" i="3"/>
  <c r="AD118" i="3"/>
  <c r="K120" i="3"/>
  <c r="I120" i="3"/>
  <c r="CD120" i="3"/>
  <c r="BZ120" i="3"/>
  <c r="CE120" i="3" s="1"/>
  <c r="AD121" i="3"/>
  <c r="K123" i="3"/>
  <c r="I123" i="3"/>
  <c r="BY124" i="3"/>
  <c r="AD125" i="3"/>
  <c r="AQ125" i="3"/>
  <c r="AS125" i="3"/>
  <c r="K127" i="3"/>
  <c r="I127" i="3"/>
  <c r="AE128" i="3"/>
  <c r="AA128" i="3"/>
  <c r="AF128" i="3" s="1"/>
  <c r="AD130" i="3"/>
  <c r="I131" i="3"/>
  <c r="CA131" i="3"/>
  <c r="BY131" i="3"/>
  <c r="AD134" i="3"/>
  <c r="I138" i="3"/>
  <c r="K138" i="3"/>
  <c r="CC147" i="3"/>
  <c r="AQ118" i="3"/>
  <c r="K119" i="3"/>
  <c r="I119" i="3"/>
  <c r="Z120" i="3"/>
  <c r="AQ121" i="3"/>
  <c r="K122" i="3"/>
  <c r="I122" i="3"/>
  <c r="Z123" i="3"/>
  <c r="BY123" i="3"/>
  <c r="AB124" i="3"/>
  <c r="CC124" i="3"/>
  <c r="K126" i="3"/>
  <c r="I126" i="3"/>
  <c r="Z127" i="3"/>
  <c r="BZ127" i="3"/>
  <c r="CE127" i="3" s="1"/>
  <c r="AB128" i="3"/>
  <c r="AQ128" i="3"/>
  <c r="AS128" i="3"/>
  <c r="K129" i="3"/>
  <c r="I129" i="3"/>
  <c r="BY129" i="3"/>
  <c r="AS130" i="3"/>
  <c r="AQ131" i="3"/>
  <c r="AQ130" i="3"/>
  <c r="K131" i="3"/>
  <c r="CA132" i="3"/>
  <c r="BY132" i="3"/>
  <c r="AA133" i="3"/>
  <c r="AF133" i="3" s="1"/>
  <c r="AE133" i="3"/>
  <c r="M135" i="3"/>
  <c r="I136" i="3"/>
  <c r="K136" i="3"/>
  <c r="BY137" i="3"/>
  <c r="CA137" i="3"/>
  <c r="AD156" i="3"/>
  <c r="Z157" i="3"/>
  <c r="AB157" i="3"/>
  <c r="AS118" i="3"/>
  <c r="AS119" i="3"/>
  <c r="AS121" i="3"/>
  <c r="AS122" i="3"/>
  <c r="AS123" i="3"/>
  <c r="AS124" i="3"/>
  <c r="AS132" i="3"/>
  <c r="AQ132" i="3"/>
  <c r="M133" i="3"/>
  <c r="BY134" i="3"/>
  <c r="AS135" i="3"/>
  <c r="AQ135" i="3"/>
  <c r="BY136" i="3"/>
  <c r="CA136" i="3"/>
  <c r="I137" i="3"/>
  <c r="K137" i="3"/>
  <c r="CC151" i="3"/>
  <c r="AD132" i="3"/>
  <c r="CA134" i="3"/>
  <c r="Z135" i="3"/>
  <c r="Z136" i="3"/>
  <c r="AE137" i="3"/>
  <c r="CD140" i="3"/>
  <c r="BZ140" i="3"/>
  <c r="CE140" i="3" s="1"/>
  <c r="CD161" i="3"/>
  <c r="I133" i="3"/>
  <c r="AS134" i="3"/>
  <c r="AQ134" i="3"/>
  <c r="I135" i="3"/>
  <c r="AD135" i="3"/>
  <c r="BY135" i="3"/>
  <c r="AS138" i="3"/>
  <c r="AQ138" i="3"/>
  <c r="BY138" i="3"/>
  <c r="CA138" i="3"/>
  <c r="I139" i="3"/>
  <c r="K139" i="3"/>
  <c r="BY141" i="3"/>
  <c r="CA141" i="3"/>
  <c r="M142" i="3"/>
  <c r="BY142" i="3"/>
  <c r="CA142" i="3"/>
  <c r="I143" i="3"/>
  <c r="K143" i="3"/>
  <c r="I144" i="3"/>
  <c r="K144" i="3"/>
  <c r="Z145" i="3"/>
  <c r="Z144" i="3"/>
  <c r="AB144" i="3"/>
  <c r="Z139" i="3"/>
  <c r="I140" i="3"/>
  <c r="N141" i="3"/>
  <c r="BY146" i="3"/>
  <c r="Z147" i="3"/>
  <c r="Z148" i="3"/>
  <c r="I149" i="3"/>
  <c r="K149" i="3"/>
  <c r="AB152" i="3"/>
  <c r="Z152" i="3"/>
  <c r="CC152" i="3"/>
  <c r="CA153" i="3"/>
  <c r="BY153" i="3"/>
  <c r="BY156" i="3"/>
  <c r="CA156" i="3"/>
  <c r="BY157" i="3"/>
  <c r="BY139" i="3"/>
  <c r="BY143" i="3"/>
  <c r="M145" i="3"/>
  <c r="AD146" i="3"/>
  <c r="AB147" i="3"/>
  <c r="M148" i="3"/>
  <c r="I150" i="3"/>
  <c r="I151" i="3"/>
  <c r="K150" i="3"/>
  <c r="AD153" i="3"/>
  <c r="Z154" i="3"/>
  <c r="AB154" i="3"/>
  <c r="Z155" i="3"/>
  <c r="AD155" i="3"/>
  <c r="CC159" i="3"/>
  <c r="AD170" i="3"/>
  <c r="AD173" i="3"/>
  <c r="CA139" i="3"/>
  <c r="M140" i="3"/>
  <c r="I142" i="3"/>
  <c r="CA143" i="3"/>
  <c r="CA145" i="3"/>
  <c r="CC148" i="3"/>
  <c r="Z150" i="3"/>
  <c r="AB150" i="3"/>
  <c r="Z153" i="3"/>
  <c r="Z171" i="3"/>
  <c r="Z172" i="3"/>
  <c r="AB171" i="3"/>
  <c r="I145" i="3"/>
  <c r="BY147" i="3"/>
  <c r="I148" i="3"/>
  <c r="Z149" i="3"/>
  <c r="CC157" i="3"/>
  <c r="AD160" i="3"/>
  <c r="AD164" i="3"/>
  <c r="BY149" i="3"/>
  <c r="BY150" i="3"/>
  <c r="Z151" i="3"/>
  <c r="M154" i="3"/>
  <c r="CC155" i="3"/>
  <c r="BY160" i="3"/>
  <c r="CA160" i="3"/>
  <c r="Z161" i="3"/>
  <c r="AB161" i="3"/>
  <c r="CC162" i="3"/>
  <c r="Z174" i="3"/>
  <c r="AB174" i="3"/>
  <c r="Z175" i="3"/>
  <c r="AB175" i="3"/>
  <c r="CA154" i="3"/>
  <c r="BY154" i="3"/>
  <c r="K155" i="3"/>
  <c r="I155" i="3"/>
  <c r="CC158" i="3"/>
  <c r="Z162" i="3"/>
  <c r="AB162" i="3"/>
  <c r="AB167" i="3"/>
  <c r="Z168" i="3"/>
  <c r="Z169" i="3"/>
  <c r="Z170" i="3"/>
  <c r="AB169" i="3"/>
  <c r="AE173" i="3"/>
  <c r="Z158" i="3"/>
  <c r="AB158" i="3"/>
  <c r="CA161" i="3"/>
  <c r="BY162" i="3"/>
  <c r="CA163" i="3"/>
  <c r="Z166" i="3"/>
  <c r="AB166" i="3"/>
  <c r="Z167" i="3"/>
  <c r="AD168" i="3"/>
  <c r="AD172" i="3"/>
  <c r="Z156" i="3"/>
  <c r="BY158" i="3"/>
  <c r="Z160" i="3"/>
  <c r="Z164" i="3"/>
  <c r="AA142" i="3" l="1"/>
  <c r="AF142" i="3" s="1"/>
  <c r="DH46" i="3"/>
  <c r="DM46" i="3" s="1"/>
  <c r="AR124" i="3"/>
  <c r="AW124" i="3" s="1"/>
  <c r="DH93" i="3"/>
  <c r="DM93" i="3" s="1"/>
  <c r="J103" i="3"/>
  <c r="O103" i="3" s="1"/>
  <c r="BI95" i="3"/>
  <c r="BN95" i="3" s="1"/>
  <c r="AR64" i="3"/>
  <c r="AW64" i="3" s="1"/>
  <c r="DL65" i="3"/>
  <c r="AE53" i="3"/>
  <c r="DY43" i="3"/>
  <c r="ED43" i="3" s="1"/>
  <c r="BI40" i="3"/>
  <c r="BN40" i="3" s="1"/>
  <c r="N50" i="3"/>
  <c r="N53" i="3"/>
  <c r="CD155" i="3"/>
  <c r="BZ163" i="3"/>
  <c r="CE163" i="3" s="1"/>
  <c r="AA163" i="3"/>
  <c r="AF163" i="3" s="1"/>
  <c r="BI96" i="3"/>
  <c r="BN96" i="3" s="1"/>
  <c r="AA90" i="3"/>
  <c r="AF90" i="3" s="1"/>
  <c r="BZ56" i="3"/>
  <c r="CE56" i="3" s="1"/>
  <c r="AA82" i="3"/>
  <c r="AF82" i="3" s="1"/>
  <c r="AA80" i="3"/>
  <c r="AF80" i="3" s="1"/>
  <c r="BZ40" i="3"/>
  <c r="CE40" i="3" s="1"/>
  <c r="DY41" i="3"/>
  <c r="ED41" i="3" s="1"/>
  <c r="FX35" i="3"/>
  <c r="GC35" i="3" s="1"/>
  <c r="AE131" i="3"/>
  <c r="DH49" i="3"/>
  <c r="DM49" i="3" s="1"/>
  <c r="AE138" i="3"/>
  <c r="AA132" i="3"/>
  <c r="AF132" i="3" s="1"/>
  <c r="N111" i="3"/>
  <c r="FG54" i="3"/>
  <c r="FL54" i="3" s="1"/>
  <c r="DH43" i="3"/>
  <c r="DM43" i="3" s="1"/>
  <c r="FX36" i="3"/>
  <c r="GC36" i="3" s="1"/>
  <c r="DY45" i="3"/>
  <c r="ED45" i="3" s="1"/>
  <c r="EP50" i="3"/>
  <c r="EU50" i="3" s="1"/>
  <c r="BZ47" i="3"/>
  <c r="CE47" i="3" s="1"/>
  <c r="DH38" i="3"/>
  <c r="DM38" i="3" s="1"/>
  <c r="DY32" i="3"/>
  <c r="ED32" i="3" s="1"/>
  <c r="AA32" i="3"/>
  <c r="AF32" i="3" s="1"/>
  <c r="FX28" i="3"/>
  <c r="GC28" i="3" s="1"/>
  <c r="DH20" i="3"/>
  <c r="DM20" i="3" s="1"/>
  <c r="LA12" i="3"/>
  <c r="LF12" i="3" s="1"/>
  <c r="LA11" i="3"/>
  <c r="FX30" i="3"/>
  <c r="GC30" i="3" s="1"/>
  <c r="FG42" i="3"/>
  <c r="FL42" i="3" s="1"/>
  <c r="J32" i="3"/>
  <c r="O32" i="3" s="1"/>
  <c r="ET21" i="3"/>
  <c r="ET42" i="3"/>
  <c r="DH92" i="3"/>
  <c r="DM92" i="3" s="1"/>
  <c r="HJ37" i="3"/>
  <c r="J146" i="3"/>
  <c r="O146" i="3" s="1"/>
  <c r="J147" i="3"/>
  <c r="O147" i="3" s="1"/>
  <c r="AA124" i="3"/>
  <c r="AF124" i="3" s="1"/>
  <c r="DH88" i="3"/>
  <c r="DM88" i="3" s="1"/>
  <c r="BZ88" i="3"/>
  <c r="CE88" i="3" s="1"/>
  <c r="AA79" i="3"/>
  <c r="AF79" i="3" s="1"/>
  <c r="BZ52" i="3"/>
  <c r="CE52" i="3" s="1"/>
  <c r="BI37" i="3"/>
  <c r="BN37" i="3" s="1"/>
  <c r="AA33" i="3"/>
  <c r="AF33" i="3" s="1"/>
  <c r="BI30" i="3"/>
  <c r="BN30" i="3" s="1"/>
  <c r="AA21" i="3"/>
  <c r="AF21" i="3" s="1"/>
  <c r="J84" i="3"/>
  <c r="O84" i="3" s="1"/>
  <c r="CD151" i="3"/>
  <c r="AE140" i="3"/>
  <c r="AR116" i="3"/>
  <c r="AW116" i="3" s="1"/>
  <c r="BI99" i="3"/>
  <c r="BN99" i="3" s="1"/>
  <c r="BI77" i="3"/>
  <c r="BN77" i="3" s="1"/>
  <c r="BZ98" i="3"/>
  <c r="CE98" i="3" s="1"/>
  <c r="DY47" i="3"/>
  <c r="ED47" i="3" s="1"/>
  <c r="BZ42" i="3"/>
  <c r="CE42" i="3" s="1"/>
  <c r="FG34" i="3"/>
  <c r="FL34" i="3" s="1"/>
  <c r="AV97" i="3"/>
  <c r="CD49" i="3"/>
  <c r="AA52" i="3"/>
  <c r="AF52" i="3" s="1"/>
  <c r="BM26" i="3"/>
  <c r="DH44" i="3"/>
  <c r="DM44" i="3" s="1"/>
  <c r="FG28" i="3"/>
  <c r="FL28" i="3" s="1"/>
  <c r="AA165" i="3"/>
  <c r="AF165" i="3" s="1"/>
  <c r="BZ145" i="3"/>
  <c r="CE145" i="3" s="1"/>
  <c r="J105" i="3"/>
  <c r="O105" i="3" s="1"/>
  <c r="AA91" i="3"/>
  <c r="AF91" i="3" s="1"/>
  <c r="BI88" i="3"/>
  <c r="BN88" i="3" s="1"/>
  <c r="BI97" i="3"/>
  <c r="BN97" i="3" s="1"/>
  <c r="AR75" i="3"/>
  <c r="AW75" i="3" s="1"/>
  <c r="CD68" i="3"/>
  <c r="J34" i="3"/>
  <c r="O34" i="3" s="1"/>
  <c r="FG36" i="3"/>
  <c r="FL36" i="3" s="1"/>
  <c r="EP34" i="3"/>
  <c r="EU34" i="3" s="1"/>
  <c r="EP32" i="3"/>
  <c r="EU32" i="3" s="1"/>
  <c r="FX26" i="3"/>
  <c r="GC26" i="3" s="1"/>
  <c r="DL80" i="3"/>
  <c r="BZ32" i="3"/>
  <c r="CE32" i="3" s="1"/>
  <c r="BZ159" i="3"/>
  <c r="CE159" i="3" s="1"/>
  <c r="AA159" i="3"/>
  <c r="AF159" i="3" s="1"/>
  <c r="BZ62" i="3"/>
  <c r="CE62" i="3" s="1"/>
  <c r="J60" i="3"/>
  <c r="O60" i="3" s="1"/>
  <c r="DH47" i="3"/>
  <c r="DM47" i="3" s="1"/>
  <c r="J11" i="3"/>
  <c r="J49" i="3"/>
  <c r="O49" i="3" s="1"/>
  <c r="J12" i="3"/>
  <c r="O12" i="3" s="1"/>
  <c r="BZ152" i="3"/>
  <c r="CE152" i="3" s="1"/>
  <c r="CD152" i="3"/>
  <c r="AR99" i="3"/>
  <c r="AW99" i="3" s="1"/>
  <c r="AV99" i="3"/>
  <c r="AE134" i="3"/>
  <c r="BZ126" i="3"/>
  <c r="CE126" i="3" s="1"/>
  <c r="AR112" i="3"/>
  <c r="AW112" i="3" s="1"/>
  <c r="BI91" i="3"/>
  <c r="BN91" i="3" s="1"/>
  <c r="AR78" i="3"/>
  <c r="AW78" i="3" s="1"/>
  <c r="BZ100" i="3"/>
  <c r="CE100" i="3" s="1"/>
  <c r="EP30" i="3"/>
  <c r="EU30" i="3" s="1"/>
  <c r="CD111" i="3"/>
  <c r="BZ111" i="3"/>
  <c r="CE111" i="3" s="1"/>
  <c r="N92" i="3"/>
  <c r="J92" i="3"/>
  <c r="O92" i="3" s="1"/>
  <c r="CD50" i="3"/>
  <c r="BZ50" i="3"/>
  <c r="CE50" i="3" s="1"/>
  <c r="AA141" i="3"/>
  <c r="AF141" i="3" s="1"/>
  <c r="AE141" i="3"/>
  <c r="AA143" i="3"/>
  <c r="AF143" i="3" s="1"/>
  <c r="AE143" i="3"/>
  <c r="CD48" i="3"/>
  <c r="BZ48" i="3"/>
  <c r="CE48" i="3" s="1"/>
  <c r="CD107" i="3"/>
  <c r="BZ107" i="3"/>
  <c r="CE107" i="3" s="1"/>
  <c r="J46" i="3"/>
  <c r="O46" i="3" s="1"/>
  <c r="N46" i="3"/>
  <c r="CD86" i="3"/>
  <c r="BZ86" i="3"/>
  <c r="CE86" i="3" s="1"/>
  <c r="AR36" i="3"/>
  <c r="AW36" i="3" s="1"/>
  <c r="AV36" i="3"/>
  <c r="FK31" i="3"/>
  <c r="FG31" i="3"/>
  <c r="FL31" i="3" s="1"/>
  <c r="BZ46" i="3"/>
  <c r="CE46" i="3" s="1"/>
  <c r="CD46" i="3"/>
  <c r="DL81" i="3"/>
  <c r="DH81" i="3"/>
  <c r="DM81" i="3" s="1"/>
  <c r="FG37" i="3"/>
  <c r="FL37" i="3" s="1"/>
  <c r="FK37" i="3"/>
  <c r="HJ33" i="3"/>
  <c r="HF33" i="3"/>
  <c r="HK33" i="3" s="1"/>
  <c r="BZ69" i="3"/>
  <c r="CE69" i="3" s="1"/>
  <c r="BZ53" i="3"/>
  <c r="CE53" i="3" s="1"/>
  <c r="CD148" i="3"/>
  <c r="BZ148" i="3"/>
  <c r="CE148" i="3" s="1"/>
  <c r="AR119" i="3"/>
  <c r="AW119" i="3" s="1"/>
  <c r="AV119" i="3"/>
  <c r="CD109" i="3"/>
  <c r="BZ109" i="3"/>
  <c r="CE109" i="3" s="1"/>
  <c r="J52" i="3"/>
  <c r="O52" i="3" s="1"/>
  <c r="N52" i="3"/>
  <c r="CD30" i="3"/>
  <c r="BZ30" i="3"/>
  <c r="CE30" i="3" s="1"/>
  <c r="J44" i="3"/>
  <c r="O44" i="3" s="1"/>
  <c r="N44" i="3"/>
  <c r="N30" i="3"/>
  <c r="J30" i="3"/>
  <c r="O30" i="3" s="1"/>
  <c r="AR122" i="3"/>
  <c r="AW122" i="3" s="1"/>
  <c r="AV122" i="3"/>
  <c r="J152" i="3"/>
  <c r="O152" i="3" s="1"/>
  <c r="N152" i="3"/>
  <c r="AA146" i="3"/>
  <c r="AF146" i="3" s="1"/>
  <c r="AE146" i="3"/>
  <c r="CD115" i="3"/>
  <c r="BZ115" i="3"/>
  <c r="CE115" i="3" s="1"/>
  <c r="AR101" i="3"/>
  <c r="AW101" i="3" s="1"/>
  <c r="AV101" i="3"/>
  <c r="CD113" i="3"/>
  <c r="BZ113" i="3"/>
  <c r="CE113" i="3" s="1"/>
  <c r="J48" i="3"/>
  <c r="O48" i="3" s="1"/>
  <c r="N48" i="3"/>
  <c r="AV89" i="3"/>
  <c r="AR89" i="3"/>
  <c r="AW89" i="3" s="1"/>
  <c r="BZ44" i="3"/>
  <c r="CE44" i="3" s="1"/>
  <c r="CD44" i="3"/>
  <c r="CD94" i="3"/>
  <c r="BZ94" i="3"/>
  <c r="CE94" i="3" s="1"/>
  <c r="HJ28" i="3"/>
  <c r="HF28" i="3"/>
  <c r="HK28" i="3" s="1"/>
  <c r="AE160" i="3"/>
  <c r="AA160" i="3"/>
  <c r="AF160" i="3" s="1"/>
  <c r="AD166" i="3"/>
  <c r="CC163" i="3"/>
  <c r="AD169" i="3"/>
  <c r="AD167" i="3"/>
  <c r="AE162" i="3"/>
  <c r="AA162" i="3"/>
  <c r="AF162" i="3" s="1"/>
  <c r="M155" i="3"/>
  <c r="AE175" i="3"/>
  <c r="AA175" i="3"/>
  <c r="AF175" i="3" s="1"/>
  <c r="CD160" i="3"/>
  <c r="BZ160" i="3"/>
  <c r="CE160" i="3" s="1"/>
  <c r="CD150" i="3"/>
  <c r="BZ150" i="3"/>
  <c r="CE150" i="3" s="1"/>
  <c r="BZ147" i="3"/>
  <c r="CE147" i="3" s="1"/>
  <c r="CD147" i="3"/>
  <c r="AE172" i="3"/>
  <c r="AA172" i="3"/>
  <c r="AF172" i="3" s="1"/>
  <c r="AA153" i="3"/>
  <c r="AF153" i="3" s="1"/>
  <c r="AE153" i="3"/>
  <c r="AA150" i="3"/>
  <c r="AF150" i="3" s="1"/>
  <c r="AE150" i="3"/>
  <c r="CC139" i="3"/>
  <c r="AE154" i="3"/>
  <c r="AA154" i="3"/>
  <c r="AF154" i="3" s="1"/>
  <c r="N150" i="3"/>
  <c r="J150" i="3"/>
  <c r="O150" i="3" s="1"/>
  <c r="CD157" i="3"/>
  <c r="BZ157" i="3"/>
  <c r="CE157" i="3" s="1"/>
  <c r="CC153" i="3"/>
  <c r="AD152" i="3"/>
  <c r="J140" i="3"/>
  <c r="O140" i="3" s="1"/>
  <c r="N140" i="3"/>
  <c r="AD144" i="3"/>
  <c r="N144" i="3"/>
  <c r="J144" i="3"/>
  <c r="O144" i="3" s="1"/>
  <c r="CD142" i="3"/>
  <c r="BZ142" i="3"/>
  <c r="CE142" i="3" s="1"/>
  <c r="CD141" i="3"/>
  <c r="BZ141" i="3"/>
  <c r="CE141" i="3" s="1"/>
  <c r="CD138" i="3"/>
  <c r="BZ138" i="3"/>
  <c r="CE138" i="3" s="1"/>
  <c r="N133" i="3"/>
  <c r="J133" i="3"/>
  <c r="O133" i="3" s="1"/>
  <c r="AE136" i="3"/>
  <c r="AA136" i="3"/>
  <c r="AF136" i="3" s="1"/>
  <c r="N137" i="3"/>
  <c r="J137" i="3"/>
  <c r="O137" i="3" s="1"/>
  <c r="AU135" i="3"/>
  <c r="AU124" i="3"/>
  <c r="AU119" i="3"/>
  <c r="M136" i="3"/>
  <c r="AV131" i="3"/>
  <c r="AR131" i="3"/>
  <c r="AW131" i="3" s="1"/>
  <c r="M129" i="3"/>
  <c r="N126" i="3"/>
  <c r="J126" i="3"/>
  <c r="O126" i="3" s="1"/>
  <c r="CD123" i="3"/>
  <c r="BZ123" i="3"/>
  <c r="CE123" i="3" s="1"/>
  <c r="M122" i="3"/>
  <c r="CD131" i="3"/>
  <c r="BZ131" i="3"/>
  <c r="CE131" i="3" s="1"/>
  <c r="AR125" i="3"/>
  <c r="AW125" i="3" s="1"/>
  <c r="AV125" i="3"/>
  <c r="N123" i="3"/>
  <c r="J123" i="3"/>
  <c r="O123" i="3" s="1"/>
  <c r="J134" i="3"/>
  <c r="O134" i="3" s="1"/>
  <c r="N134" i="3"/>
  <c r="AU133" i="3"/>
  <c r="AA130" i="3"/>
  <c r="AF130" i="3" s="1"/>
  <c r="AE130" i="3"/>
  <c r="AV129" i="3"/>
  <c r="AR129" i="3"/>
  <c r="AW129" i="3" s="1"/>
  <c r="AV126" i="3"/>
  <c r="AR126" i="3"/>
  <c r="AW126" i="3" s="1"/>
  <c r="N124" i="3"/>
  <c r="J124" i="3"/>
  <c r="O124" i="3" s="1"/>
  <c r="AE118" i="3"/>
  <c r="AA118" i="3"/>
  <c r="AF118" i="3" s="1"/>
  <c r="CC114" i="3"/>
  <c r="CC110" i="3"/>
  <c r="CC106" i="3"/>
  <c r="AD129" i="3"/>
  <c r="AE122" i="3"/>
  <c r="AA122" i="3"/>
  <c r="AF122" i="3" s="1"/>
  <c r="M121" i="3"/>
  <c r="AU112" i="3"/>
  <c r="AE110" i="3"/>
  <c r="AA110" i="3"/>
  <c r="AF110" i="3" s="1"/>
  <c r="N108" i="3"/>
  <c r="J108" i="3"/>
  <c r="O108" i="3" s="1"/>
  <c r="AD106" i="3"/>
  <c r="AV104" i="3"/>
  <c r="AR104" i="3"/>
  <c r="AW104" i="3" s="1"/>
  <c r="AV127" i="3"/>
  <c r="AR127" i="3"/>
  <c r="AW127" i="3" s="1"/>
  <c r="AE126" i="3"/>
  <c r="AA126" i="3"/>
  <c r="AF126" i="3" s="1"/>
  <c r="M125" i="3"/>
  <c r="AV120" i="3"/>
  <c r="AR120" i="3"/>
  <c r="AW120" i="3" s="1"/>
  <c r="N117" i="3"/>
  <c r="J117" i="3"/>
  <c r="O117" i="3" s="1"/>
  <c r="AD107" i="3"/>
  <c r="N154" i="3"/>
  <c r="J154" i="3"/>
  <c r="O154" i="3" s="1"/>
  <c r="AU136" i="3"/>
  <c r="CD118" i="3"/>
  <c r="BZ118" i="3"/>
  <c r="CE118" i="3" s="1"/>
  <c r="BM104" i="3"/>
  <c r="BI104" i="3"/>
  <c r="BN104" i="3" s="1"/>
  <c r="AD102" i="3"/>
  <c r="AU99" i="3"/>
  <c r="CC96" i="3"/>
  <c r="M94" i="3"/>
  <c r="AU91" i="3"/>
  <c r="CC88" i="3"/>
  <c r="M86" i="3"/>
  <c r="CC102" i="3"/>
  <c r="N101" i="3"/>
  <c r="J101" i="3"/>
  <c r="O101" i="3" s="1"/>
  <c r="AE98" i="3"/>
  <c r="AA98" i="3"/>
  <c r="AF98" i="3" s="1"/>
  <c r="BL96" i="3"/>
  <c r="N95" i="3"/>
  <c r="J95" i="3"/>
  <c r="O95" i="3" s="1"/>
  <c r="AE93" i="3"/>
  <c r="AA93" i="3"/>
  <c r="AF93" i="3" s="1"/>
  <c r="AD91" i="3"/>
  <c r="CD89" i="3"/>
  <c r="BZ89" i="3"/>
  <c r="CE89" i="3" s="1"/>
  <c r="DL87" i="3"/>
  <c r="DH87" i="3"/>
  <c r="DM87" i="3" s="1"/>
  <c r="DK85" i="3"/>
  <c r="AV84" i="3"/>
  <c r="AR84" i="3"/>
  <c r="AW84" i="3" s="1"/>
  <c r="M114" i="3"/>
  <c r="F5" i="3"/>
  <c r="AU103" i="3"/>
  <c r="CD102" i="3"/>
  <c r="BZ102" i="3"/>
  <c r="CE102" i="3" s="1"/>
  <c r="CC99" i="3"/>
  <c r="CD97" i="3"/>
  <c r="BZ97" i="3"/>
  <c r="CE97" i="3" s="1"/>
  <c r="M93" i="3"/>
  <c r="CC87" i="3"/>
  <c r="AV117" i="3"/>
  <c r="AR117" i="3"/>
  <c r="AW117" i="3" s="1"/>
  <c r="AD113" i="3"/>
  <c r="AU110" i="3"/>
  <c r="AE102" i="3"/>
  <c r="AA102" i="3"/>
  <c r="AF102" i="3" s="1"/>
  <c r="AV98" i="3"/>
  <c r="AR98" i="3"/>
  <c r="AW98" i="3" s="1"/>
  <c r="AU96" i="3"/>
  <c r="CD93" i="3"/>
  <c r="BZ93" i="3"/>
  <c r="CE93" i="3" s="1"/>
  <c r="AE89" i="3"/>
  <c r="AA89" i="3"/>
  <c r="AF89" i="3" s="1"/>
  <c r="N88" i="3"/>
  <c r="J88" i="3"/>
  <c r="O88" i="3" s="1"/>
  <c r="CC85" i="3"/>
  <c r="AR83" i="3"/>
  <c r="AW83" i="3" s="1"/>
  <c r="AV83" i="3"/>
  <c r="DK81" i="3"/>
  <c r="DK79" i="3"/>
  <c r="CC76" i="3"/>
  <c r="BV5" i="3"/>
  <c r="AU74" i="3"/>
  <c r="DK71" i="3"/>
  <c r="AV106" i="3"/>
  <c r="AR106" i="3"/>
  <c r="AW106" i="3" s="1"/>
  <c r="AE95" i="3"/>
  <c r="AA95" i="3"/>
  <c r="AF95" i="3" s="1"/>
  <c r="AU94" i="3"/>
  <c r="AD92" i="3"/>
  <c r="DL89" i="3"/>
  <c r="DH89" i="3"/>
  <c r="DM89" i="3" s="1"/>
  <c r="M89" i="3"/>
  <c r="DK86" i="3"/>
  <c r="BM84" i="3"/>
  <c r="BI84" i="3"/>
  <c r="BN84" i="3" s="1"/>
  <c r="CC83" i="3"/>
  <c r="AE78" i="3"/>
  <c r="AA78" i="3"/>
  <c r="AF78" i="3" s="1"/>
  <c r="DL76" i="3"/>
  <c r="DH76" i="3"/>
  <c r="DM76" i="3" s="1"/>
  <c r="DL73" i="3"/>
  <c r="DH73" i="3"/>
  <c r="DM73" i="3" s="1"/>
  <c r="CD72" i="3"/>
  <c r="BZ72" i="3"/>
  <c r="CE72" i="3" s="1"/>
  <c r="AD99" i="3"/>
  <c r="AE97" i="3"/>
  <c r="AA97" i="3"/>
  <c r="AF97" i="3" s="1"/>
  <c r="AV82" i="3"/>
  <c r="AR82" i="3"/>
  <c r="AW82" i="3" s="1"/>
  <c r="N81" i="3"/>
  <c r="J81" i="3"/>
  <c r="O81" i="3" s="1"/>
  <c r="CC79" i="3"/>
  <c r="J76" i="3"/>
  <c r="O76" i="3" s="1"/>
  <c r="N76" i="3"/>
  <c r="AD74" i="3"/>
  <c r="AE72" i="3"/>
  <c r="AA72" i="3"/>
  <c r="AF72" i="3" s="1"/>
  <c r="BZ70" i="3"/>
  <c r="CE70" i="3" s="1"/>
  <c r="CD70" i="3"/>
  <c r="AR70" i="3"/>
  <c r="AW70" i="3" s="1"/>
  <c r="AV70" i="3"/>
  <c r="J68" i="3"/>
  <c r="O68" i="3" s="1"/>
  <c r="N68" i="3"/>
  <c r="AD109" i="3"/>
  <c r="AD83" i="3"/>
  <c r="DK77" i="3"/>
  <c r="AD69" i="3"/>
  <c r="DK68" i="3"/>
  <c r="AE68" i="3"/>
  <c r="AA68" i="3"/>
  <c r="AF68" i="3" s="1"/>
  <c r="CD66" i="3"/>
  <c r="BZ66" i="3"/>
  <c r="CE66" i="3" s="1"/>
  <c r="AV63" i="3"/>
  <c r="AR63" i="3"/>
  <c r="AW63" i="3" s="1"/>
  <c r="DL59" i="3"/>
  <c r="DH59" i="3"/>
  <c r="DM59" i="3" s="1"/>
  <c r="N59" i="3"/>
  <c r="J59" i="3"/>
  <c r="O59" i="3" s="1"/>
  <c r="DK58" i="3"/>
  <c r="DD5" i="3"/>
  <c r="FK57" i="3"/>
  <c r="FG57" i="3"/>
  <c r="FL57" i="3" s="1"/>
  <c r="AD57" i="3"/>
  <c r="DK56" i="3"/>
  <c r="FK55" i="3"/>
  <c r="FG55" i="3"/>
  <c r="FL55" i="3" s="1"/>
  <c r="AV55" i="3"/>
  <c r="AR55" i="3"/>
  <c r="AW55" i="3" s="1"/>
  <c r="DL54" i="3"/>
  <c r="DH54" i="3"/>
  <c r="DM54" i="3" s="1"/>
  <c r="FK53" i="3"/>
  <c r="FG53" i="3"/>
  <c r="FL53" i="3" s="1"/>
  <c r="N75" i="3"/>
  <c r="J75" i="3"/>
  <c r="O75" i="3" s="1"/>
  <c r="AU67" i="3"/>
  <c r="BL64" i="3"/>
  <c r="DK62" i="3"/>
  <c r="DL61" i="3"/>
  <c r="DH61" i="3"/>
  <c r="DM61" i="3" s="1"/>
  <c r="AU61" i="3"/>
  <c r="AD60" i="3"/>
  <c r="BL82" i="3"/>
  <c r="BM81" i="3"/>
  <c r="BI81" i="3"/>
  <c r="BN81" i="3" s="1"/>
  <c r="CC73" i="3"/>
  <c r="DL66" i="3"/>
  <c r="DH66" i="3"/>
  <c r="DM66" i="3" s="1"/>
  <c r="BM65" i="3"/>
  <c r="BI65" i="3"/>
  <c r="BN65" i="3" s="1"/>
  <c r="CD59" i="3"/>
  <c r="BZ59" i="3"/>
  <c r="CE59" i="3" s="1"/>
  <c r="AE58" i="3"/>
  <c r="AA58" i="3"/>
  <c r="AF58" i="3" s="1"/>
  <c r="BM57" i="3"/>
  <c r="BI57" i="3"/>
  <c r="BN57" i="3" s="1"/>
  <c r="AE56" i="3"/>
  <c r="AA56" i="3"/>
  <c r="AF56" i="3" s="1"/>
  <c r="M53" i="3"/>
  <c r="CC50" i="3"/>
  <c r="M49" i="3"/>
  <c r="CC46" i="3"/>
  <c r="M45" i="3"/>
  <c r="DK42" i="3"/>
  <c r="FJ41" i="3"/>
  <c r="BL40" i="3"/>
  <c r="ES38" i="3"/>
  <c r="FJ36" i="3"/>
  <c r="N66" i="3"/>
  <c r="J66" i="3"/>
  <c r="O66" i="3" s="1"/>
  <c r="BL59" i="3"/>
  <c r="BM53" i="3"/>
  <c r="BI53" i="3"/>
  <c r="BN53" i="3" s="1"/>
  <c r="DL52" i="3"/>
  <c r="DH52" i="3"/>
  <c r="DM52" i="3" s="1"/>
  <c r="FJ51" i="3"/>
  <c r="ET49" i="3"/>
  <c r="EP49" i="3"/>
  <c r="EU49" i="3" s="1"/>
  <c r="AU49" i="3"/>
  <c r="BM48" i="3"/>
  <c r="BI48" i="3"/>
  <c r="BN48" i="3" s="1"/>
  <c r="EC46" i="3"/>
  <c r="DY46" i="3"/>
  <c r="ED46" i="3" s="1"/>
  <c r="FK45" i="3"/>
  <c r="FG45" i="3"/>
  <c r="FL45" i="3" s="1"/>
  <c r="AE45" i="3"/>
  <c r="AA45" i="3"/>
  <c r="AF45" i="3" s="1"/>
  <c r="AV44" i="3"/>
  <c r="AR44" i="3"/>
  <c r="AW44" i="3" s="1"/>
  <c r="ET40" i="3"/>
  <c r="EP40" i="3"/>
  <c r="EU40" i="3" s="1"/>
  <c r="AU40" i="3"/>
  <c r="ET39" i="3"/>
  <c r="EP39" i="3"/>
  <c r="EU39" i="3" s="1"/>
  <c r="AU39" i="3"/>
  <c r="GO37" i="3"/>
  <c r="AD37" i="3"/>
  <c r="DL36" i="3"/>
  <c r="DH36" i="3"/>
  <c r="DM36" i="3" s="1"/>
  <c r="HJ35" i="3"/>
  <c r="HF35" i="3"/>
  <c r="HK35" i="3" s="1"/>
  <c r="BL74" i="3"/>
  <c r="DK64" i="3"/>
  <c r="EB53" i="3"/>
  <c r="AU53" i="3"/>
  <c r="AV52" i="3"/>
  <c r="AR52" i="3"/>
  <c r="AW52" i="3" s="1"/>
  <c r="BM51" i="3"/>
  <c r="BI51" i="3"/>
  <c r="BN51" i="3" s="1"/>
  <c r="FJ50" i="3"/>
  <c r="BM47" i="3"/>
  <c r="BI47" i="3"/>
  <c r="BN47" i="3" s="1"/>
  <c r="GO44" i="3"/>
  <c r="N42" i="3"/>
  <c r="J42" i="3"/>
  <c r="O42" i="3" s="1"/>
  <c r="N71" i="3"/>
  <c r="J71" i="3"/>
  <c r="O71" i="3" s="1"/>
  <c r="BI69" i="3"/>
  <c r="BN69" i="3" s="1"/>
  <c r="BM69" i="3"/>
  <c r="BM63" i="3"/>
  <c r="BI63" i="3"/>
  <c r="BN63" i="3" s="1"/>
  <c r="AE62" i="3"/>
  <c r="AA62" i="3"/>
  <c r="AF62" i="3" s="1"/>
  <c r="DL60" i="3"/>
  <c r="DH60" i="3"/>
  <c r="DM60" i="3" s="1"/>
  <c r="BM54" i="3"/>
  <c r="BI54" i="3"/>
  <c r="BN54" i="3" s="1"/>
  <c r="FJ46" i="3"/>
  <c r="AV45" i="3"/>
  <c r="AR45" i="3"/>
  <c r="AW45" i="3" s="1"/>
  <c r="AU43" i="3"/>
  <c r="FJ39" i="3"/>
  <c r="AE38" i="3"/>
  <c r="AA38" i="3"/>
  <c r="AF38" i="3" s="1"/>
  <c r="N35" i="3"/>
  <c r="J35" i="3"/>
  <c r="O35" i="3" s="1"/>
  <c r="CC34" i="3"/>
  <c r="FJ31" i="3"/>
  <c r="M29" i="3"/>
  <c r="AU28" i="3"/>
  <c r="CC27" i="3"/>
  <c r="AU65" i="3"/>
  <c r="N58" i="3"/>
  <c r="J58" i="3"/>
  <c r="O58" i="3" s="1"/>
  <c r="AE49" i="3"/>
  <c r="AA49" i="3"/>
  <c r="AF49" i="3" s="1"/>
  <c r="ET48" i="3"/>
  <c r="EP48" i="3"/>
  <c r="EU48" i="3" s="1"/>
  <c r="BL46" i="3"/>
  <c r="EC37" i="3"/>
  <c r="DY37" i="3"/>
  <c r="ED37" i="3" s="1"/>
  <c r="CD34" i="3"/>
  <c r="BZ34" i="3"/>
  <c r="CE34" i="3" s="1"/>
  <c r="DL33" i="3"/>
  <c r="DH33" i="3"/>
  <c r="DM33" i="3" s="1"/>
  <c r="GO32" i="3"/>
  <c r="AU30" i="3"/>
  <c r="M28" i="3"/>
  <c r="GB27" i="3"/>
  <c r="FX27" i="3"/>
  <c r="GC27" i="3" s="1"/>
  <c r="CD27" i="3"/>
  <c r="BZ27" i="3"/>
  <c r="CE27" i="3" s="1"/>
  <c r="ES55" i="3"/>
  <c r="DL41" i="3"/>
  <c r="DH41" i="3"/>
  <c r="DM41" i="3" s="1"/>
  <c r="M41" i="3"/>
  <c r="BM39" i="3"/>
  <c r="BI39" i="3"/>
  <c r="BN39" i="3" s="1"/>
  <c r="CD33" i="3"/>
  <c r="BZ33" i="3"/>
  <c r="CE33" i="3" s="1"/>
  <c r="FK32" i="3"/>
  <c r="FG32" i="3"/>
  <c r="FL32" i="3" s="1"/>
  <c r="AV29" i="3"/>
  <c r="AR29" i="3"/>
  <c r="AW29" i="3" s="1"/>
  <c r="IA27" i="3"/>
  <c r="HW27" i="3"/>
  <c r="IB27" i="3" s="1"/>
  <c r="IN25" i="3"/>
  <c r="BZ25" i="3"/>
  <c r="CE25" i="3" s="1"/>
  <c r="CD25" i="3"/>
  <c r="J25" i="3"/>
  <c r="O25" i="3" s="1"/>
  <c r="N25" i="3"/>
  <c r="M56" i="3"/>
  <c r="FK48" i="3"/>
  <c r="FG48" i="3"/>
  <c r="FL48" i="3" s="1"/>
  <c r="AD44" i="3"/>
  <c r="FK38" i="3"/>
  <c r="FG38" i="3"/>
  <c r="FL38" i="3" s="1"/>
  <c r="HF34" i="3"/>
  <c r="HK34" i="3" s="1"/>
  <c r="HJ34" i="3"/>
  <c r="DL34" i="3"/>
  <c r="DH34" i="3"/>
  <c r="DM34" i="3" s="1"/>
  <c r="AD33" i="3"/>
  <c r="BL30" i="3"/>
  <c r="GO28" i="3"/>
  <c r="BM27" i="3"/>
  <c r="BI27" i="3"/>
  <c r="BN27" i="3" s="1"/>
  <c r="HJ26" i="3"/>
  <c r="HF26" i="3"/>
  <c r="HK26" i="3" s="1"/>
  <c r="HF24" i="3"/>
  <c r="HK24" i="3" s="1"/>
  <c r="HJ24" i="3"/>
  <c r="FG24" i="3"/>
  <c r="FL24" i="3" s="1"/>
  <c r="FK24" i="3"/>
  <c r="AR24" i="3"/>
  <c r="AW24" i="3" s="1"/>
  <c r="AV24" i="3"/>
  <c r="AV57" i="3"/>
  <c r="AR57" i="3"/>
  <c r="AW57" i="3" s="1"/>
  <c r="ET51" i="3"/>
  <c r="EP51" i="3"/>
  <c r="EU51" i="3" s="1"/>
  <c r="EB50" i="3"/>
  <c r="HI40" i="3"/>
  <c r="AE36" i="3"/>
  <c r="AA36" i="3"/>
  <c r="AF36" i="3" s="1"/>
  <c r="EB35" i="3"/>
  <c r="AV32" i="3"/>
  <c r="AR32" i="3"/>
  <c r="AW32" i="3" s="1"/>
  <c r="HI30" i="3"/>
  <c r="IA28" i="3"/>
  <c r="HW28" i="3"/>
  <c r="IB28" i="3" s="1"/>
  <c r="ES26" i="3"/>
  <c r="EC24" i="3"/>
  <c r="DY24" i="3"/>
  <c r="ED24" i="3" s="1"/>
  <c r="GO22" i="3"/>
  <c r="ES24" i="3"/>
  <c r="AE25" i="3"/>
  <c r="AA25" i="3"/>
  <c r="AF25" i="3" s="1"/>
  <c r="HI23" i="3"/>
  <c r="FJ23" i="3"/>
  <c r="AU23" i="3"/>
  <c r="J22" i="3"/>
  <c r="O22" i="3" s="1"/>
  <c r="N22" i="3"/>
  <c r="HZ24" i="3"/>
  <c r="HS5" i="3"/>
  <c r="GB25" i="3"/>
  <c r="FX25" i="3"/>
  <c r="GC25" i="3" s="1"/>
  <c r="AE28" i="3"/>
  <c r="AA28" i="3"/>
  <c r="AF28" i="3" s="1"/>
  <c r="DL27" i="3"/>
  <c r="DH27" i="3"/>
  <c r="DM27" i="3" s="1"/>
  <c r="DL25" i="3"/>
  <c r="DH25" i="3"/>
  <c r="DM25" i="3" s="1"/>
  <c r="EC23" i="3"/>
  <c r="DY23" i="3"/>
  <c r="ED23" i="3" s="1"/>
  <c r="HW21" i="3"/>
  <c r="IB21" i="3" s="1"/>
  <c r="IA21" i="3"/>
  <c r="FK20" i="3"/>
  <c r="FG20" i="3"/>
  <c r="FL20" i="3" s="1"/>
  <c r="AU21" i="3"/>
  <c r="BM20" i="3"/>
  <c r="BI20" i="3"/>
  <c r="BN20" i="3" s="1"/>
  <c r="BZ22" i="3"/>
  <c r="CE22" i="3" s="1"/>
  <c r="CD22" i="3"/>
  <c r="AU20" i="3"/>
  <c r="FX19" i="3"/>
  <c r="GC19" i="3" s="1"/>
  <c r="GB19" i="3"/>
  <c r="DH22" i="3"/>
  <c r="DM22" i="3" s="1"/>
  <c r="DL22" i="3"/>
  <c r="FX21" i="3"/>
  <c r="GC21" i="3" s="1"/>
  <c r="GB21" i="3"/>
  <c r="N20" i="3"/>
  <c r="J20" i="3"/>
  <c r="O20" i="3" s="1"/>
  <c r="DL19" i="3"/>
  <c r="DH19" i="3"/>
  <c r="DM19" i="3" s="1"/>
  <c r="ET18" i="3"/>
  <c r="EP18" i="3"/>
  <c r="EU18" i="3" s="1"/>
  <c r="GO17" i="3"/>
  <c r="AE16" i="3"/>
  <c r="AA16" i="3"/>
  <c r="AF16" i="3" s="1"/>
  <c r="DL15" i="3"/>
  <c r="DH15" i="3"/>
  <c r="DM15" i="3" s="1"/>
  <c r="GO14" i="3"/>
  <c r="ES19" i="3"/>
  <c r="EB18" i="3"/>
  <c r="AU18" i="3"/>
  <c r="AV17" i="3"/>
  <c r="AR17" i="3"/>
  <c r="AW17" i="3" s="1"/>
  <c r="EC16" i="3"/>
  <c r="DY16" i="3"/>
  <c r="ED16" i="3" s="1"/>
  <c r="EB15" i="3"/>
  <c r="GA14" i="3"/>
  <c r="BM19" i="3"/>
  <c r="BI19" i="3"/>
  <c r="BN19" i="3" s="1"/>
  <c r="HI18" i="3"/>
  <c r="JV17" i="3"/>
  <c r="BM17" i="3"/>
  <c r="BI17" i="3"/>
  <c r="BN17" i="3" s="1"/>
  <c r="HI16" i="3"/>
  <c r="JV15" i="3"/>
  <c r="JO5" i="3"/>
  <c r="BM15" i="3"/>
  <c r="BI15" i="3"/>
  <c r="BN15" i="3" s="1"/>
  <c r="EB14" i="3"/>
  <c r="LV13" i="3"/>
  <c r="LR13" i="3"/>
  <c r="LW13" i="3" s="1"/>
  <c r="JV13" i="3"/>
  <c r="HI13" i="3"/>
  <c r="EB13" i="3"/>
  <c r="GO20" i="3"/>
  <c r="KJ19" i="3"/>
  <c r="FK18" i="3"/>
  <c r="FG18" i="3"/>
  <c r="FL18" i="3" s="1"/>
  <c r="CC18" i="3"/>
  <c r="HZ17" i="3"/>
  <c r="FK16" i="3"/>
  <c r="FG16" i="3"/>
  <c r="FL16" i="3" s="1"/>
  <c r="CC16" i="3"/>
  <c r="HZ15" i="3"/>
  <c r="HJ14" i="3"/>
  <c r="HF14" i="3"/>
  <c r="HK14" i="3" s="1"/>
  <c r="HJ13" i="3"/>
  <c r="HF13" i="3"/>
  <c r="HK13" i="3" s="1"/>
  <c r="N19" i="3"/>
  <c r="J19" i="3"/>
  <c r="O19" i="3" s="1"/>
  <c r="IN18" i="3"/>
  <c r="M18" i="3"/>
  <c r="M17" i="3"/>
  <c r="M16" i="3"/>
  <c r="LD15" i="3"/>
  <c r="M15" i="3"/>
  <c r="HZ14" i="3"/>
  <c r="IA13" i="3"/>
  <c r="HW13" i="3"/>
  <c r="IB13" i="3" s="1"/>
  <c r="M12" i="3"/>
  <c r="JC11" i="3"/>
  <c r="JF11" i="3"/>
  <c r="FK11" i="3"/>
  <c r="FG11" i="3"/>
  <c r="AV11" i="3"/>
  <c r="AR11" i="3"/>
  <c r="AE13" i="3"/>
  <c r="AA13" i="3"/>
  <c r="AF13" i="3" s="1"/>
  <c r="GB11" i="3"/>
  <c r="FX11" i="3"/>
  <c r="BM11" i="3"/>
  <c r="BI11" i="3"/>
  <c r="DL12" i="3"/>
  <c r="DH12" i="3"/>
  <c r="DM12" i="3" s="1"/>
  <c r="HZ12" i="3"/>
  <c r="EB12" i="3"/>
  <c r="O11" i="3"/>
  <c r="BZ158" i="3"/>
  <c r="CE158" i="3" s="1"/>
  <c r="CD158" i="3"/>
  <c r="AE166" i="3"/>
  <c r="AA166" i="3"/>
  <c r="AF166" i="3" s="1"/>
  <c r="AE170" i="3"/>
  <c r="AA170" i="3"/>
  <c r="AF170" i="3" s="1"/>
  <c r="BZ154" i="3"/>
  <c r="CE154" i="3" s="1"/>
  <c r="CD154" i="3"/>
  <c r="AD174" i="3"/>
  <c r="AD161" i="3"/>
  <c r="CD149" i="3"/>
  <c r="BZ149" i="3"/>
  <c r="CE149" i="3" s="1"/>
  <c r="AE171" i="3"/>
  <c r="AA171" i="3"/>
  <c r="AF171" i="3" s="1"/>
  <c r="N142" i="3"/>
  <c r="J142" i="3"/>
  <c r="O142" i="3" s="1"/>
  <c r="CD139" i="3"/>
  <c r="BZ139" i="3"/>
  <c r="CE139" i="3" s="1"/>
  <c r="CC156" i="3"/>
  <c r="AE148" i="3"/>
  <c r="AA148" i="3"/>
  <c r="AF148" i="3" s="1"/>
  <c r="AA139" i="3"/>
  <c r="AF139" i="3" s="1"/>
  <c r="AE139" i="3"/>
  <c r="AE144" i="3"/>
  <c r="AA144" i="3"/>
  <c r="AF144" i="3" s="1"/>
  <c r="M143" i="3"/>
  <c r="M139" i="3"/>
  <c r="AV138" i="3"/>
  <c r="AR138" i="3"/>
  <c r="AW138" i="3" s="1"/>
  <c r="J135" i="3"/>
  <c r="O135" i="3" s="1"/>
  <c r="N135" i="3"/>
  <c r="AA135" i="3"/>
  <c r="AF135" i="3" s="1"/>
  <c r="AE135" i="3"/>
  <c r="CC136" i="3"/>
  <c r="AU123" i="3"/>
  <c r="AU118" i="3"/>
  <c r="N136" i="3"/>
  <c r="J136" i="3"/>
  <c r="O136" i="3" s="1"/>
  <c r="AU130" i="3"/>
  <c r="AU128" i="3"/>
  <c r="M126" i="3"/>
  <c r="AE123" i="3"/>
  <c r="AA123" i="3"/>
  <c r="AF123" i="3" s="1"/>
  <c r="AV121" i="3"/>
  <c r="AR121" i="3"/>
  <c r="AW121" i="3" s="1"/>
  <c r="N119" i="3"/>
  <c r="J119" i="3"/>
  <c r="O119" i="3" s="1"/>
  <c r="CC131" i="3"/>
  <c r="N127" i="3"/>
  <c r="J127" i="3"/>
  <c r="O127" i="3" s="1"/>
  <c r="M123" i="3"/>
  <c r="CD133" i="3"/>
  <c r="BZ133" i="3"/>
  <c r="CE133" i="3" s="1"/>
  <c r="M130" i="3"/>
  <c r="N128" i="3"/>
  <c r="J128" i="3"/>
  <c r="O128" i="3" s="1"/>
  <c r="CD125" i="3"/>
  <c r="BZ125" i="3"/>
  <c r="CE125" i="3" s="1"/>
  <c r="M124" i="3"/>
  <c r="CC113" i="3"/>
  <c r="CC109" i="3"/>
  <c r="CC105" i="3"/>
  <c r="AE129" i="3"/>
  <c r="AA129" i="3"/>
  <c r="AF129" i="3" s="1"/>
  <c r="CD121" i="3"/>
  <c r="BZ121" i="3"/>
  <c r="CE121" i="3" s="1"/>
  <c r="AU116" i="3"/>
  <c r="AE114" i="3"/>
  <c r="AA114" i="3"/>
  <c r="AF114" i="3" s="1"/>
  <c r="N112" i="3"/>
  <c r="J112" i="3"/>
  <c r="O112" i="3" s="1"/>
  <c r="AD110" i="3"/>
  <c r="AV107" i="3"/>
  <c r="AR107" i="3"/>
  <c r="AW107" i="3" s="1"/>
  <c r="CD105" i="3"/>
  <c r="BZ105" i="3"/>
  <c r="CE105" i="3" s="1"/>
  <c r="N104" i="3"/>
  <c r="J104" i="3"/>
  <c r="O104" i="3" s="1"/>
  <c r="CD119" i="3"/>
  <c r="BZ119" i="3"/>
  <c r="CE119" i="3" s="1"/>
  <c r="AE115" i="3"/>
  <c r="AA115" i="3"/>
  <c r="AF115" i="3" s="1"/>
  <c r="N113" i="3"/>
  <c r="J113" i="3"/>
  <c r="O113" i="3" s="1"/>
  <c r="CD103" i="3"/>
  <c r="BZ103" i="3"/>
  <c r="CE103" i="3" s="1"/>
  <c r="N153" i="3"/>
  <c r="J153" i="3"/>
  <c r="O153" i="3" s="1"/>
  <c r="AV137" i="3"/>
  <c r="AR137" i="3"/>
  <c r="AW137" i="3" s="1"/>
  <c r="CC118" i="3"/>
  <c r="AE116" i="3"/>
  <c r="AA116" i="3"/>
  <c r="AF116" i="3" s="1"/>
  <c r="AE112" i="3"/>
  <c r="AA112" i="3"/>
  <c r="AF112" i="3" s="1"/>
  <c r="AE108" i="3"/>
  <c r="AA108" i="3"/>
  <c r="AF108" i="3" s="1"/>
  <c r="BL104" i="3"/>
  <c r="AU101" i="3"/>
  <c r="CC98" i="3"/>
  <c r="M96" i="3"/>
  <c r="AU93" i="3"/>
  <c r="CC90" i="3"/>
  <c r="M88" i="3"/>
  <c r="AU85" i="3"/>
  <c r="AV105" i="3"/>
  <c r="AR105" i="3"/>
  <c r="AW105" i="3" s="1"/>
  <c r="AV102" i="3"/>
  <c r="AR102" i="3"/>
  <c r="AW102" i="3" s="1"/>
  <c r="M101" i="3"/>
  <c r="N99" i="3"/>
  <c r="J99" i="3"/>
  <c r="O99" i="3" s="1"/>
  <c r="AE96" i="3"/>
  <c r="AA96" i="3"/>
  <c r="AF96" i="3" s="1"/>
  <c r="M95" i="3"/>
  <c r="DL90" i="3"/>
  <c r="DH90" i="3"/>
  <c r="DM90" i="3" s="1"/>
  <c r="CC89" i="3"/>
  <c r="BM85" i="3"/>
  <c r="BI85" i="3"/>
  <c r="BN85" i="3" s="1"/>
  <c r="AU84" i="3"/>
  <c r="AU114" i="3"/>
  <c r="AV103" i="3"/>
  <c r="AR103" i="3"/>
  <c r="AW103" i="3" s="1"/>
  <c r="CC97" i="3"/>
  <c r="CD95" i="3"/>
  <c r="BZ95" i="3"/>
  <c r="CE95" i="3" s="1"/>
  <c r="BZ92" i="3"/>
  <c r="CE92" i="3" s="1"/>
  <c r="CD92" i="3"/>
  <c r="AV90" i="3"/>
  <c r="AR90" i="3"/>
  <c r="AW90" i="3" s="1"/>
  <c r="AR87" i="3"/>
  <c r="AW87" i="3" s="1"/>
  <c r="AV87" i="3"/>
  <c r="N85" i="3"/>
  <c r="J85" i="3"/>
  <c r="O85" i="3" s="1"/>
  <c r="AV110" i="3"/>
  <c r="AR110" i="3"/>
  <c r="AW110" i="3" s="1"/>
  <c r="AV100" i="3"/>
  <c r="AR100" i="3"/>
  <c r="AW100" i="3" s="1"/>
  <c r="AU98" i="3"/>
  <c r="N96" i="3"/>
  <c r="J96" i="3"/>
  <c r="O96" i="3" s="1"/>
  <c r="CC93" i="3"/>
  <c r="N91" i="3"/>
  <c r="J91" i="3"/>
  <c r="O91" i="3" s="1"/>
  <c r="BM86" i="3"/>
  <c r="BI86" i="3"/>
  <c r="BN86" i="3" s="1"/>
  <c r="AV85" i="3"/>
  <c r="AR85" i="3"/>
  <c r="AW85" i="3" s="1"/>
  <c r="J83" i="3"/>
  <c r="O83" i="3" s="1"/>
  <c r="N83" i="3"/>
  <c r="AD81" i="3"/>
  <c r="AD79" i="3"/>
  <c r="M76" i="3"/>
  <c r="BL73" i="3"/>
  <c r="AD71" i="3"/>
  <c r="DL94" i="3"/>
  <c r="DH94" i="3"/>
  <c r="DM94" i="3" s="1"/>
  <c r="BL92" i="3"/>
  <c r="CD91" i="3"/>
  <c r="BZ91" i="3"/>
  <c r="CE91" i="3" s="1"/>
  <c r="BM89" i="3"/>
  <c r="BI89" i="3"/>
  <c r="BN89" i="3" s="1"/>
  <c r="AD87" i="3"/>
  <c r="AV86" i="3"/>
  <c r="AR86" i="3"/>
  <c r="AW86" i="3" s="1"/>
  <c r="AE84" i="3"/>
  <c r="AA84" i="3"/>
  <c r="AF84" i="3" s="1"/>
  <c r="M79" i="3"/>
  <c r="CD77" i="3"/>
  <c r="BZ77" i="3"/>
  <c r="CE77" i="3" s="1"/>
  <c r="BM76" i="3"/>
  <c r="BI76" i="3"/>
  <c r="BN76" i="3" s="1"/>
  <c r="CD74" i="3"/>
  <c r="BZ74" i="3"/>
  <c r="CE74" i="3" s="1"/>
  <c r="DK73" i="3"/>
  <c r="AD101" i="3"/>
  <c r="AE99" i="3"/>
  <c r="AA99" i="3"/>
  <c r="AF99" i="3" s="1"/>
  <c r="BM83" i="3"/>
  <c r="BI83" i="3"/>
  <c r="BN83" i="3" s="1"/>
  <c r="N82" i="3"/>
  <c r="J82" i="3"/>
  <c r="O82" i="3" s="1"/>
  <c r="CC80" i="3"/>
  <c r="AV79" i="3"/>
  <c r="AR79" i="3"/>
  <c r="AW79" i="3" s="1"/>
  <c r="BM75" i="3"/>
  <c r="BI75" i="3"/>
  <c r="BN75" i="3" s="1"/>
  <c r="AU73" i="3"/>
  <c r="CC71" i="3"/>
  <c r="CC70" i="3"/>
  <c r="AE70" i="3"/>
  <c r="AA70" i="3"/>
  <c r="AF70" i="3" s="1"/>
  <c r="AA67" i="3"/>
  <c r="AF67" i="3" s="1"/>
  <c r="AE67" i="3"/>
  <c r="CD82" i="3"/>
  <c r="BZ82" i="3"/>
  <c r="CE82" i="3" s="1"/>
  <c r="CD80" i="3"/>
  <c r="BZ80" i="3"/>
  <c r="CE80" i="3" s="1"/>
  <c r="CD78" i="3"/>
  <c r="BZ78" i="3"/>
  <c r="CE78" i="3" s="1"/>
  <c r="DL75" i="3"/>
  <c r="DH75" i="3"/>
  <c r="DM75" i="3" s="1"/>
  <c r="BM72" i="3"/>
  <c r="BI72" i="3"/>
  <c r="BN72" i="3" s="1"/>
  <c r="DK69" i="3"/>
  <c r="AE69" i="3"/>
  <c r="AA69" i="3"/>
  <c r="AF69" i="3" s="1"/>
  <c r="AD68" i="3"/>
  <c r="AE66" i="3"/>
  <c r="AA66" i="3"/>
  <c r="AF66" i="3" s="1"/>
  <c r="CD64" i="3"/>
  <c r="BZ64" i="3"/>
  <c r="CE64" i="3" s="1"/>
  <c r="AV59" i="3"/>
  <c r="AR59" i="3"/>
  <c r="AW59" i="3" s="1"/>
  <c r="FJ58" i="3"/>
  <c r="DL58" i="3"/>
  <c r="DH58" i="3"/>
  <c r="DM58" i="3" s="1"/>
  <c r="FJ57" i="3"/>
  <c r="FJ56" i="3"/>
  <c r="DL56" i="3"/>
  <c r="DH56" i="3"/>
  <c r="DM56" i="3" s="1"/>
  <c r="FJ55" i="3"/>
  <c r="AU55" i="3"/>
  <c r="CD54" i="3"/>
  <c r="BZ54" i="3"/>
  <c r="CE54" i="3" s="1"/>
  <c r="N107" i="3"/>
  <c r="J107" i="3"/>
  <c r="O107" i="3" s="1"/>
  <c r="AE73" i="3"/>
  <c r="AA73" i="3"/>
  <c r="AF73" i="3" s="1"/>
  <c r="BL67" i="3"/>
  <c r="BE6" i="3"/>
  <c r="AD64" i="3"/>
  <c r="CD63" i="3"/>
  <c r="BZ63" i="3"/>
  <c r="CE63" i="3" s="1"/>
  <c r="DH62" i="3"/>
  <c r="DM62" i="3" s="1"/>
  <c r="DL62" i="3"/>
  <c r="DK61" i="3"/>
  <c r="N61" i="3"/>
  <c r="J61" i="3"/>
  <c r="O61" i="3" s="1"/>
  <c r="AA60" i="3"/>
  <c r="AF60" i="3" s="1"/>
  <c r="AE60" i="3"/>
  <c r="ET58" i="3"/>
  <c r="EP58" i="3"/>
  <c r="EU58" i="3" s="1"/>
  <c r="ET56" i="3"/>
  <c r="EP56" i="3"/>
  <c r="EU56" i="3" s="1"/>
  <c r="EC55" i="3"/>
  <c r="DY55" i="3"/>
  <c r="ED55" i="3" s="1"/>
  <c r="BL81" i="3"/>
  <c r="BM80" i="3"/>
  <c r="BI80" i="3"/>
  <c r="BN80" i="3" s="1"/>
  <c r="N74" i="3"/>
  <c r="J74" i="3"/>
  <c r="O74" i="3" s="1"/>
  <c r="BM71" i="3"/>
  <c r="BI71" i="3"/>
  <c r="BN71" i="3" s="1"/>
  <c r="DK66" i="3"/>
  <c r="BM58" i="3"/>
  <c r="BI58" i="3"/>
  <c r="BN58" i="3" s="1"/>
  <c r="DL57" i="3"/>
  <c r="DH57" i="3"/>
  <c r="DM57" i="3" s="1"/>
  <c r="BM56" i="3"/>
  <c r="BI56" i="3"/>
  <c r="BN56" i="3" s="1"/>
  <c r="CC55" i="3"/>
  <c r="CC51" i="3"/>
  <c r="M50" i="3"/>
  <c r="CC47" i="3"/>
  <c r="M46" i="3"/>
  <c r="CC43" i="3"/>
  <c r="AD42" i="3"/>
  <c r="DK38" i="3"/>
  <c r="FJ37" i="3"/>
  <c r="AU35" i="3"/>
  <c r="M66" i="3"/>
  <c r="BM59" i="3"/>
  <c r="BI59" i="3"/>
  <c r="BN59" i="3" s="1"/>
  <c r="BM52" i="3"/>
  <c r="BI52" i="3"/>
  <c r="BN52" i="3" s="1"/>
  <c r="EC49" i="3"/>
  <c r="DY49" i="3"/>
  <c r="ED49" i="3" s="1"/>
  <c r="BL47" i="3"/>
  <c r="FJ45" i="3"/>
  <c r="ET44" i="3"/>
  <c r="EP44" i="3"/>
  <c r="EU44" i="3" s="1"/>
  <c r="AU44" i="3"/>
  <c r="EC42" i="3"/>
  <c r="DY42" i="3"/>
  <c r="ED42" i="3" s="1"/>
  <c r="M42" i="3"/>
  <c r="CD41" i="3"/>
  <c r="BZ41" i="3"/>
  <c r="CE41" i="3" s="1"/>
  <c r="ES40" i="3"/>
  <c r="N40" i="3"/>
  <c r="J40" i="3"/>
  <c r="O40" i="3" s="1"/>
  <c r="EC39" i="3"/>
  <c r="DY39" i="3"/>
  <c r="ED39" i="3" s="1"/>
  <c r="N39" i="3"/>
  <c r="J39" i="3"/>
  <c r="O39" i="3" s="1"/>
  <c r="CC38" i="3"/>
  <c r="GO35" i="3"/>
  <c r="AV72" i="3"/>
  <c r="AR72" i="3"/>
  <c r="AW72" i="3" s="1"/>
  <c r="DL64" i="3"/>
  <c r="DH64" i="3"/>
  <c r="DM64" i="3" s="1"/>
  <c r="EB52" i="3"/>
  <c r="AU52" i="3"/>
  <c r="BL50" i="3"/>
  <c r="BM45" i="3"/>
  <c r="BI45" i="3"/>
  <c r="BN45" i="3" s="1"/>
  <c r="GO41" i="3"/>
  <c r="GO39" i="3"/>
  <c r="AE35" i="3"/>
  <c r="AA35" i="3"/>
  <c r="AF35" i="3" s="1"/>
  <c r="M71" i="3"/>
  <c r="BI68" i="3"/>
  <c r="BN68" i="3" s="1"/>
  <c r="BM68" i="3"/>
  <c r="DL63" i="3"/>
  <c r="DH63" i="3"/>
  <c r="DM63" i="3" s="1"/>
  <c r="BM62" i="3"/>
  <c r="BI62" i="3"/>
  <c r="BN62" i="3" s="1"/>
  <c r="AE61" i="3"/>
  <c r="AA61" i="3"/>
  <c r="AF61" i="3" s="1"/>
  <c r="M55" i="3"/>
  <c r="EC53" i="3"/>
  <c r="DY53" i="3"/>
  <c r="ED53" i="3" s="1"/>
  <c r="AV51" i="3"/>
  <c r="AR51" i="3"/>
  <c r="AW51" i="3" s="1"/>
  <c r="FK49" i="3"/>
  <c r="FG49" i="3"/>
  <c r="FL49" i="3" s="1"/>
  <c r="AV47" i="3"/>
  <c r="AR47" i="3"/>
  <c r="AW47" i="3" s="1"/>
  <c r="AU45" i="3"/>
  <c r="N43" i="3"/>
  <c r="J43" i="3"/>
  <c r="O43" i="3" s="1"/>
  <c r="FK41" i="3"/>
  <c r="FG41" i="3"/>
  <c r="FL41" i="3" s="1"/>
  <c r="AE40" i="3"/>
  <c r="AA40" i="3"/>
  <c r="AF40" i="3" s="1"/>
  <c r="N37" i="3"/>
  <c r="J37" i="3"/>
  <c r="O37" i="3" s="1"/>
  <c r="M35" i="3"/>
  <c r="M34" i="3"/>
  <c r="AU33" i="3"/>
  <c r="CC32" i="3"/>
  <c r="HI28" i="3"/>
  <c r="M27" i="3"/>
  <c r="M65" i="3"/>
  <c r="AD49" i="3"/>
  <c r="W5" i="3"/>
  <c r="ES47" i="3"/>
  <c r="BM46" i="3"/>
  <c r="BI46" i="3"/>
  <c r="BN46" i="3" s="1"/>
  <c r="ET43" i="3"/>
  <c r="EP43" i="3"/>
  <c r="EU43" i="3" s="1"/>
  <c r="EB37" i="3"/>
  <c r="DU5" i="3"/>
  <c r="GB32" i="3"/>
  <c r="FX32" i="3"/>
  <c r="GC32" i="3" s="1"/>
  <c r="BM31" i="3"/>
  <c r="BI31" i="3"/>
  <c r="BN31" i="3" s="1"/>
  <c r="HJ29" i="3"/>
  <c r="HF29" i="3"/>
  <c r="HK29" i="3" s="1"/>
  <c r="IN28" i="3"/>
  <c r="DL28" i="3"/>
  <c r="DH28" i="3"/>
  <c r="DM28" i="3" s="1"/>
  <c r="ET52" i="3"/>
  <c r="EP52" i="3"/>
  <c r="EU52" i="3" s="1"/>
  <c r="BM41" i="3"/>
  <c r="BI41" i="3"/>
  <c r="BN41" i="3" s="1"/>
  <c r="AE39" i="3"/>
  <c r="AA39" i="3"/>
  <c r="AF39" i="3" s="1"/>
  <c r="CD37" i="3"/>
  <c r="BZ37" i="3"/>
  <c r="CE37" i="3" s="1"/>
  <c r="AE34" i="3"/>
  <c r="AA34" i="3"/>
  <c r="AF34" i="3" s="1"/>
  <c r="CC33" i="3"/>
  <c r="FJ32" i="3"/>
  <c r="N31" i="3"/>
  <c r="J31" i="3"/>
  <c r="O31" i="3" s="1"/>
  <c r="ET29" i="3"/>
  <c r="EP29" i="3"/>
  <c r="EU29" i="3" s="1"/>
  <c r="AU29" i="3"/>
  <c r="CD28" i="3"/>
  <c r="BZ28" i="3"/>
  <c r="CE28" i="3" s="1"/>
  <c r="HF25" i="3"/>
  <c r="HK25" i="3" s="1"/>
  <c r="HJ25" i="3"/>
  <c r="FG25" i="3"/>
  <c r="FL25" i="3" s="1"/>
  <c r="FK25" i="3"/>
  <c r="AR25" i="3"/>
  <c r="AW25" i="3" s="1"/>
  <c r="AV25" i="3"/>
  <c r="N23" i="3"/>
  <c r="J23" i="3"/>
  <c r="O23" i="3" s="1"/>
  <c r="N56" i="3"/>
  <c r="J56" i="3"/>
  <c r="O56" i="3" s="1"/>
  <c r="FJ48" i="3"/>
  <c r="ET45" i="3"/>
  <c r="EP45" i="3"/>
  <c r="EU45" i="3" s="1"/>
  <c r="BL44" i="3"/>
  <c r="FJ38" i="3"/>
  <c r="FC4" i="3"/>
  <c r="HI34" i="3"/>
  <c r="BM34" i="3"/>
  <c r="BI34" i="3"/>
  <c r="BN34" i="3" s="1"/>
  <c r="GO33" i="3"/>
  <c r="EB32" i="3"/>
  <c r="GB31" i="3"/>
  <c r="FX31" i="3"/>
  <c r="GC31" i="3" s="1"/>
  <c r="CD31" i="3"/>
  <c r="BZ31" i="3"/>
  <c r="CE31" i="3" s="1"/>
  <c r="AE30" i="3"/>
  <c r="AA30" i="3"/>
  <c r="AF30" i="3" s="1"/>
  <c r="HJ27" i="3"/>
  <c r="HF27" i="3"/>
  <c r="HK27" i="3" s="1"/>
  <c r="IN24" i="3"/>
  <c r="BZ24" i="3"/>
  <c r="CE24" i="3" s="1"/>
  <c r="CD24" i="3"/>
  <c r="J24" i="3"/>
  <c r="O24" i="3" s="1"/>
  <c r="N24" i="3"/>
  <c r="M132" i="3"/>
  <c r="ET57" i="3"/>
  <c r="EP57" i="3"/>
  <c r="EU57" i="3" s="1"/>
  <c r="EB54" i="3"/>
  <c r="ES51" i="3"/>
  <c r="EC50" i="3"/>
  <c r="DY50" i="3"/>
  <c r="ED50" i="3" s="1"/>
  <c r="AV50" i="3"/>
  <c r="AR50" i="3"/>
  <c r="AW50" i="3" s="1"/>
  <c r="HJ40" i="3"/>
  <c r="HF40" i="3"/>
  <c r="HK40" i="3" s="1"/>
  <c r="ES35" i="3"/>
  <c r="CD35" i="3"/>
  <c r="BZ35" i="3"/>
  <c r="CE35" i="3" s="1"/>
  <c r="GO34" i="3"/>
  <c r="AV34" i="3"/>
  <c r="AR34" i="3"/>
  <c r="AW34" i="3" s="1"/>
  <c r="AU32" i="3"/>
  <c r="IA29" i="3"/>
  <c r="HW29" i="3"/>
  <c r="IB29" i="3" s="1"/>
  <c r="HZ28" i="3"/>
  <c r="ET26" i="3"/>
  <c r="EP26" i="3"/>
  <c r="EU26" i="3" s="1"/>
  <c r="EB24" i="3"/>
  <c r="GB22" i="3"/>
  <c r="FX22" i="3"/>
  <c r="GC22" i="3" s="1"/>
  <c r="AV22" i="3"/>
  <c r="AR22" i="3"/>
  <c r="AW22" i="3" s="1"/>
  <c r="ET25" i="3"/>
  <c r="EP25" i="3"/>
  <c r="EU25" i="3" s="1"/>
  <c r="CC23" i="3"/>
  <c r="FK29" i="3"/>
  <c r="FG29" i="3"/>
  <c r="FL29" i="3" s="1"/>
  <c r="IA25" i="3"/>
  <c r="HW25" i="3"/>
  <c r="IB25" i="3" s="1"/>
  <c r="BM24" i="3"/>
  <c r="BI24" i="3"/>
  <c r="BN24" i="3" s="1"/>
  <c r="EP22" i="3"/>
  <c r="EU22" i="3" s="1"/>
  <c r="ET22" i="3"/>
  <c r="EB27" i="3"/>
  <c r="DK27" i="3"/>
  <c r="GO25" i="3"/>
  <c r="IA23" i="3"/>
  <c r="HW23" i="3"/>
  <c r="IB23" i="3" s="1"/>
  <c r="DL23" i="3"/>
  <c r="DH23" i="3"/>
  <c r="DM23" i="3" s="1"/>
  <c r="IA20" i="3"/>
  <c r="HW20" i="3"/>
  <c r="IB20" i="3" s="1"/>
  <c r="CD20" i="3"/>
  <c r="BZ20" i="3"/>
  <c r="CE20" i="3" s="1"/>
  <c r="AR21" i="3"/>
  <c r="AW21" i="3" s="1"/>
  <c r="AV21" i="3"/>
  <c r="BI21" i="3"/>
  <c r="BN21" i="3" s="1"/>
  <c r="BM21" i="3"/>
  <c r="HW19" i="3"/>
  <c r="IB19" i="3" s="1"/>
  <c r="IA19" i="3"/>
  <c r="DK19" i="3"/>
  <c r="FJ21" i="3"/>
  <c r="GA20" i="3"/>
  <c r="AV20" i="3"/>
  <c r="AR20" i="3"/>
  <c r="AW20" i="3" s="1"/>
  <c r="M20" i="3"/>
  <c r="AE19" i="3"/>
  <c r="AA19" i="3"/>
  <c r="AF19" i="3" s="1"/>
  <c r="DL18" i="3"/>
  <c r="DH18" i="3"/>
  <c r="DM18" i="3" s="1"/>
  <c r="ET17" i="3"/>
  <c r="EP17" i="3"/>
  <c r="EU17" i="3" s="1"/>
  <c r="GO16" i="3"/>
  <c r="AE15" i="3"/>
  <c r="AA15" i="3"/>
  <c r="AF15" i="3" s="1"/>
  <c r="ET14" i="3"/>
  <c r="EP14" i="3"/>
  <c r="EU14" i="3" s="1"/>
  <c r="AV19" i="3"/>
  <c r="AR19" i="3"/>
  <c r="AW19" i="3" s="1"/>
  <c r="EC18" i="3"/>
  <c r="DY18" i="3"/>
  <c r="ED18" i="3" s="1"/>
  <c r="JC17" i="3"/>
  <c r="JG17" i="3" s="1"/>
  <c r="JF17" i="3"/>
  <c r="AU17" i="3"/>
  <c r="AV16" i="3"/>
  <c r="AR16" i="3"/>
  <c r="AW16" i="3" s="1"/>
  <c r="EC15" i="3"/>
  <c r="DY15" i="3"/>
  <c r="ED15" i="3" s="1"/>
  <c r="GB14" i="3"/>
  <c r="FX14" i="3"/>
  <c r="GC14" i="3" s="1"/>
  <c r="JW18" i="3"/>
  <c r="JS18" i="3"/>
  <c r="JX18" i="3" s="1"/>
  <c r="BL18" i="3"/>
  <c r="HJ17" i="3"/>
  <c r="HF17" i="3"/>
  <c r="HK17" i="3" s="1"/>
  <c r="JW16" i="3"/>
  <c r="JS16" i="3"/>
  <c r="JX16" i="3" s="1"/>
  <c r="BL16" i="3"/>
  <c r="HJ15" i="3"/>
  <c r="HF15" i="3"/>
  <c r="HK15" i="3" s="1"/>
  <c r="EC14" i="3"/>
  <c r="DY14" i="3"/>
  <c r="ED14" i="3" s="1"/>
  <c r="LU13" i="3"/>
  <c r="GA13" i="3"/>
  <c r="GO19" i="3"/>
  <c r="CC19" i="3"/>
  <c r="KJ18" i="3"/>
  <c r="FJ18" i="3"/>
  <c r="CD18" i="3"/>
  <c r="BZ18" i="3"/>
  <c r="CE18" i="3" s="1"/>
  <c r="IA17" i="3"/>
  <c r="HW17" i="3"/>
  <c r="IB17" i="3" s="1"/>
  <c r="KJ16" i="3"/>
  <c r="FJ16" i="3"/>
  <c r="CD16" i="3"/>
  <c r="BZ16" i="3"/>
  <c r="CE16" i="3" s="1"/>
  <c r="IA15" i="3"/>
  <c r="HW15" i="3"/>
  <c r="IB15" i="3" s="1"/>
  <c r="MI14" i="3"/>
  <c r="HI14" i="3"/>
  <c r="FK13" i="3"/>
  <c r="FG13" i="3"/>
  <c r="FL13" i="3" s="1"/>
  <c r="IN19" i="3"/>
  <c r="N18" i="3"/>
  <c r="J18" i="3"/>
  <c r="O18" i="3" s="1"/>
  <c r="IN17" i="3"/>
  <c r="N17" i="3"/>
  <c r="J17" i="3"/>
  <c r="O17" i="3" s="1"/>
  <c r="IN16" i="3"/>
  <c r="N16" i="3"/>
  <c r="J16" i="3"/>
  <c r="O16" i="3" s="1"/>
  <c r="LE15" i="3"/>
  <c r="LA15" i="3"/>
  <c r="LF15" i="3" s="1"/>
  <c r="IN15" i="3"/>
  <c r="N15" i="3"/>
  <c r="J15" i="3"/>
  <c r="O15" i="3" s="1"/>
  <c r="IA14" i="3"/>
  <c r="HW14" i="3"/>
  <c r="IB14" i="3" s="1"/>
  <c r="MI13" i="3"/>
  <c r="EC13" i="3"/>
  <c r="DY13" i="3"/>
  <c r="ED13" i="3" s="1"/>
  <c r="LD12" i="3"/>
  <c r="KW5" i="3"/>
  <c r="HJ12" i="3"/>
  <c r="HF12" i="3"/>
  <c r="HK12" i="3" s="1"/>
  <c r="M11" i="3"/>
  <c r="AD13" i="3"/>
  <c r="ES12" i="3"/>
  <c r="BL13" i="3"/>
  <c r="KJ12" i="3"/>
  <c r="GB12" i="3"/>
  <c r="FX12" i="3"/>
  <c r="GC12" i="3" s="1"/>
  <c r="BM12" i="3"/>
  <c r="BI12" i="3"/>
  <c r="BN12" i="3" s="1"/>
  <c r="KJ11" i="3"/>
  <c r="GA11" i="3"/>
  <c r="BL11" i="3"/>
  <c r="LU12" i="3"/>
  <c r="LN5" i="3"/>
  <c r="IN11" i="3"/>
  <c r="AE156" i="3"/>
  <c r="AA156" i="3"/>
  <c r="AF156" i="3" s="1"/>
  <c r="CD162" i="3"/>
  <c r="BZ162" i="3"/>
  <c r="CE162" i="3" s="1"/>
  <c r="AD158" i="3"/>
  <c r="AE169" i="3"/>
  <c r="AA169" i="3"/>
  <c r="AF169" i="3" s="1"/>
  <c r="CC154" i="3"/>
  <c r="AE174" i="3"/>
  <c r="AA174" i="3"/>
  <c r="AF174" i="3" s="1"/>
  <c r="AE161" i="3"/>
  <c r="AA161" i="3"/>
  <c r="AF161" i="3" s="1"/>
  <c r="AA149" i="3"/>
  <c r="AF149" i="3" s="1"/>
  <c r="AE149" i="3"/>
  <c r="J145" i="3"/>
  <c r="O145" i="3" s="1"/>
  <c r="N145" i="3"/>
  <c r="CC145" i="3"/>
  <c r="AE155" i="3"/>
  <c r="AA155" i="3"/>
  <c r="AF155" i="3" s="1"/>
  <c r="M150" i="3"/>
  <c r="CD143" i="3"/>
  <c r="BZ143" i="3"/>
  <c r="CE143" i="3" s="1"/>
  <c r="CD156" i="3"/>
  <c r="BZ156" i="3"/>
  <c r="CE156" i="3" s="1"/>
  <c r="M149" i="3"/>
  <c r="AE147" i="3"/>
  <c r="AA147" i="3"/>
  <c r="AF147" i="3" s="1"/>
  <c r="AE145" i="3"/>
  <c r="AA145" i="3"/>
  <c r="AF145" i="3" s="1"/>
  <c r="N143" i="3"/>
  <c r="J143" i="3"/>
  <c r="O143" i="3" s="1"/>
  <c r="N139" i="3"/>
  <c r="J139" i="3"/>
  <c r="O139" i="3" s="1"/>
  <c r="AU138" i="3"/>
  <c r="AV134" i="3"/>
  <c r="AR134" i="3"/>
  <c r="AW134" i="3" s="1"/>
  <c r="CC134" i="3"/>
  <c r="CD136" i="3"/>
  <c r="BZ136" i="3"/>
  <c r="CE136" i="3" s="1"/>
  <c r="CD134" i="3"/>
  <c r="BZ134" i="3"/>
  <c r="CE134" i="3" s="1"/>
  <c r="AV132" i="3"/>
  <c r="AR132" i="3"/>
  <c r="AW132" i="3" s="1"/>
  <c r="AU122" i="3"/>
  <c r="AD157" i="3"/>
  <c r="CC137" i="3"/>
  <c r="CD132" i="3"/>
  <c r="BZ132" i="3"/>
  <c r="CE132" i="3" s="1"/>
  <c r="M131" i="3"/>
  <c r="CD129" i="3"/>
  <c r="BZ129" i="3"/>
  <c r="CE129" i="3" s="1"/>
  <c r="AV128" i="3"/>
  <c r="AR128" i="3"/>
  <c r="AW128" i="3" s="1"/>
  <c r="AE127" i="3"/>
  <c r="AA127" i="3"/>
  <c r="AF127" i="3" s="1"/>
  <c r="M119" i="3"/>
  <c r="M138" i="3"/>
  <c r="J131" i="3"/>
  <c r="O131" i="3" s="1"/>
  <c r="N131" i="3"/>
  <c r="M127" i="3"/>
  <c r="N120" i="3"/>
  <c r="J120" i="3"/>
  <c r="O120" i="3" s="1"/>
  <c r="CD117" i="3"/>
  <c r="BZ117" i="3"/>
  <c r="CE117" i="3" s="1"/>
  <c r="CC133" i="3"/>
  <c r="J130" i="3"/>
  <c r="O130" i="3" s="1"/>
  <c r="N130" i="3"/>
  <c r="M128" i="3"/>
  <c r="AE125" i="3"/>
  <c r="AA125" i="3"/>
  <c r="AF125" i="3" s="1"/>
  <c r="AE121" i="3"/>
  <c r="AA121" i="3"/>
  <c r="AF121" i="3" s="1"/>
  <c r="CC116" i="3"/>
  <c r="CC112" i="3"/>
  <c r="CC108" i="3"/>
  <c r="M105" i="3"/>
  <c r="CD128" i="3"/>
  <c r="BZ128" i="3"/>
  <c r="CE128" i="3" s="1"/>
  <c r="CC121" i="3"/>
  <c r="N116" i="3"/>
  <c r="J116" i="3"/>
  <c r="O116" i="3" s="1"/>
  <c r="AD114" i="3"/>
  <c r="AV111" i="3"/>
  <c r="AR111" i="3"/>
  <c r="AW111" i="3" s="1"/>
  <c r="AD115" i="3"/>
  <c r="AE111" i="3"/>
  <c r="AA111" i="3"/>
  <c r="AF111" i="3" s="1"/>
  <c r="N109" i="3"/>
  <c r="J109" i="3"/>
  <c r="O109" i="3" s="1"/>
  <c r="CC103" i="3"/>
  <c r="AU137" i="3"/>
  <c r="AD119" i="3"/>
  <c r="N118" i="3"/>
  <c r="J118" i="3"/>
  <c r="O118" i="3" s="1"/>
  <c r="AD116" i="3"/>
  <c r="AD112" i="3"/>
  <c r="AD108" i="3"/>
  <c r="AE104" i="3"/>
  <c r="AA104" i="3"/>
  <c r="AF104" i="3" s="1"/>
  <c r="CC100" i="3"/>
  <c r="M98" i="3"/>
  <c r="AU95" i="3"/>
  <c r="CC92" i="3"/>
  <c r="M90" i="3"/>
  <c r="AU87" i="3"/>
  <c r="CC84" i="3"/>
  <c r="N115" i="3"/>
  <c r="J115" i="3"/>
  <c r="O115" i="3" s="1"/>
  <c r="AU105" i="3"/>
  <c r="N102" i="3"/>
  <c r="J102" i="3"/>
  <c r="O102" i="3" s="1"/>
  <c r="BL100" i="3"/>
  <c r="M99" i="3"/>
  <c r="N97" i="3"/>
  <c r="J97" i="3"/>
  <c r="O97" i="3" s="1"/>
  <c r="DL95" i="3"/>
  <c r="DH95" i="3"/>
  <c r="DM95" i="3" s="1"/>
  <c r="DK93" i="3"/>
  <c r="AV92" i="3"/>
  <c r="AR92" i="3"/>
  <c r="AW92" i="3" s="1"/>
  <c r="BM90" i="3"/>
  <c r="BI90" i="3"/>
  <c r="BN90" i="3" s="1"/>
  <c r="BL88" i="3"/>
  <c r="N87" i="3"/>
  <c r="J87" i="3"/>
  <c r="O87" i="3" s="1"/>
  <c r="AE85" i="3"/>
  <c r="AA85" i="3"/>
  <c r="AF85" i="3" s="1"/>
  <c r="AV114" i="3"/>
  <c r="AR114" i="3"/>
  <c r="AW114" i="3" s="1"/>
  <c r="CD101" i="3"/>
  <c r="BZ101" i="3"/>
  <c r="CE101" i="3" s="1"/>
  <c r="CC95" i="3"/>
  <c r="AU90" i="3"/>
  <c r="M85" i="3"/>
  <c r="DL82" i="3"/>
  <c r="DH82" i="3"/>
  <c r="DM82" i="3" s="1"/>
  <c r="N110" i="3"/>
  <c r="J110" i="3"/>
  <c r="O110" i="3" s="1"/>
  <c r="BM102" i="3"/>
  <c r="BI102" i="3"/>
  <c r="BN102" i="3" s="1"/>
  <c r="AU100" i="3"/>
  <c r="N98" i="3"/>
  <c r="J98" i="3"/>
  <c r="O98" i="3" s="1"/>
  <c r="BM94" i="3"/>
  <c r="BI94" i="3"/>
  <c r="BN94" i="3" s="1"/>
  <c r="AV93" i="3"/>
  <c r="AR93" i="3"/>
  <c r="AW93" i="3" s="1"/>
  <c r="M91" i="3"/>
  <c r="AV88" i="3"/>
  <c r="AR88" i="3"/>
  <c r="AW88" i="3" s="1"/>
  <c r="DL83" i="3"/>
  <c r="DH83" i="3"/>
  <c r="DM83" i="3" s="1"/>
  <c r="M83" i="3"/>
  <c r="DK80" i="3"/>
  <c r="AU78" i="3"/>
  <c r="DK75" i="3"/>
  <c r="CC72" i="3"/>
  <c r="DK94" i="3"/>
  <c r="BM92" i="3"/>
  <c r="BI92" i="3"/>
  <c r="BN92" i="3" s="1"/>
  <c r="CC91" i="3"/>
  <c r="BL89" i="3"/>
  <c r="AE87" i="3"/>
  <c r="AA87" i="3"/>
  <c r="AF87" i="3" s="1"/>
  <c r="AU86" i="3"/>
  <c r="AD84" i="3"/>
  <c r="M80" i="3"/>
  <c r="DK78" i="3"/>
  <c r="AV77" i="3"/>
  <c r="AR77" i="3"/>
  <c r="AW77" i="3" s="1"/>
  <c r="CC74" i="3"/>
  <c r="BM73" i="3"/>
  <c r="BI73" i="3"/>
  <c r="BN73" i="3" s="1"/>
  <c r="DL71" i="3"/>
  <c r="DH71" i="3"/>
  <c r="DM71" i="3" s="1"/>
  <c r="AE101" i="3"/>
  <c r="AA101" i="3"/>
  <c r="AF101" i="3" s="1"/>
  <c r="BL83" i="3"/>
  <c r="CC81" i="3"/>
  <c r="AV80" i="3"/>
  <c r="AR80" i="3"/>
  <c r="AW80" i="3" s="1"/>
  <c r="N79" i="3"/>
  <c r="J79" i="3"/>
  <c r="O79" i="3" s="1"/>
  <c r="N78" i="3"/>
  <c r="J78" i="3"/>
  <c r="O78" i="3" s="1"/>
  <c r="AE77" i="3"/>
  <c r="AA77" i="3"/>
  <c r="AF77" i="3" s="1"/>
  <c r="AV76" i="3"/>
  <c r="AR76" i="3"/>
  <c r="AW76" i="3" s="1"/>
  <c r="BL75" i="3"/>
  <c r="N73" i="3"/>
  <c r="J73" i="3"/>
  <c r="O73" i="3" s="1"/>
  <c r="AV71" i="3"/>
  <c r="AR71" i="3"/>
  <c r="AW71" i="3" s="1"/>
  <c r="BM70" i="3"/>
  <c r="BI70" i="3"/>
  <c r="BN70" i="3" s="1"/>
  <c r="J70" i="3"/>
  <c r="O70" i="3" s="1"/>
  <c r="N70" i="3"/>
  <c r="CC78" i="3"/>
  <c r="AE74" i="3"/>
  <c r="AA74" i="3"/>
  <c r="AF74" i="3" s="1"/>
  <c r="BM79" i="3"/>
  <c r="BI79" i="3"/>
  <c r="BN79" i="3" s="1"/>
  <c r="DL72" i="3"/>
  <c r="DH72" i="3"/>
  <c r="DM72" i="3" s="1"/>
  <c r="DH69" i="3"/>
  <c r="DM69" i="3" s="1"/>
  <c r="DL69" i="3"/>
  <c r="N69" i="3"/>
  <c r="J69" i="3"/>
  <c r="O69" i="3" s="1"/>
  <c r="AU68" i="3"/>
  <c r="BZ67" i="3"/>
  <c r="CE67" i="3" s="1"/>
  <c r="CD67" i="3"/>
  <c r="AD66" i="3"/>
  <c r="CD60" i="3"/>
  <c r="BZ60" i="3"/>
  <c r="CE60" i="3" s="1"/>
  <c r="AU59" i="3"/>
  <c r="FK58" i="3"/>
  <c r="FG58" i="3"/>
  <c r="FL58" i="3" s="1"/>
  <c r="CC58" i="3"/>
  <c r="CD57" i="3"/>
  <c r="BZ57" i="3"/>
  <c r="CE57" i="3" s="1"/>
  <c r="FK56" i="3"/>
  <c r="FG56" i="3"/>
  <c r="FL56" i="3" s="1"/>
  <c r="CC56" i="3"/>
  <c r="EB55" i="3"/>
  <c r="ET54" i="3"/>
  <c r="EP54" i="3"/>
  <c r="EU54" i="3" s="1"/>
  <c r="AE54" i="3"/>
  <c r="AA54" i="3"/>
  <c r="AF54" i="3" s="1"/>
  <c r="N106" i="3"/>
  <c r="J106" i="3"/>
  <c r="O106" i="3" s="1"/>
  <c r="AD73" i="3"/>
  <c r="BM67" i="3"/>
  <c r="BI67" i="3"/>
  <c r="BN67" i="3" s="1"/>
  <c r="CC65" i="3"/>
  <c r="AE65" i="3"/>
  <c r="AA65" i="3"/>
  <c r="AF65" i="3" s="1"/>
  <c r="AA64" i="3"/>
  <c r="AF64" i="3" s="1"/>
  <c r="AE64" i="3"/>
  <c r="AE63" i="3"/>
  <c r="AA63" i="3"/>
  <c r="AF63" i="3" s="1"/>
  <c r="CC62" i="3"/>
  <c r="BL61" i="3"/>
  <c r="BM60" i="3"/>
  <c r="BI60" i="3"/>
  <c r="BN60" i="3" s="1"/>
  <c r="M60" i="3"/>
  <c r="CD58" i="3"/>
  <c r="BZ58" i="3"/>
  <c r="CE58" i="3" s="1"/>
  <c r="BL80" i="3"/>
  <c r="M74" i="3"/>
  <c r="BL71" i="3"/>
  <c r="DH67" i="3"/>
  <c r="DM67" i="3" s="1"/>
  <c r="DL67" i="3"/>
  <c r="BL66" i="3"/>
  <c r="BL58" i="3"/>
  <c r="DK57" i="3"/>
  <c r="BL56" i="3"/>
  <c r="CD55" i="3"/>
  <c r="BZ55" i="3"/>
  <c r="CE55" i="3" s="1"/>
  <c r="CC52" i="3"/>
  <c r="M51" i="3"/>
  <c r="CC48" i="3"/>
  <c r="M47" i="3"/>
  <c r="CC44" i="3"/>
  <c r="M43" i="3"/>
  <c r="HI41" i="3"/>
  <c r="AU41" i="3"/>
  <c r="CC39" i="3"/>
  <c r="AD38" i="3"/>
  <c r="AU36" i="3"/>
  <c r="AU66" i="3"/>
  <c r="AE59" i="3"/>
  <c r="AA59" i="3"/>
  <c r="AF59" i="3" s="1"/>
  <c r="AV54" i="3"/>
  <c r="AR54" i="3"/>
  <c r="AW54" i="3" s="1"/>
  <c r="FK52" i="3"/>
  <c r="FG52" i="3"/>
  <c r="FL52" i="3" s="1"/>
  <c r="BL51" i="3"/>
  <c r="EB48" i="3"/>
  <c r="FK47" i="3"/>
  <c r="FG47" i="3"/>
  <c r="FL47" i="3" s="1"/>
  <c r="AE47" i="3"/>
  <c r="AA47" i="3"/>
  <c r="AF47" i="3" s="1"/>
  <c r="AV46" i="3"/>
  <c r="AR46" i="3"/>
  <c r="AW46" i="3" s="1"/>
  <c r="EC44" i="3"/>
  <c r="DY44" i="3"/>
  <c r="ED44" i="3" s="1"/>
  <c r="FK43" i="3"/>
  <c r="FG43" i="3"/>
  <c r="FL43" i="3" s="1"/>
  <c r="BL43" i="3"/>
  <c r="EB42" i="3"/>
  <c r="HJ41" i="3"/>
  <c r="HF41" i="3"/>
  <c r="HK41" i="3" s="1"/>
  <c r="CC41" i="3"/>
  <c r="EC40" i="3"/>
  <c r="DY40" i="3"/>
  <c r="ED40" i="3" s="1"/>
  <c r="HJ39" i="3"/>
  <c r="HF39" i="3"/>
  <c r="HK39" i="3" s="1"/>
  <c r="HJ38" i="3"/>
  <c r="HF38" i="3"/>
  <c r="HK38" i="3" s="1"/>
  <c r="AV38" i="3"/>
  <c r="AR38" i="3"/>
  <c r="AW38" i="3" s="1"/>
  <c r="ES36" i="3"/>
  <c r="N36" i="3"/>
  <c r="J36" i="3"/>
  <c r="O36" i="3" s="1"/>
  <c r="AU72" i="3"/>
  <c r="BL55" i="3"/>
  <c r="EB51" i="3"/>
  <c r="AE50" i="3"/>
  <c r="AA50" i="3"/>
  <c r="AF50" i="3" s="1"/>
  <c r="AV48" i="3"/>
  <c r="AR48" i="3"/>
  <c r="AW48" i="3" s="1"/>
  <c r="BM43" i="3"/>
  <c r="BI43" i="3"/>
  <c r="BN43" i="3" s="1"/>
  <c r="BZ39" i="3"/>
  <c r="CE39" i="3" s="1"/>
  <c r="CD39" i="3"/>
  <c r="CD38" i="3"/>
  <c r="BZ38" i="3"/>
  <c r="CE38" i="3" s="1"/>
  <c r="AE37" i="3"/>
  <c r="AA37" i="3"/>
  <c r="AF37" i="3" s="1"/>
  <c r="CD36" i="3"/>
  <c r="BZ36" i="3"/>
  <c r="CE36" i="3" s="1"/>
  <c r="FG35" i="3"/>
  <c r="FL35" i="3" s="1"/>
  <c r="FK35" i="3"/>
  <c r="DK74" i="3"/>
  <c r="AR69" i="3"/>
  <c r="AW69" i="3" s="1"/>
  <c r="AV69" i="3"/>
  <c r="BL68" i="3"/>
  <c r="DK63" i="3"/>
  <c r="BL62" i="3"/>
  <c r="AD61" i="3"/>
  <c r="N55" i="3"/>
  <c r="J55" i="3"/>
  <c r="O55" i="3" s="1"/>
  <c r="EC52" i="3"/>
  <c r="DY52" i="3"/>
  <c r="ED52" i="3" s="1"/>
  <c r="AU51" i="3"/>
  <c r="FJ49" i="3"/>
  <c r="AU47" i="3"/>
  <c r="FK44" i="3"/>
  <c r="FG44" i="3"/>
  <c r="FL44" i="3" s="1"/>
  <c r="AE41" i="3"/>
  <c r="AA41" i="3"/>
  <c r="AF41" i="3" s="1"/>
  <c r="AD40" i="3"/>
  <c r="BM38" i="3"/>
  <c r="BI38" i="3"/>
  <c r="BN38" i="3" s="1"/>
  <c r="M37" i="3"/>
  <c r="DL35" i="3"/>
  <c r="DH35" i="3"/>
  <c r="DM35" i="3" s="1"/>
  <c r="FJ34" i="3"/>
  <c r="HI33" i="3"/>
  <c r="M32" i="3"/>
  <c r="AU31" i="3"/>
  <c r="AN4" i="3"/>
  <c r="CC30" i="3"/>
  <c r="FJ28" i="3"/>
  <c r="HI26" i="3"/>
  <c r="N65" i="3"/>
  <c r="J65" i="3"/>
  <c r="O65" i="3" s="1"/>
  <c r="BL49" i="3"/>
  <c r="AE46" i="3"/>
  <c r="AA46" i="3"/>
  <c r="AF46" i="3" s="1"/>
  <c r="ES43" i="3"/>
  <c r="ES37" i="3"/>
  <c r="N33" i="3"/>
  <c r="J33" i="3"/>
  <c r="O33" i="3" s="1"/>
  <c r="AE31" i="3"/>
  <c r="AA31" i="3"/>
  <c r="AF31" i="3" s="1"/>
  <c r="HI29" i="3"/>
  <c r="HB4" i="3"/>
  <c r="DL29" i="3"/>
  <c r="DH29" i="3"/>
  <c r="DM29" i="3" s="1"/>
  <c r="CD26" i="3"/>
  <c r="BZ26" i="3"/>
  <c r="CE26" i="3" s="1"/>
  <c r="AU26" i="3"/>
  <c r="N26" i="3"/>
  <c r="J26" i="3"/>
  <c r="O26" i="3" s="1"/>
  <c r="ES52" i="3"/>
  <c r="BL41" i="3"/>
  <c r="GO40" i="3"/>
  <c r="AD39" i="3"/>
  <c r="CC37" i="3"/>
  <c r="ET33" i="3"/>
  <c r="EP33" i="3"/>
  <c r="EU33" i="3" s="1"/>
  <c r="AR33" i="3"/>
  <c r="AW33" i="3" s="1"/>
  <c r="AV33" i="3"/>
  <c r="HF31" i="3"/>
  <c r="HK31" i="3" s="1"/>
  <c r="HJ31" i="3"/>
  <c r="EC31" i="3"/>
  <c r="DY31" i="3"/>
  <c r="ED31" i="3" s="1"/>
  <c r="M31" i="3"/>
  <c r="IN29" i="3"/>
  <c r="EC29" i="3"/>
  <c r="DY29" i="3"/>
  <c r="ED29" i="3" s="1"/>
  <c r="J29" i="3"/>
  <c r="O29" i="3" s="1"/>
  <c r="N29" i="3"/>
  <c r="CC28" i="3"/>
  <c r="FK27" i="3"/>
  <c r="FG27" i="3"/>
  <c r="FL27" i="3" s="1"/>
  <c r="FG26" i="3"/>
  <c r="FL26" i="3" s="1"/>
  <c r="FK26" i="3"/>
  <c r="HI25" i="3"/>
  <c r="FJ25" i="3"/>
  <c r="AU25" i="3"/>
  <c r="N57" i="3"/>
  <c r="J57" i="3"/>
  <c r="O57" i="3" s="1"/>
  <c r="ES45" i="3"/>
  <c r="BM44" i="3"/>
  <c r="BI44" i="3"/>
  <c r="BN44" i="3" s="1"/>
  <c r="EC38" i="3"/>
  <c r="DY38" i="3"/>
  <c r="ED38" i="3" s="1"/>
  <c r="BM35" i="3"/>
  <c r="BI35" i="3"/>
  <c r="BN35" i="3" s="1"/>
  <c r="GA33" i="3"/>
  <c r="HJ32" i="3"/>
  <c r="HF32" i="3"/>
  <c r="HK32" i="3" s="1"/>
  <c r="DL32" i="3"/>
  <c r="DH32" i="3"/>
  <c r="DM32" i="3" s="1"/>
  <c r="IN31" i="3"/>
  <c r="ET31" i="3"/>
  <c r="EP31" i="3"/>
  <c r="EU31" i="3" s="1"/>
  <c r="CC31" i="3"/>
  <c r="FK30" i="3"/>
  <c r="FG30" i="3"/>
  <c r="FL30" i="3" s="1"/>
  <c r="HZ29" i="3"/>
  <c r="HI27" i="3"/>
  <c r="IN26" i="3"/>
  <c r="CC24" i="3"/>
  <c r="M24" i="3"/>
  <c r="J132" i="3"/>
  <c r="O132" i="3" s="1"/>
  <c r="N132" i="3"/>
  <c r="ES57" i="3"/>
  <c r="EC54" i="3"/>
  <c r="DY54" i="3"/>
  <c r="ED54" i="3" s="1"/>
  <c r="DL50" i="3"/>
  <c r="DH50" i="3"/>
  <c r="DM50" i="3" s="1"/>
  <c r="AU50" i="3"/>
  <c r="BM42" i="3"/>
  <c r="BI42" i="3"/>
  <c r="BN42" i="3" s="1"/>
  <c r="FJ40" i="3"/>
  <c r="DL40" i="3"/>
  <c r="DH40" i="3"/>
  <c r="DM40" i="3" s="1"/>
  <c r="ET35" i="3"/>
  <c r="EP35" i="3"/>
  <c r="EU35" i="3" s="1"/>
  <c r="CC35" i="3"/>
  <c r="AU34" i="3"/>
  <c r="EC26" i="3"/>
  <c r="DY26" i="3"/>
  <c r="ED26" i="3" s="1"/>
  <c r="EC25" i="3"/>
  <c r="DY25" i="3"/>
  <c r="ED25" i="3" s="1"/>
  <c r="AE24" i="3"/>
  <c r="AA24" i="3"/>
  <c r="AF24" i="3" s="1"/>
  <c r="IN23" i="3"/>
  <c r="BZ23" i="3"/>
  <c r="CE23" i="3" s="1"/>
  <c r="CD23" i="3"/>
  <c r="GO29" i="3"/>
  <c r="FJ29" i="3"/>
  <c r="GB24" i="3"/>
  <c r="FX24" i="3"/>
  <c r="GC24" i="3" s="1"/>
  <c r="BL24" i="3"/>
  <c r="EC28" i="3"/>
  <c r="DY28" i="3"/>
  <c r="ED28" i="3" s="1"/>
  <c r="AV27" i="3"/>
  <c r="AR27" i="3"/>
  <c r="AW27" i="3" s="1"/>
  <c r="DL24" i="3"/>
  <c r="DH24" i="3"/>
  <c r="DM24" i="3" s="1"/>
  <c r="GB23" i="3"/>
  <c r="FX23" i="3"/>
  <c r="GC23" i="3" s="1"/>
  <c r="BM23" i="3"/>
  <c r="BI23" i="3"/>
  <c r="BN23" i="3" s="1"/>
  <c r="DY21" i="3"/>
  <c r="ED21" i="3" s="1"/>
  <c r="EC21" i="3"/>
  <c r="BZ21" i="3"/>
  <c r="CE21" i="3" s="1"/>
  <c r="CD21" i="3"/>
  <c r="HJ19" i="3"/>
  <c r="HF19" i="3"/>
  <c r="HK19" i="3" s="1"/>
  <c r="HI20" i="3"/>
  <c r="AD19" i="3"/>
  <c r="FG22" i="3"/>
  <c r="FL22" i="3" s="1"/>
  <c r="FK22" i="3"/>
  <c r="EC20" i="3"/>
  <c r="DY20" i="3"/>
  <c r="ED20" i="3" s="1"/>
  <c r="DL21" i="3"/>
  <c r="DH21" i="3"/>
  <c r="DM21" i="3" s="1"/>
  <c r="AE18" i="3"/>
  <c r="AA18" i="3"/>
  <c r="AF18" i="3" s="1"/>
  <c r="DL17" i="3"/>
  <c r="DH17" i="3"/>
  <c r="DM17" i="3" s="1"/>
  <c r="ET16" i="3"/>
  <c r="EP16" i="3"/>
  <c r="EU16" i="3" s="1"/>
  <c r="GO15" i="3"/>
  <c r="LV14" i="3"/>
  <c r="LR14" i="3"/>
  <c r="LW14" i="3" s="1"/>
  <c r="DL14" i="3"/>
  <c r="DH14" i="3"/>
  <c r="DM14" i="3" s="1"/>
  <c r="ET19" i="3"/>
  <c r="EP19" i="3"/>
  <c r="EU19" i="3" s="1"/>
  <c r="AU19" i="3"/>
  <c r="EC19" i="3"/>
  <c r="DY19" i="3"/>
  <c r="ED19" i="3" s="1"/>
  <c r="EB17" i="3"/>
  <c r="JC16" i="3"/>
  <c r="JG16" i="3" s="1"/>
  <c r="JF16" i="3"/>
  <c r="AU16" i="3"/>
  <c r="AV15" i="3"/>
  <c r="AR15" i="3"/>
  <c r="AW15" i="3" s="1"/>
  <c r="LD14" i="3"/>
  <c r="M14" i="3"/>
  <c r="JV18" i="3"/>
  <c r="BM18" i="3"/>
  <c r="BI18" i="3"/>
  <c r="BN18" i="3" s="1"/>
  <c r="HI17" i="3"/>
  <c r="JV16" i="3"/>
  <c r="BM16" i="3"/>
  <c r="BI16" i="3"/>
  <c r="BN16" i="3" s="1"/>
  <c r="HI15" i="3"/>
  <c r="AV14" i="3"/>
  <c r="AR14" i="3"/>
  <c r="AW14" i="3" s="1"/>
  <c r="FJ13" i="3"/>
  <c r="CD19" i="3"/>
  <c r="BZ19" i="3"/>
  <c r="CE19" i="3" s="1"/>
  <c r="HZ18" i="3"/>
  <c r="FK17" i="3"/>
  <c r="FG17" i="3"/>
  <c r="FL17" i="3" s="1"/>
  <c r="CC17" i="3"/>
  <c r="HZ16" i="3"/>
  <c r="FK15" i="3"/>
  <c r="FG15" i="3"/>
  <c r="FL15" i="3" s="1"/>
  <c r="CC15" i="3"/>
  <c r="JW14" i="3"/>
  <c r="JS14" i="3"/>
  <c r="JX14" i="3" s="1"/>
  <c r="BL14" i="3"/>
  <c r="JW13" i="3"/>
  <c r="JS13" i="3"/>
  <c r="JX13" i="3" s="1"/>
  <c r="GA18" i="3"/>
  <c r="GA17" i="3"/>
  <c r="GA16" i="3"/>
  <c r="GA15" i="3"/>
  <c r="FK14" i="3"/>
  <c r="FG14" i="3"/>
  <c r="FL14" i="3" s="1"/>
  <c r="CC14" i="3"/>
  <c r="LE13" i="3"/>
  <c r="LA13" i="3"/>
  <c r="LF13" i="3" s="1"/>
  <c r="CD13" i="3"/>
  <c r="BZ13" i="3"/>
  <c r="CE13" i="3" s="1"/>
  <c r="JW12" i="3"/>
  <c r="JS12" i="3"/>
  <c r="JX12" i="3" s="1"/>
  <c r="CC12" i="3"/>
  <c r="LD11" i="3"/>
  <c r="HJ11" i="3"/>
  <c r="HF11" i="3"/>
  <c r="ET13" i="3"/>
  <c r="EP13" i="3"/>
  <c r="EU13" i="3" s="1"/>
  <c r="AD12" i="3"/>
  <c r="ES11" i="3"/>
  <c r="AD11" i="3"/>
  <c r="BM13" i="3"/>
  <c r="BI13" i="3"/>
  <c r="BN13" i="3" s="1"/>
  <c r="GA12" i="3"/>
  <c r="BL12" i="3"/>
  <c r="CE11" i="3"/>
  <c r="LV12" i="3"/>
  <c r="LR12" i="3"/>
  <c r="LW12" i="3" s="1"/>
  <c r="GO13" i="3"/>
  <c r="DK12" i="3"/>
  <c r="LU11" i="3"/>
  <c r="DK11" i="3"/>
  <c r="IA11" i="3"/>
  <c r="HW11" i="3"/>
  <c r="EC11" i="3"/>
  <c r="DY11" i="3"/>
  <c r="AE164" i="3"/>
  <c r="AA164" i="3"/>
  <c r="AF164" i="3" s="1"/>
  <c r="AE167" i="3"/>
  <c r="AA167" i="3"/>
  <c r="AF167" i="3" s="1"/>
  <c r="CC161" i="3"/>
  <c r="AE158" i="3"/>
  <c r="AA158" i="3"/>
  <c r="AF158" i="3" s="1"/>
  <c r="AA168" i="3"/>
  <c r="AF168" i="3" s="1"/>
  <c r="AE168" i="3"/>
  <c r="AD162" i="3"/>
  <c r="J155" i="3"/>
  <c r="O155" i="3" s="1"/>
  <c r="N155" i="3"/>
  <c r="AD175" i="3"/>
  <c r="CC160" i="3"/>
  <c r="AE151" i="3"/>
  <c r="AA151" i="3"/>
  <c r="AF151" i="3" s="1"/>
  <c r="J148" i="3"/>
  <c r="O148" i="3" s="1"/>
  <c r="N148" i="3"/>
  <c r="AD171" i="3"/>
  <c r="AD150" i="3"/>
  <c r="CC143" i="3"/>
  <c r="AD154" i="3"/>
  <c r="N151" i="3"/>
  <c r="J151" i="3"/>
  <c r="O151" i="3" s="1"/>
  <c r="AD147" i="3"/>
  <c r="CD153" i="3"/>
  <c r="BZ153" i="3"/>
  <c r="CE153" i="3" s="1"/>
  <c r="AE152" i="3"/>
  <c r="AA152" i="3"/>
  <c r="AF152" i="3" s="1"/>
  <c r="J149" i="3"/>
  <c r="O149" i="3" s="1"/>
  <c r="N149" i="3"/>
  <c r="CD146" i="3"/>
  <c r="BZ146" i="3"/>
  <c r="CE146" i="3" s="1"/>
  <c r="M144" i="3"/>
  <c r="CC142" i="3"/>
  <c r="CC141" i="3"/>
  <c r="CC138" i="3"/>
  <c r="CD135" i="3"/>
  <c r="BZ135" i="3"/>
  <c r="CE135" i="3" s="1"/>
  <c r="AU134" i="3"/>
  <c r="M137" i="3"/>
  <c r="AV135" i="3"/>
  <c r="AR135" i="3"/>
  <c r="AW135" i="3" s="1"/>
  <c r="AU132" i="3"/>
  <c r="AU121" i="3"/>
  <c r="AE157" i="3"/>
  <c r="AA157" i="3"/>
  <c r="AF157" i="3" s="1"/>
  <c r="CD137" i="3"/>
  <c r="BZ137" i="3"/>
  <c r="CE137" i="3" s="1"/>
  <c r="CC132" i="3"/>
  <c r="AR130" i="3"/>
  <c r="AW130" i="3" s="1"/>
  <c r="AV130" i="3"/>
  <c r="N129" i="3"/>
  <c r="J129" i="3"/>
  <c r="O129" i="3" s="1"/>
  <c r="AD128" i="3"/>
  <c r="AD124" i="3"/>
  <c r="N122" i="3"/>
  <c r="J122" i="3"/>
  <c r="O122" i="3" s="1"/>
  <c r="AE120" i="3"/>
  <c r="AA120" i="3"/>
  <c r="AF120" i="3" s="1"/>
  <c r="AV118" i="3"/>
  <c r="AR118" i="3"/>
  <c r="AW118" i="3" s="1"/>
  <c r="N138" i="3"/>
  <c r="J138" i="3"/>
  <c r="O138" i="3" s="1"/>
  <c r="AU125" i="3"/>
  <c r="CD124" i="3"/>
  <c r="BZ124" i="3"/>
  <c r="CE124" i="3" s="1"/>
  <c r="M120" i="3"/>
  <c r="M134" i="3"/>
  <c r="AR133" i="3"/>
  <c r="AW133" i="3" s="1"/>
  <c r="AV133" i="3"/>
  <c r="CD130" i="3"/>
  <c r="BZ130" i="3"/>
  <c r="CE130" i="3" s="1"/>
  <c r="AU129" i="3"/>
  <c r="AU126" i="3"/>
  <c r="CC115" i="3"/>
  <c r="CC111" i="3"/>
  <c r="CC107" i="3"/>
  <c r="AD104" i="3"/>
  <c r="CC128" i="3"/>
  <c r="AD122" i="3"/>
  <c r="N121" i="3"/>
  <c r="J121" i="3"/>
  <c r="O121" i="3" s="1"/>
  <c r="AE117" i="3"/>
  <c r="AA117" i="3"/>
  <c r="AF117" i="3" s="1"/>
  <c r="AV115" i="3"/>
  <c r="AR115" i="3"/>
  <c r="AW115" i="3" s="1"/>
  <c r="AU108" i="3"/>
  <c r="AE106" i="3"/>
  <c r="AA106" i="3"/>
  <c r="AF106" i="3" s="1"/>
  <c r="CC104" i="3"/>
  <c r="AU127" i="3"/>
  <c r="AD126" i="3"/>
  <c r="N125" i="3"/>
  <c r="J125" i="3"/>
  <c r="O125" i="3" s="1"/>
  <c r="AU120" i="3"/>
  <c r="AD111" i="3"/>
  <c r="AE107" i="3"/>
  <c r="AA107" i="3"/>
  <c r="AF107" i="3" s="1"/>
  <c r="CD104" i="3"/>
  <c r="BZ104" i="3"/>
  <c r="CE104" i="3" s="1"/>
  <c r="M153" i="3"/>
  <c r="AV136" i="3"/>
  <c r="AR136" i="3"/>
  <c r="AW136" i="3" s="1"/>
  <c r="AE119" i="3"/>
  <c r="AA119" i="3"/>
  <c r="AF119" i="3" s="1"/>
  <c r="M118" i="3"/>
  <c r="AV113" i="3"/>
  <c r="AR113" i="3"/>
  <c r="AW113" i="3" s="1"/>
  <c r="AV109" i="3"/>
  <c r="AR109" i="3"/>
  <c r="AW109" i="3" s="1"/>
  <c r="M103" i="3"/>
  <c r="M100" i="3"/>
  <c r="AU97" i="3"/>
  <c r="CC94" i="3"/>
  <c r="M92" i="3"/>
  <c r="AU89" i="3"/>
  <c r="CC86" i="3"/>
  <c r="M84" i="3"/>
  <c r="AE100" i="3"/>
  <c r="AA100" i="3"/>
  <c r="AF100" i="3" s="1"/>
  <c r="BL98" i="3"/>
  <c r="M97" i="3"/>
  <c r="BM93" i="3"/>
  <c r="BI93" i="3"/>
  <c r="BN93" i="3" s="1"/>
  <c r="AU92" i="3"/>
  <c r="AE88" i="3"/>
  <c r="AA88" i="3"/>
  <c r="AF88" i="3" s="1"/>
  <c r="M87" i="3"/>
  <c r="N114" i="3"/>
  <c r="J114" i="3"/>
  <c r="O114" i="3" s="1"/>
  <c r="CC101" i="3"/>
  <c r="CD99" i="3"/>
  <c r="BZ99" i="3"/>
  <c r="CE99" i="3" s="1"/>
  <c r="AR95" i="3"/>
  <c r="AW95" i="3" s="1"/>
  <c r="AV95" i="3"/>
  <c r="N93" i="3"/>
  <c r="J93" i="3"/>
  <c r="O93" i="3" s="1"/>
  <c r="J90" i="3"/>
  <c r="O90" i="3" s="1"/>
  <c r="N90" i="3"/>
  <c r="CD87" i="3"/>
  <c r="BZ87" i="3"/>
  <c r="CE87" i="3" s="1"/>
  <c r="BZ84" i="3"/>
  <c r="CE84" i="3" s="1"/>
  <c r="CD84" i="3"/>
  <c r="AU117" i="3"/>
  <c r="AE113" i="3"/>
  <c r="AA113" i="3"/>
  <c r="AF113" i="3" s="1"/>
  <c r="M110" i="3"/>
  <c r="BL102" i="3"/>
  <c r="N100" i="3"/>
  <c r="J100" i="3"/>
  <c r="O100" i="3" s="1"/>
  <c r="AV96" i="3"/>
  <c r="AR96" i="3"/>
  <c r="AW96" i="3" s="1"/>
  <c r="DL91" i="3"/>
  <c r="DH91" i="3"/>
  <c r="DM91" i="3" s="1"/>
  <c r="CD90" i="3"/>
  <c r="BZ90" i="3"/>
  <c r="CE90" i="3" s="1"/>
  <c r="AU88" i="3"/>
  <c r="CD85" i="3"/>
  <c r="BZ85" i="3"/>
  <c r="CE85" i="3" s="1"/>
  <c r="AU83" i="3"/>
  <c r="AD82" i="3"/>
  <c r="AD80" i="3"/>
  <c r="BL77" i="3"/>
  <c r="AD75" i="3"/>
  <c r="M72" i="3"/>
  <c r="AU106" i="3"/>
  <c r="AD95" i="3"/>
  <c r="AV94" i="3"/>
  <c r="AR94" i="3"/>
  <c r="AW94" i="3" s="1"/>
  <c r="AE92" i="3"/>
  <c r="AA92" i="3"/>
  <c r="AF92" i="3" s="1"/>
  <c r="DK89" i="3"/>
  <c r="N89" i="3"/>
  <c r="J89" i="3"/>
  <c r="O89" i="3" s="1"/>
  <c r="DL86" i="3"/>
  <c r="DH86" i="3"/>
  <c r="DM86" i="3" s="1"/>
  <c r="BL84" i="3"/>
  <c r="CD83" i="3"/>
  <c r="BZ83" i="3"/>
  <c r="CE83" i="3" s="1"/>
  <c r="DL79" i="3"/>
  <c r="DH79" i="3"/>
  <c r="DM79" i="3" s="1"/>
  <c r="BM78" i="3"/>
  <c r="BI78" i="3"/>
  <c r="BN78" i="3" s="1"/>
  <c r="CD75" i="3"/>
  <c r="BZ75" i="3"/>
  <c r="CE75" i="3" s="1"/>
  <c r="AV74" i="3"/>
  <c r="AR74" i="3"/>
  <c r="AW74" i="3" s="1"/>
  <c r="AD97" i="3"/>
  <c r="CC82" i="3"/>
  <c r="AV81" i="3"/>
  <c r="AR81" i="3"/>
  <c r="AW81" i="3" s="1"/>
  <c r="N80" i="3"/>
  <c r="J80" i="3"/>
  <c r="O80" i="3" s="1"/>
  <c r="DL78" i="3"/>
  <c r="DH78" i="3"/>
  <c r="DM78" i="3" s="1"/>
  <c r="M78" i="3"/>
  <c r="AD77" i="3"/>
  <c r="AU76" i="3"/>
  <c r="AA75" i="3"/>
  <c r="AF75" i="3" s="1"/>
  <c r="AE75" i="3"/>
  <c r="BL72" i="3"/>
  <c r="DL70" i="3"/>
  <c r="DH70" i="3"/>
  <c r="DM70" i="3" s="1"/>
  <c r="AU70" i="3"/>
  <c r="M70" i="3"/>
  <c r="AE109" i="3"/>
  <c r="AA109" i="3"/>
  <c r="AF109" i="3" s="1"/>
  <c r="AE83" i="3"/>
  <c r="AA83" i="3"/>
  <c r="AF83" i="3" s="1"/>
  <c r="CD81" i="3"/>
  <c r="BZ81" i="3"/>
  <c r="CE81" i="3" s="1"/>
  <c r="CD79" i="3"/>
  <c r="BZ79" i="3"/>
  <c r="CE79" i="3" s="1"/>
  <c r="DL77" i="3"/>
  <c r="DH77" i="3"/>
  <c r="DM77" i="3" s="1"/>
  <c r="AV73" i="3"/>
  <c r="AR73" i="3"/>
  <c r="AW73" i="3" s="1"/>
  <c r="BL79" i="3"/>
  <c r="DK72" i="3"/>
  <c r="CC69" i="3"/>
  <c r="M69" i="3"/>
  <c r="AV68" i="3"/>
  <c r="AR68" i="3"/>
  <c r="AW68" i="3" s="1"/>
  <c r="CC67" i="3"/>
  <c r="N62" i="3"/>
  <c r="J62" i="3"/>
  <c r="O62" i="3" s="1"/>
  <c r="M59" i="3"/>
  <c r="ES58" i="3"/>
  <c r="AV58" i="3"/>
  <c r="AR58" i="3"/>
  <c r="AW58" i="3" s="1"/>
  <c r="AE57" i="3"/>
  <c r="AA57" i="3"/>
  <c r="AF57" i="3" s="1"/>
  <c r="ES56" i="3"/>
  <c r="AV56" i="3"/>
  <c r="AR56" i="3"/>
  <c r="AW56" i="3" s="1"/>
  <c r="N54" i="3"/>
  <c r="J54" i="3"/>
  <c r="O54" i="3" s="1"/>
  <c r="M106" i="3"/>
  <c r="M75" i="3"/>
  <c r="AV67" i="3"/>
  <c r="AR67" i="3"/>
  <c r="AW67" i="3" s="1"/>
  <c r="BZ65" i="3"/>
  <c r="CE65" i="3" s="1"/>
  <c r="CD65" i="3"/>
  <c r="BM64" i="3"/>
  <c r="BI64" i="3"/>
  <c r="BN64" i="3" s="1"/>
  <c r="AD63" i="3"/>
  <c r="AV62" i="3"/>
  <c r="AR62" i="3"/>
  <c r="AW62" i="3" s="1"/>
  <c r="BI61" i="3"/>
  <c r="BN61" i="3" s="1"/>
  <c r="BM61" i="3"/>
  <c r="BL60" i="3"/>
  <c r="FJ59" i="3"/>
  <c r="BM82" i="3"/>
  <c r="BI82" i="3"/>
  <c r="BN82" i="3" s="1"/>
  <c r="CD73" i="3"/>
  <c r="BZ73" i="3"/>
  <c r="CE73" i="3" s="1"/>
  <c r="N67" i="3"/>
  <c r="J67" i="3"/>
  <c r="O67" i="3" s="1"/>
  <c r="BM66" i="3"/>
  <c r="BI66" i="3"/>
  <c r="BN66" i="3" s="1"/>
  <c r="CC59" i="3"/>
  <c r="AD58" i="3"/>
  <c r="BL57" i="3"/>
  <c r="AD56" i="3"/>
  <c r="AE55" i="3"/>
  <c r="AA55" i="3"/>
  <c r="AF55" i="3" s="1"/>
  <c r="CC53" i="3"/>
  <c r="M52" i="3"/>
  <c r="CC49" i="3"/>
  <c r="M48" i="3"/>
  <c r="CC45" i="3"/>
  <c r="M44" i="3"/>
  <c r="ES42" i="3"/>
  <c r="EL4" i="3"/>
  <c r="EB40" i="3"/>
  <c r="M39" i="3"/>
  <c r="HI37" i="3"/>
  <c r="AU37" i="3"/>
  <c r="FJ35" i="3"/>
  <c r="AV66" i="3"/>
  <c r="AR66" i="3"/>
  <c r="AW66" i="3" s="1"/>
  <c r="AD59" i="3"/>
  <c r="DL53" i="3"/>
  <c r="DH53" i="3"/>
  <c r="DM53" i="3" s="1"/>
  <c r="FJ52" i="3"/>
  <c r="FK51" i="3"/>
  <c r="FG51" i="3"/>
  <c r="FL51" i="3" s="1"/>
  <c r="AE51" i="3"/>
  <c r="AA51" i="3"/>
  <c r="AF51" i="3" s="1"/>
  <c r="AV49" i="3"/>
  <c r="AR49" i="3"/>
  <c r="AW49" i="3" s="1"/>
  <c r="DL48" i="3"/>
  <c r="DH48" i="3"/>
  <c r="DM48" i="3" s="1"/>
  <c r="FJ47" i="3"/>
  <c r="ET46" i="3"/>
  <c r="EP46" i="3"/>
  <c r="EU46" i="3" s="1"/>
  <c r="AU46" i="3"/>
  <c r="BL45" i="3"/>
  <c r="FJ43" i="3"/>
  <c r="AE43" i="3"/>
  <c r="AA43" i="3"/>
  <c r="AF43" i="3" s="1"/>
  <c r="DL42" i="3"/>
  <c r="DH42" i="3"/>
  <c r="DM42" i="3" s="1"/>
  <c r="ET41" i="3"/>
  <c r="EP41" i="3"/>
  <c r="EU41" i="3" s="1"/>
  <c r="AV41" i="3"/>
  <c r="AR41" i="3"/>
  <c r="AW41" i="3" s="1"/>
  <c r="HI39" i="3"/>
  <c r="AV39" i="3"/>
  <c r="AR39" i="3"/>
  <c r="AW39" i="3" s="1"/>
  <c r="ET38" i="3"/>
  <c r="EP38" i="3"/>
  <c r="EU38" i="3" s="1"/>
  <c r="N38" i="3"/>
  <c r="J38" i="3"/>
  <c r="O38" i="3" s="1"/>
  <c r="EC36" i="3"/>
  <c r="DY36" i="3"/>
  <c r="ED36" i="3" s="1"/>
  <c r="M36" i="3"/>
  <c r="AD35" i="3"/>
  <c r="BM74" i="3"/>
  <c r="BI74" i="3"/>
  <c r="BN74" i="3" s="1"/>
  <c r="N72" i="3"/>
  <c r="J72" i="3"/>
  <c r="O72" i="3" s="1"/>
  <c r="BM55" i="3"/>
  <c r="BI55" i="3"/>
  <c r="BN55" i="3" s="1"/>
  <c r="AV53" i="3"/>
  <c r="AR53" i="3"/>
  <c r="AW53" i="3" s="1"/>
  <c r="DL51" i="3"/>
  <c r="DH51" i="3"/>
  <c r="DM51" i="3" s="1"/>
  <c r="FK50" i="3"/>
  <c r="FG50" i="3"/>
  <c r="FL50" i="3" s="1"/>
  <c r="EC48" i="3"/>
  <c r="DY48" i="3"/>
  <c r="ED48" i="3" s="1"/>
  <c r="AU48" i="3"/>
  <c r="GO46" i="3"/>
  <c r="ET36" i="3"/>
  <c r="EP36" i="3"/>
  <c r="EU36" i="3" s="1"/>
  <c r="CC36" i="3"/>
  <c r="DL74" i="3"/>
  <c r="DH74" i="3"/>
  <c r="DM74" i="3" s="1"/>
  <c r="AU69" i="3"/>
  <c r="BL63" i="3"/>
  <c r="AD62" i="3"/>
  <c r="DK60" i="3"/>
  <c r="BL54" i="3"/>
  <c r="EC51" i="3"/>
  <c r="DY51" i="3"/>
  <c r="ED51" i="3" s="1"/>
  <c r="BM50" i="3"/>
  <c r="BI50" i="3"/>
  <c r="BN50" i="3" s="1"/>
  <c r="FK46" i="3"/>
  <c r="FG46" i="3"/>
  <c r="FL46" i="3" s="1"/>
  <c r="FJ44" i="3"/>
  <c r="AV43" i="3"/>
  <c r="AR43" i="3"/>
  <c r="AW43" i="3" s="1"/>
  <c r="FK39" i="3"/>
  <c r="FG39" i="3"/>
  <c r="FL39" i="3" s="1"/>
  <c r="BL38" i="3"/>
  <c r="FJ33" i="3"/>
  <c r="HI31" i="3"/>
  <c r="M30" i="3"/>
  <c r="CC29" i="3"/>
  <c r="FJ26" i="3"/>
  <c r="AV65" i="3"/>
  <c r="AR65" i="3"/>
  <c r="AW65" i="3" s="1"/>
  <c r="M58" i="3"/>
  <c r="BM49" i="3"/>
  <c r="BI49" i="3"/>
  <c r="BN49" i="3" s="1"/>
  <c r="ET47" i="3"/>
  <c r="EP47" i="3"/>
  <c r="EU47" i="3" s="1"/>
  <c r="AD46" i="3"/>
  <c r="GO43" i="3"/>
  <c r="ET37" i="3"/>
  <c r="EP37" i="3"/>
  <c r="EU37" i="3" s="1"/>
  <c r="EC33" i="3"/>
  <c r="DY33" i="3"/>
  <c r="ED33" i="3" s="1"/>
  <c r="M33" i="3"/>
  <c r="AV30" i="3"/>
  <c r="AR30" i="3"/>
  <c r="AW30" i="3" s="1"/>
  <c r="BM29" i="3"/>
  <c r="BI29" i="3"/>
  <c r="BN29" i="3" s="1"/>
  <c r="N28" i="3"/>
  <c r="J28" i="3"/>
  <c r="O28" i="3" s="1"/>
  <c r="GO27" i="3"/>
  <c r="CC26" i="3"/>
  <c r="AV26" i="3"/>
  <c r="AR26" i="3"/>
  <c r="AW26" i="3" s="1"/>
  <c r="M26" i="3"/>
  <c r="ET55" i="3"/>
  <c r="EP55" i="3"/>
  <c r="EU55" i="3" s="1"/>
  <c r="EP53" i="3"/>
  <c r="EU53" i="3" s="1"/>
  <c r="ET53" i="3"/>
  <c r="DK41" i="3"/>
  <c r="N41" i="3"/>
  <c r="J41" i="3"/>
  <c r="O41" i="3" s="1"/>
  <c r="BL39" i="3"/>
  <c r="DL31" i="3"/>
  <c r="DH31" i="3"/>
  <c r="DM31" i="3" s="1"/>
  <c r="ET28" i="3"/>
  <c r="EP28" i="3"/>
  <c r="EU28" i="3" s="1"/>
  <c r="AR28" i="3"/>
  <c r="AW28" i="3" s="1"/>
  <c r="AV28" i="3"/>
  <c r="FJ27" i="3"/>
  <c r="CC25" i="3"/>
  <c r="M25" i="3"/>
  <c r="HJ22" i="3"/>
  <c r="HF22" i="3"/>
  <c r="HK22" i="3" s="1"/>
  <c r="M57" i="3"/>
  <c r="GO45" i="3"/>
  <c r="AE44" i="3"/>
  <c r="AA44" i="3"/>
  <c r="AF44" i="3" s="1"/>
  <c r="EB38" i="3"/>
  <c r="EB34" i="3"/>
  <c r="FX34" i="3"/>
  <c r="GC34" i="3" s="1"/>
  <c r="GB34" i="3"/>
  <c r="HI32" i="3"/>
  <c r="BM32" i="3"/>
  <c r="BI32" i="3"/>
  <c r="BN32" i="3" s="1"/>
  <c r="AV31" i="3"/>
  <c r="AR31" i="3"/>
  <c r="AW31" i="3" s="1"/>
  <c r="FJ30" i="3"/>
  <c r="GB29" i="3"/>
  <c r="FX29" i="3"/>
  <c r="GC29" i="3" s="1"/>
  <c r="CD29" i="3"/>
  <c r="BZ29" i="3"/>
  <c r="CE29" i="3" s="1"/>
  <c r="HI24" i="3"/>
  <c r="FJ24" i="3"/>
  <c r="AU24" i="3"/>
  <c r="AU57" i="3"/>
  <c r="DK50" i="3"/>
  <c r="GO42" i="3"/>
  <c r="BL42" i="3"/>
  <c r="FK40" i="3"/>
  <c r="FG40" i="3"/>
  <c r="FL40" i="3" s="1"/>
  <c r="DK40" i="3"/>
  <c r="AD36" i="3"/>
  <c r="EC35" i="3"/>
  <c r="DY35" i="3"/>
  <c r="ED35" i="3" s="1"/>
  <c r="AV35" i="3"/>
  <c r="AR35" i="3"/>
  <c r="AW35" i="3" s="1"/>
  <c r="HJ30" i="3"/>
  <c r="HF30" i="3"/>
  <c r="HK30" i="3" s="1"/>
  <c r="EB26" i="3"/>
  <c r="IN21" i="3"/>
  <c r="N21" i="3"/>
  <c r="J21" i="3"/>
  <c r="O21" i="3" s="1"/>
  <c r="ET24" i="3"/>
  <c r="EP24" i="3"/>
  <c r="EU24" i="3" s="1"/>
  <c r="AD24" i="3"/>
  <c r="HF23" i="3"/>
  <c r="HK23" i="3" s="1"/>
  <c r="HJ23" i="3"/>
  <c r="FG23" i="3"/>
  <c r="FL23" i="3" s="1"/>
  <c r="FK23" i="3"/>
  <c r="AR23" i="3"/>
  <c r="AW23" i="3" s="1"/>
  <c r="AV23" i="3"/>
  <c r="HF21" i="3"/>
  <c r="HK21" i="3" s="1"/>
  <c r="HJ21" i="3"/>
  <c r="GO30" i="3"/>
  <c r="IA24" i="3"/>
  <c r="HW24" i="3"/>
  <c r="IB24" i="3" s="1"/>
  <c r="GA24" i="3"/>
  <c r="BM25" i="3"/>
  <c r="BI25" i="3"/>
  <c r="BN25" i="3" s="1"/>
  <c r="AD28" i="3"/>
  <c r="EC27" i="3"/>
  <c r="DY27" i="3"/>
  <c r="ED27" i="3" s="1"/>
  <c r="AU27" i="3"/>
  <c r="GO24" i="3"/>
  <c r="DK24" i="3"/>
  <c r="ET23" i="3"/>
  <c r="EP23" i="3"/>
  <c r="EU23" i="3" s="1"/>
  <c r="AE23" i="3"/>
  <c r="AA23" i="3"/>
  <c r="AF23" i="3" s="1"/>
  <c r="GO21" i="3"/>
  <c r="IN20" i="3"/>
  <c r="FJ20" i="3"/>
  <c r="CC20" i="3"/>
  <c r="FK19" i="3"/>
  <c r="FG19" i="3"/>
  <c r="FL19" i="3" s="1"/>
  <c r="HJ20" i="3"/>
  <c r="HF20" i="3"/>
  <c r="HK20" i="3" s="1"/>
  <c r="EB20" i="3"/>
  <c r="JV19" i="3"/>
  <c r="CC22" i="3"/>
  <c r="FG21" i="3"/>
  <c r="FL21" i="3" s="1"/>
  <c r="FK21" i="3"/>
  <c r="DK21" i="3"/>
  <c r="GB20" i="3"/>
  <c r="FX20" i="3"/>
  <c r="GC20" i="3" s="1"/>
  <c r="JW19" i="3"/>
  <c r="JS19" i="3"/>
  <c r="JX19" i="3" s="1"/>
  <c r="GO18" i="3"/>
  <c r="AE17" i="3"/>
  <c r="AA17" i="3"/>
  <c r="AF17" i="3" s="1"/>
  <c r="DL16" i="3"/>
  <c r="DH16" i="3"/>
  <c r="DM16" i="3" s="1"/>
  <c r="ET15" i="3"/>
  <c r="EP15" i="3"/>
  <c r="EU15" i="3" s="1"/>
  <c r="AE14" i="3"/>
  <c r="AA14" i="3"/>
  <c r="AF14" i="3" s="1"/>
  <c r="ET20" i="3"/>
  <c r="EP20" i="3"/>
  <c r="EU20" i="3" s="1"/>
  <c r="JC18" i="3"/>
  <c r="JG18" i="3" s="1"/>
  <c r="JF18" i="3"/>
  <c r="AV18" i="3"/>
  <c r="AR18" i="3"/>
  <c r="AW18" i="3" s="1"/>
  <c r="EC17" i="3"/>
  <c r="DY17" i="3"/>
  <c r="ED17" i="3" s="1"/>
  <c r="EB16" i="3"/>
  <c r="JC15" i="3"/>
  <c r="JG15" i="3" s="1"/>
  <c r="JF15" i="3"/>
  <c r="AU15" i="3"/>
  <c r="LE14" i="3"/>
  <c r="LA14" i="3"/>
  <c r="LF14" i="3" s="1"/>
  <c r="IN14" i="3"/>
  <c r="N14" i="3"/>
  <c r="J14" i="3"/>
  <c r="O14" i="3" s="1"/>
  <c r="BL19" i="3"/>
  <c r="HJ18" i="3"/>
  <c r="HF18" i="3"/>
  <c r="HK18" i="3" s="1"/>
  <c r="JW17" i="3"/>
  <c r="JS17" i="3"/>
  <c r="JX17" i="3" s="1"/>
  <c r="BL17" i="3"/>
  <c r="HJ16" i="3"/>
  <c r="HF16" i="3"/>
  <c r="HK16" i="3" s="1"/>
  <c r="JW15" i="3"/>
  <c r="JS15" i="3"/>
  <c r="JX15" i="3" s="1"/>
  <c r="BL15" i="3"/>
  <c r="JC14" i="3"/>
  <c r="JG14" i="3" s="1"/>
  <c r="JF14" i="3"/>
  <c r="AU14" i="3"/>
  <c r="KJ13" i="3"/>
  <c r="HZ13" i="3"/>
  <c r="AV13" i="3"/>
  <c r="AR13" i="3"/>
  <c r="AW13" i="3" s="1"/>
  <c r="IA18" i="3"/>
  <c r="HW18" i="3"/>
  <c r="IB18" i="3" s="1"/>
  <c r="KJ17" i="3"/>
  <c r="FJ17" i="3"/>
  <c r="CD17" i="3"/>
  <c r="BZ17" i="3"/>
  <c r="CE17" i="3" s="1"/>
  <c r="IA16" i="3"/>
  <c r="HW16" i="3"/>
  <c r="IB16" i="3" s="1"/>
  <c r="KJ15" i="3"/>
  <c r="FJ15" i="3"/>
  <c r="CD15" i="3"/>
  <c r="BZ15" i="3"/>
  <c r="CE15" i="3" s="1"/>
  <c r="JV14" i="3"/>
  <c r="BM14" i="3"/>
  <c r="BI14" i="3"/>
  <c r="BN14" i="3" s="1"/>
  <c r="JC13" i="3"/>
  <c r="JG13" i="3" s="1"/>
  <c r="JF13" i="3"/>
  <c r="M19" i="3"/>
  <c r="GB18" i="3"/>
  <c r="FX18" i="3"/>
  <c r="GC18" i="3" s="1"/>
  <c r="GB17" i="3"/>
  <c r="FX17" i="3"/>
  <c r="GC17" i="3" s="1"/>
  <c r="GB16" i="3"/>
  <c r="FX16" i="3"/>
  <c r="GC16" i="3" s="1"/>
  <c r="GB15" i="3"/>
  <c r="FX15" i="3"/>
  <c r="GC15" i="3" s="1"/>
  <c r="KJ14" i="3"/>
  <c r="FJ14" i="3"/>
  <c r="CD14" i="3"/>
  <c r="BZ14" i="3"/>
  <c r="CE14" i="3" s="1"/>
  <c r="IN13" i="3"/>
  <c r="GB13" i="3"/>
  <c r="FX13" i="3"/>
  <c r="GC13" i="3" s="1"/>
  <c r="M13" i="3"/>
  <c r="JC12" i="3"/>
  <c r="JG12" i="3" s="1"/>
  <c r="JF12" i="3"/>
  <c r="FK12" i="3"/>
  <c r="FG12" i="3"/>
  <c r="FL12" i="3" s="1"/>
  <c r="AV12" i="3"/>
  <c r="AR12" i="3"/>
  <c r="AW12" i="3" s="1"/>
  <c r="JW11" i="3"/>
  <c r="JS11" i="3"/>
  <c r="CC11" i="3"/>
  <c r="ET12" i="3"/>
  <c r="EP12" i="3"/>
  <c r="EU12" i="3" s="1"/>
  <c r="AE12" i="3"/>
  <c r="AA12" i="3"/>
  <c r="AF12" i="3" s="1"/>
  <c r="ET11" i="3"/>
  <c r="EP11" i="3"/>
  <c r="AE11" i="3"/>
  <c r="AA11" i="3"/>
  <c r="LF11" i="3"/>
  <c r="GO12" i="3"/>
  <c r="DL13" i="3"/>
  <c r="DH13" i="3"/>
  <c r="DM13" i="3" s="1"/>
  <c r="LV11" i="3"/>
  <c r="LR11" i="3"/>
  <c r="GO11" i="3"/>
  <c r="DL11" i="3"/>
  <c r="DH11" i="3"/>
  <c r="MI12" i="3"/>
  <c r="IA12" i="3"/>
  <c r="HW12" i="3"/>
  <c r="IB12" i="3" s="1"/>
  <c r="EC12" i="3"/>
  <c r="DY12" i="3"/>
  <c r="ED12" i="3" s="1"/>
  <c r="MI11" i="3"/>
  <c r="HZ11" i="3"/>
  <c r="EB11" i="3"/>
  <c r="LA8" i="3" l="1"/>
  <c r="LB8" i="3" s="1"/>
  <c r="KY4" i="3" s="1"/>
  <c r="GO8" i="3"/>
  <c r="GP8" i="3" s="1"/>
  <c r="GT41" i="3" s="1"/>
  <c r="IB11" i="3"/>
  <c r="HW8" i="3"/>
  <c r="HX8" i="3" s="1"/>
  <c r="HU4" i="3" s="1"/>
  <c r="BZ8" i="3"/>
  <c r="CA8" i="3" s="1"/>
  <c r="BX4" i="3" s="1"/>
  <c r="JC8" i="3"/>
  <c r="JD8" i="3" s="1"/>
  <c r="JG11" i="3"/>
  <c r="EP8" i="3"/>
  <c r="EQ8" i="3" s="1"/>
  <c r="EU11" i="3"/>
  <c r="JX11" i="3"/>
  <c r="JS8" i="3"/>
  <c r="JT8" i="3" s="1"/>
  <c r="JQ4" i="3" s="1"/>
  <c r="CE8" i="3"/>
  <c r="CF11" i="3"/>
  <c r="J8" i="3"/>
  <c r="K8" i="3" s="1"/>
  <c r="GC11" i="3"/>
  <c r="GD11" i="3" s="1"/>
  <c r="GE11" i="3" s="1"/>
  <c r="FZ11" i="3" s="1"/>
  <c r="FX8" i="3"/>
  <c r="FY8" i="3" s="1"/>
  <c r="FV4" i="3" s="1"/>
  <c r="FL11" i="3"/>
  <c r="FG8" i="3"/>
  <c r="FH8" i="3" s="1"/>
  <c r="FE4" i="3" s="1"/>
  <c r="MI8" i="3"/>
  <c r="MJ8" i="3" s="1"/>
  <c r="MN12" i="3" s="1"/>
  <c r="DH8" i="3"/>
  <c r="DI8" i="3" s="1"/>
  <c r="DF4" i="3" s="1"/>
  <c r="DM11" i="3"/>
  <c r="LR8" i="3"/>
  <c r="LS8" i="3" s="1"/>
  <c r="LP4" i="3" s="1"/>
  <c r="LW11" i="3"/>
  <c r="ED11" i="3"/>
  <c r="DY8" i="3"/>
  <c r="DZ8" i="3" s="1"/>
  <c r="DW4" i="3" s="1"/>
  <c r="HF8" i="3"/>
  <c r="HG8" i="3" s="1"/>
  <c r="HD4" i="3" s="1"/>
  <c r="HK11" i="3"/>
  <c r="IN8" i="3"/>
  <c r="IO8" i="3" s="1"/>
  <c r="IS15" i="3" s="1"/>
  <c r="O8" i="3"/>
  <c r="P11" i="3"/>
  <c r="LF8" i="3"/>
  <c r="LG11" i="3"/>
  <c r="AA8" i="3"/>
  <c r="AB8" i="3" s="1"/>
  <c r="Y4" i="3" s="1"/>
  <c r="AF11" i="3"/>
  <c r="KJ8" i="3"/>
  <c r="KK8" i="3" s="1"/>
  <c r="KO19" i="3" s="1"/>
  <c r="MN14" i="3"/>
  <c r="BN11" i="3"/>
  <c r="BI8" i="3"/>
  <c r="BJ8" i="3" s="1"/>
  <c r="BG4" i="3" s="1"/>
  <c r="AW11" i="3"/>
  <c r="AR8" i="3"/>
  <c r="AS8" i="3" s="1"/>
  <c r="AP4" i="3" s="1"/>
  <c r="IS28" i="3" l="1"/>
  <c r="IS26" i="3"/>
  <c r="IS18" i="3"/>
  <c r="IS19" i="3"/>
  <c r="IS24" i="3"/>
  <c r="GT14" i="3"/>
  <c r="GT25" i="3"/>
  <c r="GT40" i="3"/>
  <c r="GT15" i="3"/>
  <c r="GT21" i="3"/>
  <c r="GT20" i="3"/>
  <c r="MN11" i="3"/>
  <c r="MO11" i="3" s="1"/>
  <c r="MP11" i="3" s="1"/>
  <c r="GT19" i="3"/>
  <c r="GT29" i="3"/>
  <c r="GT32" i="3"/>
  <c r="GT24" i="3"/>
  <c r="GT30" i="3"/>
  <c r="GT35" i="3"/>
  <c r="GT46" i="3"/>
  <c r="GT44" i="3"/>
  <c r="GT33" i="3"/>
  <c r="GT37" i="3"/>
  <c r="GT13" i="3"/>
  <c r="GT34" i="3"/>
  <c r="GT22" i="3"/>
  <c r="GT42" i="3"/>
  <c r="GT28" i="3"/>
  <c r="GT16" i="3"/>
  <c r="GD12" i="3"/>
  <c r="GT43" i="3"/>
  <c r="GT17" i="3"/>
  <c r="GT27" i="3"/>
  <c r="GT39" i="3"/>
  <c r="GT45" i="3"/>
  <c r="GT12" i="3"/>
  <c r="BO11" i="3"/>
  <c r="BN8" i="3"/>
  <c r="KO16" i="3"/>
  <c r="KO17" i="3"/>
  <c r="LH11" i="3"/>
  <c r="LC11" i="3" s="1"/>
  <c r="LG12" i="3"/>
  <c r="IL4" i="3"/>
  <c r="IO18" i="3"/>
  <c r="IO26" i="3"/>
  <c r="IO31" i="3"/>
  <c r="IO25" i="3"/>
  <c r="IO30" i="3"/>
  <c r="IR12" i="3"/>
  <c r="IO14" i="3"/>
  <c r="IS30" i="3"/>
  <c r="IO24" i="3"/>
  <c r="IO22" i="3"/>
  <c r="IO28" i="3"/>
  <c r="IO32" i="3"/>
  <c r="IO11" i="3"/>
  <c r="IO13" i="3"/>
  <c r="IR30" i="3"/>
  <c r="IO21" i="3"/>
  <c r="IO23" i="3"/>
  <c r="IR27" i="3"/>
  <c r="IO27" i="3"/>
  <c r="IO12" i="3"/>
  <c r="IO15" i="3"/>
  <c r="IO16" i="3"/>
  <c r="IO17" i="3"/>
  <c r="IO19" i="3"/>
  <c r="IO20" i="3"/>
  <c r="IR22" i="3"/>
  <c r="IR32" i="3"/>
  <c r="IO29" i="3"/>
  <c r="IR25" i="3"/>
  <c r="IR28" i="3"/>
  <c r="IR19" i="3"/>
  <c r="IR16" i="3"/>
  <c r="IR15" i="3"/>
  <c r="IR11" i="3"/>
  <c r="IR31" i="3"/>
  <c r="IR26" i="3"/>
  <c r="IR14" i="3"/>
  <c r="IS32" i="3"/>
  <c r="IR24" i="3"/>
  <c r="IS12" i="3"/>
  <c r="IR21" i="3"/>
  <c r="IR20" i="3"/>
  <c r="IR13" i="3"/>
  <c r="IR17" i="3"/>
  <c r="IS22" i="3"/>
  <c r="IS27" i="3"/>
  <c r="IR18" i="3"/>
  <c r="IR29" i="3"/>
  <c r="IR23" i="3"/>
  <c r="HL11" i="3"/>
  <c r="HK8" i="3"/>
  <c r="DN11" i="3"/>
  <c r="DM8" i="3"/>
  <c r="IS21" i="3"/>
  <c r="EV11" i="3"/>
  <c r="EU8" i="3"/>
  <c r="GP36" i="3"/>
  <c r="GP35" i="3"/>
  <c r="GP25" i="3"/>
  <c r="GP33" i="3"/>
  <c r="GP28" i="3"/>
  <c r="GP26" i="3"/>
  <c r="GM4" i="3"/>
  <c r="GP17" i="3"/>
  <c r="GS23" i="3"/>
  <c r="GP22" i="3"/>
  <c r="GS31" i="3"/>
  <c r="GP32" i="3"/>
  <c r="GP41" i="3"/>
  <c r="GP11" i="3"/>
  <c r="GP19" i="3"/>
  <c r="GP20" i="3"/>
  <c r="GS36" i="3"/>
  <c r="GP38" i="3"/>
  <c r="GP39" i="3"/>
  <c r="GP12" i="3"/>
  <c r="GP13" i="3"/>
  <c r="GP14" i="3"/>
  <c r="GP15" i="3"/>
  <c r="GP18" i="3"/>
  <c r="GP23" i="3"/>
  <c r="GP27" i="3"/>
  <c r="GP40" i="3"/>
  <c r="GS38" i="3"/>
  <c r="GP44" i="3"/>
  <c r="GP16" i="3"/>
  <c r="GP21" i="3"/>
  <c r="GP24" i="3"/>
  <c r="GP29" i="3"/>
  <c r="GP34" i="3"/>
  <c r="GP42" i="3"/>
  <c r="GP30" i="3"/>
  <c r="GP31" i="3"/>
  <c r="GP45" i="3"/>
  <c r="GS26" i="3"/>
  <c r="GP43" i="3"/>
  <c r="GP46" i="3"/>
  <c r="GP37" i="3"/>
  <c r="GS44" i="3"/>
  <c r="GS32" i="3"/>
  <c r="GS22" i="3"/>
  <c r="GS17" i="3"/>
  <c r="GS14" i="3"/>
  <c r="GS41" i="3"/>
  <c r="GS25" i="3"/>
  <c r="GS40" i="3"/>
  <c r="GS15" i="3"/>
  <c r="GS27" i="3"/>
  <c r="GT26" i="3"/>
  <c r="GS42" i="3"/>
  <c r="GS24" i="3"/>
  <c r="GS12" i="3"/>
  <c r="GS28" i="3"/>
  <c r="GS39" i="3"/>
  <c r="GS33" i="3"/>
  <c r="GS45" i="3"/>
  <c r="GS30" i="3"/>
  <c r="GS37" i="3"/>
  <c r="GT38" i="3"/>
  <c r="GS13" i="3"/>
  <c r="GS18" i="3"/>
  <c r="GS11" i="3"/>
  <c r="GS20" i="3"/>
  <c r="GS35" i="3"/>
  <c r="GT36" i="3"/>
  <c r="GS34" i="3"/>
  <c r="GS16" i="3"/>
  <c r="GS19" i="3"/>
  <c r="GT31" i="3"/>
  <c r="GS29" i="3"/>
  <c r="GT23" i="3"/>
  <c r="GS46" i="3"/>
  <c r="GS43" i="3"/>
  <c r="GS21" i="3"/>
  <c r="KK18" i="3"/>
  <c r="KK11" i="3"/>
  <c r="KK12" i="3"/>
  <c r="KK14" i="3"/>
  <c r="KK15" i="3"/>
  <c r="KK17" i="3"/>
  <c r="KK13" i="3"/>
  <c r="KK19" i="3"/>
  <c r="KK16" i="3"/>
  <c r="KN19" i="3"/>
  <c r="KN12" i="3"/>
  <c r="KN18" i="3"/>
  <c r="KN16" i="3"/>
  <c r="KN11" i="3"/>
  <c r="KN13" i="3"/>
  <c r="KN17" i="3"/>
  <c r="KN15" i="3"/>
  <c r="KN14" i="3"/>
  <c r="GT11" i="3"/>
  <c r="Q11" i="3"/>
  <c r="L11" i="3" s="1"/>
  <c r="P12" i="3"/>
  <c r="AX11" i="3"/>
  <c r="AW8" i="3"/>
  <c r="KO18" i="3"/>
  <c r="KO11" i="3"/>
  <c r="KO15" i="3"/>
  <c r="AG11" i="3"/>
  <c r="AF8" i="3"/>
  <c r="IS16" i="3"/>
  <c r="MN13" i="3"/>
  <c r="EE11" i="3"/>
  <c r="ED8" i="3"/>
  <c r="IS14" i="3"/>
  <c r="LX11" i="3"/>
  <c r="LW8" i="3"/>
  <c r="FM11" i="3"/>
  <c r="FL8" i="3"/>
  <c r="KO12" i="3"/>
  <c r="KO13" i="3"/>
  <c r="JY11" i="3"/>
  <c r="JX8" i="3"/>
  <c r="IB8" i="3"/>
  <c r="IC11" i="3"/>
  <c r="GT18" i="3"/>
  <c r="KO14" i="3"/>
  <c r="IS11" i="3"/>
  <c r="IS31" i="3"/>
  <c r="MJ11" i="3"/>
  <c r="MJ12" i="3"/>
  <c r="MJ13" i="3"/>
  <c r="MJ14" i="3"/>
  <c r="MM13" i="3"/>
  <c r="MM11" i="3"/>
  <c r="MM12" i="3"/>
  <c r="MM14" i="3"/>
  <c r="IS29" i="3"/>
  <c r="IS23" i="3"/>
  <c r="CG11" i="3"/>
  <c r="CB11" i="3" s="1"/>
  <c r="CF12" i="3"/>
  <c r="IS20" i="3"/>
  <c r="IS13" i="3"/>
  <c r="IS25" i="3"/>
  <c r="JH11" i="3"/>
  <c r="JG8" i="3"/>
  <c r="IS17" i="3"/>
  <c r="MN8" i="3" l="1"/>
  <c r="GE12" i="3"/>
  <c r="FZ12" i="3" s="1"/>
  <c r="GD13" i="3"/>
  <c r="GR29" i="3"/>
  <c r="JI11" i="3"/>
  <c r="JH12" i="3"/>
  <c r="CG12" i="3"/>
  <c r="CB12" i="3" s="1"/>
  <c r="CF13" i="3"/>
  <c r="ML11" i="3"/>
  <c r="MK11" i="3"/>
  <c r="FN11" i="3"/>
  <c r="FI11" i="3" s="1"/>
  <c r="FM12" i="3"/>
  <c r="KP11" i="3"/>
  <c r="KQ11" i="3" s="1"/>
  <c r="KL11" i="3" s="1"/>
  <c r="KO8" i="3"/>
  <c r="KM19" i="3"/>
  <c r="KM14" i="3"/>
  <c r="GR43" i="3"/>
  <c r="GR30" i="3"/>
  <c r="GR24" i="3"/>
  <c r="GR18" i="3"/>
  <c r="GR12" i="3"/>
  <c r="GR20" i="3"/>
  <c r="GR32" i="3"/>
  <c r="GR17" i="3"/>
  <c r="GR33" i="3"/>
  <c r="EW11" i="3"/>
  <c r="ER11" i="3" s="1"/>
  <c r="EV12" i="3"/>
  <c r="IQ17" i="3"/>
  <c r="IQ27" i="3"/>
  <c r="IQ28" i="3"/>
  <c r="IQ14" i="3"/>
  <c r="IQ31" i="3"/>
  <c r="LH12" i="3"/>
  <c r="LC12" i="3" s="1"/>
  <c r="LG13" i="3"/>
  <c r="MO12" i="3"/>
  <c r="MP12" i="3" s="1"/>
  <c r="MK12" i="3" s="1"/>
  <c r="ML12" i="3"/>
  <c r="IT11" i="3"/>
  <c r="IU11" i="3" s="1"/>
  <c r="IP11" i="3" s="1"/>
  <c r="IS8" i="3"/>
  <c r="ID11" i="3"/>
  <c r="HY11" i="3" s="1"/>
  <c r="IC12" i="3"/>
  <c r="LY11" i="3"/>
  <c r="LT11" i="3" s="1"/>
  <c r="LX12" i="3"/>
  <c r="KM16" i="3"/>
  <c r="KF5" i="3"/>
  <c r="KM18" i="3"/>
  <c r="GR46" i="3"/>
  <c r="GR23" i="3"/>
  <c r="GR36" i="3"/>
  <c r="ML14" i="3"/>
  <c r="MO13" i="3"/>
  <c r="Q12" i="3"/>
  <c r="L12" i="3" s="1"/>
  <c r="P13" i="3"/>
  <c r="KM13" i="3"/>
  <c r="KM12" i="3"/>
  <c r="GR42" i="3"/>
  <c r="GR21" i="3"/>
  <c r="GR40" i="3"/>
  <c r="GR15" i="3"/>
  <c r="GR39" i="3"/>
  <c r="GR19" i="3"/>
  <c r="GR25" i="3"/>
  <c r="HM11" i="3"/>
  <c r="HH11" i="3" s="1"/>
  <c r="HL12" i="3"/>
  <c r="IQ16" i="3"/>
  <c r="IQ13" i="3"/>
  <c r="IQ22" i="3"/>
  <c r="IQ26" i="3"/>
  <c r="EF11" i="3"/>
  <c r="EA11" i="3" s="1"/>
  <c r="EE12" i="3"/>
  <c r="KM15" i="3"/>
  <c r="GR31" i="3"/>
  <c r="GK5" i="3"/>
  <c r="GR44" i="3"/>
  <c r="GR13" i="3"/>
  <c r="GR41" i="3"/>
  <c r="GR28" i="3"/>
  <c r="IQ29" i="3"/>
  <c r="IQ19" i="3"/>
  <c r="IQ12" i="3"/>
  <c r="IQ21" i="3"/>
  <c r="IQ32" i="3"/>
  <c r="IQ25" i="3"/>
  <c r="BP11" i="3"/>
  <c r="BK11" i="3" s="1"/>
  <c r="BO12" i="3"/>
  <c r="ML13" i="3"/>
  <c r="ME5" i="3"/>
  <c r="JZ11" i="3"/>
  <c r="JU11" i="3" s="1"/>
  <c r="JY12" i="3"/>
  <c r="AH11" i="3"/>
  <c r="AC11" i="3" s="1"/>
  <c r="AG12" i="3"/>
  <c r="AY11" i="3"/>
  <c r="AT11" i="3" s="1"/>
  <c r="AX12" i="3"/>
  <c r="GT8" i="3"/>
  <c r="GU11" i="3"/>
  <c r="KM17" i="3"/>
  <c r="KM11" i="3"/>
  <c r="GR37" i="3"/>
  <c r="GR45" i="3"/>
  <c r="GR34" i="3"/>
  <c r="GR16" i="3"/>
  <c r="GR27" i="3"/>
  <c r="GR14" i="3"/>
  <c r="GR38" i="3"/>
  <c r="GR11" i="3"/>
  <c r="GR22" i="3"/>
  <c r="GR26" i="3"/>
  <c r="GR35" i="3"/>
  <c r="DO11" i="3"/>
  <c r="DJ11" i="3" s="1"/>
  <c r="DN12" i="3"/>
  <c r="IQ20" i="3"/>
  <c r="IQ15" i="3"/>
  <c r="IQ23" i="3"/>
  <c r="IQ11" i="3"/>
  <c r="IQ24" i="3"/>
  <c r="IJ5" i="3"/>
  <c r="IQ30" i="3"/>
  <c r="IQ18" i="3"/>
  <c r="IT12" i="3" l="1"/>
  <c r="GE13" i="3"/>
  <c r="FZ13" i="3" s="1"/>
  <c r="GD14" i="3"/>
  <c r="KP12" i="3"/>
  <c r="KQ12" i="3" s="1"/>
  <c r="KL12" i="3" s="1"/>
  <c r="AH12" i="3"/>
  <c r="AC12" i="3" s="1"/>
  <c r="AG13" i="3"/>
  <c r="JZ12" i="3"/>
  <c r="JU12" i="3" s="1"/>
  <c r="JY13" i="3"/>
  <c r="BP12" i="3"/>
  <c r="BK12" i="3" s="1"/>
  <c r="BO13" i="3"/>
  <c r="EF12" i="3"/>
  <c r="EA12" i="3" s="1"/>
  <c r="EE13" i="3"/>
  <c r="ID12" i="3"/>
  <c r="HY12" i="3" s="1"/>
  <c r="IC13" i="3"/>
  <c r="DO12" i="3"/>
  <c r="DJ12" i="3" s="1"/>
  <c r="DN13" i="3"/>
  <c r="Q13" i="3"/>
  <c r="L13" i="3" s="1"/>
  <c r="P14" i="3"/>
  <c r="MP13" i="3"/>
  <c r="MK13" i="3" s="1"/>
  <c r="MO14" i="3"/>
  <c r="MP14" i="3" s="1"/>
  <c r="MK14" i="3" s="1"/>
  <c r="LY12" i="3"/>
  <c r="LT12" i="3" s="1"/>
  <c r="LX13" i="3"/>
  <c r="FN12" i="3"/>
  <c r="FI12" i="3" s="1"/>
  <c r="FM13" i="3"/>
  <c r="CG13" i="3"/>
  <c r="CB13" i="3" s="1"/>
  <c r="CF14" i="3"/>
  <c r="JI12" i="3"/>
  <c r="JH13" i="3"/>
  <c r="GV11" i="3"/>
  <c r="GQ11" i="3" s="1"/>
  <c r="GU12" i="3"/>
  <c r="AY12" i="3"/>
  <c r="AT12" i="3" s="1"/>
  <c r="AX13" i="3"/>
  <c r="HM12" i="3"/>
  <c r="HH12" i="3" s="1"/>
  <c r="HL13" i="3"/>
  <c r="LH13" i="3"/>
  <c r="LC13" i="3" s="1"/>
  <c r="LG14" i="3"/>
  <c r="EW12" i="3"/>
  <c r="ER12" i="3" s="1"/>
  <c r="EV13" i="3"/>
  <c r="KP13" i="3" l="1"/>
  <c r="KP14" i="3" s="1"/>
  <c r="IU12" i="3"/>
  <c r="IP12" i="3" s="1"/>
  <c r="IT13" i="3"/>
  <c r="GD15" i="3"/>
  <c r="GE14" i="3"/>
  <c r="FZ14" i="3" s="1"/>
  <c r="DO13" i="3"/>
  <c r="DJ13" i="3" s="1"/>
  <c r="DN14" i="3"/>
  <c r="EW13" i="3"/>
  <c r="ER13" i="3" s="1"/>
  <c r="EV14" i="3"/>
  <c r="AY13" i="3"/>
  <c r="AT13" i="3" s="1"/>
  <c r="AX14" i="3"/>
  <c r="JI13" i="3"/>
  <c r="JH14" i="3"/>
  <c r="FN13" i="3"/>
  <c r="FI13" i="3" s="1"/>
  <c r="FM14" i="3"/>
  <c r="ID13" i="3"/>
  <c r="HY13" i="3" s="1"/>
  <c r="IC14" i="3"/>
  <c r="EF13" i="3"/>
  <c r="EA13" i="3" s="1"/>
  <c r="EE14" i="3"/>
  <c r="JZ13" i="3"/>
  <c r="JU13" i="3" s="1"/>
  <c r="JY14" i="3"/>
  <c r="ME4" i="3"/>
  <c r="LH14" i="3"/>
  <c r="LC14" i="3" s="1"/>
  <c r="KW4" i="3" s="1"/>
  <c r="LG15" i="3"/>
  <c r="LH15" i="3" s="1"/>
  <c r="LC15" i="3" s="1"/>
  <c r="HM13" i="3"/>
  <c r="HH13" i="3" s="1"/>
  <c r="HL14" i="3"/>
  <c r="GV12" i="3"/>
  <c r="GQ12" i="3" s="1"/>
  <c r="GU13" i="3"/>
  <c r="CG14" i="3"/>
  <c r="CB14" i="3" s="1"/>
  <c r="CF15" i="3"/>
  <c r="LY13" i="3"/>
  <c r="LT13" i="3" s="1"/>
  <c r="LX14" i="3"/>
  <c r="LY14" i="3" s="1"/>
  <c r="LT14" i="3" s="1"/>
  <c r="Q14" i="3"/>
  <c r="L14" i="3" s="1"/>
  <c r="P15" i="3"/>
  <c r="BP13" i="3"/>
  <c r="BK13" i="3" s="1"/>
  <c r="BO14" i="3"/>
  <c r="AH13" i="3"/>
  <c r="AC13" i="3" s="1"/>
  <c r="AG14" i="3"/>
  <c r="KQ13" i="3" l="1"/>
  <c r="KL13" i="3" s="1"/>
  <c r="IU13" i="3"/>
  <c r="IP13" i="3" s="1"/>
  <c r="IT14" i="3"/>
  <c r="LN4" i="3"/>
  <c r="GE15" i="3"/>
  <c r="FZ15" i="3" s="1"/>
  <c r="GD16" i="3"/>
  <c r="GV13" i="3"/>
  <c r="GQ13" i="3" s="1"/>
  <c r="GU14" i="3"/>
  <c r="EF14" i="3"/>
  <c r="EA14" i="3" s="1"/>
  <c r="EE15" i="3"/>
  <c r="KQ14" i="3"/>
  <c r="KL14" i="3" s="1"/>
  <c r="KP15" i="3"/>
  <c r="BP14" i="3"/>
  <c r="BK14" i="3" s="1"/>
  <c r="BO15" i="3"/>
  <c r="JZ14" i="3"/>
  <c r="JU14" i="3" s="1"/>
  <c r="JY15" i="3"/>
  <c r="ID14" i="3"/>
  <c r="HY14" i="3" s="1"/>
  <c r="IC15" i="3"/>
  <c r="FN14" i="3"/>
  <c r="FI14" i="3" s="1"/>
  <c r="FM15" i="3"/>
  <c r="AY14" i="3"/>
  <c r="AT14" i="3" s="1"/>
  <c r="AX15" i="3"/>
  <c r="EW14" i="3"/>
  <c r="ER14" i="3" s="1"/>
  <c r="EV15" i="3"/>
  <c r="JI14" i="3"/>
  <c r="JH15" i="3"/>
  <c r="DO14" i="3"/>
  <c r="DJ14" i="3" s="1"/>
  <c r="DN15" i="3"/>
  <c r="AH14" i="3"/>
  <c r="AC14" i="3" s="1"/>
  <c r="AG15" i="3"/>
  <c r="Q15" i="3"/>
  <c r="L15" i="3" s="1"/>
  <c r="P16" i="3"/>
  <c r="CG15" i="3"/>
  <c r="CB15" i="3" s="1"/>
  <c r="CF16" i="3"/>
  <c r="HM14" i="3"/>
  <c r="HH14" i="3" s="1"/>
  <c r="HL15" i="3"/>
  <c r="IU14" i="3" l="1"/>
  <c r="IP14" i="3" s="1"/>
  <c r="IT15" i="3"/>
  <c r="GD17" i="3"/>
  <c r="GE16" i="3"/>
  <c r="FZ16" i="3" s="1"/>
  <c r="JI15" i="3"/>
  <c r="JH16" i="3"/>
  <c r="FN15" i="3"/>
  <c r="FI15" i="3" s="1"/>
  <c r="FM16" i="3"/>
  <c r="EF15" i="3"/>
  <c r="EA15" i="3" s="1"/>
  <c r="EE16" i="3"/>
  <c r="HM15" i="3"/>
  <c r="HH15" i="3" s="1"/>
  <c r="HL16" i="3"/>
  <c r="AH15" i="3"/>
  <c r="AC15" i="3" s="1"/>
  <c r="AG16" i="3"/>
  <c r="EW15" i="3"/>
  <c r="ER15" i="3" s="1"/>
  <c r="EV16" i="3"/>
  <c r="KQ15" i="3"/>
  <c r="KL15" i="3" s="1"/>
  <c r="KP16" i="3"/>
  <c r="CG16" i="3"/>
  <c r="CB16" i="3" s="1"/>
  <c r="CF17" i="3"/>
  <c r="DO15" i="3"/>
  <c r="DJ15" i="3" s="1"/>
  <c r="DN16" i="3"/>
  <c r="AY15" i="3"/>
  <c r="AT15" i="3" s="1"/>
  <c r="AX16" i="3"/>
  <c r="ID15" i="3"/>
  <c r="HY15" i="3" s="1"/>
  <c r="IC16" i="3"/>
  <c r="BP15" i="3"/>
  <c r="BK15" i="3" s="1"/>
  <c r="BO16" i="3"/>
  <c r="GV14" i="3"/>
  <c r="GQ14" i="3" s="1"/>
  <c r="GU15" i="3"/>
  <c r="Q16" i="3"/>
  <c r="L16" i="3" s="1"/>
  <c r="P17" i="3"/>
  <c r="JZ15" i="3"/>
  <c r="JU15" i="3" s="1"/>
  <c r="JY16" i="3"/>
  <c r="IT16" i="3" l="1"/>
  <c r="IU15" i="3"/>
  <c r="IP15" i="3" s="1"/>
  <c r="GE17" i="3"/>
  <c r="FZ17" i="3" s="1"/>
  <c r="GD18" i="3"/>
  <c r="EW16" i="3"/>
  <c r="ER16" i="3" s="1"/>
  <c r="EV17" i="3"/>
  <c r="Q17" i="3"/>
  <c r="L17" i="3" s="1"/>
  <c r="P18" i="3"/>
  <c r="ID16" i="3"/>
  <c r="HY16" i="3" s="1"/>
  <c r="IC17" i="3"/>
  <c r="HM16" i="3"/>
  <c r="HH16" i="3" s="1"/>
  <c r="HL17" i="3"/>
  <c r="FN16" i="3"/>
  <c r="FI16" i="3" s="1"/>
  <c r="FM17" i="3"/>
  <c r="JZ16" i="3"/>
  <c r="JU16" i="3" s="1"/>
  <c r="JY17" i="3"/>
  <c r="GV15" i="3"/>
  <c r="GQ15" i="3" s="1"/>
  <c r="GU16" i="3"/>
  <c r="BP16" i="3"/>
  <c r="BK16" i="3" s="1"/>
  <c r="BO17" i="3"/>
  <c r="AY16" i="3"/>
  <c r="AT16" i="3" s="1"/>
  <c r="AX17" i="3"/>
  <c r="DO16" i="3"/>
  <c r="DJ16" i="3" s="1"/>
  <c r="DN17" i="3"/>
  <c r="CG17" i="3"/>
  <c r="CB17" i="3" s="1"/>
  <c r="CF18" i="3"/>
  <c r="KQ16" i="3"/>
  <c r="KL16" i="3" s="1"/>
  <c r="KP17" i="3"/>
  <c r="AH16" i="3"/>
  <c r="AC16" i="3" s="1"/>
  <c r="AG17" i="3"/>
  <c r="EF16" i="3"/>
  <c r="EA16" i="3" s="1"/>
  <c r="EE17" i="3"/>
  <c r="JI16" i="3"/>
  <c r="JH17" i="3"/>
  <c r="IT17" i="3" l="1"/>
  <c r="IU16" i="3"/>
  <c r="IP16" i="3" s="1"/>
  <c r="GD19" i="3"/>
  <c r="GE18" i="3"/>
  <c r="FZ18" i="3" s="1"/>
  <c r="JI17" i="3"/>
  <c r="JH18" i="3"/>
  <c r="JI18" i="3" s="1"/>
  <c r="AH17" i="3"/>
  <c r="AC17" i="3" s="1"/>
  <c r="AG18" i="3"/>
  <c r="DO17" i="3"/>
  <c r="DJ17" i="3" s="1"/>
  <c r="DN18" i="3"/>
  <c r="BP17" i="3"/>
  <c r="BK17" i="3" s="1"/>
  <c r="BO18" i="3"/>
  <c r="JZ17" i="3"/>
  <c r="JU17" i="3" s="1"/>
  <c r="JY18" i="3"/>
  <c r="HM17" i="3"/>
  <c r="HH17" i="3" s="1"/>
  <c r="HL18" i="3"/>
  <c r="Q18" i="3"/>
  <c r="L18" i="3" s="1"/>
  <c r="P19" i="3"/>
  <c r="EF17" i="3"/>
  <c r="EA17" i="3" s="1"/>
  <c r="EE18" i="3"/>
  <c r="KQ17" i="3"/>
  <c r="KL17" i="3" s="1"/>
  <c r="KP18" i="3"/>
  <c r="CG18" i="3"/>
  <c r="CB18" i="3" s="1"/>
  <c r="CF19" i="3"/>
  <c r="AY17" i="3"/>
  <c r="AT17" i="3" s="1"/>
  <c r="AX18" i="3"/>
  <c r="GV16" i="3"/>
  <c r="GQ16" i="3" s="1"/>
  <c r="GU17" i="3"/>
  <c r="FN17" i="3"/>
  <c r="FI17" i="3" s="1"/>
  <c r="FM18" i="3"/>
  <c r="ID17" i="3"/>
  <c r="HY17" i="3" s="1"/>
  <c r="IC18" i="3"/>
  <c r="EW17" i="3"/>
  <c r="ER17" i="3" s="1"/>
  <c r="EV18" i="3"/>
  <c r="IU17" i="3" l="1"/>
  <c r="IP17" i="3" s="1"/>
  <c r="IT18" i="3"/>
  <c r="GD20" i="3"/>
  <c r="GE19" i="3"/>
  <c r="FZ19" i="3" s="1"/>
  <c r="CG19" i="3"/>
  <c r="CB19" i="3" s="1"/>
  <c r="CF20" i="3"/>
  <c r="GV17" i="3"/>
  <c r="GQ17" i="3" s="1"/>
  <c r="GU18" i="3"/>
  <c r="EF18" i="3"/>
  <c r="EA18" i="3" s="1"/>
  <c r="EE19" i="3"/>
  <c r="JZ18" i="3"/>
  <c r="JU18" i="3" s="1"/>
  <c r="JY19" i="3"/>
  <c r="JZ19" i="3" s="1"/>
  <c r="JU19" i="3" s="1"/>
  <c r="DO18" i="3"/>
  <c r="DJ18" i="3" s="1"/>
  <c r="DN19" i="3"/>
  <c r="ID18" i="3"/>
  <c r="HY18" i="3" s="1"/>
  <c r="IC19" i="3"/>
  <c r="FN18" i="3"/>
  <c r="FI18" i="3" s="1"/>
  <c r="FM19" i="3"/>
  <c r="AY18" i="3"/>
  <c r="AT18" i="3" s="1"/>
  <c r="AX19" i="3"/>
  <c r="KQ18" i="3"/>
  <c r="KL18" i="3" s="1"/>
  <c r="KP19" i="3"/>
  <c r="KQ19" i="3" s="1"/>
  <c r="KL19" i="3" s="1"/>
  <c r="Q19" i="3"/>
  <c r="L19" i="3" s="1"/>
  <c r="P20" i="3"/>
  <c r="HM18" i="3"/>
  <c r="HH18" i="3" s="1"/>
  <c r="HL19" i="3"/>
  <c r="BP18" i="3"/>
  <c r="BK18" i="3" s="1"/>
  <c r="BO19" i="3"/>
  <c r="AH18" i="3"/>
  <c r="AC18" i="3" s="1"/>
  <c r="AG19" i="3"/>
  <c r="EW18" i="3"/>
  <c r="ER18" i="3" s="1"/>
  <c r="EV19" i="3"/>
  <c r="KF4" i="3" l="1"/>
  <c r="IU18" i="3"/>
  <c r="IP18" i="3" s="1"/>
  <c r="IT19" i="3"/>
  <c r="JO4" i="3"/>
  <c r="GE20" i="3"/>
  <c r="FZ20" i="3" s="1"/>
  <c r="GD21" i="3"/>
  <c r="EW19" i="3"/>
  <c r="ER19" i="3" s="1"/>
  <c r="EV20" i="3"/>
  <c r="AH19" i="3"/>
  <c r="AC19" i="3" s="1"/>
  <c r="AG20" i="3"/>
  <c r="HM19" i="3"/>
  <c r="HH19" i="3" s="1"/>
  <c r="HL20" i="3"/>
  <c r="AY19" i="3"/>
  <c r="AT19" i="3" s="1"/>
  <c r="AX20" i="3"/>
  <c r="ID19" i="3"/>
  <c r="HY19" i="3" s="1"/>
  <c r="IC20" i="3"/>
  <c r="DO19" i="3"/>
  <c r="DJ19" i="3" s="1"/>
  <c r="DN20" i="3"/>
  <c r="GV18" i="3"/>
  <c r="GQ18" i="3" s="1"/>
  <c r="GU19" i="3"/>
  <c r="CG20" i="3"/>
  <c r="CB20" i="3" s="1"/>
  <c r="CF21" i="3"/>
  <c r="BP19" i="3"/>
  <c r="BK19" i="3" s="1"/>
  <c r="BO20" i="3"/>
  <c r="Q20" i="3"/>
  <c r="L20" i="3" s="1"/>
  <c r="P21" i="3"/>
  <c r="FN19" i="3"/>
  <c r="FI19" i="3" s="1"/>
  <c r="FM20" i="3"/>
  <c r="EF19" i="3"/>
  <c r="EA19" i="3" s="1"/>
  <c r="EE20" i="3"/>
  <c r="IU19" i="3" l="1"/>
  <c r="IP19" i="3" s="1"/>
  <c r="IT20" i="3"/>
  <c r="GE21" i="3"/>
  <c r="FZ21" i="3" s="1"/>
  <c r="GD22" i="3"/>
  <c r="BP20" i="3"/>
  <c r="BK20" i="3" s="1"/>
  <c r="BO21" i="3"/>
  <c r="GV19" i="3"/>
  <c r="GQ19" i="3" s="1"/>
  <c r="GU20" i="3"/>
  <c r="AY20" i="3"/>
  <c r="AT20" i="3" s="1"/>
  <c r="AX21" i="3"/>
  <c r="EF20" i="3"/>
  <c r="EA20" i="3" s="1"/>
  <c r="EE21" i="3"/>
  <c r="DO20" i="3"/>
  <c r="DJ20" i="3" s="1"/>
  <c r="DN21" i="3"/>
  <c r="AH20" i="3"/>
  <c r="AC20" i="3" s="1"/>
  <c r="AG21" i="3"/>
  <c r="Q21" i="3"/>
  <c r="L21" i="3" s="1"/>
  <c r="P22" i="3"/>
  <c r="CG21" i="3"/>
  <c r="CB21" i="3" s="1"/>
  <c r="CF22" i="3"/>
  <c r="ID20" i="3"/>
  <c r="HY20" i="3" s="1"/>
  <c r="IC21" i="3"/>
  <c r="HM20" i="3"/>
  <c r="HH20" i="3" s="1"/>
  <c r="HL21" i="3"/>
  <c r="EW20" i="3"/>
  <c r="ER20" i="3" s="1"/>
  <c r="EV21" i="3"/>
  <c r="FN20" i="3"/>
  <c r="FI20" i="3" s="1"/>
  <c r="FM21" i="3"/>
  <c r="IU20" i="3" l="1"/>
  <c r="IP20" i="3" s="1"/>
  <c r="IT21" i="3"/>
  <c r="GE22" i="3"/>
  <c r="FZ22" i="3" s="1"/>
  <c r="GD23" i="3"/>
  <c r="ID21" i="3"/>
  <c r="HY21" i="3" s="1"/>
  <c r="IC22" i="3"/>
  <c r="GV20" i="3"/>
  <c r="GQ20" i="3" s="1"/>
  <c r="GU21" i="3"/>
  <c r="Q22" i="3"/>
  <c r="L22" i="3" s="1"/>
  <c r="P23" i="3"/>
  <c r="EF21" i="3"/>
  <c r="EA21" i="3" s="1"/>
  <c r="EE22" i="3"/>
  <c r="FN21" i="3"/>
  <c r="FI21" i="3" s="1"/>
  <c r="FM22" i="3"/>
  <c r="HM21" i="3"/>
  <c r="HH21" i="3" s="1"/>
  <c r="HL22" i="3"/>
  <c r="AH21" i="3"/>
  <c r="AC21" i="3" s="1"/>
  <c r="AG22" i="3"/>
  <c r="AY21" i="3"/>
  <c r="AT21" i="3" s="1"/>
  <c r="AX22" i="3"/>
  <c r="BP21" i="3"/>
  <c r="BK21" i="3" s="1"/>
  <c r="BO22" i="3"/>
  <c r="EW21" i="3"/>
  <c r="ER21" i="3" s="1"/>
  <c r="EV22" i="3"/>
  <c r="CG22" i="3"/>
  <c r="CB22" i="3" s="1"/>
  <c r="CF23" i="3"/>
  <c r="DO21" i="3"/>
  <c r="DJ21" i="3" s="1"/>
  <c r="DN22" i="3"/>
  <c r="IU21" i="3" l="1"/>
  <c r="IP21" i="3" s="1"/>
  <c r="IT22" i="3"/>
  <c r="GE23" i="3"/>
  <c r="FZ23" i="3" s="1"/>
  <c r="GD24" i="3"/>
  <c r="AY22" i="3"/>
  <c r="AT22" i="3" s="1"/>
  <c r="AX23" i="3"/>
  <c r="EF22" i="3"/>
  <c r="EA22" i="3" s="1"/>
  <c r="EE23" i="3"/>
  <c r="EW22" i="3"/>
  <c r="ER22" i="3" s="1"/>
  <c r="EV23" i="3"/>
  <c r="AH22" i="3"/>
  <c r="AC22" i="3" s="1"/>
  <c r="AG23" i="3"/>
  <c r="HM22" i="3"/>
  <c r="HH22" i="3" s="1"/>
  <c r="HL23" i="3"/>
  <c r="GV21" i="3"/>
  <c r="GQ21" i="3" s="1"/>
  <c r="GU22" i="3"/>
  <c r="DO22" i="3"/>
  <c r="DJ22" i="3" s="1"/>
  <c r="DN23" i="3"/>
  <c r="CG23" i="3"/>
  <c r="CB23" i="3" s="1"/>
  <c r="CF24" i="3"/>
  <c r="BP22" i="3"/>
  <c r="BK22" i="3" s="1"/>
  <c r="BO23" i="3"/>
  <c r="FN22" i="3"/>
  <c r="FI22" i="3" s="1"/>
  <c r="FM23" i="3"/>
  <c r="Q23" i="3"/>
  <c r="L23" i="3" s="1"/>
  <c r="P24" i="3"/>
  <c r="ID22" i="3"/>
  <c r="HY22" i="3" s="1"/>
  <c r="IC23" i="3"/>
  <c r="IU22" i="3" l="1"/>
  <c r="IP22" i="3" s="1"/>
  <c r="IT23" i="3"/>
  <c r="GD25" i="3"/>
  <c r="GE24" i="3"/>
  <c r="FZ24" i="3" s="1"/>
  <c r="EW23" i="3"/>
  <c r="ER23" i="3" s="1"/>
  <c r="EV24" i="3"/>
  <c r="Q24" i="3"/>
  <c r="L24" i="3" s="1"/>
  <c r="P25" i="3"/>
  <c r="CG24" i="3"/>
  <c r="CB24" i="3" s="1"/>
  <c r="CF25" i="3"/>
  <c r="GV22" i="3"/>
  <c r="GQ22" i="3" s="1"/>
  <c r="GU23" i="3"/>
  <c r="AY23" i="3"/>
  <c r="AT23" i="3" s="1"/>
  <c r="AX24" i="3"/>
  <c r="ID23" i="3"/>
  <c r="HY23" i="3" s="1"/>
  <c r="IC24" i="3"/>
  <c r="FN23" i="3"/>
  <c r="FI23" i="3" s="1"/>
  <c r="FM24" i="3"/>
  <c r="BP23" i="3"/>
  <c r="BK23" i="3" s="1"/>
  <c r="BO24" i="3"/>
  <c r="DO23" i="3"/>
  <c r="DJ23" i="3" s="1"/>
  <c r="DN24" i="3"/>
  <c r="HM23" i="3"/>
  <c r="HH23" i="3" s="1"/>
  <c r="HL24" i="3"/>
  <c r="AH23" i="3"/>
  <c r="AC23" i="3" s="1"/>
  <c r="AG24" i="3"/>
  <c r="EF23" i="3"/>
  <c r="EA23" i="3" s="1"/>
  <c r="EE24" i="3"/>
  <c r="IU23" i="3" l="1"/>
  <c r="IP23" i="3" s="1"/>
  <c r="IT24" i="3"/>
  <c r="GE25" i="3"/>
  <c r="FZ25" i="3" s="1"/>
  <c r="GD26" i="3"/>
  <c r="AH24" i="3"/>
  <c r="AC24" i="3" s="1"/>
  <c r="AG25" i="3"/>
  <c r="EW24" i="3"/>
  <c r="ER24" i="3" s="1"/>
  <c r="EV25" i="3"/>
  <c r="EF24" i="3"/>
  <c r="EA24" i="3" s="1"/>
  <c r="EE25" i="3"/>
  <c r="HM24" i="3"/>
  <c r="HH24" i="3" s="1"/>
  <c r="HL25" i="3"/>
  <c r="BP24" i="3"/>
  <c r="BK24" i="3" s="1"/>
  <c r="BO25" i="3"/>
  <c r="FN24" i="3"/>
  <c r="FI24" i="3" s="1"/>
  <c r="FM25" i="3"/>
  <c r="AY24" i="3"/>
  <c r="AT24" i="3" s="1"/>
  <c r="AX25" i="3"/>
  <c r="GV23" i="3"/>
  <c r="GQ23" i="3" s="1"/>
  <c r="GU24" i="3"/>
  <c r="Q25" i="3"/>
  <c r="L25" i="3" s="1"/>
  <c r="P26" i="3"/>
  <c r="DO24" i="3"/>
  <c r="DJ24" i="3" s="1"/>
  <c r="DN25" i="3"/>
  <c r="ID24" i="3"/>
  <c r="HY24" i="3" s="1"/>
  <c r="IC25" i="3"/>
  <c r="CG25" i="3"/>
  <c r="CB25" i="3" s="1"/>
  <c r="CF26" i="3"/>
  <c r="IU24" i="3" l="1"/>
  <c r="IP24" i="3" s="1"/>
  <c r="IT25" i="3"/>
  <c r="GE26" i="3"/>
  <c r="FZ26" i="3" s="1"/>
  <c r="GD27" i="3"/>
  <c r="ID25" i="3"/>
  <c r="HY25" i="3" s="1"/>
  <c r="IC26" i="3"/>
  <c r="GV24" i="3"/>
  <c r="GQ24" i="3" s="1"/>
  <c r="GU25" i="3"/>
  <c r="FN25" i="3"/>
  <c r="FI25" i="3" s="1"/>
  <c r="FM26" i="3"/>
  <c r="HM25" i="3"/>
  <c r="HH25" i="3" s="1"/>
  <c r="HL26" i="3"/>
  <c r="AH25" i="3"/>
  <c r="AC25" i="3" s="1"/>
  <c r="AG26" i="3"/>
  <c r="CG26" i="3"/>
  <c r="CB26" i="3" s="1"/>
  <c r="CF27" i="3"/>
  <c r="DO25" i="3"/>
  <c r="DJ25" i="3" s="1"/>
  <c r="DN26" i="3"/>
  <c r="Q26" i="3"/>
  <c r="L26" i="3" s="1"/>
  <c r="P27" i="3"/>
  <c r="AY25" i="3"/>
  <c r="AT25" i="3" s="1"/>
  <c r="AX26" i="3"/>
  <c r="BP25" i="3"/>
  <c r="BK25" i="3" s="1"/>
  <c r="BO26" i="3"/>
  <c r="EF25" i="3"/>
  <c r="EA25" i="3" s="1"/>
  <c r="EE26" i="3"/>
  <c r="EW25" i="3"/>
  <c r="ER25" i="3" s="1"/>
  <c r="EV26" i="3"/>
  <c r="IU25" i="3" l="1"/>
  <c r="IP25" i="3" s="1"/>
  <c r="IT26" i="3"/>
  <c r="GE27" i="3"/>
  <c r="FZ27" i="3" s="1"/>
  <c r="GD28" i="3"/>
  <c r="Q27" i="3"/>
  <c r="L27" i="3" s="1"/>
  <c r="P28" i="3"/>
  <c r="HM26" i="3"/>
  <c r="HH26" i="3" s="1"/>
  <c r="HL27" i="3"/>
  <c r="GV25" i="3"/>
  <c r="GQ25" i="3" s="1"/>
  <c r="GU26" i="3"/>
  <c r="ID26" i="3"/>
  <c r="HY26" i="3" s="1"/>
  <c r="IC27" i="3"/>
  <c r="EW26" i="3"/>
  <c r="ER26" i="3" s="1"/>
  <c r="EV27" i="3"/>
  <c r="EF26" i="3"/>
  <c r="EA26" i="3" s="1"/>
  <c r="EE27" i="3"/>
  <c r="AH26" i="3"/>
  <c r="AC26" i="3" s="1"/>
  <c r="AG27" i="3"/>
  <c r="BP26" i="3"/>
  <c r="BK26" i="3" s="1"/>
  <c r="BO27" i="3"/>
  <c r="CG27" i="3"/>
  <c r="CB27" i="3" s="1"/>
  <c r="CF28" i="3"/>
  <c r="AY26" i="3"/>
  <c r="AT26" i="3" s="1"/>
  <c r="AX27" i="3"/>
  <c r="DO26" i="3"/>
  <c r="DJ26" i="3" s="1"/>
  <c r="DN27" i="3"/>
  <c r="FN26" i="3"/>
  <c r="FI26" i="3" s="1"/>
  <c r="FM27" i="3"/>
  <c r="IU26" i="3" l="1"/>
  <c r="IP26" i="3" s="1"/>
  <c r="IT27" i="3"/>
  <c r="GD29" i="3"/>
  <c r="GE28" i="3"/>
  <c r="FZ28" i="3" s="1"/>
  <c r="FN27" i="3"/>
  <c r="FI27" i="3" s="1"/>
  <c r="FM28" i="3"/>
  <c r="DO27" i="3"/>
  <c r="DJ27" i="3" s="1"/>
  <c r="DN28" i="3"/>
  <c r="BP27" i="3"/>
  <c r="BK27" i="3" s="1"/>
  <c r="BO28" i="3"/>
  <c r="EF27" i="3"/>
  <c r="EA27" i="3" s="1"/>
  <c r="EE28" i="3"/>
  <c r="GV26" i="3"/>
  <c r="GQ26" i="3" s="1"/>
  <c r="GU27" i="3"/>
  <c r="Q28" i="3"/>
  <c r="L28" i="3" s="1"/>
  <c r="P29" i="3"/>
  <c r="AY27" i="3"/>
  <c r="AT27" i="3" s="1"/>
  <c r="AX28" i="3"/>
  <c r="CG28" i="3"/>
  <c r="CB28" i="3" s="1"/>
  <c r="CF29" i="3"/>
  <c r="AH27" i="3"/>
  <c r="AC27" i="3" s="1"/>
  <c r="AG28" i="3"/>
  <c r="EW27" i="3"/>
  <c r="ER27" i="3" s="1"/>
  <c r="EV28" i="3"/>
  <c r="ID27" i="3"/>
  <c r="HY27" i="3" s="1"/>
  <c r="IC28" i="3"/>
  <c r="HM27" i="3"/>
  <c r="HH27" i="3" s="1"/>
  <c r="HL28" i="3"/>
  <c r="IT28" i="3" l="1"/>
  <c r="IU27" i="3"/>
  <c r="IP27" i="3" s="1"/>
  <c r="GD30" i="3"/>
  <c r="GE29" i="3"/>
  <c r="FZ29" i="3" s="1"/>
  <c r="Q29" i="3"/>
  <c r="L29" i="3" s="1"/>
  <c r="P30" i="3"/>
  <c r="BP28" i="3"/>
  <c r="BK28" i="3" s="1"/>
  <c r="BO29" i="3"/>
  <c r="DO28" i="3"/>
  <c r="DJ28" i="3" s="1"/>
  <c r="DN29" i="3"/>
  <c r="HM28" i="3"/>
  <c r="HH28" i="3" s="1"/>
  <c r="HL29" i="3"/>
  <c r="CG29" i="3"/>
  <c r="CB29" i="3" s="1"/>
  <c r="CF30" i="3"/>
  <c r="ID28" i="3"/>
  <c r="HY28" i="3" s="1"/>
  <c r="HS4" i="3" s="1"/>
  <c r="IC29" i="3"/>
  <c r="ID29" i="3" s="1"/>
  <c r="HY29" i="3" s="1"/>
  <c r="AH28" i="3"/>
  <c r="AC28" i="3" s="1"/>
  <c r="AG29" i="3"/>
  <c r="AY28" i="3"/>
  <c r="AT28" i="3" s="1"/>
  <c r="AX29" i="3"/>
  <c r="EW28" i="3"/>
  <c r="ER28" i="3" s="1"/>
  <c r="EV29" i="3"/>
  <c r="GV27" i="3"/>
  <c r="GQ27" i="3" s="1"/>
  <c r="GU28" i="3"/>
  <c r="EF28" i="3"/>
  <c r="EA28" i="3" s="1"/>
  <c r="EE29" i="3"/>
  <c r="FN28" i="3"/>
  <c r="FI28" i="3" s="1"/>
  <c r="FM29" i="3"/>
  <c r="IT29" i="3" l="1"/>
  <c r="IU28" i="3"/>
  <c r="IP28" i="3" s="1"/>
  <c r="GD31" i="3"/>
  <c r="GE30" i="3"/>
  <c r="FZ30" i="3" s="1"/>
  <c r="FN29" i="3"/>
  <c r="FI29" i="3" s="1"/>
  <c r="FM30" i="3"/>
  <c r="EF29" i="3"/>
  <c r="EA29" i="3" s="1"/>
  <c r="EE30" i="3"/>
  <c r="EW29" i="3"/>
  <c r="ER29" i="3" s="1"/>
  <c r="EV30" i="3"/>
  <c r="AY29" i="3"/>
  <c r="AT29" i="3" s="1"/>
  <c r="AX30" i="3"/>
  <c r="CG30" i="3"/>
  <c r="CB30" i="3" s="1"/>
  <c r="CF31" i="3"/>
  <c r="BP29" i="3"/>
  <c r="BK29" i="3" s="1"/>
  <c r="BO30" i="3"/>
  <c r="Q30" i="3"/>
  <c r="L30" i="3" s="1"/>
  <c r="P31" i="3"/>
  <c r="GV28" i="3"/>
  <c r="GQ28" i="3" s="1"/>
  <c r="GU29" i="3"/>
  <c r="AH29" i="3"/>
  <c r="AC29" i="3" s="1"/>
  <c r="AG30" i="3"/>
  <c r="HM29" i="3"/>
  <c r="HH29" i="3" s="1"/>
  <c r="HL30" i="3"/>
  <c r="DO29" i="3"/>
  <c r="DJ29" i="3" s="1"/>
  <c r="DN30" i="3"/>
  <c r="IU29" i="3" l="1"/>
  <c r="IP29" i="3" s="1"/>
  <c r="IT30" i="3"/>
  <c r="GD32" i="3"/>
  <c r="GE31" i="3"/>
  <c r="FZ31" i="3" s="1"/>
  <c r="AH30" i="3"/>
  <c r="AC30" i="3" s="1"/>
  <c r="AG31" i="3"/>
  <c r="BP30" i="3"/>
  <c r="BK30" i="3" s="1"/>
  <c r="BO31" i="3"/>
  <c r="EW30" i="3"/>
  <c r="ER30" i="3" s="1"/>
  <c r="EV31" i="3"/>
  <c r="FN30" i="3"/>
  <c r="FI30" i="3" s="1"/>
  <c r="FM31" i="3"/>
  <c r="DO30" i="3"/>
  <c r="DJ30" i="3" s="1"/>
  <c r="DN31" i="3"/>
  <c r="GV29" i="3"/>
  <c r="GQ29" i="3" s="1"/>
  <c r="GU30" i="3"/>
  <c r="Q31" i="3"/>
  <c r="L31" i="3" s="1"/>
  <c r="P32" i="3"/>
  <c r="AY30" i="3"/>
  <c r="AT30" i="3" s="1"/>
  <c r="AX31" i="3"/>
  <c r="EF30" i="3"/>
  <c r="EA30" i="3" s="1"/>
  <c r="EE31" i="3"/>
  <c r="HM30" i="3"/>
  <c r="HH30" i="3" s="1"/>
  <c r="HL31" i="3"/>
  <c r="CG31" i="3"/>
  <c r="CB31" i="3" s="1"/>
  <c r="CF32" i="3"/>
  <c r="IU30" i="3" l="1"/>
  <c r="IP30" i="3" s="1"/>
  <c r="IT31" i="3"/>
  <c r="GD33" i="3"/>
  <c r="GE32" i="3"/>
  <c r="FZ32" i="3" s="1"/>
  <c r="AY31" i="3"/>
  <c r="AT31" i="3" s="1"/>
  <c r="AX32" i="3"/>
  <c r="BP31" i="3"/>
  <c r="BK31" i="3" s="1"/>
  <c r="BO32" i="3"/>
  <c r="HM31" i="3"/>
  <c r="HH31" i="3" s="1"/>
  <c r="HL32" i="3"/>
  <c r="EF31" i="3"/>
  <c r="EA31" i="3" s="1"/>
  <c r="EE32" i="3"/>
  <c r="GV30" i="3"/>
  <c r="GQ30" i="3" s="1"/>
  <c r="GU31" i="3"/>
  <c r="DO31" i="3"/>
  <c r="DJ31" i="3" s="1"/>
  <c r="DN32" i="3"/>
  <c r="EW31" i="3"/>
  <c r="ER31" i="3" s="1"/>
  <c r="EV32" i="3"/>
  <c r="CG32" i="3"/>
  <c r="CB32" i="3" s="1"/>
  <c r="CF33" i="3"/>
  <c r="Q32" i="3"/>
  <c r="L32" i="3" s="1"/>
  <c r="P33" i="3"/>
  <c r="FN31" i="3"/>
  <c r="FI31" i="3" s="1"/>
  <c r="FM32" i="3"/>
  <c r="AH31" i="3"/>
  <c r="AC31" i="3" s="1"/>
  <c r="AG32" i="3"/>
  <c r="IU31" i="3" l="1"/>
  <c r="IP31" i="3" s="1"/>
  <c r="IT32" i="3"/>
  <c r="IU32" i="3" s="1"/>
  <c r="IP32" i="3" s="1"/>
  <c r="GE33" i="3"/>
  <c r="FZ33" i="3" s="1"/>
  <c r="GD34" i="3"/>
  <c r="FN32" i="3"/>
  <c r="FI32" i="3" s="1"/>
  <c r="FM33" i="3"/>
  <c r="HM32" i="3"/>
  <c r="HH32" i="3" s="1"/>
  <c r="HL33" i="3"/>
  <c r="AH32" i="3"/>
  <c r="AC32" i="3" s="1"/>
  <c r="AG33" i="3"/>
  <c r="Q33" i="3"/>
  <c r="L33" i="3" s="1"/>
  <c r="P34" i="3"/>
  <c r="EW32" i="3"/>
  <c r="ER32" i="3" s="1"/>
  <c r="EV33" i="3"/>
  <c r="GV31" i="3"/>
  <c r="GQ31" i="3" s="1"/>
  <c r="GU32" i="3"/>
  <c r="EF32" i="3"/>
  <c r="EA32" i="3" s="1"/>
  <c r="EE33" i="3"/>
  <c r="BP32" i="3"/>
  <c r="BK32" i="3" s="1"/>
  <c r="BO33" i="3"/>
  <c r="AY32" i="3"/>
  <c r="AT32" i="3" s="1"/>
  <c r="AX33" i="3"/>
  <c r="CG33" i="3"/>
  <c r="CB33" i="3" s="1"/>
  <c r="CF34" i="3"/>
  <c r="DO32" i="3"/>
  <c r="DJ32" i="3" s="1"/>
  <c r="DN33" i="3"/>
  <c r="IJ4" i="3" l="1"/>
  <c r="GE34" i="3"/>
  <c r="FZ34" i="3" s="1"/>
  <c r="GD35" i="3"/>
  <c r="AY33" i="3"/>
  <c r="AT33" i="3" s="1"/>
  <c r="AX34" i="3"/>
  <c r="EW33" i="3"/>
  <c r="ER33" i="3" s="1"/>
  <c r="EV34" i="3"/>
  <c r="HM33" i="3"/>
  <c r="HH33" i="3" s="1"/>
  <c r="HL34" i="3"/>
  <c r="CG34" i="3"/>
  <c r="CB34" i="3" s="1"/>
  <c r="CF35" i="3"/>
  <c r="BP33" i="3"/>
  <c r="BK33" i="3" s="1"/>
  <c r="BO34" i="3"/>
  <c r="GV32" i="3"/>
  <c r="GQ32" i="3" s="1"/>
  <c r="GU33" i="3"/>
  <c r="AH33" i="3"/>
  <c r="AC33" i="3" s="1"/>
  <c r="AG34" i="3"/>
  <c r="FN33" i="3"/>
  <c r="FI33" i="3" s="1"/>
  <c r="FM34" i="3"/>
  <c r="DO33" i="3"/>
  <c r="DJ33" i="3" s="1"/>
  <c r="DN34" i="3"/>
  <c r="EF33" i="3"/>
  <c r="EA33" i="3" s="1"/>
  <c r="EE34" i="3"/>
  <c r="Q34" i="3"/>
  <c r="L34" i="3" s="1"/>
  <c r="P35" i="3"/>
  <c r="GE35" i="3" l="1"/>
  <c r="FZ35" i="3" s="1"/>
  <c r="GD36" i="3"/>
  <c r="GE36" i="3" s="1"/>
  <c r="FZ36" i="3" s="1"/>
  <c r="FT4" i="3" s="1"/>
  <c r="EF34" i="3"/>
  <c r="EA34" i="3" s="1"/>
  <c r="EE35" i="3"/>
  <c r="AH34" i="3"/>
  <c r="AC34" i="3" s="1"/>
  <c r="AG35" i="3"/>
  <c r="BP34" i="3"/>
  <c r="BK34" i="3" s="1"/>
  <c r="BO35" i="3"/>
  <c r="EW34" i="3"/>
  <c r="ER34" i="3" s="1"/>
  <c r="EV35" i="3"/>
  <c r="Q35" i="3"/>
  <c r="L35" i="3" s="1"/>
  <c r="P36" i="3"/>
  <c r="DO34" i="3"/>
  <c r="DJ34" i="3" s="1"/>
  <c r="DN35" i="3"/>
  <c r="GV33" i="3"/>
  <c r="GQ33" i="3" s="1"/>
  <c r="GU34" i="3"/>
  <c r="CG35" i="3"/>
  <c r="CB35" i="3" s="1"/>
  <c r="CF36" i="3"/>
  <c r="HM34" i="3"/>
  <c r="HH34" i="3" s="1"/>
  <c r="HL35" i="3"/>
  <c r="AY34" i="3"/>
  <c r="AT34" i="3" s="1"/>
  <c r="AX35" i="3"/>
  <c r="FN34" i="3"/>
  <c r="FI34" i="3" s="1"/>
  <c r="FM35" i="3"/>
  <c r="HM35" i="3" l="1"/>
  <c r="HH35" i="3" s="1"/>
  <c r="HL36" i="3"/>
  <c r="DO35" i="3"/>
  <c r="DJ35" i="3" s="1"/>
  <c r="DN36" i="3"/>
  <c r="EW35" i="3"/>
  <c r="ER35" i="3" s="1"/>
  <c r="EV36" i="3"/>
  <c r="FN35" i="3"/>
  <c r="FI35" i="3" s="1"/>
  <c r="FM36" i="3"/>
  <c r="AY35" i="3"/>
  <c r="AT35" i="3" s="1"/>
  <c r="AX36" i="3"/>
  <c r="CG36" i="3"/>
  <c r="CB36" i="3" s="1"/>
  <c r="CF37" i="3"/>
  <c r="Q36" i="3"/>
  <c r="L36" i="3" s="1"/>
  <c r="P37" i="3"/>
  <c r="BP35" i="3"/>
  <c r="BK35" i="3" s="1"/>
  <c r="BO36" i="3"/>
  <c r="EF35" i="3"/>
  <c r="EA35" i="3" s="1"/>
  <c r="EE36" i="3"/>
  <c r="GV34" i="3"/>
  <c r="GQ34" i="3" s="1"/>
  <c r="GU35" i="3"/>
  <c r="AH35" i="3"/>
  <c r="AC35" i="3" s="1"/>
  <c r="AG36" i="3"/>
  <c r="EW36" i="3" l="1"/>
  <c r="ER36" i="3" s="1"/>
  <c r="EV37" i="3"/>
  <c r="GV35" i="3"/>
  <c r="GQ35" i="3" s="1"/>
  <c r="GU36" i="3"/>
  <c r="EF36" i="3"/>
  <c r="EA36" i="3" s="1"/>
  <c r="EE37" i="3"/>
  <c r="Q37" i="3"/>
  <c r="L37" i="3" s="1"/>
  <c r="P38" i="3"/>
  <c r="CG37" i="3"/>
  <c r="CB37" i="3" s="1"/>
  <c r="CF38" i="3"/>
  <c r="FN36" i="3"/>
  <c r="FI36" i="3" s="1"/>
  <c r="FM37" i="3"/>
  <c r="DO36" i="3"/>
  <c r="DJ36" i="3" s="1"/>
  <c r="DN37" i="3"/>
  <c r="AH36" i="3"/>
  <c r="AC36" i="3" s="1"/>
  <c r="AG37" i="3"/>
  <c r="BP36" i="3"/>
  <c r="BK36" i="3" s="1"/>
  <c r="BO37" i="3"/>
  <c r="AY36" i="3"/>
  <c r="AT36" i="3" s="1"/>
  <c r="AX37" i="3"/>
  <c r="HM36" i="3"/>
  <c r="HH36" i="3" s="1"/>
  <c r="HL37" i="3"/>
  <c r="AY37" i="3" l="1"/>
  <c r="AT37" i="3" s="1"/>
  <c r="AX38" i="3"/>
  <c r="AH37" i="3"/>
  <c r="AC37" i="3" s="1"/>
  <c r="AG38" i="3"/>
  <c r="DO37" i="3"/>
  <c r="DJ37" i="3" s="1"/>
  <c r="DN38" i="3"/>
  <c r="CG38" i="3"/>
  <c r="CB38" i="3" s="1"/>
  <c r="CF39" i="3"/>
  <c r="EF37" i="3"/>
  <c r="EA37" i="3" s="1"/>
  <c r="EE38" i="3"/>
  <c r="EW37" i="3"/>
  <c r="ER37" i="3" s="1"/>
  <c r="EV38" i="3"/>
  <c r="HM37" i="3"/>
  <c r="HH37" i="3" s="1"/>
  <c r="HL38" i="3"/>
  <c r="BP37" i="3"/>
  <c r="BK37" i="3" s="1"/>
  <c r="BO38" i="3"/>
  <c r="FN37" i="3"/>
  <c r="FI37" i="3" s="1"/>
  <c r="FM38" i="3"/>
  <c r="Q38" i="3"/>
  <c r="L38" i="3" s="1"/>
  <c r="P39" i="3"/>
  <c r="GV36" i="3"/>
  <c r="GQ36" i="3" s="1"/>
  <c r="GU37" i="3"/>
  <c r="FN38" i="3" l="1"/>
  <c r="FI38" i="3" s="1"/>
  <c r="FM39" i="3"/>
  <c r="HM38" i="3"/>
  <c r="HH38" i="3" s="1"/>
  <c r="HL39" i="3"/>
  <c r="EF38" i="3"/>
  <c r="EA38" i="3" s="1"/>
  <c r="EE39" i="3"/>
  <c r="DO38" i="3"/>
  <c r="DJ38" i="3" s="1"/>
  <c r="DN39" i="3"/>
  <c r="AY38" i="3"/>
  <c r="AT38" i="3" s="1"/>
  <c r="AX39" i="3"/>
  <c r="EW38" i="3"/>
  <c r="ER38" i="3" s="1"/>
  <c r="EV39" i="3"/>
  <c r="Q39" i="3"/>
  <c r="L39" i="3" s="1"/>
  <c r="P40" i="3"/>
  <c r="BP38" i="3"/>
  <c r="BK38" i="3" s="1"/>
  <c r="BO39" i="3"/>
  <c r="CG39" i="3"/>
  <c r="CB39" i="3" s="1"/>
  <c r="CF40" i="3"/>
  <c r="AH38" i="3"/>
  <c r="AC38" i="3" s="1"/>
  <c r="AG39" i="3"/>
  <c r="GV37" i="3"/>
  <c r="GQ37" i="3" s="1"/>
  <c r="GU38" i="3"/>
  <c r="Q40" i="3" l="1"/>
  <c r="L40" i="3" s="1"/>
  <c r="P41" i="3"/>
  <c r="EF39" i="3"/>
  <c r="EA39" i="3" s="1"/>
  <c r="EE40" i="3"/>
  <c r="GV38" i="3"/>
  <c r="GQ38" i="3" s="1"/>
  <c r="GU39" i="3"/>
  <c r="AH39" i="3"/>
  <c r="AC39" i="3" s="1"/>
  <c r="AG40" i="3"/>
  <c r="BP39" i="3"/>
  <c r="BK39" i="3" s="1"/>
  <c r="BO40" i="3"/>
  <c r="EW39" i="3"/>
  <c r="ER39" i="3" s="1"/>
  <c r="EV40" i="3"/>
  <c r="DO39" i="3"/>
  <c r="DJ39" i="3" s="1"/>
  <c r="DN40" i="3"/>
  <c r="HM39" i="3"/>
  <c r="HH39" i="3" s="1"/>
  <c r="HL40" i="3"/>
  <c r="CG40" i="3"/>
  <c r="CB40" i="3" s="1"/>
  <c r="CF41" i="3"/>
  <c r="AY39" i="3"/>
  <c r="AT39" i="3" s="1"/>
  <c r="AX40" i="3"/>
  <c r="FN39" i="3"/>
  <c r="FI39" i="3" s="1"/>
  <c r="FM40" i="3"/>
  <c r="BP40" i="3" l="1"/>
  <c r="BK40" i="3" s="1"/>
  <c r="BO41" i="3"/>
  <c r="FN40" i="3"/>
  <c r="FI40" i="3" s="1"/>
  <c r="FM41" i="3"/>
  <c r="CG41" i="3"/>
  <c r="CB41" i="3" s="1"/>
  <c r="CF42" i="3"/>
  <c r="HM40" i="3"/>
  <c r="HH40" i="3" s="1"/>
  <c r="HB5" i="3" s="1"/>
  <c r="HL41" i="3"/>
  <c r="HM41" i="3" s="1"/>
  <c r="HH41" i="3" s="1"/>
  <c r="EW40" i="3"/>
  <c r="ER40" i="3" s="1"/>
  <c r="EV41" i="3"/>
  <c r="AH40" i="3"/>
  <c r="AC40" i="3" s="1"/>
  <c r="AG41" i="3"/>
  <c r="AY40" i="3"/>
  <c r="AT40" i="3" s="1"/>
  <c r="AX41" i="3"/>
  <c r="DO40" i="3"/>
  <c r="DJ40" i="3" s="1"/>
  <c r="DN41" i="3"/>
  <c r="GV39" i="3"/>
  <c r="GQ39" i="3" s="1"/>
  <c r="GU40" i="3"/>
  <c r="Q41" i="3"/>
  <c r="L41" i="3" s="1"/>
  <c r="P42" i="3"/>
  <c r="EF40" i="3"/>
  <c r="EA40" i="3" s="1"/>
  <c r="EE41" i="3"/>
  <c r="DO41" i="3" l="1"/>
  <c r="DJ41" i="3" s="1"/>
  <c r="DN42" i="3"/>
  <c r="AH41" i="3"/>
  <c r="AC41" i="3" s="1"/>
  <c r="AG42" i="3"/>
  <c r="Q42" i="3"/>
  <c r="L42" i="3" s="1"/>
  <c r="P43" i="3"/>
  <c r="FN41" i="3"/>
  <c r="FI41" i="3" s="1"/>
  <c r="FM42" i="3"/>
  <c r="EF41" i="3"/>
  <c r="EA41" i="3" s="1"/>
  <c r="EE42" i="3"/>
  <c r="GV40" i="3"/>
  <c r="GQ40" i="3" s="1"/>
  <c r="GU41" i="3"/>
  <c r="AY41" i="3"/>
  <c r="AT41" i="3" s="1"/>
  <c r="AX42" i="3"/>
  <c r="EW41" i="3"/>
  <c r="ER41" i="3" s="1"/>
  <c r="EV42" i="3"/>
  <c r="CG42" i="3"/>
  <c r="CB42" i="3" s="1"/>
  <c r="CF43" i="3"/>
  <c r="BP41" i="3"/>
  <c r="BK41" i="3" s="1"/>
  <c r="BO42" i="3"/>
  <c r="EF42" i="3" l="1"/>
  <c r="EA42" i="3" s="1"/>
  <c r="EE43" i="3"/>
  <c r="AH42" i="3"/>
  <c r="AC42" i="3" s="1"/>
  <c r="AG43" i="3"/>
  <c r="CG43" i="3"/>
  <c r="CB43" i="3" s="1"/>
  <c r="CF44" i="3"/>
  <c r="AY42" i="3"/>
  <c r="AT42" i="3" s="1"/>
  <c r="AX43" i="3"/>
  <c r="FN42" i="3"/>
  <c r="FI42" i="3" s="1"/>
  <c r="FM43" i="3"/>
  <c r="BP42" i="3"/>
  <c r="BK42" i="3" s="1"/>
  <c r="BO43" i="3"/>
  <c r="EW42" i="3"/>
  <c r="ER42" i="3" s="1"/>
  <c r="EV43" i="3"/>
  <c r="GV41" i="3"/>
  <c r="GQ41" i="3" s="1"/>
  <c r="GU42" i="3"/>
  <c r="Q43" i="3"/>
  <c r="L43" i="3" s="1"/>
  <c r="P44" i="3"/>
  <c r="DO42" i="3"/>
  <c r="DJ42" i="3" s="1"/>
  <c r="DN43" i="3"/>
  <c r="Q44" i="3" l="1"/>
  <c r="L44" i="3" s="1"/>
  <c r="P45" i="3"/>
  <c r="CG44" i="3"/>
  <c r="CB44" i="3" s="1"/>
  <c r="CF45" i="3"/>
  <c r="GV42" i="3"/>
  <c r="GQ42" i="3" s="1"/>
  <c r="GK4" i="3" s="1"/>
  <c r="GU43" i="3"/>
  <c r="BP43" i="3"/>
  <c r="BK43" i="3" s="1"/>
  <c r="BO44" i="3"/>
  <c r="FN43" i="3"/>
  <c r="FI43" i="3" s="1"/>
  <c r="FM44" i="3"/>
  <c r="EF43" i="3"/>
  <c r="EA43" i="3" s="1"/>
  <c r="EE44" i="3"/>
  <c r="DO43" i="3"/>
  <c r="DJ43" i="3" s="1"/>
  <c r="DN44" i="3"/>
  <c r="EW43" i="3"/>
  <c r="ER43" i="3" s="1"/>
  <c r="EV44" i="3"/>
  <c r="AY43" i="3"/>
  <c r="AT43" i="3" s="1"/>
  <c r="AX44" i="3"/>
  <c r="AH43" i="3"/>
  <c r="AC43" i="3" s="1"/>
  <c r="AG44" i="3"/>
  <c r="AY44" i="3" l="1"/>
  <c r="AT44" i="3" s="1"/>
  <c r="AX45" i="3"/>
  <c r="EW44" i="3"/>
  <c r="ER44" i="3" s="1"/>
  <c r="EV45" i="3"/>
  <c r="DO44" i="3"/>
  <c r="DJ44" i="3" s="1"/>
  <c r="DN45" i="3"/>
  <c r="FN44" i="3"/>
  <c r="FI44" i="3" s="1"/>
  <c r="FM45" i="3"/>
  <c r="GV43" i="3"/>
  <c r="GQ43" i="3" s="1"/>
  <c r="GU44" i="3"/>
  <c r="Q45" i="3"/>
  <c r="L45" i="3" s="1"/>
  <c r="P46" i="3"/>
  <c r="AH44" i="3"/>
  <c r="AC44" i="3" s="1"/>
  <c r="AG45" i="3"/>
  <c r="EF44" i="3"/>
  <c r="EA44" i="3" s="1"/>
  <c r="EE45" i="3"/>
  <c r="BP44" i="3"/>
  <c r="BK44" i="3" s="1"/>
  <c r="BO45" i="3"/>
  <c r="CG45" i="3"/>
  <c r="CB45" i="3" s="1"/>
  <c r="CF46" i="3"/>
  <c r="BP45" i="3" l="1"/>
  <c r="BK45" i="3" s="1"/>
  <c r="BO46" i="3"/>
  <c r="AH45" i="3"/>
  <c r="AC45" i="3" s="1"/>
  <c r="AG46" i="3"/>
  <c r="AY45" i="3"/>
  <c r="AT45" i="3" s="1"/>
  <c r="AX46" i="3"/>
  <c r="GV44" i="3"/>
  <c r="GQ44" i="3" s="1"/>
  <c r="GU45" i="3"/>
  <c r="DO45" i="3"/>
  <c r="DJ45" i="3" s="1"/>
  <c r="DN46" i="3"/>
  <c r="CG46" i="3"/>
  <c r="CB46" i="3" s="1"/>
  <c r="CF47" i="3"/>
  <c r="EF45" i="3"/>
  <c r="EA45" i="3" s="1"/>
  <c r="EE46" i="3"/>
  <c r="Q46" i="3"/>
  <c r="L46" i="3" s="1"/>
  <c r="P47" i="3"/>
  <c r="FN45" i="3"/>
  <c r="FI45" i="3" s="1"/>
  <c r="FM46" i="3"/>
  <c r="EW45" i="3"/>
  <c r="ER45" i="3" s="1"/>
  <c r="EV46" i="3"/>
  <c r="EW46" i="3" l="1"/>
  <c r="ER46" i="3" s="1"/>
  <c r="EV47" i="3"/>
  <c r="EF46" i="3"/>
  <c r="EA46" i="3" s="1"/>
  <c r="EE47" i="3"/>
  <c r="FN46" i="3"/>
  <c r="FI46" i="3" s="1"/>
  <c r="FM47" i="3"/>
  <c r="CG47" i="3"/>
  <c r="CB47" i="3" s="1"/>
  <c r="CF48" i="3"/>
  <c r="GV45" i="3"/>
  <c r="GQ45" i="3" s="1"/>
  <c r="GU46" i="3"/>
  <c r="GV46" i="3" s="1"/>
  <c r="GQ46" i="3" s="1"/>
  <c r="AY46" i="3"/>
  <c r="AT46" i="3" s="1"/>
  <c r="AX47" i="3"/>
  <c r="BP46" i="3"/>
  <c r="BK46" i="3" s="1"/>
  <c r="BO47" i="3"/>
  <c r="Q47" i="3"/>
  <c r="L47" i="3" s="1"/>
  <c r="P48" i="3"/>
  <c r="DO46" i="3"/>
  <c r="DJ46" i="3" s="1"/>
  <c r="DN47" i="3"/>
  <c r="AH46" i="3"/>
  <c r="AC46" i="3" s="1"/>
  <c r="AG47" i="3"/>
  <c r="CG48" i="3" l="1"/>
  <c r="CB48" i="3" s="1"/>
  <c r="CF49" i="3"/>
  <c r="AH47" i="3"/>
  <c r="AC47" i="3" s="1"/>
  <c r="AG48" i="3"/>
  <c r="AY47" i="3"/>
  <c r="AT47" i="3" s="1"/>
  <c r="AX48" i="3"/>
  <c r="EF47" i="3"/>
  <c r="EA47" i="3" s="1"/>
  <c r="EE48" i="3"/>
  <c r="DO47" i="3"/>
  <c r="DJ47" i="3" s="1"/>
  <c r="DN48" i="3"/>
  <c r="BP47" i="3"/>
  <c r="BK47" i="3" s="1"/>
  <c r="BO48" i="3"/>
  <c r="EW47" i="3"/>
  <c r="ER47" i="3" s="1"/>
  <c r="EV48" i="3"/>
  <c r="Q48" i="3"/>
  <c r="L48" i="3" s="1"/>
  <c r="P49" i="3"/>
  <c r="FN47" i="3"/>
  <c r="FI47" i="3" s="1"/>
  <c r="FM48" i="3"/>
  <c r="Q49" i="3" l="1"/>
  <c r="L49" i="3" s="1"/>
  <c r="P50" i="3"/>
  <c r="AH48" i="3"/>
  <c r="AC48" i="3" s="1"/>
  <c r="AG49" i="3"/>
  <c r="BP48" i="3"/>
  <c r="BK48" i="3" s="1"/>
  <c r="BO49" i="3"/>
  <c r="FN48" i="3"/>
  <c r="FI48" i="3" s="1"/>
  <c r="FM49" i="3"/>
  <c r="EW48" i="3"/>
  <c r="ER48" i="3" s="1"/>
  <c r="EV49" i="3"/>
  <c r="DO48" i="3"/>
  <c r="DJ48" i="3" s="1"/>
  <c r="DN49" i="3"/>
  <c r="AY48" i="3"/>
  <c r="AT48" i="3" s="1"/>
  <c r="AX49" i="3"/>
  <c r="CG49" i="3"/>
  <c r="CB49" i="3" s="1"/>
  <c r="CF50" i="3"/>
  <c r="EF48" i="3"/>
  <c r="EA48" i="3" s="1"/>
  <c r="EE49" i="3"/>
  <c r="EW49" i="3" l="1"/>
  <c r="ER49" i="3" s="1"/>
  <c r="EV50" i="3"/>
  <c r="DO49" i="3"/>
  <c r="DJ49" i="3" s="1"/>
  <c r="DN50" i="3"/>
  <c r="BP49" i="3"/>
  <c r="BK49" i="3" s="1"/>
  <c r="BO50" i="3"/>
  <c r="EF49" i="3"/>
  <c r="EA49" i="3" s="1"/>
  <c r="DU4" i="3" s="1"/>
  <c r="EE50" i="3"/>
  <c r="AY49" i="3"/>
  <c r="AT49" i="3" s="1"/>
  <c r="AX50" i="3"/>
  <c r="FN49" i="3"/>
  <c r="FI49" i="3" s="1"/>
  <c r="FM50" i="3"/>
  <c r="AH49" i="3"/>
  <c r="AC49" i="3" s="1"/>
  <c r="AG50" i="3"/>
  <c r="Q50" i="3"/>
  <c r="L50" i="3" s="1"/>
  <c r="P51" i="3"/>
  <c r="CG50" i="3"/>
  <c r="CB50" i="3" s="1"/>
  <c r="CF51" i="3"/>
  <c r="CG51" i="3" l="1"/>
  <c r="CB51" i="3" s="1"/>
  <c r="CF52" i="3"/>
  <c r="AH50" i="3"/>
  <c r="AC50" i="3" s="1"/>
  <c r="AG51" i="3"/>
  <c r="EF50" i="3"/>
  <c r="EA50" i="3" s="1"/>
  <c r="EE51" i="3"/>
  <c r="DO50" i="3"/>
  <c r="DJ50" i="3" s="1"/>
  <c r="DN51" i="3"/>
  <c r="Q51" i="3"/>
  <c r="L51" i="3" s="1"/>
  <c r="P52" i="3"/>
  <c r="FN50" i="3"/>
  <c r="FI50" i="3" s="1"/>
  <c r="FM51" i="3"/>
  <c r="AY50" i="3"/>
  <c r="AT50" i="3" s="1"/>
  <c r="AX51" i="3"/>
  <c r="BP50" i="3"/>
  <c r="BK50" i="3" s="1"/>
  <c r="BO51" i="3"/>
  <c r="EW50" i="3"/>
  <c r="ER50" i="3" s="1"/>
  <c r="EV51" i="3"/>
  <c r="BP51" i="3" l="1"/>
  <c r="BK51" i="3" s="1"/>
  <c r="BO52" i="3"/>
  <c r="FN51" i="3"/>
  <c r="FI51" i="3" s="1"/>
  <c r="FM52" i="3"/>
  <c r="EF51" i="3"/>
  <c r="EA51" i="3" s="1"/>
  <c r="EE52" i="3"/>
  <c r="AH51" i="3"/>
  <c r="AC51" i="3" s="1"/>
  <c r="AG52" i="3"/>
  <c r="EW51" i="3"/>
  <c r="ER51" i="3" s="1"/>
  <c r="EV52" i="3"/>
  <c r="AY51" i="3"/>
  <c r="AT51" i="3" s="1"/>
  <c r="AX52" i="3"/>
  <c r="Q52" i="3"/>
  <c r="L52" i="3" s="1"/>
  <c r="P53" i="3"/>
  <c r="DO51" i="3"/>
  <c r="DJ51" i="3" s="1"/>
  <c r="DN52" i="3"/>
  <c r="CG52" i="3"/>
  <c r="CB52" i="3" s="1"/>
  <c r="CF53" i="3"/>
  <c r="DO52" i="3" l="1"/>
  <c r="DJ52" i="3" s="1"/>
  <c r="DN53" i="3"/>
  <c r="AY52" i="3"/>
  <c r="AT52" i="3" s="1"/>
  <c r="AX53" i="3"/>
  <c r="AH52" i="3"/>
  <c r="AC52" i="3" s="1"/>
  <c r="AG53" i="3"/>
  <c r="FN52" i="3"/>
  <c r="FI52" i="3" s="1"/>
  <c r="FM53" i="3"/>
  <c r="Q53" i="3"/>
  <c r="L53" i="3" s="1"/>
  <c r="P54" i="3"/>
  <c r="EW52" i="3"/>
  <c r="ER52" i="3" s="1"/>
  <c r="EV53" i="3"/>
  <c r="EF52" i="3"/>
  <c r="EA52" i="3" s="1"/>
  <c r="EE53" i="3"/>
  <c r="BP52" i="3"/>
  <c r="BK52" i="3" s="1"/>
  <c r="BO53" i="3"/>
  <c r="CG53" i="3"/>
  <c r="CB53" i="3" s="1"/>
  <c r="CF54" i="3"/>
  <c r="Q54" i="3" l="1"/>
  <c r="L54" i="3" s="1"/>
  <c r="P55" i="3"/>
  <c r="AY53" i="3"/>
  <c r="AT53" i="3" s="1"/>
  <c r="AX54" i="3"/>
  <c r="CG54" i="3"/>
  <c r="CB54" i="3" s="1"/>
  <c r="CF55" i="3"/>
  <c r="EF53" i="3"/>
  <c r="EA53" i="3" s="1"/>
  <c r="EE54" i="3"/>
  <c r="FN53" i="3"/>
  <c r="FI53" i="3" s="1"/>
  <c r="FM54" i="3"/>
  <c r="BP53" i="3"/>
  <c r="BK53" i="3" s="1"/>
  <c r="BO54" i="3"/>
  <c r="EW53" i="3"/>
  <c r="ER53" i="3" s="1"/>
  <c r="EV54" i="3"/>
  <c r="AH53" i="3"/>
  <c r="AC53" i="3" s="1"/>
  <c r="AG54" i="3"/>
  <c r="DO53" i="3"/>
  <c r="DJ53" i="3" s="1"/>
  <c r="DN54" i="3"/>
  <c r="EF54" i="3" l="1"/>
  <c r="EA54" i="3" s="1"/>
  <c r="EE55" i="3"/>
  <c r="EF55" i="3" s="1"/>
  <c r="EA55" i="3" s="1"/>
  <c r="DO54" i="3"/>
  <c r="DJ54" i="3" s="1"/>
  <c r="DN55" i="3"/>
  <c r="BP54" i="3"/>
  <c r="BK54" i="3" s="1"/>
  <c r="BO55" i="3"/>
  <c r="AY54" i="3"/>
  <c r="AT54" i="3" s="1"/>
  <c r="AX55" i="3"/>
  <c r="EW54" i="3"/>
  <c r="ER54" i="3" s="1"/>
  <c r="EV55" i="3"/>
  <c r="FN54" i="3"/>
  <c r="FI54" i="3" s="1"/>
  <c r="FM55" i="3"/>
  <c r="CG55" i="3"/>
  <c r="CB55" i="3" s="1"/>
  <c r="CF56" i="3"/>
  <c r="Q55" i="3"/>
  <c r="L55" i="3" s="1"/>
  <c r="P56" i="3"/>
  <c r="AH54" i="3"/>
  <c r="AC54" i="3" s="1"/>
  <c r="AG55" i="3"/>
  <c r="AH55" i="3" l="1"/>
  <c r="AC55" i="3" s="1"/>
  <c r="AG56" i="3"/>
  <c r="Q56" i="3"/>
  <c r="L56" i="3" s="1"/>
  <c r="P57" i="3"/>
  <c r="FN55" i="3"/>
  <c r="FI55" i="3" s="1"/>
  <c r="FM56" i="3"/>
  <c r="AY55" i="3"/>
  <c r="AT55" i="3" s="1"/>
  <c r="AX56" i="3"/>
  <c r="DO55" i="3"/>
  <c r="DJ55" i="3" s="1"/>
  <c r="DN56" i="3"/>
  <c r="CG56" i="3"/>
  <c r="CB56" i="3" s="1"/>
  <c r="CF57" i="3"/>
  <c r="EW55" i="3"/>
  <c r="ER55" i="3" s="1"/>
  <c r="EV56" i="3"/>
  <c r="BP55" i="3"/>
  <c r="BK55" i="3" s="1"/>
  <c r="BO56" i="3"/>
  <c r="BP56" i="3" l="1"/>
  <c r="BK56" i="3" s="1"/>
  <c r="BO57" i="3"/>
  <c r="CG57" i="3"/>
  <c r="CB57" i="3" s="1"/>
  <c r="CF58" i="3"/>
  <c r="AY56" i="3"/>
  <c r="AT56" i="3" s="1"/>
  <c r="AX57" i="3"/>
  <c r="Q57" i="3"/>
  <c r="L57" i="3" s="1"/>
  <c r="P58" i="3"/>
  <c r="EW56" i="3"/>
  <c r="ER56" i="3" s="1"/>
  <c r="EV57" i="3"/>
  <c r="DO56" i="3"/>
  <c r="DJ56" i="3" s="1"/>
  <c r="DN57" i="3"/>
  <c r="FN56" i="3"/>
  <c r="FI56" i="3" s="1"/>
  <c r="FC5" i="3" s="1"/>
  <c r="FM57" i="3"/>
  <c r="AH56" i="3"/>
  <c r="AC56" i="3" s="1"/>
  <c r="AG57" i="3"/>
  <c r="FN57" i="3" l="1"/>
  <c r="FI57" i="3" s="1"/>
  <c r="FM58" i="3"/>
  <c r="EW57" i="3"/>
  <c r="ER57" i="3" s="1"/>
  <c r="EV58" i="3"/>
  <c r="EW58" i="3" s="1"/>
  <c r="ER58" i="3" s="1"/>
  <c r="EL5" i="3" s="1"/>
  <c r="AY57" i="3"/>
  <c r="AT57" i="3" s="1"/>
  <c r="AX58" i="3"/>
  <c r="AH57" i="3"/>
  <c r="AC57" i="3" s="1"/>
  <c r="AG58" i="3"/>
  <c r="DO57" i="3"/>
  <c r="DJ57" i="3" s="1"/>
  <c r="DN58" i="3"/>
  <c r="Q58" i="3"/>
  <c r="L58" i="3" s="1"/>
  <c r="P59" i="3"/>
  <c r="CG58" i="3"/>
  <c r="CB58" i="3" s="1"/>
  <c r="CF59" i="3"/>
  <c r="BP57" i="3"/>
  <c r="BK57" i="3" s="1"/>
  <c r="BO58" i="3"/>
  <c r="CG59" i="3" l="1"/>
  <c r="CB59" i="3" s="1"/>
  <c r="CF60" i="3"/>
  <c r="FN58" i="3"/>
  <c r="FI58" i="3" s="1"/>
  <c r="FM59" i="3"/>
  <c r="FN59" i="3" s="1"/>
  <c r="FI59" i="3" s="1"/>
  <c r="Q59" i="3"/>
  <c r="L59" i="3" s="1"/>
  <c r="P60" i="3"/>
  <c r="AH58" i="3"/>
  <c r="AC58" i="3" s="1"/>
  <c r="AG59" i="3"/>
  <c r="DO58" i="3"/>
  <c r="DJ58" i="3" s="1"/>
  <c r="DN59" i="3"/>
  <c r="AY58" i="3"/>
  <c r="AT58" i="3" s="1"/>
  <c r="AX59" i="3"/>
  <c r="BP58" i="3"/>
  <c r="BK58" i="3" s="1"/>
  <c r="BO59" i="3"/>
  <c r="AY59" i="3" l="1"/>
  <c r="AT59" i="3" s="1"/>
  <c r="AX60" i="3"/>
  <c r="AH59" i="3"/>
  <c r="AC59" i="3" s="1"/>
  <c r="AG60" i="3"/>
  <c r="BP59" i="3"/>
  <c r="BK59" i="3" s="1"/>
  <c r="BO60" i="3"/>
  <c r="DO59" i="3"/>
  <c r="DJ59" i="3" s="1"/>
  <c r="DN60" i="3"/>
  <c r="Q60" i="3"/>
  <c r="L60" i="3" s="1"/>
  <c r="P61" i="3"/>
  <c r="CG60" i="3"/>
  <c r="CB60" i="3" s="1"/>
  <c r="CF61" i="3"/>
  <c r="CG61" i="3" l="1"/>
  <c r="CB61" i="3" s="1"/>
  <c r="CF62" i="3"/>
  <c r="DO60" i="3"/>
  <c r="DJ60" i="3" s="1"/>
  <c r="DN61" i="3"/>
  <c r="AH60" i="3"/>
  <c r="AC60" i="3" s="1"/>
  <c r="AG61" i="3"/>
  <c r="Q61" i="3"/>
  <c r="L61" i="3" s="1"/>
  <c r="P62" i="3"/>
  <c r="BP60" i="3"/>
  <c r="BK60" i="3" s="1"/>
  <c r="BO61" i="3"/>
  <c r="AY60" i="3"/>
  <c r="AT60" i="3" s="1"/>
  <c r="AX61" i="3"/>
  <c r="AY61" i="3" l="1"/>
  <c r="AT61" i="3" s="1"/>
  <c r="AX62" i="3"/>
  <c r="Q62" i="3"/>
  <c r="L62" i="3" s="1"/>
  <c r="P63" i="3"/>
  <c r="DO61" i="3"/>
  <c r="DJ61" i="3" s="1"/>
  <c r="DN62" i="3"/>
  <c r="BP61" i="3"/>
  <c r="BK61" i="3" s="1"/>
  <c r="BO62" i="3"/>
  <c r="AH61" i="3"/>
  <c r="AC61" i="3" s="1"/>
  <c r="AG62" i="3"/>
  <c r="CG62" i="3"/>
  <c r="CB62" i="3" s="1"/>
  <c r="CF63" i="3"/>
  <c r="Q63" i="3" l="1"/>
  <c r="L63" i="3" s="1"/>
  <c r="P64" i="3"/>
  <c r="AH62" i="3"/>
  <c r="AC62" i="3" s="1"/>
  <c r="AG63" i="3"/>
  <c r="DO62" i="3"/>
  <c r="DJ62" i="3" s="1"/>
  <c r="DN63" i="3"/>
  <c r="AY62" i="3"/>
  <c r="AT62" i="3" s="1"/>
  <c r="AX63" i="3"/>
  <c r="CG63" i="3"/>
  <c r="CB63" i="3" s="1"/>
  <c r="CF64" i="3"/>
  <c r="BP62" i="3"/>
  <c r="BK62" i="3" s="1"/>
  <c r="BO63" i="3"/>
  <c r="BP63" i="3" l="1"/>
  <c r="BK63" i="3" s="1"/>
  <c r="BO64" i="3"/>
  <c r="AY63" i="3"/>
  <c r="AT63" i="3" s="1"/>
  <c r="AX64" i="3"/>
  <c r="AH63" i="3"/>
  <c r="AC63" i="3" s="1"/>
  <c r="AG64" i="3"/>
  <c r="CG64" i="3"/>
  <c r="CB64" i="3" s="1"/>
  <c r="CF65" i="3"/>
  <c r="DO63" i="3"/>
  <c r="DJ63" i="3" s="1"/>
  <c r="DN64" i="3"/>
  <c r="Q64" i="3"/>
  <c r="L64" i="3" s="1"/>
  <c r="P65" i="3"/>
  <c r="DO64" i="3" l="1"/>
  <c r="DJ64" i="3" s="1"/>
  <c r="DN65" i="3"/>
  <c r="AH64" i="3"/>
  <c r="AC64" i="3" s="1"/>
  <c r="AG65" i="3"/>
  <c r="BP64" i="3"/>
  <c r="BK64" i="3" s="1"/>
  <c r="BO65" i="3"/>
  <c r="Q65" i="3"/>
  <c r="L65" i="3" s="1"/>
  <c r="P66" i="3"/>
  <c r="CG65" i="3"/>
  <c r="CB65" i="3" s="1"/>
  <c r="CF66" i="3"/>
  <c r="AY64" i="3"/>
  <c r="AT64" i="3" s="1"/>
  <c r="AX65" i="3"/>
  <c r="CG66" i="3" l="1"/>
  <c r="CB66" i="3" s="1"/>
  <c r="CF67" i="3"/>
  <c r="BP65" i="3"/>
  <c r="BK65" i="3" s="1"/>
  <c r="BO66" i="3"/>
  <c r="AY65" i="3"/>
  <c r="AT65" i="3" s="1"/>
  <c r="AX66" i="3"/>
  <c r="Q66" i="3"/>
  <c r="L66" i="3" s="1"/>
  <c r="P67" i="3"/>
  <c r="AH65" i="3"/>
  <c r="AC65" i="3" s="1"/>
  <c r="AG66" i="3"/>
  <c r="DO65" i="3"/>
  <c r="DJ65" i="3" s="1"/>
  <c r="DN66" i="3"/>
  <c r="AH66" i="3" l="1"/>
  <c r="AC66" i="3" s="1"/>
  <c r="AG67" i="3"/>
  <c r="AY66" i="3"/>
  <c r="AT66" i="3" s="1"/>
  <c r="AX67" i="3"/>
  <c r="DO66" i="3"/>
  <c r="DJ66" i="3" s="1"/>
  <c r="DN67" i="3"/>
  <c r="Q67" i="3"/>
  <c r="L67" i="3" s="1"/>
  <c r="P68" i="3"/>
  <c r="BP66" i="3"/>
  <c r="BK66" i="3" s="1"/>
  <c r="BO67" i="3"/>
  <c r="CG67" i="3"/>
  <c r="CB67" i="3" s="1"/>
  <c r="CF68" i="3"/>
  <c r="BP67" i="3" l="1"/>
  <c r="BK67" i="3" s="1"/>
  <c r="BO68" i="3"/>
  <c r="DO67" i="3"/>
  <c r="DJ67" i="3" s="1"/>
  <c r="DN68" i="3"/>
  <c r="AH67" i="3"/>
  <c r="AC67" i="3" s="1"/>
  <c r="AG68" i="3"/>
  <c r="CG68" i="3"/>
  <c r="CB68" i="3" s="1"/>
  <c r="CF69" i="3"/>
  <c r="Q68" i="3"/>
  <c r="L68" i="3" s="1"/>
  <c r="P69" i="3"/>
  <c r="AY67" i="3"/>
  <c r="AT67" i="3" s="1"/>
  <c r="AX68" i="3"/>
  <c r="Q69" i="3" l="1"/>
  <c r="L69" i="3" s="1"/>
  <c r="P70" i="3"/>
  <c r="AH68" i="3"/>
  <c r="AC68" i="3" s="1"/>
  <c r="AG69" i="3"/>
  <c r="BP68" i="3"/>
  <c r="BK68" i="3" s="1"/>
  <c r="BO69" i="3"/>
  <c r="AY68" i="3"/>
  <c r="AT68" i="3" s="1"/>
  <c r="AX69" i="3"/>
  <c r="CG69" i="3"/>
  <c r="CB69" i="3" s="1"/>
  <c r="CF70" i="3"/>
  <c r="DO68" i="3"/>
  <c r="DJ68" i="3" s="1"/>
  <c r="DN69" i="3"/>
  <c r="AH69" i="3" l="1"/>
  <c r="AC69" i="3" s="1"/>
  <c r="AG70" i="3"/>
  <c r="CG70" i="3"/>
  <c r="CB70" i="3" s="1"/>
  <c r="CF71" i="3"/>
  <c r="BP69" i="3"/>
  <c r="BK69" i="3" s="1"/>
  <c r="BO70" i="3"/>
  <c r="Q70" i="3"/>
  <c r="L70" i="3" s="1"/>
  <c r="P71" i="3"/>
  <c r="DO69" i="3"/>
  <c r="DJ69" i="3" s="1"/>
  <c r="DN70" i="3"/>
  <c r="AY69" i="3"/>
  <c r="AT69" i="3" s="1"/>
  <c r="AX70" i="3"/>
  <c r="DO70" i="3" l="1"/>
  <c r="DJ70" i="3" s="1"/>
  <c r="DN71" i="3"/>
  <c r="BP70" i="3"/>
  <c r="BK70" i="3" s="1"/>
  <c r="BO71" i="3"/>
  <c r="AH70" i="3"/>
  <c r="AC70" i="3" s="1"/>
  <c r="AG71" i="3"/>
  <c r="AY70" i="3"/>
  <c r="AT70" i="3" s="1"/>
  <c r="AX71" i="3"/>
  <c r="Q71" i="3"/>
  <c r="L71" i="3" s="1"/>
  <c r="P72" i="3"/>
  <c r="CG71" i="3"/>
  <c r="CB71" i="3" s="1"/>
  <c r="CF72" i="3"/>
  <c r="CG72" i="3" l="1"/>
  <c r="CB72" i="3" s="1"/>
  <c r="CF73" i="3"/>
  <c r="AY71" i="3"/>
  <c r="AT71" i="3" s="1"/>
  <c r="AX72" i="3"/>
  <c r="BP71" i="3"/>
  <c r="BK71" i="3" s="1"/>
  <c r="BO72" i="3"/>
  <c r="Q72" i="3"/>
  <c r="L72" i="3" s="1"/>
  <c r="P73" i="3"/>
  <c r="AH71" i="3"/>
  <c r="AC71" i="3" s="1"/>
  <c r="AG72" i="3"/>
  <c r="DO71" i="3"/>
  <c r="DJ71" i="3" s="1"/>
  <c r="DN72" i="3"/>
  <c r="AY72" i="3" l="1"/>
  <c r="AT72" i="3" s="1"/>
  <c r="AX73" i="3"/>
  <c r="AH72" i="3"/>
  <c r="AC72" i="3" s="1"/>
  <c r="AG73" i="3"/>
  <c r="BP72" i="3"/>
  <c r="BK72" i="3" s="1"/>
  <c r="BO73" i="3"/>
  <c r="CG73" i="3"/>
  <c r="CB73" i="3" s="1"/>
  <c r="CF74" i="3"/>
  <c r="DO72" i="3"/>
  <c r="DJ72" i="3" s="1"/>
  <c r="DN73" i="3"/>
  <c r="Q73" i="3"/>
  <c r="L73" i="3" s="1"/>
  <c r="P74" i="3"/>
  <c r="Q74" i="3" l="1"/>
  <c r="L74" i="3" s="1"/>
  <c r="P75" i="3"/>
  <c r="CG74" i="3"/>
  <c r="CB74" i="3" s="1"/>
  <c r="CF75" i="3"/>
  <c r="AH73" i="3"/>
  <c r="AC73" i="3" s="1"/>
  <c r="AG74" i="3"/>
  <c r="DO73" i="3"/>
  <c r="DJ73" i="3" s="1"/>
  <c r="DN74" i="3"/>
  <c r="BP73" i="3"/>
  <c r="BK73" i="3" s="1"/>
  <c r="BO74" i="3"/>
  <c r="AY73" i="3"/>
  <c r="AT73" i="3" s="1"/>
  <c r="AX74" i="3"/>
  <c r="AY74" i="3" l="1"/>
  <c r="AT74" i="3" s="1"/>
  <c r="AX75" i="3"/>
  <c r="DO74" i="3"/>
  <c r="DJ74" i="3" s="1"/>
  <c r="DN75" i="3"/>
  <c r="CG75" i="3"/>
  <c r="CB75" i="3" s="1"/>
  <c r="CF76" i="3"/>
  <c r="BP74" i="3"/>
  <c r="BK74" i="3" s="1"/>
  <c r="BO75" i="3"/>
  <c r="AH74" i="3"/>
  <c r="AC74" i="3" s="1"/>
  <c r="AG75" i="3"/>
  <c r="Q75" i="3"/>
  <c r="L75" i="3" s="1"/>
  <c r="P76" i="3"/>
  <c r="Q76" i="3" l="1"/>
  <c r="L76" i="3" s="1"/>
  <c r="P77" i="3"/>
  <c r="BP75" i="3"/>
  <c r="BK75" i="3" s="1"/>
  <c r="BO76" i="3"/>
  <c r="DO75" i="3"/>
  <c r="DJ75" i="3" s="1"/>
  <c r="DN76" i="3"/>
  <c r="AH75" i="3"/>
  <c r="AC75" i="3" s="1"/>
  <c r="AG76" i="3"/>
  <c r="CG76" i="3"/>
  <c r="CB76" i="3" s="1"/>
  <c r="CF77" i="3"/>
  <c r="AY75" i="3"/>
  <c r="AT75" i="3" s="1"/>
  <c r="AX76" i="3"/>
  <c r="AY76" i="3" l="1"/>
  <c r="AT76" i="3" s="1"/>
  <c r="AX77" i="3"/>
  <c r="AH76" i="3"/>
  <c r="AC76" i="3" s="1"/>
  <c r="AG77" i="3"/>
  <c r="BP76" i="3"/>
  <c r="BK76" i="3" s="1"/>
  <c r="BO77" i="3"/>
  <c r="CG77" i="3"/>
  <c r="CB77" i="3" s="1"/>
  <c r="CF78" i="3"/>
  <c r="DO76" i="3"/>
  <c r="DJ76" i="3" s="1"/>
  <c r="DN77" i="3"/>
  <c r="Q77" i="3"/>
  <c r="L77" i="3" s="1"/>
  <c r="P78" i="3"/>
  <c r="Q78" i="3" l="1"/>
  <c r="L78" i="3" s="1"/>
  <c r="P79" i="3"/>
  <c r="CG78" i="3"/>
  <c r="CB78" i="3" s="1"/>
  <c r="CF79" i="3"/>
  <c r="AH77" i="3"/>
  <c r="AC77" i="3" s="1"/>
  <c r="AG78" i="3"/>
  <c r="DO77" i="3"/>
  <c r="DJ77" i="3" s="1"/>
  <c r="DN78" i="3"/>
  <c r="BP77" i="3"/>
  <c r="BK77" i="3" s="1"/>
  <c r="BO78" i="3"/>
  <c r="AY77" i="3"/>
  <c r="AT77" i="3" s="1"/>
  <c r="AX78" i="3"/>
  <c r="BP78" i="3" l="1"/>
  <c r="BK78" i="3" s="1"/>
  <c r="BO79" i="3"/>
  <c r="Q79" i="3"/>
  <c r="L79" i="3" s="1"/>
  <c r="P80" i="3"/>
  <c r="AY78" i="3"/>
  <c r="AT78" i="3" s="1"/>
  <c r="AX79" i="3"/>
  <c r="DO78" i="3"/>
  <c r="DJ78" i="3" s="1"/>
  <c r="DN79" i="3"/>
  <c r="CG79" i="3"/>
  <c r="CB79" i="3" s="1"/>
  <c r="CF80" i="3"/>
  <c r="AH78" i="3"/>
  <c r="AC78" i="3" s="1"/>
  <c r="AG79" i="3"/>
  <c r="AY79" i="3" l="1"/>
  <c r="AT79" i="3" s="1"/>
  <c r="AX80" i="3"/>
  <c r="AH79" i="3"/>
  <c r="AC79" i="3" s="1"/>
  <c r="AG80" i="3"/>
  <c r="DO79" i="3"/>
  <c r="DJ79" i="3" s="1"/>
  <c r="DN80" i="3"/>
  <c r="Q80" i="3"/>
  <c r="L80" i="3" s="1"/>
  <c r="P81" i="3"/>
  <c r="CG80" i="3"/>
  <c r="CB80" i="3" s="1"/>
  <c r="CF81" i="3"/>
  <c r="BP79" i="3"/>
  <c r="BK79" i="3" s="1"/>
  <c r="BO80" i="3"/>
  <c r="Q81" i="3" l="1"/>
  <c r="L81" i="3" s="1"/>
  <c r="P82" i="3"/>
  <c r="CG81" i="3"/>
  <c r="CB81" i="3" s="1"/>
  <c r="CF82" i="3"/>
  <c r="DO80" i="3"/>
  <c r="DJ80" i="3" s="1"/>
  <c r="DN81" i="3"/>
  <c r="AY80" i="3"/>
  <c r="AT80" i="3" s="1"/>
  <c r="AX81" i="3"/>
  <c r="BP80" i="3"/>
  <c r="BK80" i="3" s="1"/>
  <c r="BO81" i="3"/>
  <c r="AH80" i="3"/>
  <c r="AC80" i="3" s="1"/>
  <c r="AG81" i="3"/>
  <c r="AH81" i="3" l="1"/>
  <c r="AC81" i="3" s="1"/>
  <c r="AG82" i="3"/>
  <c r="CG82" i="3"/>
  <c r="CB82" i="3" s="1"/>
  <c r="CF83" i="3"/>
  <c r="BP81" i="3"/>
  <c r="BK81" i="3" s="1"/>
  <c r="BO82" i="3"/>
  <c r="DO81" i="3"/>
  <c r="DJ81" i="3" s="1"/>
  <c r="DN82" i="3"/>
  <c r="Q82" i="3"/>
  <c r="L82" i="3" s="1"/>
  <c r="P83" i="3"/>
  <c r="AY81" i="3"/>
  <c r="AT81" i="3" s="1"/>
  <c r="AX82" i="3"/>
  <c r="DO82" i="3" l="1"/>
  <c r="DJ82" i="3" s="1"/>
  <c r="DN83" i="3"/>
  <c r="Q83" i="3"/>
  <c r="L83" i="3" s="1"/>
  <c r="P84" i="3"/>
  <c r="BP82" i="3"/>
  <c r="BK82" i="3" s="1"/>
  <c r="BO83" i="3"/>
  <c r="AH82" i="3"/>
  <c r="AC82" i="3" s="1"/>
  <c r="AG83" i="3"/>
  <c r="AY82" i="3"/>
  <c r="AT82" i="3" s="1"/>
  <c r="AX83" i="3"/>
  <c r="CG83" i="3"/>
  <c r="CB83" i="3" s="1"/>
  <c r="CF84" i="3"/>
  <c r="CG84" i="3" l="1"/>
  <c r="CB84" i="3" s="1"/>
  <c r="CF85" i="3"/>
  <c r="Q84" i="3"/>
  <c r="L84" i="3" s="1"/>
  <c r="P85" i="3"/>
  <c r="AY83" i="3"/>
  <c r="AT83" i="3" s="1"/>
  <c r="AX84" i="3"/>
  <c r="BP83" i="3"/>
  <c r="BK83" i="3" s="1"/>
  <c r="BO84" i="3"/>
  <c r="DO83" i="3"/>
  <c r="DJ83" i="3" s="1"/>
  <c r="DN84" i="3"/>
  <c r="AH83" i="3"/>
  <c r="AC83" i="3" s="1"/>
  <c r="AG84" i="3"/>
  <c r="AH84" i="3" l="1"/>
  <c r="AC84" i="3" s="1"/>
  <c r="AG85" i="3"/>
  <c r="Q85" i="3"/>
  <c r="L85" i="3" s="1"/>
  <c r="P86" i="3"/>
  <c r="DO84" i="3"/>
  <c r="DJ84" i="3" s="1"/>
  <c r="DN85" i="3"/>
  <c r="AY84" i="3"/>
  <c r="AT84" i="3" s="1"/>
  <c r="AX85" i="3"/>
  <c r="CG85" i="3"/>
  <c r="CB85" i="3" s="1"/>
  <c r="CF86" i="3"/>
  <c r="BP84" i="3"/>
  <c r="BK84" i="3" s="1"/>
  <c r="BO85" i="3"/>
  <c r="BP85" i="3" l="1"/>
  <c r="BK85" i="3" s="1"/>
  <c r="BO86" i="3"/>
  <c r="AY85" i="3"/>
  <c r="AT85" i="3" s="1"/>
  <c r="AX86" i="3"/>
  <c r="CG86" i="3"/>
  <c r="CB86" i="3" s="1"/>
  <c r="CF87" i="3"/>
  <c r="DO85" i="3"/>
  <c r="DJ85" i="3" s="1"/>
  <c r="DD4" i="3" s="1"/>
  <c r="DN86" i="3"/>
  <c r="AH85" i="3"/>
  <c r="AC85" i="3" s="1"/>
  <c r="AG86" i="3"/>
  <c r="Q86" i="3"/>
  <c r="L86" i="3" s="1"/>
  <c r="P87" i="3"/>
  <c r="AH86" i="3" l="1"/>
  <c r="AC86" i="3" s="1"/>
  <c r="AG87" i="3"/>
  <c r="CG87" i="3"/>
  <c r="CB87" i="3" s="1"/>
  <c r="CF88" i="3"/>
  <c r="BP86" i="3"/>
  <c r="BK86" i="3" s="1"/>
  <c r="BO87" i="3"/>
  <c r="Q87" i="3"/>
  <c r="L87" i="3" s="1"/>
  <c r="P88" i="3"/>
  <c r="DO86" i="3"/>
  <c r="DJ86" i="3" s="1"/>
  <c r="DN87" i="3"/>
  <c r="AY86" i="3"/>
  <c r="AT86" i="3" s="1"/>
  <c r="AX87" i="3"/>
  <c r="CG88" i="3" l="1"/>
  <c r="CB88" i="3" s="1"/>
  <c r="CF89" i="3"/>
  <c r="DO87" i="3"/>
  <c r="DJ87" i="3" s="1"/>
  <c r="DN88" i="3"/>
  <c r="AH87" i="3"/>
  <c r="AC87" i="3" s="1"/>
  <c r="AG88" i="3"/>
  <c r="AY87" i="3"/>
  <c r="AT87" i="3" s="1"/>
  <c r="AX88" i="3"/>
  <c r="Q88" i="3"/>
  <c r="L88" i="3" s="1"/>
  <c r="P89" i="3"/>
  <c r="BP87" i="3"/>
  <c r="BK87" i="3" s="1"/>
  <c r="BO88" i="3"/>
  <c r="DO88" i="3" l="1"/>
  <c r="DJ88" i="3" s="1"/>
  <c r="DN89" i="3"/>
  <c r="Q89" i="3"/>
  <c r="L89" i="3" s="1"/>
  <c r="P90" i="3"/>
  <c r="AH88" i="3"/>
  <c r="AC88" i="3" s="1"/>
  <c r="AG89" i="3"/>
  <c r="BP88" i="3"/>
  <c r="BK88" i="3" s="1"/>
  <c r="BO89" i="3"/>
  <c r="AY88" i="3"/>
  <c r="AT88" i="3" s="1"/>
  <c r="AX89" i="3"/>
  <c r="CG89" i="3"/>
  <c r="CB89" i="3" s="1"/>
  <c r="CF90" i="3"/>
  <c r="BP89" i="3" l="1"/>
  <c r="BK89" i="3" s="1"/>
  <c r="BO90" i="3"/>
  <c r="CG90" i="3"/>
  <c r="CB90" i="3" s="1"/>
  <c r="CF91" i="3"/>
  <c r="Q90" i="3"/>
  <c r="L90" i="3" s="1"/>
  <c r="F4" i="3" s="1"/>
  <c r="P91" i="3"/>
  <c r="AY89" i="3"/>
  <c r="AT89" i="3" s="1"/>
  <c r="AX90" i="3"/>
  <c r="AH89" i="3"/>
  <c r="AC89" i="3" s="1"/>
  <c r="AG90" i="3"/>
  <c r="DO89" i="3"/>
  <c r="DJ89" i="3" s="1"/>
  <c r="DN90" i="3"/>
  <c r="DO90" i="3" l="1"/>
  <c r="DJ90" i="3" s="1"/>
  <c r="DN91" i="3"/>
  <c r="CG91" i="3"/>
  <c r="CB91" i="3" s="1"/>
  <c r="CF92" i="3"/>
  <c r="AH90" i="3"/>
  <c r="AC90" i="3" s="1"/>
  <c r="AG91" i="3"/>
  <c r="Q91" i="3"/>
  <c r="L91" i="3" s="1"/>
  <c r="P92" i="3"/>
  <c r="BP90" i="3"/>
  <c r="BK90" i="3" s="1"/>
  <c r="BO91" i="3"/>
  <c r="AY90" i="3"/>
  <c r="AT90" i="3" s="1"/>
  <c r="AX91" i="3"/>
  <c r="BP91" i="3" l="1"/>
  <c r="BK91" i="3" s="1"/>
  <c r="BO92" i="3"/>
  <c r="AH91" i="3"/>
  <c r="AC91" i="3" s="1"/>
  <c r="AG92" i="3"/>
  <c r="DO91" i="3"/>
  <c r="DJ91" i="3" s="1"/>
  <c r="DN92" i="3"/>
  <c r="AY91" i="3"/>
  <c r="AT91" i="3" s="1"/>
  <c r="AX92" i="3"/>
  <c r="Q92" i="3"/>
  <c r="L92" i="3" s="1"/>
  <c r="P93" i="3"/>
  <c r="CG92" i="3"/>
  <c r="CB92" i="3" s="1"/>
  <c r="CF93" i="3"/>
  <c r="CG93" i="3" l="1"/>
  <c r="CB93" i="3" s="1"/>
  <c r="CF94" i="3"/>
  <c r="AY92" i="3"/>
  <c r="AT92" i="3" s="1"/>
  <c r="AX93" i="3"/>
  <c r="AH92" i="3"/>
  <c r="AC92" i="3" s="1"/>
  <c r="AG93" i="3"/>
  <c r="Q93" i="3"/>
  <c r="L93" i="3" s="1"/>
  <c r="P94" i="3"/>
  <c r="DO92" i="3"/>
  <c r="DJ92" i="3" s="1"/>
  <c r="DN93" i="3"/>
  <c r="BP92" i="3"/>
  <c r="BK92" i="3" s="1"/>
  <c r="BO93" i="3"/>
  <c r="BP93" i="3" l="1"/>
  <c r="BK93" i="3" s="1"/>
  <c r="BO94" i="3"/>
  <c r="Q94" i="3"/>
  <c r="L94" i="3" s="1"/>
  <c r="P95" i="3"/>
  <c r="AY93" i="3"/>
  <c r="AT93" i="3" s="1"/>
  <c r="AX94" i="3"/>
  <c r="DO93" i="3"/>
  <c r="DJ93" i="3" s="1"/>
  <c r="DN94" i="3"/>
  <c r="AH93" i="3"/>
  <c r="AC93" i="3" s="1"/>
  <c r="AG94" i="3"/>
  <c r="CG94" i="3"/>
  <c r="CB94" i="3" s="1"/>
  <c r="CF95" i="3"/>
  <c r="CG95" i="3" l="1"/>
  <c r="CB95" i="3" s="1"/>
  <c r="CF96" i="3"/>
  <c r="DO94" i="3"/>
  <c r="DJ94" i="3" s="1"/>
  <c r="DN95" i="3"/>
  <c r="DO95" i="3" s="1"/>
  <c r="DJ95" i="3" s="1"/>
  <c r="Q95" i="3"/>
  <c r="L95" i="3" s="1"/>
  <c r="P96" i="3"/>
  <c r="AH94" i="3"/>
  <c r="AC94" i="3" s="1"/>
  <c r="AG95" i="3"/>
  <c r="AY94" i="3"/>
  <c r="AT94" i="3" s="1"/>
  <c r="AX95" i="3"/>
  <c r="BP94" i="3"/>
  <c r="BK94" i="3" s="1"/>
  <c r="BO95" i="3"/>
  <c r="BP95" i="3" l="1"/>
  <c r="BK95" i="3" s="1"/>
  <c r="BO96" i="3"/>
  <c r="AH95" i="3"/>
  <c r="AC95" i="3" s="1"/>
  <c r="AG96" i="3"/>
  <c r="AY95" i="3"/>
  <c r="AT95" i="3" s="1"/>
  <c r="AX96" i="3"/>
  <c r="Q96" i="3"/>
  <c r="L96" i="3" s="1"/>
  <c r="P97" i="3"/>
  <c r="CG96" i="3"/>
  <c r="CB96" i="3" s="1"/>
  <c r="CF97" i="3"/>
  <c r="Q97" i="3" l="1"/>
  <c r="L97" i="3" s="1"/>
  <c r="P98" i="3"/>
  <c r="AH96" i="3"/>
  <c r="AC96" i="3" s="1"/>
  <c r="AG97" i="3"/>
  <c r="CG97" i="3"/>
  <c r="CB97" i="3" s="1"/>
  <c r="CF98" i="3"/>
  <c r="AY96" i="3"/>
  <c r="AT96" i="3" s="1"/>
  <c r="AX97" i="3"/>
  <c r="BP96" i="3"/>
  <c r="BK96" i="3" s="1"/>
  <c r="BO97" i="3"/>
  <c r="AY97" i="3" l="1"/>
  <c r="AT97" i="3" s="1"/>
  <c r="AX98" i="3"/>
  <c r="BP97" i="3"/>
  <c r="BK97" i="3" s="1"/>
  <c r="BO98" i="3"/>
  <c r="CG98" i="3"/>
  <c r="CB98" i="3" s="1"/>
  <c r="CF99" i="3"/>
  <c r="Q98" i="3"/>
  <c r="L98" i="3" s="1"/>
  <c r="P99" i="3"/>
  <c r="AH97" i="3"/>
  <c r="AC97" i="3" s="1"/>
  <c r="AG98" i="3"/>
  <c r="Q99" i="3" l="1"/>
  <c r="L99" i="3" s="1"/>
  <c r="P100" i="3"/>
  <c r="BP98" i="3"/>
  <c r="BK98" i="3" s="1"/>
  <c r="BO99" i="3"/>
  <c r="AH98" i="3"/>
  <c r="AC98" i="3" s="1"/>
  <c r="AG99" i="3"/>
  <c r="CG99" i="3"/>
  <c r="CB99" i="3" s="1"/>
  <c r="CF100" i="3"/>
  <c r="AY98" i="3"/>
  <c r="AT98" i="3" s="1"/>
  <c r="AX99" i="3"/>
  <c r="BP99" i="3" l="1"/>
  <c r="BK99" i="3" s="1"/>
  <c r="BO100" i="3"/>
  <c r="AY99" i="3"/>
  <c r="AT99" i="3" s="1"/>
  <c r="AX100" i="3"/>
  <c r="AH99" i="3"/>
  <c r="AC99" i="3" s="1"/>
  <c r="AG100" i="3"/>
  <c r="Q100" i="3"/>
  <c r="L100" i="3" s="1"/>
  <c r="P101" i="3"/>
  <c r="CG100" i="3"/>
  <c r="CB100" i="3" s="1"/>
  <c r="CF101" i="3"/>
  <c r="AY100" i="3" l="1"/>
  <c r="AT100" i="3" s="1"/>
  <c r="AX101" i="3"/>
  <c r="CG101" i="3"/>
  <c r="CB101" i="3" s="1"/>
  <c r="CF102" i="3"/>
  <c r="AH100" i="3"/>
  <c r="AC100" i="3" s="1"/>
  <c r="AG101" i="3"/>
  <c r="BP100" i="3"/>
  <c r="BK100" i="3" s="1"/>
  <c r="BO101" i="3"/>
  <c r="Q101" i="3"/>
  <c r="L101" i="3" s="1"/>
  <c r="P102" i="3"/>
  <c r="BP101" i="3" l="1"/>
  <c r="BK101" i="3" s="1"/>
  <c r="BO102" i="3"/>
  <c r="Q102" i="3"/>
  <c r="L102" i="3" s="1"/>
  <c r="P103" i="3"/>
  <c r="AH101" i="3"/>
  <c r="AC101" i="3" s="1"/>
  <c r="AG102" i="3"/>
  <c r="AY101" i="3"/>
  <c r="AT101" i="3" s="1"/>
  <c r="AX102" i="3"/>
  <c r="CG102" i="3"/>
  <c r="CB102" i="3" s="1"/>
  <c r="CF103" i="3"/>
  <c r="AY102" i="3" l="1"/>
  <c r="AT102" i="3" s="1"/>
  <c r="AN5" i="3" s="1"/>
  <c r="AX103" i="3"/>
  <c r="CG103" i="3"/>
  <c r="CB103" i="3" s="1"/>
  <c r="CF104" i="3"/>
  <c r="AH102" i="3"/>
  <c r="AC102" i="3" s="1"/>
  <c r="AG103" i="3"/>
  <c r="BP102" i="3"/>
  <c r="BK102" i="3" s="1"/>
  <c r="BO103" i="3"/>
  <c r="Q103" i="3"/>
  <c r="L103" i="3" s="1"/>
  <c r="P104" i="3"/>
  <c r="BP103" i="3" l="1"/>
  <c r="BK103" i="3" s="1"/>
  <c r="BO104" i="3"/>
  <c r="BP104" i="3" s="1"/>
  <c r="BK104" i="3" s="1"/>
  <c r="CG104" i="3"/>
  <c r="CB104" i="3" s="1"/>
  <c r="CF105" i="3"/>
  <c r="Q104" i="3"/>
  <c r="L104" i="3" s="1"/>
  <c r="P105" i="3"/>
  <c r="AH103" i="3"/>
  <c r="AC103" i="3" s="1"/>
  <c r="AG104" i="3"/>
  <c r="AY103" i="3"/>
  <c r="AT103" i="3" s="1"/>
  <c r="AX104" i="3"/>
  <c r="BE5" i="3" l="1"/>
  <c r="CG105" i="3"/>
  <c r="CB105" i="3" s="1"/>
  <c r="CF106" i="3"/>
  <c r="AH104" i="3"/>
  <c r="AC104" i="3" s="1"/>
  <c r="AG105" i="3"/>
  <c r="AY104" i="3"/>
  <c r="AT104" i="3" s="1"/>
  <c r="AX105" i="3"/>
  <c r="Q105" i="3"/>
  <c r="L105" i="3" s="1"/>
  <c r="P106" i="3"/>
  <c r="Q106" i="3" l="1"/>
  <c r="L106" i="3" s="1"/>
  <c r="P107" i="3"/>
  <c r="AY105" i="3"/>
  <c r="AT105" i="3" s="1"/>
  <c r="AX106" i="3"/>
  <c r="CG106" i="3"/>
  <c r="CB106" i="3" s="1"/>
  <c r="CF107" i="3"/>
  <c r="AH105" i="3"/>
  <c r="AC105" i="3" s="1"/>
  <c r="AG106" i="3"/>
  <c r="AH106" i="3" l="1"/>
  <c r="AC106" i="3" s="1"/>
  <c r="AG107" i="3"/>
  <c r="AY106" i="3"/>
  <c r="AT106" i="3" s="1"/>
  <c r="AX107" i="3"/>
  <c r="CG107" i="3"/>
  <c r="CB107" i="3" s="1"/>
  <c r="CF108" i="3"/>
  <c r="Q107" i="3"/>
  <c r="L107" i="3" s="1"/>
  <c r="P108" i="3"/>
  <c r="Q108" i="3" l="1"/>
  <c r="L108" i="3" s="1"/>
  <c r="P109" i="3"/>
  <c r="AY107" i="3"/>
  <c r="AT107" i="3" s="1"/>
  <c r="AX108" i="3"/>
  <c r="CG108" i="3"/>
  <c r="CB108" i="3" s="1"/>
  <c r="CF109" i="3"/>
  <c r="AH107" i="3"/>
  <c r="AC107" i="3" s="1"/>
  <c r="AG108" i="3"/>
  <c r="AH108" i="3" l="1"/>
  <c r="AC108" i="3" s="1"/>
  <c r="AG109" i="3"/>
  <c r="AY108" i="3"/>
  <c r="AT108" i="3" s="1"/>
  <c r="AX109" i="3"/>
  <c r="CG109" i="3"/>
  <c r="CB109" i="3" s="1"/>
  <c r="CF110" i="3"/>
  <c r="Q109" i="3"/>
  <c r="L109" i="3" s="1"/>
  <c r="P110" i="3"/>
  <c r="Q110" i="3" l="1"/>
  <c r="L110" i="3" s="1"/>
  <c r="P111" i="3"/>
  <c r="AY109" i="3"/>
  <c r="AT109" i="3" s="1"/>
  <c r="AX110" i="3"/>
  <c r="CG110" i="3"/>
  <c r="CB110" i="3" s="1"/>
  <c r="CF111" i="3"/>
  <c r="AH109" i="3"/>
  <c r="AC109" i="3" s="1"/>
  <c r="AG110" i="3"/>
  <c r="AH110" i="3" l="1"/>
  <c r="AC110" i="3" s="1"/>
  <c r="AG111" i="3"/>
  <c r="AY110" i="3"/>
  <c r="AT110" i="3" s="1"/>
  <c r="AX111" i="3"/>
  <c r="CG111" i="3"/>
  <c r="CB111" i="3" s="1"/>
  <c r="CF112" i="3"/>
  <c r="Q111" i="3"/>
  <c r="L111" i="3" s="1"/>
  <c r="P112" i="3"/>
  <c r="Q112" i="3" l="1"/>
  <c r="L112" i="3" s="1"/>
  <c r="P113" i="3"/>
  <c r="AY111" i="3"/>
  <c r="AT111" i="3" s="1"/>
  <c r="AX112" i="3"/>
  <c r="CG112" i="3"/>
  <c r="CB112" i="3" s="1"/>
  <c r="CF113" i="3"/>
  <c r="AH111" i="3"/>
  <c r="AC111" i="3" s="1"/>
  <c r="AG112" i="3"/>
  <c r="AY112" i="3" l="1"/>
  <c r="AT112" i="3" s="1"/>
  <c r="AX113" i="3"/>
  <c r="AH112" i="3"/>
  <c r="AC112" i="3" s="1"/>
  <c r="AG113" i="3"/>
  <c r="CG113" i="3"/>
  <c r="CB113" i="3" s="1"/>
  <c r="CF114" i="3"/>
  <c r="Q113" i="3"/>
  <c r="L113" i="3" s="1"/>
  <c r="P114" i="3"/>
  <c r="Q114" i="3" l="1"/>
  <c r="L114" i="3" s="1"/>
  <c r="P115" i="3"/>
  <c r="AH113" i="3"/>
  <c r="AC113" i="3" s="1"/>
  <c r="AG114" i="3"/>
  <c r="CG114" i="3"/>
  <c r="CB114" i="3" s="1"/>
  <c r="BV4" i="3" s="1"/>
  <c r="CF115" i="3"/>
  <c r="AY113" i="3"/>
  <c r="AT113" i="3" s="1"/>
  <c r="AX114" i="3"/>
  <c r="AH114" i="3" l="1"/>
  <c r="AC114" i="3" s="1"/>
  <c r="AG115" i="3"/>
  <c r="AY114" i="3"/>
  <c r="AT114" i="3" s="1"/>
  <c r="AX115" i="3"/>
  <c r="CG115" i="3"/>
  <c r="CB115" i="3" s="1"/>
  <c r="CF116" i="3"/>
  <c r="Q115" i="3"/>
  <c r="L115" i="3" s="1"/>
  <c r="P116" i="3"/>
  <c r="AY115" i="3" l="1"/>
  <c r="AT115" i="3" s="1"/>
  <c r="AX116" i="3"/>
  <c r="Q116" i="3"/>
  <c r="L116" i="3" s="1"/>
  <c r="P117" i="3"/>
  <c r="CG116" i="3"/>
  <c r="CB116" i="3" s="1"/>
  <c r="CF117" i="3"/>
  <c r="AH115" i="3"/>
  <c r="AC115" i="3" s="1"/>
  <c r="AG116" i="3"/>
  <c r="Q117" i="3" l="1"/>
  <c r="L117" i="3" s="1"/>
  <c r="P118" i="3"/>
  <c r="AH116" i="3"/>
  <c r="AC116" i="3" s="1"/>
  <c r="AG117" i="3"/>
  <c r="CG117" i="3"/>
  <c r="CB117" i="3" s="1"/>
  <c r="CF118" i="3"/>
  <c r="AY116" i="3"/>
  <c r="AT116" i="3" s="1"/>
  <c r="AX117" i="3"/>
  <c r="AH117" i="3" l="1"/>
  <c r="AC117" i="3" s="1"/>
  <c r="AG118" i="3"/>
  <c r="AY117" i="3"/>
  <c r="AT117" i="3" s="1"/>
  <c r="AX118" i="3"/>
  <c r="CG118" i="3"/>
  <c r="CB118" i="3" s="1"/>
  <c r="CF119" i="3"/>
  <c r="Q118" i="3"/>
  <c r="L118" i="3" s="1"/>
  <c r="P119" i="3"/>
  <c r="AY118" i="3" l="1"/>
  <c r="AT118" i="3" s="1"/>
  <c r="AX119" i="3"/>
  <c r="Q119" i="3"/>
  <c r="L119" i="3" s="1"/>
  <c r="P120" i="3"/>
  <c r="CG119" i="3"/>
  <c r="CB119" i="3" s="1"/>
  <c r="CF120" i="3"/>
  <c r="AH118" i="3"/>
  <c r="AC118" i="3" s="1"/>
  <c r="AG119" i="3"/>
  <c r="Q120" i="3" l="1"/>
  <c r="L120" i="3" s="1"/>
  <c r="P121" i="3"/>
  <c r="AH119" i="3"/>
  <c r="AC119" i="3" s="1"/>
  <c r="AG120" i="3"/>
  <c r="CG120" i="3"/>
  <c r="CB120" i="3" s="1"/>
  <c r="CF121" i="3"/>
  <c r="AY119" i="3"/>
  <c r="AT119" i="3" s="1"/>
  <c r="AX120" i="3"/>
  <c r="CG121" i="3" l="1"/>
  <c r="CB121" i="3" s="1"/>
  <c r="CF122" i="3"/>
  <c r="AY120" i="3"/>
  <c r="AT120" i="3" s="1"/>
  <c r="AX121" i="3"/>
  <c r="AH120" i="3"/>
  <c r="AC120" i="3" s="1"/>
  <c r="AG121" i="3"/>
  <c r="Q121" i="3"/>
  <c r="L121" i="3" s="1"/>
  <c r="P122" i="3"/>
  <c r="AH121" i="3" l="1"/>
  <c r="AC121" i="3" s="1"/>
  <c r="W4" i="3" s="1"/>
  <c r="AG122" i="3"/>
  <c r="Q122" i="3"/>
  <c r="L122" i="3" s="1"/>
  <c r="P123" i="3"/>
  <c r="AY121" i="3"/>
  <c r="AT121" i="3" s="1"/>
  <c r="AX122" i="3"/>
  <c r="CG122" i="3"/>
  <c r="CB122" i="3" s="1"/>
  <c r="CF123" i="3"/>
  <c r="Q123" i="3" l="1"/>
  <c r="L123" i="3" s="1"/>
  <c r="P124" i="3"/>
  <c r="CG123" i="3"/>
  <c r="CB123" i="3" s="1"/>
  <c r="CF124" i="3"/>
  <c r="AY122" i="3"/>
  <c r="AT122" i="3" s="1"/>
  <c r="AX123" i="3"/>
  <c r="AH122" i="3"/>
  <c r="AC122" i="3" s="1"/>
  <c r="AG123" i="3"/>
  <c r="AH123" i="3" l="1"/>
  <c r="AC123" i="3" s="1"/>
  <c r="AG124" i="3"/>
  <c r="CG124" i="3"/>
  <c r="CB124" i="3" s="1"/>
  <c r="CF125" i="3"/>
  <c r="AY123" i="3"/>
  <c r="AT123" i="3" s="1"/>
  <c r="AX124" i="3"/>
  <c r="Q124" i="3"/>
  <c r="L124" i="3" s="1"/>
  <c r="P125" i="3"/>
  <c r="CG125" i="3" l="1"/>
  <c r="CB125" i="3" s="1"/>
  <c r="CF126" i="3"/>
  <c r="Q125" i="3"/>
  <c r="L125" i="3" s="1"/>
  <c r="P126" i="3"/>
  <c r="AY124" i="3"/>
  <c r="AT124" i="3" s="1"/>
  <c r="AX125" i="3"/>
  <c r="AH124" i="3"/>
  <c r="AC124" i="3" s="1"/>
  <c r="AG125" i="3"/>
  <c r="Q126" i="3" l="1"/>
  <c r="L126" i="3" s="1"/>
  <c r="P127" i="3"/>
  <c r="AH125" i="3"/>
  <c r="AC125" i="3" s="1"/>
  <c r="AG126" i="3"/>
  <c r="AY125" i="3"/>
  <c r="AT125" i="3" s="1"/>
  <c r="AX126" i="3"/>
  <c r="CG126" i="3"/>
  <c r="CB126" i="3" s="1"/>
  <c r="CF127" i="3"/>
  <c r="CG127" i="3" l="1"/>
  <c r="CB127" i="3" s="1"/>
  <c r="CF128" i="3"/>
  <c r="AH126" i="3"/>
  <c r="AC126" i="3" s="1"/>
  <c r="AG127" i="3"/>
  <c r="AY126" i="3"/>
  <c r="AT126" i="3" s="1"/>
  <c r="AX127" i="3"/>
  <c r="Q127" i="3"/>
  <c r="L127" i="3" s="1"/>
  <c r="P128" i="3"/>
  <c r="Q128" i="3" l="1"/>
  <c r="L128" i="3" s="1"/>
  <c r="P129" i="3"/>
  <c r="AH127" i="3"/>
  <c r="AC127" i="3" s="1"/>
  <c r="AG128" i="3"/>
  <c r="AY127" i="3"/>
  <c r="AT127" i="3" s="1"/>
  <c r="AX128" i="3"/>
  <c r="CG128" i="3"/>
  <c r="CB128" i="3" s="1"/>
  <c r="CF129" i="3"/>
  <c r="AH128" i="3" l="1"/>
  <c r="AC128" i="3" s="1"/>
  <c r="AG129" i="3"/>
  <c r="CG129" i="3"/>
  <c r="CB129" i="3" s="1"/>
  <c r="CF130" i="3"/>
  <c r="AY128" i="3"/>
  <c r="AT128" i="3" s="1"/>
  <c r="AX129" i="3"/>
  <c r="Q129" i="3"/>
  <c r="L129" i="3" s="1"/>
  <c r="P130" i="3"/>
  <c r="Q130" i="3" l="1"/>
  <c r="L130" i="3" s="1"/>
  <c r="P131" i="3"/>
  <c r="AH129" i="3"/>
  <c r="AC129" i="3" s="1"/>
  <c r="AG130" i="3"/>
  <c r="CG130" i="3"/>
  <c r="CB130" i="3" s="1"/>
  <c r="CF131" i="3"/>
  <c r="AY129" i="3"/>
  <c r="AT129" i="3" s="1"/>
  <c r="AX130" i="3"/>
  <c r="AY130" i="3" l="1"/>
  <c r="AT130" i="3" s="1"/>
  <c r="AX131" i="3"/>
  <c r="AH130" i="3"/>
  <c r="AC130" i="3" s="1"/>
  <c r="AG131" i="3"/>
  <c r="CG131" i="3"/>
  <c r="CB131" i="3" s="1"/>
  <c r="CF132" i="3"/>
  <c r="Q131" i="3"/>
  <c r="L131" i="3" s="1"/>
  <c r="P132" i="3"/>
  <c r="Q132" i="3" l="1"/>
  <c r="L132" i="3" s="1"/>
  <c r="P133" i="3"/>
  <c r="AH131" i="3"/>
  <c r="AC131" i="3" s="1"/>
  <c r="AG132" i="3"/>
  <c r="CG132" i="3"/>
  <c r="CB132" i="3" s="1"/>
  <c r="CF133" i="3"/>
  <c r="AY131" i="3"/>
  <c r="AT131" i="3" s="1"/>
  <c r="AX132" i="3"/>
  <c r="AH132" i="3" l="1"/>
  <c r="AC132" i="3" s="1"/>
  <c r="AG133" i="3"/>
  <c r="CG133" i="3"/>
  <c r="CB133" i="3" s="1"/>
  <c r="CF134" i="3"/>
  <c r="Q133" i="3"/>
  <c r="L133" i="3" s="1"/>
  <c r="P134" i="3"/>
  <c r="AY132" i="3"/>
  <c r="AT132" i="3" s="1"/>
  <c r="AX133" i="3"/>
  <c r="AY133" i="3" l="1"/>
  <c r="AT133" i="3" s="1"/>
  <c r="AX134" i="3"/>
  <c r="CG134" i="3"/>
  <c r="CB134" i="3" s="1"/>
  <c r="CF135" i="3"/>
  <c r="Q134" i="3"/>
  <c r="L134" i="3" s="1"/>
  <c r="P135" i="3"/>
  <c r="AH133" i="3"/>
  <c r="AC133" i="3" s="1"/>
  <c r="AG134" i="3"/>
  <c r="AH134" i="3" l="1"/>
  <c r="AC134" i="3" s="1"/>
  <c r="AG135" i="3"/>
  <c r="CG135" i="3"/>
  <c r="CB135" i="3" s="1"/>
  <c r="CF136" i="3"/>
  <c r="Q135" i="3"/>
  <c r="L135" i="3" s="1"/>
  <c r="P136" i="3"/>
  <c r="AY134" i="3"/>
  <c r="AT134" i="3" s="1"/>
  <c r="AX135" i="3"/>
  <c r="CG136" i="3" l="1"/>
  <c r="CB136" i="3" s="1"/>
  <c r="CF137" i="3"/>
  <c r="AY135" i="3"/>
  <c r="AT135" i="3" s="1"/>
  <c r="AX136" i="3"/>
  <c r="Q136" i="3"/>
  <c r="L136" i="3" s="1"/>
  <c r="P137" i="3"/>
  <c r="AH135" i="3"/>
  <c r="AC135" i="3" s="1"/>
  <c r="AG136" i="3"/>
  <c r="AY136" i="3" l="1"/>
  <c r="AT136" i="3" s="1"/>
  <c r="AX137" i="3"/>
  <c r="AH136" i="3"/>
  <c r="AC136" i="3" s="1"/>
  <c r="AG137" i="3"/>
  <c r="Q137" i="3"/>
  <c r="L137" i="3" s="1"/>
  <c r="P138" i="3"/>
  <c r="CG137" i="3"/>
  <c r="CB137" i="3" s="1"/>
  <c r="CF138" i="3"/>
  <c r="CG138" i="3" l="1"/>
  <c r="CB138" i="3" s="1"/>
  <c r="CF139" i="3"/>
  <c r="AH137" i="3"/>
  <c r="AC137" i="3" s="1"/>
  <c r="AG138" i="3"/>
  <c r="AY137" i="3"/>
  <c r="AT137" i="3" s="1"/>
  <c r="AX138" i="3"/>
  <c r="AY138" i="3" s="1"/>
  <c r="AT138" i="3" s="1"/>
  <c r="Q138" i="3"/>
  <c r="L138" i="3" s="1"/>
  <c r="P139" i="3"/>
  <c r="Q139" i="3" l="1"/>
  <c r="L139" i="3" s="1"/>
  <c r="P140" i="3"/>
  <c r="AH138" i="3"/>
  <c r="AC138" i="3" s="1"/>
  <c r="AG139" i="3"/>
  <c r="CG139" i="3"/>
  <c r="CB139" i="3" s="1"/>
  <c r="CF140" i="3"/>
  <c r="AH139" i="3" l="1"/>
  <c r="AC139" i="3" s="1"/>
  <c r="AG140" i="3"/>
  <c r="CG140" i="3"/>
  <c r="CB140" i="3" s="1"/>
  <c r="CF141" i="3"/>
  <c r="Q140" i="3"/>
  <c r="L140" i="3" s="1"/>
  <c r="P141" i="3"/>
  <c r="CG141" i="3" l="1"/>
  <c r="CB141" i="3" s="1"/>
  <c r="CF142" i="3"/>
  <c r="Q141" i="3"/>
  <c r="L141" i="3" s="1"/>
  <c r="P142" i="3"/>
  <c r="AH140" i="3"/>
  <c r="AC140" i="3" s="1"/>
  <c r="AG141" i="3"/>
  <c r="Q142" i="3" l="1"/>
  <c r="L142" i="3" s="1"/>
  <c r="P143" i="3"/>
  <c r="AH141" i="3"/>
  <c r="AC141" i="3" s="1"/>
  <c r="AG142" i="3"/>
  <c r="CG142" i="3"/>
  <c r="CB142" i="3" s="1"/>
  <c r="CF143" i="3"/>
  <c r="Q143" i="3" l="1"/>
  <c r="L143" i="3" s="1"/>
  <c r="P144" i="3"/>
  <c r="AH142" i="3"/>
  <c r="AC142" i="3" s="1"/>
  <c r="AG143" i="3"/>
  <c r="CG143" i="3"/>
  <c r="CB143" i="3" s="1"/>
  <c r="CF144" i="3"/>
  <c r="AH143" i="3" l="1"/>
  <c r="AC143" i="3" s="1"/>
  <c r="AG144" i="3"/>
  <c r="CG144" i="3"/>
  <c r="CB144" i="3" s="1"/>
  <c r="CF145" i="3"/>
  <c r="Q144" i="3"/>
  <c r="L144" i="3" s="1"/>
  <c r="P145" i="3"/>
  <c r="CG145" i="3" l="1"/>
  <c r="CB145" i="3" s="1"/>
  <c r="CF146" i="3"/>
  <c r="Q145" i="3"/>
  <c r="L145" i="3" s="1"/>
  <c r="P146" i="3"/>
  <c r="AH144" i="3"/>
  <c r="AC144" i="3" s="1"/>
  <c r="AG145" i="3"/>
  <c r="Q146" i="3" l="1"/>
  <c r="L146" i="3" s="1"/>
  <c r="P147" i="3"/>
  <c r="CG146" i="3"/>
  <c r="CB146" i="3" s="1"/>
  <c r="CF147" i="3"/>
  <c r="AH145" i="3"/>
  <c r="AC145" i="3" s="1"/>
  <c r="AG146" i="3"/>
  <c r="Q147" i="3" l="1"/>
  <c r="L147" i="3" s="1"/>
  <c r="P148" i="3"/>
  <c r="CG147" i="3"/>
  <c r="CB147" i="3" s="1"/>
  <c r="CF148" i="3"/>
  <c r="AH146" i="3"/>
  <c r="AC146" i="3" s="1"/>
  <c r="AG147" i="3"/>
  <c r="CG148" i="3" l="1"/>
  <c r="CB148" i="3" s="1"/>
  <c r="CF149" i="3"/>
  <c r="AH147" i="3"/>
  <c r="AC147" i="3" s="1"/>
  <c r="AG148" i="3"/>
  <c r="Q148" i="3"/>
  <c r="L148" i="3" s="1"/>
  <c r="P149" i="3"/>
  <c r="AH148" i="3" l="1"/>
  <c r="AC148" i="3" s="1"/>
  <c r="AG149" i="3"/>
  <c r="Q149" i="3"/>
  <c r="L149" i="3" s="1"/>
  <c r="P150" i="3"/>
  <c r="CG149" i="3"/>
  <c r="CB149" i="3" s="1"/>
  <c r="CF150" i="3"/>
  <c r="Q150" i="3" l="1"/>
  <c r="L150" i="3" s="1"/>
  <c r="P151" i="3"/>
  <c r="CG150" i="3"/>
  <c r="CB150" i="3" s="1"/>
  <c r="CF151" i="3"/>
  <c r="AH149" i="3"/>
  <c r="AC149" i="3" s="1"/>
  <c r="AG150" i="3"/>
  <c r="CG151" i="3" l="1"/>
  <c r="CB151" i="3" s="1"/>
  <c r="CF152" i="3"/>
  <c r="AH150" i="3"/>
  <c r="AC150" i="3" s="1"/>
  <c r="AG151" i="3"/>
  <c r="Q151" i="3"/>
  <c r="L151" i="3" s="1"/>
  <c r="P152" i="3"/>
  <c r="AH151" i="3" l="1"/>
  <c r="AC151" i="3" s="1"/>
  <c r="AG152" i="3"/>
  <c r="Q152" i="3"/>
  <c r="L152" i="3" s="1"/>
  <c r="P153" i="3"/>
  <c r="CG152" i="3"/>
  <c r="CB152" i="3" s="1"/>
  <c r="CF153" i="3"/>
  <c r="Q153" i="3" l="1"/>
  <c r="L153" i="3" s="1"/>
  <c r="P154" i="3"/>
  <c r="CG153" i="3"/>
  <c r="CB153" i="3" s="1"/>
  <c r="CF154" i="3"/>
  <c r="AH152" i="3"/>
  <c r="AC152" i="3" s="1"/>
  <c r="AG153" i="3"/>
  <c r="CG154" i="3" l="1"/>
  <c r="CB154" i="3" s="1"/>
  <c r="CF155" i="3"/>
  <c r="AH153" i="3"/>
  <c r="AC153" i="3" s="1"/>
  <c r="AG154" i="3"/>
  <c r="Q154" i="3"/>
  <c r="L154" i="3" s="1"/>
  <c r="P155" i="3"/>
  <c r="Q155" i="3" s="1"/>
  <c r="L155" i="3" s="1"/>
  <c r="AH154" i="3" l="1"/>
  <c r="AC154" i="3" s="1"/>
  <c r="AG155" i="3"/>
  <c r="CG155" i="3"/>
  <c r="CB155" i="3" s="1"/>
  <c r="CF156" i="3"/>
  <c r="CG156" i="3" l="1"/>
  <c r="CB156" i="3" s="1"/>
  <c r="CF157" i="3"/>
  <c r="AH155" i="3"/>
  <c r="AC155" i="3" s="1"/>
  <c r="AG156" i="3"/>
  <c r="AH156" i="3" l="1"/>
  <c r="AC156" i="3" s="1"/>
  <c r="AG157" i="3"/>
  <c r="CG157" i="3"/>
  <c r="CB157" i="3" s="1"/>
  <c r="CF158" i="3"/>
  <c r="CG158" i="3" l="1"/>
  <c r="CB158" i="3" s="1"/>
  <c r="CF159" i="3"/>
  <c r="AH157" i="3"/>
  <c r="AC157" i="3" s="1"/>
  <c r="AG158" i="3"/>
  <c r="AH158" i="3" l="1"/>
  <c r="AC158" i="3" s="1"/>
  <c r="AG159" i="3"/>
  <c r="CG159" i="3"/>
  <c r="CB159" i="3" s="1"/>
  <c r="CF160" i="3"/>
  <c r="CG160" i="3" l="1"/>
  <c r="CB160" i="3" s="1"/>
  <c r="CF161" i="3"/>
  <c r="AH159" i="3"/>
  <c r="AC159" i="3" s="1"/>
  <c r="AG160" i="3"/>
  <c r="AH160" i="3" l="1"/>
  <c r="AC160" i="3" s="1"/>
  <c r="AG161" i="3"/>
  <c r="CG161" i="3"/>
  <c r="CB161" i="3" s="1"/>
  <c r="CF162" i="3"/>
  <c r="CG162" i="3" l="1"/>
  <c r="CB162" i="3" s="1"/>
  <c r="CF163" i="3"/>
  <c r="CG163" i="3" s="1"/>
  <c r="CB163" i="3" s="1"/>
  <c r="AH161" i="3"/>
  <c r="AC161" i="3" s="1"/>
  <c r="AG162" i="3"/>
  <c r="AH162" i="3" l="1"/>
  <c r="AC162" i="3" s="1"/>
  <c r="AG163" i="3"/>
  <c r="AH163" i="3" l="1"/>
  <c r="AC163" i="3" s="1"/>
  <c r="AG164" i="3"/>
  <c r="AH164" i="3" l="1"/>
  <c r="AC164" i="3" s="1"/>
  <c r="AG165" i="3"/>
  <c r="AH165" i="3" l="1"/>
  <c r="AC165" i="3" s="1"/>
  <c r="AG166" i="3"/>
  <c r="AH166" i="3" l="1"/>
  <c r="AC166" i="3" s="1"/>
  <c r="AG167" i="3"/>
  <c r="AH167" i="3" l="1"/>
  <c r="AC167" i="3" s="1"/>
  <c r="AG168" i="3"/>
  <c r="AH168" i="3" l="1"/>
  <c r="AC168" i="3" s="1"/>
  <c r="AG169" i="3"/>
  <c r="AH169" i="3" l="1"/>
  <c r="AC169" i="3" s="1"/>
  <c r="AG170" i="3"/>
  <c r="AH170" i="3" l="1"/>
  <c r="AC170" i="3" s="1"/>
  <c r="AG171" i="3"/>
  <c r="AH171" i="3" l="1"/>
  <c r="AC171" i="3" s="1"/>
  <c r="AG172" i="3"/>
  <c r="AH172" i="3" l="1"/>
  <c r="AC172" i="3" s="1"/>
  <c r="AG173" i="3"/>
  <c r="AH173" i="3" l="1"/>
  <c r="AC173" i="3" s="1"/>
  <c r="AG174" i="3"/>
  <c r="AH174" i="3" l="1"/>
  <c r="AC174" i="3" s="1"/>
  <c r="AG175" i="3"/>
  <c r="AH175" i="3" s="1"/>
  <c r="AC175" i="3" s="1"/>
</calcChain>
</file>

<file path=xl/sharedStrings.xml><?xml version="1.0" encoding="utf-8"?>
<sst xmlns="http://schemas.openxmlformats.org/spreadsheetml/2006/main" count="555" uniqueCount="79">
  <si>
    <t>5-10%</t>
    <phoneticPr fontId="4" type="noConversion"/>
  </si>
  <si>
    <t>0-10%</t>
    <phoneticPr fontId="4" type="noConversion"/>
  </si>
  <si>
    <t>all</t>
    <phoneticPr fontId="4" type="noConversion"/>
  </si>
  <si>
    <t>5%-</t>
    <phoneticPr fontId="4" type="noConversion"/>
  </si>
  <si>
    <t>2019.12.26</t>
    <phoneticPr fontId="4" type="noConversion"/>
  </si>
  <si>
    <t>2020.01.07</t>
    <phoneticPr fontId="4" type="noConversion"/>
  </si>
  <si>
    <t>2019.12.05</t>
    <phoneticPr fontId="4" type="noConversion"/>
  </si>
  <si>
    <t>2021.07.11</t>
    <phoneticPr fontId="4" type="noConversion"/>
  </si>
  <si>
    <t>2019.11.25</t>
    <phoneticPr fontId="4" type="noConversion"/>
  </si>
  <si>
    <t>2019.12.02</t>
    <phoneticPr fontId="4" type="noConversion"/>
  </si>
  <si>
    <t>2019.11.30</t>
    <phoneticPr fontId="4" type="noConversion"/>
  </si>
  <si>
    <t>2019.12.16</t>
    <phoneticPr fontId="4" type="noConversion"/>
  </si>
  <si>
    <t>2020.10.04</t>
    <phoneticPr fontId="4" type="noConversion"/>
  </si>
  <si>
    <t>675-10</t>
    <phoneticPr fontId="4" type="noConversion"/>
  </si>
  <si>
    <t>0-5</t>
    <phoneticPr fontId="4" type="noConversion"/>
  </si>
  <si>
    <t>5-10% average rate</t>
    <phoneticPr fontId="4" type="noConversion"/>
  </si>
  <si>
    <t>t（min）</t>
  </si>
  <si>
    <r>
      <t>t</t>
    </r>
    <r>
      <rPr>
        <b/>
        <sz val="11"/>
        <color theme="1"/>
        <rFont val="宋体"/>
        <family val="3"/>
        <charset val="134"/>
      </rPr>
      <t>（</t>
    </r>
    <r>
      <rPr>
        <b/>
        <sz val="11"/>
        <color theme="1"/>
        <rFont val="Times New Roman"/>
        <family val="1"/>
      </rPr>
      <t>h</t>
    </r>
    <r>
      <rPr>
        <b/>
        <sz val="11"/>
        <color theme="1"/>
        <rFont val="宋体"/>
        <family val="3"/>
        <charset val="134"/>
      </rPr>
      <t>）</t>
    </r>
    <phoneticPr fontId="4" type="noConversion"/>
  </si>
  <si>
    <t>CO2</t>
  </si>
  <si>
    <r>
      <t>t</t>
    </r>
    <r>
      <rPr>
        <b/>
        <sz val="11"/>
        <color theme="1"/>
        <rFont val="宋体"/>
        <family val="3"/>
        <charset val="134"/>
      </rPr>
      <t>（</t>
    </r>
    <r>
      <rPr>
        <b/>
        <sz val="11"/>
        <color theme="1"/>
        <rFont val="Times New Roman"/>
        <family val="1"/>
      </rPr>
      <t>min</t>
    </r>
    <r>
      <rPr>
        <b/>
        <sz val="11"/>
        <color theme="1"/>
        <rFont val="宋体"/>
        <family val="3"/>
        <charset val="134"/>
      </rPr>
      <t>）</t>
    </r>
    <phoneticPr fontId="4" type="noConversion"/>
  </si>
  <si>
    <t>OK</t>
    <phoneticPr fontId="4" type="noConversion"/>
  </si>
  <si>
    <r>
      <t>0-10%</t>
    </r>
    <r>
      <rPr>
        <sz val="11"/>
        <color theme="1"/>
        <rFont val="宋体"/>
        <family val="1"/>
        <charset val="134"/>
      </rPr>
      <t>平均</t>
    </r>
    <phoneticPr fontId="4" type="noConversion"/>
  </si>
  <si>
    <t>SEM</t>
    <phoneticPr fontId="4" type="noConversion"/>
  </si>
  <si>
    <t>2021.05.25</t>
    <phoneticPr fontId="4" type="noConversion"/>
  </si>
  <si>
    <t>700-10</t>
    <phoneticPr fontId="4" type="noConversion"/>
  </si>
  <si>
    <t>2019.12.18</t>
    <phoneticPr fontId="4" type="noConversion"/>
  </si>
  <si>
    <t>5-</t>
    <phoneticPr fontId="4" type="noConversion"/>
  </si>
  <si>
    <t>0-10%</t>
  </si>
  <si>
    <t>725-10</t>
    <phoneticPr fontId="4" type="noConversion"/>
  </si>
  <si>
    <t>OK</t>
  </si>
  <si>
    <t>2019.12.03</t>
  </si>
  <si>
    <t>5-10%</t>
  </si>
  <si>
    <t>2019.12.20</t>
    <phoneticPr fontId="4" type="noConversion"/>
  </si>
  <si>
    <t>750-10</t>
    <phoneticPr fontId="4" type="noConversion"/>
  </si>
  <si>
    <t>2021.05.18</t>
    <phoneticPr fontId="4" type="noConversion"/>
  </si>
  <si>
    <t>775(1)-10</t>
    <phoneticPr fontId="4" type="noConversion"/>
  </si>
  <si>
    <t>775-10</t>
    <phoneticPr fontId="4" type="noConversion"/>
  </si>
  <si>
    <t>2020.09.29</t>
    <phoneticPr fontId="4" type="noConversion"/>
  </si>
  <si>
    <t>2021.07.12</t>
    <phoneticPr fontId="4" type="noConversion"/>
  </si>
  <si>
    <t>800-10</t>
    <phoneticPr fontId="4" type="noConversion"/>
  </si>
  <si>
    <t>2020.10.03</t>
    <phoneticPr fontId="4" type="noConversion"/>
  </si>
  <si>
    <t>850-10</t>
    <phoneticPr fontId="4" type="noConversion"/>
  </si>
  <si>
    <t>900-10</t>
    <phoneticPr fontId="4" type="noConversion"/>
  </si>
  <si>
    <t>2019.12.10</t>
    <phoneticPr fontId="4" type="noConversion"/>
  </si>
  <si>
    <t>3.75-10%</t>
    <phoneticPr fontId="4" type="noConversion"/>
  </si>
  <si>
    <t>5%-10% av</t>
    <phoneticPr fontId="4" type="noConversion"/>
  </si>
  <si>
    <t>2020.11.07</t>
    <phoneticPr fontId="4" type="noConversion"/>
  </si>
  <si>
    <t>Condition</t>
    <phoneticPr fontId="3" type="noConversion"/>
  </si>
  <si>
    <t>Date</t>
    <phoneticPr fontId="3" type="noConversion"/>
  </si>
  <si>
    <t>calibration</t>
  </si>
  <si>
    <t>Result</t>
    <phoneticPr fontId="3" type="noConversion"/>
  </si>
  <si>
    <t>ML</t>
  </si>
  <si>
    <t>ML</t>
    <phoneticPr fontId="3" type="noConversion"/>
  </si>
  <si>
    <t>Temperature</t>
  </si>
  <si>
    <t>Temperature*time</t>
  </si>
  <si>
    <t>Concentration</t>
  </si>
  <si>
    <t>Rate of ML(g/s)</t>
  </si>
  <si>
    <t>Rate of ML(g/(g.h))</t>
  </si>
  <si>
    <t>Rate of ML(%/h)</t>
  </si>
  <si>
    <t>Rate of ML(g)</t>
  </si>
  <si>
    <t>total ML</t>
  </si>
  <si>
    <t>total ML(%)</t>
  </si>
  <si>
    <t>ML(ratio)</t>
  </si>
  <si>
    <t>ML(ratio)(%)</t>
  </si>
  <si>
    <t>residual Mass</t>
  </si>
  <si>
    <t>residual Mass(%)</t>
  </si>
  <si>
    <t>correction factor</t>
  </si>
  <si>
    <r>
      <t>Mass</t>
    </r>
    <r>
      <rPr>
        <sz val="11"/>
        <color theme="1"/>
        <rFont val="等线"/>
        <family val="2"/>
        <charset val="134"/>
      </rPr>
      <t>（</t>
    </r>
    <r>
      <rPr>
        <sz val="11"/>
        <color theme="1"/>
        <rFont val="Times New Roman"/>
        <family val="1"/>
      </rPr>
      <t>f</t>
    </r>
    <r>
      <rPr>
        <sz val="11"/>
        <color theme="1"/>
        <rFont val="等线"/>
        <family val="2"/>
        <charset val="134"/>
      </rPr>
      <t>）</t>
    </r>
    <phoneticPr fontId="3" type="noConversion"/>
  </si>
  <si>
    <r>
      <rPr>
        <sz val="11"/>
        <color theme="1"/>
        <rFont val="等线"/>
        <family val="2"/>
        <charset val="134"/>
      </rPr>
      <t>质量（</t>
    </r>
    <r>
      <rPr>
        <sz val="11"/>
        <color theme="1"/>
        <rFont val="Times New Roman"/>
        <family val="1"/>
      </rPr>
      <t>f</t>
    </r>
    <r>
      <rPr>
        <sz val="11"/>
        <color theme="1"/>
        <rFont val="等线"/>
        <family val="2"/>
        <charset val="134"/>
      </rPr>
      <t>）</t>
    </r>
    <phoneticPr fontId="4" type="noConversion"/>
  </si>
  <si>
    <r>
      <rPr>
        <sz val="11"/>
        <color theme="1"/>
        <rFont val="等线"/>
        <family val="2"/>
        <charset val="134"/>
      </rPr>
      <t>条件</t>
    </r>
    <phoneticPr fontId="4" type="noConversion"/>
  </si>
  <si>
    <r>
      <rPr>
        <sz val="11"/>
        <color theme="1"/>
        <rFont val="等线"/>
        <family val="2"/>
        <charset val="134"/>
      </rPr>
      <t>时间</t>
    </r>
    <phoneticPr fontId="4" type="noConversion"/>
  </si>
  <si>
    <r>
      <rPr>
        <sz val="11"/>
        <color theme="1"/>
        <rFont val="等线"/>
        <family val="2"/>
        <charset val="134"/>
      </rPr>
      <t>标定</t>
    </r>
    <phoneticPr fontId="4" type="noConversion"/>
  </si>
  <si>
    <r>
      <rPr>
        <sz val="11"/>
        <color theme="1"/>
        <rFont val="等线"/>
        <family val="2"/>
        <charset val="134"/>
      </rPr>
      <t>结果</t>
    </r>
    <phoneticPr fontId="4" type="noConversion"/>
  </si>
  <si>
    <r>
      <t>Mass</t>
    </r>
    <r>
      <rPr>
        <sz val="11"/>
        <color theme="1"/>
        <rFont val="等线"/>
        <family val="2"/>
        <charset val="134"/>
      </rPr>
      <t>（</t>
    </r>
    <r>
      <rPr>
        <sz val="11"/>
        <color theme="1"/>
        <rFont val="Times New Roman"/>
        <family val="1"/>
      </rPr>
      <t>i</t>
    </r>
    <r>
      <rPr>
        <sz val="11"/>
        <color theme="1"/>
        <rFont val="等线"/>
        <family val="2"/>
        <charset val="134"/>
      </rPr>
      <t>）</t>
    </r>
    <phoneticPr fontId="3" type="noConversion"/>
  </si>
  <si>
    <r>
      <t>5-10%</t>
    </r>
    <r>
      <rPr>
        <sz val="11"/>
        <color theme="1"/>
        <rFont val="等线"/>
        <family val="2"/>
        <charset val="134"/>
      </rPr>
      <t>平均</t>
    </r>
    <phoneticPr fontId="4" type="noConversion"/>
  </si>
  <si>
    <r>
      <rPr>
        <sz val="11"/>
        <color theme="1"/>
        <rFont val="等线"/>
        <family val="2"/>
        <charset val="134"/>
      </rPr>
      <t>质量（</t>
    </r>
    <r>
      <rPr>
        <sz val="11"/>
        <color theme="1"/>
        <rFont val="Times New Roman"/>
        <family val="1"/>
      </rPr>
      <t>i</t>
    </r>
    <r>
      <rPr>
        <sz val="11"/>
        <color theme="1"/>
        <rFont val="等线"/>
        <family val="2"/>
        <charset val="134"/>
      </rPr>
      <t>）</t>
    </r>
    <phoneticPr fontId="4" type="noConversion"/>
  </si>
  <si>
    <r>
      <rPr>
        <sz val="11"/>
        <color theme="1"/>
        <rFont val="等线"/>
        <family val="2"/>
        <charset val="134"/>
      </rPr>
      <t>总平均</t>
    </r>
    <phoneticPr fontId="4" type="noConversion"/>
  </si>
  <si>
    <r>
      <t>t</t>
    </r>
    <r>
      <rPr>
        <sz val="11"/>
        <color theme="1"/>
        <rFont val="等线"/>
        <family val="2"/>
        <charset val="134"/>
      </rPr>
      <t>（</t>
    </r>
    <r>
      <rPr>
        <sz val="11"/>
        <color theme="1"/>
        <rFont val="Times New Roman"/>
        <family val="1"/>
      </rPr>
      <t>min</t>
    </r>
    <r>
      <rPr>
        <sz val="11"/>
        <color theme="1"/>
        <rFont val="等线"/>
        <family val="2"/>
        <charset val="134"/>
      </rPr>
      <t>）</t>
    </r>
  </si>
  <si>
    <r>
      <t>t</t>
    </r>
    <r>
      <rPr>
        <sz val="11"/>
        <color theme="1"/>
        <rFont val="等线"/>
        <family val="2"/>
        <charset val="134"/>
      </rPr>
      <t>（</t>
    </r>
    <r>
      <rPr>
        <sz val="11"/>
        <color theme="1"/>
        <rFont val="Times New Roman"/>
        <family val="1"/>
      </rPr>
      <t>h</t>
    </r>
    <r>
      <rPr>
        <sz val="11"/>
        <color theme="1"/>
        <rFont val="等线"/>
        <family val="2"/>
        <charset val="134"/>
      </rPr>
      <t>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</si>
</sst>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1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sz val="11"/>
      <color theme="1"/>
      <name val="宋体"/>
      <family val="1"/>
      <charset val="134"/>
    </font>
    <font>
      <sz val="11"/>
      <name val="Times New Roman"/>
      <family val="1"/>
    </font>
    <font>
      <sz val="11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46">
    <xf numFmtId="0" fontId="0" fillId="0" borderId="0" xfId="0">
      <alignment vertical="center"/>
    </xf>
    <xf numFmtId="176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8" borderId="0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3" borderId="0" xfId="0" applyFont="1" applyFill="1" applyAlignment="1"/>
    <xf numFmtId="0" fontId="5" fillId="0" borderId="0" xfId="0" applyFont="1" applyAlignment="1"/>
    <xf numFmtId="0" fontId="5" fillId="2" borderId="0" xfId="0" applyFont="1" applyFill="1" applyAlignment="1"/>
    <xf numFmtId="0" fontId="5" fillId="5" borderId="0" xfId="0" applyFont="1" applyFill="1" applyAlignment="1"/>
    <xf numFmtId="0" fontId="5" fillId="7" borderId="0" xfId="0" applyFont="1" applyFill="1" applyAlignment="1"/>
    <xf numFmtId="0" fontId="5" fillId="0" borderId="0" xfId="0" applyFont="1" applyFill="1" applyBorder="1" applyAlignment="1">
      <alignment vertical="center"/>
    </xf>
    <xf numFmtId="0" fontId="5" fillId="0" borderId="0" xfId="0" applyFont="1">
      <alignment vertical="center"/>
    </xf>
    <xf numFmtId="0" fontId="5" fillId="4" borderId="0" xfId="0" applyFont="1" applyFill="1" applyAlignment="1"/>
    <xf numFmtId="0" fontId="5" fillId="5" borderId="0" xfId="0" applyFont="1" applyFill="1" applyAlignment="1">
      <alignment horizontal="center"/>
    </xf>
    <xf numFmtId="0" fontId="9" fillId="5" borderId="0" xfId="0" applyFont="1" applyFill="1" applyAlignment="1"/>
    <xf numFmtId="0" fontId="10" fillId="0" borderId="0" xfId="0" applyFont="1" applyAlignment="1"/>
    <xf numFmtId="0" fontId="9" fillId="0" borderId="0" xfId="0" applyFont="1" applyAlignment="1"/>
  </cellXfs>
  <cellStyles count="2">
    <cellStyle name="常规" xfId="0" builtinId="0"/>
    <cellStyle name="常规 2" xfId="1" xr:uid="{16E0294E-5CF3-4368-B569-F8571FFD54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074DA-C02C-408D-BB94-D02EEFD05535}">
  <dimension ref="A1:MP186"/>
  <sheetViews>
    <sheetView tabSelected="1" zoomScale="85" zoomScaleNormal="85" workbookViewId="0">
      <selection activeCell="Q11" sqref="Q11"/>
    </sheetView>
  </sheetViews>
  <sheetFormatPr defaultRowHeight="15" x14ac:dyDescent="0.25"/>
  <cols>
    <col min="1" max="1" width="9" style="34"/>
    <col min="2" max="5" width="9" style="35"/>
    <col min="6" max="6" width="13" style="35" bestFit="1" customWidth="1"/>
    <col min="7" max="11" width="9" style="35"/>
    <col min="12" max="12" width="12.25" style="35" customWidth="1"/>
    <col min="13" max="17" width="9" style="35"/>
    <col min="18" max="18" width="9" style="34"/>
    <col min="19" max="21" width="9" style="35"/>
    <col min="22" max="22" width="16.5" style="35" customWidth="1"/>
    <col min="23" max="23" width="13" style="35" bestFit="1" customWidth="1"/>
    <col min="24" max="28" width="9" style="35"/>
    <col min="29" max="29" width="12.25" style="35" customWidth="1"/>
    <col min="30" max="39" width="9" style="35"/>
    <col min="40" max="40" width="13" style="35" bestFit="1" customWidth="1"/>
    <col min="41" max="56" width="9" style="35"/>
    <col min="57" max="57" width="13" style="35" bestFit="1" customWidth="1"/>
    <col min="58" max="58" width="9" style="35"/>
    <col min="59" max="59" width="9.75" style="35" customWidth="1"/>
    <col min="60" max="61" width="9" style="35"/>
    <col min="62" max="62" width="11.625" style="35" bestFit="1" customWidth="1"/>
    <col min="63" max="63" width="9" style="35"/>
    <col min="64" max="64" width="11.625" style="35" bestFit="1" customWidth="1"/>
    <col min="65" max="65" width="14.375" style="35" customWidth="1"/>
    <col min="66" max="68" width="9" style="35"/>
    <col min="69" max="69" width="9" style="34"/>
    <col min="70" max="72" width="9" style="35"/>
    <col min="73" max="73" width="11.5" style="35" customWidth="1"/>
    <col min="74" max="74" width="13" style="35" bestFit="1" customWidth="1"/>
    <col min="75" max="85" width="9" style="35"/>
    <col min="86" max="102" width="9" style="40"/>
    <col min="103" max="103" width="9" style="34"/>
    <col min="104" max="107" width="9" style="35"/>
    <col min="108" max="108" width="13" style="35" bestFit="1" customWidth="1"/>
    <col min="109" max="112" width="9" style="35"/>
    <col min="113" max="113" width="11.375" style="35" customWidth="1"/>
    <col min="114" max="114" width="12.25" style="35" customWidth="1"/>
    <col min="115" max="119" width="9" style="35"/>
    <col min="120" max="120" width="9" style="38"/>
    <col min="121" max="124" width="9" style="35"/>
    <col min="125" max="125" width="10.875" style="35" customWidth="1"/>
    <col min="126" max="126" width="9" style="35"/>
    <col min="127" max="127" width="13.25" style="35" customWidth="1"/>
    <col min="128" max="128" width="9" style="35"/>
    <col min="129" max="129" width="16.875" style="35" customWidth="1"/>
    <col min="130" max="132" width="14.375" style="35" customWidth="1"/>
    <col min="133" max="133" width="13.75" style="35" customWidth="1"/>
    <col min="134" max="136" width="14.25" style="35" customWidth="1"/>
    <col min="137" max="141" width="9" style="35"/>
    <col min="142" max="142" width="13" style="35" bestFit="1" customWidth="1"/>
    <col min="143" max="158" width="9" style="35"/>
    <col min="159" max="159" width="13" style="35" bestFit="1" customWidth="1"/>
    <col min="160" max="175" width="9" style="35"/>
    <col min="176" max="176" width="10.875" style="35" customWidth="1"/>
    <col min="177" max="177" width="9" style="35"/>
    <col min="178" max="178" width="13.25" style="35" customWidth="1"/>
    <col min="179" max="179" width="9" style="35"/>
    <col min="180" max="180" width="16.875" style="35" customWidth="1"/>
    <col min="181" max="183" width="14.375" style="35" customWidth="1"/>
    <col min="184" max="184" width="13.75" style="35" customWidth="1"/>
    <col min="185" max="187" width="14.25" style="35" customWidth="1"/>
    <col min="188" max="188" width="9" style="34"/>
    <col min="189" max="192" width="9" style="35"/>
    <col min="193" max="193" width="13" style="35" bestFit="1" customWidth="1"/>
    <col min="194" max="198" width="9" style="35"/>
    <col min="199" max="199" width="12.25" style="35" customWidth="1"/>
    <col min="200" max="209" width="9" style="35"/>
    <col min="210" max="210" width="13" style="35" bestFit="1" customWidth="1"/>
    <col min="211" max="226" width="9" style="35"/>
    <col min="227" max="227" width="10.875" style="35" customWidth="1"/>
    <col min="228" max="231" width="9" style="35"/>
    <col min="232" max="232" width="11.625" style="35" bestFit="1" customWidth="1"/>
    <col min="233" max="233" width="11.625" style="35" customWidth="1"/>
    <col min="234" max="234" width="14.375" style="35" customWidth="1"/>
    <col min="235" max="238" width="9" style="35"/>
    <col min="239" max="239" width="9" style="34"/>
    <col min="240" max="243" width="9" style="35"/>
    <col min="244" max="244" width="13" style="35" bestFit="1" customWidth="1"/>
    <col min="245" max="249" width="9" style="35"/>
    <col min="250" max="250" width="12.25" style="35" customWidth="1"/>
    <col min="251" max="258" width="9" style="35"/>
    <col min="259" max="259" width="10.875" style="35" customWidth="1"/>
    <col min="260" max="260" width="9" style="35"/>
    <col min="261" max="261" width="13.25" style="35" customWidth="1"/>
    <col min="262" max="262" width="9" style="35"/>
    <col min="263" max="263" width="16.875" style="35" customWidth="1"/>
    <col min="264" max="265" width="14.375" style="35" customWidth="1"/>
    <col min="266" max="266" width="13.75" style="35" customWidth="1"/>
    <col min="267" max="269" width="14.25" style="35" customWidth="1"/>
    <col min="270" max="270" width="9" style="34"/>
    <col min="271" max="308" width="9" style="35"/>
    <col min="309" max="309" width="10.875" style="35" customWidth="1"/>
    <col min="310" max="311" width="9" style="35"/>
    <col min="312" max="312" width="9.5" style="35" bestFit="1" customWidth="1"/>
    <col min="313" max="315" width="9" style="35"/>
    <col min="316" max="316" width="14.375" style="35" customWidth="1"/>
    <col min="317" max="320" width="9" style="35"/>
    <col min="321" max="321" width="9" style="34"/>
    <col min="322" max="331" width="9" style="35"/>
    <col min="332" max="332" width="12.125" style="35" customWidth="1"/>
    <col min="333" max="354" width="9" style="35"/>
    <col min="355" max="16384" width="9" style="40"/>
  </cols>
  <sheetData>
    <row r="1" spans="1:354" x14ac:dyDescent="0.25">
      <c r="A1" s="34" t="s">
        <v>47</v>
      </c>
      <c r="C1" s="37" t="s">
        <v>13</v>
      </c>
      <c r="G1" s="27"/>
      <c r="N1" s="27"/>
      <c r="T1" s="37" t="s">
        <v>13</v>
      </c>
      <c r="U1" s="35" t="s">
        <v>20</v>
      </c>
      <c r="X1" s="27"/>
      <c r="AE1" s="27"/>
      <c r="AK1" s="37" t="s">
        <v>13</v>
      </c>
      <c r="AL1" s="35" t="s">
        <v>20</v>
      </c>
      <c r="AM1" s="36" t="s">
        <v>22</v>
      </c>
      <c r="AN1" s="35">
        <v>202107</v>
      </c>
      <c r="AO1" s="27"/>
      <c r="AV1" s="27"/>
      <c r="BB1" s="37" t="s">
        <v>24</v>
      </c>
      <c r="BF1" s="27"/>
      <c r="BM1" s="27"/>
      <c r="BS1" s="37" t="s">
        <v>24</v>
      </c>
      <c r="BT1" s="35" t="s">
        <v>20</v>
      </c>
      <c r="BU1" s="36" t="s">
        <v>22</v>
      </c>
      <c r="BW1" s="27"/>
      <c r="CD1" s="27"/>
      <c r="CJ1" s="37" t="s">
        <v>28</v>
      </c>
      <c r="CK1" s="40" t="s">
        <v>29</v>
      </c>
      <c r="DA1" s="37" t="s">
        <v>28</v>
      </c>
      <c r="DB1" s="35" t="s">
        <v>20</v>
      </c>
      <c r="DC1" s="36" t="s">
        <v>22</v>
      </c>
      <c r="DE1" s="27"/>
      <c r="DL1" s="27"/>
      <c r="DR1" s="37" t="s">
        <v>33</v>
      </c>
      <c r="DS1" s="35" t="s">
        <v>20</v>
      </c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34"/>
      <c r="EI1" s="37" t="s">
        <v>33</v>
      </c>
      <c r="EM1" s="27"/>
      <c r="ET1" s="27"/>
      <c r="EZ1" s="37" t="s">
        <v>33</v>
      </c>
      <c r="FA1" s="35" t="s">
        <v>20</v>
      </c>
      <c r="FB1" s="41"/>
      <c r="FD1" s="27"/>
      <c r="FK1" s="27"/>
      <c r="FO1" s="35" t="s">
        <v>69</v>
      </c>
      <c r="FQ1" s="42" t="s">
        <v>35</v>
      </c>
      <c r="FR1" s="27" t="s">
        <v>20</v>
      </c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H1" s="37" t="s">
        <v>36</v>
      </c>
      <c r="GI1" s="35" t="s">
        <v>20</v>
      </c>
      <c r="GJ1" s="36" t="s">
        <v>22</v>
      </c>
      <c r="GL1" s="27"/>
      <c r="GS1" s="27"/>
      <c r="GY1" s="37" t="s">
        <v>36</v>
      </c>
      <c r="GZ1" s="35" t="s">
        <v>20</v>
      </c>
      <c r="HA1" s="41"/>
      <c r="HC1" s="27"/>
      <c r="HJ1" s="27"/>
      <c r="HP1" s="37" t="s">
        <v>39</v>
      </c>
      <c r="HQ1" s="35" t="s">
        <v>20</v>
      </c>
      <c r="HR1" s="36" t="s">
        <v>22</v>
      </c>
      <c r="HS1" s="27">
        <v>202107</v>
      </c>
      <c r="HZ1" s="27"/>
      <c r="IG1" s="37" t="s">
        <v>39</v>
      </c>
      <c r="IH1" s="35" t="s">
        <v>20</v>
      </c>
      <c r="IK1" s="27"/>
      <c r="IR1" s="27"/>
      <c r="IV1" s="43" t="s">
        <v>41</v>
      </c>
      <c r="IW1" s="35" t="s">
        <v>20</v>
      </c>
      <c r="IY1" s="27"/>
      <c r="IZ1" s="27"/>
      <c r="JA1" s="27"/>
      <c r="JB1" s="27"/>
      <c r="JC1" s="27"/>
      <c r="JD1" s="27"/>
      <c r="JE1" s="27"/>
      <c r="JF1" s="27"/>
      <c r="JG1" s="27"/>
      <c r="JH1" s="27"/>
      <c r="JI1" s="27"/>
      <c r="JL1" s="37" t="s">
        <v>41</v>
      </c>
      <c r="JM1" s="35" t="s">
        <v>20</v>
      </c>
      <c r="JN1" s="36" t="s">
        <v>22</v>
      </c>
      <c r="JO1" s="35">
        <v>202107</v>
      </c>
      <c r="JP1" s="27"/>
      <c r="JW1" s="27"/>
      <c r="KA1" s="34"/>
      <c r="KC1" s="37" t="s">
        <v>41</v>
      </c>
      <c r="KG1" s="27"/>
      <c r="KN1" s="27"/>
      <c r="KT1" s="37" t="s">
        <v>42</v>
      </c>
      <c r="KU1" s="35" t="s">
        <v>20</v>
      </c>
      <c r="KV1" s="36" t="s">
        <v>22</v>
      </c>
      <c r="KW1" s="27"/>
      <c r="LD1" s="27"/>
      <c r="LK1" s="37" t="s">
        <v>42</v>
      </c>
      <c r="LO1" s="27"/>
      <c r="LV1" s="27"/>
      <c r="LZ1" s="34"/>
      <c r="MB1" s="37" t="s">
        <v>42</v>
      </c>
      <c r="MF1" s="27"/>
      <c r="MM1" s="27"/>
    </row>
    <row r="2" spans="1:354" x14ac:dyDescent="0.25">
      <c r="A2" s="34" t="s">
        <v>48</v>
      </c>
      <c r="C2" s="35" t="s">
        <v>4</v>
      </c>
      <c r="E2" s="35" t="s">
        <v>14</v>
      </c>
      <c r="F2" s="35">
        <f>SUM(F11:F103)/(D103-D10)</f>
        <v>674.65116279069764</v>
      </c>
      <c r="T2" s="35" t="s">
        <v>5</v>
      </c>
      <c r="V2" s="35" t="s">
        <v>14</v>
      </c>
      <c r="W2" s="35">
        <f>SUM(W11:W50)/(U50-U10)</f>
        <v>674.71634615384619</v>
      </c>
      <c r="AK2" s="35" t="s">
        <v>23</v>
      </c>
      <c r="AN2" s="35">
        <f>SUM(AN11:AN75)/(AL75-AL10)</f>
        <v>675.07291666666663</v>
      </c>
      <c r="BB2" s="35" t="s">
        <v>6</v>
      </c>
      <c r="BS2" s="35" t="s">
        <v>25</v>
      </c>
      <c r="BU2" s="35" t="s">
        <v>14</v>
      </c>
      <c r="BV2" s="35">
        <f>SUM(BV11:BV83)/(BT83-BT10)</f>
        <v>699.77272727272725</v>
      </c>
      <c r="CJ2" s="40" t="s">
        <v>30</v>
      </c>
      <c r="DA2" s="35" t="s">
        <v>32</v>
      </c>
      <c r="DD2" s="35">
        <f>SUM(DD11:DD63)/(DB63-DB10)</f>
        <v>724.74509803921569</v>
      </c>
      <c r="DR2" s="35" t="s">
        <v>10</v>
      </c>
      <c r="DU2" s="35">
        <f>SUM(DU11:DU59)/(DS59-DS10)</f>
        <v>749.70192307692309</v>
      </c>
      <c r="DY2" s="6"/>
      <c r="EG2" s="34"/>
      <c r="EI2" s="35" t="s">
        <v>34</v>
      </c>
      <c r="EZ2" s="35" t="s">
        <v>7</v>
      </c>
      <c r="FB2" s="35" t="s">
        <v>14</v>
      </c>
      <c r="FC2" s="35">
        <f>SUM(FC11:FC38)/(FA38-FA10)</f>
        <v>749.67857142857144</v>
      </c>
      <c r="FO2" s="35" t="s">
        <v>70</v>
      </c>
      <c r="FQ2" s="35" t="s">
        <v>8</v>
      </c>
      <c r="FS2" s="35" t="s">
        <v>14</v>
      </c>
      <c r="FT2" s="35">
        <f>SUM(FT11:FT36)/(FR36-FR10)</f>
        <v>777.96</v>
      </c>
      <c r="GH2" s="35" t="s">
        <v>37</v>
      </c>
      <c r="GJ2" s="35" t="s">
        <v>14</v>
      </c>
      <c r="GK2" s="35">
        <f>SUM(GK11:GK31)/(GI31-GI10)</f>
        <v>774.5</v>
      </c>
      <c r="GY2" s="35" t="s">
        <v>38</v>
      </c>
      <c r="HB2" s="35">
        <f>SUM(HB11:HB28)/(GZ28-GZ10)</f>
        <v>774.94444444444446</v>
      </c>
      <c r="HP2" s="35" t="s">
        <v>9</v>
      </c>
      <c r="HS2" s="35">
        <f>SUM(HS11:HS31)/(HQ31-HQ10)</f>
        <v>801</v>
      </c>
      <c r="IG2" s="35" t="s">
        <v>40</v>
      </c>
      <c r="IV2" s="35" t="s">
        <v>10</v>
      </c>
      <c r="JL2" s="35" t="s">
        <v>11</v>
      </c>
      <c r="JN2" s="35" t="s">
        <v>3</v>
      </c>
      <c r="JO2" s="35">
        <f>SUM(JO20:JO29)/(JM29-JM19)</f>
        <v>851.55555555555554</v>
      </c>
      <c r="JQ2" s="38">
        <f>JO2+273.15</f>
        <v>1124.7055555555555</v>
      </c>
      <c r="KA2" s="34"/>
      <c r="KC2" s="35" t="s">
        <v>12</v>
      </c>
      <c r="KT2" s="35" t="s">
        <v>9</v>
      </c>
      <c r="KW2" s="35">
        <f>SUM(KW11:KW20)/(KU20-KU10)</f>
        <v>899.2</v>
      </c>
      <c r="LK2" s="35" t="s">
        <v>43</v>
      </c>
      <c r="LN2" s="35">
        <f>SUM(LN11:LN14)/(LL14-LL10)</f>
        <v>898.875</v>
      </c>
      <c r="LZ2" s="34"/>
      <c r="MB2" s="35" t="s">
        <v>46</v>
      </c>
    </row>
    <row r="3" spans="1:354" x14ac:dyDescent="0.25">
      <c r="E3" s="35" t="s">
        <v>3</v>
      </c>
      <c r="F3" s="35">
        <f>SUM(F103:F143)/(D143-D102)</f>
        <v>675.1044776119403</v>
      </c>
      <c r="H3" s="35">
        <f>273.15+F3</f>
        <v>948.25447761194027</v>
      </c>
      <c r="V3" s="35" t="s">
        <v>3</v>
      </c>
      <c r="W3" s="35">
        <f>SUM(W50:W172)/(U172-U49)</f>
        <v>675.20805369127515</v>
      </c>
      <c r="Y3" s="6">
        <f>W3+273.15</f>
        <v>948.35805369127513</v>
      </c>
      <c r="AM3" s="35" t="s">
        <v>3</v>
      </c>
      <c r="AN3" s="35">
        <f>SUM(AN75:AN186)/(AL186-AL74)</f>
        <v>675.3732876712329</v>
      </c>
      <c r="AP3" s="35">
        <f>273.15+AN3</f>
        <v>948.52328767123288</v>
      </c>
      <c r="BE3" s="35">
        <f>SUM(BE11:BE68)/(BC68-BC10)</f>
        <v>700.39130434782612</v>
      </c>
      <c r="BU3" s="35" t="s">
        <v>26</v>
      </c>
      <c r="BV3" s="35">
        <f>SUM(BV83:BV167)/(BT167-BT82)</f>
        <v>700.2268041237113</v>
      </c>
      <c r="BX3" s="38">
        <f>273.15+BV3</f>
        <v>973.37680412371128</v>
      </c>
      <c r="CM3" s="40">
        <v>725.40306122448976</v>
      </c>
      <c r="DC3" s="35" t="s">
        <v>3</v>
      </c>
      <c r="DD3" s="35">
        <f>SUM(DD63:DD100)/(DB100-DB62)</f>
        <v>724.8</v>
      </c>
      <c r="DF3" s="38">
        <f>273.15+DD3</f>
        <v>997.94999999999993</v>
      </c>
      <c r="DT3" s="35" t="s">
        <v>3</v>
      </c>
      <c r="DU3" s="35">
        <f>SUM(DU59:DU78)/(DS78-DS58)</f>
        <v>749.97916666666663</v>
      </c>
      <c r="DW3" s="6">
        <f>DU3+273.15</f>
        <v>1023.1291666666666</v>
      </c>
      <c r="EG3" s="34"/>
      <c r="FB3" s="35" t="s">
        <v>3</v>
      </c>
      <c r="FC3" s="35">
        <f>SUM(FC38:FC59)/(FA59-FA37)</f>
        <v>749.86363636363637</v>
      </c>
      <c r="FE3" s="6">
        <f>FC3+273.15</f>
        <v>1023.0136363636364</v>
      </c>
      <c r="FS3" s="35" t="s">
        <v>3</v>
      </c>
      <c r="FT3" s="35">
        <f>SUM(FT36:FT57)/(FR57-FR35)</f>
        <v>778.20940170940173</v>
      </c>
      <c r="FV3" s="6">
        <f>273.15+FT3</f>
        <v>1051.3594017094017</v>
      </c>
      <c r="GK3" s="35">
        <f>SUM(GK52:GK82)/(GI82-GI51)</f>
        <v>774.4677419354839</v>
      </c>
      <c r="GM3" s="6">
        <f>GK3+273.15</f>
        <v>1047.617741935484</v>
      </c>
      <c r="HA3" s="35" t="s">
        <v>3</v>
      </c>
      <c r="HB3" s="35">
        <f>SUM(HB28:HB34)/(GZ34-GZ27)</f>
        <v>774.96153846153845</v>
      </c>
      <c r="HD3" s="35">
        <f>273.15+HB3</f>
        <v>1048.1115384615384</v>
      </c>
      <c r="HR3" s="35" t="s">
        <v>3</v>
      </c>
      <c r="HS3" s="35">
        <f>SUM(HS31:HS42)/(HQ42-HQ30)</f>
        <v>802.57142857142856</v>
      </c>
      <c r="HU3" s="2">
        <f>HS3+273.15</f>
        <v>1075.7214285714285</v>
      </c>
      <c r="IJ3" s="35">
        <f>SUM(IJ11:IJ38)/(IH38-IH10)</f>
        <v>798.80357142857144</v>
      </c>
      <c r="IY3" s="35">
        <f>SUM(IY11:IY20)/(IW20-IW10)</f>
        <v>852.7</v>
      </c>
      <c r="JN3" s="35" t="s">
        <v>44</v>
      </c>
      <c r="JO3" s="35">
        <f>SUM(JO18:JO29)/(JM29-JM17)</f>
        <v>851.4545454545455</v>
      </c>
      <c r="JQ3" s="38">
        <f>JO3+273.15</f>
        <v>1124.6045454545456</v>
      </c>
      <c r="JS3" s="35" t="s">
        <v>14</v>
      </c>
      <c r="JT3" s="35">
        <f>SUM(JO11:JO20)/(JM20-JM10)</f>
        <v>850.15</v>
      </c>
      <c r="KA3" s="34"/>
      <c r="KE3" s="35" t="s">
        <v>14</v>
      </c>
      <c r="KF3" s="35">
        <f>SUM(KF11:KF22)/(KD22-KD10)</f>
        <v>849.58333333333337</v>
      </c>
      <c r="KV3" s="35" t="s">
        <v>3</v>
      </c>
      <c r="KW3" s="35">
        <f>SUM(KW20:KW33)/(KU33-KU19)</f>
        <v>910.67857142857144</v>
      </c>
      <c r="KY3" s="38">
        <f>KW3+273.15</f>
        <v>1183.8285714285714</v>
      </c>
      <c r="LM3" s="35" t="s">
        <v>3</v>
      </c>
      <c r="LN3" s="35">
        <f>SUM(LN14:LN18)/(LL18-LL13)</f>
        <v>900.7</v>
      </c>
      <c r="LP3" s="6">
        <f>LN3+273.15</f>
        <v>1173.8499999999999</v>
      </c>
      <c r="LZ3" s="34"/>
      <c r="ME3" s="35">
        <f>SUM(ME11:ME16)/(MC16-MC10)</f>
        <v>900.25</v>
      </c>
    </row>
    <row r="4" spans="1:354" x14ac:dyDescent="0.25">
      <c r="A4" s="34" t="s">
        <v>49</v>
      </c>
      <c r="C4" s="1">
        <v>9.7100000000000009</v>
      </c>
      <c r="D4" s="1"/>
      <c r="F4" s="35">
        <f>AVERAGE(L63:L90)</f>
        <v>2.7223591024054033E-3</v>
      </c>
      <c r="G4" s="2"/>
      <c r="N4" s="2"/>
      <c r="T4" s="1">
        <v>9.7100000000000009</v>
      </c>
      <c r="U4" s="1"/>
      <c r="W4" s="35">
        <f>AVERAGE(AC48:AC121)</f>
        <v>3.8617496006718359E-3</v>
      </c>
      <c r="X4" s="2"/>
      <c r="Y4" s="35">
        <f>21/(MAX(X11:X500)*AB8)</f>
        <v>793.2873816821708</v>
      </c>
      <c r="AE4" s="2"/>
      <c r="AK4" s="1">
        <v>10.1</v>
      </c>
      <c r="AL4" s="1"/>
      <c r="AN4" s="35">
        <f>AVERAGE(AS31:AS102)</f>
        <v>2.5423776536575887E-5</v>
      </c>
      <c r="AO4" s="2"/>
      <c r="AP4" s="35">
        <f>21/(MAX(AO11:AO500)*AS8)</f>
        <v>684.32836085582028</v>
      </c>
      <c r="AV4" s="2"/>
      <c r="BB4" s="1">
        <v>9.7100000000000009</v>
      </c>
      <c r="BC4" s="1"/>
      <c r="BD4" s="35" t="s">
        <v>2</v>
      </c>
      <c r="BE4" s="35">
        <f>SUM(BE10:BE105)/BC105</f>
        <v>700.35377358490564</v>
      </c>
      <c r="BF4" s="35">
        <f>273.15+BE4</f>
        <v>973.50377358490562</v>
      </c>
      <c r="BG4" s="35">
        <f>21/(MAX(BF11:BF500)*BJ8)</f>
        <v>453.56189321271762</v>
      </c>
      <c r="BM4" s="2"/>
      <c r="BS4" s="1">
        <v>9.7100000000000009</v>
      </c>
      <c r="BT4" s="1"/>
      <c r="BV4" s="35">
        <f>AVERAGE(CB76:CB114)</f>
        <v>7.1288278464175375E-3</v>
      </c>
      <c r="BW4" s="2"/>
      <c r="BX4" s="35">
        <f>21/(MAX(BW11:BW500)*CA8)</f>
        <v>327.1010516013352</v>
      </c>
      <c r="CD4" s="2"/>
      <c r="CJ4" s="40">
        <v>9.7100000000000009</v>
      </c>
      <c r="CO4" s="40">
        <v>246.42206862943829</v>
      </c>
      <c r="DA4" s="1">
        <v>9.7100000000000009</v>
      </c>
      <c r="DB4" s="1"/>
      <c r="DD4" s="35">
        <f>AVERAGE(DJ58:DJ85)</f>
        <v>1.2210621657478275E-2</v>
      </c>
      <c r="DE4" s="2"/>
      <c r="DF4" s="35">
        <f>21/(MAX(DE11:DE500)*DI8)</f>
        <v>190.52490290318718</v>
      </c>
      <c r="DL4" s="2"/>
      <c r="DR4" s="1">
        <v>9.7100000000000009</v>
      </c>
      <c r="DU4" s="2">
        <f>AVERAGE(EA36:EA49)</f>
        <v>2.1109194606473421E-2</v>
      </c>
      <c r="DV4" s="2"/>
      <c r="DW4" s="35">
        <f>21/(MAX(DV11:DV500)*DZ8)</f>
        <v>126.60201932029312</v>
      </c>
      <c r="DX4" s="2"/>
      <c r="DY4" s="2"/>
      <c r="DZ4" s="2"/>
      <c r="EA4" s="2"/>
      <c r="EB4" s="2"/>
      <c r="EC4" s="2"/>
      <c r="ED4" s="2"/>
      <c r="EE4" s="2"/>
      <c r="EF4" s="2"/>
      <c r="EG4" s="34"/>
      <c r="EI4" s="1">
        <v>10.1</v>
      </c>
      <c r="EJ4" s="1"/>
      <c r="EL4" s="35">
        <f>AVERAGE(EQ41:EQ58)</f>
        <v>9.4378607673522555E-5</v>
      </c>
      <c r="EM4" s="2"/>
      <c r="ET4" s="2"/>
      <c r="EZ4" s="1">
        <v>10.1</v>
      </c>
      <c r="FA4" s="1"/>
      <c r="FC4" s="35">
        <f>AVERAGE(FH38:FH56)</f>
        <v>1.1174494482675484E-4</v>
      </c>
      <c r="FD4" s="2"/>
      <c r="FE4" s="35">
        <f>21/(MAX(FD11:FD500)*FH8)</f>
        <v>136.75327241317777</v>
      </c>
      <c r="FK4" s="2"/>
      <c r="FO4" s="35" t="s">
        <v>71</v>
      </c>
      <c r="FQ4" s="2">
        <v>9.7100000000000009</v>
      </c>
      <c r="FR4" s="2"/>
      <c r="FS4" s="2"/>
      <c r="FT4" s="2">
        <f>AVERAGE(FZ36:FZ57)</f>
        <v>4.3954735668316258E-2</v>
      </c>
      <c r="FU4" s="2"/>
      <c r="FV4" s="35">
        <f>21/(MAX(FU11:FU500)*FY8)</f>
        <v>75.48067337790421</v>
      </c>
      <c r="FW4" s="2"/>
      <c r="FX4" s="2"/>
      <c r="FY4" s="2"/>
      <c r="FZ4" s="2"/>
      <c r="GA4" s="2"/>
      <c r="GB4" s="2"/>
      <c r="GC4" s="2"/>
      <c r="GD4" s="2"/>
      <c r="GE4" s="2"/>
      <c r="GH4" s="1">
        <v>10.199999999999999</v>
      </c>
      <c r="GI4" s="1"/>
      <c r="GK4" s="35">
        <f>AVERAGE(GQ31:GQ42)</f>
        <v>2.9683431216596178E-2</v>
      </c>
      <c r="GL4" s="2"/>
      <c r="GM4" s="35">
        <f>21/(MAX(GL11:GL500)*GP8)</f>
        <v>73.699783710911035</v>
      </c>
      <c r="GS4" s="2"/>
      <c r="GY4" s="1">
        <v>10.1</v>
      </c>
      <c r="GZ4" s="1"/>
      <c r="HB4" s="35">
        <f>AVERAGE(HG29:HG40)</f>
        <v>1.8037236955887692E-4</v>
      </c>
      <c r="HC4" s="2"/>
      <c r="HD4" s="35">
        <f>21/(MAX(HC11:HC500)*HG8)</f>
        <v>79.500982377391338</v>
      </c>
      <c r="HJ4" s="2"/>
      <c r="HP4" s="1">
        <v>9.7100000000000009</v>
      </c>
      <c r="HS4" s="2">
        <f>AVERAGE(HY22:HY28)</f>
        <v>6.0317919298671085E-2</v>
      </c>
      <c r="HU4" s="35">
        <f>21/(MAX(HT11:HT500)*HX8)</f>
        <v>0.59454477180088761</v>
      </c>
      <c r="HZ4" s="2"/>
      <c r="IG4" s="1">
        <v>10.199999999999999</v>
      </c>
      <c r="IH4" s="1"/>
      <c r="IJ4" s="35">
        <f>AVERAGE(IP24:IP32)</f>
        <v>4.6450759367227118E-2</v>
      </c>
      <c r="IK4" s="2"/>
      <c r="IL4" s="35">
        <f>21/(MAX(IK11:IK500)*IO8)</f>
        <v>54.857507877630347</v>
      </c>
      <c r="IR4" s="2"/>
      <c r="IV4" s="1">
        <v>9.7100000000000009</v>
      </c>
      <c r="IX4" s="35" t="s">
        <v>3</v>
      </c>
      <c r="IY4" s="2">
        <f>SUM(IY20:IY29)/(IW29-IW19)</f>
        <v>858.05</v>
      </c>
      <c r="IZ4" s="2"/>
      <c r="JA4" s="6">
        <f>IY4+273.15</f>
        <v>1131.1999999999998</v>
      </c>
      <c r="JB4" s="2"/>
      <c r="JC4" s="2"/>
      <c r="JD4" s="2"/>
      <c r="JE4" s="2"/>
      <c r="JF4" s="2"/>
      <c r="JG4" s="2"/>
      <c r="JH4" s="2"/>
      <c r="JI4" s="2"/>
      <c r="JL4" s="1">
        <v>9.7100000000000009</v>
      </c>
      <c r="JM4" s="1"/>
      <c r="JO4" s="35">
        <f>AVERAGE(JU15:JU19)</f>
        <v>0.14849139752744719</v>
      </c>
      <c r="JP4" s="2"/>
      <c r="JQ4" s="35">
        <f>21/(MAX(JP11:JP500)*JT8)</f>
        <v>15.960356376575128</v>
      </c>
      <c r="JW4" s="2"/>
      <c r="KA4" s="34"/>
      <c r="KC4" s="1">
        <v>10.199999999999999</v>
      </c>
      <c r="KD4" s="1"/>
      <c r="KF4" s="35">
        <f>AVERAGE(KL16:KL19)</f>
        <v>0.10345151299390293</v>
      </c>
      <c r="KG4" s="2"/>
      <c r="KN4" s="2"/>
      <c r="KT4" s="1">
        <v>9.7100000000000009</v>
      </c>
      <c r="KW4" s="2">
        <f>AVERAGE(LC12:LC14)</f>
        <v>0.30939493280249131</v>
      </c>
      <c r="KY4" s="35">
        <f>21/(MAX(KX11:KX500)*LB8)</f>
        <v>7.8842335147174474</v>
      </c>
      <c r="LD4" s="2"/>
      <c r="LK4" s="1">
        <v>9.7100000000000009</v>
      </c>
      <c r="LL4" s="1"/>
      <c r="LN4" s="35">
        <f>AVERAGE(LT12:LT14)</f>
        <v>0.27766031776165384</v>
      </c>
      <c r="LO4" s="2"/>
      <c r="LP4" s="35">
        <f>21/(MAX(LO11:LO500)*LS8)</f>
        <v>9.1392290994250338</v>
      </c>
      <c r="LV4" s="2"/>
      <c r="LZ4" s="34"/>
      <c r="MB4" s="1">
        <v>10.199999999999999</v>
      </c>
      <c r="MC4" s="1"/>
      <c r="ME4" s="35">
        <f>AVERAGE(MK13:MK15)</f>
        <v>0.29881456825837077</v>
      </c>
      <c r="MF4" s="2"/>
      <c r="MM4" s="2"/>
    </row>
    <row r="5" spans="1:354" x14ac:dyDescent="0.25">
      <c r="A5" s="34" t="s">
        <v>50</v>
      </c>
      <c r="C5" s="3">
        <v>4615263</v>
      </c>
      <c r="D5" s="3"/>
      <c r="E5" s="35" t="s">
        <v>15</v>
      </c>
      <c r="F5" s="35">
        <f>AVERAGE(K113:K155)</f>
        <v>1.6757501580160773E-5</v>
      </c>
      <c r="G5" s="2"/>
      <c r="N5" s="2"/>
      <c r="T5" s="3">
        <v>3396317</v>
      </c>
      <c r="U5" s="3"/>
      <c r="V5" s="35" t="s">
        <v>15</v>
      </c>
      <c r="W5" s="35">
        <f>AVERAGE(AB48:AB121)</f>
        <v>2.2570309548397588E-5</v>
      </c>
      <c r="X5" s="2"/>
      <c r="AE5" s="2"/>
      <c r="AK5" s="3">
        <v>5108876</v>
      </c>
      <c r="AL5" s="3"/>
      <c r="AM5" s="35" t="s">
        <v>15</v>
      </c>
      <c r="AN5" s="35">
        <f>AVERAGE(AT31:AT102)</f>
        <v>4.3925111185260362E-3</v>
      </c>
      <c r="AO5" s="2"/>
      <c r="AV5" s="2"/>
      <c r="BB5" s="3">
        <v>4182593</v>
      </c>
      <c r="BC5" s="3"/>
      <c r="BE5" s="2">
        <f>AVERAGE(BK67:BK104)</f>
        <v>6.5761802228044876E-3</v>
      </c>
      <c r="BF5" s="2"/>
      <c r="BM5" s="2"/>
      <c r="BS5" s="3">
        <v>4335434</v>
      </c>
      <c r="BT5" s="3"/>
      <c r="BU5" s="35" t="s">
        <v>15</v>
      </c>
      <c r="BV5" s="35">
        <f>AVERAGE(CA76:CA114)</f>
        <v>4.1302964439939313E-5</v>
      </c>
      <c r="BW5" s="2"/>
      <c r="CD5" s="2"/>
      <c r="CJ5" s="40">
        <v>4601206</v>
      </c>
      <c r="CM5" s="40">
        <v>1.1969999932565522E-2</v>
      </c>
      <c r="DA5" s="3">
        <v>4335434</v>
      </c>
      <c r="DB5" s="3"/>
      <c r="DC5" s="35" t="s">
        <v>15</v>
      </c>
      <c r="DD5" s="35">
        <f>AVERAGE(DI58:DI85)</f>
        <v>7.1330508866174658E-5</v>
      </c>
      <c r="DE5" s="2"/>
      <c r="DL5" s="2"/>
      <c r="DR5" s="3">
        <v>4457254</v>
      </c>
      <c r="DT5" s="35" t="s">
        <v>15</v>
      </c>
      <c r="DU5" s="35">
        <f>AVERAGE(DZ36:DZ49)</f>
        <v>1.2330079955937752E-4</v>
      </c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34"/>
      <c r="EI5" s="3">
        <v>5307254</v>
      </c>
      <c r="EJ5" s="3"/>
      <c r="EK5" s="35" t="s">
        <v>15</v>
      </c>
      <c r="EL5" s="35">
        <f>AVERAGE(ER41:ER58)</f>
        <v>1.6005164799055241E-2</v>
      </c>
      <c r="EM5" s="2"/>
      <c r="ET5" s="2"/>
      <c r="EZ5" s="3">
        <v>5453193</v>
      </c>
      <c r="FA5" s="3"/>
      <c r="FB5" s="35" t="s">
        <v>15</v>
      </c>
      <c r="FC5" s="35">
        <f>AVERAGE(FI38:FI56)</f>
        <v>1.9157050999565984E-2</v>
      </c>
      <c r="FD5" s="2"/>
      <c r="FK5" s="2"/>
      <c r="FO5" s="35" t="s">
        <v>72</v>
      </c>
      <c r="FQ5" s="2">
        <v>4534066</v>
      </c>
      <c r="FR5" s="2"/>
      <c r="FS5" s="35" t="s">
        <v>15</v>
      </c>
      <c r="FT5" s="35">
        <f>AVERAGE(FY36:FY57)</f>
        <v>2.4809273774719916E-4</v>
      </c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H5" s="3">
        <v>3765827</v>
      </c>
      <c r="GI5" s="3"/>
      <c r="GJ5" s="35" t="s">
        <v>15</v>
      </c>
      <c r="GK5" s="35">
        <f>AVERAGE(GP31:GP42)</f>
        <v>1.7382799528224116E-4</v>
      </c>
      <c r="GL5" s="2"/>
      <c r="GS5" s="2"/>
      <c r="GY5" s="3">
        <v>5453193</v>
      </c>
      <c r="GZ5" s="3"/>
      <c r="HA5" s="35" t="s">
        <v>15</v>
      </c>
      <c r="HB5" s="35">
        <f>AVERAGE(HH29:HH40)</f>
        <v>3.1143110111198039E-2</v>
      </c>
      <c r="HC5" s="2"/>
      <c r="HJ5" s="2"/>
      <c r="HP5" s="3">
        <v>4140848</v>
      </c>
      <c r="HR5" s="35" t="s">
        <v>15</v>
      </c>
      <c r="HS5" s="35">
        <f>AVERAGE(HX22:HX28)</f>
        <v>3.7915599978767647E-4</v>
      </c>
      <c r="HZ5" s="2"/>
      <c r="IG5" s="3">
        <v>3616936</v>
      </c>
      <c r="IH5" s="3"/>
      <c r="II5" s="35" t="s">
        <v>15</v>
      </c>
      <c r="IJ5" s="35">
        <f>AVERAGE(IO24:IO32)</f>
        <v>2.7051256903331259E-4</v>
      </c>
      <c r="IK5" s="2"/>
      <c r="IR5" s="2"/>
      <c r="IV5" s="2">
        <v>4489390</v>
      </c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L5" s="2">
        <v>3282141</v>
      </c>
      <c r="JM5" s="3"/>
      <c r="JN5" s="35" t="s">
        <v>15</v>
      </c>
      <c r="JO5" s="35">
        <f>AVERAGE(JT15:JT19)</f>
        <v>8.4594814102811227E-4</v>
      </c>
      <c r="JP5" s="2"/>
      <c r="JW5" s="2"/>
      <c r="KA5" s="34"/>
      <c r="KC5" s="2">
        <v>2939109</v>
      </c>
      <c r="KD5" s="3"/>
      <c r="KE5" s="35" t="s">
        <v>15</v>
      </c>
      <c r="KF5" s="35">
        <f>AVERAGE(KK16:KK19)</f>
        <v>6.1443887965544205E-4</v>
      </c>
      <c r="KG5" s="2"/>
      <c r="KN5" s="2"/>
      <c r="KT5" s="3">
        <v>4223713</v>
      </c>
      <c r="KW5" s="35">
        <f>AVERAGE(LB12:LB14)</f>
        <v>1.7805292414660827E-3</v>
      </c>
      <c r="LD5" s="2"/>
      <c r="LK5" s="3">
        <v>4379444</v>
      </c>
      <c r="LL5" s="3"/>
      <c r="LM5" s="35" t="s">
        <v>15</v>
      </c>
      <c r="LN5" s="35">
        <f>AVERAGE(LS12:LS14)</f>
        <v>1.6103469910727596E-3</v>
      </c>
      <c r="LO5" s="2"/>
      <c r="LV5" s="2"/>
      <c r="LZ5" s="34"/>
      <c r="MB5" s="3">
        <v>3974774</v>
      </c>
      <c r="MC5" s="3"/>
      <c r="MD5" s="35" t="s">
        <v>15</v>
      </c>
      <c r="ME5" s="35">
        <f>AVERAGE(MJ13:MJ14)</f>
        <v>1.7272278233048896E-3</v>
      </c>
      <c r="MF5" s="2"/>
      <c r="MM5" s="2"/>
    </row>
    <row r="6" spans="1:354" x14ac:dyDescent="0.25">
      <c r="A6" s="34" t="s">
        <v>73</v>
      </c>
      <c r="C6" s="4">
        <v>22.625800000000002</v>
      </c>
      <c r="D6" s="5"/>
      <c r="E6" s="35" t="s">
        <v>0</v>
      </c>
      <c r="F6" s="35">
        <f>SUM(F103:F143)/(D143-D102)</f>
        <v>675.1044776119403</v>
      </c>
      <c r="G6" s="2"/>
      <c r="H6" s="35">
        <f>273.15+F6</f>
        <v>948.25447761194027</v>
      </c>
      <c r="N6" s="2"/>
      <c r="T6" s="4">
        <v>22.672799999999999</v>
      </c>
      <c r="U6" s="5"/>
      <c r="V6" s="35" t="s">
        <v>74</v>
      </c>
      <c r="W6" s="35">
        <f>SUM(W50:W124)/(U124-U49)</f>
        <v>675.27906976744191</v>
      </c>
      <c r="X6" s="2"/>
      <c r="Y6" s="6">
        <f>W6+273.15</f>
        <v>948.42906976744189</v>
      </c>
      <c r="AE6" s="2"/>
      <c r="AK6" s="5">
        <v>22.5474</v>
      </c>
      <c r="AL6" s="5"/>
      <c r="AM6" s="35" t="s">
        <v>0</v>
      </c>
      <c r="AN6" s="35">
        <f>SUM(AN75:AN150)/(AL150-AL74)</f>
        <v>675.09259259259261</v>
      </c>
      <c r="AO6" s="2"/>
      <c r="AP6" s="35">
        <f>273.15+AN6</f>
        <v>948.24259259259259</v>
      </c>
      <c r="AV6" s="2"/>
      <c r="BB6" s="5">
        <v>22.602</v>
      </c>
      <c r="BC6" s="5"/>
      <c r="BE6" s="35">
        <f>AVERAGE(BJ67:BJ104)</f>
        <v>3.8522359693506278E-5</v>
      </c>
      <c r="BF6" s="2"/>
      <c r="BM6" s="2"/>
      <c r="BS6" s="5">
        <v>22.6084</v>
      </c>
      <c r="BT6" s="5"/>
      <c r="BU6" s="35" t="s">
        <v>0</v>
      </c>
      <c r="BV6" s="35">
        <f>SUM(BV83:BV118)/(BT118-BT82)</f>
        <v>700.125</v>
      </c>
      <c r="BW6" s="2"/>
      <c r="BX6" s="38">
        <f>273.15+BV6</f>
        <v>973.27499999999998</v>
      </c>
      <c r="CD6" s="2"/>
      <c r="CJ6" s="40">
        <v>22.691800000000001</v>
      </c>
      <c r="CM6" s="40">
        <v>7.0138128732883089E-5</v>
      </c>
      <c r="DA6" s="5">
        <v>22.737500000000001</v>
      </c>
      <c r="DB6" s="5"/>
      <c r="DC6" s="35" t="s">
        <v>0</v>
      </c>
      <c r="DD6" s="35">
        <f>SUM(DD63:DD90)/(DB90-DB62)</f>
        <v>724.42857142857144</v>
      </c>
      <c r="DE6" s="2"/>
      <c r="DF6" s="38">
        <f>273.15+DD6</f>
        <v>997.57857142857142</v>
      </c>
      <c r="DL6" s="2"/>
      <c r="DR6" s="35">
        <v>22.6325</v>
      </c>
      <c r="DT6" s="35" t="s">
        <v>0</v>
      </c>
      <c r="DU6" s="35">
        <f>SUM(DU59:DU72)/(DS72-DS58)</f>
        <v>750.08333333333337</v>
      </c>
      <c r="DV6" s="2"/>
      <c r="DW6" s="6">
        <f>DU6+273.15</f>
        <v>1023.2333333333333</v>
      </c>
      <c r="DX6" s="2"/>
      <c r="DY6" s="2"/>
      <c r="DZ6" s="2"/>
      <c r="EA6" s="2"/>
      <c r="EB6" s="2"/>
      <c r="EC6" s="2"/>
      <c r="ED6" s="2"/>
      <c r="EE6" s="2"/>
      <c r="EF6" s="2"/>
      <c r="EG6" s="34"/>
      <c r="EI6" s="5">
        <v>22.840800000000002</v>
      </c>
      <c r="EJ6" s="5"/>
      <c r="EK6" s="35" t="s">
        <v>0</v>
      </c>
      <c r="EL6" s="35">
        <f>SUM(EL41:EL58)/(EJ58-EJ40)</f>
        <v>750.47222222222217</v>
      </c>
      <c r="EM6" s="2"/>
      <c r="EN6" s="35">
        <f>273.15+EL6</f>
        <v>1023.6222222222221</v>
      </c>
      <c r="ET6" s="2"/>
      <c r="EZ6" s="5">
        <v>22.705300000000001</v>
      </c>
      <c r="FA6" s="5"/>
      <c r="FB6" s="35" t="s">
        <v>0</v>
      </c>
      <c r="FC6" s="35">
        <f>SUM(FC38:FC56)/(FA56-FA37)</f>
        <v>749.84210526315792</v>
      </c>
      <c r="FD6" s="2"/>
      <c r="FE6" s="35">
        <f>273.15+FC6</f>
        <v>1022.9921052631579</v>
      </c>
      <c r="FK6" s="2"/>
      <c r="FO6" s="35" t="s">
        <v>75</v>
      </c>
      <c r="FQ6" s="2">
        <v>22.6921</v>
      </c>
      <c r="FR6" s="2"/>
      <c r="FS6" s="35" t="s">
        <v>0</v>
      </c>
      <c r="FT6" s="35">
        <f>SUM(FT36:FT57)/(FR57-FR35)</f>
        <v>778.20940170940173</v>
      </c>
      <c r="FU6" s="2"/>
      <c r="FV6" s="6">
        <f>273.15+FT6</f>
        <v>1051.3594017094017</v>
      </c>
      <c r="FW6" s="2"/>
      <c r="FX6" s="2"/>
      <c r="FY6" s="2"/>
      <c r="FZ6" s="2"/>
      <c r="GA6" s="2"/>
      <c r="GB6" s="2"/>
      <c r="GC6" s="2"/>
      <c r="GD6" s="2"/>
      <c r="GE6" s="2"/>
      <c r="GH6" s="5">
        <v>22.789000000000001</v>
      </c>
      <c r="GI6" s="5"/>
      <c r="GJ6" s="35" t="s">
        <v>0</v>
      </c>
      <c r="GK6" s="35">
        <f>SUM(GK52:GK76)/(GI76-GI51)</f>
        <v>774.56</v>
      </c>
      <c r="GL6" s="2"/>
      <c r="GM6" s="6">
        <f>GK6+273.15</f>
        <v>1047.71</v>
      </c>
      <c r="GS6" s="2"/>
      <c r="GY6" s="5">
        <v>22.5564</v>
      </c>
      <c r="GZ6" s="5"/>
      <c r="HA6" s="35" t="s">
        <v>0</v>
      </c>
      <c r="HB6" s="35">
        <f>SUM(HB28:HB34)/(GZ34-GZ27)</f>
        <v>774.96153846153845</v>
      </c>
      <c r="HC6" s="2"/>
      <c r="HD6" s="35">
        <f>273.15+HB6</f>
        <v>1048.1115384615384</v>
      </c>
      <c r="HJ6" s="2"/>
      <c r="HP6" s="35">
        <v>22.6601</v>
      </c>
      <c r="HR6" s="35" t="s">
        <v>0</v>
      </c>
      <c r="HS6" s="35">
        <f>SUM(HS31:HS42)/(HQ42-HQ30)</f>
        <v>802.57142857142856</v>
      </c>
      <c r="HU6" s="6">
        <f>HS6+273.15</f>
        <v>1075.7214285714285</v>
      </c>
      <c r="HZ6" s="2"/>
      <c r="IG6" s="5">
        <v>22.6829</v>
      </c>
      <c r="IH6" s="5"/>
      <c r="II6" s="35" t="s">
        <v>0</v>
      </c>
      <c r="IJ6" s="35">
        <f>SUM(IJ38:IJ54)/(IH54-IH37)</f>
        <v>800.14705882352939</v>
      </c>
      <c r="IK6" s="2"/>
      <c r="IL6" s="6">
        <f>IJ6+273.15</f>
        <v>1073.2970588235294</v>
      </c>
      <c r="IR6" s="2"/>
      <c r="IV6" s="35">
        <v>22.6724</v>
      </c>
      <c r="IX6" s="35" t="s">
        <v>2</v>
      </c>
      <c r="IY6" s="2">
        <f>SUM(IY10:IY29)/IW29</f>
        <v>855.36842105263156</v>
      </c>
      <c r="IZ6" s="2"/>
      <c r="JA6" s="2">
        <f>IY6+273.15</f>
        <v>1128.5184210526315</v>
      </c>
      <c r="JB6" s="2"/>
      <c r="JC6" s="2"/>
      <c r="JD6" s="2"/>
      <c r="JE6" s="2"/>
      <c r="JF6" s="2"/>
      <c r="JG6" s="2"/>
      <c r="JH6" s="2"/>
      <c r="JI6" s="2"/>
      <c r="JL6" s="5">
        <v>22.515999999999998</v>
      </c>
      <c r="JM6" s="5"/>
      <c r="JN6" s="35" t="s">
        <v>0</v>
      </c>
      <c r="JO6" s="35">
        <f>SUM(JO20:JO29)/(JM29-JM19)</f>
        <v>851.55555555555554</v>
      </c>
      <c r="JP6" s="2"/>
      <c r="JQ6" s="38">
        <f>JO6+273.15</f>
        <v>1124.7055555555555</v>
      </c>
      <c r="JW6" s="2"/>
      <c r="KA6" s="34"/>
      <c r="KC6" s="5">
        <v>22.812000000000001</v>
      </c>
      <c r="KD6" s="5"/>
      <c r="KE6" s="35" t="s">
        <v>0</v>
      </c>
      <c r="KF6" s="35">
        <f>SUM(KF22:KF28)/(KD28-KD21)</f>
        <v>850.5</v>
      </c>
      <c r="KG6" s="2"/>
      <c r="KH6" s="38">
        <f>KF6+273.15</f>
        <v>1123.6500000000001</v>
      </c>
      <c r="KN6" s="2"/>
      <c r="KT6" s="35">
        <v>22.7469</v>
      </c>
      <c r="KV6" s="35" t="s">
        <v>45</v>
      </c>
      <c r="KW6" s="2">
        <f>SUM(KW20:KW30)/(KU30-KU19)</f>
        <v>909.13636363636363</v>
      </c>
      <c r="KY6" s="38">
        <f>KW6+273.15</f>
        <v>1182.2863636363636</v>
      </c>
      <c r="LD6" s="2"/>
      <c r="LK6" s="5">
        <v>22.665299999999998</v>
      </c>
      <c r="LL6" s="5"/>
      <c r="LM6" s="35" t="s">
        <v>0</v>
      </c>
      <c r="LN6" s="35">
        <f>SUM(LN14:LN18)/(LL18-LL13)</f>
        <v>900.7</v>
      </c>
      <c r="LO6" s="2"/>
      <c r="LP6" s="35">
        <f>LN6+273.15</f>
        <v>1173.8499999999999</v>
      </c>
      <c r="LV6" s="2"/>
      <c r="LZ6" s="34"/>
      <c r="MB6" s="5">
        <v>22.639600000000002</v>
      </c>
      <c r="MC6" s="5"/>
      <c r="MD6" s="35" t="s">
        <v>0</v>
      </c>
      <c r="ME6" s="35">
        <f>SUM(ME16:ME18)/(MC18-MC15)</f>
        <v>902</v>
      </c>
      <c r="MF6" s="2"/>
      <c r="MG6" s="38">
        <f>ME6+273.15</f>
        <v>1175.1500000000001</v>
      </c>
      <c r="MM6" s="2"/>
    </row>
    <row r="7" spans="1:354" x14ac:dyDescent="0.25">
      <c r="A7" s="34" t="s">
        <v>67</v>
      </c>
      <c r="C7" s="4">
        <v>20.8705</v>
      </c>
      <c r="D7" s="5"/>
      <c r="E7" s="35" t="s">
        <v>1</v>
      </c>
      <c r="F7" s="2">
        <f>SUM(F10:F143)/D143</f>
        <v>674.80208333333337</v>
      </c>
      <c r="G7" s="2"/>
      <c r="H7" s="6">
        <f>F7+273.15</f>
        <v>947.95208333333335</v>
      </c>
      <c r="I7" s="2"/>
      <c r="J7" s="39"/>
      <c r="K7" s="2" t="s">
        <v>66</v>
      </c>
      <c r="L7" s="2"/>
      <c r="M7" s="2"/>
      <c r="N7" s="2"/>
      <c r="O7" s="2"/>
      <c r="P7" s="2"/>
      <c r="T7" s="4">
        <v>19.544699999999999</v>
      </c>
      <c r="U7" s="5"/>
      <c r="V7" s="14" t="s">
        <v>21</v>
      </c>
      <c r="W7" s="2">
        <f>SUM(W10:W124)/U124</f>
        <v>674.97619047619048</v>
      </c>
      <c r="X7" s="2"/>
      <c r="Y7" s="6">
        <f>W7+273.15</f>
        <v>948.12619047619046</v>
      </c>
      <c r="Z7" s="2"/>
      <c r="AA7" s="2"/>
      <c r="AB7" s="2" t="s">
        <v>66</v>
      </c>
      <c r="AC7" s="2"/>
      <c r="AD7" s="2"/>
      <c r="AE7" s="2"/>
      <c r="AF7" s="2"/>
      <c r="AG7" s="2"/>
      <c r="AK7" s="5">
        <v>19.262</v>
      </c>
      <c r="AL7" s="5"/>
      <c r="AM7" s="35" t="s">
        <v>1</v>
      </c>
      <c r="AN7" s="2">
        <f>SUM(AN11:AN150)/(AL150-AL10)</f>
        <v>675.09428571428566</v>
      </c>
      <c r="AO7" s="2"/>
      <c r="AP7" s="35">
        <f>273.15+AN7</f>
        <v>948.24428571428564</v>
      </c>
      <c r="AQ7" s="2"/>
      <c r="AR7" s="2"/>
      <c r="AS7" s="2" t="s">
        <v>66</v>
      </c>
      <c r="AT7" s="2"/>
      <c r="AU7" s="2"/>
      <c r="AV7" s="2"/>
      <c r="AW7" s="2"/>
      <c r="AX7" s="2"/>
      <c r="BB7" s="5">
        <v>20.634399999999999</v>
      </c>
      <c r="BC7" s="5"/>
      <c r="BD7" s="35" t="s">
        <v>0</v>
      </c>
      <c r="BE7" s="2">
        <f>SUM(BE68:BE105)/(BC105-BC67)</f>
        <v>700.24358974358972</v>
      </c>
      <c r="BF7" s="2">
        <f>BE7+273.15</f>
        <v>973.3935897435897</v>
      </c>
      <c r="BG7" s="2"/>
      <c r="BH7" s="2"/>
      <c r="BI7" s="2"/>
      <c r="BJ7" s="2" t="s">
        <v>66</v>
      </c>
      <c r="BK7" s="2"/>
      <c r="BL7" s="2"/>
      <c r="BM7" s="2"/>
      <c r="BN7" s="2"/>
      <c r="BO7" s="2"/>
      <c r="BS7" s="5">
        <v>18.925599999999999</v>
      </c>
      <c r="BT7" s="5"/>
      <c r="BU7" s="35" t="s">
        <v>27</v>
      </c>
      <c r="BV7" s="2">
        <f>SUM(BV10:BV118)/BT118</f>
        <v>699.92035398230087</v>
      </c>
      <c r="BW7" s="2"/>
      <c r="BX7" s="38">
        <f>273.15+BV7</f>
        <v>973.07035398230084</v>
      </c>
      <c r="BY7" s="2"/>
      <c r="BZ7" s="2"/>
      <c r="CA7" s="2" t="s">
        <v>66</v>
      </c>
      <c r="CB7" s="2"/>
      <c r="CC7" s="2"/>
      <c r="CD7" s="2"/>
      <c r="CE7" s="2"/>
      <c r="CF7" s="2"/>
      <c r="CJ7" s="40">
        <v>20.616</v>
      </c>
      <c r="CL7" s="40" t="s">
        <v>31</v>
      </c>
      <c r="CM7" s="40">
        <v>725.0625</v>
      </c>
      <c r="CN7" s="40">
        <v>998.21249999999998</v>
      </c>
      <c r="CR7" s="40" t="s">
        <v>66</v>
      </c>
      <c r="DA7" s="5">
        <v>19.802399999999999</v>
      </c>
      <c r="DB7" s="5"/>
      <c r="DC7" s="35" t="s">
        <v>1</v>
      </c>
      <c r="DD7" s="2">
        <f>SUM(DD10:DD90)/DB90</f>
        <v>724.62179487179492</v>
      </c>
      <c r="DE7" s="2"/>
      <c r="DF7" s="2">
        <f>DD7+273.15</f>
        <v>997.7717948717949</v>
      </c>
      <c r="DG7" s="2"/>
      <c r="DH7" s="2"/>
      <c r="DI7" s="2" t="s">
        <v>66</v>
      </c>
      <c r="DJ7" s="2"/>
      <c r="DK7" s="2"/>
      <c r="DL7" s="2"/>
      <c r="DM7" s="2"/>
      <c r="DN7" s="2"/>
      <c r="DR7" s="35">
        <v>19.8188</v>
      </c>
      <c r="DT7" s="35" t="s">
        <v>1</v>
      </c>
      <c r="DU7" s="2">
        <f>SUM(DU10:DU72)/DS72</f>
        <v>749.77976190476193</v>
      </c>
      <c r="DV7" s="2"/>
      <c r="DW7" s="6">
        <f>DU7+273.15</f>
        <v>1022.9297619047619</v>
      </c>
      <c r="DX7" s="2"/>
      <c r="DY7" s="2"/>
      <c r="DZ7" s="2" t="s">
        <v>66</v>
      </c>
      <c r="EA7" s="2"/>
      <c r="EB7" s="2"/>
      <c r="EC7" s="2"/>
      <c r="ED7" s="2"/>
      <c r="EE7" s="2"/>
      <c r="EF7" s="2"/>
      <c r="EG7" s="34"/>
      <c r="EI7" s="5">
        <v>20.749300000000002</v>
      </c>
      <c r="EJ7" s="5"/>
      <c r="EK7" s="35" t="s">
        <v>1</v>
      </c>
      <c r="EL7" s="2">
        <f>SUM(EL11:EL58)/(EJ58-EJ10)</f>
        <v>750.13541666666663</v>
      </c>
      <c r="EM7" s="2"/>
      <c r="EN7" s="6">
        <f>EL7+273.15</f>
        <v>1023.2854166666666</v>
      </c>
      <c r="EO7" s="2"/>
      <c r="EP7" s="2"/>
      <c r="EQ7" s="2" t="s">
        <v>66</v>
      </c>
      <c r="ER7" s="2"/>
      <c r="ES7" s="2"/>
      <c r="ET7" s="2"/>
      <c r="EU7" s="2"/>
      <c r="EV7" s="2"/>
      <c r="EZ7" s="5">
        <v>20.163799999999998</v>
      </c>
      <c r="FA7" s="5"/>
      <c r="FB7" s="35" t="s">
        <v>1</v>
      </c>
      <c r="FC7" s="2">
        <f>SUM(FC11:FC56)/(FA56-FA10)</f>
        <v>749.73913043478262</v>
      </c>
      <c r="FD7" s="2"/>
      <c r="FE7" s="35">
        <f>273.15+FC7</f>
        <v>1022.8891304347826</v>
      </c>
      <c r="FF7" s="2"/>
      <c r="FG7" s="2"/>
      <c r="FH7" s="2" t="s">
        <v>66</v>
      </c>
      <c r="FI7" s="2"/>
      <c r="FJ7" s="2"/>
      <c r="FK7" s="2"/>
      <c r="FL7" s="2"/>
      <c r="FM7" s="2"/>
      <c r="FO7" s="35" t="s">
        <v>68</v>
      </c>
      <c r="FQ7" s="2">
        <v>20.319400000000002</v>
      </c>
      <c r="FR7" s="2"/>
      <c r="FS7" s="2" t="s">
        <v>1</v>
      </c>
      <c r="FT7" s="2">
        <f>SUM(FT10:FT57)/FR57</f>
        <v>778.05769230769226</v>
      </c>
      <c r="FU7" s="2"/>
      <c r="FV7" s="6">
        <f>273.15+FT7</f>
        <v>1051.2076923076922</v>
      </c>
      <c r="FW7" s="2"/>
      <c r="FX7" s="2"/>
      <c r="FY7" s="2" t="s">
        <v>66</v>
      </c>
      <c r="FZ7" s="2"/>
      <c r="GA7" s="2"/>
      <c r="GB7" s="2"/>
      <c r="GC7" s="2"/>
      <c r="GD7" s="2"/>
      <c r="GE7" s="2"/>
      <c r="GH7" s="5">
        <v>19.963999999999999</v>
      </c>
      <c r="GI7" s="5"/>
      <c r="GJ7" s="14" t="s">
        <v>21</v>
      </c>
      <c r="GK7" s="2">
        <f>SUM(GK10:GK76)/GI76</f>
        <v>774.4848484848485</v>
      </c>
      <c r="GL7" s="2"/>
      <c r="GM7" s="2">
        <f>GK7+273.15</f>
        <v>1047.6348484848486</v>
      </c>
      <c r="GN7" s="2"/>
      <c r="GO7" s="2"/>
      <c r="GP7" s="2" t="s">
        <v>66</v>
      </c>
      <c r="GQ7" s="2"/>
      <c r="GR7" s="2"/>
      <c r="GS7" s="2"/>
      <c r="GT7" s="2"/>
      <c r="GU7" s="2"/>
      <c r="GY7" s="5">
        <v>20.136900000000001</v>
      </c>
      <c r="GZ7" s="5"/>
      <c r="HA7" s="35" t="s">
        <v>1</v>
      </c>
      <c r="HB7" s="2">
        <f>SUM(HB11:HB34)/(GZ34-GZ10)</f>
        <v>774.95</v>
      </c>
      <c r="HC7" s="2"/>
      <c r="HD7" s="35">
        <f>273.15+HB7</f>
        <v>1048.0999999999999</v>
      </c>
      <c r="HE7" s="2"/>
      <c r="HF7" s="2"/>
      <c r="HG7" s="2" t="s">
        <v>66</v>
      </c>
      <c r="HH7" s="2"/>
      <c r="HI7" s="2"/>
      <c r="HJ7" s="2"/>
      <c r="HK7" s="2"/>
      <c r="HL7" s="2"/>
      <c r="HP7" s="35">
        <v>19.867799999999999</v>
      </c>
      <c r="HR7" s="35" t="s">
        <v>1</v>
      </c>
      <c r="HS7" s="2">
        <f>SUM(HS10:HS42)/(HQ42)</f>
        <v>801.55555555555554</v>
      </c>
      <c r="HT7" s="2"/>
      <c r="HU7" s="2">
        <f>HS7+273.15</f>
        <v>1074.7055555555555</v>
      </c>
      <c r="HV7" s="2"/>
      <c r="HW7" s="2"/>
      <c r="HX7" s="2" t="s">
        <v>66</v>
      </c>
      <c r="HY7" s="2"/>
      <c r="HZ7" s="2"/>
      <c r="IA7" s="2"/>
      <c r="IB7" s="2"/>
      <c r="IC7" s="2"/>
      <c r="ID7" s="2"/>
      <c r="IG7" s="5">
        <v>20.345500000000001</v>
      </c>
      <c r="IH7" s="5"/>
      <c r="II7" s="14" t="s">
        <v>21</v>
      </c>
      <c r="IJ7" s="2">
        <f>SUM(IJ10:IJ54)/IH54</f>
        <v>799.31818181818187</v>
      </c>
      <c r="IK7" s="2"/>
      <c r="IL7" s="2">
        <f>IJ7+273.15</f>
        <v>1072.4681818181818</v>
      </c>
      <c r="IM7" s="2"/>
      <c r="IN7" s="2"/>
      <c r="IO7" s="2" t="s">
        <v>66</v>
      </c>
      <c r="IP7" s="2"/>
      <c r="IQ7" s="2"/>
      <c r="IR7" s="2"/>
      <c r="IS7" s="2"/>
      <c r="IT7" s="2"/>
      <c r="IV7" s="35">
        <v>19.167000000000002</v>
      </c>
      <c r="IX7" s="35" t="s">
        <v>0</v>
      </c>
      <c r="IY7" s="2">
        <f>SUM(IY20:IY28)/(IW28-IW19)</f>
        <v>857.88888888888891</v>
      </c>
      <c r="IZ7" s="2"/>
      <c r="JA7" s="6">
        <f>IY7+273.15</f>
        <v>1131.0388888888888</v>
      </c>
      <c r="JB7" s="2"/>
      <c r="JC7" s="2"/>
      <c r="JD7" s="2" t="s">
        <v>66</v>
      </c>
      <c r="JE7" s="2"/>
      <c r="JF7" s="2"/>
      <c r="JG7" s="2"/>
      <c r="JH7" s="2"/>
      <c r="JI7" s="2"/>
      <c r="JL7" s="5">
        <v>19.616900000000001</v>
      </c>
      <c r="JM7" s="5"/>
      <c r="JN7" s="35" t="s">
        <v>1</v>
      </c>
      <c r="JO7" s="2">
        <f>SUM(JO10:JO29)/JM29</f>
        <v>850.80555555555554</v>
      </c>
      <c r="JP7" s="2"/>
      <c r="JQ7" s="38">
        <f>JO7+273.15</f>
        <v>1123.9555555555555</v>
      </c>
      <c r="JR7" s="2"/>
      <c r="JS7" s="2"/>
      <c r="JT7" s="2" t="s">
        <v>66</v>
      </c>
      <c r="JU7" s="2"/>
      <c r="JV7" s="2"/>
      <c r="JW7" s="2"/>
      <c r="JX7" s="2"/>
      <c r="JY7" s="2"/>
      <c r="KA7" s="34"/>
      <c r="KC7" s="5">
        <v>20.896599999999999</v>
      </c>
      <c r="KD7" s="5"/>
      <c r="KE7" s="14" t="s">
        <v>21</v>
      </c>
      <c r="KF7" s="2">
        <f>SUM(KF10:KF28)/KD28</f>
        <v>849.91666666666663</v>
      </c>
      <c r="KG7" s="2"/>
      <c r="KH7" s="2">
        <f>KF7+273.15</f>
        <v>1123.0666666666666</v>
      </c>
      <c r="KI7" s="2"/>
      <c r="KJ7" s="2"/>
      <c r="KK7" s="2" t="s">
        <v>66</v>
      </c>
      <c r="KL7" s="2"/>
      <c r="KM7" s="2"/>
      <c r="KN7" s="2"/>
      <c r="KO7" s="2"/>
      <c r="KP7" s="2"/>
      <c r="KT7" s="35">
        <v>18.437799999999999</v>
      </c>
      <c r="KV7" s="35" t="s">
        <v>1</v>
      </c>
      <c r="KW7" s="2">
        <f>SUM(KW10:KW30)/(KU30)</f>
        <v>904.5</v>
      </c>
      <c r="KX7" s="2"/>
      <c r="KY7" s="2">
        <f>KW7+273.15</f>
        <v>1177.6500000000001</v>
      </c>
      <c r="KZ7" s="2"/>
      <c r="LA7" s="2"/>
      <c r="LB7" s="2" t="s">
        <v>66</v>
      </c>
      <c r="LC7" s="2"/>
      <c r="LD7" s="2"/>
      <c r="LE7" s="2"/>
      <c r="LF7" s="2"/>
      <c r="LK7" s="5">
        <v>20.0731</v>
      </c>
      <c r="LL7" s="5"/>
      <c r="LM7" s="35" t="s">
        <v>1</v>
      </c>
      <c r="LN7" s="2">
        <f>SUM(LN10:LN18)/LL18</f>
        <v>900.0625</v>
      </c>
      <c r="LO7" s="2"/>
      <c r="LP7" s="6">
        <f>LN7+273.15</f>
        <v>1173.2125000000001</v>
      </c>
      <c r="LQ7" s="2"/>
      <c r="LR7" s="2"/>
      <c r="LS7" s="2" t="s">
        <v>66</v>
      </c>
      <c r="LT7" s="2"/>
      <c r="LU7" s="2"/>
      <c r="LV7" s="2"/>
      <c r="LW7" s="2"/>
      <c r="LX7" s="2"/>
      <c r="LZ7" s="34"/>
      <c r="MB7" s="5">
        <v>20.3733</v>
      </c>
      <c r="MC7" s="5"/>
      <c r="MD7" s="14" t="s">
        <v>21</v>
      </c>
      <c r="ME7" s="2">
        <f>SUM(ME10:ME18)/MC18</f>
        <v>900.8125</v>
      </c>
      <c r="MF7" s="2"/>
      <c r="MG7" s="2">
        <f>ME7+273.15</f>
        <v>1173.9625000000001</v>
      </c>
      <c r="MH7" s="2"/>
      <c r="MI7" s="2"/>
      <c r="MJ7" s="2" t="s">
        <v>66</v>
      </c>
      <c r="MK7" s="2"/>
      <c r="ML7" s="2"/>
      <c r="MM7" s="2"/>
      <c r="MN7" s="2"/>
      <c r="MO7" s="2"/>
    </row>
    <row r="8" spans="1:354" x14ac:dyDescent="0.25">
      <c r="A8" s="34" t="s">
        <v>52</v>
      </c>
      <c r="C8" s="2">
        <f>(C6-C7)/C6*100</f>
        <v>7.7579577296714444</v>
      </c>
      <c r="D8" s="2"/>
      <c r="E8" s="35" t="s">
        <v>2</v>
      </c>
      <c r="F8" s="2">
        <f>SUM(F10:F143)/D143</f>
        <v>674.80208333333337</v>
      </c>
      <c r="G8" s="2"/>
      <c r="H8" s="6">
        <f>F8+273.15</f>
        <v>947.95208333333335</v>
      </c>
      <c r="I8" s="2"/>
      <c r="J8" s="2">
        <f>SUM(J11:J155)</f>
        <v>21.177083510904144</v>
      </c>
      <c r="K8" s="2">
        <f>C8/J8</f>
        <v>0.36633740078877475</v>
      </c>
      <c r="L8" s="2"/>
      <c r="M8" s="2"/>
      <c r="N8" s="2"/>
      <c r="O8" s="2">
        <f>SUM(O11:O155)</f>
        <v>7.7579577129674941</v>
      </c>
      <c r="T8" s="2">
        <f>(T6-T7)/T6*100</f>
        <v>13.796707949613635</v>
      </c>
      <c r="U8" s="2"/>
      <c r="V8" s="35" t="s">
        <v>76</v>
      </c>
      <c r="W8" s="2">
        <f>SUM(W10:W172)/U172</f>
        <v>675.0099206349206</v>
      </c>
      <c r="X8" s="2"/>
      <c r="Y8" s="6">
        <f>W8+273.15</f>
        <v>948.15992063492058</v>
      </c>
      <c r="Z8" s="2"/>
      <c r="AA8" s="2">
        <f>SUM(AA11:AA175)</f>
        <v>37.250983406830656</v>
      </c>
      <c r="AB8" s="2">
        <f>T8/AA8</f>
        <v>0.37037164358683089</v>
      </c>
      <c r="AC8" s="2"/>
      <c r="AD8" s="2"/>
      <c r="AE8" s="2"/>
      <c r="AF8" s="2">
        <f>SUM(AF11:AF175)</f>
        <v>13.796706325961337</v>
      </c>
      <c r="AK8" s="2">
        <f>(AK6-AK7)/AK6*100</f>
        <v>14.571081366365963</v>
      </c>
      <c r="AL8" s="2"/>
      <c r="AM8" s="35" t="s">
        <v>2</v>
      </c>
      <c r="AN8" s="2">
        <f>SUM(AN11:AN186)/(AL186-AL10)</f>
        <v>675.26458333333335</v>
      </c>
      <c r="AO8" s="2"/>
      <c r="AP8" s="6">
        <f>AN8+273.15</f>
        <v>948.41458333333333</v>
      </c>
      <c r="AQ8" s="2"/>
      <c r="AR8" s="2">
        <f>SUM(AR11:AR138)</f>
        <v>33.799316403150776</v>
      </c>
      <c r="AS8" s="2">
        <f>AK8/AR8</f>
        <v>0.43110580085600919</v>
      </c>
      <c r="AT8" s="2"/>
      <c r="AU8" s="2"/>
      <c r="AV8" s="2"/>
      <c r="AW8" s="2">
        <f>SUM(AW11:AW138)</f>
        <v>14.571081371232761</v>
      </c>
      <c r="BB8" s="2">
        <f>(BB6-BB7)/BB6*100</f>
        <v>8.7054242987346289</v>
      </c>
      <c r="BC8" s="2"/>
      <c r="BD8" s="35" t="s">
        <v>1</v>
      </c>
      <c r="BE8" s="2">
        <f>SUM(BE10:BE105)/BC105</f>
        <v>700.35377358490564</v>
      </c>
      <c r="BF8" s="2">
        <f>273.15+BE8</f>
        <v>973.50377358490562</v>
      </c>
      <c r="BG8" s="2"/>
      <c r="BH8" s="2"/>
      <c r="BI8" s="2">
        <f>SUM(BI11:BI104)</f>
        <v>15.433209092099808</v>
      </c>
      <c r="BJ8" s="2">
        <f>BB8/BI8</f>
        <v>0.56407091012528932</v>
      </c>
      <c r="BK8" s="2"/>
      <c r="BL8" s="2"/>
      <c r="BM8" s="2"/>
      <c r="BN8" s="2">
        <f>SUM(BN11:BN104)</f>
        <v>8.7054242968010094</v>
      </c>
      <c r="BS8" s="2">
        <f>(BS6-BS7)/BS6*100</f>
        <v>16.289520709116967</v>
      </c>
      <c r="BT8" s="2"/>
      <c r="BU8" s="35" t="s">
        <v>2</v>
      </c>
      <c r="BV8" s="2">
        <f>SUM(BV10:BV167)/BT167</f>
        <v>700.04320987654319</v>
      </c>
      <c r="BW8" s="2"/>
      <c r="BX8" s="2">
        <f>273.15+BV8</f>
        <v>973.19320987654316</v>
      </c>
      <c r="BY8" s="2"/>
      <c r="BZ8" s="2">
        <f>SUM(BZ11:BZ163)</f>
        <v>18.693365313167565</v>
      </c>
      <c r="CA8" s="2">
        <f>BS8/BZ8</f>
        <v>0.87140653575323146</v>
      </c>
      <c r="CB8" s="2"/>
      <c r="CC8" s="2"/>
      <c r="CD8" s="2"/>
      <c r="CE8" s="2">
        <f>SUM(CE11:CE163)</f>
        <v>16.28952004076875</v>
      </c>
      <c r="CJ8" s="40">
        <v>9.1477978829356896</v>
      </c>
      <c r="CL8" s="40" t="s">
        <v>27</v>
      </c>
      <c r="CM8" s="40">
        <v>725.28125</v>
      </c>
      <c r="CN8" s="40">
        <v>998.43124999999998</v>
      </c>
      <c r="CQ8" s="40">
        <v>11.875572959412363</v>
      </c>
      <c r="CR8" s="40">
        <v>0.77030370780428847</v>
      </c>
      <c r="CV8" s="40">
        <v>9.1477978852598731</v>
      </c>
      <c r="DA8" s="2">
        <f>(DA6-DA7)/DA6*100</f>
        <v>12.90863111599781</v>
      </c>
      <c r="DB8" s="2"/>
      <c r="DC8" s="35" t="s">
        <v>2</v>
      </c>
      <c r="DD8" s="2">
        <f>SUM(DD10:DD100)/DB100</f>
        <v>724.76111111111106</v>
      </c>
      <c r="DE8" s="2"/>
      <c r="DF8" s="2">
        <f>DD8+273.15</f>
        <v>997.91111111111104</v>
      </c>
      <c r="DG8" s="2"/>
      <c r="DH8" s="2">
        <f>SUM(DH11:DH95)</f>
        <v>13.780224680010642</v>
      </c>
      <c r="DI8" s="2">
        <f>DA8/DH8</f>
        <v>0.93675040978996882</v>
      </c>
      <c r="DJ8" s="2"/>
      <c r="DK8" s="2"/>
      <c r="DL8" s="2"/>
      <c r="DM8" s="2">
        <f>SUM(DM11:DM95)</f>
        <v>12.908630981089843</v>
      </c>
      <c r="DR8" s="2">
        <f>(DR6-DR7)/DR6*100</f>
        <v>12.432121948525355</v>
      </c>
      <c r="DT8" s="35" t="s">
        <v>2</v>
      </c>
      <c r="DU8" s="2">
        <f>SUM(DU10:DU78)/DS78</f>
        <v>749.765625</v>
      </c>
      <c r="DV8" s="2"/>
      <c r="DW8" s="2">
        <f>DU8+273.15</f>
        <v>1022.915625</v>
      </c>
      <c r="DX8" s="2"/>
      <c r="DY8" s="2">
        <f>SUM(DY11:DY55)</f>
        <v>13.31797698062816</v>
      </c>
      <c r="DZ8" s="2">
        <f>DR8/DY8</f>
        <v>0.93348426466036571</v>
      </c>
      <c r="EA8" s="2"/>
      <c r="EB8" s="2"/>
      <c r="EC8" s="2"/>
      <c r="ED8" s="2">
        <f>SUM(ED11:ED55)</f>
        <v>12.432121953048593</v>
      </c>
      <c r="EE8" s="2"/>
      <c r="EF8" s="2"/>
      <c r="EG8" s="34"/>
      <c r="EI8" s="2">
        <f>(EI6-EI7)/EI6*100</f>
        <v>9.1568596546530756</v>
      </c>
      <c r="EJ8" s="2"/>
      <c r="EK8" s="35" t="s">
        <v>2</v>
      </c>
      <c r="EL8" s="2">
        <f>SUM(EL11:EL58)/(EJ58-EJ10)</f>
        <v>750.13541666666663</v>
      </c>
      <c r="EM8" s="2"/>
      <c r="EN8" s="6">
        <f>EL8+273.15</f>
        <v>1023.2854166666666</v>
      </c>
      <c r="EO8" s="2"/>
      <c r="EP8" s="2">
        <f>SUM(EP11:EP58)</f>
        <v>9.9590213070419651</v>
      </c>
      <c r="EQ8" s="2">
        <f>EI8/EP8</f>
        <v>0.91945376682529179</v>
      </c>
      <c r="ER8" s="2"/>
      <c r="ES8" s="2"/>
      <c r="ET8" s="2"/>
      <c r="EU8" s="2">
        <f>SUM(EU11:EU58)</f>
        <v>9.1568596563929976</v>
      </c>
      <c r="EZ8" s="2">
        <f>(EZ6-EZ7)/EZ6*100</f>
        <v>11.193421800196441</v>
      </c>
      <c r="FA8" s="2"/>
      <c r="FB8" s="35" t="s">
        <v>2</v>
      </c>
      <c r="FC8" s="2">
        <f>SUM(FC11:FC59)/(FA59-FA10)</f>
        <v>749.75510204081638</v>
      </c>
      <c r="FD8" s="2"/>
      <c r="FE8" s="6">
        <f>FC8+273.15</f>
        <v>1022.9051020408164</v>
      </c>
      <c r="FF8" s="2"/>
      <c r="FG8" s="2">
        <f>SUM(FG11:FG138)</f>
        <v>9.6682915776760847</v>
      </c>
      <c r="FH8" s="2">
        <f>EZ8/FG8</f>
        <v>1.1577455758618054</v>
      </c>
      <c r="FI8" s="2"/>
      <c r="FJ8" s="2"/>
      <c r="FK8" s="2"/>
      <c r="FL8" s="2">
        <f>SUM(FL11:FL138)</f>
        <v>11.193421801532548</v>
      </c>
      <c r="FO8" s="35" t="s">
        <v>62</v>
      </c>
      <c r="FQ8" s="2">
        <f>(FQ6-FQ7)/FQ6*100</f>
        <v>10.456061801243596</v>
      </c>
      <c r="FR8" s="2"/>
      <c r="FS8" s="2" t="s">
        <v>2</v>
      </c>
      <c r="FT8" s="2">
        <f>SUM(FT10:FT57)/FR57</f>
        <v>778.05769230769226</v>
      </c>
      <c r="FU8" s="2"/>
      <c r="FV8" s="2">
        <f>273.15+FT8</f>
        <v>1051.2076923076922</v>
      </c>
      <c r="FW8" s="2"/>
      <c r="FX8" s="2">
        <f>SUM(FX11:FX36)</f>
        <v>11.829714080491073</v>
      </c>
      <c r="FY8" s="2">
        <f>FQ8/FX8</f>
        <v>0.88388119358583406</v>
      </c>
      <c r="FZ8" s="2"/>
      <c r="GA8" s="2"/>
      <c r="GB8" s="2"/>
      <c r="GC8" s="2"/>
      <c r="GD8" s="2"/>
      <c r="GE8" s="2"/>
      <c r="GH8" s="2">
        <f>(GH6-GH7)/GH6*100</f>
        <v>12.396331563473616</v>
      </c>
      <c r="GI8" s="2"/>
      <c r="GJ8" s="35" t="s">
        <v>76</v>
      </c>
      <c r="GK8" s="2">
        <f>SUM(GK10:GK82)/GI82</f>
        <v>774.45138888888891</v>
      </c>
      <c r="GL8" s="2"/>
      <c r="GM8" s="2">
        <f>GK8+273.15</f>
        <v>1047.6013888888888</v>
      </c>
      <c r="GN8" s="2"/>
      <c r="GO8" s="2">
        <f>SUM(GO11:GO46)</f>
        <v>14.074865326193025</v>
      </c>
      <c r="GP8" s="2">
        <f>GH8/GO8</f>
        <v>0.88074246368839537</v>
      </c>
      <c r="GQ8" s="2"/>
      <c r="GR8" s="2"/>
      <c r="GS8" s="2"/>
      <c r="GT8" s="2">
        <f>SUM(GT11:GT46)</f>
        <v>12.396331563473616</v>
      </c>
      <c r="GY8" s="2">
        <f>(GY6-GY7)/GY6*100</f>
        <v>10.726445709421712</v>
      </c>
      <c r="GZ8" s="2"/>
      <c r="HA8" s="35" t="s">
        <v>2</v>
      </c>
      <c r="HB8" s="2">
        <f>SUM(HB11:HB34)/(GZ34-GZ10)</f>
        <v>774.95</v>
      </c>
      <c r="HC8" s="2"/>
      <c r="HD8" s="6">
        <f>HB8+273.15</f>
        <v>1048.0999999999999</v>
      </c>
      <c r="HE8" s="2"/>
      <c r="HF8" s="2">
        <f>SUM(HF11:HF138)</f>
        <v>10.702555698596495</v>
      </c>
      <c r="HG8" s="2">
        <f>GY8/HF8</f>
        <v>1.0022321781355785</v>
      </c>
      <c r="HH8" s="2"/>
      <c r="HI8" s="2"/>
      <c r="HJ8" s="2"/>
      <c r="HK8" s="2">
        <f>SUM(HK11:HK138)</f>
        <v>10.726445707970678</v>
      </c>
      <c r="HP8" s="2">
        <f>(HP6-HP7)/HP6*100</f>
        <v>12.322540500703884</v>
      </c>
      <c r="HR8" s="35" t="s">
        <v>2</v>
      </c>
      <c r="HS8" s="2">
        <f>SUM(HS10:HS42)/HQ42</f>
        <v>801.55555555555554</v>
      </c>
      <c r="HT8" s="2"/>
      <c r="HU8" s="2">
        <v>1074.7055555555555</v>
      </c>
      <c r="HV8" s="2"/>
      <c r="HW8" s="2">
        <f>SUM(HW11:HW29)</f>
        <v>0.24593266994093432</v>
      </c>
      <c r="HX8" s="2">
        <f>HP8/HW8</f>
        <v>50.105341855001981</v>
      </c>
      <c r="HY8" s="2"/>
      <c r="HZ8" s="2"/>
      <c r="IA8" s="2"/>
      <c r="IB8" s="2">
        <f>SUM(IB11:IB29)</f>
        <v>0.20537567503221768</v>
      </c>
      <c r="IC8" s="2"/>
      <c r="ID8" s="2"/>
      <c r="IG8" s="2">
        <f>(IG6-IG7)/IG6*100</f>
        <v>10.304678854996489</v>
      </c>
      <c r="IH8" s="2"/>
      <c r="II8" s="35" t="s">
        <v>76</v>
      </c>
      <c r="IJ8" s="2">
        <f>SUM(IJ10:IJ54)/IH54</f>
        <v>799.31818181818187</v>
      </c>
      <c r="IK8" s="2"/>
      <c r="IL8" s="2">
        <f>IJ8+273.15</f>
        <v>1072.4681818181818</v>
      </c>
      <c r="IM8" s="2"/>
      <c r="IN8" s="2">
        <f>SUM(IN11:IN46)</f>
        <v>13.77886794680631</v>
      </c>
      <c r="IO8" s="2">
        <f>IG8/IN8</f>
        <v>0.74786106484059345</v>
      </c>
      <c r="IP8" s="2"/>
      <c r="IQ8" s="2"/>
      <c r="IR8" s="2"/>
      <c r="IS8" s="2">
        <f>SUM(IS11:IS46)</f>
        <v>10.304678854996489</v>
      </c>
      <c r="IV8" s="2">
        <f>(IV6-IV7)/IV6*100</f>
        <v>15.461089253894594</v>
      </c>
      <c r="IX8" s="35" t="s">
        <v>1</v>
      </c>
      <c r="IY8" s="2">
        <f>SUM(IY10:IY28)/IW28</f>
        <v>855.13888888888891</v>
      </c>
      <c r="IZ8" s="2"/>
      <c r="JA8" s="2">
        <f>IY8+273.15</f>
        <v>1128.2888888888888</v>
      </c>
      <c r="JB8" s="2"/>
      <c r="JC8" s="2">
        <f>SUM(JC11:JC18)</f>
        <v>18.331595534885238</v>
      </c>
      <c r="JD8" s="2">
        <f>IV8/JC8</f>
        <v>0.84341208731514739</v>
      </c>
      <c r="JE8" s="2"/>
      <c r="JF8" s="2"/>
      <c r="JG8" s="2">
        <f>SUM(JG11:JG55)</f>
        <v>15.461089248117442</v>
      </c>
      <c r="JH8" s="2"/>
      <c r="JI8" s="2"/>
      <c r="JL8" s="2">
        <f>(JL6-JL7)/JL6*100</f>
        <v>12.875732812222406</v>
      </c>
      <c r="JM8" s="2"/>
      <c r="JN8" s="35" t="s">
        <v>2</v>
      </c>
      <c r="JO8" s="2">
        <f>SUM(JO10:JO29)/JM29</f>
        <v>850.80555555555554</v>
      </c>
      <c r="JP8" s="2"/>
      <c r="JQ8" s="2">
        <f>JO8+273.15</f>
        <v>1123.9555555555555</v>
      </c>
      <c r="JR8" s="2"/>
      <c r="JS8" s="2">
        <f>SUM(JS11:JS19)</f>
        <v>17.807269020484135</v>
      </c>
      <c r="JT8" s="2">
        <f>JL8/JS8</f>
        <v>0.72306049835104624</v>
      </c>
      <c r="JU8" s="2"/>
      <c r="JV8" s="2"/>
      <c r="JW8" s="2"/>
      <c r="JX8" s="2">
        <f>SUM(JX11:JX104)</f>
        <v>12.875732841585769</v>
      </c>
      <c r="KA8" s="34"/>
      <c r="KC8" s="2">
        <f>(KC6-KC7)/KC6*100</f>
        <v>8.3964580045590118</v>
      </c>
      <c r="KD8" s="2"/>
      <c r="KE8" s="35" t="s">
        <v>76</v>
      </c>
      <c r="KF8" s="2">
        <f>SUM(KF10:KF28)/KD28</f>
        <v>849.91666666666663</v>
      </c>
      <c r="KG8" s="2"/>
      <c r="KH8" s="2">
        <f>KF8+273.15</f>
        <v>1123.0666666666666</v>
      </c>
      <c r="KI8" s="2"/>
      <c r="KJ8" s="2">
        <f>SUM(KJ11:KJ46)</f>
        <v>13.536442405926925</v>
      </c>
      <c r="KK8" s="2">
        <f>KC8/KJ8</f>
        <v>0.62028543045273299</v>
      </c>
      <c r="KL8" s="2"/>
      <c r="KM8" s="2"/>
      <c r="KN8" s="2"/>
      <c r="KO8" s="2">
        <f>SUM(KO11:KO46)</f>
        <v>8.39645800455901</v>
      </c>
      <c r="KT8" s="2">
        <f>(KT6-KT7)/KT6*100</f>
        <v>18.943680237746683</v>
      </c>
      <c r="KV8" s="35" t="s">
        <v>2</v>
      </c>
      <c r="KW8" s="2">
        <f>SUM(KW10:KW33)/KU33</f>
        <v>906.04347826086962</v>
      </c>
      <c r="KX8" s="2"/>
      <c r="KY8" s="38">
        <f>KW8+273.15</f>
        <v>1179.1934782608696</v>
      </c>
      <c r="KZ8" s="2"/>
      <c r="LA8" s="2">
        <f>SUM(LA11:LA29)</f>
        <v>19.715209931028557</v>
      </c>
      <c r="LB8" s="2">
        <f>KT8/LA8</f>
        <v>0.96086627045915396</v>
      </c>
      <c r="LC8" s="2"/>
      <c r="LD8" s="2"/>
      <c r="LE8" s="2"/>
      <c r="LF8" s="2">
        <f>SUM(LF11:LF29)</f>
        <v>18.943680820150664</v>
      </c>
      <c r="LK8" s="2">
        <f>(LK6-LK7)/LK6*100</f>
        <v>11.43686604633514</v>
      </c>
      <c r="LL8" s="2"/>
      <c r="LM8" s="35" t="s">
        <v>2</v>
      </c>
      <c r="LN8" s="2">
        <f>SUM(LN10:LN18)/LL18</f>
        <v>900.0625</v>
      </c>
      <c r="LO8" s="2"/>
      <c r="LP8" s="6">
        <f>LN8+273.15</f>
        <v>1173.2125000000001</v>
      </c>
      <c r="LQ8" s="2"/>
      <c r="LR8" s="2">
        <f>SUM(LR11:LR19)</f>
        <v>12.517650120112343</v>
      </c>
      <c r="LS8" s="2">
        <f>LK8/LR8</f>
        <v>0.91365918815379843</v>
      </c>
      <c r="LT8" s="2"/>
      <c r="LU8" s="2"/>
      <c r="LV8" s="2"/>
      <c r="LW8" s="2">
        <f>SUM(LW11:LW104)</f>
        <v>11.436866194621746</v>
      </c>
      <c r="LZ8" s="34"/>
      <c r="MB8" s="2">
        <f>(MB6-MB7)/MB6*100</f>
        <v>10.010335871658514</v>
      </c>
      <c r="MC8" s="2"/>
      <c r="MD8" s="35" t="s">
        <v>2</v>
      </c>
      <c r="ME8" s="2">
        <f>SUM(ME11:ME18)/MC18</f>
        <v>900.8125</v>
      </c>
      <c r="MF8" s="2"/>
      <c r="MG8" s="2">
        <f>ME8+273.15</f>
        <v>1173.9625000000001</v>
      </c>
      <c r="MH8" s="2"/>
      <c r="MI8" s="2">
        <f>SUM(MI11:MI46)</f>
        <v>10.514930137715986</v>
      </c>
      <c r="MJ8" s="2">
        <f>MB8/MI8</f>
        <v>0.95201163874141748</v>
      </c>
      <c r="MK8" s="2"/>
      <c r="ML8" s="2"/>
      <c r="MM8" s="2"/>
      <c r="MN8" s="2">
        <f>SUM(MN11:MN14)</f>
        <v>10.010335871658514</v>
      </c>
    </row>
    <row r="9" spans="1:354" ht="42.75" x14ac:dyDescent="0.2">
      <c r="A9" s="7" t="s">
        <v>16</v>
      </c>
      <c r="B9" s="8" t="s">
        <v>17</v>
      </c>
      <c r="C9" s="9" t="s">
        <v>18</v>
      </c>
      <c r="D9" s="8" t="s">
        <v>19</v>
      </c>
      <c r="E9" s="8" t="s">
        <v>53</v>
      </c>
      <c r="F9" s="8" t="s">
        <v>54</v>
      </c>
      <c r="G9" s="8" t="s">
        <v>55</v>
      </c>
      <c r="H9" s="8" t="s">
        <v>56</v>
      </c>
      <c r="I9" s="8" t="s">
        <v>51</v>
      </c>
      <c r="J9" s="8" t="s">
        <v>62</v>
      </c>
      <c r="K9" s="8" t="s">
        <v>56</v>
      </c>
      <c r="L9" s="8" t="s">
        <v>57</v>
      </c>
      <c r="M9" s="8" t="s">
        <v>58</v>
      </c>
      <c r="N9" s="8" t="s">
        <v>51</v>
      </c>
      <c r="O9" s="8" t="s">
        <v>62</v>
      </c>
      <c r="P9" s="8" t="s">
        <v>60</v>
      </c>
      <c r="Q9" s="8" t="s">
        <v>64</v>
      </c>
      <c r="R9" s="7" t="s">
        <v>19</v>
      </c>
      <c r="S9" s="8" t="s">
        <v>17</v>
      </c>
      <c r="T9" s="9" t="s">
        <v>18</v>
      </c>
      <c r="U9" s="8" t="s">
        <v>19</v>
      </c>
      <c r="V9" s="8" t="s">
        <v>53</v>
      </c>
      <c r="W9" s="8" t="s">
        <v>54</v>
      </c>
      <c r="X9" s="8" t="s">
        <v>55</v>
      </c>
      <c r="Y9" s="8" t="s">
        <v>56</v>
      </c>
      <c r="Z9" s="8" t="s">
        <v>51</v>
      </c>
      <c r="AA9" s="8" t="s">
        <v>62</v>
      </c>
      <c r="AB9" s="8" t="s">
        <v>56</v>
      </c>
      <c r="AC9" s="8" t="s">
        <v>57</v>
      </c>
      <c r="AD9" s="8" t="s">
        <v>58</v>
      </c>
      <c r="AE9" s="8" t="s">
        <v>51</v>
      </c>
      <c r="AF9" s="8" t="s">
        <v>62</v>
      </c>
      <c r="AG9" s="8" t="s">
        <v>60</v>
      </c>
      <c r="AH9" s="8" t="s">
        <v>64</v>
      </c>
      <c r="AI9" s="9" t="s">
        <v>19</v>
      </c>
      <c r="AJ9" s="8" t="s">
        <v>17</v>
      </c>
      <c r="AK9" s="9" t="s">
        <v>18</v>
      </c>
      <c r="AL9" s="8" t="s">
        <v>19</v>
      </c>
      <c r="AM9" s="8" t="s">
        <v>53</v>
      </c>
      <c r="AN9" s="8" t="s">
        <v>54</v>
      </c>
      <c r="AO9" s="8" t="s">
        <v>55</v>
      </c>
      <c r="AP9" s="8" t="s">
        <v>56</v>
      </c>
      <c r="AQ9" s="8" t="s">
        <v>51</v>
      </c>
      <c r="AR9" s="8" t="s">
        <v>62</v>
      </c>
      <c r="AS9" s="8" t="s">
        <v>56</v>
      </c>
      <c r="AT9" s="8" t="s">
        <v>57</v>
      </c>
      <c r="AU9" s="8" t="s">
        <v>58</v>
      </c>
      <c r="AV9" s="8" t="s">
        <v>51</v>
      </c>
      <c r="AW9" s="8" t="s">
        <v>62</v>
      </c>
      <c r="AX9" s="8" t="s">
        <v>60</v>
      </c>
      <c r="AY9" s="8" t="s">
        <v>64</v>
      </c>
      <c r="AZ9" s="8" t="s">
        <v>19</v>
      </c>
      <c r="BA9" s="8" t="s">
        <v>17</v>
      </c>
      <c r="BB9" s="8" t="s">
        <v>18</v>
      </c>
      <c r="BC9" s="8" t="s">
        <v>19</v>
      </c>
      <c r="BD9" s="8" t="s">
        <v>53</v>
      </c>
      <c r="BE9" s="8" t="s">
        <v>54</v>
      </c>
      <c r="BF9" s="8" t="s">
        <v>55</v>
      </c>
      <c r="BG9" s="8" t="s">
        <v>56</v>
      </c>
      <c r="BH9" s="8" t="s">
        <v>51</v>
      </c>
      <c r="BI9" s="8" t="s">
        <v>62</v>
      </c>
      <c r="BJ9" s="8" t="s">
        <v>56</v>
      </c>
      <c r="BK9" s="8" t="s">
        <v>57</v>
      </c>
      <c r="BL9" s="8" t="s">
        <v>58</v>
      </c>
      <c r="BM9" s="8" t="s">
        <v>51</v>
      </c>
      <c r="BN9" s="8" t="s">
        <v>62</v>
      </c>
      <c r="BO9" s="8" t="s">
        <v>60</v>
      </c>
      <c r="BP9" s="8" t="s">
        <v>64</v>
      </c>
      <c r="BQ9" s="7" t="s">
        <v>19</v>
      </c>
      <c r="BR9" s="8" t="s">
        <v>17</v>
      </c>
      <c r="BS9" s="9" t="s">
        <v>18</v>
      </c>
      <c r="BT9" s="8" t="s">
        <v>19</v>
      </c>
      <c r="BU9" s="8" t="s">
        <v>53</v>
      </c>
      <c r="BV9" s="8" t="s">
        <v>54</v>
      </c>
      <c r="BW9" s="8" t="s">
        <v>55</v>
      </c>
      <c r="BX9" s="8" t="s">
        <v>56</v>
      </c>
      <c r="BY9" s="8" t="s">
        <v>51</v>
      </c>
      <c r="BZ9" s="8" t="s">
        <v>62</v>
      </c>
      <c r="CA9" s="8" t="s">
        <v>56</v>
      </c>
      <c r="CB9" s="8" t="s">
        <v>57</v>
      </c>
      <c r="CC9" s="8" t="s">
        <v>58</v>
      </c>
      <c r="CD9" s="8" t="s">
        <v>51</v>
      </c>
      <c r="CE9" s="8" t="s">
        <v>62</v>
      </c>
      <c r="CF9" s="8" t="s">
        <v>60</v>
      </c>
      <c r="CG9" s="8" t="s">
        <v>64</v>
      </c>
      <c r="CH9" s="40" t="s">
        <v>77</v>
      </c>
      <c r="CI9" s="40" t="s">
        <v>78</v>
      </c>
      <c r="CJ9" s="40" t="s">
        <v>18</v>
      </c>
      <c r="CK9" s="40" t="s">
        <v>77</v>
      </c>
      <c r="CL9" s="40" t="s">
        <v>53</v>
      </c>
      <c r="CM9" s="40" t="s">
        <v>54</v>
      </c>
      <c r="CN9" s="40" t="s">
        <v>55</v>
      </c>
      <c r="CO9" s="40" t="s">
        <v>56</v>
      </c>
      <c r="CP9" s="40" t="s">
        <v>51</v>
      </c>
      <c r="CQ9" s="40" t="s">
        <v>62</v>
      </c>
      <c r="CR9" s="40" t="s">
        <v>56</v>
      </c>
      <c r="CS9" s="40" t="s">
        <v>57</v>
      </c>
      <c r="CT9" s="40" t="s">
        <v>58</v>
      </c>
      <c r="CU9" s="40" t="s">
        <v>51</v>
      </c>
      <c r="CV9" s="40" t="s">
        <v>62</v>
      </c>
      <c r="CW9" s="40" t="s">
        <v>60</v>
      </c>
      <c r="CX9" s="40" t="s">
        <v>64</v>
      </c>
      <c r="CY9" s="7" t="s">
        <v>19</v>
      </c>
      <c r="CZ9" s="8" t="s">
        <v>17</v>
      </c>
      <c r="DA9" s="9" t="s">
        <v>18</v>
      </c>
      <c r="DB9" s="8" t="s">
        <v>19</v>
      </c>
      <c r="DC9" s="8" t="s">
        <v>53</v>
      </c>
      <c r="DD9" s="8" t="s">
        <v>54</v>
      </c>
      <c r="DE9" s="8" t="s">
        <v>55</v>
      </c>
      <c r="DF9" s="8" t="s">
        <v>56</v>
      </c>
      <c r="DG9" s="8" t="s">
        <v>51</v>
      </c>
      <c r="DH9" s="8" t="s">
        <v>62</v>
      </c>
      <c r="DI9" s="8" t="s">
        <v>56</v>
      </c>
      <c r="DJ9" s="8" t="s">
        <v>57</v>
      </c>
      <c r="DK9" s="8" t="s">
        <v>58</v>
      </c>
      <c r="DL9" s="8" t="s">
        <v>51</v>
      </c>
      <c r="DM9" s="8" t="s">
        <v>62</v>
      </c>
      <c r="DN9" s="8" t="s">
        <v>60</v>
      </c>
      <c r="DO9" s="8" t="s">
        <v>64</v>
      </c>
      <c r="DP9" s="20" t="s">
        <v>19</v>
      </c>
      <c r="DQ9" s="8" t="s">
        <v>17</v>
      </c>
      <c r="DR9" s="8" t="s">
        <v>18</v>
      </c>
      <c r="DS9" s="8" t="s">
        <v>19</v>
      </c>
      <c r="DT9" s="8" t="s">
        <v>53</v>
      </c>
      <c r="DU9" s="8" t="s">
        <v>54</v>
      </c>
      <c r="DV9" s="8" t="s">
        <v>55</v>
      </c>
      <c r="DW9" s="8" t="s">
        <v>56</v>
      </c>
      <c r="DX9" s="8" t="s">
        <v>51</v>
      </c>
      <c r="DY9" s="8" t="s">
        <v>62</v>
      </c>
      <c r="DZ9" s="8" t="s">
        <v>56</v>
      </c>
      <c r="EA9" s="8" t="s">
        <v>57</v>
      </c>
      <c r="EB9" s="8" t="s">
        <v>58</v>
      </c>
      <c r="EC9" s="8" t="s">
        <v>51</v>
      </c>
      <c r="ED9" s="8" t="s">
        <v>62</v>
      </c>
      <c r="EE9" s="8" t="s">
        <v>60</v>
      </c>
      <c r="EF9" s="8" t="s">
        <v>64</v>
      </c>
      <c r="EG9" s="7" t="s">
        <v>16</v>
      </c>
      <c r="EH9" s="8" t="s">
        <v>17</v>
      </c>
      <c r="EI9" s="9" t="s">
        <v>18</v>
      </c>
      <c r="EJ9" s="8" t="s">
        <v>19</v>
      </c>
      <c r="EK9" s="8" t="s">
        <v>53</v>
      </c>
      <c r="EL9" s="8" t="s">
        <v>54</v>
      </c>
      <c r="EM9" s="8" t="s">
        <v>55</v>
      </c>
      <c r="EN9" s="8" t="s">
        <v>56</v>
      </c>
      <c r="EO9" s="8" t="s">
        <v>51</v>
      </c>
      <c r="EP9" s="8" t="s">
        <v>62</v>
      </c>
      <c r="EQ9" s="8" t="s">
        <v>56</v>
      </c>
      <c r="ER9" s="8" t="s">
        <v>57</v>
      </c>
      <c r="ES9" s="8" t="s">
        <v>58</v>
      </c>
      <c r="ET9" s="8" t="s">
        <v>51</v>
      </c>
      <c r="EU9" s="8" t="s">
        <v>62</v>
      </c>
      <c r="EV9" s="8" t="s">
        <v>60</v>
      </c>
      <c r="EW9" s="8" t="s">
        <v>64</v>
      </c>
      <c r="EX9" s="9" t="s">
        <v>19</v>
      </c>
      <c r="EY9" s="8" t="s">
        <v>17</v>
      </c>
      <c r="EZ9" s="9" t="s">
        <v>18</v>
      </c>
      <c r="FA9" s="8" t="s">
        <v>19</v>
      </c>
      <c r="FB9" s="8" t="s">
        <v>53</v>
      </c>
      <c r="FC9" s="8" t="s">
        <v>54</v>
      </c>
      <c r="FD9" s="8" t="s">
        <v>55</v>
      </c>
      <c r="FE9" s="8" t="s">
        <v>56</v>
      </c>
      <c r="FF9" s="8" t="s">
        <v>51</v>
      </c>
      <c r="FG9" s="8" t="s">
        <v>62</v>
      </c>
      <c r="FH9" s="8" t="s">
        <v>56</v>
      </c>
      <c r="FI9" s="8" t="s">
        <v>57</v>
      </c>
      <c r="FJ9" s="8" t="s">
        <v>58</v>
      </c>
      <c r="FK9" s="8" t="s">
        <v>51</v>
      </c>
      <c r="FL9" s="8" t="s">
        <v>62</v>
      </c>
      <c r="FM9" s="8" t="s">
        <v>60</v>
      </c>
      <c r="FN9" s="8" t="s">
        <v>64</v>
      </c>
      <c r="FO9" s="8" t="s">
        <v>19</v>
      </c>
      <c r="FP9" s="8" t="s">
        <v>17</v>
      </c>
      <c r="FQ9" s="8" t="s">
        <v>18</v>
      </c>
      <c r="FR9" s="8" t="s">
        <v>19</v>
      </c>
      <c r="FS9" s="8" t="s">
        <v>53</v>
      </c>
      <c r="FT9" s="8" t="s">
        <v>54</v>
      </c>
      <c r="FU9" s="8" t="s">
        <v>55</v>
      </c>
      <c r="FV9" s="8" t="s">
        <v>56</v>
      </c>
      <c r="FW9" s="8" t="s">
        <v>51</v>
      </c>
      <c r="FX9" s="8" t="s">
        <v>62</v>
      </c>
      <c r="FY9" s="8" t="s">
        <v>56</v>
      </c>
      <c r="FZ9" s="8" t="s">
        <v>57</v>
      </c>
      <c r="GA9" s="8" t="s">
        <v>58</v>
      </c>
      <c r="GB9" s="8" t="s">
        <v>59</v>
      </c>
      <c r="GC9" s="8" t="s">
        <v>63</v>
      </c>
      <c r="GD9" s="8" t="s">
        <v>61</v>
      </c>
      <c r="GE9" s="8" t="s">
        <v>65</v>
      </c>
      <c r="GF9" s="7" t="s">
        <v>19</v>
      </c>
      <c r="GG9" s="8" t="s">
        <v>17</v>
      </c>
      <c r="GH9" s="9" t="s">
        <v>18</v>
      </c>
      <c r="GI9" s="8" t="s">
        <v>19</v>
      </c>
      <c r="GJ9" s="8" t="s">
        <v>53</v>
      </c>
      <c r="GK9" s="8" t="s">
        <v>54</v>
      </c>
      <c r="GL9" s="8" t="s">
        <v>55</v>
      </c>
      <c r="GM9" s="8" t="s">
        <v>56</v>
      </c>
      <c r="GN9" s="8" t="s">
        <v>51</v>
      </c>
      <c r="GO9" s="8" t="s">
        <v>62</v>
      </c>
      <c r="GP9" s="8" t="s">
        <v>56</v>
      </c>
      <c r="GQ9" s="8" t="s">
        <v>57</v>
      </c>
      <c r="GR9" s="8" t="s">
        <v>58</v>
      </c>
      <c r="GS9" s="8" t="s">
        <v>51</v>
      </c>
      <c r="GT9" s="8" t="s">
        <v>62</v>
      </c>
      <c r="GU9" s="8" t="s">
        <v>60</v>
      </c>
      <c r="GV9" s="8" t="s">
        <v>64</v>
      </c>
      <c r="GW9" s="9" t="s">
        <v>19</v>
      </c>
      <c r="GX9" s="8" t="s">
        <v>17</v>
      </c>
      <c r="GY9" s="9" t="s">
        <v>18</v>
      </c>
      <c r="GZ9" s="8" t="s">
        <v>19</v>
      </c>
      <c r="HA9" s="8" t="s">
        <v>53</v>
      </c>
      <c r="HB9" s="8" t="s">
        <v>54</v>
      </c>
      <c r="HC9" s="8" t="s">
        <v>55</v>
      </c>
      <c r="HD9" s="8" t="s">
        <v>56</v>
      </c>
      <c r="HE9" s="8" t="s">
        <v>51</v>
      </c>
      <c r="HF9" s="8" t="s">
        <v>62</v>
      </c>
      <c r="HG9" s="8" t="s">
        <v>56</v>
      </c>
      <c r="HH9" s="8" t="s">
        <v>57</v>
      </c>
      <c r="HI9" s="8" t="s">
        <v>58</v>
      </c>
      <c r="HJ9" s="8" t="s">
        <v>51</v>
      </c>
      <c r="HK9" s="8" t="s">
        <v>62</v>
      </c>
      <c r="HL9" s="8" t="s">
        <v>60</v>
      </c>
      <c r="HM9" s="8" t="s">
        <v>64</v>
      </c>
      <c r="HN9" s="8" t="s">
        <v>19</v>
      </c>
      <c r="HO9" s="8" t="s">
        <v>17</v>
      </c>
      <c r="HP9" s="8" t="s">
        <v>18</v>
      </c>
      <c r="HQ9" s="8" t="s">
        <v>19</v>
      </c>
      <c r="HR9" s="8" t="s">
        <v>53</v>
      </c>
      <c r="HS9" s="8" t="s">
        <v>54</v>
      </c>
      <c r="HT9" s="8" t="s">
        <v>55</v>
      </c>
      <c r="HU9" s="8" t="s">
        <v>56</v>
      </c>
      <c r="HV9" s="8" t="s">
        <v>51</v>
      </c>
      <c r="HW9" s="8" t="s">
        <v>62</v>
      </c>
      <c r="HX9" s="8" t="s">
        <v>56</v>
      </c>
      <c r="HY9" s="8" t="s">
        <v>57</v>
      </c>
      <c r="HZ9" s="8" t="s">
        <v>58</v>
      </c>
      <c r="IA9" s="8" t="s">
        <v>51</v>
      </c>
      <c r="IB9" s="8" t="s">
        <v>62</v>
      </c>
      <c r="IC9" s="8" t="s">
        <v>60</v>
      </c>
      <c r="ID9" s="8" t="s">
        <v>64</v>
      </c>
      <c r="IE9" s="7" t="s">
        <v>19</v>
      </c>
      <c r="IF9" s="8" t="s">
        <v>17</v>
      </c>
      <c r="IG9" s="9" t="s">
        <v>18</v>
      </c>
      <c r="IH9" s="8" t="s">
        <v>19</v>
      </c>
      <c r="II9" s="8" t="s">
        <v>53</v>
      </c>
      <c r="IJ9" s="8" t="s">
        <v>54</v>
      </c>
      <c r="IK9" s="8" t="s">
        <v>55</v>
      </c>
      <c r="IL9" s="8" t="s">
        <v>56</v>
      </c>
      <c r="IM9" s="8" t="s">
        <v>51</v>
      </c>
      <c r="IN9" s="8" t="s">
        <v>62</v>
      </c>
      <c r="IO9" s="8" t="s">
        <v>56</v>
      </c>
      <c r="IP9" s="8" t="s">
        <v>57</v>
      </c>
      <c r="IQ9" s="8" t="s">
        <v>58</v>
      </c>
      <c r="IR9" s="8" t="s">
        <v>51</v>
      </c>
      <c r="IS9" s="8" t="s">
        <v>62</v>
      </c>
      <c r="IT9" s="8" t="s">
        <v>60</v>
      </c>
      <c r="IU9" s="8" t="s">
        <v>64</v>
      </c>
      <c r="IV9" s="8" t="s">
        <v>18</v>
      </c>
      <c r="IW9" s="8" t="s">
        <v>19</v>
      </c>
      <c r="IX9" s="8" t="s">
        <v>53</v>
      </c>
      <c r="IY9" s="8" t="s">
        <v>54</v>
      </c>
      <c r="IZ9" s="8" t="s">
        <v>55</v>
      </c>
      <c r="JA9" s="8" t="s">
        <v>56</v>
      </c>
      <c r="JB9" s="8" t="s">
        <v>51</v>
      </c>
      <c r="JC9" s="8" t="s">
        <v>62</v>
      </c>
      <c r="JD9" s="8" t="s">
        <v>56</v>
      </c>
      <c r="JE9" s="8" t="s">
        <v>58</v>
      </c>
      <c r="JF9" s="8" t="s">
        <v>51</v>
      </c>
      <c r="JG9" s="8" t="s">
        <v>62</v>
      </c>
      <c r="JH9" s="8" t="s">
        <v>60</v>
      </c>
      <c r="JI9" s="8" t="s">
        <v>64</v>
      </c>
      <c r="JJ9" s="7" t="s">
        <v>19</v>
      </c>
      <c r="JK9" s="8" t="s">
        <v>17</v>
      </c>
      <c r="JL9" s="9" t="s">
        <v>18</v>
      </c>
      <c r="JM9" s="8" t="s">
        <v>19</v>
      </c>
      <c r="JN9" s="8" t="s">
        <v>53</v>
      </c>
      <c r="JO9" s="8" t="s">
        <v>54</v>
      </c>
      <c r="JP9" s="8" t="s">
        <v>55</v>
      </c>
      <c r="JQ9" s="8" t="s">
        <v>56</v>
      </c>
      <c r="JR9" s="8" t="s">
        <v>51</v>
      </c>
      <c r="JS9" s="8" t="s">
        <v>62</v>
      </c>
      <c r="JT9" s="8" t="s">
        <v>56</v>
      </c>
      <c r="JU9" s="8" t="s">
        <v>57</v>
      </c>
      <c r="JV9" s="8" t="s">
        <v>58</v>
      </c>
      <c r="JW9" s="8" t="s">
        <v>51</v>
      </c>
      <c r="JX9" s="8" t="s">
        <v>62</v>
      </c>
      <c r="JY9" s="8" t="s">
        <v>60</v>
      </c>
      <c r="JZ9" s="8" t="s">
        <v>64</v>
      </c>
      <c r="KA9" s="7" t="s">
        <v>19</v>
      </c>
      <c r="KB9" s="8" t="s">
        <v>17</v>
      </c>
      <c r="KC9" s="9" t="s">
        <v>18</v>
      </c>
      <c r="KD9" s="8" t="s">
        <v>19</v>
      </c>
      <c r="KE9" s="8" t="s">
        <v>53</v>
      </c>
      <c r="KF9" s="8" t="s">
        <v>54</v>
      </c>
      <c r="KG9" s="8" t="s">
        <v>55</v>
      </c>
      <c r="KH9" s="8" t="s">
        <v>56</v>
      </c>
      <c r="KI9" s="8" t="s">
        <v>51</v>
      </c>
      <c r="KJ9" s="8" t="s">
        <v>62</v>
      </c>
      <c r="KK9" s="8" t="s">
        <v>56</v>
      </c>
      <c r="KL9" s="8" t="s">
        <v>57</v>
      </c>
      <c r="KM9" s="8" t="s">
        <v>58</v>
      </c>
      <c r="KN9" s="8" t="s">
        <v>51</v>
      </c>
      <c r="KO9" s="8" t="s">
        <v>62</v>
      </c>
      <c r="KP9" s="8" t="s">
        <v>60</v>
      </c>
      <c r="KQ9" s="8" t="s">
        <v>64</v>
      </c>
      <c r="KR9" s="8" t="s">
        <v>19</v>
      </c>
      <c r="KS9" s="8" t="s">
        <v>17</v>
      </c>
      <c r="KT9" s="8" t="s">
        <v>18</v>
      </c>
      <c r="KU9" s="8" t="s">
        <v>19</v>
      </c>
      <c r="KV9" s="8" t="s">
        <v>53</v>
      </c>
      <c r="KW9" s="8" t="s">
        <v>54</v>
      </c>
      <c r="KX9" s="8" t="s">
        <v>55</v>
      </c>
      <c r="KY9" s="8" t="s">
        <v>56</v>
      </c>
      <c r="KZ9" s="8" t="s">
        <v>51</v>
      </c>
      <c r="LA9" s="8" t="s">
        <v>62</v>
      </c>
      <c r="LB9" s="8" t="s">
        <v>56</v>
      </c>
      <c r="LC9" s="8" t="s">
        <v>57</v>
      </c>
      <c r="LD9" s="8" t="s">
        <v>58</v>
      </c>
      <c r="LE9" s="8" t="s">
        <v>51</v>
      </c>
      <c r="LF9" s="8" t="s">
        <v>62</v>
      </c>
      <c r="LG9" s="8" t="s">
        <v>60</v>
      </c>
      <c r="LH9" s="8" t="s">
        <v>64</v>
      </c>
      <c r="LI9" s="7" t="s">
        <v>19</v>
      </c>
      <c r="LJ9" s="8" t="s">
        <v>17</v>
      </c>
      <c r="LK9" s="9" t="s">
        <v>18</v>
      </c>
      <c r="LL9" s="8" t="s">
        <v>19</v>
      </c>
      <c r="LM9" s="8" t="s">
        <v>53</v>
      </c>
      <c r="LN9" s="8" t="s">
        <v>54</v>
      </c>
      <c r="LO9" s="8" t="s">
        <v>55</v>
      </c>
      <c r="LP9" s="8" t="s">
        <v>56</v>
      </c>
      <c r="LQ9" s="8" t="s">
        <v>51</v>
      </c>
      <c r="LR9" s="8" t="s">
        <v>62</v>
      </c>
      <c r="LS9" s="8" t="s">
        <v>56</v>
      </c>
      <c r="LT9" s="8" t="s">
        <v>57</v>
      </c>
      <c r="LU9" s="8" t="s">
        <v>58</v>
      </c>
      <c r="LV9" s="8" t="s">
        <v>51</v>
      </c>
      <c r="LW9" s="8" t="s">
        <v>62</v>
      </c>
      <c r="LX9" s="8" t="s">
        <v>60</v>
      </c>
      <c r="LY9" s="8" t="s">
        <v>64</v>
      </c>
      <c r="LZ9" s="7" t="s">
        <v>19</v>
      </c>
      <c r="MA9" s="8" t="s">
        <v>17</v>
      </c>
      <c r="MB9" s="9" t="s">
        <v>18</v>
      </c>
      <c r="MC9" s="8" t="s">
        <v>19</v>
      </c>
      <c r="MD9" s="8" t="s">
        <v>53</v>
      </c>
      <c r="ME9" s="8" t="s">
        <v>54</v>
      </c>
      <c r="MF9" s="8" t="s">
        <v>55</v>
      </c>
      <c r="MG9" s="8" t="s">
        <v>56</v>
      </c>
      <c r="MH9" s="8" t="s">
        <v>51</v>
      </c>
      <c r="MI9" s="8" t="s">
        <v>62</v>
      </c>
      <c r="MJ9" s="8" t="s">
        <v>56</v>
      </c>
      <c r="MK9" s="8" t="s">
        <v>57</v>
      </c>
      <c r="ML9" s="8" t="s">
        <v>58</v>
      </c>
      <c r="MM9" s="8" t="s">
        <v>51</v>
      </c>
      <c r="MN9" s="8" t="s">
        <v>62</v>
      </c>
      <c r="MO9" s="8" t="s">
        <v>60</v>
      </c>
      <c r="MP9" s="8" t="s">
        <v>64</v>
      </c>
    </row>
    <row r="10" spans="1:354" x14ac:dyDescent="0.25">
      <c r="A10" s="10">
        <v>0</v>
      </c>
      <c r="B10" s="2">
        <f>A10/60</f>
        <v>0</v>
      </c>
      <c r="C10" s="2">
        <v>0</v>
      </c>
      <c r="D10" s="11">
        <v>0</v>
      </c>
      <c r="E10" s="11">
        <v>675</v>
      </c>
      <c r="F10" s="2"/>
      <c r="G10" s="2">
        <f>C10/4182593*9.71</f>
        <v>0</v>
      </c>
      <c r="H10" s="2">
        <f>G10/100*0.01/60*12*1.293/29*1000</f>
        <v>0</v>
      </c>
      <c r="I10" s="2"/>
      <c r="J10" s="2"/>
      <c r="K10" s="2"/>
      <c r="L10" s="2">
        <f t="shared" ref="L10:L73" si="0">K10/22.6258/Q10*100*3600</f>
        <v>0</v>
      </c>
      <c r="M10" s="2">
        <f>K10/22.6918*3600*100</f>
        <v>0</v>
      </c>
      <c r="N10" s="2"/>
      <c r="O10" s="2"/>
      <c r="Q10" s="2">
        <f>100-P10</f>
        <v>100</v>
      </c>
      <c r="R10" s="10">
        <v>0</v>
      </c>
      <c r="S10" s="2">
        <f>R10/60</f>
        <v>0</v>
      </c>
      <c r="T10" s="2">
        <v>0</v>
      </c>
      <c r="U10" s="11">
        <v>0</v>
      </c>
      <c r="V10" s="11">
        <v>675</v>
      </c>
      <c r="W10" s="2"/>
      <c r="X10" s="2">
        <f>T10/4182593*9.71</f>
        <v>0</v>
      </c>
      <c r="Y10" s="2">
        <f>X10/100*0.01/60*12*1.293/29*1000</f>
        <v>0</v>
      </c>
      <c r="Z10" s="2"/>
      <c r="AA10" s="2"/>
      <c r="AB10" s="2"/>
      <c r="AC10" s="2">
        <f t="shared" ref="AC10:AC73" si="1">AB10/22.6728/AH10*100*3600</f>
        <v>0</v>
      </c>
      <c r="AD10" s="2">
        <f>AB10/22.6918*3600*100</f>
        <v>0</v>
      </c>
      <c r="AE10" s="2"/>
      <c r="AF10" s="2"/>
      <c r="AH10" s="2">
        <f>100-AG10</f>
        <v>100</v>
      </c>
      <c r="AI10" s="2">
        <v>0</v>
      </c>
      <c r="AJ10" s="2">
        <f>AI10/60</f>
        <v>0</v>
      </c>
      <c r="AK10" s="2">
        <v>0</v>
      </c>
      <c r="AL10" s="11">
        <v>0</v>
      </c>
      <c r="AM10" s="11">
        <v>676</v>
      </c>
      <c r="AN10" s="2"/>
      <c r="AO10" s="2">
        <f t="shared" ref="AO10:AO73" si="2">AK10/5108876*10.1</f>
        <v>0</v>
      </c>
      <c r="AP10" s="2">
        <f>AO10/100*0.01/60*12*1.293/29*1000</f>
        <v>0</v>
      </c>
      <c r="AQ10" s="2"/>
      <c r="AR10" s="2"/>
      <c r="AS10" s="2"/>
      <c r="AT10" s="2">
        <f t="shared" ref="AT10:AT73" si="3">AS10/22.5474/AY10*100*3600</f>
        <v>0</v>
      </c>
      <c r="AU10" s="2">
        <f>AS10/22.6918*3600*100</f>
        <v>0</v>
      </c>
      <c r="AV10" s="2"/>
      <c r="AW10" s="2"/>
      <c r="AY10" s="2">
        <f>100-AX10</f>
        <v>100</v>
      </c>
      <c r="AZ10" s="2">
        <v>0</v>
      </c>
      <c r="BA10" s="2">
        <f>AZ10/60</f>
        <v>0</v>
      </c>
      <c r="BB10" s="2">
        <v>0</v>
      </c>
      <c r="BC10" s="11">
        <v>0</v>
      </c>
      <c r="BD10" s="11">
        <v>700</v>
      </c>
      <c r="BE10" s="2"/>
      <c r="BF10" s="2">
        <f>BB10/4182593*9.71</f>
        <v>0</v>
      </c>
      <c r="BG10" s="2">
        <f>BF10/100*0.01/60*12*1.293/29*1000</f>
        <v>0</v>
      </c>
      <c r="BH10" s="2"/>
      <c r="BI10" s="2"/>
      <c r="BJ10" s="2"/>
      <c r="BK10" s="2">
        <f t="shared" ref="BK10:BK73" si="4">BJ10/22.6344/BP10*100*3600</f>
        <v>0</v>
      </c>
      <c r="BL10" s="2">
        <f>BJ10/22.6918*3600*100</f>
        <v>0</v>
      </c>
      <c r="BM10" s="2"/>
      <c r="BN10" s="2"/>
      <c r="BP10" s="2">
        <f>100-BO10</f>
        <v>100</v>
      </c>
      <c r="BQ10" s="10">
        <v>0</v>
      </c>
      <c r="BR10" s="2">
        <f>BQ10/60</f>
        <v>0</v>
      </c>
      <c r="BS10" s="2">
        <v>0</v>
      </c>
      <c r="BT10" s="11">
        <v>0</v>
      </c>
      <c r="BU10" s="11">
        <v>700</v>
      </c>
      <c r="BV10" s="2"/>
      <c r="BW10" s="2">
        <f>BS10/4182593*9.71</f>
        <v>0</v>
      </c>
      <c r="BX10" s="2">
        <f>BW10/100*0.01/60*12*1.293/29*1000</f>
        <v>0</v>
      </c>
      <c r="BY10" s="2"/>
      <c r="BZ10" s="2"/>
      <c r="CA10" s="2"/>
      <c r="CB10" s="2">
        <f>CA10/22.6084/CG10*100*3600</f>
        <v>0</v>
      </c>
      <c r="CC10" s="2">
        <f>CA10/22.6918*3600*100</f>
        <v>0</v>
      </c>
      <c r="CD10" s="2"/>
      <c r="CE10" s="2"/>
      <c r="CG10" s="2">
        <f>100-CF10</f>
        <v>100</v>
      </c>
      <c r="CH10" s="40">
        <v>0</v>
      </c>
      <c r="CI10" s="40">
        <v>0</v>
      </c>
      <c r="CJ10" s="40">
        <v>0</v>
      </c>
      <c r="CK10" s="40">
        <v>0</v>
      </c>
      <c r="CL10" s="40">
        <v>725</v>
      </c>
      <c r="CN10" s="40">
        <v>0</v>
      </c>
      <c r="CO10" s="40">
        <v>0</v>
      </c>
      <c r="CS10" s="40">
        <v>0</v>
      </c>
      <c r="CT10" s="40">
        <v>0</v>
      </c>
      <c r="CX10" s="40">
        <v>100</v>
      </c>
      <c r="CY10" s="10">
        <v>0</v>
      </c>
      <c r="CZ10" s="2">
        <f>CY10/60</f>
        <v>0</v>
      </c>
      <c r="DA10" s="2">
        <v>0</v>
      </c>
      <c r="DB10" s="11">
        <v>0</v>
      </c>
      <c r="DC10" s="11">
        <v>724</v>
      </c>
      <c r="DD10" s="2"/>
      <c r="DE10" s="2">
        <f>DA10/4182593*9.71</f>
        <v>0</v>
      </c>
      <c r="DF10" s="2">
        <f>DE10/100*0.01/60*12*1.293/29*1000</f>
        <v>0</v>
      </c>
      <c r="DG10" s="2"/>
      <c r="DH10" s="2"/>
      <c r="DI10" s="2"/>
      <c r="DJ10" s="2">
        <f>DI10/22.7375/DO10*100*3600</f>
        <v>0</v>
      </c>
      <c r="DK10" s="2">
        <f>DI10/22.6918*3600*100</f>
        <v>0</v>
      </c>
      <c r="DL10" s="2"/>
      <c r="DM10" s="2"/>
      <c r="DO10" s="2">
        <f>100-DN10</f>
        <v>100</v>
      </c>
      <c r="DP10" s="6">
        <v>0</v>
      </c>
      <c r="DQ10" s="2">
        <f>DP10/60</f>
        <v>0</v>
      </c>
      <c r="DR10" s="2">
        <v>0</v>
      </c>
      <c r="DS10" s="11">
        <v>0</v>
      </c>
      <c r="DT10" s="11">
        <v>750</v>
      </c>
      <c r="DU10" s="2"/>
      <c r="DV10" s="2">
        <f>DR10/4457254*9.71</f>
        <v>0</v>
      </c>
      <c r="DW10" s="2">
        <f>DV10/100*0.01/60*12*1.293/29*1000</f>
        <v>0</v>
      </c>
      <c r="DX10" s="2"/>
      <c r="DY10" s="2"/>
      <c r="DZ10" s="2"/>
      <c r="EA10" s="2">
        <f>DZ10/22.6325/EF10*100*3600</f>
        <v>0</v>
      </c>
      <c r="EB10" s="2">
        <f>DZ10/22.6325*3600*100</f>
        <v>0</v>
      </c>
      <c r="EC10" s="2"/>
      <c r="ED10" s="2"/>
      <c r="EE10" s="2"/>
      <c r="EF10" s="2">
        <f>100-EE10</f>
        <v>100</v>
      </c>
      <c r="EG10" s="10">
        <v>0</v>
      </c>
      <c r="EH10" s="2">
        <f>EG10/60</f>
        <v>0</v>
      </c>
      <c r="EI10" s="2">
        <v>0</v>
      </c>
      <c r="EJ10" s="11">
        <v>0</v>
      </c>
      <c r="EK10" s="11">
        <v>750</v>
      </c>
      <c r="EL10" s="2"/>
      <c r="EM10" s="2">
        <f t="shared" ref="EM10:EM58" si="5">EI10/5307254 *10.1</f>
        <v>0</v>
      </c>
      <c r="EN10" s="2">
        <f>EM10/100*0.01/60*12*1.293/29*1000</f>
        <v>0</v>
      </c>
      <c r="EO10" s="2"/>
      <c r="EP10" s="2"/>
      <c r="EQ10" s="2"/>
      <c r="ER10" s="2">
        <f t="shared" ref="ER10:ER58" si="6">EQ10/22.8408/EW10*100*3600</f>
        <v>0</v>
      </c>
      <c r="ES10" s="2">
        <f>EQ10/22.6918*3600*100</f>
        <v>0</v>
      </c>
      <c r="ET10" s="2"/>
      <c r="EU10" s="2"/>
      <c r="EW10" s="2">
        <f>100-EV10</f>
        <v>100</v>
      </c>
      <c r="EX10" s="2">
        <v>0</v>
      </c>
      <c r="EY10" s="2">
        <f>EX10/60</f>
        <v>0</v>
      </c>
      <c r="EZ10" s="2">
        <v>0</v>
      </c>
      <c r="FA10" s="11">
        <v>0</v>
      </c>
      <c r="FB10" s="11">
        <v>750</v>
      </c>
      <c r="FC10" s="2"/>
      <c r="FD10" s="2">
        <f t="shared" ref="FD10:FD59" si="7">EZ10/5453193*10.1</f>
        <v>0</v>
      </c>
      <c r="FE10" s="2">
        <f>FD10/100*0.01/60*12*1.293/29*1000</f>
        <v>0</v>
      </c>
      <c r="FF10" s="2"/>
      <c r="FG10" s="2"/>
      <c r="FH10" s="2"/>
      <c r="FI10" s="2">
        <f t="shared" ref="FI10:FI59" si="8">FH10/22.7053/FN10*100*3600</f>
        <v>0</v>
      </c>
      <c r="FJ10" s="2">
        <f>FH10/22.6918*3600*100</f>
        <v>0</v>
      </c>
      <c r="FK10" s="2"/>
      <c r="FL10" s="2"/>
      <c r="FN10" s="2">
        <f>100-FM10</f>
        <v>100</v>
      </c>
      <c r="FO10" s="2">
        <v>0</v>
      </c>
      <c r="FP10" s="2">
        <f>FO10/60</f>
        <v>0</v>
      </c>
      <c r="FQ10" s="2">
        <v>0</v>
      </c>
      <c r="FR10" s="2">
        <v>0</v>
      </c>
      <c r="FS10" s="2">
        <v>776</v>
      </c>
      <c r="FT10" s="2"/>
      <c r="FU10" s="2">
        <f>FQ10/4534066*9.71</f>
        <v>0</v>
      </c>
      <c r="FV10" s="2">
        <f>FU10/100*0.01/60*12*1.293/29*1000</f>
        <v>0</v>
      </c>
      <c r="FW10" s="2"/>
      <c r="FX10" s="2"/>
      <c r="FY10" s="2">
        <v>0</v>
      </c>
      <c r="FZ10" s="2">
        <f>FY10/22.6921/GE10*100*3600</f>
        <v>0</v>
      </c>
      <c r="GA10" s="2">
        <v>0</v>
      </c>
      <c r="GB10" s="2"/>
      <c r="GC10" s="2"/>
      <c r="GD10" s="2"/>
      <c r="GE10" s="2">
        <f>100-GD10</f>
        <v>100</v>
      </c>
      <c r="GF10" s="2">
        <v>0</v>
      </c>
      <c r="GG10" s="2">
        <f>GF10/60</f>
        <v>0</v>
      </c>
      <c r="GH10" s="2">
        <v>0</v>
      </c>
      <c r="GI10" s="2">
        <v>0</v>
      </c>
      <c r="GJ10" s="11">
        <v>774</v>
      </c>
      <c r="GK10" s="2"/>
      <c r="GL10" s="2">
        <f>GH10/GH5*GH4</f>
        <v>0</v>
      </c>
      <c r="GM10" s="2">
        <f>GL10/100*0.01/60*12*1.293/29*1000</f>
        <v>0</v>
      </c>
      <c r="GN10" s="2"/>
      <c r="GO10" s="2"/>
      <c r="GP10" s="2"/>
      <c r="GQ10" s="2">
        <f>GP10/GH6/GV10*100*3600</f>
        <v>0</v>
      </c>
      <c r="GR10" s="2">
        <f>GP10/22.6918*3600*100</f>
        <v>0</v>
      </c>
      <c r="GS10" s="2"/>
      <c r="GT10" s="2"/>
      <c r="GV10" s="2">
        <f>100-GU10</f>
        <v>100</v>
      </c>
      <c r="GW10" s="2">
        <v>0</v>
      </c>
      <c r="GX10" s="2">
        <f>GW10/60</f>
        <v>0</v>
      </c>
      <c r="GY10" s="2">
        <v>0</v>
      </c>
      <c r="GZ10" s="11">
        <v>0</v>
      </c>
      <c r="HA10" s="11">
        <v>775</v>
      </c>
      <c r="HB10" s="2"/>
      <c r="HC10" s="2">
        <f t="shared" ref="HC10:HC41" si="9">GY10/5453193*10.1</f>
        <v>0</v>
      </c>
      <c r="HD10" s="2">
        <f>HC10/100*0.01/60*12*1.293/29*1000</f>
        <v>0</v>
      </c>
      <c r="HE10" s="2"/>
      <c r="HF10" s="2"/>
      <c r="HG10" s="2"/>
      <c r="HH10" s="2">
        <f t="shared" ref="HH10:HH41" si="10">HG10/22.5564/HM10*100*3600</f>
        <v>0</v>
      </c>
      <c r="HI10" s="2">
        <f>HG10/22.6918*3600*100</f>
        <v>0</v>
      </c>
      <c r="HJ10" s="2"/>
      <c r="HK10" s="2"/>
      <c r="HM10" s="2">
        <f>100-HL10</f>
        <v>100</v>
      </c>
      <c r="HN10" s="2">
        <v>0</v>
      </c>
      <c r="HO10" s="2">
        <f>HN10/60</f>
        <v>0</v>
      </c>
      <c r="HP10" s="11">
        <v>0</v>
      </c>
      <c r="HQ10" s="11">
        <v>0</v>
      </c>
      <c r="HR10" s="11">
        <v>802</v>
      </c>
      <c r="HS10" s="2"/>
      <c r="HT10" s="2">
        <f>HP10/4140848*9.71</f>
        <v>0</v>
      </c>
      <c r="HU10" s="2">
        <f>HT10/100*0.01/60*12*1.293/29*1000</f>
        <v>0</v>
      </c>
      <c r="HV10" s="2"/>
      <c r="HW10" s="2"/>
      <c r="HX10" s="2"/>
      <c r="HY10" s="2">
        <f>HX10/22.6601/ID10*100*3600</f>
        <v>0</v>
      </c>
      <c r="HZ10" s="2">
        <f>HX10/22.6601*3600*100</f>
        <v>0</v>
      </c>
      <c r="IA10" s="2"/>
      <c r="IB10" s="2"/>
      <c r="IC10" s="2"/>
      <c r="ID10" s="2">
        <f>100-IC10</f>
        <v>100</v>
      </c>
      <c r="IE10" s="2">
        <v>0</v>
      </c>
      <c r="IF10" s="2">
        <f>IE10/60</f>
        <v>0</v>
      </c>
      <c r="IG10" s="2">
        <v>0</v>
      </c>
      <c r="IH10" s="32">
        <v>0</v>
      </c>
      <c r="II10" s="11">
        <v>800</v>
      </c>
      <c r="IJ10" s="2"/>
      <c r="IK10" s="2">
        <f>IG10/IG5*IG4</f>
        <v>0</v>
      </c>
      <c r="IL10" s="2">
        <f>IK10/100*0.01/60*12*1.293/29*1000</f>
        <v>0</v>
      </c>
      <c r="IM10" s="2"/>
      <c r="IN10" s="2"/>
      <c r="IO10" s="2"/>
      <c r="IP10" s="2">
        <f>IO10/IG6/IU10*100*3600</f>
        <v>0</v>
      </c>
      <c r="IQ10" s="2">
        <f>IO10/22.6918*3600*100</f>
        <v>0</v>
      </c>
      <c r="IR10" s="2"/>
      <c r="IS10" s="2"/>
      <c r="IU10" s="2">
        <f>100-IT10</f>
        <v>100</v>
      </c>
      <c r="IV10" s="11">
        <v>0</v>
      </c>
      <c r="IW10" s="11">
        <v>0</v>
      </c>
      <c r="IX10" s="11">
        <v>850</v>
      </c>
      <c r="IY10" s="2"/>
      <c r="IZ10" s="2">
        <f>IV10/4457254*9.71</f>
        <v>0</v>
      </c>
      <c r="JA10" s="2">
        <f>IZ10/100*0.01/60*12*1.293/29*1000</f>
        <v>0</v>
      </c>
      <c r="JB10" s="2"/>
      <c r="JC10" s="2"/>
      <c r="JD10" s="2"/>
      <c r="JE10" s="2">
        <f>JD10/22.6724*3600*100</f>
        <v>0</v>
      </c>
      <c r="JF10" s="2"/>
      <c r="JG10" s="2"/>
      <c r="JH10" s="2"/>
      <c r="JI10" s="2">
        <f>100-JH10</f>
        <v>100</v>
      </c>
      <c r="JJ10" s="10">
        <v>0</v>
      </c>
      <c r="JK10" s="2">
        <f>JJ10/60</f>
        <v>0</v>
      </c>
      <c r="JL10" s="2">
        <v>0</v>
      </c>
      <c r="JM10" s="11">
        <v>0</v>
      </c>
      <c r="JN10" s="11">
        <v>850</v>
      </c>
      <c r="JO10" s="2"/>
      <c r="JP10" s="2">
        <f>JL10/4182593*9.71</f>
        <v>0</v>
      </c>
      <c r="JQ10" s="2">
        <f>JP10/100*0.01/60*12*1.293/29*1000</f>
        <v>0</v>
      </c>
      <c r="JR10" s="2"/>
      <c r="JS10" s="2"/>
      <c r="JT10" s="2"/>
      <c r="JU10" s="2">
        <f>JT10/22.516/JZ10*100*3600</f>
        <v>0</v>
      </c>
      <c r="JV10" s="2">
        <f>JT10/22.6918*3600*100</f>
        <v>0</v>
      </c>
      <c r="JW10" s="2"/>
      <c r="JX10" s="2"/>
      <c r="JZ10" s="2">
        <f>100-JY10</f>
        <v>100</v>
      </c>
      <c r="KA10" s="2">
        <v>0</v>
      </c>
      <c r="KB10" s="2">
        <f>KA10/60</f>
        <v>0</v>
      </c>
      <c r="KC10" s="2">
        <v>0</v>
      </c>
      <c r="KD10" s="2">
        <v>0</v>
      </c>
      <c r="KE10" s="11">
        <v>850</v>
      </c>
      <c r="KF10" s="2"/>
      <c r="KG10" s="2">
        <f>KC10/KC5*KC4</f>
        <v>0</v>
      </c>
      <c r="KH10" s="2">
        <f>KG10/100*0.01/60*12*1.293/29*1000</f>
        <v>0</v>
      </c>
      <c r="KI10" s="2"/>
      <c r="KJ10" s="2"/>
      <c r="KK10" s="2"/>
      <c r="KL10" s="2">
        <f>KK10/KC6/KQ10*100*3600</f>
        <v>0</v>
      </c>
      <c r="KM10" s="2">
        <f>KK10/22.6918*3600*100</f>
        <v>0</v>
      </c>
      <c r="KN10" s="2"/>
      <c r="KO10" s="2"/>
      <c r="KQ10" s="2">
        <f>100-KP10</f>
        <v>100</v>
      </c>
      <c r="KR10" s="2">
        <v>0</v>
      </c>
      <c r="KS10" s="2">
        <f t="shared" ref="KS10:KS15" si="11">KR10/60</f>
        <v>0</v>
      </c>
      <c r="KT10" s="2">
        <v>15303</v>
      </c>
      <c r="KU10" s="11">
        <v>0</v>
      </c>
      <c r="KV10" s="11">
        <v>897</v>
      </c>
      <c r="KW10" s="2"/>
      <c r="KX10" s="2">
        <f t="shared" ref="KX10:KX15" si="12">KT10/4223713*9.71</f>
        <v>3.5180451417982234E-2</v>
      </c>
      <c r="KY10" s="2">
        <f t="shared" ref="KY10:KY15" si="13">KX10/100*0.01/60*12*1.293/29*1000</f>
        <v>3.1371257712724853E-5</v>
      </c>
      <c r="KZ10" s="2"/>
      <c r="LA10" s="2"/>
      <c r="LB10" s="2">
        <f t="shared" ref="LB10:LB15" si="14">KY10*0.9608663</f>
        <v>3.0143584324772392E-5</v>
      </c>
      <c r="LC10" s="2">
        <f t="shared" ref="LC10:LC15" si="15">LB10/22.7469/LH10*100*3600</f>
        <v>4.7706238462902903E-3</v>
      </c>
      <c r="LD10" s="2">
        <f t="shared" ref="LD10:LD15" si="16">LB10/22.7469*3600*100</f>
        <v>0.47706238462902906</v>
      </c>
      <c r="LE10" s="2"/>
      <c r="LF10" s="2"/>
      <c r="LH10" s="2">
        <f t="shared" ref="LH10:LH15" si="17">100-LG10</f>
        <v>100</v>
      </c>
      <c r="LI10" s="10">
        <v>0</v>
      </c>
      <c r="LJ10" s="2">
        <f>LI10/60</f>
        <v>0</v>
      </c>
      <c r="LK10" s="2">
        <v>0</v>
      </c>
      <c r="LL10" s="11">
        <v>0</v>
      </c>
      <c r="LM10" s="11">
        <v>900</v>
      </c>
      <c r="LN10" s="2"/>
      <c r="LO10" s="2">
        <f>LK10/4182593*9.71</f>
        <v>0</v>
      </c>
      <c r="LP10" s="2">
        <f>LO10/100*0.01/60*12*1.293/29*1000</f>
        <v>0</v>
      </c>
      <c r="LQ10" s="2"/>
      <c r="LR10" s="2"/>
      <c r="LS10" s="2"/>
      <c r="LT10" s="2">
        <f>LS10/22.6653/LY10*100*3600</f>
        <v>0</v>
      </c>
      <c r="LU10" s="2">
        <f>LS10/22.6918*3600*100</f>
        <v>0</v>
      </c>
      <c r="LV10" s="2"/>
      <c r="LW10" s="2"/>
      <c r="LY10" s="2">
        <f>100-LX10</f>
        <v>100</v>
      </c>
      <c r="LZ10" s="2">
        <v>0</v>
      </c>
      <c r="MA10" s="2">
        <f t="shared" ref="MA10:MA14" si="18">LZ10/60</f>
        <v>0</v>
      </c>
      <c r="MB10" s="2">
        <v>0</v>
      </c>
      <c r="MC10" s="11">
        <v>0</v>
      </c>
      <c r="MD10" s="11">
        <v>900</v>
      </c>
      <c r="ME10" s="2"/>
      <c r="MF10" s="2">
        <f>MB10/MB5*MB4</f>
        <v>0</v>
      </c>
      <c r="MG10" s="2">
        <f t="shared" ref="MG10:MG14" si="19">MF10/100*0.01/60*12*1.293/29*1000</f>
        <v>0</v>
      </c>
      <c r="MH10" s="2"/>
      <c r="MI10" s="2"/>
      <c r="MJ10" s="2"/>
      <c r="MK10" s="2">
        <f>MJ10/MB6/MP10*100*3600</f>
        <v>0</v>
      </c>
      <c r="ML10" s="2">
        <f>MJ10/22.6918*3600*100</f>
        <v>0</v>
      </c>
      <c r="MM10" s="2"/>
      <c r="MN10" s="2"/>
      <c r="MP10" s="2">
        <f t="shared" ref="MP10:MP14" si="20">100-MO10</f>
        <v>100</v>
      </c>
    </row>
    <row r="11" spans="1:354" x14ac:dyDescent="0.25">
      <c r="A11" s="10">
        <v>40</v>
      </c>
      <c r="B11" s="2">
        <f t="shared" ref="B11:B74" si="21">A11/60</f>
        <v>0.66666666666666663</v>
      </c>
      <c r="C11" s="2">
        <v>5308</v>
      </c>
      <c r="D11" s="11">
        <v>60</v>
      </c>
      <c r="E11" s="11">
        <v>675</v>
      </c>
      <c r="F11" s="2">
        <f>(E11+E10)/2*(D11-D10)</f>
        <v>40500</v>
      </c>
      <c r="G11" s="2">
        <f>C11/4615263*9.71</f>
        <v>1.1167441595419374E-2</v>
      </c>
      <c r="H11" s="2">
        <f>G11/100*0.01/60*12*1.293/29*1000</f>
        <v>9.9582772295705194E-6</v>
      </c>
      <c r="I11" s="2">
        <f>(H11+H10)/2*(A11-A10)*60</f>
        <v>1.1949932675484623E-2</v>
      </c>
      <c r="J11" s="2">
        <f t="shared" ref="J11:J74" si="22">I11/22.6258*100</f>
        <v>5.2815514481187952E-2</v>
      </c>
      <c r="K11" s="2">
        <f t="shared" ref="K11:K74" si="23">H11*0.3663374</f>
        <v>3.6480893887600671E-6</v>
      </c>
      <c r="L11" s="2">
        <f t="shared" si="0"/>
        <v>5.8056127636832531E-4</v>
      </c>
      <c r="M11" s="2">
        <f t="shared" ref="M11:M74" si="24">K11/22.6258*3600*100</f>
        <v>5.8044894764102219E-2</v>
      </c>
      <c r="N11" s="2">
        <f t="shared" ref="N11:O42" si="25">I11*0.3663374</f>
        <v>4.3777072665120804E-3</v>
      </c>
      <c r="O11" s="2">
        <f t="shared" si="25"/>
        <v>1.9348298254700743E-2</v>
      </c>
      <c r="P11" s="2">
        <f>O11+P10</f>
        <v>1.9348298254700743E-2</v>
      </c>
      <c r="Q11" s="2">
        <f>100-P11</f>
        <v>99.980651701745302</v>
      </c>
      <c r="R11" s="10">
        <v>110</v>
      </c>
      <c r="S11" s="2">
        <f t="shared" ref="S11:S74" si="26">R11/60</f>
        <v>1.8333333333333333</v>
      </c>
      <c r="T11" s="2">
        <v>9276</v>
      </c>
      <c r="U11" s="11">
        <v>10</v>
      </c>
      <c r="V11" s="11">
        <v>675</v>
      </c>
      <c r="W11" s="2">
        <f>(V11+V10)/2*(U11-U10)</f>
        <v>6750</v>
      </c>
      <c r="X11" s="2">
        <f t="shared" ref="X11:X74" si="27">T11/3396317*9.71</f>
        <v>2.6519891988880898E-2</v>
      </c>
      <c r="Y11" s="2">
        <f t="shared" ref="Y11:Y74" si="28">X11/100*0.01/60*12*1.293/29*1000</f>
        <v>2.3648427821808966E-5</v>
      </c>
      <c r="Z11" s="2">
        <f>(Y11+Y10)/2*(R11-R10)*60</f>
        <v>7.8039811811969589E-2</v>
      </c>
      <c r="AA11" s="2">
        <f t="shared" ref="AA11:AA74" si="29">Z11/22.6728*100</f>
        <v>0.34420015089432976</v>
      </c>
      <c r="AB11" s="2">
        <f t="shared" ref="AB11:AB74" si="30">Y11*0.3703716</f>
        <v>8.7587060498479019E-6</v>
      </c>
      <c r="AC11" s="2">
        <f t="shared" si="1"/>
        <v>1.3924874678558582E-3</v>
      </c>
      <c r="AD11" s="2">
        <f t="shared" ref="AD11:AD74" si="31">AB11/22.6728*3600*100</f>
        <v>0.13907122975306291</v>
      </c>
      <c r="AE11" s="2">
        <f t="shared" ref="AE11:AF42" si="32">Z11*0.3703716</f>
        <v>2.8903729964498078E-2</v>
      </c>
      <c r="AF11" s="2">
        <f t="shared" si="32"/>
        <v>0.12748196060697436</v>
      </c>
      <c r="AG11" s="2">
        <f>AF11+AG10</f>
        <v>0.12748196060697436</v>
      </c>
      <c r="AH11" s="2">
        <f t="shared" ref="AH11:AH74" si="33">100-AG11</f>
        <v>99.872518039393029</v>
      </c>
      <c r="AI11" s="2">
        <v>60</v>
      </c>
      <c r="AJ11" s="2">
        <f t="shared" ref="AJ11:AJ74" si="34">AI11/60</f>
        <v>1</v>
      </c>
      <c r="AK11" s="2">
        <v>9691</v>
      </c>
      <c r="AL11" s="11">
        <v>10</v>
      </c>
      <c r="AM11" s="11">
        <v>675</v>
      </c>
      <c r="AN11" s="2">
        <f>(AM11+AM10)/2*(AL11-AL10)</f>
        <v>6755</v>
      </c>
      <c r="AO11" s="2">
        <f t="shared" si="2"/>
        <v>1.915863685084547E-2</v>
      </c>
      <c r="AP11" s="2">
        <f>AO11/100*0.01/60*12*1.293/29*1000</f>
        <v>1.7084218929753921E-5</v>
      </c>
      <c r="AQ11" s="2">
        <f>(AP11+AP10)/2*(AI11-AI10)*60</f>
        <v>3.0751594073557056E-2</v>
      </c>
      <c r="AR11" s="2">
        <f t="shared" ref="AR11:AR74" si="35">AQ11/22.5474*100</f>
        <v>0.1363864306907096</v>
      </c>
      <c r="AS11" s="2">
        <f t="shared" ref="AS11:AS74" si="36">AP11*0.431105801</f>
        <v>7.3651058861709274E-6</v>
      </c>
      <c r="AT11" s="2">
        <f t="shared" si="3"/>
        <v>1.1766314527459749E-3</v>
      </c>
      <c r="AU11" s="2">
        <f t="shared" ref="AU11:AU74" si="37">AS11/22.5474*3600*100</f>
        <v>0.11759396289689872</v>
      </c>
      <c r="AV11" s="2">
        <f t="shared" ref="AV11:AW42" si="38">AQ11*0.431105801</f>
        <v>1.3257190595107668E-2</v>
      </c>
      <c r="AW11" s="2">
        <f t="shared" si="38"/>
        <v>5.8796981448449345E-2</v>
      </c>
      <c r="AX11" s="2">
        <f>AW11+AX10</f>
        <v>5.8796981448449345E-2</v>
      </c>
      <c r="AY11" s="2">
        <f>100-AX11</f>
        <v>99.941203018551548</v>
      </c>
      <c r="AZ11" s="2">
        <v>10</v>
      </c>
      <c r="BA11" s="2">
        <f t="shared" ref="BA11:BA74" si="39">AZ11/60</f>
        <v>0.16666666666666666</v>
      </c>
      <c r="BB11" s="2">
        <v>5047</v>
      </c>
      <c r="BC11" s="11">
        <v>5</v>
      </c>
      <c r="BD11" s="11">
        <v>702</v>
      </c>
      <c r="BE11" s="2">
        <f>(BD11+BD10)/2*(BC11-BC10)</f>
        <v>3505</v>
      </c>
      <c r="BF11" s="2">
        <f t="shared" ref="BF11:BF74" si="40">BB11/4182593*9.71</f>
        <v>1.1716743656387318E-2</v>
      </c>
      <c r="BG11" s="2">
        <f t="shared" ref="BG11:BG75" si="41">BF11/100*0.01/60*12*1.293/29*1000</f>
        <v>1.0448103136350896E-5</v>
      </c>
      <c r="BH11" s="2">
        <f>(BG11+BG10)/2*(AZ11-AZ10)*60</f>
        <v>3.1344309409052683E-3</v>
      </c>
      <c r="BI11" s="2">
        <f>BH11/22.602*100</f>
        <v>1.3867936204341512E-2</v>
      </c>
      <c r="BJ11" s="2">
        <f>BG11*0.5640709</f>
        <v>5.8934709394142729E-6</v>
      </c>
      <c r="BK11" s="2">
        <f t="shared" si="4"/>
        <v>9.3742953963662644E-4</v>
      </c>
      <c r="BL11" s="2">
        <f>BJ11/22.602*3600*100</f>
        <v>9.386999107110601E-2</v>
      </c>
      <c r="BM11" s="2">
        <f>BH11*0.56407091</f>
        <v>1.7680413131685908E-3</v>
      </c>
      <c r="BN11" s="2">
        <f>BI11*0.56407091</f>
        <v>7.8224993946048628E-3</v>
      </c>
      <c r="BO11" s="2">
        <f>BN11+BO10</f>
        <v>7.8224993946048628E-3</v>
      </c>
      <c r="BP11" s="2">
        <f>100-BO11</f>
        <v>99.992177500605393</v>
      </c>
      <c r="BQ11" s="10">
        <v>10</v>
      </c>
      <c r="BR11" s="2">
        <f t="shared" ref="BR11:BR74" si="42">BQ11/60</f>
        <v>0.16666666666666666</v>
      </c>
      <c r="BS11" s="2">
        <v>3872</v>
      </c>
      <c r="BT11" s="11">
        <v>5</v>
      </c>
      <c r="BU11" s="11">
        <v>700</v>
      </c>
      <c r="BV11" s="2">
        <f>(BU11+BU10)/2*(BT11-BT10)</f>
        <v>3500</v>
      </c>
      <c r="BW11" s="2">
        <f t="shared" ref="BW11:BW74" si="43">BS11/4335434*9.71</f>
        <v>8.6720545163413865E-3</v>
      </c>
      <c r="BX11" s="2">
        <f>BW11/100*0.01/60*12*1.293/29*1000</f>
        <v>7.7330803376754553E-6</v>
      </c>
      <c r="BY11" s="2">
        <f>(BX11+BX10)/2*(BQ11-BQ10)*60</f>
        <v>2.3199241013026365E-3</v>
      </c>
      <c r="BZ11" s="2">
        <f t="shared" ref="BZ11:BZ74" si="44">BY11/22.6084*100</f>
        <v>1.0261336942475524E-2</v>
      </c>
      <c r="CA11" s="2">
        <f t="shared" ref="CA11:CA74" si="45">BX11*0.8714065</f>
        <v>6.7386564712725868E-6</v>
      </c>
      <c r="CB11" s="2">
        <f t="shared" ref="CB11:CB74" si="46">CA11/22.6084/CG11*100*3600</f>
        <v>1.0731114406763655E-3</v>
      </c>
      <c r="CC11" s="2">
        <f t="shared" ref="CC11:CC74" si="47">CA11/22.6084*3600*100</f>
        <v>0.10730154852435958</v>
      </c>
      <c r="CD11" s="2">
        <f t="shared" ref="CD11:CE42" si="48">BY11*0.8714065</f>
        <v>2.021596941381776E-3</v>
      </c>
      <c r="CE11" s="2">
        <f t="shared" si="48"/>
        <v>8.9417957103632983E-3</v>
      </c>
      <c r="CF11" s="2">
        <f>CE11+CF10</f>
        <v>8.9417957103632983E-3</v>
      </c>
      <c r="CG11" s="2">
        <f>100-CF11</f>
        <v>99.991058204289644</v>
      </c>
      <c r="CH11" s="40">
        <v>10</v>
      </c>
      <c r="CI11" s="40">
        <v>0.16666666666666666</v>
      </c>
      <c r="CJ11" s="40">
        <v>10132</v>
      </c>
      <c r="CK11" s="40">
        <v>10</v>
      </c>
      <c r="CL11" s="40">
        <v>725</v>
      </c>
      <c r="CM11" s="40">
        <v>7250</v>
      </c>
      <c r="CN11" s="40">
        <v>2.138172470434925E-2</v>
      </c>
      <c r="CO11" s="40">
        <v>1.9066600029464541E-5</v>
      </c>
      <c r="CP11" s="40">
        <v>5.7199800088393628E-3</v>
      </c>
      <c r="CQ11" s="40">
        <v>2.5207255523313984E-2</v>
      </c>
      <c r="CR11" s="40">
        <v>1.4687072701649446E-5</v>
      </c>
      <c r="CS11" s="40">
        <v>2.330521610803779E-3</v>
      </c>
      <c r="CT11" s="40">
        <v>0.23300690877734692</v>
      </c>
      <c r="CU11" s="40">
        <v>4.4061218104948343E-3</v>
      </c>
      <c r="CV11" s="40">
        <v>1.9417242398112242E-2</v>
      </c>
      <c r="CW11" s="40">
        <v>1.9417242398112242E-2</v>
      </c>
      <c r="CX11" s="40">
        <v>99.980582757601894</v>
      </c>
      <c r="CY11" s="10">
        <v>10</v>
      </c>
      <c r="CZ11" s="2">
        <f t="shared" ref="CZ11:CZ74" si="49">CY11/60</f>
        <v>0.16666666666666666</v>
      </c>
      <c r="DA11" s="2">
        <v>6438</v>
      </c>
      <c r="DB11" s="11">
        <v>5</v>
      </c>
      <c r="DC11" s="11">
        <v>725</v>
      </c>
      <c r="DD11" s="2">
        <f>(DC11+DC10)/2*(DB11-DB10)</f>
        <v>3622.5</v>
      </c>
      <c r="DE11" s="2">
        <f t="shared" ref="DE11:DE74" si="50">DA11/4335434*9.71</f>
        <v>1.4419082380218452E-2</v>
      </c>
      <c r="DF11" s="2">
        <f t="shared" ref="DF11:DF74" si="51">DE11/100*0.01/60*12*1.293/29*1000</f>
        <v>1.2857843805256869E-5</v>
      </c>
      <c r="DG11" s="2">
        <f>(DF11+DF10)/2*(CY11-CY10)*60</f>
        <v>3.8573531415770604E-3</v>
      </c>
      <c r="DH11" s="2">
        <f t="shared" ref="DH11:DH74" si="52">DG11/22.7375*100</f>
        <v>1.6964719699074482E-2</v>
      </c>
      <c r="DI11" s="2">
        <f t="shared" ref="DI11:DI74" si="53">DF11*0.9367504</f>
        <v>1.2044590327711895E-5</v>
      </c>
      <c r="DJ11" s="2">
        <f t="shared" ref="DJ11:DJ74" si="54">DI11/22.7375/DO11*100*3600</f>
        <v>1.9073080595062989E-3</v>
      </c>
      <c r="DK11" s="2">
        <f t="shared" ref="DK11:DK74" si="55">DI11/22.7375*3600*100</f>
        <v>0.19070049556795082</v>
      </c>
      <c r="DL11" s="2">
        <f t="shared" ref="DL11:DM42" si="56">DG11*0.9367504</f>
        <v>3.6133770983135679E-3</v>
      </c>
      <c r="DM11" s="2">
        <f t="shared" si="56"/>
        <v>1.5891707963995902E-2</v>
      </c>
      <c r="DN11" s="2">
        <f>DM11+DN10</f>
        <v>1.5891707963995902E-2</v>
      </c>
      <c r="DO11" s="2">
        <f t="shared" ref="DO11:DO74" si="57">100-DN11</f>
        <v>99.984108292035998</v>
      </c>
      <c r="DP11" s="6">
        <v>10</v>
      </c>
      <c r="DQ11" s="2">
        <f t="shared" ref="DQ11:DQ55" si="58">DP11/60</f>
        <v>0.16666666666666666</v>
      </c>
      <c r="DR11" s="2">
        <v>12667</v>
      </c>
      <c r="DS11" s="11">
        <v>5</v>
      </c>
      <c r="DT11" s="11">
        <v>750</v>
      </c>
      <c r="DU11" s="2">
        <f>(DT11+DT10)/2*(DS11-DS10)</f>
        <v>3750</v>
      </c>
      <c r="DV11" s="2">
        <f>DR11/4457254*9.71</f>
        <v>2.7594696196357672E-2</v>
      </c>
      <c r="DW11" s="2">
        <f t="shared" ref="DW11:DW55" si="59">DV11/100*0.01/60*12*1.293/29*1000</f>
        <v>2.4606856677165839E-5</v>
      </c>
      <c r="DX11" s="2">
        <f>(DW11+DW10)/2*(CH11-CH10)*60</f>
        <v>7.3820570031497505E-3</v>
      </c>
      <c r="DY11" s="2">
        <f>DX11/22.6325*100</f>
        <v>3.2617063970616374E-2</v>
      </c>
      <c r="DZ11" s="2">
        <f>DW11*0.933484265</f>
        <v>2.2970113519244496E-5</v>
      </c>
      <c r="EA11" s="2">
        <f t="shared" ref="EA11:EA55" si="60">DZ11/22.6325/EF11*100*3600</f>
        <v>3.6548147187440445E-3</v>
      </c>
      <c r="EB11" s="2">
        <f>DZ11/22.6325*3600*100</f>
        <v>0.36537019184482572</v>
      </c>
      <c r="EC11" s="2">
        <f>DX11*0.933484265</f>
        <v>6.8910340557733476E-3</v>
      </c>
      <c r="ED11" s="2">
        <f>DY11*0.933484265</f>
        <v>3.044751598706881E-2</v>
      </c>
      <c r="EE11" s="2">
        <f>ED11+EE10</f>
        <v>3.044751598706881E-2</v>
      </c>
      <c r="EF11" s="2">
        <f t="shared" ref="EF11:EF55" si="61">100-EE11</f>
        <v>99.969552484012937</v>
      </c>
      <c r="EG11" s="10">
        <v>10</v>
      </c>
      <c r="EH11" s="2">
        <f t="shared" ref="EH11:EH58" si="62">EG11/60</f>
        <v>0.16666666666666666</v>
      </c>
      <c r="EI11" s="2">
        <v>9471</v>
      </c>
      <c r="EJ11" s="11">
        <v>10</v>
      </c>
      <c r="EK11" s="11">
        <v>750</v>
      </c>
      <c r="EL11" s="2">
        <f>(EK11+EK10)/2*(EJ11-EJ10)</f>
        <v>7500</v>
      </c>
      <c r="EM11" s="2">
        <f t="shared" si="5"/>
        <v>1.8023840577443627E-2</v>
      </c>
      <c r="EN11" s="2">
        <f>EM11/100*0.01/60*12*1.293/29*1000</f>
        <v>1.6072293701127313E-5</v>
      </c>
      <c r="EO11" s="2">
        <f>(EN11+EN10)/2*(EG11-EG10)*60</f>
        <v>4.8216881103381936E-3</v>
      </c>
      <c r="EP11" s="2">
        <f t="shared" ref="EP11:EP58" si="63">EO11/22.5366*100</f>
        <v>2.1394922527524975E-2</v>
      </c>
      <c r="EQ11" s="2">
        <f t="shared" ref="EQ11:EQ58" si="64">EN11*0.919453767</f>
        <v>1.4777730987831881E-5</v>
      </c>
      <c r="ER11" s="2">
        <f t="shared" si="6"/>
        <v>2.3296162523099278E-3</v>
      </c>
      <c r="ES11" s="2">
        <f t="shared" ref="ES11:ES58" si="65">EQ11/22.8408*3600*100</f>
        <v>0.23291579785381761</v>
      </c>
      <c r="ET11" s="2">
        <f t="shared" ref="ET11:EU58" si="66">EO11*0.919453767</f>
        <v>4.4333192963495636E-3</v>
      </c>
      <c r="EU11" s="2">
        <f t="shared" si="66"/>
        <v>1.9671642112606001E-2</v>
      </c>
      <c r="EV11" s="2">
        <f>EU11+EV10</f>
        <v>1.9671642112606001E-2</v>
      </c>
      <c r="EW11" s="2">
        <f>100-EV11</f>
        <v>99.980328357887387</v>
      </c>
      <c r="EX11" s="2">
        <v>10</v>
      </c>
      <c r="EY11" s="2">
        <f t="shared" ref="EY11:EY59" si="67">EX11/60</f>
        <v>0.16666666666666666</v>
      </c>
      <c r="EZ11" s="2">
        <v>15569</v>
      </c>
      <c r="FA11" s="11">
        <v>10</v>
      </c>
      <c r="FB11" s="11">
        <v>749</v>
      </c>
      <c r="FC11" s="2">
        <f>(FB11+FB10)/2*(FA11-FA10)</f>
        <v>7495</v>
      </c>
      <c r="FD11" s="2">
        <f t="shared" si="7"/>
        <v>2.8835748157088885E-2</v>
      </c>
      <c r="FE11" s="2">
        <f>FD11/100*0.01/60*12*1.293/29*1000</f>
        <v>2.5713532666976502E-5</v>
      </c>
      <c r="FF11" s="2">
        <f>(FE11+FE10)/2*(EX11-EX10)*60</f>
        <v>7.7140598000929516E-3</v>
      </c>
      <c r="FG11" s="2">
        <f t="shared" ref="FG11:FG59" si="68">FF11/22.7053*100</f>
        <v>3.3974709869911211E-2</v>
      </c>
      <c r="FH11" s="2">
        <f t="shared" ref="FH11:FH59" si="69">FE11*1.157745576</f>
        <v>2.9769728688523525E-5</v>
      </c>
      <c r="FI11" s="2">
        <f t="shared" si="8"/>
        <v>4.7219457391774544E-3</v>
      </c>
      <c r="FJ11" s="2">
        <f t="shared" ref="FJ11:FJ59" si="70">FH11/22.7053*3600*100</f>
        <v>0.47200884057327891</v>
      </c>
      <c r="FK11" s="2">
        <f t="shared" ref="FK11:FL42" si="71">FF11*1.157745576</f>
        <v>8.9309186065570593E-3</v>
      </c>
      <c r="FL11" s="2">
        <f t="shared" si="71"/>
        <v>3.9334070047773236E-2</v>
      </c>
      <c r="FM11" s="2">
        <f>FL11+FM10</f>
        <v>3.9334070047773236E-2</v>
      </c>
      <c r="FN11" s="2">
        <f>100-FM11</f>
        <v>99.960665929952228</v>
      </c>
      <c r="FO11" s="2">
        <v>10</v>
      </c>
      <c r="FP11" s="2">
        <f t="shared" ref="FP11:FP74" si="72">FO11/60</f>
        <v>0.16666666666666666</v>
      </c>
      <c r="FQ11" s="2">
        <v>40023</v>
      </c>
      <c r="FR11" s="2">
        <v>2</v>
      </c>
      <c r="FS11" s="2">
        <v>777</v>
      </c>
      <c r="FT11" s="2">
        <f>(FS11+FS10)/2*(FR11-FR10)</f>
        <v>1553</v>
      </c>
      <c r="FU11" s="2">
        <f t="shared" ref="FU11:FU36" si="73">FQ11/4534066*9.71</f>
        <v>8.5711882006128726E-2</v>
      </c>
      <c r="FV11" s="2">
        <f t="shared" ref="FV11:FV36" si="74">FU11/100*0.01/60*12*1.293/29*1000</f>
        <v>7.6431354092361688E-5</v>
      </c>
      <c r="FW11" s="2">
        <f>(FV11+FV10)/2*(FO11-FO10)*60</f>
        <v>2.2929406227708504E-2</v>
      </c>
      <c r="FX11" s="2">
        <f>FW11/22.6921*100</f>
        <v>0.10104576582911455</v>
      </c>
      <c r="FY11" s="2">
        <f>FV11*0.883881194</f>
        <v>6.7556236514193432E-5</v>
      </c>
      <c r="FZ11" s="2">
        <f t="shared" ref="FZ11:FZ36" si="75">FY11/22.6921/GE11*100*3600</f>
        <v>1.0727074871573596E-2</v>
      </c>
      <c r="GA11" s="2">
        <f>FY11/22.6921*3600*100</f>
        <v>1.0717494257961862</v>
      </c>
      <c r="GB11" s="2">
        <f>FW11*0.883881194</f>
        <v>2.026687095425803E-2</v>
      </c>
      <c r="GC11" s="2">
        <f>FX11*0.883881194</f>
        <v>8.931245214968217E-2</v>
      </c>
      <c r="GD11" s="2">
        <f>GC11+GD10</f>
        <v>8.931245214968217E-2</v>
      </c>
      <c r="GE11" s="2">
        <f t="shared" ref="GE11:GE36" si="76">100-GD11</f>
        <v>99.910687547850316</v>
      </c>
      <c r="GF11" s="2">
        <v>10</v>
      </c>
      <c r="GG11" s="2">
        <f t="shared" ref="GG11:GG46" si="77">GF11/60</f>
        <v>0.16666666666666666</v>
      </c>
      <c r="GH11" s="2">
        <v>17709</v>
      </c>
      <c r="GI11" s="2">
        <v>5</v>
      </c>
      <c r="GJ11" s="11">
        <v>775</v>
      </c>
      <c r="GK11" s="2">
        <f>(GJ11+GJ10)/2*(GI11-GI10)</f>
        <v>3872.5</v>
      </c>
      <c r="GL11" s="2">
        <f>GH11/GH5 *GH4</f>
        <v>4.796603773885523E-2</v>
      </c>
      <c r="GM11" s="2">
        <f t="shared" ref="GM11:GM46" si="78">GL11/100*0.01/60*12*1.293/29*1000</f>
        <v>4.2772473652648146E-5</v>
      </c>
      <c r="GN11" s="2">
        <f>(GM11+GM10)/2*(GF11-GF10)*60</f>
        <v>1.2831742095794444E-2</v>
      </c>
      <c r="GO11" s="2">
        <f>GN11/GH6*100</f>
        <v>5.6306736126176857E-2</v>
      </c>
      <c r="GP11" s="2">
        <f>GM11*GP8</f>
        <v>3.7671533822880308E-5</v>
      </c>
      <c r="GQ11" s="2">
        <f>GP11/GH6/GV11*100*3600</f>
        <v>5.9539606920815591E-3</v>
      </c>
      <c r="GR11" s="2">
        <f>GP11/GH6*3600*100</f>
        <v>0.59510080197625659</v>
      </c>
      <c r="GS11" s="2">
        <f>GN11*GP8</f>
        <v>1.1301460146864091E-2</v>
      </c>
      <c r="GT11" s="2">
        <f>GO11*GP8</f>
        <v>4.959173349802138E-2</v>
      </c>
      <c r="GU11" s="2">
        <f>GT11+GU10</f>
        <v>4.959173349802138E-2</v>
      </c>
      <c r="GV11" s="2">
        <f t="shared" ref="GV11:GV46" si="79">100-GU11</f>
        <v>99.950408266501981</v>
      </c>
      <c r="GW11" s="2">
        <v>10</v>
      </c>
      <c r="GX11" s="2">
        <f t="shared" ref="GX11:GX41" si="80">GW11/60</f>
        <v>0.16666666666666666</v>
      </c>
      <c r="GY11" s="2">
        <v>32349</v>
      </c>
      <c r="GZ11" s="11">
        <v>10</v>
      </c>
      <c r="HA11" s="11">
        <v>774</v>
      </c>
      <c r="HB11" s="2">
        <f>(HA11+HA10)/2*(GZ11-GZ10)</f>
        <v>7745</v>
      </c>
      <c r="HC11" s="2">
        <f t="shared" si="9"/>
        <v>5.9914420780632555E-2</v>
      </c>
      <c r="HD11" s="2">
        <f>HC11/100*0.01/60*12*1.293/29*1000</f>
        <v>5.3427135220246826E-5</v>
      </c>
      <c r="HE11" s="2">
        <f>(HD11+HD10)/2*(GW11-GW10)*60</f>
        <v>1.6028140566074048E-2</v>
      </c>
      <c r="HF11" s="2">
        <f t="shared" ref="HF11:HF41" si="81">HE11/22.5564*100</f>
        <v>7.1058061419703708E-2</v>
      </c>
      <c r="HG11" s="2">
        <f t="shared" ref="HG11:HG41" si="82">HD11*1.002232178</f>
        <v>5.3546394096088491E-5</v>
      </c>
      <c r="HH11" s="2">
        <f t="shared" si="10"/>
        <v>8.5520915946685119E-3</v>
      </c>
      <c r="HI11" s="2">
        <f t="shared" ref="HI11:HI41" si="83">HG11/22.5564*3600*100</f>
        <v>0.85460010793352925</v>
      </c>
      <c r="HJ11" s="2">
        <f t="shared" ref="HJ11:HK41" si="84">HE11*1.002232178</f>
        <v>1.6063918228826548E-2</v>
      </c>
      <c r="HK11" s="2">
        <f t="shared" si="84"/>
        <v>7.1216675661127424E-2</v>
      </c>
      <c r="HL11" s="2">
        <f>HK11+HL10</f>
        <v>7.1216675661127424E-2</v>
      </c>
      <c r="HM11" s="2">
        <f>100-HL11</f>
        <v>99.928783324338866</v>
      </c>
      <c r="HN11" s="2">
        <v>10</v>
      </c>
      <c r="HO11" s="2">
        <f t="shared" ref="HO11:HO29" si="85">HN11/60</f>
        <v>0.16666666666666666</v>
      </c>
      <c r="HP11" s="2">
        <v>37639</v>
      </c>
      <c r="HQ11" s="11">
        <v>5</v>
      </c>
      <c r="HR11" s="11">
        <v>803</v>
      </c>
      <c r="HS11" s="2">
        <f>(HR11+HR10)/2*(HQ11-HQ10)</f>
        <v>4012.5</v>
      </c>
      <c r="HT11" s="2">
        <f t="shared" ref="HT11:HT29" si="86">HP11/4140848*9.71</f>
        <v>8.8260832080771873E-2</v>
      </c>
      <c r="HU11" s="2">
        <f t="shared" ref="HU11:HU29" si="87">HT11/100*0.01/60*12*1.293/29*1000</f>
        <v>7.8704314400302082E-5</v>
      </c>
      <c r="HV11" s="2">
        <f>(HU11+HU10)/2*(EY11-EY10)*60</f>
        <v>3.9352157200151042E-4</v>
      </c>
      <c r="HW11" s="2">
        <f t="shared" ref="HW11:HW29" si="88">HV11/22.6601*100</f>
        <v>1.7366276936179028E-3</v>
      </c>
      <c r="HX11" s="2">
        <f t="shared" ref="HX11:HX29" si="89">HU11*0.835089031</f>
        <v>6.5725109648067615E-5</v>
      </c>
      <c r="HY11" s="2">
        <f t="shared" ref="HY11:HY29" si="90">HX11/22.6601/ID11*100*3600</f>
        <v>1.0441870344720902E-2</v>
      </c>
      <c r="HZ11" s="2">
        <f>HX11/22.6601*3600*100</f>
        <v>1.0441718912672204</v>
      </c>
      <c r="IA11" s="2">
        <f t="shared" ref="IA11:IB29" si="91">HV11*0.835089031</f>
        <v>3.2862554824033809E-4</v>
      </c>
      <c r="IB11" s="2">
        <f t="shared" si="91"/>
        <v>1.4502387378711394E-3</v>
      </c>
      <c r="IC11" s="2">
        <f>IB11+IC10</f>
        <v>1.4502387378711394E-3</v>
      </c>
      <c r="ID11" s="2">
        <f t="shared" ref="ID11:ID29" si="92">100-IC11</f>
        <v>99.998549761262126</v>
      </c>
      <c r="IE11" s="2">
        <v>10</v>
      </c>
      <c r="IF11" s="2">
        <f t="shared" ref="IF11:IF32" si="93">IE11/60</f>
        <v>0.16666666666666666</v>
      </c>
      <c r="IG11" s="2">
        <v>31705</v>
      </c>
      <c r="IH11" s="2">
        <v>5</v>
      </c>
      <c r="II11" s="11">
        <v>799</v>
      </c>
      <c r="IJ11" s="2">
        <f>(II11+II10)/2*(IH11-IH10)</f>
        <v>3997.5</v>
      </c>
      <c r="IK11" s="2">
        <f>IG11/IG5 *IG4</f>
        <v>8.9410207977138653E-2</v>
      </c>
      <c r="IL11" s="2">
        <f t="shared" ref="IL11:IL32" si="94">IK11/100*0.01/60*12*1.293/29*1000</f>
        <v>7.9729240630648472E-5</v>
      </c>
      <c r="IM11" s="2">
        <f>(IL11+IL10)/2*(IE11-IE10)*60</f>
        <v>2.3918772189194543E-2</v>
      </c>
      <c r="IN11" s="2">
        <f>IM11/IG6*100</f>
        <v>0.10544847523550578</v>
      </c>
      <c r="IO11" s="2">
        <f>IL11*IO8</f>
        <v>5.9626394796968678E-5</v>
      </c>
      <c r="IP11" s="2">
        <f>IO11/IG6/IU11*100*3600</f>
        <v>9.4707657995787946E-3</v>
      </c>
      <c r="IQ11" s="2">
        <f>IO11/IG6*3600*100</f>
        <v>0.94632970770530778</v>
      </c>
      <c r="IR11" s="2">
        <f>IM11*IO8</f>
        <v>1.7887918439090603E-2</v>
      </c>
      <c r="IS11" s="2">
        <f>IN11*IO8</f>
        <v>7.8860808975442301E-2</v>
      </c>
      <c r="IT11" s="2">
        <f>IS11+IT10</f>
        <v>7.8860808975442301E-2</v>
      </c>
      <c r="IU11" s="2">
        <f t="shared" ref="IU11:IU32" si="95">100-IT11</f>
        <v>99.921139191024551</v>
      </c>
      <c r="IV11" s="2">
        <v>113270</v>
      </c>
      <c r="IW11" s="11">
        <v>4</v>
      </c>
      <c r="IX11" s="11">
        <v>852</v>
      </c>
      <c r="IY11" s="2">
        <f>(IX11+IX10)/2*(IW11-IW10)</f>
        <v>3404</v>
      </c>
      <c r="IZ11" s="2">
        <f>IV11/4489390*9.71</f>
        <v>0.2449891187889669</v>
      </c>
      <c r="JA11" s="2">
        <f t="shared" ref="JA11:JA18" si="96">IZ11/100*0.01/60*12*1.293/29*1000</f>
        <v>2.1846271075457528E-4</v>
      </c>
      <c r="JB11" s="2">
        <f>(JA11+JA10)/2*(GW11-GW10)*60</f>
        <v>6.5538813226372589E-2</v>
      </c>
      <c r="JC11" s="2">
        <f>JB11/22.6724*100</f>
        <v>0.28906870567903087</v>
      </c>
      <c r="JD11" s="2">
        <f>JA11*0.843412087</f>
        <v>1.842540908091937E-4</v>
      </c>
      <c r="JE11" s="2">
        <f>JD11/22.6724*3600*100</f>
        <v>2.9256484841176817</v>
      </c>
      <c r="JF11" s="2">
        <f>JB11*0.843412087</f>
        <v>5.5276227242758109E-2</v>
      </c>
      <c r="JG11" s="2">
        <f>JC11*0.843412087</f>
        <v>0.24380404034314018</v>
      </c>
      <c r="JH11" s="2">
        <f>JG11+JH10</f>
        <v>0.24380404034314018</v>
      </c>
      <c r="JI11" s="2">
        <f t="shared" ref="JI11:JI18" si="97">100-JH11</f>
        <v>99.756195959656864</v>
      </c>
      <c r="JJ11" s="10">
        <v>10</v>
      </c>
      <c r="JK11" s="2">
        <f t="shared" ref="JK11:JK19" si="98">JJ11/60</f>
        <v>0.16666666666666666</v>
      </c>
      <c r="JL11" s="2">
        <v>105538</v>
      </c>
      <c r="JM11" s="11">
        <v>5</v>
      </c>
      <c r="JN11" s="11">
        <v>849</v>
      </c>
      <c r="JO11" s="2">
        <f>(JN11+JN10)/2*(JM11-JM10)</f>
        <v>4247.5</v>
      </c>
      <c r="JP11" s="2">
        <f t="shared" ref="JP11:JP19" si="99">JL11/3282141*9.71</f>
        <v>0.31222728700564667</v>
      </c>
      <c r="JQ11" s="2">
        <f t="shared" ref="JQ11:JQ16" si="100">JP11/100*0.01/60*12*1.293/29*1000</f>
        <v>2.7842060834365598E-4</v>
      </c>
      <c r="JR11" s="2">
        <f t="shared" ref="JR11:JR19" si="101">(JQ11+JQ10)/2*(JJ11-JJ10)*60</f>
        <v>8.3526182503096791E-2</v>
      </c>
      <c r="JS11" s="2">
        <f t="shared" ref="JS11:JS19" si="102">JR11/22.516*100</f>
        <v>0.37096368139588204</v>
      </c>
      <c r="JT11" s="2">
        <f t="shared" ref="JT11:JT19" si="103">JQ11*0.7230605</f>
        <v>2.0131494427926805E-4</v>
      </c>
      <c r="JU11" s="2">
        <f t="shared" ref="JU11:JU19" si="104">JT11/22.516/JZ11*100*3600</f>
        <v>3.2274070670945149E-2</v>
      </c>
      <c r="JV11" s="2">
        <f t="shared" ref="JV11:JV19" si="105">JT11/22.516*3600*100</f>
        <v>3.2187502194233657</v>
      </c>
      <c r="JW11" s="2">
        <f t="shared" ref="JW11:JX19" si="106">JR11*0.7230605</f>
        <v>6.0394483283780415E-2</v>
      </c>
      <c r="JX11" s="2">
        <f t="shared" si="106"/>
        <v>0.26822918495194714</v>
      </c>
      <c r="JY11" s="2">
        <f t="shared" ref="JY11:JY19" si="107">JX11+JY10</f>
        <v>0.26822918495194714</v>
      </c>
      <c r="JZ11" s="2">
        <f t="shared" ref="JZ11:JZ16" si="108">100-JY11</f>
        <v>99.731770815048051</v>
      </c>
      <c r="KA11" s="2">
        <v>10</v>
      </c>
      <c r="KB11" s="2">
        <f t="shared" ref="KB11:KB19" si="109">KA11/60</f>
        <v>0.16666666666666666</v>
      </c>
      <c r="KC11" s="2">
        <v>58525</v>
      </c>
      <c r="KD11" s="2">
        <v>5</v>
      </c>
      <c r="KE11" s="11">
        <v>849</v>
      </c>
      <c r="KF11" s="2">
        <f>(KE11+KE10)/2*(KD11-KD10)</f>
        <v>4247.5</v>
      </c>
      <c r="KG11" s="2">
        <f>KC11/KC5 *KC4</f>
        <v>0.20310747236662538</v>
      </c>
      <c r="KH11" s="2">
        <f t="shared" ref="KH11:KH19" si="110">KG11/100*0.01/60*12*1.293/29*1000</f>
        <v>1.8111583570348046E-4</v>
      </c>
      <c r="KI11" s="2">
        <f>(KH11+KH10)/2*(KA11-KA10)*60</f>
        <v>5.4334750711044141E-2</v>
      </c>
      <c r="KJ11" s="2">
        <f>KI11/KC6*100</f>
        <v>0.2381849496363499</v>
      </c>
      <c r="KK11" s="2">
        <f>KH11*KK8</f>
        <v>1.1234351411113984E-4</v>
      </c>
      <c r="KL11" s="2">
        <f>KK11/KC6/KQ11*100*3600</f>
        <v>1.775535070787054E-2</v>
      </c>
      <c r="KM11" s="2">
        <f>KK11/KC6*3600*100</f>
        <v>1.7729118481505497</v>
      </c>
      <c r="KN11" s="2">
        <f>KI11*KK8</f>
        <v>3.3703054233341953E-2</v>
      </c>
      <c r="KO11" s="2">
        <f>KJ11*KK8</f>
        <v>0.14774265401254583</v>
      </c>
      <c r="KP11" s="2">
        <f>KO11+KP10</f>
        <v>0.14774265401254583</v>
      </c>
      <c r="KQ11" s="2">
        <f t="shared" ref="KQ11:KQ19" si="111">100-KP11</f>
        <v>99.852257345987454</v>
      </c>
      <c r="KR11" s="2">
        <v>10</v>
      </c>
      <c r="KS11" s="2">
        <f t="shared" si="11"/>
        <v>0.16666666666666666</v>
      </c>
      <c r="KT11" s="2">
        <v>323691</v>
      </c>
      <c r="KU11" s="11">
        <v>2</v>
      </c>
      <c r="KV11" s="11">
        <v>898</v>
      </c>
      <c r="KW11" s="2">
        <f>(KV11+KV10)/2*(KU11-KU10)</f>
        <v>1795</v>
      </c>
      <c r="KX11" s="2">
        <f t="shared" si="12"/>
        <v>0.74414137750363252</v>
      </c>
      <c r="KY11" s="2">
        <f t="shared" si="13"/>
        <v>6.635688283532391E-4</v>
      </c>
      <c r="KZ11" s="2">
        <f>(KY11+KY10)/2*(HN11-HN10)*60</f>
        <v>0.2084820258197892</v>
      </c>
      <c r="LA11" s="2">
        <f>KZ11/22.7469*100</f>
        <v>0.91652939881825302</v>
      </c>
      <c r="LB11" s="2">
        <f t="shared" si="14"/>
        <v>6.3760092489511188E-4</v>
      </c>
      <c r="LC11" s="2">
        <f t="shared" si="15"/>
        <v>0.10180540334507915</v>
      </c>
      <c r="LD11" s="2">
        <f t="shared" si="16"/>
        <v>10.090884162775598</v>
      </c>
      <c r="LE11" s="2">
        <f t="shared" ref="LE11:LF15" si="112">KZ11*0.9608663</f>
        <v>0.2003233527659653</v>
      </c>
      <c r="LF11" s="2">
        <f t="shared" si="112"/>
        <v>0.8806622122837191</v>
      </c>
      <c r="LG11" s="2">
        <f>LF11+LG10</f>
        <v>0.8806622122837191</v>
      </c>
      <c r="LH11" s="2">
        <f t="shared" si="17"/>
        <v>99.119337787716276</v>
      </c>
      <c r="LI11" s="34">
        <v>10</v>
      </c>
      <c r="LJ11" s="2">
        <f>LI11/60</f>
        <v>0.16666666666666666</v>
      </c>
      <c r="LK11" s="2">
        <v>284426</v>
      </c>
      <c r="LL11" s="11">
        <v>5</v>
      </c>
      <c r="LM11" s="11">
        <v>900</v>
      </c>
      <c r="LN11" s="2">
        <f>(LM11+LM10)/2*(LL11-LL10)</f>
        <v>4500</v>
      </c>
      <c r="LO11" s="2">
        <f>LK11/4379444*9.71</f>
        <v>0.63062262241508293</v>
      </c>
      <c r="LP11" s="2">
        <f>LO11/100*0.01/60*12*1.293/29*1000</f>
        <v>5.6234141433289802E-4</v>
      </c>
      <c r="LQ11" s="2">
        <f>(LP11+LP10)/2*(LI11-LI10)*60</f>
        <v>0.1687024242998694</v>
      </c>
      <c r="LR11" s="2">
        <f>LQ11/22.6653*100</f>
        <v>0.74432027945744994</v>
      </c>
      <c r="LS11" s="2">
        <f>LP11*0.9136592</f>
        <v>5.1378840674626411E-4</v>
      </c>
      <c r="LT11" s="2">
        <f>LS11/22.6653/LY11*100*3600</f>
        <v>8.2165378350885832E-2</v>
      </c>
      <c r="LU11" s="2">
        <f>LS11/22.6653*3600*100</f>
        <v>8.1606608528744413</v>
      </c>
      <c r="LV11" s="2">
        <f t="shared" ref="LV11:LW14" si="113">LQ11*0.9136592</f>
        <v>0.15413652202387923</v>
      </c>
      <c r="LW11" s="2">
        <f t="shared" si="113"/>
        <v>0.68005507107287011</v>
      </c>
      <c r="LX11" s="2">
        <f>LW11+LX10</f>
        <v>0.68005507107287011</v>
      </c>
      <c r="LY11" s="2">
        <f>100-LX11</f>
        <v>99.319944928927129</v>
      </c>
      <c r="LZ11" s="2">
        <v>10</v>
      </c>
      <c r="MA11" s="2">
        <f t="shared" si="18"/>
        <v>0.16666666666666666</v>
      </c>
      <c r="MB11" s="2">
        <v>200647</v>
      </c>
      <c r="MC11" s="11">
        <v>5</v>
      </c>
      <c r="MD11" s="11">
        <v>900</v>
      </c>
      <c r="ME11" s="2">
        <f>(MD11+MD10)/2*(MC11-MC10)</f>
        <v>4500</v>
      </c>
      <c r="MF11" s="2">
        <f>MB11/MB5 *MB4</f>
        <v>0.51489704823469207</v>
      </c>
      <c r="MG11" s="2">
        <f t="shared" si="19"/>
        <v>4.5914612646031494E-4</v>
      </c>
      <c r="MH11" s="2">
        <f>(MG11+MG10)/2*(LZ11-LZ10)*60</f>
        <v>0.13774383793809447</v>
      </c>
      <c r="MI11" s="2">
        <f>MH11/MB6*100</f>
        <v>0.60841992764048158</v>
      </c>
      <c r="MJ11" s="2">
        <f>MG11*MJ8</f>
        <v>4.3711245627325851E-4</v>
      </c>
      <c r="MK11" s="2">
        <f>MJ11/MB6/MP11*100*3600</f>
        <v>6.9911686748830693E-2</v>
      </c>
      <c r="ML11" s="2">
        <f>MJ11/MB6*3600*100</f>
        <v>6.9506742282713949</v>
      </c>
      <c r="MM11" s="2">
        <f>MH11*MJ8</f>
        <v>0.13113373688197755</v>
      </c>
      <c r="MN11" s="2">
        <f>MI11*MJ8</f>
        <v>0.5792228523559495</v>
      </c>
      <c r="MO11" s="2">
        <f>MN11+MO10</f>
        <v>0.5792228523559495</v>
      </c>
      <c r="MP11" s="2">
        <f t="shared" si="20"/>
        <v>99.420777147644046</v>
      </c>
    </row>
    <row r="12" spans="1:354" x14ac:dyDescent="0.25">
      <c r="A12" s="10">
        <v>90</v>
      </c>
      <c r="B12" s="2">
        <f t="shared" si="21"/>
        <v>1.5</v>
      </c>
      <c r="C12" s="2">
        <v>8288</v>
      </c>
      <c r="D12" s="11">
        <v>120</v>
      </c>
      <c r="E12" s="11">
        <v>675</v>
      </c>
      <c r="F12" s="2">
        <f t="shared" ref="F12:F75" si="114">(E12+E11)/2*(D12-D11)</f>
        <v>40500</v>
      </c>
      <c r="G12" s="2">
        <f t="shared" ref="G12:G75" si="115">C12/4615263*9.71</f>
        <v>1.7437030132410658E-2</v>
      </c>
      <c r="H12" s="2">
        <f t="shared" ref="H12:H75" si="116">G12/100*0.01/60*12*1.293/29*1000</f>
        <v>1.5549020662901369E-5</v>
      </c>
      <c r="I12" s="2">
        <f t="shared" ref="I12:I75" si="117">(H12+H11)/2*(A12-A11)*60</f>
        <v>3.8260946838707829E-2</v>
      </c>
      <c r="J12" s="2">
        <f t="shared" si="22"/>
        <v>0.16910317795926696</v>
      </c>
      <c r="K12" s="2">
        <f t="shared" si="23"/>
        <v>5.6961878021935633E-6</v>
      </c>
      <c r="L12" s="2">
        <f t="shared" si="0"/>
        <v>9.0706011116504202E-4</v>
      </c>
      <c r="M12" s="2">
        <f t="shared" si="24"/>
        <v>9.0632269744702176E-2</v>
      </c>
      <c r="N12" s="2">
        <f t="shared" si="25"/>
        <v>1.4016415786430444E-2</v>
      </c>
      <c r="O12" s="2">
        <f t="shared" si="25"/>
        <v>6.1948818545335162E-2</v>
      </c>
      <c r="P12" s="2">
        <f t="shared" ref="P12:P75" si="118">O12+P11</f>
        <v>8.1297116800035901E-2</v>
      </c>
      <c r="Q12" s="2">
        <f t="shared" ref="Q12:Q75" si="119">100-P12</f>
        <v>99.91870288319997</v>
      </c>
      <c r="R12" s="10">
        <v>120</v>
      </c>
      <c r="S12" s="2">
        <f t="shared" si="26"/>
        <v>2</v>
      </c>
      <c r="T12" s="2">
        <v>9871</v>
      </c>
      <c r="U12" s="11">
        <v>110</v>
      </c>
      <c r="V12" s="11">
        <v>675</v>
      </c>
      <c r="W12" s="2">
        <f t="shared" ref="W12:W75" si="120">(V12+V11)/2*(U12-U11)</f>
        <v>67500</v>
      </c>
      <c r="X12" s="2">
        <f t="shared" si="27"/>
        <v>2.8220984672514375E-2</v>
      </c>
      <c r="Y12" s="2">
        <f t="shared" si="28"/>
        <v>2.5165333228662814E-5</v>
      </c>
      <c r="Z12" s="2">
        <f t="shared" ref="Z12:Z75" si="121">(Y12+Y11)/2*(R12-R11)*60</f>
        <v>1.4644128315141535E-2</v>
      </c>
      <c r="AA12" s="2">
        <f t="shared" si="29"/>
        <v>6.4588971433354223E-2</v>
      </c>
      <c r="AB12" s="2">
        <f t="shared" si="30"/>
        <v>9.320524732433012E-6</v>
      </c>
      <c r="AC12" s="2">
        <f t="shared" si="1"/>
        <v>1.4821622366779342E-3</v>
      </c>
      <c r="AD12" s="2">
        <f t="shared" si="31"/>
        <v>0.14799181855244542</v>
      </c>
      <c r="AE12" s="2">
        <f t="shared" si="32"/>
        <v>5.4237692346842748E-3</v>
      </c>
      <c r="AF12" s="2">
        <f t="shared" si="32"/>
        <v>2.39219206921257E-2</v>
      </c>
      <c r="AG12" s="2">
        <f t="shared" ref="AG12:AG75" si="122">AF12+AG11</f>
        <v>0.15140388129910007</v>
      </c>
      <c r="AH12" s="2">
        <f t="shared" si="33"/>
        <v>99.848596118700897</v>
      </c>
      <c r="AI12" s="2">
        <v>120</v>
      </c>
      <c r="AJ12" s="2">
        <f t="shared" si="34"/>
        <v>2</v>
      </c>
      <c r="AK12" s="2">
        <v>12630</v>
      </c>
      <c r="AL12" s="11">
        <v>20</v>
      </c>
      <c r="AM12" s="11">
        <v>674</v>
      </c>
      <c r="AN12" s="2">
        <f t="shared" ref="AN12:AN75" si="123">(AM12+AM11)/2*(AL12-AL11)</f>
        <v>6745</v>
      </c>
      <c r="AO12" s="2">
        <f t="shared" si="2"/>
        <v>2.4968897268205371E-2</v>
      </c>
      <c r="AP12" s="2">
        <f t="shared" ref="AP12:AP75" si="124">AO12/100*0.01/60*12*1.293/29*1000</f>
        <v>2.2265368391578992E-5</v>
      </c>
      <c r="AQ12" s="2">
        <f t="shared" ref="AQ12:AQ75" si="125">(AP12+AP11)/2*(AI12-AI11)*60</f>
        <v>7.082925717839926E-2</v>
      </c>
      <c r="AR12" s="2">
        <f t="shared" si="35"/>
        <v>0.31413492100374879</v>
      </c>
      <c r="AS12" s="2">
        <f t="shared" si="36"/>
        <v>9.5987294750117428E-6</v>
      </c>
      <c r="AT12" s="2">
        <f t="shared" si="3"/>
        <v>1.535550488382156E-3</v>
      </c>
      <c r="AU12" s="2">
        <f t="shared" si="37"/>
        <v>0.15325681058588694</v>
      </c>
      <c r="AV12" s="2">
        <f t="shared" si="38"/>
        <v>3.0534903650128814E-2</v>
      </c>
      <c r="AW12" s="2">
        <f t="shared" si="38"/>
        <v>0.13542538674139284</v>
      </c>
      <c r="AX12" s="2">
        <f t="shared" ref="AX12:AX75" si="126">AW12+AX11</f>
        <v>0.19422236818984218</v>
      </c>
      <c r="AY12" s="2">
        <f t="shared" ref="AY12:AY75" si="127">100-AX12</f>
        <v>99.805777631810159</v>
      </c>
      <c r="AZ12" s="2">
        <v>20</v>
      </c>
      <c r="BA12" s="2">
        <f t="shared" si="39"/>
        <v>0.33333333333333331</v>
      </c>
      <c r="BB12" s="2">
        <v>5482</v>
      </c>
      <c r="BC12" s="11">
        <v>10</v>
      </c>
      <c r="BD12" s="11">
        <v>700</v>
      </c>
      <c r="BE12" s="2">
        <f t="shared" ref="BE12:BE75" si="128">(BD12+BD11)/2*(BC12-BC11)</f>
        <v>3505</v>
      </c>
      <c r="BF12" s="2">
        <f t="shared" si="40"/>
        <v>1.2726607633111805E-2</v>
      </c>
      <c r="BG12" s="2">
        <f t="shared" si="41"/>
        <v>1.1348623220423146E-5</v>
      </c>
      <c r="BH12" s="2">
        <f t="shared" ref="BH12:BH75" si="129">(BG12+BG11)/2*(AZ12-AZ11)*60</f>
        <v>6.5390179070322135E-3</v>
      </c>
      <c r="BI12" s="2">
        <f t="shared" ref="BI12:BI75" si="130">BH12/22.602*100</f>
        <v>2.8931147274719994E-2</v>
      </c>
      <c r="BJ12" s="2">
        <f t="shared" ref="BJ12:BJ75" si="131">BG12*0.5640709</f>
        <v>6.401428113704983E-6</v>
      </c>
      <c r="BK12" s="2">
        <f t="shared" si="4"/>
        <v>1.0183926256397563E-3</v>
      </c>
      <c r="BL12" s="2">
        <f t="shared" ref="BL12:BL75" si="132">BJ12/22.602*3600*100</f>
        <v>0.10196062830430024</v>
      </c>
      <c r="BM12" s="2">
        <f t="shared" ref="BM12:BN75" si="133">BH12*0.56407091</f>
        <v>3.688469781325956E-3</v>
      </c>
      <c r="BN12" s="2">
        <f t="shared" si="133"/>
        <v>1.6319218570595328E-2</v>
      </c>
      <c r="BO12" s="2">
        <f t="shared" ref="BO12:BO75" si="134">BN12+BO11</f>
        <v>2.4141717965200191E-2</v>
      </c>
      <c r="BP12" s="2">
        <f t="shared" ref="BP12:BP75" si="135">100-BO12</f>
        <v>99.975858282034807</v>
      </c>
      <c r="BQ12" s="10">
        <v>20</v>
      </c>
      <c r="BR12" s="2">
        <f t="shared" si="42"/>
        <v>0.33333333333333331</v>
      </c>
      <c r="BS12" s="2">
        <v>4084</v>
      </c>
      <c r="BT12" s="11">
        <v>10</v>
      </c>
      <c r="BU12" s="11">
        <v>699</v>
      </c>
      <c r="BV12" s="2">
        <f t="shared" ref="BV12:BV75" si="136">(BU12+BU11)/2*(BT12-BT11)</f>
        <v>3497.5</v>
      </c>
      <c r="BW12" s="2">
        <f t="shared" si="43"/>
        <v>9.1468674185790858E-3</v>
      </c>
      <c r="BX12" s="2">
        <f t="shared" ref="BX12:BX75" si="137">BW12/100*0.01/60*12*1.293/29*1000</f>
        <v>8.156482463601901E-6</v>
      </c>
      <c r="BY12" s="2">
        <f t="shared" ref="BY12:BY75" si="138">(BX12+BX11)/2*(BQ12-BQ11)*60</f>
        <v>4.7668688403832062E-3</v>
      </c>
      <c r="BZ12" s="2">
        <f t="shared" si="44"/>
        <v>2.1084503283660967E-2</v>
      </c>
      <c r="CA12" s="2">
        <f t="shared" si="45"/>
        <v>7.1076118359187099E-6</v>
      </c>
      <c r="CB12" s="2">
        <f t="shared" si="46"/>
        <v>1.1320745258397216E-3</v>
      </c>
      <c r="CC12" s="2">
        <f t="shared" si="47"/>
        <v>0.11317653000348259</v>
      </c>
      <c r="CD12" s="2">
        <f t="shared" si="48"/>
        <v>4.1538804921573882E-3</v>
      </c>
      <c r="CE12" s="2">
        <f t="shared" si="48"/>
        <v>1.8373173210653512E-2</v>
      </c>
      <c r="CF12" s="2">
        <f t="shared" ref="CF12:CF75" si="139">CE12+CF11</f>
        <v>2.731496892101681E-2</v>
      </c>
      <c r="CG12" s="2">
        <f t="shared" ref="CG12:CG75" si="140">100-CF12</f>
        <v>99.972685031078981</v>
      </c>
      <c r="CH12" s="40">
        <v>20</v>
      </c>
      <c r="CI12" s="40">
        <v>0.33333333333333331</v>
      </c>
      <c r="CJ12" s="40">
        <v>11459</v>
      </c>
      <c r="CK12" s="40">
        <v>20</v>
      </c>
      <c r="CL12" s="40">
        <v>725</v>
      </c>
      <c r="CM12" s="40">
        <v>7250</v>
      </c>
      <c r="CN12" s="40">
        <v>2.4182114428260768E-2</v>
      </c>
      <c r="CO12" s="40">
        <v>2.156377514189046E-5</v>
      </c>
      <c r="CP12" s="40">
        <v>1.2189112551406499E-2</v>
      </c>
      <c r="CQ12" s="40">
        <v>5.3715935057626535E-2</v>
      </c>
      <c r="CR12" s="40">
        <v>1.6610655950276448E-5</v>
      </c>
      <c r="CS12" s="40">
        <v>2.6368440514179859E-3</v>
      </c>
      <c r="CT12" s="40">
        <v>0.26352409866557613</v>
      </c>
      <c r="CU12" s="40">
        <v>9.3893185955777666E-3</v>
      </c>
      <c r="CV12" s="40">
        <v>4.1377583953576914E-2</v>
      </c>
      <c r="CW12" s="40">
        <v>6.079482635168916E-2</v>
      </c>
      <c r="CX12" s="40">
        <v>99.939205173648304</v>
      </c>
      <c r="CY12" s="10">
        <v>20</v>
      </c>
      <c r="CZ12" s="2">
        <f t="shared" si="49"/>
        <v>0.33333333333333331</v>
      </c>
      <c r="DA12" s="2">
        <v>6820</v>
      </c>
      <c r="DB12" s="11">
        <v>10</v>
      </c>
      <c r="DC12" s="11">
        <v>725</v>
      </c>
      <c r="DD12" s="2">
        <f t="shared" ref="DD12:DD75" si="141">(DC12+DC11)/2*(DB12-DB11)</f>
        <v>3625</v>
      </c>
      <c r="DE12" s="2">
        <f t="shared" si="50"/>
        <v>1.5274641477646761E-2</v>
      </c>
      <c r="DF12" s="2">
        <f t="shared" si="51"/>
        <v>1.3620766503860178E-5</v>
      </c>
      <c r="DG12" s="2">
        <f t="shared" ref="DG12:DG75" si="142">(DF12+DF11)/2*(CY12-CY11)*60</f>
        <v>7.9435830927351136E-3</v>
      </c>
      <c r="DH12" s="2">
        <f t="shared" si="52"/>
        <v>3.4936044388059875E-2</v>
      </c>
      <c r="DI12" s="2">
        <f t="shared" si="53"/>
        <v>1.2759258470797624E-5</v>
      </c>
      <c r="DJ12" s="2">
        <f t="shared" si="54"/>
        <v>2.021140110054523E-3</v>
      </c>
      <c r="DK12" s="2">
        <f t="shared" si="55"/>
        <v>0.20201574709124331</v>
      </c>
      <c r="DL12" s="2">
        <f t="shared" si="56"/>
        <v>7.4411546395528544E-3</v>
      </c>
      <c r="DM12" s="2">
        <f t="shared" si="56"/>
        <v>3.2726353554932842E-2</v>
      </c>
      <c r="DN12" s="2">
        <f t="shared" ref="DN12:DN75" si="143">DM12+DN11</f>
        <v>4.8618061518928744E-2</v>
      </c>
      <c r="DO12" s="2">
        <f t="shared" si="57"/>
        <v>99.951381938481077</v>
      </c>
      <c r="DP12" s="6">
        <v>20</v>
      </c>
      <c r="DQ12" s="2">
        <f t="shared" si="58"/>
        <v>0.33333333333333331</v>
      </c>
      <c r="DR12" s="2">
        <v>17102</v>
      </c>
      <c r="DS12" s="11">
        <v>10</v>
      </c>
      <c r="DT12" s="11">
        <v>750</v>
      </c>
      <c r="DU12" s="2">
        <f t="shared" ref="DU12:DU75" si="144">(DT12+DT11)/2*(DS12-DS11)</f>
        <v>3750</v>
      </c>
      <c r="DV12" s="2">
        <f t="shared" ref="DV12:DV55" si="145">DR12/4457254*9.71</f>
        <v>3.7256216495627131E-2</v>
      </c>
      <c r="DW12" s="2">
        <f t="shared" si="59"/>
        <v>3.3222267537135086E-5</v>
      </c>
      <c r="DX12" s="2">
        <f>(DW12+DW11)/2*(CH12-CH11)*60</f>
        <v>1.734873726429028E-2</v>
      </c>
      <c r="DY12" s="2">
        <f t="shared" ref="DY12:DY55" si="146">DX12/22.6325*100</f>
        <v>7.6654091524534548E-2</v>
      </c>
      <c r="DZ12" s="2">
        <f t="shared" ref="DZ12:DZ55" si="147">DW12*0.933484265</f>
        <v>3.1012463993535909E-5</v>
      </c>
      <c r="EA12" s="2">
        <f t="shared" si="60"/>
        <v>4.9379815604786419E-3</v>
      </c>
      <c r="EB12" s="2">
        <f t="shared" ref="EB12:EB55" si="148">DZ12/22.6325*3600*100</f>
        <v>0.49329446758744838</v>
      </c>
      <c r="EC12" s="2">
        <f t="shared" ref="EC12:ED55" si="149">DX12*0.933484265</f>
        <v>1.6194773253834123E-2</v>
      </c>
      <c r="ED12" s="2">
        <f t="shared" si="149"/>
        <v>7.155538828602287E-2</v>
      </c>
      <c r="EE12" s="2">
        <f t="shared" ref="EE12:EE55" si="150">ED12+EE11</f>
        <v>0.10200290427309168</v>
      </c>
      <c r="EF12" s="2">
        <f t="shared" si="61"/>
        <v>99.897997095726907</v>
      </c>
      <c r="EG12" s="10">
        <v>20</v>
      </c>
      <c r="EH12" s="2">
        <f t="shared" si="62"/>
        <v>0.33333333333333331</v>
      </c>
      <c r="EI12" s="2">
        <v>15584</v>
      </c>
      <c r="EJ12" s="11">
        <v>20</v>
      </c>
      <c r="EK12" s="11">
        <v>750</v>
      </c>
      <c r="EL12" s="2">
        <f t="shared" ref="EL12:EL58" si="151">(EK12+EK11)/2*(EJ12-EJ11)</f>
        <v>7500</v>
      </c>
      <c r="EM12" s="2">
        <f t="shared" si="5"/>
        <v>2.9657220099132246E-2</v>
      </c>
      <c r="EN12" s="2">
        <f t="shared" ref="EN12:EN58" si="152">EM12/100*0.01/60*12*1.293/29*1000</f>
        <v>2.6446059026329648E-5</v>
      </c>
      <c r="EO12" s="2">
        <f t="shared" ref="EO12:EO58" si="153">(EN12+EN11)/2*(EG12-EG11)*60</f>
        <v>1.2755505818237088E-2</v>
      </c>
      <c r="EP12" s="2">
        <f t="shared" si="63"/>
        <v>5.6599069150790667E-2</v>
      </c>
      <c r="EQ12" s="2">
        <f t="shared" si="64"/>
        <v>2.4315928594063148E-5</v>
      </c>
      <c r="ER12" s="2">
        <f t="shared" si="6"/>
        <v>3.835249319328075E-3</v>
      </c>
      <c r="ES12" s="2">
        <f t="shared" si="65"/>
        <v>0.38324989903430406</v>
      </c>
      <c r="ET12" s="2">
        <f t="shared" si="66"/>
        <v>1.1728097874568508E-2</v>
      </c>
      <c r="EU12" s="2">
        <f t="shared" si="66"/>
        <v>5.2040227339387971E-2</v>
      </c>
      <c r="EV12" s="2">
        <f t="shared" ref="EV12:EV58" si="154">EU12+EV11</f>
        <v>7.1711869451993968E-2</v>
      </c>
      <c r="EW12" s="2">
        <f t="shared" ref="EW12:EW58" si="155">100-EV12</f>
        <v>99.928288130548012</v>
      </c>
      <c r="EX12" s="2">
        <v>20</v>
      </c>
      <c r="EY12" s="2">
        <f t="shared" si="67"/>
        <v>0.33333333333333331</v>
      </c>
      <c r="EZ12" s="2">
        <v>19778</v>
      </c>
      <c r="FA12" s="11">
        <v>20</v>
      </c>
      <c r="FB12" s="11">
        <v>748</v>
      </c>
      <c r="FC12" s="2">
        <f t="shared" ref="FC12:FC59" si="156">(FB12+FB11)/2*(FA12-FA11)</f>
        <v>7485</v>
      </c>
      <c r="FD12" s="2">
        <f t="shared" si="7"/>
        <v>3.6631346075592777E-2</v>
      </c>
      <c r="FE12" s="2">
        <f t="shared" ref="FE12:FE59" si="157">FD12/100*0.01/60*12*1.293/29*1000</f>
        <v>3.2665055500511345E-5</v>
      </c>
      <c r="FF12" s="2">
        <f t="shared" ref="FF12:FF59" si="158">(FE12+FE11)/2*(EX12-EX11)*60</f>
        <v>1.7513576450246354E-2</v>
      </c>
      <c r="FG12" s="2">
        <f t="shared" si="68"/>
        <v>7.7134309831829367E-2</v>
      </c>
      <c r="FH12" s="2">
        <f t="shared" si="69"/>
        <v>3.7817823495511474E-5</v>
      </c>
      <c r="FI12" s="2">
        <f t="shared" si="8"/>
        <v>6.0038634384734519E-3</v>
      </c>
      <c r="FJ12" s="2">
        <f t="shared" si="70"/>
        <v>0.59961403101408617</v>
      </c>
      <c r="FK12" s="2">
        <f t="shared" si="71"/>
        <v>2.0276265655210499E-2</v>
      </c>
      <c r="FL12" s="2">
        <f t="shared" si="71"/>
        <v>8.9301905965613756E-2</v>
      </c>
      <c r="FM12" s="2">
        <f t="shared" ref="FM12:FM59" si="159">FL12+FM11</f>
        <v>0.128635976013387</v>
      </c>
      <c r="FN12" s="2">
        <f t="shared" ref="FN12:FN59" si="160">100-FM12</f>
        <v>99.871364023986615</v>
      </c>
      <c r="FO12" s="2">
        <v>20</v>
      </c>
      <c r="FP12" s="2">
        <f t="shared" si="72"/>
        <v>0.33333333333333331</v>
      </c>
      <c r="FQ12" s="2">
        <v>52463</v>
      </c>
      <c r="FR12" s="2">
        <v>4</v>
      </c>
      <c r="FS12" s="2">
        <v>778</v>
      </c>
      <c r="FT12" s="2">
        <f t="shared" ref="FT12:FT57" si="161">(FS12+FS11)/2*(FR12-FR11)</f>
        <v>1555</v>
      </c>
      <c r="FU12" s="2">
        <f t="shared" si="73"/>
        <v>0.11235295869094099</v>
      </c>
      <c r="FV12" s="2">
        <f t="shared" si="74"/>
        <v>1.001878452326805E-4</v>
      </c>
      <c r="FW12" s="2">
        <f t="shared" ref="FW12:FW36" si="162">(FV12+FV11)/2*(FO12-FO11)*60</f>
        <v>5.2985759797512653E-2</v>
      </c>
      <c r="FX12" s="2">
        <f t="shared" ref="FX12:FX36" si="163">FW12/22.6921*100</f>
        <v>0.23349870570600631</v>
      </c>
      <c r="FY12" s="2">
        <f t="shared" ref="FY12:FY36" si="164">FV12*0.883881194</f>
        <v>8.855415226854885E-5</v>
      </c>
      <c r="FZ12" s="2">
        <f t="shared" si="75"/>
        <v>1.4090384441630991E-2</v>
      </c>
      <c r="GA12" s="2">
        <f t="shared" ref="GA12:GA36" si="165">FY12/22.6921*3600*100</f>
        <v>1.4048719517663673</v>
      </c>
      <c r="GB12" s="2">
        <f t="shared" ref="GB12:GC36" si="166">FW12*0.883881194</f>
        <v>4.6833116634822682E-2</v>
      </c>
      <c r="GC12" s="2">
        <f t="shared" si="166"/>
        <v>0.20638511479687946</v>
      </c>
      <c r="GD12" s="2">
        <f>GC12+GD11</f>
        <v>0.29569756694656163</v>
      </c>
      <c r="GE12" s="2">
        <f t="shared" si="76"/>
        <v>99.704302433053442</v>
      </c>
      <c r="GF12" s="2">
        <v>20</v>
      </c>
      <c r="GG12" s="2">
        <f t="shared" si="77"/>
        <v>0.33333333333333331</v>
      </c>
      <c r="GH12" s="2">
        <v>24716</v>
      </c>
      <c r="GI12" s="2">
        <v>10</v>
      </c>
      <c r="GJ12" s="11">
        <v>774</v>
      </c>
      <c r="GK12" s="2">
        <f t="shared" ref="GK12:GK75" si="167">(GJ12+GJ11)/2*(GI12-GI11)</f>
        <v>3872.5</v>
      </c>
      <c r="GL12" s="2">
        <f>GH12/GH5 *GH4</f>
        <v>6.6944976495202771E-2</v>
      </c>
      <c r="GM12" s="2">
        <f t="shared" si="78"/>
        <v>5.9696451453998058E-5</v>
      </c>
      <c r="GN12" s="2">
        <f>(GM12+GM11)/2*(GF12-GF11)*60</f>
        <v>3.074067753199386E-2</v>
      </c>
      <c r="GO12" s="2">
        <f>GN12/GH6*100</f>
        <v>0.13489261280439624</v>
      </c>
      <c r="GP12" s="2">
        <f>GM12*GP8</f>
        <v>5.2577199727048941E-5</v>
      </c>
      <c r="GQ12" s="2">
        <f>GP12/GH6/GV12*100*3600</f>
        <v>8.3196803606227707E-3</v>
      </c>
      <c r="GR12" s="2">
        <f>GP12/GH6*3600*100</f>
        <v>0.83056702364024826</v>
      </c>
      <c r="GS12" s="2">
        <f>GN12*GP8</f>
        <v>2.7074620064978773E-2</v>
      </c>
      <c r="GT12" s="2">
        <f>GO12*GP8</f>
        <v>0.11880565213470873</v>
      </c>
      <c r="GU12" s="2">
        <f t="shared" ref="GU12:GU46" si="168">GT12+GU11</f>
        <v>0.1683973856327301</v>
      </c>
      <c r="GV12" s="2">
        <f t="shared" si="79"/>
        <v>99.83160261436727</v>
      </c>
      <c r="GW12" s="2">
        <v>20</v>
      </c>
      <c r="GX12" s="2">
        <f t="shared" si="80"/>
        <v>0.33333333333333331</v>
      </c>
      <c r="GY12" s="2">
        <v>39512</v>
      </c>
      <c r="GZ12" s="11">
        <v>20</v>
      </c>
      <c r="HA12" s="11">
        <v>775</v>
      </c>
      <c r="HB12" s="2">
        <f t="shared" ref="HB12:HB34" si="169">(HA12+HA11)/2*(GZ12-GZ11)</f>
        <v>7745</v>
      </c>
      <c r="HC12" s="2">
        <f t="shared" si="9"/>
        <v>7.3181198611529066E-2</v>
      </c>
      <c r="HD12" s="2">
        <f t="shared" ref="HD12:HD41" si="170">HC12/100*0.01/60*12*1.293/29*1000</f>
        <v>6.525744124462557E-5</v>
      </c>
      <c r="HE12" s="2">
        <f t="shared" ref="HE12:HE41" si="171">(HD12+HD11)/2*(GW12-GW11)*60</f>
        <v>3.5605372939461713E-2</v>
      </c>
      <c r="HF12" s="2">
        <f t="shared" si="81"/>
        <v>0.15785042355811083</v>
      </c>
      <c r="HG12" s="2">
        <f t="shared" si="82"/>
        <v>6.5403107469308121E-5</v>
      </c>
      <c r="HH12" s="2">
        <f t="shared" si="10"/>
        <v>1.0462334406765741E-2</v>
      </c>
      <c r="HI12" s="2">
        <f t="shared" si="83"/>
        <v>1.0438331776768865</v>
      </c>
      <c r="HJ12" s="2">
        <f t="shared" si="84"/>
        <v>3.568485046961898E-2</v>
      </c>
      <c r="HK12" s="2">
        <f t="shared" si="84"/>
        <v>0.15820277380086795</v>
      </c>
      <c r="HL12" s="2">
        <f t="shared" ref="HL12:HL41" si="172">HK12+HL11</f>
        <v>0.22941944946199538</v>
      </c>
      <c r="HM12" s="2">
        <f t="shared" ref="HM12:HM41" si="173">100-HL12</f>
        <v>99.770580550538</v>
      </c>
      <c r="HN12" s="2">
        <v>20</v>
      </c>
      <c r="HO12" s="2">
        <f t="shared" si="85"/>
        <v>0.33333333333333331</v>
      </c>
      <c r="HP12" s="2">
        <v>54091</v>
      </c>
      <c r="HQ12" s="11">
        <v>10</v>
      </c>
      <c r="HR12" s="11">
        <v>804</v>
      </c>
      <c r="HS12" s="2">
        <f t="shared" ref="HS12:HS42" si="174">(HR12+HR11)/2*(HQ12-HQ11)</f>
        <v>4017.5</v>
      </c>
      <c r="HT12" s="2">
        <f t="shared" si="86"/>
        <v>0.12683962560325809</v>
      </c>
      <c r="HU12" s="2">
        <f t="shared" si="87"/>
        <v>1.1310595579656048E-4</v>
      </c>
      <c r="HV12" s="2">
        <f>(HU12+HU11)/2*(EY12-EY11)*60</f>
        <v>9.5905135098431273E-4</v>
      </c>
      <c r="HW12" s="2">
        <f t="shared" si="88"/>
        <v>4.2323350337567477E-3</v>
      </c>
      <c r="HX12" s="2">
        <f t="shared" si="89"/>
        <v>9.4453543026478518E-5</v>
      </c>
      <c r="HY12" s="2">
        <f t="shared" si="90"/>
        <v>1.5006540353526649E-2</v>
      </c>
      <c r="HZ12" s="2">
        <f t="shared" ref="HZ12:HZ29" si="175">HX12/22.6601*3600*100</f>
        <v>1.5005792335220174</v>
      </c>
      <c r="IA12" s="2">
        <f t="shared" si="91"/>
        <v>8.0089326337273064E-4</v>
      </c>
      <c r="IB12" s="2">
        <f t="shared" si="91"/>
        <v>3.5343765622072748E-3</v>
      </c>
      <c r="IC12" s="2">
        <f t="shared" ref="IC12:IC29" si="176">IB12+IC11</f>
        <v>4.9846153000784139E-3</v>
      </c>
      <c r="ID12" s="2">
        <f t="shared" si="92"/>
        <v>99.995015384699926</v>
      </c>
      <c r="IE12" s="2">
        <v>20</v>
      </c>
      <c r="IF12" s="2">
        <f t="shared" si="93"/>
        <v>0.33333333333333331</v>
      </c>
      <c r="IG12" s="2">
        <v>41831</v>
      </c>
      <c r="IH12" s="2">
        <v>10</v>
      </c>
      <c r="II12" s="11">
        <v>799</v>
      </c>
      <c r="IJ12" s="2">
        <f t="shared" ref="IJ12:IJ54" si="177">(II12+II11)/2*(IH12-IH11)</f>
        <v>3995</v>
      </c>
      <c r="IK12" s="2">
        <f>IG12/IG5 *IG4</f>
        <v>0.11796620122667362</v>
      </c>
      <c r="IL12" s="2">
        <f t="shared" si="94"/>
        <v>1.0519330909385445E-4</v>
      </c>
      <c r="IM12" s="2">
        <f t="shared" ref="IM12:IM32" si="178">(IL12+IL11)/2*(IE12-IE11)*60</f>
        <v>5.5476764917350874E-2</v>
      </c>
      <c r="IN12" s="2">
        <f>IM12/IG6*100</f>
        <v>0.24457527440208648</v>
      </c>
      <c r="IO12" s="2">
        <f>IL12*IO8</f>
        <v>7.8669980153035681E-5</v>
      </c>
      <c r="IP12" s="2">
        <f>IO12/IG6/IU12*100*3600</f>
        <v>1.2518471434990762E-2</v>
      </c>
      <c r="IQ12" s="2">
        <f>IO12/IG6*3600*100</f>
        <v>1.2485701940709895</v>
      </c>
      <c r="IR12" s="2">
        <f>IM12*IO8</f>
        <v>4.1488912485001299E-2</v>
      </c>
      <c r="IS12" s="2">
        <f>IN12*IO8</f>
        <v>0.18290832514802474</v>
      </c>
      <c r="IT12" s="2">
        <f t="shared" ref="IT12:IT32" si="179">IS12+IT11</f>
        <v>0.26176913412346703</v>
      </c>
      <c r="IU12" s="2">
        <f t="shared" si="95"/>
        <v>99.738230865876531</v>
      </c>
      <c r="IV12" s="2">
        <v>191070</v>
      </c>
      <c r="IW12" s="11">
        <v>8</v>
      </c>
      <c r="IX12" s="11">
        <v>852</v>
      </c>
      <c r="IY12" s="2">
        <f t="shared" ref="IY12:IY29" si="180">(IX12+IX11)/2*(IW12-IW11)</f>
        <v>3408</v>
      </c>
      <c r="IZ12" s="2">
        <f t="shared" ref="IZ12:IZ18" si="181">IV12/4489390*9.71</f>
        <v>0.41326097754928848</v>
      </c>
      <c r="JA12" s="2">
        <f t="shared" si="96"/>
        <v>3.685147889456759E-4</v>
      </c>
      <c r="JB12" s="2">
        <f>(JA12+JA11)/2*(GW12-GW11)*60</f>
        <v>0.17609324991007533</v>
      </c>
      <c r="JC12" s="2">
        <f t="shared" ref="JC12:JC18" si="182">JB12/22.6724*100</f>
        <v>0.77668552914590128</v>
      </c>
      <c r="JD12" s="2">
        <f t="shared" ref="JD12:JD18" si="183">JA12*0.843412087</f>
        <v>3.1080982723503703E-4</v>
      </c>
      <c r="JE12" s="2">
        <f t="shared" ref="JE12:JE18" si="184">JD12/22.6724*3600*100</f>
        <v>4.9351430728380468</v>
      </c>
      <c r="JF12" s="2">
        <f t="shared" ref="JF12:JG18" si="185">JB12*0.843412087</f>
        <v>0.1485191754132692</v>
      </c>
      <c r="JG12" s="2">
        <f t="shared" si="185"/>
        <v>0.65506596307964393</v>
      </c>
      <c r="JH12" s="2">
        <f t="shared" ref="JH12:JH18" si="186">JG12+JH11</f>
        <v>0.89887000342278411</v>
      </c>
      <c r="JI12" s="2">
        <f t="shared" si="97"/>
        <v>99.101129996577214</v>
      </c>
      <c r="JJ12" s="10">
        <v>20</v>
      </c>
      <c r="JK12" s="2">
        <f t="shared" si="98"/>
        <v>0.33333333333333331</v>
      </c>
      <c r="JL12" s="2">
        <v>130058</v>
      </c>
      <c r="JM12" s="11">
        <v>10</v>
      </c>
      <c r="JN12" s="11">
        <v>849</v>
      </c>
      <c r="JO12" s="2">
        <f t="shared" ref="JO12:JO29" si="187">(JN12+JN11)/2*(JM12-JM11)</f>
        <v>4245</v>
      </c>
      <c r="JP12" s="2">
        <f t="shared" si="99"/>
        <v>0.38476810715932069</v>
      </c>
      <c r="JQ12" s="2">
        <f t="shared" si="100"/>
        <v>3.4310700866000109E-4</v>
      </c>
      <c r="JR12" s="2">
        <f t="shared" si="101"/>
        <v>0.18645828510109713</v>
      </c>
      <c r="JS12" s="2">
        <f t="shared" si="102"/>
        <v>0.82811460783930158</v>
      </c>
      <c r="JT12" s="2">
        <f t="shared" si="103"/>
        <v>2.4808712523520472E-4</v>
      </c>
      <c r="JU12" s="2">
        <f t="shared" si="104"/>
        <v>4.0012645389200192E-2</v>
      </c>
      <c r="JV12" s="2">
        <f t="shared" si="105"/>
        <v>3.9665733293957053</v>
      </c>
      <c r="JW12" s="2">
        <f t="shared" si="106"/>
        <v>0.13482062085434185</v>
      </c>
      <c r="JX12" s="2">
        <f t="shared" si="106"/>
        <v>0.59877696240158929</v>
      </c>
      <c r="JY12" s="2">
        <f t="shared" si="107"/>
        <v>0.86700614735353643</v>
      </c>
      <c r="JZ12" s="2">
        <f t="shared" si="108"/>
        <v>99.132993852646464</v>
      </c>
      <c r="KA12" s="2">
        <v>20</v>
      </c>
      <c r="KB12" s="2">
        <f t="shared" si="109"/>
        <v>0.33333333333333331</v>
      </c>
      <c r="KC12" s="2">
        <v>87790</v>
      </c>
      <c r="KD12" s="2">
        <v>10</v>
      </c>
      <c r="KE12" s="11">
        <v>849</v>
      </c>
      <c r="KF12" s="2">
        <f t="shared" ref="KF12:KF28" si="188">(KE12+KE11)/2*(KD12-KD11)</f>
        <v>4245</v>
      </c>
      <c r="KG12" s="2">
        <f>KC12/KC5 *KC4</f>
        <v>0.30466988464871492</v>
      </c>
      <c r="KH12" s="2">
        <f t="shared" si="110"/>
        <v>2.7168149024192292E-4</v>
      </c>
      <c r="KI12" s="2">
        <f t="shared" ref="KI12:KI19" si="189">(KH12+KH11)/2*(KA12-KA11)*60</f>
        <v>0.13583919778362102</v>
      </c>
      <c r="KJ12" s="2">
        <f>KI12/KC6*100</f>
        <v>0.59547254858680088</v>
      </c>
      <c r="KK12" s="2">
        <f>KH12*KK8</f>
        <v>1.6852007012075113E-4</v>
      </c>
      <c r="KL12" s="2">
        <f>KK12/KC6/KQ12*100*3600</f>
        <v>2.6732671193053555E-2</v>
      </c>
      <c r="KM12" s="2">
        <f>KK12/KC6*3600*100</f>
        <v>2.6594435053248469</v>
      </c>
      <c r="KN12" s="2">
        <f>KI12*KK8</f>
        <v>8.4259075269567302E-2</v>
      </c>
      <c r="KO12" s="2">
        <f>KJ12*KK8</f>
        <v>0.36936294612294973</v>
      </c>
      <c r="KP12" s="2">
        <f t="shared" ref="KP12:KP19" si="190">KO12+KP11</f>
        <v>0.51710560013549556</v>
      </c>
      <c r="KQ12" s="2">
        <f t="shared" si="111"/>
        <v>99.482894399864506</v>
      </c>
      <c r="KR12" s="15">
        <v>20</v>
      </c>
      <c r="KS12" s="2">
        <f t="shared" si="11"/>
        <v>0.33333333333333331</v>
      </c>
      <c r="KT12" s="2">
        <v>542059</v>
      </c>
      <c r="KU12" s="11">
        <v>4</v>
      </c>
      <c r="KV12" s="11">
        <v>898</v>
      </c>
      <c r="KW12" s="2">
        <f t="shared" ref="KW12:KW33" si="191">(KV12+KV11)/2*(KU12-KU11)</f>
        <v>1796</v>
      </c>
      <c r="KX12" s="2">
        <f t="shared" si="12"/>
        <v>1.2461530624831754</v>
      </c>
      <c r="KY12" s="2">
        <f t="shared" si="13"/>
        <v>1.1112247653729281E-3</v>
      </c>
      <c r="KZ12" s="2">
        <f>(KY12+KY11)/2*(HN12-HN11)*60</f>
        <v>0.53243807811785016</v>
      </c>
      <c r="LA12" s="2">
        <f>KZ12/22.7469*100</f>
        <v>2.3407061099220123</v>
      </c>
      <c r="LB12" s="2">
        <f t="shared" si="14"/>
        <v>1.0677384287722535E-3</v>
      </c>
      <c r="LC12" s="2">
        <f t="shared" si="15"/>
        <v>0.17444350952489329</v>
      </c>
      <c r="LD12" s="2">
        <f t="shared" si="16"/>
        <v>16.898383267962284</v>
      </c>
      <c r="LE12" s="2">
        <f t="shared" si="112"/>
        <v>0.51160180610020967</v>
      </c>
      <c r="LF12" s="2">
        <f t="shared" si="112"/>
        <v>2.2491056192281573</v>
      </c>
      <c r="LG12" s="2">
        <f>LF12+LG11</f>
        <v>3.1297678315118764</v>
      </c>
      <c r="LH12" s="2">
        <f t="shared" si="17"/>
        <v>96.87023216848813</v>
      </c>
      <c r="LI12" s="36">
        <v>20</v>
      </c>
      <c r="LJ12" s="2">
        <f>LI12/60</f>
        <v>0.33333333333333331</v>
      </c>
      <c r="LK12" s="2">
        <v>551446</v>
      </c>
      <c r="LL12" s="11">
        <v>10</v>
      </c>
      <c r="LM12" s="11">
        <v>898</v>
      </c>
      <c r="LN12" s="2">
        <f t="shared" ref="LN12:LN18" si="192">(LM12+LM11)/2*(LL12-LL11)</f>
        <v>4495</v>
      </c>
      <c r="LO12" s="2">
        <f>LK12/4379444*9.71</f>
        <v>1.2226530719424658</v>
      </c>
      <c r="LP12" s="2">
        <f>LO12/100*0.01/60*12*1.293/29*1000</f>
        <v>1.0902692565666261E-3</v>
      </c>
      <c r="LQ12" s="2">
        <f>(LP12+LP11)/2*(LI12-LI11)*60</f>
        <v>0.4957832012698572</v>
      </c>
      <c r="LR12" s="2">
        <f>LQ12/22.6653*100</f>
        <v>2.1874107171308443</v>
      </c>
      <c r="LS12" s="2">
        <f>LP12*0.9136592</f>
        <v>9.9613453673925837E-4</v>
      </c>
      <c r="LT12" s="2">
        <f>LS12/22.6653/LY12*100*3600</f>
        <v>0.1625738506122486</v>
      </c>
      <c r="LU12" s="2">
        <f>LS12/22.6653*3600*100</f>
        <v>15.82191425774788</v>
      </c>
      <c r="LV12" s="2">
        <f t="shared" si="113"/>
        <v>0.4529768830456567</v>
      </c>
      <c r="LW12" s="2">
        <f t="shared" si="113"/>
        <v>1.9985479258851935</v>
      </c>
      <c r="LX12" s="2">
        <f>LW12+LX11</f>
        <v>2.6786029969580634</v>
      </c>
      <c r="LY12" s="15">
        <f>100-LX12</f>
        <v>97.321397003041938</v>
      </c>
      <c r="LZ12" s="2">
        <v>20</v>
      </c>
      <c r="MA12" s="2">
        <f t="shared" si="18"/>
        <v>0.33333333333333331</v>
      </c>
      <c r="MB12" s="2">
        <v>397412</v>
      </c>
      <c r="MC12" s="11">
        <v>10</v>
      </c>
      <c r="MD12" s="11">
        <v>899</v>
      </c>
      <c r="ME12" s="2">
        <f t="shared" ref="ME12:ME18" si="193">(MD12+MD11)/2*(MC12-MC11)</f>
        <v>4497.5</v>
      </c>
      <c r="MF12" s="2">
        <f>MB12/MB5 *MB4</f>
        <v>1.0198321715901331</v>
      </c>
      <c r="MG12" s="2">
        <f t="shared" si="19"/>
        <v>9.094089640455463E-4</v>
      </c>
      <c r="MH12" s="2">
        <f>(MG12+MG11)/2*(LZ12-LZ11)*60</f>
        <v>0.4105665271517584</v>
      </c>
      <c r="MI12" s="2">
        <f>MH12/MB6*100</f>
        <v>1.8134884324447356</v>
      </c>
      <c r="MJ12" s="2">
        <f>MG12*MJ8</f>
        <v>8.6576791814713539E-4</v>
      </c>
      <c r="MK12" s="2">
        <f>MJ12/MB6/MP12*100*3600</f>
        <v>0.14091783024581142</v>
      </c>
      <c r="ML12" s="2">
        <f>MJ12/MB6*3600*100</f>
        <v>13.766870904652412</v>
      </c>
      <c r="MM12" s="2">
        <f>MH12*MJ8</f>
        <v>0.39086411232611817</v>
      </c>
      <c r="MN12" s="2">
        <f>MI12*MJ8</f>
        <v>1.7264620944103171</v>
      </c>
      <c r="MO12" s="2">
        <f>MN12+MO11</f>
        <v>2.3056849467662666</v>
      </c>
      <c r="MP12" s="2">
        <f t="shared" si="20"/>
        <v>97.694315053233737</v>
      </c>
    </row>
    <row r="13" spans="1:354" x14ac:dyDescent="0.2">
      <c r="A13" s="10">
        <v>110</v>
      </c>
      <c r="B13" s="2">
        <f t="shared" si="21"/>
        <v>1.8333333333333333</v>
      </c>
      <c r="C13" s="2">
        <v>9058</v>
      </c>
      <c r="D13" s="11">
        <v>180</v>
      </c>
      <c r="E13" s="11">
        <v>675</v>
      </c>
      <c r="F13" s="2">
        <f t="shared" si="114"/>
        <v>40500</v>
      </c>
      <c r="G13" s="2">
        <f t="shared" si="115"/>
        <v>1.9057024485928539E-2</v>
      </c>
      <c r="H13" s="2">
        <f t="shared" si="116"/>
        <v>1.6993608731245242E-5</v>
      </c>
      <c r="I13" s="2">
        <f t="shared" si="117"/>
        <v>1.9525577636487965E-2</v>
      </c>
      <c r="J13" s="2">
        <f t="shared" si="22"/>
        <v>8.629784421539996E-2</v>
      </c>
      <c r="K13" s="2">
        <f t="shared" si="23"/>
        <v>6.2253944392216808E-6</v>
      </c>
      <c r="L13" s="2">
        <f t="shared" si="0"/>
        <v>9.9164465340237243E-4</v>
      </c>
      <c r="M13" s="2">
        <f t="shared" si="24"/>
        <v>9.9052497508145793E-2</v>
      </c>
      <c r="N13" s="2">
        <f t="shared" si="25"/>
        <v>7.1529493448491462E-3</v>
      </c>
      <c r="O13" s="2">
        <f t="shared" si="25"/>
        <v>3.1614127875474657E-2</v>
      </c>
      <c r="P13" s="2">
        <f t="shared" si="118"/>
        <v>0.11291124467551056</v>
      </c>
      <c r="Q13" s="2">
        <f t="shared" si="119"/>
        <v>99.887088755324484</v>
      </c>
      <c r="R13" s="10">
        <v>130</v>
      </c>
      <c r="S13" s="2">
        <f t="shared" si="26"/>
        <v>2.1666666666666665</v>
      </c>
      <c r="T13" s="2">
        <v>10086</v>
      </c>
      <c r="U13" s="11">
        <v>120</v>
      </c>
      <c r="V13" s="11">
        <v>676</v>
      </c>
      <c r="W13" s="2">
        <f t="shared" si="120"/>
        <v>6755</v>
      </c>
      <c r="X13" s="2">
        <f t="shared" si="27"/>
        <v>2.8835665222062608E-2</v>
      </c>
      <c r="Y13" s="2">
        <f t="shared" si="28"/>
        <v>2.5713458711811692E-5</v>
      </c>
      <c r="Z13" s="2">
        <f t="shared" si="121"/>
        <v>1.5263637582142352E-2</v>
      </c>
      <c r="AA13" s="2">
        <f t="shared" si="29"/>
        <v>6.7321361199950386E-2</v>
      </c>
      <c r="AB13" s="2">
        <f t="shared" si="30"/>
        <v>9.5235348446276355E-6</v>
      </c>
      <c r="AC13" s="2">
        <f t="shared" si="1"/>
        <v>1.5148234522652248E-3</v>
      </c>
      <c r="AD13" s="2">
        <f t="shared" si="31"/>
        <v>0.15121522458919714</v>
      </c>
      <c r="AE13" s="2">
        <f t="shared" si="32"/>
        <v>5.6532178731181944E-3</v>
      </c>
      <c r="AF13" s="2">
        <f t="shared" si="32"/>
        <v>2.4933920261803546E-2</v>
      </c>
      <c r="AG13" s="2">
        <f t="shared" si="122"/>
        <v>0.17633780156090362</v>
      </c>
      <c r="AH13" s="2">
        <f t="shared" si="33"/>
        <v>99.823662198439095</v>
      </c>
      <c r="AI13" s="2">
        <v>220</v>
      </c>
      <c r="AJ13" s="2">
        <f t="shared" si="34"/>
        <v>3.6666666666666665</v>
      </c>
      <c r="AK13" s="2">
        <v>21113</v>
      </c>
      <c r="AL13" s="11">
        <v>30</v>
      </c>
      <c r="AM13" s="11">
        <v>675</v>
      </c>
      <c r="AN13" s="2">
        <f t="shared" si="123"/>
        <v>6745</v>
      </c>
      <c r="AO13" s="2">
        <f t="shared" si="2"/>
        <v>4.1739376723960414E-2</v>
      </c>
      <c r="AP13" s="2">
        <f t="shared" si="124"/>
        <v>3.7220009726952289E-5</v>
      </c>
      <c r="AQ13" s="2">
        <f t="shared" si="125"/>
        <v>0.17845613435559385</v>
      </c>
      <c r="AR13" s="2">
        <f t="shared" si="35"/>
        <v>0.79147100932078129</v>
      </c>
      <c r="AS13" s="2">
        <f t="shared" si="36"/>
        <v>1.6045762106565558E-5</v>
      </c>
      <c r="AT13" s="2">
        <f t="shared" si="3"/>
        <v>2.575715974356099E-3</v>
      </c>
      <c r="AU13" s="2">
        <f t="shared" si="37"/>
        <v>0.25619248154392976</v>
      </c>
      <c r="AV13" s="2">
        <f t="shared" si="38"/>
        <v>7.6933474744731903E-2</v>
      </c>
      <c r="AW13" s="2">
        <f t="shared" si="38"/>
        <v>0.34120774344151389</v>
      </c>
      <c r="AX13" s="2">
        <f t="shared" si="126"/>
        <v>0.53543011163135601</v>
      </c>
      <c r="AY13" s="2">
        <f t="shared" si="127"/>
        <v>99.464569888368644</v>
      </c>
      <c r="AZ13" s="2">
        <v>30</v>
      </c>
      <c r="BA13" s="2">
        <f t="shared" si="39"/>
        <v>0.5</v>
      </c>
      <c r="BB13" s="2">
        <v>5667</v>
      </c>
      <c r="BC13" s="11">
        <v>15</v>
      </c>
      <c r="BD13" s="11">
        <v>701</v>
      </c>
      <c r="BE13" s="2">
        <f t="shared" si="128"/>
        <v>3502.5</v>
      </c>
      <c r="BF13" s="2">
        <f t="shared" si="40"/>
        <v>1.3156090014017621E-2</v>
      </c>
      <c r="BG13" s="2">
        <f t="shared" si="41"/>
        <v>1.1731603026292952E-5</v>
      </c>
      <c r="BH13" s="2">
        <f t="shared" si="129"/>
        <v>6.9240678740148309E-3</v>
      </c>
      <c r="BI13" s="2">
        <f t="shared" si="130"/>
        <v>3.0634757428611763E-2</v>
      </c>
      <c r="BJ13" s="2">
        <f t="shared" si="131"/>
        <v>6.6174558774837902E-6</v>
      </c>
      <c r="BK13" s="2">
        <f t="shared" si="4"/>
        <v>1.052942119958124E-3</v>
      </c>
      <c r="BL13" s="2">
        <f t="shared" si="132"/>
        <v>0.10540147402416443</v>
      </c>
      <c r="BM13" s="2">
        <f t="shared" si="133"/>
        <v>3.9056652665973111E-3</v>
      </c>
      <c r="BN13" s="2">
        <f t="shared" si="133"/>
        <v>1.7280175500386297E-2</v>
      </c>
      <c r="BO13" s="2">
        <f t="shared" si="134"/>
        <v>4.1421893465586487E-2</v>
      </c>
      <c r="BP13" s="2">
        <f t="shared" si="135"/>
        <v>99.958578106534418</v>
      </c>
      <c r="BQ13" s="10">
        <v>30</v>
      </c>
      <c r="BR13" s="2">
        <f t="shared" si="42"/>
        <v>0.5</v>
      </c>
      <c r="BS13" s="2">
        <v>5682</v>
      </c>
      <c r="BT13" s="11">
        <v>15</v>
      </c>
      <c r="BU13" s="11">
        <v>699</v>
      </c>
      <c r="BV13" s="2">
        <f t="shared" si="136"/>
        <v>3495</v>
      </c>
      <c r="BW13" s="2">
        <f t="shared" si="43"/>
        <v>1.2725881653370805E-2</v>
      </c>
      <c r="BX13" s="2">
        <f t="shared" si="137"/>
        <v>1.1347975846764447E-5</v>
      </c>
      <c r="BY13" s="2">
        <f t="shared" si="138"/>
        <v>5.8513374931099043E-3</v>
      </c>
      <c r="BZ13" s="2">
        <f t="shared" si="44"/>
        <v>2.5881254282080574E-2</v>
      </c>
      <c r="CA13" s="2">
        <f t="shared" si="45"/>
        <v>9.8886999147135424E-6</v>
      </c>
      <c r="CB13" s="2">
        <f t="shared" si="46"/>
        <v>1.5753915023252951E-3</v>
      </c>
      <c r="CC13" s="2">
        <f t="shared" si="47"/>
        <v>0.15746058851121156</v>
      </c>
      <c r="CD13" s="2">
        <f t="shared" si="48"/>
        <v>5.0988935251896758E-3</v>
      </c>
      <c r="CE13" s="2">
        <f t="shared" si="48"/>
        <v>2.2553093209557843E-2</v>
      </c>
      <c r="CF13" s="2">
        <f t="shared" si="139"/>
        <v>4.9868062130574653E-2</v>
      </c>
      <c r="CG13" s="2">
        <f t="shared" si="140"/>
        <v>99.950131937869429</v>
      </c>
      <c r="CH13" s="40">
        <v>30</v>
      </c>
      <c r="CI13" s="40">
        <v>0.5</v>
      </c>
      <c r="CJ13" s="40">
        <v>12758</v>
      </c>
      <c r="CK13" s="40">
        <v>30</v>
      </c>
      <c r="CL13" s="40">
        <v>725</v>
      </c>
      <c r="CM13" s="40">
        <v>7250</v>
      </c>
      <c r="CN13" s="40">
        <v>2.692341529590286E-2</v>
      </c>
      <c r="CO13" s="40">
        <v>2.4008259294898203E-5</v>
      </c>
      <c r="CP13" s="40">
        <v>1.36716103310366E-2</v>
      </c>
      <c r="CQ13" s="40">
        <v>6.024912228662601E-2</v>
      </c>
      <c r="CR13" s="40">
        <v>1.8493651157485551E-5</v>
      </c>
      <c r="CS13" s="40">
        <v>2.9371224300732829E-3</v>
      </c>
      <c r="CT13" s="40">
        <v>0.29339736894802521</v>
      </c>
      <c r="CU13" s="40">
        <v>1.0531292132328601E-2</v>
      </c>
      <c r="CV13" s="40">
        <v>4.6410122301133457E-2</v>
      </c>
      <c r="CW13" s="40">
        <v>0.10720494865282262</v>
      </c>
      <c r="CX13" s="40">
        <v>99.892795051347179</v>
      </c>
      <c r="CY13" s="10">
        <v>30</v>
      </c>
      <c r="CZ13" s="2">
        <f t="shared" si="49"/>
        <v>0.5</v>
      </c>
      <c r="DA13" s="2">
        <v>8025</v>
      </c>
      <c r="DB13" s="11">
        <v>15</v>
      </c>
      <c r="DC13" s="11">
        <v>724</v>
      </c>
      <c r="DD13" s="2">
        <f t="shared" si="141"/>
        <v>3622.5</v>
      </c>
      <c r="DE13" s="2">
        <f t="shared" si="50"/>
        <v>1.7973460096497838E-2</v>
      </c>
      <c r="DF13" s="2">
        <f t="shared" si="51"/>
        <v>1.6027368210187381E-5</v>
      </c>
      <c r="DG13" s="2">
        <f t="shared" si="142"/>
        <v>8.894440414214267E-3</v>
      </c>
      <c r="DH13" s="2">
        <f t="shared" si="52"/>
        <v>3.9117934751904414E-2</v>
      </c>
      <c r="DI13" s="2">
        <f t="shared" si="53"/>
        <v>1.5013643581840314E-5</v>
      </c>
      <c r="DJ13" s="2">
        <f t="shared" si="54"/>
        <v>2.3791199327493793E-3</v>
      </c>
      <c r="DK13" s="2">
        <f t="shared" si="55"/>
        <v>0.23770914522100112</v>
      </c>
      <c r="DL13" s="2">
        <f t="shared" si="56"/>
        <v>8.3318706157913796E-3</v>
      </c>
      <c r="DM13" s="2">
        <f t="shared" si="56"/>
        <v>3.664374102602036E-2</v>
      </c>
      <c r="DN13" s="2">
        <f t="shared" si="143"/>
        <v>8.5261802544949111E-2</v>
      </c>
      <c r="DO13" s="2">
        <f t="shared" si="57"/>
        <v>99.914738197455051</v>
      </c>
      <c r="DP13" s="6">
        <v>30</v>
      </c>
      <c r="DQ13" s="2">
        <f t="shared" si="58"/>
        <v>0.5</v>
      </c>
      <c r="DR13" s="2">
        <v>17907</v>
      </c>
      <c r="DS13" s="11">
        <v>15</v>
      </c>
      <c r="DT13" s="11">
        <v>751</v>
      </c>
      <c r="DU13" s="2">
        <f t="shared" si="144"/>
        <v>3752.5</v>
      </c>
      <c r="DV13" s="2">
        <f t="shared" si="145"/>
        <v>3.900988590733219E-2</v>
      </c>
      <c r="DW13" s="2">
        <f t="shared" si="59"/>
        <v>3.4786056881503809E-5</v>
      </c>
      <c r="DX13" s="2">
        <f>(DW13+DW12)/2*(CH13-CH12)*60</f>
        <v>2.0402497325591667E-2</v>
      </c>
      <c r="DY13" s="2">
        <f t="shared" si="146"/>
        <v>9.0146900808976763E-2</v>
      </c>
      <c r="DZ13" s="2">
        <f t="shared" si="147"/>
        <v>3.2472236740278778E-5</v>
      </c>
      <c r="EA13" s="2">
        <f t="shared" si="60"/>
        <v>5.1747739663159514E-3</v>
      </c>
      <c r="EB13" s="2">
        <f t="shared" si="148"/>
        <v>0.51651409373689872</v>
      </c>
      <c r="EC13" s="2">
        <f t="shared" si="149"/>
        <v>1.9045410220144405E-2</v>
      </c>
      <c r="ED13" s="2">
        <f t="shared" si="149"/>
        <v>8.4150713443695582E-2</v>
      </c>
      <c r="EE13" s="2">
        <f t="shared" si="150"/>
        <v>0.18615361771678726</v>
      </c>
      <c r="EF13" s="2">
        <f t="shared" si="61"/>
        <v>99.813846382283216</v>
      </c>
      <c r="EG13" s="10">
        <v>30</v>
      </c>
      <c r="EH13" s="2">
        <f t="shared" si="62"/>
        <v>0.5</v>
      </c>
      <c r="EI13" s="2">
        <v>22454</v>
      </c>
      <c r="EJ13" s="11">
        <v>30</v>
      </c>
      <c r="EK13" s="11">
        <v>749</v>
      </c>
      <c r="EL13" s="2">
        <f t="shared" si="151"/>
        <v>7495</v>
      </c>
      <c r="EM13" s="2">
        <f t="shared" si="5"/>
        <v>4.2731212789137281E-2</v>
      </c>
      <c r="EN13" s="2">
        <f t="shared" si="152"/>
        <v>3.8104453887141027E-5</v>
      </c>
      <c r="EO13" s="2">
        <f t="shared" si="153"/>
        <v>1.93651538740412E-2</v>
      </c>
      <c r="EP13" s="2">
        <f t="shared" si="63"/>
        <v>8.5927575029246639E-2</v>
      </c>
      <c r="EQ13" s="2">
        <f t="shared" si="64"/>
        <v>3.5035283666009613E-5</v>
      </c>
      <c r="ER13" s="2">
        <f t="shared" si="6"/>
        <v>5.530340646783316E-3</v>
      </c>
      <c r="ES13" s="2">
        <f t="shared" si="65"/>
        <v>0.55220054112655681</v>
      </c>
      <c r="ET13" s="2">
        <f t="shared" si="66"/>
        <v>1.7805363678021824E-2</v>
      </c>
      <c r="EU13" s="2">
        <f t="shared" si="66"/>
        <v>7.9006432549815958E-2</v>
      </c>
      <c r="EV13" s="2">
        <f t="shared" si="154"/>
        <v>0.15071830200180991</v>
      </c>
      <c r="EW13" s="2">
        <f t="shared" si="155"/>
        <v>99.849281697998194</v>
      </c>
      <c r="EX13" s="2">
        <v>30</v>
      </c>
      <c r="EY13" s="2">
        <f t="shared" si="67"/>
        <v>0.5</v>
      </c>
      <c r="EZ13" s="2">
        <v>21575</v>
      </c>
      <c r="FA13" s="11">
        <v>30</v>
      </c>
      <c r="FB13" s="11">
        <v>748</v>
      </c>
      <c r="FC13" s="2">
        <f t="shared" si="156"/>
        <v>7480</v>
      </c>
      <c r="FD13" s="2">
        <f t="shared" si="7"/>
        <v>3.9959616320199925E-2</v>
      </c>
      <c r="FE13" s="2">
        <f t="shared" si="157"/>
        <v>3.5632954415185176E-5</v>
      </c>
      <c r="FF13" s="2">
        <f t="shared" si="158"/>
        <v>2.0489402974708956E-2</v>
      </c>
      <c r="FG13" s="2">
        <f t="shared" si="68"/>
        <v>9.02406177179291E-2</v>
      </c>
      <c r="FH13" s="2">
        <f t="shared" si="69"/>
        <v>4.1253895333990303E-5</v>
      </c>
      <c r="FI13" s="2">
        <f t="shared" si="8"/>
        <v>6.5562241248349621E-3</v>
      </c>
      <c r="FJ13" s="2">
        <f t="shared" si="70"/>
        <v>0.6540940802471894</v>
      </c>
      <c r="FK13" s="2">
        <f t="shared" si="71"/>
        <v>2.3721515648850534E-2</v>
      </c>
      <c r="FL13" s="2">
        <f t="shared" si="71"/>
        <v>0.10447567593843962</v>
      </c>
      <c r="FM13" s="2">
        <f t="shared" si="159"/>
        <v>0.23311165195182662</v>
      </c>
      <c r="FN13" s="2">
        <f t="shared" si="160"/>
        <v>99.76688834804817</v>
      </c>
      <c r="FO13" s="2">
        <v>30</v>
      </c>
      <c r="FP13" s="2">
        <f t="shared" si="72"/>
        <v>0.5</v>
      </c>
      <c r="FQ13" s="2">
        <v>57750</v>
      </c>
      <c r="FR13" s="2">
        <v>6</v>
      </c>
      <c r="FS13" s="2">
        <v>778</v>
      </c>
      <c r="FT13" s="2">
        <f t="shared" si="161"/>
        <v>1556</v>
      </c>
      <c r="FU13" s="2">
        <f t="shared" si="73"/>
        <v>0.12367541628198619</v>
      </c>
      <c r="FV13" s="2">
        <f t="shared" si="74"/>
        <v>1.1028435396731598E-4</v>
      </c>
      <c r="FW13" s="2">
        <f t="shared" si="162"/>
        <v>6.3141659759998942E-2</v>
      </c>
      <c r="FX13" s="2">
        <f t="shared" si="163"/>
        <v>0.27825392872408872</v>
      </c>
      <c r="FY13" s="2">
        <f t="shared" si="164"/>
        <v>9.7478266464149876E-5</v>
      </c>
      <c r="FZ13" s="2">
        <f t="shared" si="75"/>
        <v>1.5548708430019344E-2</v>
      </c>
      <c r="GA13" s="2">
        <f t="shared" si="165"/>
        <v>1.5464490253036942</v>
      </c>
      <c r="GB13" s="2">
        <f t="shared" si="166"/>
        <v>5.5809725619809618E-2</v>
      </c>
      <c r="GC13" s="2">
        <f t="shared" si="166"/>
        <v>0.24594341475583842</v>
      </c>
      <c r="GD13" s="2">
        <f t="shared" ref="GD13:GD36" si="194">GC13+GD12</f>
        <v>0.54164098170240005</v>
      </c>
      <c r="GE13" s="2">
        <f t="shared" si="76"/>
        <v>99.4583590182976</v>
      </c>
      <c r="GF13" s="2">
        <v>30</v>
      </c>
      <c r="GG13" s="2">
        <f t="shared" si="77"/>
        <v>0.5</v>
      </c>
      <c r="GH13" s="2">
        <v>28105</v>
      </c>
      <c r="GI13" s="2">
        <v>15</v>
      </c>
      <c r="GJ13" s="11">
        <v>773</v>
      </c>
      <c r="GK13" s="2">
        <f t="shared" si="167"/>
        <v>3867.5</v>
      </c>
      <c r="GL13" s="2">
        <f>GH13/GH5 *GH4</f>
        <v>7.612431479194344E-2</v>
      </c>
      <c r="GM13" s="2">
        <f t="shared" si="78"/>
        <v>6.7881888983436462E-5</v>
      </c>
      <c r="GN13" s="2">
        <f>(GM13+GM12)/2*(GF13-GF12)*60</f>
        <v>3.8273502131230354E-2</v>
      </c>
      <c r="GO13" s="2">
        <f>GN13/GH6*100</f>
        <v>0.16794726460674164</v>
      </c>
      <c r="GP13" s="2">
        <f>GM13*GP8</f>
        <v>5.9786462143093975E-5</v>
      </c>
      <c r="GQ13" s="2">
        <f>GP13/GH6/GV13*100*3600</f>
        <v>9.4744935836983523E-3</v>
      </c>
      <c r="GR13" s="2">
        <f>GP13/GH6*3600*100</f>
        <v>0.94445242755337344</v>
      </c>
      <c r="GS13" s="2">
        <f>GN13*GP8</f>
        <v>3.3709098561042872E-2</v>
      </c>
      <c r="GT13" s="2">
        <f>GO13*GP8</f>
        <v>0.14791828759946848</v>
      </c>
      <c r="GU13" s="2">
        <f t="shared" si="168"/>
        <v>0.31631567323219856</v>
      </c>
      <c r="GV13" s="2">
        <f t="shared" si="79"/>
        <v>99.683684326767803</v>
      </c>
      <c r="GW13" s="2">
        <v>30</v>
      </c>
      <c r="GX13" s="2">
        <f t="shared" si="80"/>
        <v>0.5</v>
      </c>
      <c r="GY13" s="2">
        <v>45089</v>
      </c>
      <c r="GZ13" s="11">
        <v>30</v>
      </c>
      <c r="HA13" s="11">
        <v>775</v>
      </c>
      <c r="HB13" s="2">
        <f t="shared" si="169"/>
        <v>7750</v>
      </c>
      <c r="HC13" s="2">
        <f t="shared" si="9"/>
        <v>8.351050476298931E-2</v>
      </c>
      <c r="HD13" s="2">
        <f t="shared" si="170"/>
        <v>7.446833286796219E-5</v>
      </c>
      <c r="HE13" s="2">
        <f t="shared" si="171"/>
        <v>4.1917732233776331E-2</v>
      </c>
      <c r="HF13" s="2">
        <f t="shared" si="81"/>
        <v>0.18583520523565963</v>
      </c>
      <c r="HG13" s="2">
        <f t="shared" si="82"/>
        <v>7.4634559442286744E-5</v>
      </c>
      <c r="HH13" s="2">
        <f t="shared" si="10"/>
        <v>1.1961390772181725E-2</v>
      </c>
      <c r="HI13" s="2">
        <f t="shared" si="83"/>
        <v>1.1911670922320596</v>
      </c>
      <c r="HJ13" s="2">
        <f t="shared" si="84"/>
        <v>4.2011300073478461E-2</v>
      </c>
      <c r="HK13" s="2">
        <f t="shared" si="84"/>
        <v>0.18625002249241218</v>
      </c>
      <c r="HL13" s="2">
        <f t="shared" si="172"/>
        <v>0.41566947195440757</v>
      </c>
      <c r="HM13" s="2">
        <f t="shared" si="173"/>
        <v>99.584330528045598</v>
      </c>
      <c r="HN13" s="2">
        <v>30</v>
      </c>
      <c r="HO13" s="2">
        <f t="shared" si="85"/>
        <v>0.5</v>
      </c>
      <c r="HP13" s="2">
        <v>58425</v>
      </c>
      <c r="HQ13" s="11">
        <v>15</v>
      </c>
      <c r="HR13" s="11">
        <v>802</v>
      </c>
      <c r="HS13" s="2">
        <f t="shared" si="174"/>
        <v>4015</v>
      </c>
      <c r="HT13" s="2">
        <f t="shared" si="86"/>
        <v>0.13700255358322741</v>
      </c>
      <c r="HU13" s="2">
        <f t="shared" si="87"/>
        <v>1.2216848398835382E-4</v>
      </c>
      <c r="HV13" s="2">
        <f>(HU13+HU12)/2*(EY13-EY12)*60</f>
        <v>1.1763721989245717E-3</v>
      </c>
      <c r="HW13" s="2">
        <f t="shared" si="88"/>
        <v>5.1913813219031319E-3</v>
      </c>
      <c r="HX13" s="2">
        <f t="shared" si="89"/>
        <v>1.0202156091257341E-4</v>
      </c>
      <c r="HY13" s="2">
        <f t="shared" si="90"/>
        <v>1.6209630686202757E-2</v>
      </c>
      <c r="HZ13" s="2">
        <f t="shared" si="175"/>
        <v>1.6208119967928838</v>
      </c>
      <c r="IA13" s="2">
        <f t="shared" si="91"/>
        <v>9.8237551969525966E-4</v>
      </c>
      <c r="IB13" s="2">
        <f t="shared" si="91"/>
        <v>4.3352655976595855E-3</v>
      </c>
      <c r="IC13" s="2">
        <f t="shared" si="176"/>
        <v>9.3198808977379994E-3</v>
      </c>
      <c r="ID13" s="2">
        <f t="shared" si="92"/>
        <v>99.990680119102265</v>
      </c>
      <c r="IE13" s="2">
        <v>30</v>
      </c>
      <c r="IF13" s="2">
        <f t="shared" si="93"/>
        <v>0.5</v>
      </c>
      <c r="IG13" s="2">
        <v>49084</v>
      </c>
      <c r="IH13" s="2">
        <v>15</v>
      </c>
      <c r="II13" s="11">
        <v>798</v>
      </c>
      <c r="IJ13" s="2">
        <f t="shared" si="177"/>
        <v>3992.5</v>
      </c>
      <c r="IK13" s="2">
        <f>IG13/IG5 *IG4</f>
        <v>0.13842014345844106</v>
      </c>
      <c r="IL13" s="2">
        <f t="shared" si="94"/>
        <v>1.2343258309776848E-4</v>
      </c>
      <c r="IM13" s="2">
        <f t="shared" si="178"/>
        <v>6.8587767657486878E-2</v>
      </c>
      <c r="IN13" s="2">
        <f>IM13/IG6*100</f>
        <v>0.30237653764504047</v>
      </c>
      <c r="IO13" s="2">
        <f>IL13*IO8</f>
        <v>9.2310423031522168E-5</v>
      </c>
      <c r="IP13" s="2">
        <f>IO13/IG6/IU13*100*3600</f>
        <v>1.4722406112618727E-2</v>
      </c>
      <c r="IQ13" s="2">
        <f>IO13/IG6*3600*100</f>
        <v>1.4650574790413917</v>
      </c>
      <c r="IR13" s="2">
        <f>IM13*IO8</f>
        <v>5.1294120955367353E-2</v>
      </c>
      <c r="IS13" s="2">
        <f>IN13*IO8</f>
        <v>0.22613563942603176</v>
      </c>
      <c r="IT13" s="2">
        <f t="shared" si="179"/>
        <v>0.48790477354949879</v>
      </c>
      <c r="IU13" s="2">
        <f t="shared" si="95"/>
        <v>99.512095226450498</v>
      </c>
      <c r="IV13" s="2">
        <v>305411</v>
      </c>
      <c r="IW13" s="11">
        <v>12</v>
      </c>
      <c r="IX13" s="11">
        <v>852</v>
      </c>
      <c r="IY13" s="2">
        <f t="shared" si="180"/>
        <v>3408</v>
      </c>
      <c r="IZ13" s="2">
        <f t="shared" si="181"/>
        <v>0.66056653799291221</v>
      </c>
      <c r="JA13" s="2">
        <f t="shared" si="96"/>
        <v>5.8904312663781756E-4</v>
      </c>
      <c r="JB13" s="2">
        <f>(JA13+JA12)/2*(GW13-GW12)*60</f>
        <v>0.28726737467504809</v>
      </c>
      <c r="JC13" s="2">
        <f t="shared" si="182"/>
        <v>1.2670355792728079</v>
      </c>
      <c r="JD13" s="2">
        <f t="shared" si="183"/>
        <v>4.9680609277060698E-4</v>
      </c>
      <c r="JE13" s="2">
        <f t="shared" si="184"/>
        <v>7.8884543937747438</v>
      </c>
      <c r="JF13" s="2">
        <f t="shared" si="185"/>
        <v>0.24228477600169326</v>
      </c>
      <c r="JG13" s="2">
        <f t="shared" si="185"/>
        <v>1.0686331222177328</v>
      </c>
      <c r="JH13" s="2">
        <f t="shared" si="186"/>
        <v>1.9675031256405169</v>
      </c>
      <c r="JI13" s="2">
        <f t="shared" si="97"/>
        <v>98.032496874359481</v>
      </c>
      <c r="JJ13" s="10">
        <v>30</v>
      </c>
      <c r="JK13" s="2">
        <f t="shared" si="98"/>
        <v>0.5</v>
      </c>
      <c r="JL13" s="2">
        <v>171527</v>
      </c>
      <c r="JM13" s="11">
        <v>15</v>
      </c>
      <c r="JN13" s="11">
        <v>849</v>
      </c>
      <c r="JO13" s="2">
        <f t="shared" si="187"/>
        <v>4245</v>
      </c>
      <c r="JP13" s="2">
        <f t="shared" si="99"/>
        <v>0.50745143794858294</v>
      </c>
      <c r="JQ13" s="2">
        <f t="shared" si="100"/>
        <v>4.5250669604656395E-4</v>
      </c>
      <c r="JR13" s="2">
        <f t="shared" si="101"/>
        <v>0.23868411141196952</v>
      </c>
      <c r="JS13" s="2">
        <f t="shared" si="102"/>
        <v>1.0600644493336717</v>
      </c>
      <c r="JT13" s="2">
        <f t="shared" si="103"/>
        <v>3.2718971789677656E-4</v>
      </c>
      <c r="JU13" s="2">
        <f t="shared" si="104"/>
        <v>5.3181878726863877E-2</v>
      </c>
      <c r="JV13" s="2">
        <f t="shared" si="105"/>
        <v>5.2313154398134474</v>
      </c>
      <c r="JW13" s="2">
        <f t="shared" si="106"/>
        <v>0.17258305293959439</v>
      </c>
      <c r="JX13" s="2">
        <f t="shared" si="106"/>
        <v>0.76649073076742935</v>
      </c>
      <c r="JY13" s="2">
        <f t="shared" si="107"/>
        <v>1.6334968781209658</v>
      </c>
      <c r="JZ13" s="2">
        <f t="shared" si="108"/>
        <v>98.366503121879035</v>
      </c>
      <c r="KA13" s="2">
        <v>30</v>
      </c>
      <c r="KB13" s="2">
        <f t="shared" si="109"/>
        <v>0.5</v>
      </c>
      <c r="KC13" s="2">
        <v>114749</v>
      </c>
      <c r="KD13" s="2">
        <v>15</v>
      </c>
      <c r="KE13" s="11">
        <v>849</v>
      </c>
      <c r="KF13" s="2">
        <f t="shared" si="188"/>
        <v>4245</v>
      </c>
      <c r="KG13" s="2">
        <f>KC13/KC5 *KC4</f>
        <v>0.39822946341901572</v>
      </c>
      <c r="KH13" s="2">
        <f t="shared" si="110"/>
        <v>3.5511082496606015E-4</v>
      </c>
      <c r="KI13" s="2">
        <f t="shared" si="189"/>
        <v>0.18803769456239494</v>
      </c>
      <c r="KJ13" s="2">
        <f>KI13/KC6*100</f>
        <v>0.82429289217251855</v>
      </c>
      <c r="KK13" s="2">
        <f>KH13*KK8</f>
        <v>2.2027007092249775E-4</v>
      </c>
      <c r="KL13" s="2">
        <f>KK13/KC6/KQ13*100*3600</f>
        <v>3.5122389036522678E-2</v>
      </c>
      <c r="KM13" s="2">
        <f>KK13/KC6*3600*100</f>
        <v>3.4761189519594593</v>
      </c>
      <c r="KN13" s="2">
        <f>KI13*KK8</f>
        <v>0.11663704231297467</v>
      </c>
      <c r="KO13" s="2">
        <f>KJ13*KK8</f>
        <v>0.51129687144035885</v>
      </c>
      <c r="KP13" s="2">
        <f t="shared" si="190"/>
        <v>1.0284024715758544</v>
      </c>
      <c r="KQ13" s="2">
        <f t="shared" si="111"/>
        <v>98.971597528424141</v>
      </c>
      <c r="KR13" s="2">
        <v>30</v>
      </c>
      <c r="KS13" s="2">
        <f t="shared" si="11"/>
        <v>0.5</v>
      </c>
      <c r="KT13" s="2">
        <v>989247</v>
      </c>
      <c r="KU13" s="11">
        <v>6</v>
      </c>
      <c r="KV13" s="11">
        <v>898</v>
      </c>
      <c r="KW13" s="2">
        <f t="shared" si="191"/>
        <v>1796</v>
      </c>
      <c r="KX13" s="2">
        <f t="shared" si="12"/>
        <v>2.2742047980059255</v>
      </c>
      <c r="KY13" s="2">
        <f t="shared" si="13"/>
        <v>2.027963312980456E-3</v>
      </c>
      <c r="KZ13" s="2">
        <f>(KY13+KY12)/2*(HN13-HN12)*60</f>
        <v>0.94175642350601518</v>
      </c>
      <c r="LA13" s="2">
        <f>KZ13/22.7469*100</f>
        <v>4.1401528274446857</v>
      </c>
      <c r="LB13" s="2">
        <f t="shared" si="14"/>
        <v>1.9486016050792726E-3</v>
      </c>
      <c r="LC13" s="2">
        <f t="shared" si="15"/>
        <v>0.33198966394478696</v>
      </c>
      <c r="LD13" s="2">
        <f t="shared" si="16"/>
        <v>30.839216676933479</v>
      </c>
      <c r="LE13" s="2">
        <f t="shared" si="112"/>
        <v>0.90490201015545779</v>
      </c>
      <c r="LF13" s="2">
        <f t="shared" si="112"/>
        <v>3.9781333287413134</v>
      </c>
      <c r="LG13" s="2">
        <f>LF13+LG12</f>
        <v>7.1079011602531903</v>
      </c>
      <c r="LH13" s="2">
        <f t="shared" si="17"/>
        <v>92.892098839746808</v>
      </c>
      <c r="LI13" s="26">
        <v>30</v>
      </c>
      <c r="LJ13" s="2">
        <f>LI13/60</f>
        <v>0.5</v>
      </c>
      <c r="LK13" s="2">
        <v>988657</v>
      </c>
      <c r="LL13" s="11">
        <v>15</v>
      </c>
      <c r="LM13" s="11">
        <v>898</v>
      </c>
      <c r="LN13" s="2">
        <f t="shared" si="192"/>
        <v>4490</v>
      </c>
      <c r="LO13" s="2">
        <f>LK13/4379444*9.71</f>
        <v>2.1920269947509321</v>
      </c>
      <c r="LP13" s="2">
        <f>LO13/100*0.01/60*12*1.293/29*1000</f>
        <v>1.9546833822158315E-3</v>
      </c>
      <c r="LQ13" s="2">
        <f>(LP13+LP12)/2*(LI13-LI12)*60</f>
        <v>0.91348579163473731</v>
      </c>
      <c r="LR13" s="2">
        <f>LQ13/22.6653*100</f>
        <v>4.0303273798923351</v>
      </c>
      <c r="LS13" s="2">
        <f>LP13*0.9136592</f>
        <v>1.7859144552486109E-3</v>
      </c>
      <c r="LT13" s="2">
        <f>LS13/22.6653/LY13*100*3600</f>
        <v>0.30293166814689593</v>
      </c>
      <c r="LU13" s="2">
        <f>LS13/22.6653*3600*100</f>
        <v>28.366234018058439</v>
      </c>
      <c r="LV13" s="2">
        <f t="shared" si="113"/>
        <v>0.83461469759636076</v>
      </c>
      <c r="LW13" s="2">
        <f t="shared" si="113"/>
        <v>3.6823456896505271</v>
      </c>
      <c r="LX13" s="2">
        <f>LW13+LX12</f>
        <v>6.3609486866085909</v>
      </c>
      <c r="LY13" s="26">
        <f>100-LX13</f>
        <v>93.639051313391406</v>
      </c>
      <c r="LZ13" s="2">
        <v>30</v>
      </c>
      <c r="MA13" s="15">
        <f t="shared" si="18"/>
        <v>0.5</v>
      </c>
      <c r="MB13" s="2">
        <v>685842</v>
      </c>
      <c r="MC13" s="11">
        <v>15</v>
      </c>
      <c r="MD13" s="11">
        <v>900</v>
      </c>
      <c r="ME13" s="2">
        <f t="shared" si="193"/>
        <v>4497.5</v>
      </c>
      <c r="MF13" s="2">
        <f>MB13/MB5 *MB4</f>
        <v>1.7599965180410255</v>
      </c>
      <c r="MG13" s="2">
        <f t="shared" si="19"/>
        <v>1.5694313778117561E-3</v>
      </c>
      <c r="MH13" s="2">
        <f>(MG13+MG12)/2*(LZ13-LZ12)*60</f>
        <v>0.74365210255719072</v>
      </c>
      <c r="MI13" s="2">
        <f>MH13/MB6*100</f>
        <v>3.2847404660735644</v>
      </c>
      <c r="MJ13" s="2">
        <f>MG13*MJ8</f>
        <v>1.4941169378827706E-3</v>
      </c>
      <c r="MK13" s="2">
        <f>MJ13/MB6/MP13*100*3600</f>
        <v>0.25123364087208744</v>
      </c>
      <c r="ML13" s="2">
        <f>MJ13/MB6*3600*100</f>
        <v>23.758462942710885</v>
      </c>
      <c r="MM13" s="2">
        <f>MH13*MJ8</f>
        <v>0.70796545680897183</v>
      </c>
      <c r="MN13" s="2">
        <f>MI13*MJ8</f>
        <v>3.1271111539469416</v>
      </c>
      <c r="MO13" s="2">
        <f>MN13+MO12</f>
        <v>5.4327961007132082</v>
      </c>
      <c r="MP13" s="2">
        <f t="shared" si="20"/>
        <v>94.567203899286795</v>
      </c>
    </row>
    <row r="14" spans="1:354" x14ac:dyDescent="0.2">
      <c r="A14" s="10">
        <v>120</v>
      </c>
      <c r="B14" s="2">
        <f t="shared" si="21"/>
        <v>2</v>
      </c>
      <c r="C14" s="2">
        <v>10380</v>
      </c>
      <c r="D14" s="11">
        <v>240</v>
      </c>
      <c r="E14" s="11">
        <v>674</v>
      </c>
      <c r="F14" s="2">
        <f t="shared" si="114"/>
        <v>40470</v>
      </c>
      <c r="G14" s="2">
        <f t="shared" si="115"/>
        <v>2.1838365440929371E-2</v>
      </c>
      <c r="H14" s="2">
        <f t="shared" si="116"/>
        <v>1.9473797596635634E-5</v>
      </c>
      <c r="I14" s="2">
        <f t="shared" si="117"/>
        <v>1.0940221898364263E-2</v>
      </c>
      <c r="J14" s="2">
        <f t="shared" si="22"/>
        <v>4.8352862212006922E-2</v>
      </c>
      <c r="K14" s="2">
        <f t="shared" si="23"/>
        <v>7.1339803796777465E-6</v>
      </c>
      <c r="L14" s="2">
        <f t="shared" si="0"/>
        <v>1.136575091832994E-3</v>
      </c>
      <c r="M14" s="2">
        <f t="shared" si="24"/>
        <v>0.11350904439551257</v>
      </c>
      <c r="N14" s="2">
        <f t="shared" si="25"/>
        <v>4.0078124456698278E-3</v>
      </c>
      <c r="O14" s="2">
        <f t="shared" si="25"/>
        <v>1.7713461825304862E-2</v>
      </c>
      <c r="P14" s="2">
        <f t="shared" si="118"/>
        <v>0.13062470650081542</v>
      </c>
      <c r="Q14" s="2">
        <f t="shared" si="119"/>
        <v>99.869375293499189</v>
      </c>
      <c r="R14" s="10">
        <v>140</v>
      </c>
      <c r="S14" s="2">
        <f t="shared" si="26"/>
        <v>2.3333333333333335</v>
      </c>
      <c r="T14" s="2">
        <v>10992</v>
      </c>
      <c r="U14" s="11">
        <v>130</v>
      </c>
      <c r="V14" s="11">
        <v>676</v>
      </c>
      <c r="W14" s="2">
        <f t="shared" si="120"/>
        <v>6760</v>
      </c>
      <c r="X14" s="2">
        <f t="shared" si="27"/>
        <v>3.142590046806585E-2</v>
      </c>
      <c r="Y14" s="2">
        <f t="shared" si="28"/>
        <v>2.802323400359251E-5</v>
      </c>
      <c r="Z14" s="2">
        <f t="shared" si="121"/>
        <v>1.6121007814621263E-2</v>
      </c>
      <c r="AA14" s="2">
        <f t="shared" si="29"/>
        <v>7.1102853704091529E-2</v>
      </c>
      <c r="AB14" s="2">
        <f t="shared" si="30"/>
        <v>1.0379010015084965E-5</v>
      </c>
      <c r="AC14" s="2">
        <f t="shared" si="1"/>
        <v>1.6513318689588962E-3</v>
      </c>
      <c r="AD14" s="2">
        <f t="shared" si="31"/>
        <v>0.1647985077022065</v>
      </c>
      <c r="AE14" s="2">
        <f t="shared" si="32"/>
        <v>5.9707634579137811E-3</v>
      </c>
      <c r="AF14" s="2">
        <f t="shared" si="32"/>
        <v>2.6334477690950309E-2</v>
      </c>
      <c r="AG14" s="2">
        <f t="shared" si="122"/>
        <v>0.20267227925185394</v>
      </c>
      <c r="AH14" s="2">
        <f t="shared" si="33"/>
        <v>99.797327720748143</v>
      </c>
      <c r="AI14" s="2">
        <v>240</v>
      </c>
      <c r="AJ14" s="2">
        <f t="shared" si="34"/>
        <v>4</v>
      </c>
      <c r="AK14" s="2">
        <v>21027</v>
      </c>
      <c r="AL14" s="11">
        <v>40</v>
      </c>
      <c r="AM14" s="11">
        <v>675</v>
      </c>
      <c r="AN14" s="2">
        <f t="shared" si="123"/>
        <v>6750</v>
      </c>
      <c r="AO14" s="2">
        <f t="shared" si="2"/>
        <v>4.1569358896164241E-2</v>
      </c>
      <c r="AP14" s="2">
        <f t="shared" si="124"/>
        <v>3.7068400726027832E-5</v>
      </c>
      <c r="AQ14" s="2">
        <f t="shared" si="125"/>
        <v>4.4573046271788076E-2</v>
      </c>
      <c r="AR14" s="2">
        <f t="shared" si="35"/>
        <v>0.19768596943234287</v>
      </c>
      <c r="AS14" s="2">
        <f t="shared" si="36"/>
        <v>1.5980402586783212E-5</v>
      </c>
      <c r="AT14" s="2">
        <f t="shared" si="3"/>
        <v>2.5674240885586843E-3</v>
      </c>
      <c r="AU14" s="2">
        <f t="shared" si="37"/>
        <v>0.25514892764762043</v>
      </c>
      <c r="AV14" s="2">
        <f t="shared" si="38"/>
        <v>1.9215698816009263E-2</v>
      </c>
      <c r="AW14" s="2">
        <f t="shared" si="38"/>
        <v>8.5223568198591698E-2</v>
      </c>
      <c r="AX14" s="2">
        <f t="shared" si="126"/>
        <v>0.62065367982994768</v>
      </c>
      <c r="AY14" s="2">
        <f t="shared" si="127"/>
        <v>99.379346320170058</v>
      </c>
      <c r="AZ14" s="2">
        <v>40</v>
      </c>
      <c r="BA14" s="2">
        <f t="shared" si="39"/>
        <v>0.66666666666666663</v>
      </c>
      <c r="BB14" s="2">
        <v>6245</v>
      </c>
      <c r="BC14" s="11">
        <v>20</v>
      </c>
      <c r="BD14" s="11">
        <v>701</v>
      </c>
      <c r="BE14" s="2">
        <f t="shared" si="128"/>
        <v>3505</v>
      </c>
      <c r="BF14" s="2">
        <f t="shared" si="40"/>
        <v>1.4497932263550388E-2</v>
      </c>
      <c r="BG14" s="2">
        <f t="shared" si="41"/>
        <v>1.2928156149497001E-5</v>
      </c>
      <c r="BH14" s="2">
        <f t="shared" si="129"/>
        <v>7.3979277527369868E-3</v>
      </c>
      <c r="BI14" s="2">
        <f t="shared" si="130"/>
        <v>3.2731297021223731E-2</v>
      </c>
      <c r="BJ14" s="2">
        <f t="shared" si="131"/>
        <v>7.2923966745873084E-6</v>
      </c>
      <c r="BK14" s="2">
        <f t="shared" si="4"/>
        <v>1.160550257457845E-3</v>
      </c>
      <c r="BL14" s="2">
        <f t="shared" si="132"/>
        <v>0.1161517920029834</v>
      </c>
      <c r="BM14" s="2">
        <f t="shared" si="133"/>
        <v>4.1729558396006068E-3</v>
      </c>
      <c r="BN14" s="2">
        <f t="shared" si="133"/>
        <v>1.846277249624196E-2</v>
      </c>
      <c r="BO14" s="2">
        <f t="shared" si="134"/>
        <v>5.9884665961828447E-2</v>
      </c>
      <c r="BP14" s="2">
        <f t="shared" si="135"/>
        <v>99.940115334038168</v>
      </c>
      <c r="BQ14" s="10">
        <v>40</v>
      </c>
      <c r="BR14" s="2">
        <f t="shared" si="42"/>
        <v>0.66666666666666663</v>
      </c>
      <c r="BS14" s="2">
        <v>6462</v>
      </c>
      <c r="BT14" s="11">
        <v>20</v>
      </c>
      <c r="BU14" s="11">
        <v>699</v>
      </c>
      <c r="BV14" s="2">
        <f t="shared" si="136"/>
        <v>3495</v>
      </c>
      <c r="BW14" s="2">
        <f t="shared" si="43"/>
        <v>1.4472834784245362E-2</v>
      </c>
      <c r="BX14" s="2">
        <f t="shared" si="137"/>
        <v>1.2905776121399485E-5</v>
      </c>
      <c r="BY14" s="2">
        <f t="shared" si="138"/>
        <v>7.2761255904491796E-3</v>
      </c>
      <c r="BZ14" s="2">
        <f t="shared" si="44"/>
        <v>3.2183284046855061E-2</v>
      </c>
      <c r="CA14" s="2">
        <f t="shared" si="45"/>
        <v>1.12461771997323E-5</v>
      </c>
      <c r="CB14" s="2">
        <f t="shared" si="46"/>
        <v>1.7921571836350518E-3</v>
      </c>
      <c r="CC14" s="2">
        <f t="shared" si="47"/>
        <v>0.1790760864060981</v>
      </c>
      <c r="CD14" s="2">
        <f t="shared" si="48"/>
        <v>6.3404631343337526E-3</v>
      </c>
      <c r="CE14" s="2">
        <f t="shared" si="48"/>
        <v>2.8044722909775804E-2</v>
      </c>
      <c r="CF14" s="2">
        <f t="shared" si="139"/>
        <v>7.7912785040350457E-2</v>
      </c>
      <c r="CG14" s="2">
        <f t="shared" si="140"/>
        <v>99.922087214959646</v>
      </c>
      <c r="CH14" s="40">
        <v>40</v>
      </c>
      <c r="CI14" s="40">
        <v>0.66666666666666663</v>
      </c>
      <c r="CJ14" s="40">
        <v>13775</v>
      </c>
      <c r="CK14" s="40">
        <v>40</v>
      </c>
      <c r="CL14" s="40">
        <v>725</v>
      </c>
      <c r="CM14" s="40">
        <v>7250</v>
      </c>
      <c r="CN14" s="40">
        <v>2.9069606968260064E-2</v>
      </c>
      <c r="CO14" s="40">
        <v>2.5922070213765696E-5</v>
      </c>
      <c r="CP14" s="40">
        <v>1.4979098852599172E-2</v>
      </c>
      <c r="CQ14" s="40">
        <v>6.6011065021722257E-2</v>
      </c>
      <c r="CR14" s="40">
        <v>1.9967866804700069E-5</v>
      </c>
      <c r="CS14" s="40">
        <v>3.172869320696243E-3</v>
      </c>
      <c r="CT14" s="40">
        <v>0.31678544891511579</v>
      </c>
      <c r="CU14" s="40">
        <v>1.1538455388655687E-2</v>
      </c>
      <c r="CV14" s="40">
        <v>5.0848568155261759E-2</v>
      </c>
      <c r="CW14" s="40">
        <v>0.15805351680808438</v>
      </c>
      <c r="CX14" s="40">
        <v>99.841946483191919</v>
      </c>
      <c r="CY14" s="10">
        <v>40</v>
      </c>
      <c r="CZ14" s="2">
        <f t="shared" si="49"/>
        <v>0.66666666666666663</v>
      </c>
      <c r="DA14" s="2">
        <v>8922</v>
      </c>
      <c r="DB14" s="11">
        <v>20</v>
      </c>
      <c r="DC14" s="11">
        <v>723</v>
      </c>
      <c r="DD14" s="2">
        <f t="shared" si="141"/>
        <v>3617.5</v>
      </c>
      <c r="DE14" s="2">
        <f t="shared" si="50"/>
        <v>1.9982456197003579E-2</v>
      </c>
      <c r="DF14" s="2">
        <f t="shared" si="51"/>
        <v>1.7818838526017672E-5</v>
      </c>
      <c r="DG14" s="2">
        <f t="shared" si="142"/>
        <v>1.0153862020861517E-2</v>
      </c>
      <c r="DH14" s="2">
        <f t="shared" si="52"/>
        <v>4.4656897288011067E-2</v>
      </c>
      <c r="DI14" s="2">
        <f t="shared" si="53"/>
        <v>1.6691804116782465E-5</v>
      </c>
      <c r="DJ14" s="2">
        <f t="shared" si="54"/>
        <v>2.6461556249668524E-3</v>
      </c>
      <c r="DK14" s="2">
        <f t="shared" si="55"/>
        <v>0.26427925154663823</v>
      </c>
      <c r="DL14" s="2">
        <f t="shared" si="56"/>
        <v>9.511634309586835E-3</v>
      </c>
      <c r="DM14" s="2">
        <f t="shared" si="56"/>
        <v>4.1832366397303283E-2</v>
      </c>
      <c r="DN14" s="2">
        <f t="shared" si="143"/>
        <v>0.12709416894225239</v>
      </c>
      <c r="DO14" s="2">
        <f t="shared" si="57"/>
        <v>99.87290583105775</v>
      </c>
      <c r="DP14" s="6">
        <v>40</v>
      </c>
      <c r="DQ14" s="2">
        <f t="shared" si="58"/>
        <v>0.66666666666666663</v>
      </c>
      <c r="DR14" s="2">
        <v>20690</v>
      </c>
      <c r="DS14" s="11">
        <v>20</v>
      </c>
      <c r="DT14" s="11">
        <v>750</v>
      </c>
      <c r="DU14" s="2">
        <f t="shared" si="144"/>
        <v>3752.5</v>
      </c>
      <c r="DV14" s="2">
        <f t="shared" si="145"/>
        <v>4.5072571587798232E-2</v>
      </c>
      <c r="DW14" s="2">
        <f t="shared" si="59"/>
        <v>4.0192300043464213E-5</v>
      </c>
      <c r="DX14" s="2">
        <f>(DW14+DW13)/2*(CH14-CH13)*60</f>
        <v>2.2493507077490409E-2</v>
      </c>
      <c r="DY14" s="2">
        <f t="shared" si="146"/>
        <v>9.9385870219774269E-2</v>
      </c>
      <c r="DZ14" s="2">
        <f t="shared" si="147"/>
        <v>3.751887966473266E-5</v>
      </c>
      <c r="EA14" s="2">
        <f t="shared" si="60"/>
        <v>5.9845692693274921E-3</v>
      </c>
      <c r="EB14" s="2">
        <f t="shared" si="148"/>
        <v>0.59678765842499748</v>
      </c>
      <c r="EC14" s="2">
        <f t="shared" si="149"/>
        <v>2.0997334921503432E-2</v>
      </c>
      <c r="ED14" s="2">
        <f t="shared" si="149"/>
        <v>9.2775146013491377E-2</v>
      </c>
      <c r="EE14" s="2">
        <f t="shared" si="150"/>
        <v>0.27892876373027864</v>
      </c>
      <c r="EF14" s="2">
        <f t="shared" si="61"/>
        <v>99.721071236269722</v>
      </c>
      <c r="EG14" s="10">
        <v>40</v>
      </c>
      <c r="EH14" s="2">
        <f t="shared" si="62"/>
        <v>0.66666666666666663</v>
      </c>
      <c r="EI14" s="2">
        <v>26359</v>
      </c>
      <c r="EJ14" s="11">
        <v>40</v>
      </c>
      <c r="EK14" s="11">
        <v>749</v>
      </c>
      <c r="EL14" s="2">
        <f t="shared" si="151"/>
        <v>7490</v>
      </c>
      <c r="EM14" s="2">
        <f t="shared" si="5"/>
        <v>5.0162645315260962E-2</v>
      </c>
      <c r="EN14" s="2">
        <f t="shared" si="152"/>
        <v>4.4731241650091331E-5</v>
      </c>
      <c r="EO14" s="2">
        <f t="shared" si="153"/>
        <v>2.4850708661169708E-2</v>
      </c>
      <c r="EP14" s="2">
        <f t="shared" si="63"/>
        <v>0.11026822440461165</v>
      </c>
      <c r="EQ14" s="2">
        <f t="shared" si="64"/>
        <v>4.1128308637763773E-5</v>
      </c>
      <c r="ER14" s="2">
        <f t="shared" si="6"/>
        <v>6.4987270913362269E-3</v>
      </c>
      <c r="ES14" s="2">
        <f t="shared" si="65"/>
        <v>0.64823434860403129</v>
      </c>
      <c r="ET14" s="2">
        <f t="shared" si="66"/>
        <v>2.2849077691132015E-2</v>
      </c>
      <c r="EU14" s="2">
        <f t="shared" si="66"/>
        <v>0.10138653430922151</v>
      </c>
      <c r="EV14" s="2">
        <f t="shared" si="154"/>
        <v>0.25210483631103142</v>
      </c>
      <c r="EW14" s="2">
        <f t="shared" si="155"/>
        <v>99.747895163688966</v>
      </c>
      <c r="EX14" s="2">
        <v>40</v>
      </c>
      <c r="EY14" s="2">
        <f t="shared" si="67"/>
        <v>0.66666666666666663</v>
      </c>
      <c r="EZ14" s="2">
        <v>23604</v>
      </c>
      <c r="FA14" s="11">
        <v>40</v>
      </c>
      <c r="FB14" s="11">
        <v>749</v>
      </c>
      <c r="FC14" s="2">
        <f t="shared" si="156"/>
        <v>7485</v>
      </c>
      <c r="FD14" s="2">
        <f t="shared" si="7"/>
        <v>4.371757977390494E-2</v>
      </c>
      <c r="FE14" s="2">
        <f t="shared" si="157"/>
        <v>3.8984021136316606E-5</v>
      </c>
      <c r="FF14" s="2">
        <f t="shared" si="158"/>
        <v>2.2385092665450534E-2</v>
      </c>
      <c r="FG14" s="2">
        <f t="shared" si="68"/>
        <v>9.8589724273409882E-2</v>
      </c>
      <c r="FH14" s="2">
        <f t="shared" si="69"/>
        <v>4.5133578005261041E-5</v>
      </c>
      <c r="FI14" s="2">
        <f t="shared" si="8"/>
        <v>7.1810135702571097E-3</v>
      </c>
      <c r="FJ14" s="2">
        <f t="shared" si="70"/>
        <v>0.71560772515201176</v>
      </c>
      <c r="FK14" s="2">
        <f t="shared" si="71"/>
        <v>2.5916242001775402E-2</v>
      </c>
      <c r="FL14" s="2">
        <f t="shared" si="71"/>
        <v>0.1141418171166001</v>
      </c>
      <c r="FM14" s="2">
        <f t="shared" si="159"/>
        <v>0.34725346906842669</v>
      </c>
      <c r="FN14" s="2">
        <f t="shared" si="160"/>
        <v>99.65274653093158</v>
      </c>
      <c r="FO14" s="2">
        <v>40</v>
      </c>
      <c r="FP14" s="2">
        <f t="shared" si="72"/>
        <v>0.66666666666666663</v>
      </c>
      <c r="FQ14" s="2">
        <v>61297</v>
      </c>
      <c r="FR14" s="2">
        <v>8</v>
      </c>
      <c r="FS14" s="2">
        <v>778</v>
      </c>
      <c r="FT14" s="2">
        <f t="shared" si="161"/>
        <v>1556</v>
      </c>
      <c r="FU14" s="2">
        <f t="shared" si="73"/>
        <v>0.13127154964219753</v>
      </c>
      <c r="FV14" s="2">
        <f t="shared" si="74"/>
        <v>1.1705800943955958E-4</v>
      </c>
      <c r="FW14" s="2">
        <f t="shared" si="162"/>
        <v>6.8202709022062671E-2</v>
      </c>
      <c r="FX14" s="2">
        <f t="shared" si="163"/>
        <v>0.30055706180592662</v>
      </c>
      <c r="FY14" s="2">
        <f t="shared" si="164"/>
        <v>1.0346537315070119E-4</v>
      </c>
      <c r="FZ14" s="2">
        <f t="shared" si="75"/>
        <v>1.6547908795270544E-2</v>
      </c>
      <c r="GA14" s="2">
        <f t="shared" si="165"/>
        <v>1.6414317905461562</v>
      </c>
      <c r="GB14" s="2">
        <f t="shared" si="166"/>
        <v>6.0283091884455325E-2</v>
      </c>
      <c r="GC14" s="2">
        <f t="shared" si="166"/>
        <v>0.26565673465415424</v>
      </c>
      <c r="GD14" s="2">
        <f t="shared" si="194"/>
        <v>0.80729771635655423</v>
      </c>
      <c r="GE14" s="2">
        <f t="shared" si="76"/>
        <v>99.192702283643442</v>
      </c>
      <c r="GF14" s="2">
        <v>40</v>
      </c>
      <c r="GG14" s="2">
        <f t="shared" si="77"/>
        <v>0.66666666666666663</v>
      </c>
      <c r="GH14" s="2">
        <v>31556</v>
      </c>
      <c r="GI14" s="2">
        <v>20</v>
      </c>
      <c r="GJ14" s="11">
        <v>773</v>
      </c>
      <c r="GK14" s="2">
        <f t="shared" si="167"/>
        <v>3865</v>
      </c>
      <c r="GL14" s="2">
        <f>GH14/GH5 *GH4</f>
        <v>8.5471584329285422E-2</v>
      </c>
      <c r="GM14" s="2">
        <f t="shared" si="78"/>
        <v>7.6217074853631762E-5</v>
      </c>
      <c r="GN14" s="2">
        <f>(GM14+GM13)/2*(GF14-GF13)*60</f>
        <v>4.3229689151120458E-2</v>
      </c>
      <c r="GO14" s="2">
        <f>GN14/GH6*100</f>
        <v>0.18969541950555291</v>
      </c>
      <c r="GP14" s="2">
        <f>GM14*GP8</f>
        <v>6.7127614281710482E-5</v>
      </c>
      <c r="GQ14" s="2">
        <f>GP14/GH6/GV14*100*3600</f>
        <v>1.0655721590647625E-2</v>
      </c>
      <c r="GR14" s="2">
        <f>GP14/GH6*3600*100</f>
        <v>1.0604213059553194</v>
      </c>
      <c r="GS14" s="2">
        <f>GN14*GP8</f>
        <v>3.807422292744133E-2</v>
      </c>
      <c r="GT14" s="2">
        <f>GO14*GP8</f>
        <v>0.16707281112572436</v>
      </c>
      <c r="GU14" s="2">
        <f t="shared" si="168"/>
        <v>0.48338848435792292</v>
      </c>
      <c r="GV14" s="2">
        <f t="shared" si="79"/>
        <v>99.516611515642083</v>
      </c>
      <c r="GW14" s="2">
        <v>40</v>
      </c>
      <c r="GX14" s="2">
        <f t="shared" si="80"/>
        <v>0.66666666666666663</v>
      </c>
      <c r="GY14" s="2">
        <v>49801</v>
      </c>
      <c r="GZ14" s="11">
        <v>40</v>
      </c>
      <c r="HA14" s="11">
        <v>775</v>
      </c>
      <c r="HB14" s="2">
        <f t="shared" si="169"/>
        <v>7750</v>
      </c>
      <c r="HC14" s="2">
        <f t="shared" si="9"/>
        <v>9.2237722009838999E-2</v>
      </c>
      <c r="HD14" s="2">
        <f t="shared" si="170"/>
        <v>8.2250603143946076E-5</v>
      </c>
      <c r="HE14" s="2">
        <f t="shared" si="171"/>
        <v>4.7015680803572477E-2</v>
      </c>
      <c r="HF14" s="2">
        <f t="shared" si="81"/>
        <v>0.20843610152139735</v>
      </c>
      <c r="HG14" s="2">
        <f t="shared" si="82"/>
        <v>8.2434201130770734E-5</v>
      </c>
      <c r="HH14" s="2">
        <f t="shared" si="10"/>
        <v>1.3239181303745818E-2</v>
      </c>
      <c r="HI14" s="2">
        <f t="shared" si="83"/>
        <v>1.3156493237873714</v>
      </c>
      <c r="HJ14" s="2">
        <f t="shared" si="84"/>
        <v>4.7120628171917235E-2</v>
      </c>
      <c r="HK14" s="2">
        <f t="shared" si="84"/>
        <v>0.20890136800161921</v>
      </c>
      <c r="HL14" s="2">
        <f t="shared" si="172"/>
        <v>0.6245708399560268</v>
      </c>
      <c r="HM14" s="2">
        <f t="shared" si="173"/>
        <v>99.375429160043979</v>
      </c>
      <c r="HN14" s="2">
        <v>40</v>
      </c>
      <c r="HO14" s="2">
        <f t="shared" si="85"/>
        <v>0.66666666666666663</v>
      </c>
      <c r="HP14" s="2">
        <v>67462</v>
      </c>
      <c r="HQ14" s="11">
        <v>20</v>
      </c>
      <c r="HR14" s="11">
        <v>801</v>
      </c>
      <c r="HS14" s="2">
        <f t="shared" si="174"/>
        <v>4007.5</v>
      </c>
      <c r="HT14" s="2">
        <f t="shared" si="86"/>
        <v>0.15819368882895488</v>
      </c>
      <c r="HU14" s="2">
        <f t="shared" si="87"/>
        <v>1.410651307971301E-4</v>
      </c>
      <c r="HV14" s="2">
        <f>(HU14+HU13)/2*(EY14-EY13)*60</f>
        <v>1.3161680739274192E-3</v>
      </c>
      <c r="HW14" s="2">
        <f t="shared" si="88"/>
        <v>5.8083065561379665E-3</v>
      </c>
      <c r="HX14" s="2">
        <f t="shared" si="89"/>
        <v>1.1780194338526363E-4</v>
      </c>
      <c r="HY14" s="2">
        <f t="shared" si="90"/>
        <v>1.8717794680849935E-2</v>
      </c>
      <c r="HZ14" s="2">
        <f t="shared" si="175"/>
        <v>1.8715142306827821</v>
      </c>
      <c r="IA14" s="2">
        <f t="shared" si="91"/>
        <v>1.0991175214891849E-3</v>
      </c>
      <c r="IB14" s="2">
        <f t="shared" si="91"/>
        <v>4.8504530937162017E-3</v>
      </c>
      <c r="IC14" s="2">
        <f t="shared" si="176"/>
        <v>1.41703339914542E-2</v>
      </c>
      <c r="ID14" s="2">
        <f t="shared" si="92"/>
        <v>99.985829666008541</v>
      </c>
      <c r="IE14" s="2">
        <v>40</v>
      </c>
      <c r="IF14" s="2">
        <f t="shared" si="93"/>
        <v>0.66666666666666663</v>
      </c>
      <c r="IG14" s="2">
        <v>55033</v>
      </c>
      <c r="IH14" s="2">
        <v>20</v>
      </c>
      <c r="II14" s="11">
        <v>798</v>
      </c>
      <c r="IJ14" s="2">
        <f t="shared" si="177"/>
        <v>3990</v>
      </c>
      <c r="IK14" s="2">
        <f>IG14/IG5 *IG4</f>
        <v>0.15519671899088067</v>
      </c>
      <c r="IL14" s="2">
        <f t="shared" si="94"/>
        <v>1.3839266045186807E-4</v>
      </c>
      <c r="IM14" s="2">
        <f t="shared" si="178"/>
        <v>7.8547573064890963E-2</v>
      </c>
      <c r="IN14" s="2">
        <f>IM14/IG6*100</f>
        <v>0.34628540911828276</v>
      </c>
      <c r="IO14" s="2">
        <f>IL14*IO8</f>
        <v>1.0349848241165674E-4</v>
      </c>
      <c r="IP14" s="2">
        <f>IO14/IG6/IU14*100*3600</f>
        <v>1.6549837304234268E-2</v>
      </c>
      <c r="IQ14" s="2">
        <f>IO14/IG6*3600*100</f>
        <v>1.6426230185821227</v>
      </c>
      <c r="IR14" s="2">
        <f>IM14*IO8</f>
        <v>5.8742671632953672E-2</v>
      </c>
      <c r="IS14" s="2">
        <f>IN14*IO8</f>
        <v>0.25897337480195948</v>
      </c>
      <c r="IT14" s="2">
        <f t="shared" si="179"/>
        <v>0.74687814835145827</v>
      </c>
      <c r="IU14" s="2">
        <f t="shared" si="95"/>
        <v>99.253121851648544</v>
      </c>
      <c r="IV14" s="2">
        <v>430869</v>
      </c>
      <c r="IW14" s="11">
        <v>16</v>
      </c>
      <c r="IX14" s="11">
        <v>852</v>
      </c>
      <c r="IY14" s="2">
        <f t="shared" si="180"/>
        <v>3408</v>
      </c>
      <c r="IZ14" s="2">
        <f t="shared" si="181"/>
        <v>0.93191680606942162</v>
      </c>
      <c r="JA14" s="2">
        <f t="shared" si="96"/>
        <v>8.3101271051569804E-4</v>
      </c>
      <c r="JB14" s="2">
        <f>(JA14+JA13)/2*(GW14-GW13)*60</f>
        <v>0.4260167511460547</v>
      </c>
      <c r="JC14" s="2">
        <f t="shared" si="182"/>
        <v>1.8790103877227584</v>
      </c>
      <c r="JD14" s="2">
        <f t="shared" si="183"/>
        <v>7.008861644995718E-4</v>
      </c>
      <c r="JE14" s="2">
        <f t="shared" si="184"/>
        <v>11.128906477472428</v>
      </c>
      <c r="JF14" s="2">
        <f t="shared" si="185"/>
        <v>0.35930767718105366</v>
      </c>
      <c r="JG14" s="2">
        <f t="shared" si="185"/>
        <v>1.5847800726039309</v>
      </c>
      <c r="JH14" s="2">
        <f t="shared" si="186"/>
        <v>3.5522831982444476</v>
      </c>
      <c r="JI14" s="2">
        <f t="shared" si="97"/>
        <v>96.447716801755547</v>
      </c>
      <c r="JJ14" s="10">
        <v>40</v>
      </c>
      <c r="JK14" s="2">
        <f t="shared" si="98"/>
        <v>0.66666666666666663</v>
      </c>
      <c r="JL14" s="2">
        <v>216066</v>
      </c>
      <c r="JM14" s="11">
        <v>20</v>
      </c>
      <c r="JN14" s="11">
        <v>850</v>
      </c>
      <c r="JO14" s="2">
        <f t="shared" si="187"/>
        <v>4247.5</v>
      </c>
      <c r="JP14" s="2">
        <f t="shared" si="99"/>
        <v>0.63921716343082169</v>
      </c>
      <c r="JQ14" s="2">
        <f t="shared" si="100"/>
        <v>5.7000537401107065E-4</v>
      </c>
      <c r="JR14" s="2">
        <f t="shared" si="101"/>
        <v>0.30675362101729037</v>
      </c>
      <c r="JS14" s="2">
        <f t="shared" si="102"/>
        <v>1.3623806227451163</v>
      </c>
      <c r="JT14" s="2">
        <f t="shared" si="103"/>
        <v>4.1214837073513176E-4</v>
      </c>
      <c r="JU14" s="2">
        <f t="shared" si="104"/>
        <v>6.7668842421634276E-2</v>
      </c>
      <c r="JV14" s="2">
        <f t="shared" si="105"/>
        <v>6.5896879314552956</v>
      </c>
      <c r="JW14" s="2">
        <f t="shared" si="106"/>
        <v>0.22180142658957247</v>
      </c>
      <c r="JX14" s="2">
        <f t="shared" si="106"/>
        <v>0.9850836142723951</v>
      </c>
      <c r="JY14" s="2">
        <f t="shared" si="107"/>
        <v>2.6185804923933609</v>
      </c>
      <c r="JZ14" s="2">
        <f t="shared" si="108"/>
        <v>97.381419507606637</v>
      </c>
      <c r="KA14" s="2">
        <v>40</v>
      </c>
      <c r="KB14" s="2">
        <f t="shared" si="109"/>
        <v>0.66666666666666663</v>
      </c>
      <c r="KC14" s="2">
        <v>150324</v>
      </c>
      <c r="KD14" s="2">
        <v>20</v>
      </c>
      <c r="KE14" s="11">
        <v>849</v>
      </c>
      <c r="KF14" s="2">
        <f t="shared" si="188"/>
        <v>4245</v>
      </c>
      <c r="KG14" s="2">
        <f>KC14/KC5 *KC4</f>
        <v>0.52169034901393585</v>
      </c>
      <c r="KH14" s="2">
        <f t="shared" si="110"/>
        <v>4.6520387674139235E-4</v>
      </c>
      <c r="KI14" s="2">
        <f t="shared" si="189"/>
        <v>0.24609441051223574</v>
      </c>
      <c r="KJ14" s="2">
        <f>KI14/KC6*100</f>
        <v>1.0787936634763973</v>
      </c>
      <c r="KK14" s="2">
        <f>KH14*KK8</f>
        <v>2.8855918693281469E-4</v>
      </c>
      <c r="KL14" s="2">
        <f>KK14/KC6/KQ14*100*3600</f>
        <v>4.6324395052555256E-2</v>
      </c>
      <c r="KM14" s="2">
        <f>KK14/KC6*3600*100</f>
        <v>4.553800951070194</v>
      </c>
      <c r="KN14" s="2">
        <f>KI14*KK8</f>
        <v>0.15264877735659371</v>
      </c>
      <c r="KO14" s="2">
        <f>KJ14*KK8</f>
        <v>0.66915999191913789</v>
      </c>
      <c r="KP14" s="2">
        <f t="shared" si="190"/>
        <v>1.6975624634949922</v>
      </c>
      <c r="KQ14" s="2">
        <f t="shared" si="111"/>
        <v>98.30243753650501</v>
      </c>
      <c r="KR14" s="15">
        <v>40</v>
      </c>
      <c r="KS14" s="2">
        <f t="shared" si="11"/>
        <v>0.66666666666666663</v>
      </c>
      <c r="KT14" s="2">
        <v>1180459</v>
      </c>
      <c r="KU14" s="11">
        <v>8</v>
      </c>
      <c r="KV14" s="11">
        <v>898</v>
      </c>
      <c r="KW14" s="2">
        <f t="shared" si="191"/>
        <v>1796</v>
      </c>
      <c r="KX14" s="2">
        <f t="shared" si="12"/>
        <v>2.7137868718826303</v>
      </c>
      <c r="KY14" s="2">
        <f t="shared" si="13"/>
        <v>2.4199492588580971E-3</v>
      </c>
      <c r="KZ14" s="2">
        <f>(KY14+KY13)/2*(HN14-HN13)*60</f>
        <v>1.334373771551566</v>
      </c>
      <c r="LA14" s="2">
        <f>KZ14/22.7469*100</f>
        <v>5.8661785630198668</v>
      </c>
      <c r="LB14" s="2">
        <f t="shared" si="14"/>
        <v>2.3252476905467217E-3</v>
      </c>
      <c r="LC14" s="2">
        <f t="shared" si="15"/>
        <v>0.42175162493779361</v>
      </c>
      <c r="LD14" s="2">
        <f t="shared" si="16"/>
        <v>36.800142814925103</v>
      </c>
      <c r="LE14" s="2">
        <f t="shared" si="112"/>
        <v>1.2821547886877984</v>
      </c>
      <c r="LF14" s="2">
        <f t="shared" si="112"/>
        <v>5.6366132909882163</v>
      </c>
      <c r="LG14" s="2">
        <f>LF14+LG13</f>
        <v>12.744514451241407</v>
      </c>
      <c r="LH14" s="2">
        <f t="shared" si="17"/>
        <v>87.2554855487586</v>
      </c>
      <c r="LI14" s="15">
        <v>40</v>
      </c>
      <c r="LJ14" s="2">
        <f>LI14/60</f>
        <v>0.66666666666666663</v>
      </c>
      <c r="LK14" s="2">
        <v>1134293</v>
      </c>
      <c r="LL14" s="15">
        <v>20</v>
      </c>
      <c r="LM14" s="11">
        <v>899</v>
      </c>
      <c r="LN14" s="2">
        <f t="shared" si="192"/>
        <v>4492.5</v>
      </c>
      <c r="LO14" s="2">
        <f>LK14/4379444*9.71</f>
        <v>2.5149277008679642</v>
      </c>
      <c r="LP14" s="2">
        <f>LO14/100*0.01/60*12*1.293/29*1000</f>
        <v>2.2426217360153643E-3</v>
      </c>
      <c r="LQ14" s="2">
        <f>(LP14+LP13)/2*(LI14-LI13)*60</f>
        <v>1.2591915354693586</v>
      </c>
      <c r="LR14" s="2">
        <f>LQ14/22.6653*100</f>
        <v>5.5555917436317133</v>
      </c>
      <c r="LS14" s="2">
        <f>LP14*0.9136592</f>
        <v>2.048991981230409E-3</v>
      </c>
      <c r="LT14" s="2">
        <f>LS14/22.6653/LY14*100*3600</f>
        <v>0.36747543452581694</v>
      </c>
      <c r="LU14" s="2">
        <f>LS14/22.6653*3600*100</f>
        <v>32.544776078099439</v>
      </c>
      <c r="LV14" s="2">
        <f t="shared" si="113"/>
        <v>1.1504719309437057</v>
      </c>
      <c r="LW14" s="2">
        <f t="shared" si="113"/>
        <v>5.0759175080131564</v>
      </c>
      <c r="LX14" s="2">
        <f>LW14+LX13</f>
        <v>11.436866194621746</v>
      </c>
      <c r="LY14" s="15">
        <f>100-LX14</f>
        <v>88.563133805378257</v>
      </c>
      <c r="LZ14" s="2">
        <v>40</v>
      </c>
      <c r="MA14" s="15">
        <f t="shared" si="18"/>
        <v>0.66666666666666663</v>
      </c>
      <c r="MB14" s="2">
        <v>899851</v>
      </c>
      <c r="MC14" s="11">
        <v>20</v>
      </c>
      <c r="MD14" s="11">
        <v>901</v>
      </c>
      <c r="ME14" s="2">
        <f t="shared" si="193"/>
        <v>4502.5</v>
      </c>
      <c r="MF14" s="2">
        <f>MB14/MB5 *MB4</f>
        <v>2.3091829120347471</v>
      </c>
      <c r="MG14" s="2">
        <f t="shared" si="19"/>
        <v>2.0591541415592609E-3</v>
      </c>
      <c r="MH14" s="2">
        <f>(MG14+MG13)/2*(LZ14-LZ13)*60</f>
        <v>1.0885756558113049</v>
      </c>
      <c r="MI14" s="2">
        <f>MH14/MB6*100</f>
        <v>4.8082813115572041</v>
      </c>
      <c r="MJ14" s="2">
        <f>MG14*MJ8</f>
        <v>1.9603387087270088E-3</v>
      </c>
      <c r="MK14" s="2">
        <f>MJ14/MB6/MP14*100*3600</f>
        <v>0.34639549564465411</v>
      </c>
      <c r="ML14" s="2">
        <f>MJ14/MB6*3600*100</f>
        <v>31.1720143086328</v>
      </c>
      <c r="MM14" s="2">
        <f>MH14*MJ8</f>
        <v>1.0363366939829337</v>
      </c>
      <c r="MN14" s="2">
        <f>MI14*MJ8</f>
        <v>4.5775397709453056</v>
      </c>
      <c r="MO14" s="2">
        <f>MN14+MO13</f>
        <v>10.010335871658514</v>
      </c>
      <c r="MP14" s="2">
        <f t="shared" si="20"/>
        <v>89.989664128341488</v>
      </c>
    </row>
    <row r="15" spans="1:354" x14ac:dyDescent="0.2">
      <c r="A15" s="10">
        <v>160</v>
      </c>
      <c r="B15" s="2">
        <f t="shared" si="21"/>
        <v>2.6666666666666665</v>
      </c>
      <c r="C15" s="2">
        <v>12944</v>
      </c>
      <c r="D15" s="11">
        <v>300</v>
      </c>
      <c r="E15" s="11">
        <v>673</v>
      </c>
      <c r="F15" s="2">
        <f t="shared" si="114"/>
        <v>40410</v>
      </c>
      <c r="G15" s="2">
        <f t="shared" si="115"/>
        <v>2.7232736249266837E-2</v>
      </c>
      <c r="H15" s="2">
        <f t="shared" si="116"/>
        <v>2.4284088255380699E-5</v>
      </c>
      <c r="I15" s="2">
        <f t="shared" si="117"/>
        <v>5.2509463022419593E-2</v>
      </c>
      <c r="J15" s="2">
        <f t="shared" si="22"/>
        <v>0.23207781834197944</v>
      </c>
      <c r="K15" s="2">
        <f t="shared" si="23"/>
        <v>8.8961697528467001E-6</v>
      </c>
      <c r="L15" s="2">
        <f t="shared" si="0"/>
        <v>1.4185320651843756E-3</v>
      </c>
      <c r="M15" s="2">
        <f t="shared" si="24"/>
        <v>0.14154730931170664</v>
      </c>
      <c r="N15" s="2">
        <f t="shared" si="25"/>
        <v>1.9236180159029333E-2</v>
      </c>
      <c r="O15" s="2">
        <f t="shared" si="25"/>
        <v>8.5018784569073053E-2</v>
      </c>
      <c r="P15" s="2">
        <f t="shared" si="118"/>
        <v>0.21564349106988848</v>
      </c>
      <c r="Q15" s="2">
        <f t="shared" si="119"/>
        <v>99.784356508930117</v>
      </c>
      <c r="R15" s="10">
        <v>150</v>
      </c>
      <c r="S15" s="2">
        <f t="shared" si="26"/>
        <v>2.5</v>
      </c>
      <c r="T15" s="2">
        <v>10368</v>
      </c>
      <c r="U15" s="11">
        <v>140</v>
      </c>
      <c r="V15" s="11">
        <v>676</v>
      </c>
      <c r="W15" s="2">
        <f t="shared" si="120"/>
        <v>6760</v>
      </c>
      <c r="X15" s="2">
        <f t="shared" si="27"/>
        <v>2.964189738472587E-2</v>
      </c>
      <c r="Y15" s="2">
        <f t="shared" si="28"/>
        <v>2.6432395392034859E-5</v>
      </c>
      <c r="Z15" s="2">
        <f t="shared" si="121"/>
        <v>1.6336688818688209E-2</v>
      </c>
      <c r="AA15" s="2">
        <f t="shared" si="29"/>
        <v>7.2054130141350911E-2</v>
      </c>
      <c r="AB15" s="2">
        <f t="shared" si="30"/>
        <v>9.7898085731805776E-6</v>
      </c>
      <c r="AC15" s="2">
        <f t="shared" si="1"/>
        <v>1.5580047644616654E-3</v>
      </c>
      <c r="AD15" s="2">
        <f t="shared" si="31"/>
        <v>0.15544313390251793</v>
      </c>
      <c r="AE15" s="2">
        <f t="shared" si="32"/>
        <v>6.0506455764796621E-3</v>
      </c>
      <c r="AF15" s="2">
        <f t="shared" si="32"/>
        <v>2.6686803467060365E-2</v>
      </c>
      <c r="AG15" s="2">
        <f t="shared" si="122"/>
        <v>0.22935908271891431</v>
      </c>
      <c r="AH15" s="2">
        <f t="shared" si="33"/>
        <v>99.770640917281085</v>
      </c>
      <c r="AI15" s="2">
        <v>330</v>
      </c>
      <c r="AJ15" s="2">
        <f t="shared" si="34"/>
        <v>5.5</v>
      </c>
      <c r="AK15" s="2">
        <v>23912</v>
      </c>
      <c r="AL15" s="11">
        <v>50</v>
      </c>
      <c r="AM15" s="11">
        <v>674</v>
      </c>
      <c r="AN15" s="2">
        <f t="shared" si="123"/>
        <v>6745</v>
      </c>
      <c r="AO15" s="2">
        <f t="shared" si="2"/>
        <v>4.7272863933280035E-2</v>
      </c>
      <c r="AP15" s="2">
        <f t="shared" si="124"/>
        <v>4.2154353838435233E-5</v>
      </c>
      <c r="AQ15" s="2">
        <f t="shared" si="125"/>
        <v>0.21390143732405031</v>
      </c>
      <c r="AR15" s="2">
        <f t="shared" si="35"/>
        <v>0.94867451379782286</v>
      </c>
      <c r="AS15" s="2">
        <f t="shared" si="36"/>
        <v>1.8172986477156047E-5</v>
      </c>
      <c r="AT15" s="2">
        <f t="shared" si="3"/>
        <v>2.9317514794953278E-3</v>
      </c>
      <c r="AU15" s="2">
        <f t="shared" si="37"/>
        <v>0.29015652056450753</v>
      </c>
      <c r="AV15" s="2">
        <f t="shared" si="38"/>
        <v>9.2214150472636008E-2</v>
      </c>
      <c r="AW15" s="2">
        <f t="shared" si="38"/>
        <v>0.40897908615909601</v>
      </c>
      <c r="AX15" s="2">
        <f t="shared" si="126"/>
        <v>1.0296327659890436</v>
      </c>
      <c r="AY15" s="2">
        <f t="shared" si="127"/>
        <v>98.970367234010951</v>
      </c>
      <c r="AZ15" s="2">
        <v>50</v>
      </c>
      <c r="BA15" s="2">
        <f t="shared" si="39"/>
        <v>0.83333333333333337</v>
      </c>
      <c r="BB15" s="2">
        <v>7222</v>
      </c>
      <c r="BC15" s="11">
        <v>25</v>
      </c>
      <c r="BD15" s="11">
        <v>700</v>
      </c>
      <c r="BE15" s="2">
        <f t="shared" si="128"/>
        <v>3502.5</v>
      </c>
      <c r="BF15" s="2">
        <f t="shared" si="40"/>
        <v>1.6766063540009753E-2</v>
      </c>
      <c r="BG15" s="2">
        <f t="shared" si="41"/>
        <v>1.4950703556712144E-5</v>
      </c>
      <c r="BH15" s="2">
        <f t="shared" si="129"/>
        <v>8.3636579118627451E-3</v>
      </c>
      <c r="BI15" s="2">
        <f t="shared" si="130"/>
        <v>3.7004061197516785E-2</v>
      </c>
      <c r="BJ15" s="2">
        <f t="shared" si="131"/>
        <v>8.4332568108678209E-6</v>
      </c>
      <c r="BK15" s="2">
        <f t="shared" si="4"/>
        <v>1.3423930881331313E-3</v>
      </c>
      <c r="BL15" s="2">
        <f t="shared" si="132"/>
        <v>0.13432317723707704</v>
      </c>
      <c r="BM15" s="2">
        <f t="shared" si="133"/>
        <v>4.7176961292731186E-3</v>
      </c>
      <c r="BN15" s="2">
        <f t="shared" si="133"/>
        <v>2.0872914473378981E-2</v>
      </c>
      <c r="BO15" s="2">
        <f t="shared" si="134"/>
        <v>8.0757580435207421E-2</v>
      </c>
      <c r="BP15" s="2">
        <f t="shared" si="135"/>
        <v>99.919242419564796</v>
      </c>
      <c r="BQ15" s="10">
        <v>50</v>
      </c>
      <c r="BR15" s="2">
        <f t="shared" si="42"/>
        <v>0.83333333333333337</v>
      </c>
      <c r="BS15" s="2">
        <v>7389</v>
      </c>
      <c r="BT15" s="11">
        <v>21</v>
      </c>
      <c r="BU15" s="11">
        <v>698</v>
      </c>
      <c r="BV15" s="2">
        <f t="shared" si="136"/>
        <v>698.5</v>
      </c>
      <c r="BW15" s="2">
        <f t="shared" si="43"/>
        <v>1.654902138978474E-2</v>
      </c>
      <c r="BX15" s="2">
        <f t="shared" si="137"/>
        <v>1.4757161832408046E-5</v>
      </c>
      <c r="BY15" s="2">
        <f t="shared" si="138"/>
        <v>8.2988813861422598E-3</v>
      </c>
      <c r="BZ15" s="2">
        <f t="shared" si="44"/>
        <v>3.6707070761939187E-2</v>
      </c>
      <c r="CA15" s="2">
        <f t="shared" si="45"/>
        <v>1.2859486742312281E-5</v>
      </c>
      <c r="CB15" s="2">
        <f t="shared" si="46"/>
        <v>2.0499055802062419E-3</v>
      </c>
      <c r="CC15" s="2">
        <f t="shared" si="47"/>
        <v>0.20476527428886704</v>
      </c>
      <c r="CD15" s="2">
        <f t="shared" si="48"/>
        <v>7.2316991826133752E-3</v>
      </c>
      <c r="CE15" s="2">
        <f t="shared" si="48"/>
        <v>3.1986780057913757E-2</v>
      </c>
      <c r="CF15" s="2">
        <f t="shared" si="139"/>
        <v>0.10989956509826421</v>
      </c>
      <c r="CG15" s="2">
        <f t="shared" si="140"/>
        <v>99.89010043490174</v>
      </c>
      <c r="CH15" s="40">
        <v>50</v>
      </c>
      <c r="CI15" s="40">
        <v>0.83333333333333337</v>
      </c>
      <c r="CJ15" s="40">
        <v>14739</v>
      </c>
      <c r="CK15" s="40">
        <v>50</v>
      </c>
      <c r="CL15" s="40">
        <v>725</v>
      </c>
      <c r="CM15" s="40">
        <v>7250</v>
      </c>
      <c r="CN15" s="40">
        <v>3.1103951876964433E-2</v>
      </c>
      <c r="CO15" s="40">
        <v>2.7736144673734483E-5</v>
      </c>
      <c r="CP15" s="40">
        <v>1.6097464466250055E-2</v>
      </c>
      <c r="CQ15" s="40">
        <v>7.093956612631018E-2</v>
      </c>
      <c r="CR15" s="40">
        <v>2.1365255087802125E-5</v>
      </c>
      <c r="CS15" s="40">
        <v>3.3967716939500873E-3</v>
      </c>
      <c r="CT15" s="40">
        <v>0.3389546810569794</v>
      </c>
      <c r="CU15" s="40">
        <v>1.2399936567750659E-2</v>
      </c>
      <c r="CV15" s="40">
        <v>5.464501083100793E-2</v>
      </c>
      <c r="CW15" s="40">
        <v>0.21269852763909231</v>
      </c>
      <c r="CX15" s="40">
        <v>99.787301472360909</v>
      </c>
      <c r="CY15" s="10">
        <v>50</v>
      </c>
      <c r="CZ15" s="2">
        <f t="shared" si="49"/>
        <v>0.83333333333333337</v>
      </c>
      <c r="DA15" s="2">
        <v>9024</v>
      </c>
      <c r="DB15" s="11">
        <v>25</v>
      </c>
      <c r="DC15" s="11">
        <v>724</v>
      </c>
      <c r="DD15" s="2">
        <f t="shared" si="141"/>
        <v>3617.5</v>
      </c>
      <c r="DE15" s="2">
        <f t="shared" si="50"/>
        <v>2.0210903914117943E-2</v>
      </c>
      <c r="DF15" s="2">
        <f t="shared" si="51"/>
        <v>1.8022550869623789E-5</v>
      </c>
      <c r="DG15" s="2">
        <f t="shared" si="142"/>
        <v>1.0752416818692439E-2</v>
      </c>
      <c r="DH15" s="2">
        <f t="shared" si="52"/>
        <v>4.7289353793039862E-2</v>
      </c>
      <c r="DI15" s="2">
        <f t="shared" si="53"/>
        <v>1.6882631736140432E-5</v>
      </c>
      <c r="DJ15" s="2">
        <f t="shared" si="54"/>
        <v>2.6775952114037882E-3</v>
      </c>
      <c r="DK15" s="2">
        <f t="shared" si="55"/>
        <v>0.26730060142982098</v>
      </c>
      <c r="DL15" s="2">
        <f t="shared" si="56"/>
        <v>1.0072330755876869E-2</v>
      </c>
      <c r="DM15" s="2">
        <f t="shared" si="56"/>
        <v>4.4298321081371606E-2</v>
      </c>
      <c r="DN15" s="2">
        <f t="shared" si="143"/>
        <v>0.171392490023624</v>
      </c>
      <c r="DO15" s="2">
        <f t="shared" si="57"/>
        <v>99.828607509976379</v>
      </c>
      <c r="DP15" s="6">
        <v>50</v>
      </c>
      <c r="DQ15" s="2">
        <f t="shared" si="58"/>
        <v>0.83333333333333337</v>
      </c>
      <c r="DR15" s="2">
        <v>21723</v>
      </c>
      <c r="DS15" s="11">
        <v>25</v>
      </c>
      <c r="DT15" s="11">
        <v>750</v>
      </c>
      <c r="DU15" s="2">
        <f t="shared" si="144"/>
        <v>3750</v>
      </c>
      <c r="DV15" s="2">
        <f t="shared" si="145"/>
        <v>4.7322932460209806E-2</v>
      </c>
      <c r="DW15" s="2">
        <f t="shared" si="59"/>
        <v>4.2199001152449149E-5</v>
      </c>
      <c r="DX15" s="2">
        <f>(DW15+DW14)/2*(CH15-CH14)*60</f>
        <v>2.4717390358774009E-2</v>
      </c>
      <c r="DY15" s="2">
        <f t="shared" si="146"/>
        <v>0.10921193133226118</v>
      </c>
      <c r="DZ15" s="2">
        <f t="shared" si="147"/>
        <v>3.939210357452815E-5</v>
      </c>
      <c r="EA15" s="2">
        <f t="shared" si="60"/>
        <v>6.2897940898600574E-3</v>
      </c>
      <c r="EB15" s="2">
        <f t="shared" si="148"/>
        <v>0.62658377496211792</v>
      </c>
      <c r="EC15" s="2">
        <f t="shared" si="149"/>
        <v>2.3073294971778242E-2</v>
      </c>
      <c r="ED15" s="2">
        <f t="shared" si="149"/>
        <v>0.1019476194489263</v>
      </c>
      <c r="EE15" s="2">
        <f t="shared" si="150"/>
        <v>0.38087638317920491</v>
      </c>
      <c r="EF15" s="2">
        <f t="shared" si="61"/>
        <v>99.619123616820801</v>
      </c>
      <c r="EG15" s="10">
        <v>50</v>
      </c>
      <c r="EH15" s="2">
        <f t="shared" si="62"/>
        <v>0.83333333333333337</v>
      </c>
      <c r="EI15" s="2">
        <v>28466</v>
      </c>
      <c r="EJ15" s="11">
        <v>50</v>
      </c>
      <c r="EK15" s="11">
        <v>748</v>
      </c>
      <c r="EL15" s="2">
        <f t="shared" si="151"/>
        <v>7485</v>
      </c>
      <c r="EM15" s="2">
        <f t="shared" si="5"/>
        <v>5.4172383684670075E-2</v>
      </c>
      <c r="EN15" s="2">
        <f t="shared" si="152"/>
        <v>4.8306822140881654E-5</v>
      </c>
      <c r="EO15" s="2">
        <f t="shared" si="153"/>
        <v>2.7911419137291893E-2</v>
      </c>
      <c r="EP15" s="2">
        <f t="shared" si="63"/>
        <v>0.12384929020922363</v>
      </c>
      <c r="EQ15" s="2">
        <f t="shared" si="64"/>
        <v>4.4415889589232641E-5</v>
      </c>
      <c r="ER15" s="2">
        <f t="shared" si="6"/>
        <v>7.0262224392951683E-3</v>
      </c>
      <c r="ES15" s="2">
        <f t="shared" si="65"/>
        <v>0.70005079735051967</v>
      </c>
      <c r="ET15" s="2">
        <f t="shared" si="66"/>
        <v>2.5663259468098922E-2</v>
      </c>
      <c r="EU15" s="2">
        <f t="shared" si="66"/>
        <v>0.11387369642314689</v>
      </c>
      <c r="EV15" s="2">
        <f t="shared" si="154"/>
        <v>0.3659785327341783</v>
      </c>
      <c r="EW15" s="2">
        <f t="shared" si="155"/>
        <v>99.634021467265825</v>
      </c>
      <c r="EX15" s="2">
        <v>50</v>
      </c>
      <c r="EY15" s="2">
        <f t="shared" si="67"/>
        <v>0.83333333333333337</v>
      </c>
      <c r="EZ15" s="2">
        <v>25255</v>
      </c>
      <c r="FA15" s="11">
        <v>50</v>
      </c>
      <c r="FB15" s="11">
        <v>749</v>
      </c>
      <c r="FC15" s="2">
        <f t="shared" si="156"/>
        <v>7490</v>
      </c>
      <c r="FD15" s="2">
        <f t="shared" si="7"/>
        <v>4.677543963692464E-2</v>
      </c>
      <c r="FE15" s="2">
        <f t="shared" si="157"/>
        <v>4.1710788586581762E-5</v>
      </c>
      <c r="FF15" s="2">
        <f t="shared" si="158"/>
        <v>2.4208442916869514E-2</v>
      </c>
      <c r="FG15" s="2">
        <f t="shared" si="68"/>
        <v>0.10662022927188591</v>
      </c>
      <c r="FH15" s="2">
        <f t="shared" si="69"/>
        <v>4.8290480957586325E-5</v>
      </c>
      <c r="FI15" s="2">
        <f t="shared" si="8"/>
        <v>7.6928241502061583E-3</v>
      </c>
      <c r="FJ15" s="2">
        <f t="shared" si="70"/>
        <v>0.76566145986756728</v>
      </c>
      <c r="FK15" s="2">
        <f t="shared" si="71"/>
        <v>2.8027217688854213E-2</v>
      </c>
      <c r="FL15" s="2">
        <f t="shared" si="71"/>
        <v>0.12343909875163162</v>
      </c>
      <c r="FM15" s="2">
        <f t="shared" si="159"/>
        <v>0.47069256782005831</v>
      </c>
      <c r="FN15" s="2">
        <f t="shared" si="160"/>
        <v>99.529307432179948</v>
      </c>
      <c r="FO15" s="2">
        <v>50</v>
      </c>
      <c r="FP15" s="2">
        <f t="shared" si="72"/>
        <v>0.83333333333333337</v>
      </c>
      <c r="FQ15" s="2">
        <v>64087</v>
      </c>
      <c r="FR15" s="2">
        <v>10</v>
      </c>
      <c r="FS15" s="2">
        <v>777</v>
      </c>
      <c r="FT15" s="2">
        <f t="shared" si="161"/>
        <v>1555</v>
      </c>
      <c r="FU15" s="2">
        <f t="shared" si="73"/>
        <v>0.13724651780543118</v>
      </c>
      <c r="FV15" s="2">
        <f t="shared" si="74"/>
        <v>1.2238603277408449E-4</v>
      </c>
      <c r="FW15" s="2">
        <f t="shared" si="162"/>
        <v>7.1833212664093218E-2</v>
      </c>
      <c r="FX15" s="2">
        <f t="shared" si="163"/>
        <v>0.31655603784618092</v>
      </c>
      <c r="FY15" s="2">
        <f t="shared" si="164"/>
        <v>1.0817471277728092E-4</v>
      </c>
      <c r="FZ15" s="2">
        <f t="shared" si="75"/>
        <v>1.7350045123417337E-2</v>
      </c>
      <c r="GA15" s="2">
        <f t="shared" si="165"/>
        <v>1.7161433538465425</v>
      </c>
      <c r="GB15" s="2">
        <f t="shared" si="166"/>
        <v>6.3492025778394634E-2</v>
      </c>
      <c r="GC15" s="2">
        <f t="shared" si="166"/>
        <v>0.27979792869939157</v>
      </c>
      <c r="GD15" s="2">
        <f t="shared" si="194"/>
        <v>1.0870956450559457</v>
      </c>
      <c r="GE15" s="2">
        <f t="shared" si="76"/>
        <v>98.912904354944061</v>
      </c>
      <c r="GF15" s="2">
        <v>50</v>
      </c>
      <c r="GG15" s="2">
        <f t="shared" si="77"/>
        <v>0.83333333333333337</v>
      </c>
      <c r="GH15" s="2">
        <v>33375</v>
      </c>
      <c r="GI15" s="2">
        <v>25</v>
      </c>
      <c r="GJ15" s="11">
        <v>774</v>
      </c>
      <c r="GK15" s="2">
        <f t="shared" si="167"/>
        <v>3867.5</v>
      </c>
      <c r="GL15" s="2">
        <f>GH15/GH5 *GH4</f>
        <v>9.0398470243056819E-2</v>
      </c>
      <c r="GM15" s="2">
        <f t="shared" si="78"/>
        <v>8.0610497947774108E-5</v>
      </c>
      <c r="GN15" s="2">
        <f>(GM15+GM14)/2*(GF15-GF14)*60</f>
        <v>4.7048271840421763E-2</v>
      </c>
      <c r="GO15" s="2">
        <f>GN15/GH6*100</f>
        <v>0.20645167335302891</v>
      </c>
      <c r="GP15" s="2">
        <f>GM15*GP8</f>
        <v>7.0997088561670907E-5</v>
      </c>
      <c r="GQ15" s="2">
        <f>GP15/GH6/GV15*100*3600</f>
        <v>1.1290584732958674E-2</v>
      </c>
      <c r="GR15" s="2">
        <f>GP15/GH6*3600*100</f>
        <v>1.1215477591031431</v>
      </c>
      <c r="GS15" s="2">
        <f>GN15*GP8</f>
        <v>4.1437410853014417E-2</v>
      </c>
      <c r="GT15" s="2">
        <f>GO15*GP8</f>
        <v>0.18183075542153854</v>
      </c>
      <c r="GU15" s="2">
        <f t="shared" si="168"/>
        <v>0.6652192397794614</v>
      </c>
      <c r="GV15" s="2">
        <f t="shared" si="79"/>
        <v>99.334780760220539</v>
      </c>
      <c r="GW15" s="2">
        <v>50</v>
      </c>
      <c r="GX15" s="2">
        <f t="shared" si="80"/>
        <v>0.83333333333333337</v>
      </c>
      <c r="GY15" s="2">
        <v>50836</v>
      </c>
      <c r="GZ15" s="11">
        <v>50</v>
      </c>
      <c r="HA15" s="11">
        <v>775</v>
      </c>
      <c r="HB15" s="2">
        <f t="shared" si="169"/>
        <v>7750</v>
      </c>
      <c r="HC15" s="2">
        <f t="shared" si="9"/>
        <v>9.4154672317667831E-2</v>
      </c>
      <c r="HD15" s="2">
        <f t="shared" si="170"/>
        <v>8.3959994004651362E-5</v>
      </c>
      <c r="HE15" s="2">
        <f t="shared" si="171"/>
        <v>4.9863179144579231E-2</v>
      </c>
      <c r="HF15" s="2">
        <f t="shared" si="81"/>
        <v>0.22106000578363227</v>
      </c>
      <c r="HG15" s="2">
        <f t="shared" si="82"/>
        <v>8.4147407656148685E-5</v>
      </c>
      <c r="HH15" s="2">
        <f t="shared" si="10"/>
        <v>1.3544524401013249E-2</v>
      </c>
      <c r="HI15" s="2">
        <f t="shared" si="83"/>
        <v>1.3429920889952973</v>
      </c>
      <c r="HJ15" s="2">
        <f t="shared" si="84"/>
        <v>4.9974482636075825E-2</v>
      </c>
      <c r="HK15" s="2">
        <f t="shared" si="84"/>
        <v>0.2215534510652224</v>
      </c>
      <c r="HL15" s="2">
        <f t="shared" si="172"/>
        <v>0.8461242910212492</v>
      </c>
      <c r="HM15" s="2">
        <f t="shared" si="173"/>
        <v>99.153875708978745</v>
      </c>
      <c r="HN15" s="2">
        <v>50</v>
      </c>
      <c r="HO15" s="2">
        <f t="shared" si="85"/>
        <v>0.83333333333333337</v>
      </c>
      <c r="HP15" s="2">
        <v>77455</v>
      </c>
      <c r="HQ15" s="11">
        <v>25</v>
      </c>
      <c r="HR15" s="11">
        <v>801</v>
      </c>
      <c r="HS15" s="2">
        <f t="shared" si="174"/>
        <v>4005</v>
      </c>
      <c r="HT15" s="2">
        <f t="shared" si="86"/>
        <v>0.18162657745466629</v>
      </c>
      <c r="HU15" s="2">
        <f t="shared" si="87"/>
        <v>1.6196080320612658E-4</v>
      </c>
      <c r="HV15" s="2">
        <f>(HU15+HU14)/2*(EY15-EY14)*60</f>
        <v>1.5151296700162842E-3</v>
      </c>
      <c r="HW15" s="2">
        <f t="shared" si="88"/>
        <v>6.6863326729197326E-3</v>
      </c>
      <c r="HX15" s="2">
        <f t="shared" si="89"/>
        <v>1.3525169020938595E-4</v>
      </c>
      <c r="HY15" s="2">
        <f t="shared" si="90"/>
        <v>2.1491621275666024E-2</v>
      </c>
      <c r="HZ15" s="2">
        <f t="shared" si="175"/>
        <v>2.1487375817131853</v>
      </c>
      <c r="IA15" s="2">
        <f t="shared" si="91"/>
        <v>1.2652681679732485E-3</v>
      </c>
      <c r="IB15" s="2">
        <f t="shared" si="91"/>
        <v>5.5836830727721797E-3</v>
      </c>
      <c r="IC15" s="2">
        <f t="shared" si="176"/>
        <v>1.975401706422638E-2</v>
      </c>
      <c r="ID15" s="2">
        <f t="shared" si="92"/>
        <v>99.98024598293577</v>
      </c>
      <c r="IE15" s="2">
        <v>50</v>
      </c>
      <c r="IF15" s="2">
        <f t="shared" si="93"/>
        <v>0.83333333333333337</v>
      </c>
      <c r="IG15" s="2">
        <v>58836</v>
      </c>
      <c r="IH15" s="32">
        <v>25</v>
      </c>
      <c r="II15" s="11">
        <v>798</v>
      </c>
      <c r="IJ15" s="2">
        <f t="shared" si="177"/>
        <v>3990</v>
      </c>
      <c r="IK15" s="2">
        <f>IG15/IG5 *IG4</f>
        <v>0.16592143184175775</v>
      </c>
      <c r="IL15" s="2">
        <f t="shared" si="94"/>
        <v>1.4795614577337431E-4</v>
      </c>
      <c r="IM15" s="2">
        <f t="shared" si="178"/>
        <v>8.5904641867572712E-2</v>
      </c>
      <c r="IN15" s="2">
        <f>IM15/IG6*100</f>
        <v>0.37871983682674049</v>
      </c>
      <c r="IO15" s="2">
        <f>IL15*IO8</f>
        <v>1.1065064072778578E-4</v>
      </c>
      <c r="IP15" s="2">
        <f>IO15/IG6/IU15*100*3600</f>
        <v>1.7744131985212529E-2</v>
      </c>
      <c r="IQ15" s="2">
        <f>IO15/IG6*3600*100</f>
        <v>1.7561348267639005</v>
      </c>
      <c r="IR15" s="2">
        <f>IM15*IO8</f>
        <v>6.4244736941832761E-2</v>
      </c>
      <c r="IS15" s="2">
        <f>IN15*IO8</f>
        <v>0.28322982044550193</v>
      </c>
      <c r="IT15" s="2">
        <f t="shared" si="179"/>
        <v>1.0301079687969601</v>
      </c>
      <c r="IU15" s="2">
        <f t="shared" si="95"/>
        <v>98.969892031203045</v>
      </c>
      <c r="IV15" s="2">
        <v>584312</v>
      </c>
      <c r="IW15" s="11">
        <v>20</v>
      </c>
      <c r="IX15" s="11">
        <v>852</v>
      </c>
      <c r="IY15" s="2">
        <f t="shared" si="180"/>
        <v>3408</v>
      </c>
      <c r="IZ15" s="2">
        <f t="shared" si="181"/>
        <v>1.2637951971203216</v>
      </c>
      <c r="JA15" s="2">
        <f t="shared" si="96"/>
        <v>1.1269566826735008E-3</v>
      </c>
      <c r="JB15" s="2">
        <f>(JA15+JA14)/2*(GW15-GW14)*60</f>
        <v>0.58739081795675963</v>
      </c>
      <c r="JC15" s="2">
        <f t="shared" si="182"/>
        <v>2.5907747656038165</v>
      </c>
      <c r="JD15" s="2">
        <f t="shared" si="183"/>
        <v>9.5048888769225411E-4</v>
      </c>
      <c r="JE15" s="2">
        <f t="shared" si="184"/>
        <v>15.09218254658578</v>
      </c>
      <c r="JF15" s="2">
        <f t="shared" si="185"/>
        <v>0.49541251565754774</v>
      </c>
      <c r="JG15" s="2">
        <f t="shared" si="185"/>
        <v>2.1850907520048506</v>
      </c>
      <c r="JH15" s="2">
        <f t="shared" si="186"/>
        <v>5.7373739502492977</v>
      </c>
      <c r="JI15" s="2">
        <f t="shared" si="97"/>
        <v>94.262626049750708</v>
      </c>
      <c r="JJ15" s="15">
        <v>50</v>
      </c>
      <c r="JK15" s="2">
        <f t="shared" si="98"/>
        <v>0.83333333333333337</v>
      </c>
      <c r="JL15" s="2">
        <v>272689</v>
      </c>
      <c r="JM15" s="11">
        <v>25</v>
      </c>
      <c r="JN15" s="11">
        <v>850</v>
      </c>
      <c r="JO15" s="2">
        <f t="shared" si="187"/>
        <v>4250</v>
      </c>
      <c r="JP15" s="2">
        <f t="shared" si="99"/>
        <v>0.80673261447329658</v>
      </c>
      <c r="JQ15" s="2">
        <f t="shared" si="100"/>
        <v>7.193829451820501E-4</v>
      </c>
      <c r="JR15" s="2">
        <f t="shared" si="101"/>
        <v>0.3868164957579362</v>
      </c>
      <c r="JS15" s="2">
        <f t="shared" si="102"/>
        <v>1.717962763181454</v>
      </c>
      <c r="JT15" s="2">
        <f t="shared" si="103"/>
        <v>5.201573920348057E-4</v>
      </c>
      <c r="JU15" s="2">
        <f t="shared" si="104"/>
        <v>8.6505835060573161E-2</v>
      </c>
      <c r="JV15" s="2">
        <f t="shared" si="105"/>
        <v>8.3166042428730691</v>
      </c>
      <c r="JW15" s="2">
        <f t="shared" si="106"/>
        <v>0.2796917288309812</v>
      </c>
      <c r="JX15" s="2">
        <f t="shared" si="106"/>
        <v>1.2421910145273638</v>
      </c>
      <c r="JY15" s="2">
        <f t="shared" si="107"/>
        <v>3.8607715069207247</v>
      </c>
      <c r="JZ15" s="15">
        <f t="shared" si="108"/>
        <v>96.139228493079273</v>
      </c>
      <c r="KA15" s="2">
        <v>50</v>
      </c>
      <c r="KB15" s="2">
        <f t="shared" si="109"/>
        <v>0.83333333333333337</v>
      </c>
      <c r="KC15" s="2">
        <v>183384</v>
      </c>
      <c r="KD15" s="2">
        <v>25</v>
      </c>
      <c r="KE15" s="11">
        <v>849</v>
      </c>
      <c r="KF15" s="2">
        <f t="shared" si="188"/>
        <v>4245</v>
      </c>
      <c r="KG15" s="2">
        <f>KC15/KC5 *KC4</f>
        <v>0.6364230792393204</v>
      </c>
      <c r="KH15" s="2">
        <f t="shared" si="110"/>
        <v>5.6751382169409738E-4</v>
      </c>
      <c r="KI15" s="2">
        <f t="shared" si="189"/>
        <v>0.30981530953064695</v>
      </c>
      <c r="KJ15" s="2">
        <f>KI15/KC6*100</f>
        <v>1.3581242746389923</v>
      </c>
      <c r="KK15" s="2">
        <f>KH15*KK8</f>
        <v>3.5202055517739877E-4</v>
      </c>
      <c r="KL15" s="2">
        <f>KK15/KC6/KQ15*100*3600</f>
        <v>5.7000766682633625E-2</v>
      </c>
      <c r="KM15" s="2">
        <f>KK15/KC6*3600*100</f>
        <v>5.5552954525628424</v>
      </c>
      <c r="KN15" s="2">
        <f>KI15*KK8</f>
        <v>0.19217392263306404</v>
      </c>
      <c r="KO15" s="2">
        <f>KJ15*KK8</f>
        <v>0.84242470030275307</v>
      </c>
      <c r="KP15" s="2">
        <f t="shared" si="190"/>
        <v>2.5399871637977451</v>
      </c>
      <c r="KQ15" s="2">
        <f t="shared" si="111"/>
        <v>97.460012836202253</v>
      </c>
      <c r="KR15" s="2">
        <v>50</v>
      </c>
      <c r="KS15" s="2">
        <f t="shared" si="11"/>
        <v>0.83333333333333337</v>
      </c>
      <c r="KT15" s="2">
        <v>1205791</v>
      </c>
      <c r="KU15" s="11">
        <v>10</v>
      </c>
      <c r="KV15" s="11">
        <v>899</v>
      </c>
      <c r="KW15" s="2">
        <f t="shared" si="191"/>
        <v>1797</v>
      </c>
      <c r="KX15" s="2">
        <f t="shared" si="12"/>
        <v>2.7720232435300414</v>
      </c>
      <c r="KY15" s="2">
        <f t="shared" si="13"/>
        <v>2.4718800371616159E-3</v>
      </c>
      <c r="KZ15" s="2">
        <f>(KY15+KY14)/2*(HN15-HN14)*60</f>
        <v>1.4675487888059138</v>
      </c>
      <c r="LA15" s="2">
        <f>KZ15/22.7469*100</f>
        <v>6.4516430318237381</v>
      </c>
      <c r="LB15" s="2">
        <f t="shared" si="14"/>
        <v>2.3751462253513442E-3</v>
      </c>
      <c r="LC15" s="2">
        <f t="shared" si="15"/>
        <v>0.46374982225112993</v>
      </c>
      <c r="LD15" s="2">
        <f t="shared" si="16"/>
        <v>37.58985361198598</v>
      </c>
      <c r="LE15" s="2">
        <f t="shared" si="112"/>
        <v>1.4101181747694198</v>
      </c>
      <c r="LF15" s="2">
        <f t="shared" si="112"/>
        <v>6.1991663689092569</v>
      </c>
      <c r="LG15" s="2">
        <f>LF15+LG14</f>
        <v>18.943680820150664</v>
      </c>
      <c r="LH15" s="2">
        <f t="shared" si="17"/>
        <v>81.056319179849339</v>
      </c>
      <c r="LI15" s="10"/>
      <c r="LJ15" s="2"/>
      <c r="LK15" s="2"/>
      <c r="LL15" s="11">
        <v>25</v>
      </c>
      <c r="LM15" s="11">
        <v>901</v>
      </c>
      <c r="LN15" s="2">
        <f t="shared" si="192"/>
        <v>4500</v>
      </c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6"/>
      <c r="MB15" s="2"/>
      <c r="MC15" s="11">
        <v>25</v>
      </c>
      <c r="MD15" s="11">
        <v>901</v>
      </c>
      <c r="ME15" s="2">
        <f t="shared" si="193"/>
        <v>4505</v>
      </c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</row>
    <row r="16" spans="1:354" x14ac:dyDescent="0.25">
      <c r="A16" s="10">
        <v>180</v>
      </c>
      <c r="B16" s="2">
        <f t="shared" si="21"/>
        <v>3</v>
      </c>
      <c r="C16" s="2">
        <v>14331</v>
      </c>
      <c r="D16" s="11">
        <v>360</v>
      </c>
      <c r="E16" s="11">
        <v>675</v>
      </c>
      <c r="F16" s="2">
        <f t="shared" si="114"/>
        <v>40440</v>
      </c>
      <c r="G16" s="2">
        <f t="shared" si="115"/>
        <v>3.0150829974369828E-2</v>
      </c>
      <c r="H16" s="2">
        <f t="shared" si="116"/>
        <v>2.6886222866800128E-5</v>
      </c>
      <c r="I16" s="2">
        <f t="shared" si="117"/>
        <v>3.0702186673308499E-2</v>
      </c>
      <c r="J16" s="2">
        <f t="shared" si="22"/>
        <v>0.1356954745171817</v>
      </c>
      <c r="K16" s="2">
        <f t="shared" si="23"/>
        <v>9.8494289808441045E-6</v>
      </c>
      <c r="L16" s="2">
        <f t="shared" si="0"/>
        <v>1.5713160937201305E-3</v>
      </c>
      <c r="M16" s="2">
        <f t="shared" si="24"/>
        <v>0.15671465464663692</v>
      </c>
      <c r="N16" s="2">
        <f t="shared" si="25"/>
        <v>1.1247359240214484E-2</v>
      </c>
      <c r="O16" s="2">
        <f t="shared" si="25"/>
        <v>4.9710327326390594E-2</v>
      </c>
      <c r="P16" s="2">
        <f t="shared" si="118"/>
        <v>0.26535381839627908</v>
      </c>
      <c r="Q16" s="2">
        <f t="shared" si="119"/>
        <v>99.734646181603722</v>
      </c>
      <c r="R16" s="10">
        <v>160</v>
      </c>
      <c r="S16" s="2">
        <f t="shared" si="26"/>
        <v>2.6666666666666665</v>
      </c>
      <c r="T16" s="2">
        <v>10696</v>
      </c>
      <c r="U16" s="11">
        <v>150</v>
      </c>
      <c r="V16" s="11">
        <v>676</v>
      </c>
      <c r="W16" s="2">
        <f t="shared" si="120"/>
        <v>6760</v>
      </c>
      <c r="X16" s="2">
        <f t="shared" si="27"/>
        <v>3.0579642595199446E-2</v>
      </c>
      <c r="Y16" s="2">
        <f t="shared" si="28"/>
        <v>2.7268605431443373E-5</v>
      </c>
      <c r="Z16" s="2">
        <f t="shared" si="121"/>
        <v>1.611030024704347E-2</v>
      </c>
      <c r="AA16" s="2">
        <f t="shared" si="29"/>
        <v>7.1055627214298506E-2</v>
      </c>
      <c r="AB16" s="2">
        <f t="shared" si="30"/>
        <v>1.0099517023412372E-5</v>
      </c>
      <c r="AC16" s="2">
        <f t="shared" si="1"/>
        <v>1.6077175709052801E-3</v>
      </c>
      <c r="AD16" s="2">
        <f t="shared" si="31"/>
        <v>0.16036070218184142</v>
      </c>
      <c r="AE16" s="2">
        <f t="shared" si="32"/>
        <v>5.9667976789778854E-3</v>
      </c>
      <c r="AF16" s="2">
        <f t="shared" si="32"/>
        <v>2.6316986340363283E-2</v>
      </c>
      <c r="AG16" s="2">
        <f t="shared" si="122"/>
        <v>0.25567606905927759</v>
      </c>
      <c r="AH16" s="2">
        <f t="shared" si="33"/>
        <v>99.744323930940723</v>
      </c>
      <c r="AI16" s="2">
        <v>360</v>
      </c>
      <c r="AJ16" s="2">
        <f t="shared" si="34"/>
        <v>6</v>
      </c>
      <c r="AK16" s="2">
        <v>24170</v>
      </c>
      <c r="AL16" s="11">
        <v>60</v>
      </c>
      <c r="AM16" s="11">
        <v>675</v>
      </c>
      <c r="AN16" s="2">
        <f t="shared" si="123"/>
        <v>6745</v>
      </c>
      <c r="AO16" s="2">
        <f t="shared" si="2"/>
        <v>4.7782917416668562E-2</v>
      </c>
      <c r="AP16" s="2">
        <f t="shared" si="124"/>
        <v>4.260918084120859E-5</v>
      </c>
      <c r="AQ16" s="2">
        <f t="shared" si="125"/>
        <v>7.6287181211679447E-2</v>
      </c>
      <c r="AR16" s="2">
        <f t="shared" si="35"/>
        <v>0.33834136624036226</v>
      </c>
      <c r="AS16" s="2">
        <f t="shared" si="36"/>
        <v>1.8369065036503082E-5</v>
      </c>
      <c r="AT16" s="2">
        <f t="shared" si="3"/>
        <v>2.9677576262152686E-3</v>
      </c>
      <c r="AU16" s="2">
        <f t="shared" si="37"/>
        <v>0.29328718225343542</v>
      </c>
      <c r="AV16" s="2">
        <f t="shared" si="38"/>
        <v>3.2887846362293222E-2</v>
      </c>
      <c r="AW16" s="2">
        <f t="shared" si="38"/>
        <v>0.14586092570448572</v>
      </c>
      <c r="AX16" s="2">
        <f t="shared" si="126"/>
        <v>1.1754936916935295</v>
      </c>
      <c r="AY16" s="2">
        <f t="shared" si="127"/>
        <v>98.824506308306468</v>
      </c>
      <c r="AZ16" s="2">
        <v>60</v>
      </c>
      <c r="BA16" s="2">
        <f t="shared" si="39"/>
        <v>1</v>
      </c>
      <c r="BB16" s="2">
        <v>8198</v>
      </c>
      <c r="BC16" s="11">
        <v>30</v>
      </c>
      <c r="BD16" s="11">
        <v>700</v>
      </c>
      <c r="BE16" s="2">
        <f t="shared" si="128"/>
        <v>3500</v>
      </c>
      <c r="BF16" s="2">
        <f t="shared" si="40"/>
        <v>1.9031873290085839E-2</v>
      </c>
      <c r="BG16" s="2">
        <f t="shared" si="41"/>
        <v>1.6971180802814476E-5</v>
      </c>
      <c r="BH16" s="2">
        <f t="shared" si="129"/>
        <v>9.5765653078579843E-3</v>
      </c>
      <c r="BI16" s="2">
        <f t="shared" si="130"/>
        <v>4.2370433182275832E-2</v>
      </c>
      <c r="BJ16" s="2">
        <f t="shared" si="131"/>
        <v>9.5729492295062843E-6</v>
      </c>
      <c r="BK16" s="2">
        <f t="shared" si="4"/>
        <v>1.5241721773119998E-3</v>
      </c>
      <c r="BL16" s="2">
        <f t="shared" si="132"/>
        <v>0.15247596330511737</v>
      </c>
      <c r="BM16" s="2">
        <f t="shared" si="133"/>
        <v>5.4018619078778831E-3</v>
      </c>
      <c r="BN16" s="2">
        <f t="shared" si="133"/>
        <v>2.3899928802220523E-2</v>
      </c>
      <c r="BO16" s="2">
        <f t="shared" si="134"/>
        <v>0.10465750923742795</v>
      </c>
      <c r="BP16" s="2">
        <f t="shared" si="135"/>
        <v>99.895342490762573</v>
      </c>
      <c r="BQ16" s="10">
        <v>60</v>
      </c>
      <c r="BR16" s="2">
        <f t="shared" si="42"/>
        <v>1</v>
      </c>
      <c r="BS16" s="2">
        <v>7428</v>
      </c>
      <c r="BT16" s="11">
        <v>25</v>
      </c>
      <c r="BU16" s="11">
        <v>699</v>
      </c>
      <c r="BV16" s="2">
        <f t="shared" si="136"/>
        <v>2794</v>
      </c>
      <c r="BW16" s="2">
        <f t="shared" si="43"/>
        <v>1.6636369046328467E-2</v>
      </c>
      <c r="BX16" s="2">
        <f t="shared" si="137"/>
        <v>1.4835051846139796E-5</v>
      </c>
      <c r="BY16" s="2">
        <f t="shared" si="138"/>
        <v>8.8776641035643519E-3</v>
      </c>
      <c r="BZ16" s="2">
        <f t="shared" si="44"/>
        <v>3.9267104720211748E-2</v>
      </c>
      <c r="CA16" s="2">
        <f t="shared" si="45"/>
        <v>1.2927360606563217E-5</v>
      </c>
      <c r="CB16" s="2">
        <f t="shared" si="46"/>
        <v>2.0614313684969455E-3</v>
      </c>
      <c r="CC16" s="2">
        <f t="shared" si="47"/>
        <v>0.20584604918361132</v>
      </c>
      <c r="CD16" s="2">
        <f t="shared" si="48"/>
        <v>7.7360542046626488E-3</v>
      </c>
      <c r="CE16" s="2">
        <f t="shared" si="48"/>
        <v>3.4217610289373195E-2</v>
      </c>
      <c r="CF16" s="2">
        <f t="shared" si="139"/>
        <v>0.14411717538763741</v>
      </c>
      <c r="CG16" s="2">
        <f t="shared" si="140"/>
        <v>99.855882824612365</v>
      </c>
      <c r="CH16" s="40">
        <v>60</v>
      </c>
      <c r="CI16" s="40">
        <v>1</v>
      </c>
      <c r="CJ16" s="40">
        <v>16203</v>
      </c>
      <c r="CK16" s="40">
        <v>60</v>
      </c>
      <c r="CL16" s="40">
        <v>725</v>
      </c>
      <c r="CM16" s="40">
        <v>7250</v>
      </c>
      <c r="CN16" s="40">
        <v>3.4193454933337045E-2</v>
      </c>
      <c r="CO16" s="40">
        <v>3.0491129123313655E-5</v>
      </c>
      <c r="CP16" s="40">
        <v>1.7468182139114441E-2</v>
      </c>
      <c r="CQ16" s="40">
        <v>7.6980152033397253E-2</v>
      </c>
      <c r="CR16" s="40">
        <v>2.3487429824795297E-5</v>
      </c>
      <c r="CS16" s="40">
        <v>3.7363876240820259E-3</v>
      </c>
      <c r="CT16" s="40">
        <v>0.37262247758777645</v>
      </c>
      <c r="CU16" s="40">
        <v>1.3455805473779225E-2</v>
      </c>
      <c r="CV16" s="40">
        <v>5.9298096553729647E-2</v>
      </c>
      <c r="CW16" s="40">
        <v>0.27199662419282195</v>
      </c>
      <c r="CX16" s="40">
        <v>99.728003375807177</v>
      </c>
      <c r="CY16" s="10">
        <v>60</v>
      </c>
      <c r="CZ16" s="2">
        <f t="shared" si="49"/>
        <v>1</v>
      </c>
      <c r="DA16" s="2">
        <v>9816</v>
      </c>
      <c r="DB16" s="11">
        <v>30</v>
      </c>
      <c r="DC16" s="11">
        <v>724</v>
      </c>
      <c r="DD16" s="2">
        <f t="shared" si="141"/>
        <v>3620</v>
      </c>
      <c r="DE16" s="2">
        <f t="shared" si="50"/>
        <v>2.1984733247005953E-2</v>
      </c>
      <c r="DF16" s="2">
        <f t="shared" si="51"/>
        <v>1.9604317302330136E-5</v>
      </c>
      <c r="DG16" s="2">
        <f t="shared" si="142"/>
        <v>1.1288060451586177E-2</v>
      </c>
      <c r="DH16" s="2">
        <f t="shared" si="52"/>
        <v>4.9645125680422987E-2</v>
      </c>
      <c r="DI16" s="2">
        <f t="shared" si="53"/>
        <v>1.8364352074684676E-5</v>
      </c>
      <c r="DJ16" s="2">
        <f t="shared" si="54"/>
        <v>2.9139543825257097E-3</v>
      </c>
      <c r="DK16" s="2">
        <f t="shared" si="55"/>
        <v>0.29076049464041703</v>
      </c>
      <c r="DL16" s="2">
        <f t="shared" si="56"/>
        <v>1.0574095143247532E-2</v>
      </c>
      <c r="DM16" s="2">
        <f t="shared" si="56"/>
        <v>4.6505091339186504E-2</v>
      </c>
      <c r="DN16" s="2">
        <f t="shared" si="143"/>
        <v>0.21789758136281051</v>
      </c>
      <c r="DO16" s="2">
        <f t="shared" si="57"/>
        <v>99.782102418637194</v>
      </c>
      <c r="DP16" s="6">
        <v>60</v>
      </c>
      <c r="DQ16" s="2">
        <f t="shared" si="58"/>
        <v>1</v>
      </c>
      <c r="DR16" s="2">
        <v>24197</v>
      </c>
      <c r="DS16" s="11">
        <v>30</v>
      </c>
      <c r="DT16" s="11">
        <v>750</v>
      </c>
      <c r="DU16" s="2">
        <f t="shared" si="144"/>
        <v>3750</v>
      </c>
      <c r="DV16" s="2">
        <f t="shared" si="145"/>
        <v>5.2712470503139382E-2</v>
      </c>
      <c r="DW16" s="2">
        <f t="shared" si="59"/>
        <v>4.7004982317627047E-5</v>
      </c>
      <c r="DX16" s="2">
        <f>(DW16+DW15)/2*(CH16-CH15)*60</f>
        <v>2.676119504102286E-2</v>
      </c>
      <c r="DY16" s="2">
        <f t="shared" si="146"/>
        <v>0.11824232869114264</v>
      </c>
      <c r="DZ16" s="2">
        <f t="shared" si="147"/>
        <v>4.3878411370108085E-5</v>
      </c>
      <c r="EA16" s="2">
        <f t="shared" si="60"/>
        <v>7.0139006944292199E-3</v>
      </c>
      <c r="EB16" s="2">
        <f t="shared" si="148"/>
        <v>0.6979444645195586</v>
      </c>
      <c r="EC16" s="2">
        <f t="shared" si="149"/>
        <v>2.4981154483390871E-2</v>
      </c>
      <c r="ED16" s="2">
        <f t="shared" si="149"/>
        <v>0.1103773532901397</v>
      </c>
      <c r="EE16" s="2">
        <f t="shared" si="150"/>
        <v>0.49125373646934462</v>
      </c>
      <c r="EF16" s="2">
        <f t="shared" si="61"/>
        <v>99.508746263530654</v>
      </c>
      <c r="EG16" s="10">
        <v>60</v>
      </c>
      <c r="EH16" s="2">
        <f t="shared" si="62"/>
        <v>1</v>
      </c>
      <c r="EI16" s="2">
        <v>30394</v>
      </c>
      <c r="EJ16" s="11">
        <v>60</v>
      </c>
      <c r="EK16" s="11">
        <v>751</v>
      </c>
      <c r="EL16" s="2">
        <f t="shared" si="151"/>
        <v>7495</v>
      </c>
      <c r="EM16" s="2">
        <f t="shared" si="5"/>
        <v>5.7841475082971341E-2</v>
      </c>
      <c r="EN16" s="2">
        <f t="shared" si="152"/>
        <v>5.1578639505022024E-5</v>
      </c>
      <c r="EO16" s="2">
        <f t="shared" si="153"/>
        <v>2.9965638493771103E-2</v>
      </c>
      <c r="EP16" s="2">
        <f t="shared" si="63"/>
        <v>0.13296432688946472</v>
      </c>
      <c r="EQ16" s="2">
        <f t="shared" si="64"/>
        <v>4.7424174389627513E-5</v>
      </c>
      <c r="ER16" s="2">
        <f t="shared" si="6"/>
        <v>7.5113246142447469E-3</v>
      </c>
      <c r="ES16" s="2">
        <f t="shared" si="65"/>
        <v>0.74746518424336728</v>
      </c>
      <c r="ET16" s="2">
        <f t="shared" si="66"/>
        <v>2.7552019193658048E-2</v>
      </c>
      <c r="EU16" s="2">
        <f t="shared" si="66"/>
        <v>0.12225455123513773</v>
      </c>
      <c r="EV16" s="2">
        <f t="shared" si="154"/>
        <v>0.48823308396931603</v>
      </c>
      <c r="EW16" s="2">
        <f t="shared" si="155"/>
        <v>99.51176691603068</v>
      </c>
      <c r="EX16" s="2">
        <v>60</v>
      </c>
      <c r="EY16" s="2">
        <f t="shared" si="67"/>
        <v>1</v>
      </c>
      <c r="EZ16" s="2">
        <v>27756</v>
      </c>
      <c r="FA16" s="11">
        <v>60</v>
      </c>
      <c r="FB16" s="11">
        <v>750</v>
      </c>
      <c r="FC16" s="2">
        <f t="shared" si="156"/>
        <v>7495</v>
      </c>
      <c r="FD16" s="2">
        <f t="shared" si="7"/>
        <v>5.1407606516035646E-2</v>
      </c>
      <c r="FE16" s="2">
        <f t="shared" si="157"/>
        <v>4.5841403603609711E-5</v>
      </c>
      <c r="FF16" s="2">
        <f t="shared" si="158"/>
        <v>2.6265657657057441E-2</v>
      </c>
      <c r="FG16" s="2">
        <f t="shared" si="68"/>
        <v>0.11568073382451427</v>
      </c>
      <c r="FH16" s="2">
        <f t="shared" si="69"/>
        <v>5.3072682219709601E-5</v>
      </c>
      <c r="FI16" s="2">
        <f t="shared" si="8"/>
        <v>8.466035805357144E-3</v>
      </c>
      <c r="FJ16" s="2">
        <f t="shared" si="70"/>
        <v>0.84148483389761219</v>
      </c>
      <c r="FK16" s="2">
        <f t="shared" si="71"/>
        <v>3.0408948953188776E-2</v>
      </c>
      <c r="FL16" s="2">
        <f t="shared" si="71"/>
        <v>0.13392885781376496</v>
      </c>
      <c r="FM16" s="2">
        <f t="shared" si="159"/>
        <v>0.60462142563382326</v>
      </c>
      <c r="FN16" s="2">
        <f t="shared" si="160"/>
        <v>99.395378574366177</v>
      </c>
      <c r="FO16" s="2">
        <v>60</v>
      </c>
      <c r="FP16" s="2">
        <f t="shared" si="72"/>
        <v>1</v>
      </c>
      <c r="FQ16" s="2">
        <v>62574</v>
      </c>
      <c r="FR16" s="2">
        <v>12</v>
      </c>
      <c r="FS16" s="2">
        <v>777</v>
      </c>
      <c r="FT16" s="2">
        <f t="shared" si="161"/>
        <v>1554</v>
      </c>
      <c r="FU16" s="2">
        <f t="shared" si="73"/>
        <v>0.13400632897712561</v>
      </c>
      <c r="FV16" s="2">
        <f t="shared" si="74"/>
        <v>1.1949667818442993E-4</v>
      </c>
      <c r="FW16" s="2">
        <f t="shared" si="162"/>
        <v>7.2564813287554319E-2</v>
      </c>
      <c r="FX16" s="2">
        <f t="shared" si="163"/>
        <v>0.31978007010172843</v>
      </c>
      <c r="FY16" s="2">
        <f t="shared" si="164"/>
        <v>1.0562086659268767E-4</v>
      </c>
      <c r="FZ16" s="2">
        <f t="shared" si="75"/>
        <v>1.6988982724610479E-2</v>
      </c>
      <c r="GA16" s="2">
        <f t="shared" si="165"/>
        <v>1.6756277283004908</v>
      </c>
      <c r="GB16" s="2">
        <f t="shared" si="166"/>
        <v>6.4138673810990574E-2</v>
      </c>
      <c r="GC16" s="2">
        <f t="shared" si="166"/>
        <v>0.28264759017891944</v>
      </c>
      <c r="GD16" s="2">
        <f t="shared" si="194"/>
        <v>1.3697432352348651</v>
      </c>
      <c r="GE16" s="2">
        <f t="shared" si="76"/>
        <v>98.630256764765136</v>
      </c>
      <c r="GF16" s="2">
        <v>60</v>
      </c>
      <c r="GG16" s="2">
        <f t="shared" si="77"/>
        <v>1</v>
      </c>
      <c r="GH16" s="2">
        <v>36475</v>
      </c>
      <c r="GI16" s="2">
        <v>30</v>
      </c>
      <c r="GJ16" s="11">
        <v>774</v>
      </c>
      <c r="GK16" s="2">
        <f t="shared" si="167"/>
        <v>3870</v>
      </c>
      <c r="GL16" s="2">
        <f>GH16/GH5 *GH4</f>
        <v>9.8795032273123543E-2</v>
      </c>
      <c r="GM16" s="2">
        <f t="shared" si="78"/>
        <v>8.809791498561983E-5</v>
      </c>
      <c r="GN16" s="2">
        <f>(GM16+GM15)/2*(GF16-GF15)*60</f>
        <v>5.0612523880018183E-2</v>
      </c>
      <c r="GO16" s="2">
        <f>GN16/GH6*100</f>
        <v>0.22209190346227642</v>
      </c>
      <c r="GP16" s="2">
        <f>GM16*GP8</f>
        <v>7.759157469024561E-5</v>
      </c>
      <c r="GQ16" s="2">
        <f>GP16/GH6/GV16*100*3600</f>
        <v>1.2363644176661966E-2</v>
      </c>
      <c r="GR16" s="2">
        <f>GP16/GH6*3600*100</f>
        <v>1.2257214835441843</v>
      </c>
      <c r="GS16" s="2">
        <f>GN16*GP8</f>
        <v>4.4576598975574956E-2</v>
      </c>
      <c r="GT16" s="2">
        <f>GO16*GP8</f>
        <v>0.1956057702206106</v>
      </c>
      <c r="GU16" s="2">
        <f t="shared" si="168"/>
        <v>0.86082501000007206</v>
      </c>
      <c r="GV16" s="2">
        <f t="shared" si="79"/>
        <v>99.13917498999993</v>
      </c>
      <c r="GW16" s="2">
        <v>60</v>
      </c>
      <c r="GX16" s="2">
        <f t="shared" si="80"/>
        <v>1</v>
      </c>
      <c r="GY16" s="2">
        <v>53136</v>
      </c>
      <c r="GZ16" s="11">
        <v>60</v>
      </c>
      <c r="HA16" s="11">
        <v>775</v>
      </c>
      <c r="HB16" s="2">
        <f t="shared" si="169"/>
        <v>7750</v>
      </c>
      <c r="HC16" s="2">
        <f t="shared" si="9"/>
        <v>9.8414561890620783E-2</v>
      </c>
      <c r="HD16" s="2">
        <f t="shared" si="170"/>
        <v>8.7758640361774263E-5</v>
      </c>
      <c r="HE16" s="2">
        <f t="shared" si="171"/>
        <v>5.1515590309927688E-2</v>
      </c>
      <c r="HF16" s="2">
        <f t="shared" si="81"/>
        <v>0.22838569235306916</v>
      </c>
      <c r="HG16" s="2">
        <f t="shared" si="82"/>
        <v>8.7954533268099741E-5</v>
      </c>
      <c r="HH16" s="2">
        <f t="shared" si="10"/>
        <v>1.4190084105634385E-2</v>
      </c>
      <c r="HI16" s="2">
        <f t="shared" si="83"/>
        <v>1.403753789457356</v>
      </c>
      <c r="HJ16" s="2">
        <f t="shared" si="84"/>
        <v>5.1630582277274524E-2</v>
      </c>
      <c r="HK16" s="2">
        <f t="shared" si="84"/>
        <v>0.22889548987105446</v>
      </c>
      <c r="HL16" s="2">
        <f t="shared" si="172"/>
        <v>1.0750197808923037</v>
      </c>
      <c r="HM16" s="2">
        <f t="shared" si="173"/>
        <v>98.924980219107695</v>
      </c>
      <c r="HN16" s="2">
        <v>60</v>
      </c>
      <c r="HO16" s="2">
        <f t="shared" si="85"/>
        <v>1</v>
      </c>
      <c r="HP16" s="2">
        <v>87801</v>
      </c>
      <c r="HQ16" s="11">
        <v>30</v>
      </c>
      <c r="HR16" s="11">
        <v>801</v>
      </c>
      <c r="HS16" s="2">
        <f t="shared" si="174"/>
        <v>4005</v>
      </c>
      <c r="HT16" s="2">
        <f t="shared" si="86"/>
        <v>0.20588722648114591</v>
      </c>
      <c r="HU16" s="2">
        <f t="shared" si="87"/>
        <v>1.8359460954491148E-4</v>
      </c>
      <c r="HV16" s="2">
        <f>(HU16+HU15)/2*(EY16-EY15)*60</f>
        <v>1.7277770637551901E-3</v>
      </c>
      <c r="HW16" s="2">
        <f t="shared" si="88"/>
        <v>7.6247548058269382E-3</v>
      </c>
      <c r="HX16" s="2">
        <f t="shared" si="89"/>
        <v>1.5331784458168349E-4</v>
      </c>
      <c r="HY16" s="2">
        <f t="shared" si="90"/>
        <v>2.4363901904253447E-2</v>
      </c>
      <c r="HZ16" s="2">
        <f t="shared" si="175"/>
        <v>2.4357537720224558</v>
      </c>
      <c r="IA16" s="2">
        <f t="shared" si="91"/>
        <v>1.442847673955347E-3</v>
      </c>
      <c r="IB16" s="2">
        <f t="shared" si="91"/>
        <v>6.3673491024106108E-3</v>
      </c>
      <c r="IC16" s="2">
        <f t="shared" si="176"/>
        <v>2.6121366166636989E-2</v>
      </c>
      <c r="ID16" s="2">
        <f t="shared" si="92"/>
        <v>99.973878633833365</v>
      </c>
      <c r="IE16" s="2">
        <v>60</v>
      </c>
      <c r="IF16" s="2">
        <f t="shared" si="93"/>
        <v>1</v>
      </c>
      <c r="IG16" s="2">
        <v>61359</v>
      </c>
      <c r="IH16" s="2">
        <v>30</v>
      </c>
      <c r="II16" s="11">
        <v>798</v>
      </c>
      <c r="IJ16" s="2">
        <f t="shared" si="177"/>
        <v>3990</v>
      </c>
      <c r="IK16" s="2">
        <f>IG16/IG5 *IG4</f>
        <v>0.17303645958900019</v>
      </c>
      <c r="IL16" s="2">
        <f t="shared" si="94"/>
        <v>1.5430078775763948E-4</v>
      </c>
      <c r="IM16" s="2">
        <f t="shared" si="178"/>
        <v>9.0677080059304124E-2</v>
      </c>
      <c r="IN16" s="2">
        <f>IM16/IG6*100</f>
        <v>0.39975964298790778</v>
      </c>
      <c r="IO16" s="2">
        <f>IL16*IO8</f>
        <v>1.1539555143817067E-4</v>
      </c>
      <c r="IP16" s="2">
        <f>IO16/IG6/IU16*100*3600</f>
        <v>1.8561102947750513E-2</v>
      </c>
      <c r="IQ16" s="2">
        <f>IO16/IG6*3600*100</f>
        <v>1.8314412406588858</v>
      </c>
      <c r="IR16" s="2">
        <f>IM16*IO8</f>
        <v>6.7813857649786924E-2</v>
      </c>
      <c r="IS16" s="2">
        <f>IN16*IO8</f>
        <v>0.29896467228523221</v>
      </c>
      <c r="IT16" s="2">
        <f t="shared" si="179"/>
        <v>1.3290726410821923</v>
      </c>
      <c r="IU16" s="2">
        <f t="shared" si="95"/>
        <v>98.670927358917808</v>
      </c>
      <c r="IV16" s="2">
        <v>724545</v>
      </c>
      <c r="IW16" s="11">
        <v>24</v>
      </c>
      <c r="IX16" s="11">
        <v>852</v>
      </c>
      <c r="IY16" s="2">
        <f t="shared" si="180"/>
        <v>3408</v>
      </c>
      <c r="IZ16" s="2">
        <f t="shared" si="181"/>
        <v>1.5671019782197582</v>
      </c>
      <c r="JA16" s="2">
        <f t="shared" si="96"/>
        <v>1.3974226605780323E-3</v>
      </c>
      <c r="JB16" s="2">
        <f>(JA16+JA15)/2*(GW16-GW15)*60</f>
        <v>0.75731380297546003</v>
      </c>
      <c r="JC16" s="2">
        <f t="shared" si="182"/>
        <v>3.3402454216380271</v>
      </c>
      <c r="JD16" s="2">
        <f t="shared" si="183"/>
        <v>1.178603162579211E-3</v>
      </c>
      <c r="JE16" s="2">
        <f t="shared" si="184"/>
        <v>18.714257799285296</v>
      </c>
      <c r="JF16" s="2">
        <f t="shared" si="185"/>
        <v>0.6387276150814396</v>
      </c>
      <c r="JG16" s="2">
        <f t="shared" si="185"/>
        <v>2.8172033621559236</v>
      </c>
      <c r="JH16" s="2">
        <f t="shared" si="186"/>
        <v>8.5545773124052218</v>
      </c>
      <c r="JI16" s="2">
        <f t="shared" si="97"/>
        <v>91.445422687594771</v>
      </c>
      <c r="JJ16" s="10">
        <v>60</v>
      </c>
      <c r="JK16" s="2">
        <f t="shared" si="98"/>
        <v>1</v>
      </c>
      <c r="JL16" s="2">
        <v>352603</v>
      </c>
      <c r="JM16" s="11">
        <v>30</v>
      </c>
      <c r="JN16" s="11">
        <v>851</v>
      </c>
      <c r="JO16" s="2">
        <f t="shared" si="187"/>
        <v>4252.5</v>
      </c>
      <c r="JP16" s="2">
        <f t="shared" si="99"/>
        <v>1.0431529693575017</v>
      </c>
      <c r="JQ16" s="2">
        <f t="shared" si="100"/>
        <v>9.3020468233051708E-4</v>
      </c>
      <c r="JR16" s="2">
        <f t="shared" si="101"/>
        <v>0.49487628825377017</v>
      </c>
      <c r="JS16" s="2">
        <f t="shared" si="102"/>
        <v>2.1978872279879651</v>
      </c>
      <c r="JT16" s="2">
        <f t="shared" si="103"/>
        <v>6.725942627082448E-4</v>
      </c>
      <c r="JU16" s="2">
        <f t="shared" si="104"/>
        <v>0.11373726484460925</v>
      </c>
      <c r="JV16" s="2">
        <f t="shared" si="105"/>
        <v>10.75386101327803</v>
      </c>
      <c r="JW16" s="2">
        <f t="shared" si="106"/>
        <v>0.35782549642291517</v>
      </c>
      <c r="JX16" s="2">
        <f t="shared" si="106"/>
        <v>1.589205438012592</v>
      </c>
      <c r="JY16" s="2">
        <f t="shared" si="107"/>
        <v>5.4499769449333169</v>
      </c>
      <c r="JZ16" s="2">
        <f t="shared" si="108"/>
        <v>94.550023055066688</v>
      </c>
      <c r="KA16" s="15">
        <v>60</v>
      </c>
      <c r="KB16" s="2">
        <f t="shared" si="109"/>
        <v>1</v>
      </c>
      <c r="KC16" s="2">
        <v>225790</v>
      </c>
      <c r="KD16" s="2">
        <v>30</v>
      </c>
      <c r="KE16" s="11">
        <v>850</v>
      </c>
      <c r="KF16" s="2">
        <f t="shared" si="188"/>
        <v>4247.5</v>
      </c>
      <c r="KG16" s="2">
        <f>KC16/KC5 *KC4</f>
        <v>0.78359053713217164</v>
      </c>
      <c r="KH16" s="2">
        <f t="shared" si="110"/>
        <v>6.987465962151019E-4</v>
      </c>
      <c r="KI16" s="2">
        <f t="shared" si="189"/>
        <v>0.37987812537275983</v>
      </c>
      <c r="KJ16" s="2">
        <f>KI16/KC6*100</f>
        <v>1.6652556784708041</v>
      </c>
      <c r="KK16" s="2">
        <f>KH16*KK8</f>
        <v>4.3342233321066651E-4</v>
      </c>
      <c r="KL16" s="2">
        <f>KK16/KC6/KQ16*100*3600</f>
        <v>7.0933503765939279E-2</v>
      </c>
      <c r="KM16" s="2">
        <f>KK16/KC6*3600*100</f>
        <v>6.8399105714466044</v>
      </c>
      <c r="KN16" s="2">
        <f>KI16*KK8</f>
        <v>0.2356328665164196</v>
      </c>
      <c r="KO16" s="2">
        <f>KJ16*KK8</f>
        <v>1.0329338353341206</v>
      </c>
      <c r="KP16" s="2">
        <f t="shared" si="190"/>
        <v>3.572920999131866</v>
      </c>
      <c r="KQ16" s="2">
        <f t="shared" si="111"/>
        <v>96.427079000868133</v>
      </c>
      <c r="KR16" s="2"/>
      <c r="KS16" s="2"/>
      <c r="KU16" s="11">
        <v>12</v>
      </c>
      <c r="KV16" s="11">
        <v>899</v>
      </c>
      <c r="KW16" s="2">
        <f t="shared" si="191"/>
        <v>1798</v>
      </c>
      <c r="LD16" s="2"/>
      <c r="LH16" s="2"/>
      <c r="LI16" s="10"/>
      <c r="LJ16" s="2"/>
      <c r="LK16" s="2"/>
      <c r="LL16" s="33">
        <v>30</v>
      </c>
      <c r="LM16" s="11">
        <v>904</v>
      </c>
      <c r="LN16" s="2">
        <f t="shared" si="192"/>
        <v>4512.5</v>
      </c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MA16" s="2"/>
      <c r="MB16" s="2"/>
      <c r="MC16" s="18">
        <v>30</v>
      </c>
      <c r="MD16" s="11">
        <v>901</v>
      </c>
      <c r="ME16" s="2">
        <f t="shared" si="193"/>
        <v>4505</v>
      </c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</row>
    <row r="17" spans="1:354" x14ac:dyDescent="0.25">
      <c r="A17" s="10">
        <v>200</v>
      </c>
      <c r="B17" s="2">
        <f t="shared" si="21"/>
        <v>3.3333333333333335</v>
      </c>
      <c r="C17" s="2">
        <v>15986</v>
      </c>
      <c r="D17" s="11">
        <v>370</v>
      </c>
      <c r="E17" s="11">
        <v>676</v>
      </c>
      <c r="F17" s="2">
        <f t="shared" si="114"/>
        <v>6755</v>
      </c>
      <c r="G17" s="2">
        <f t="shared" si="115"/>
        <v>3.3632765890047871E-2</v>
      </c>
      <c r="H17" s="2">
        <f t="shared" si="116"/>
        <v>2.9991149169539234E-5</v>
      </c>
      <c r="I17" s="2">
        <f t="shared" si="117"/>
        <v>3.4126423221803613E-2</v>
      </c>
      <c r="J17" s="2">
        <f t="shared" si="22"/>
        <v>0.15082968656049117</v>
      </c>
      <c r="K17" s="2">
        <f t="shared" si="23"/>
        <v>1.0986879609781161E-5</v>
      </c>
      <c r="L17" s="2">
        <f t="shared" si="0"/>
        <v>1.7537494341147216E-3</v>
      </c>
      <c r="M17" s="2">
        <f t="shared" si="24"/>
        <v>0.17481267665767478</v>
      </c>
      <c r="N17" s="2">
        <f t="shared" si="25"/>
        <v>1.2501785154375158E-2</v>
      </c>
      <c r="O17" s="2">
        <f t="shared" si="25"/>
        <v>5.5254555217385273E-2</v>
      </c>
      <c r="P17" s="2">
        <f t="shared" si="118"/>
        <v>0.32060837361366434</v>
      </c>
      <c r="Q17" s="2">
        <f t="shared" si="119"/>
        <v>99.679391626386334</v>
      </c>
      <c r="R17" s="10">
        <v>170</v>
      </c>
      <c r="S17" s="2">
        <f t="shared" si="26"/>
        <v>2.8333333333333335</v>
      </c>
      <c r="T17" s="2">
        <v>10721</v>
      </c>
      <c r="U17" s="11">
        <v>160</v>
      </c>
      <c r="V17" s="11">
        <v>676</v>
      </c>
      <c r="W17" s="2">
        <f t="shared" si="120"/>
        <v>6760</v>
      </c>
      <c r="X17" s="2">
        <f t="shared" si="27"/>
        <v>3.065111707770506E-2</v>
      </c>
      <c r="Y17" s="2">
        <f t="shared" si="28"/>
        <v>2.7332340952739757E-5</v>
      </c>
      <c r="Z17" s="2">
        <f t="shared" si="121"/>
        <v>1.638028391525494E-2</v>
      </c>
      <c r="AA17" s="2">
        <f t="shared" si="29"/>
        <v>7.2246409421222527E-2</v>
      </c>
      <c r="AB17" s="2">
        <f t="shared" si="30"/>
        <v>1.012312285041175E-5</v>
      </c>
      <c r="AC17" s="2">
        <f t="shared" si="1"/>
        <v>1.6119077453015127E-3</v>
      </c>
      <c r="AD17" s="2">
        <f t="shared" si="31"/>
        <v>0.16073551683727771</v>
      </c>
      <c r="AE17" s="2">
        <f t="shared" si="32"/>
        <v>6.0667919621472371E-3</v>
      </c>
      <c r="AF17" s="2">
        <f t="shared" si="32"/>
        <v>2.6758018251593262E-2</v>
      </c>
      <c r="AG17" s="2">
        <f t="shared" si="122"/>
        <v>0.28243408731087083</v>
      </c>
      <c r="AH17" s="2">
        <f t="shared" si="33"/>
        <v>99.717565912689125</v>
      </c>
      <c r="AI17" s="2">
        <v>420</v>
      </c>
      <c r="AJ17" s="2">
        <f t="shared" si="34"/>
        <v>7</v>
      </c>
      <c r="AK17" s="2">
        <v>25351</v>
      </c>
      <c r="AL17" s="11">
        <v>70</v>
      </c>
      <c r="AM17" s="11">
        <v>674</v>
      </c>
      <c r="AN17" s="2">
        <f t="shared" si="123"/>
        <v>6745</v>
      </c>
      <c r="AO17" s="2">
        <f t="shared" si="2"/>
        <v>5.0117697121636925E-2</v>
      </c>
      <c r="AP17" s="2">
        <f t="shared" si="124"/>
        <v>4.4691160260880382E-5</v>
      </c>
      <c r="AQ17" s="2">
        <f t="shared" si="125"/>
        <v>0.15714061398376011</v>
      </c>
      <c r="AR17" s="2">
        <f t="shared" si="35"/>
        <v>0.69693452009437951</v>
      </c>
      <c r="AS17" s="2">
        <f t="shared" si="36"/>
        <v>1.9266618441886208E-5</v>
      </c>
      <c r="AT17" s="2">
        <f t="shared" si="3"/>
        <v>3.1222613662458929E-3</v>
      </c>
      <c r="AU17" s="2">
        <f t="shared" si="37"/>
        <v>0.30761784680624082</v>
      </c>
      <c r="AV17" s="2">
        <f t="shared" si="38"/>
        <v>6.7744230261100713E-2</v>
      </c>
      <c r="AW17" s="2">
        <f t="shared" si="38"/>
        <v>0.30045251452983807</v>
      </c>
      <c r="AX17" s="2">
        <f t="shared" si="126"/>
        <v>1.4759462062233675</v>
      </c>
      <c r="AY17" s="2">
        <f t="shared" si="127"/>
        <v>98.524053793776631</v>
      </c>
      <c r="AZ17" s="2">
        <v>70</v>
      </c>
      <c r="BA17" s="2">
        <f t="shared" si="39"/>
        <v>1.1666666666666667</v>
      </c>
      <c r="BB17" s="2">
        <v>8776</v>
      </c>
      <c r="BC17" s="11">
        <v>40</v>
      </c>
      <c r="BD17" s="11">
        <v>700</v>
      </c>
      <c r="BE17" s="2">
        <f t="shared" si="128"/>
        <v>7000</v>
      </c>
      <c r="BF17" s="2">
        <f t="shared" si="40"/>
        <v>2.0373715539618607E-2</v>
      </c>
      <c r="BG17" s="2">
        <f t="shared" si="41"/>
        <v>1.8167733926018528E-5</v>
      </c>
      <c r="BH17" s="2">
        <f t="shared" si="129"/>
        <v>1.0541674418649902E-2</v>
      </c>
      <c r="BI17" s="2">
        <f t="shared" si="130"/>
        <v>4.6640449600256179E-2</v>
      </c>
      <c r="BJ17" s="2">
        <f t="shared" si="131"/>
        <v>1.0247890026609806E-5</v>
      </c>
      <c r="BK17" s="2">
        <f t="shared" si="4"/>
        <v>1.632063760207863E-3</v>
      </c>
      <c r="BL17" s="2">
        <f t="shared" si="132"/>
        <v>0.1632262812839364</v>
      </c>
      <c r="BM17" s="2">
        <f t="shared" si="133"/>
        <v>5.9462518822515709E-3</v>
      </c>
      <c r="BN17" s="2">
        <f t="shared" si="133"/>
        <v>2.6308520848825637E-2</v>
      </c>
      <c r="BO17" s="2">
        <f t="shared" si="134"/>
        <v>0.13096603008625357</v>
      </c>
      <c r="BP17" s="2">
        <f t="shared" si="135"/>
        <v>99.869033969913744</v>
      </c>
      <c r="BQ17" s="10">
        <v>70</v>
      </c>
      <c r="BR17" s="2">
        <f t="shared" si="42"/>
        <v>1.1666666666666667</v>
      </c>
      <c r="BS17" s="2">
        <v>8065</v>
      </c>
      <c r="BT17" s="11">
        <v>30</v>
      </c>
      <c r="BU17" s="11">
        <v>701</v>
      </c>
      <c r="BV17" s="2">
        <f t="shared" si="136"/>
        <v>3500</v>
      </c>
      <c r="BW17" s="2">
        <f t="shared" si="43"/>
        <v>1.8063047436542686E-2</v>
      </c>
      <c r="BX17" s="2">
        <f t="shared" si="137"/>
        <v>1.6107255403758408E-5</v>
      </c>
      <c r="BY17" s="2">
        <f t="shared" si="138"/>
        <v>9.2826921749694612E-3</v>
      </c>
      <c r="BZ17" s="2">
        <f t="shared" si="44"/>
        <v>4.1058598463267912E-2</v>
      </c>
      <c r="CA17" s="2">
        <f t="shared" si="45"/>
        <v>1.4035967055995201E-5</v>
      </c>
      <c r="CB17" s="2">
        <f t="shared" si="46"/>
        <v>2.23901495419193E-3</v>
      </c>
      <c r="CC17" s="2">
        <f t="shared" si="47"/>
        <v>0.22349870579776865</v>
      </c>
      <c r="CD17" s="2">
        <f t="shared" si="48"/>
        <v>8.0889982987675264E-3</v>
      </c>
      <c r="CE17" s="2">
        <f t="shared" si="48"/>
        <v>3.5778729581781667E-2</v>
      </c>
      <c r="CF17" s="2">
        <f t="shared" si="139"/>
        <v>0.17989590496941907</v>
      </c>
      <c r="CG17" s="2">
        <f t="shared" si="140"/>
        <v>99.820104095030587</v>
      </c>
      <c r="CH17" s="40">
        <v>70</v>
      </c>
      <c r="CI17" s="40">
        <v>1.1666666666666667</v>
      </c>
      <c r="CJ17" s="40">
        <v>16638</v>
      </c>
      <c r="CK17" s="40">
        <v>70</v>
      </c>
      <c r="CL17" s="40">
        <v>726</v>
      </c>
      <c r="CM17" s="40">
        <v>7255</v>
      </c>
      <c r="CN17" s="40">
        <v>3.5111442521808416E-2</v>
      </c>
      <c r="CO17" s="40">
        <v>3.1309720814274671E-5</v>
      </c>
      <c r="CP17" s="40">
        <v>1.8540254981276497E-2</v>
      </c>
      <c r="CQ17" s="40">
        <v>8.1704646529920488E-2</v>
      </c>
      <c r="CR17" s="40">
        <v>2.4117994039680558E-5</v>
      </c>
      <c r="CS17" s="40">
        <v>3.8391208075758119E-3</v>
      </c>
      <c r="CT17" s="40">
        <v>0.38262622860614848</v>
      </c>
      <c r="CU17" s="40">
        <v>1.4281627159342756E-2</v>
      </c>
      <c r="CV17" s="40">
        <v>6.2937392182827082E-2</v>
      </c>
      <c r="CW17" s="40">
        <v>0.33493401637564901</v>
      </c>
      <c r="CX17" s="40">
        <v>99.665065983624345</v>
      </c>
      <c r="CY17" s="10">
        <v>70</v>
      </c>
      <c r="CZ17" s="2">
        <f t="shared" si="49"/>
        <v>1.1666666666666667</v>
      </c>
      <c r="DA17" s="2">
        <v>9504</v>
      </c>
      <c r="DB17" s="11">
        <v>35</v>
      </c>
      <c r="DC17" s="11">
        <v>725</v>
      </c>
      <c r="DD17" s="2">
        <f t="shared" si="141"/>
        <v>3622.5</v>
      </c>
      <c r="DE17" s="2">
        <f t="shared" si="50"/>
        <v>2.1285951994656129E-2</v>
      </c>
      <c r="DF17" s="2">
        <f t="shared" si="51"/>
        <v>1.8981197192476124E-5</v>
      </c>
      <c r="DG17" s="2">
        <f t="shared" si="142"/>
        <v>1.1575654348441879E-2</v>
      </c>
      <c r="DH17" s="2">
        <f t="shared" si="52"/>
        <v>5.0909969646803208E-2</v>
      </c>
      <c r="DI17" s="2">
        <f t="shared" si="53"/>
        <v>1.7780644062530887E-5</v>
      </c>
      <c r="DJ17" s="2">
        <f t="shared" si="54"/>
        <v>2.8226838812704883E-3</v>
      </c>
      <c r="DK17" s="2">
        <f t="shared" si="55"/>
        <v>0.28151871852715199</v>
      </c>
      <c r="DL17" s="2">
        <f t="shared" si="56"/>
        <v>1.0843498841164669E-2</v>
      </c>
      <c r="DM17" s="2">
        <f t="shared" si="56"/>
        <v>4.7689934430630763E-2</v>
      </c>
      <c r="DN17" s="2">
        <f t="shared" si="143"/>
        <v>0.26558751579344125</v>
      </c>
      <c r="DO17" s="2">
        <f t="shared" si="57"/>
        <v>99.734412484206558</v>
      </c>
      <c r="DP17" s="6">
        <v>70</v>
      </c>
      <c r="DQ17" s="2">
        <f t="shared" si="58"/>
        <v>1.1666666666666667</v>
      </c>
      <c r="DR17" s="2">
        <v>26442</v>
      </c>
      <c r="DS17" s="11">
        <v>35</v>
      </c>
      <c r="DT17" s="11">
        <v>750</v>
      </c>
      <c r="DU17" s="2">
        <f t="shared" si="144"/>
        <v>3750</v>
      </c>
      <c r="DV17" s="2">
        <f t="shared" si="145"/>
        <v>5.7603138614043543E-2</v>
      </c>
      <c r="DW17" s="2">
        <f t="shared" si="59"/>
        <v>5.1366109122729871E-5</v>
      </c>
      <c r="DX17" s="2">
        <f>(DW17+DW16)/2*(CH17-CH16)*60</f>
        <v>2.9511327432107076E-2</v>
      </c>
      <c r="DY17" s="2">
        <f t="shared" si="146"/>
        <v>0.13039358193795239</v>
      </c>
      <c r="DZ17" s="2">
        <f t="shared" si="147"/>
        <v>4.7949454620341289E-5</v>
      </c>
      <c r="EA17" s="2">
        <f t="shared" si="60"/>
        <v>7.6740380595602051E-3</v>
      </c>
      <c r="EB17" s="2">
        <f t="shared" si="148"/>
        <v>0.7626998194332425</v>
      </c>
      <c r="EC17" s="2">
        <f t="shared" si="149"/>
        <v>2.7548359797134811E-2</v>
      </c>
      <c r="ED17" s="2">
        <f t="shared" si="149"/>
        <v>0.12172035699606677</v>
      </c>
      <c r="EE17" s="2">
        <f t="shared" si="150"/>
        <v>0.61297409346541143</v>
      </c>
      <c r="EF17" s="2">
        <f t="shared" si="61"/>
        <v>99.387025906534589</v>
      </c>
      <c r="EG17" s="10">
        <v>70</v>
      </c>
      <c r="EH17" s="2">
        <f t="shared" si="62"/>
        <v>1.1666666666666667</v>
      </c>
      <c r="EI17" s="2">
        <v>32379</v>
      </c>
      <c r="EJ17" s="11">
        <v>70</v>
      </c>
      <c r="EK17" s="11">
        <v>750</v>
      </c>
      <c r="EL17" s="2">
        <f t="shared" si="151"/>
        <v>7505</v>
      </c>
      <c r="EM17" s="2">
        <f t="shared" si="5"/>
        <v>6.1619040656429855E-2</v>
      </c>
      <c r="EN17" s="2">
        <f t="shared" si="152"/>
        <v>5.4947185909492283E-5</v>
      </c>
      <c r="EO17" s="2">
        <f t="shared" si="153"/>
        <v>3.1957747624354292E-2</v>
      </c>
      <c r="EP17" s="2">
        <f t="shared" si="63"/>
        <v>0.14180376642596615</v>
      </c>
      <c r="EQ17" s="2">
        <f t="shared" si="64"/>
        <v>5.0521397070532006E-5</v>
      </c>
      <c r="ER17" s="2">
        <f t="shared" si="6"/>
        <v>8.0123792373508838E-3</v>
      </c>
      <c r="ES17" s="2">
        <f t="shared" si="65"/>
        <v>0.79628134502257009</v>
      </c>
      <c r="ET17" s="2">
        <f t="shared" si="66"/>
        <v>2.9383671438047855E-2</v>
      </c>
      <c r="EU17" s="2">
        <f t="shared" si="66"/>
        <v>0.1303820072151427</v>
      </c>
      <c r="EV17" s="2">
        <f t="shared" si="154"/>
        <v>0.61861509118445879</v>
      </c>
      <c r="EW17" s="2">
        <f t="shared" si="155"/>
        <v>99.381384908815548</v>
      </c>
      <c r="EX17" s="2">
        <v>70</v>
      </c>
      <c r="EY17" s="2">
        <f t="shared" si="67"/>
        <v>1.1666666666666667</v>
      </c>
      <c r="EZ17" s="2">
        <v>29562</v>
      </c>
      <c r="FA17" s="11">
        <v>70</v>
      </c>
      <c r="FB17" s="11">
        <v>750</v>
      </c>
      <c r="FC17" s="2">
        <f t="shared" si="156"/>
        <v>7500</v>
      </c>
      <c r="FD17" s="2">
        <f t="shared" si="7"/>
        <v>5.4752545893754355E-2</v>
      </c>
      <c r="FE17" s="2">
        <f t="shared" si="157"/>
        <v>4.8824166786637505E-5</v>
      </c>
      <c r="FF17" s="2">
        <f t="shared" si="158"/>
        <v>2.8399671117074164E-2</v>
      </c>
      <c r="FG17" s="2">
        <f t="shared" si="68"/>
        <v>0.12507947975615455</v>
      </c>
      <c r="FH17" s="2">
        <f t="shared" si="69"/>
        <v>5.6525963099115702E-5</v>
      </c>
      <c r="FI17" s="2">
        <f t="shared" si="8"/>
        <v>9.030051443978955E-3</v>
      </c>
      <c r="FJ17" s="2">
        <f t="shared" si="70"/>
        <v>0.89623773813522178</v>
      </c>
      <c r="FK17" s="2">
        <f t="shared" si="71"/>
        <v>3.2879593595647592E-2</v>
      </c>
      <c r="FL17" s="2">
        <f t="shared" si="71"/>
        <v>0.14481021433606947</v>
      </c>
      <c r="FM17" s="2">
        <f t="shared" si="159"/>
        <v>0.7494316399698927</v>
      </c>
      <c r="FN17" s="2">
        <f t="shared" si="160"/>
        <v>99.250568360030101</v>
      </c>
      <c r="FO17" s="2">
        <v>70</v>
      </c>
      <c r="FP17" s="2">
        <f t="shared" si="72"/>
        <v>1.1666666666666667</v>
      </c>
      <c r="FQ17" s="2">
        <v>68345</v>
      </c>
      <c r="FR17" s="2">
        <v>14</v>
      </c>
      <c r="FS17" s="2">
        <v>777</v>
      </c>
      <c r="FT17" s="2">
        <f t="shared" si="161"/>
        <v>1554</v>
      </c>
      <c r="FU17" s="2">
        <f t="shared" si="73"/>
        <v>0.14636530434272463</v>
      </c>
      <c r="FV17" s="2">
        <f t="shared" si="74"/>
        <v>1.3051747483802957E-4</v>
      </c>
      <c r="FW17" s="2">
        <f t="shared" si="162"/>
        <v>7.5004245906737849E-2</v>
      </c>
      <c r="FX17" s="2">
        <f t="shared" si="163"/>
        <v>0.33053021054348364</v>
      </c>
      <c r="FY17" s="2">
        <f t="shared" si="164"/>
        <v>1.1536194149770254E-4</v>
      </c>
      <c r="FZ17" s="2">
        <f t="shared" si="75"/>
        <v>1.8610949175391352E-2</v>
      </c>
      <c r="GA17" s="2">
        <f t="shared" si="165"/>
        <v>1.8301655174784579</v>
      </c>
      <c r="GB17" s="2">
        <f t="shared" si="166"/>
        <v>6.6294842427117057E-2</v>
      </c>
      <c r="GC17" s="2">
        <f t="shared" si="166"/>
        <v>0.29214943714824571</v>
      </c>
      <c r="GD17" s="2">
        <f t="shared" si="194"/>
        <v>1.6618926723831109</v>
      </c>
      <c r="GE17" s="2">
        <f t="shared" si="76"/>
        <v>98.338107327616882</v>
      </c>
      <c r="GF17" s="2">
        <v>70</v>
      </c>
      <c r="GG17" s="2">
        <f t="shared" si="77"/>
        <v>1.1666666666666667</v>
      </c>
      <c r="GH17" s="2">
        <v>38813</v>
      </c>
      <c r="GI17" s="2">
        <v>35</v>
      </c>
      <c r="GJ17" s="11">
        <v>775</v>
      </c>
      <c r="GK17" s="2">
        <f t="shared" si="167"/>
        <v>3872.5</v>
      </c>
      <c r="GL17" s="2">
        <f>GH17/GH5 *GH4</f>
        <v>0.10512766518483191</v>
      </c>
      <c r="GM17" s="2">
        <f t="shared" si="78"/>
        <v>9.374487660964665E-5</v>
      </c>
      <c r="GN17" s="2">
        <f>(GM17+GM16)/2*(GF17-GF16)*60</f>
        <v>5.4552837478579946E-2</v>
      </c>
      <c r="GO17" s="2">
        <f>GN17/GH6*100</f>
        <v>0.23938232251779343</v>
      </c>
      <c r="GP17" s="2">
        <f>GM17*GP8</f>
        <v>8.2565093583344815E-5</v>
      </c>
      <c r="GQ17" s="2">
        <f>GP17/GH6/GV17*100*3600</f>
        <v>1.3184175775149132E-2</v>
      </c>
      <c r="GR17" s="2">
        <f>GP17/GH6*3600*100</f>
        <v>1.3042886344290725</v>
      </c>
      <c r="GS17" s="2">
        <f>GN17*GP8</f>
        <v>4.8047000482077135E-2</v>
      </c>
      <c r="GT17" s="2">
        <f>GO17*GP8</f>
        <v>0.21083417649777142</v>
      </c>
      <c r="GU17" s="2">
        <f t="shared" si="168"/>
        <v>1.0716591864978435</v>
      </c>
      <c r="GV17" s="2">
        <f t="shared" si="79"/>
        <v>98.92834081350216</v>
      </c>
      <c r="GW17" s="2">
        <v>70</v>
      </c>
      <c r="GX17" s="2">
        <f t="shared" si="80"/>
        <v>1.1666666666666667</v>
      </c>
      <c r="GY17" s="2">
        <v>54608</v>
      </c>
      <c r="GZ17" s="11">
        <v>70</v>
      </c>
      <c r="HA17" s="11">
        <v>774</v>
      </c>
      <c r="HB17" s="2">
        <f t="shared" si="169"/>
        <v>7745</v>
      </c>
      <c r="HC17" s="2">
        <f t="shared" si="9"/>
        <v>0.10114089121731067</v>
      </c>
      <c r="HD17" s="2">
        <f t="shared" si="170"/>
        <v>9.0189774030332898E-5</v>
      </c>
      <c r="HE17" s="2">
        <f t="shared" si="171"/>
        <v>5.3384524317632145E-2</v>
      </c>
      <c r="HF17" s="2">
        <f t="shared" si="81"/>
        <v>0.23667129647298393</v>
      </c>
      <c r="HG17" s="2">
        <f t="shared" si="82"/>
        <v>9.0391093659748382E-5</v>
      </c>
      <c r="HH17" s="2">
        <f t="shared" si="10"/>
        <v>1.4618236103203943E-2</v>
      </c>
      <c r="HI17" s="2">
        <f t="shared" si="83"/>
        <v>1.442641277753073</v>
      </c>
      <c r="HJ17" s="2">
        <f t="shared" si="84"/>
        <v>5.3503688078354435E-2</v>
      </c>
      <c r="HK17" s="2">
        <f t="shared" si="84"/>
        <v>0.23719958893420243</v>
      </c>
      <c r="HL17" s="2">
        <f t="shared" si="172"/>
        <v>1.3122193698265061</v>
      </c>
      <c r="HM17" s="2">
        <f t="shared" si="173"/>
        <v>98.687780630173492</v>
      </c>
      <c r="HN17" s="2">
        <v>70</v>
      </c>
      <c r="HO17" s="2">
        <f t="shared" si="85"/>
        <v>1.1666666666666667</v>
      </c>
      <c r="HP17" s="2">
        <v>98148</v>
      </c>
      <c r="HQ17" s="11">
        <v>35</v>
      </c>
      <c r="HR17" s="11">
        <v>800</v>
      </c>
      <c r="HS17" s="2">
        <f t="shared" si="174"/>
        <v>4002.5</v>
      </c>
      <c r="HT17" s="2">
        <f t="shared" si="86"/>
        <v>0.23015022043793928</v>
      </c>
      <c r="HU17" s="2">
        <f t="shared" si="87"/>
        <v>2.0523050691465892E-4</v>
      </c>
      <c r="HV17" s="2">
        <f>(HU17+HU16)/2*(EY17-EY16)*60</f>
        <v>1.9441255822978526E-3</v>
      </c>
      <c r="HW17" s="2">
        <f t="shared" si="88"/>
        <v>8.5795101623463814E-3</v>
      </c>
      <c r="HX17" s="2">
        <f t="shared" si="89"/>
        <v>1.7138574515100131E-4</v>
      </c>
      <c r="HY17" s="2">
        <f t="shared" si="90"/>
        <v>2.7237043168768033E-2</v>
      </c>
      <c r="HZ17" s="2">
        <f t="shared" si="175"/>
        <v>2.7227977040860574</v>
      </c>
      <c r="IA17" s="2">
        <f t="shared" si="91"/>
        <v>1.6235179486634244E-3</v>
      </c>
      <c r="IB17" s="2">
        <f t="shared" si="91"/>
        <v>7.1646548279284926E-3</v>
      </c>
      <c r="IC17" s="2">
        <f t="shared" si="176"/>
        <v>3.3286020994565485E-2</v>
      </c>
      <c r="ID17" s="2">
        <f t="shared" si="92"/>
        <v>99.966713979005434</v>
      </c>
      <c r="IE17" s="2">
        <v>70</v>
      </c>
      <c r="IF17" s="2">
        <f t="shared" si="93"/>
        <v>1.1666666666666667</v>
      </c>
      <c r="IG17" s="2">
        <v>63702</v>
      </c>
      <c r="IH17" s="2">
        <v>35</v>
      </c>
      <c r="II17" s="11">
        <v>798</v>
      </c>
      <c r="IJ17" s="2">
        <f t="shared" si="177"/>
        <v>3990</v>
      </c>
      <c r="IK17" s="2">
        <f>IG17/IG5 *IG4</f>
        <v>0.17964387536854398</v>
      </c>
      <c r="IL17" s="2">
        <f t="shared" si="94"/>
        <v>1.6019277989760507E-4</v>
      </c>
      <c r="IM17" s="2">
        <f t="shared" si="178"/>
        <v>9.4348070296573355E-2</v>
      </c>
      <c r="IN17" s="2">
        <f>IM17/IG6*100</f>
        <v>0.41594359758484745</v>
      </c>
      <c r="IO17" s="2">
        <f>IL17*IO8</f>
        <v>1.1980194295399775E-4</v>
      </c>
      <c r="IP17" s="2">
        <f>IO17/IG6/IU17*100*3600</f>
        <v>1.9330802563122813E-2</v>
      </c>
      <c r="IQ17" s="2">
        <f>IO17/IG6*3600*100</f>
        <v>1.9013750209822902</v>
      </c>
      <c r="IR17" s="2">
        <f>IM17*IO8</f>
        <v>7.0559248317650508E-2</v>
      </c>
      <c r="IS17" s="2">
        <f>IN17*IO8</f>
        <v>0.31106802180343129</v>
      </c>
      <c r="IT17" s="2">
        <f t="shared" si="179"/>
        <v>1.6401406628856234</v>
      </c>
      <c r="IU17" s="2">
        <f t="shared" si="95"/>
        <v>98.359859337114372</v>
      </c>
      <c r="IV17" s="2">
        <v>799765</v>
      </c>
      <c r="IW17" s="11">
        <v>28</v>
      </c>
      <c r="IX17" s="11">
        <v>853</v>
      </c>
      <c r="IY17" s="2">
        <f t="shared" si="180"/>
        <v>3410</v>
      </c>
      <c r="IZ17" s="2">
        <f t="shared" si="181"/>
        <v>1.7297936133862286</v>
      </c>
      <c r="JA17" s="2">
        <f t="shared" si="96"/>
        <v>1.5424987186954437E-3</v>
      </c>
      <c r="JB17" s="2">
        <f>(JA17+JA16)/2*(GW17-GW16)*60</f>
        <v>0.88197641378204283</v>
      </c>
      <c r="JC17" s="2">
        <f t="shared" si="182"/>
        <v>3.8900884501951394</v>
      </c>
      <c r="JD17" s="2">
        <f t="shared" si="183"/>
        <v>1.3009620635297502E-3</v>
      </c>
      <c r="JE17" s="2">
        <f t="shared" si="184"/>
        <v>20.657113621438842</v>
      </c>
      <c r="JF17" s="2">
        <f t="shared" si="185"/>
        <v>0.74386956783268832</v>
      </c>
      <c r="JG17" s="2">
        <f t="shared" si="185"/>
        <v>3.2809476183936783</v>
      </c>
      <c r="JH17" s="2">
        <f t="shared" si="186"/>
        <v>11.835524930798901</v>
      </c>
      <c r="JI17" s="2">
        <f t="shared" si="97"/>
        <v>88.164475069201103</v>
      </c>
      <c r="JJ17" s="10">
        <v>70</v>
      </c>
      <c r="JK17" s="2">
        <f t="shared" si="98"/>
        <v>1.1666666666666667</v>
      </c>
      <c r="JL17" s="2">
        <v>440594</v>
      </c>
      <c r="JM17" s="11">
        <v>35</v>
      </c>
      <c r="JN17" s="11">
        <v>851</v>
      </c>
      <c r="JO17" s="2">
        <f t="shared" si="187"/>
        <v>4255</v>
      </c>
      <c r="JP17" s="2">
        <f t="shared" si="99"/>
        <v>1.3034686017450194</v>
      </c>
      <c r="JQ17" s="2">
        <f>JP17/100*0.01/60*12*1.293/29*1000</f>
        <v>1.1623344152112483E-3</v>
      </c>
      <c r="JR17" s="2">
        <f t="shared" si="101"/>
        <v>0.6277617292625296</v>
      </c>
      <c r="JS17" s="2">
        <f t="shared" si="102"/>
        <v>2.788069502853658</v>
      </c>
      <c r="JT17" s="2">
        <f t="shared" si="103"/>
        <v>8.4043810342985278E-4</v>
      </c>
      <c r="JU17" s="2">
        <f t="shared" si="104"/>
        <v>0.14521627181681354</v>
      </c>
      <c r="JV17" s="2">
        <f t="shared" si="105"/>
        <v>13.437454131939377</v>
      </c>
      <c r="JW17" s="2">
        <f t="shared" si="106"/>
        <v>0.45390970984142925</v>
      </c>
      <c r="JX17" s="2">
        <f t="shared" si="106"/>
        <v>2.0159429287681174</v>
      </c>
      <c r="JY17" s="2">
        <f t="shared" si="107"/>
        <v>7.4659198737014343</v>
      </c>
      <c r="JZ17" s="2">
        <f>100-JY17</f>
        <v>92.534080126298562</v>
      </c>
      <c r="KA17" s="2">
        <v>70</v>
      </c>
      <c r="KB17" s="2">
        <f t="shared" si="109"/>
        <v>1.1666666666666667</v>
      </c>
      <c r="KC17" s="2">
        <v>277911</v>
      </c>
      <c r="KD17" s="2">
        <v>35</v>
      </c>
      <c r="KE17" s="11">
        <v>850</v>
      </c>
      <c r="KF17" s="2">
        <f t="shared" si="188"/>
        <v>4250</v>
      </c>
      <c r="KG17" s="2">
        <f>KC17/KC5 *KC4</f>
        <v>0.96447331487195598</v>
      </c>
      <c r="KH17" s="2">
        <f t="shared" si="110"/>
        <v>8.6004413526168198E-4</v>
      </c>
      <c r="KI17" s="2">
        <f t="shared" si="189"/>
        <v>0.46763721944303516</v>
      </c>
      <c r="KJ17" s="2">
        <f>KI17/KC6*100</f>
        <v>2.0499615090436398</v>
      </c>
      <c r="KK17" s="2">
        <f>KH17*KK8</f>
        <v>5.3347284664914088E-4</v>
      </c>
      <c r="KL17" s="2">
        <f>KK17/KC6/KQ17*100*3600</f>
        <v>8.8474370301918029E-2</v>
      </c>
      <c r="KM17" s="2">
        <f>KK17/KC6*3600*100</f>
        <v>8.4188245131374142</v>
      </c>
      <c r="KN17" s="2">
        <f>KI17*KK8</f>
        <v>0.29006855395794223</v>
      </c>
      <c r="KO17" s="2">
        <f>KJ17*KK8</f>
        <v>1.2715612570486683</v>
      </c>
      <c r="KP17" s="2">
        <f t="shared" si="190"/>
        <v>4.8444822561805339</v>
      </c>
      <c r="KQ17" s="2">
        <f t="shared" si="111"/>
        <v>95.155517743819473</v>
      </c>
      <c r="KR17" s="2"/>
      <c r="KS17" s="2"/>
      <c r="KU17" s="11">
        <v>14</v>
      </c>
      <c r="KV17" s="11">
        <v>900</v>
      </c>
      <c r="KW17" s="2">
        <f t="shared" si="191"/>
        <v>1799</v>
      </c>
      <c r="LD17" s="2"/>
      <c r="LH17" s="2"/>
      <c r="LI17" s="10"/>
      <c r="LJ17" s="2"/>
      <c r="LK17" s="2"/>
      <c r="LL17" s="11">
        <v>35</v>
      </c>
      <c r="LM17" s="11">
        <v>901</v>
      </c>
      <c r="LN17" s="2">
        <f t="shared" si="192"/>
        <v>4512.5</v>
      </c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MA17" s="2"/>
      <c r="MB17" s="2"/>
      <c r="MC17" s="18">
        <v>35</v>
      </c>
      <c r="MD17" s="11">
        <v>903</v>
      </c>
      <c r="ME17" s="2">
        <f t="shared" si="193"/>
        <v>4510</v>
      </c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</row>
    <row r="18" spans="1:354" x14ac:dyDescent="0.25">
      <c r="A18" s="10">
        <v>230</v>
      </c>
      <c r="B18" s="2">
        <f t="shared" si="21"/>
        <v>3.8333333333333335</v>
      </c>
      <c r="C18" s="2">
        <v>17458</v>
      </c>
      <c r="D18" s="11">
        <v>380</v>
      </c>
      <c r="E18" s="11">
        <v>676</v>
      </c>
      <c r="F18" s="2">
        <f t="shared" si="114"/>
        <v>6760</v>
      </c>
      <c r="G18" s="2">
        <f t="shared" si="115"/>
        <v>3.6729690160669071E-2</v>
      </c>
      <c r="H18" s="2">
        <f t="shared" si="116"/>
        <v>3.2752751294996627E-5</v>
      </c>
      <c r="I18" s="2">
        <f t="shared" si="117"/>
        <v>5.6469510418082278E-2</v>
      </c>
      <c r="J18" s="2">
        <f t="shared" si="22"/>
        <v>0.24958017138877864</v>
      </c>
      <c r="K18" s="2">
        <f t="shared" si="23"/>
        <v>1.1998557752255696E-5</v>
      </c>
      <c r="L18" s="2">
        <f t="shared" si="0"/>
        <v>1.9169940381693123E-3</v>
      </c>
      <c r="M18" s="2">
        <f t="shared" si="24"/>
        <v>0.1909095276548034</v>
      </c>
      <c r="N18" s="2">
        <f t="shared" si="25"/>
        <v>2.0686893625833175E-2</v>
      </c>
      <c r="O18" s="2">
        <f t="shared" si="25"/>
        <v>9.1430551078119551E-2</v>
      </c>
      <c r="P18" s="2">
        <f t="shared" si="118"/>
        <v>0.41203892469178388</v>
      </c>
      <c r="Q18" s="2">
        <f t="shared" si="119"/>
        <v>99.587961075308215</v>
      </c>
      <c r="R18" s="10">
        <v>180</v>
      </c>
      <c r="S18" s="2">
        <f t="shared" si="26"/>
        <v>3</v>
      </c>
      <c r="T18" s="2">
        <v>11647</v>
      </c>
      <c r="U18" s="11">
        <v>170</v>
      </c>
      <c r="V18" s="11">
        <v>676</v>
      </c>
      <c r="W18" s="2">
        <f t="shared" si="120"/>
        <v>6760</v>
      </c>
      <c r="X18" s="2">
        <f t="shared" si="27"/>
        <v>3.329853190971279E-2</v>
      </c>
      <c r="Y18" s="2">
        <f t="shared" si="28"/>
        <v>2.9693104661557678E-5</v>
      </c>
      <c r="Z18" s="2">
        <f t="shared" si="121"/>
        <v>1.710763368428923E-2</v>
      </c>
      <c r="AA18" s="2">
        <f t="shared" si="29"/>
        <v>7.5454437406448388E-2</v>
      </c>
      <c r="AB18" s="2">
        <f t="shared" si="30"/>
        <v>1.0997482682468576E-5</v>
      </c>
      <c r="AC18" s="2">
        <f t="shared" si="1"/>
        <v>1.7516232095588929E-3</v>
      </c>
      <c r="AD18" s="2">
        <f t="shared" si="31"/>
        <v>0.17461865167463603</v>
      </c>
      <c r="AE18" s="2">
        <f t="shared" si="32"/>
        <v>6.3361816598640971E-3</v>
      </c>
      <c r="AF18" s="2">
        <f t="shared" si="32"/>
        <v>2.7946180709326141E-2</v>
      </c>
      <c r="AG18" s="2">
        <f t="shared" si="122"/>
        <v>0.31038026802019697</v>
      </c>
      <c r="AH18" s="2">
        <f t="shared" si="33"/>
        <v>99.689619731979803</v>
      </c>
      <c r="AI18" s="2">
        <v>480</v>
      </c>
      <c r="AJ18" s="2">
        <f t="shared" si="34"/>
        <v>8</v>
      </c>
      <c r="AK18" s="2">
        <v>26427</v>
      </c>
      <c r="AL18" s="11">
        <v>90</v>
      </c>
      <c r="AM18" s="11">
        <v>674</v>
      </c>
      <c r="AN18" s="2">
        <f t="shared" si="123"/>
        <v>13480</v>
      </c>
      <c r="AO18" s="2">
        <f t="shared" si="2"/>
        <v>5.2244896920575094E-2</v>
      </c>
      <c r="AP18" s="2">
        <f t="shared" si="124"/>
        <v>4.6588035667795576E-5</v>
      </c>
      <c r="AQ18" s="2">
        <f t="shared" si="125"/>
        <v>0.16430255267161673</v>
      </c>
      <c r="AR18" s="2">
        <f t="shared" si="35"/>
        <v>0.72869844271009843</v>
      </c>
      <c r="AS18" s="2">
        <f t="shared" si="36"/>
        <v>2.0084372433581584E-5</v>
      </c>
      <c r="AT18" s="2">
        <f t="shared" si="3"/>
        <v>3.2651940366542603E-3</v>
      </c>
      <c r="AU18" s="2">
        <f t="shared" si="37"/>
        <v>0.32067440485773835</v>
      </c>
      <c r="AV18" s="2">
        <f t="shared" si="38"/>
        <v>7.0831783575842022E-2</v>
      </c>
      <c r="AW18" s="2">
        <f t="shared" si="38"/>
        <v>0.31414612583198959</v>
      </c>
      <c r="AX18" s="2">
        <f t="shared" si="126"/>
        <v>1.790092332055357</v>
      </c>
      <c r="AY18" s="2">
        <f t="shared" si="127"/>
        <v>98.209907667944648</v>
      </c>
      <c r="AZ18" s="2">
        <v>80</v>
      </c>
      <c r="BA18" s="2">
        <f t="shared" si="39"/>
        <v>1.3333333333333333</v>
      </c>
      <c r="BB18" s="2">
        <v>9384</v>
      </c>
      <c r="BC18" s="11">
        <v>50</v>
      </c>
      <c r="BD18" s="11">
        <v>700</v>
      </c>
      <c r="BE18" s="2">
        <f t="shared" si="128"/>
        <v>7000</v>
      </c>
      <c r="BF18" s="2">
        <f t="shared" si="40"/>
        <v>2.1785203580649615E-2</v>
      </c>
      <c r="BG18" s="2">
        <f t="shared" si="41"/>
        <v>1.9426391882606867E-5</v>
      </c>
      <c r="BH18" s="2">
        <f t="shared" si="129"/>
        <v>1.1278237742587618E-2</v>
      </c>
      <c r="BI18" s="2">
        <f t="shared" si="130"/>
        <v>4.9899290959152368E-2</v>
      </c>
      <c r="BJ18" s="2">
        <f t="shared" si="131"/>
        <v>1.095786235297475E-5</v>
      </c>
      <c r="BK18" s="2">
        <f t="shared" si="4"/>
        <v>1.7456248802720268E-3</v>
      </c>
      <c r="BL18" s="2">
        <f t="shared" si="132"/>
        <v>0.17453457424435492</v>
      </c>
      <c r="BM18" s="2">
        <f t="shared" si="133"/>
        <v>6.3617258266577435E-3</v>
      </c>
      <c r="BN18" s="2">
        <f t="shared" si="133"/>
        <v>2.8146738459683848E-2</v>
      </c>
      <c r="BO18" s="2">
        <f t="shared" si="134"/>
        <v>0.15911276854593742</v>
      </c>
      <c r="BP18" s="2">
        <f t="shared" si="135"/>
        <v>99.840887231454062</v>
      </c>
      <c r="BQ18" s="10">
        <v>80</v>
      </c>
      <c r="BR18" s="2">
        <f t="shared" si="42"/>
        <v>1.3333333333333333</v>
      </c>
      <c r="BS18" s="2">
        <v>8455</v>
      </c>
      <c r="BT18" s="11">
        <v>35</v>
      </c>
      <c r="BU18" s="11">
        <v>701</v>
      </c>
      <c r="BV18" s="2">
        <f t="shared" si="136"/>
        <v>3505</v>
      </c>
      <c r="BW18" s="2">
        <f t="shared" si="43"/>
        <v>1.8936524001979965E-2</v>
      </c>
      <c r="BX18" s="2">
        <f t="shared" si="137"/>
        <v>1.6886155541075927E-5</v>
      </c>
      <c r="BY18" s="2">
        <f t="shared" si="138"/>
        <v>9.8980232834503003E-3</v>
      </c>
      <c r="BZ18" s="2">
        <f t="shared" si="44"/>
        <v>4.3780290880603229E-2</v>
      </c>
      <c r="CA18" s="2">
        <f t="shared" si="45"/>
        <v>1.471470569850458E-5</v>
      </c>
      <c r="CB18" s="2">
        <f t="shared" si="46"/>
        <v>2.3481846780820524E-3</v>
      </c>
      <c r="CC18" s="2">
        <f t="shared" si="47"/>
        <v>0.23430645474521189</v>
      </c>
      <c r="CD18" s="2">
        <f t="shared" si="48"/>
        <v>8.6252018263499337E-3</v>
      </c>
      <c r="CE18" s="2">
        <f t="shared" si="48"/>
        <v>3.8150430045248374E-2</v>
      </c>
      <c r="CF18" s="2">
        <f t="shared" si="139"/>
        <v>0.21804633501466744</v>
      </c>
      <c r="CG18" s="2">
        <f t="shared" si="140"/>
        <v>99.781953664985338</v>
      </c>
      <c r="CH18" s="40">
        <v>80</v>
      </c>
      <c r="CI18" s="40">
        <v>1.3333333333333333</v>
      </c>
      <c r="CJ18" s="40">
        <v>17046</v>
      </c>
      <c r="CK18" s="40">
        <v>80</v>
      </c>
      <c r="CL18" s="40">
        <v>725</v>
      </c>
      <c r="CM18" s="40">
        <v>7255</v>
      </c>
      <c r="CN18" s="40">
        <v>3.5972451570305701E-2</v>
      </c>
      <c r="CO18" s="40">
        <v>3.2077503365796729E-5</v>
      </c>
      <c r="CP18" s="40">
        <v>1.9016167254021422E-2</v>
      </c>
      <c r="CQ18" s="40">
        <v>8.3801933976244386E-2</v>
      </c>
      <c r="CR18" s="40">
        <v>2.4709419786055702E-5</v>
      </c>
      <c r="CS18" s="40">
        <v>3.9358136335874896E-3</v>
      </c>
      <c r="CT18" s="40">
        <v>0.39200905714751816</v>
      </c>
      <c r="CU18" s="40">
        <v>1.464822414772088E-2</v>
      </c>
      <c r="CV18" s="40">
        <v>6.4552940479472243E-2</v>
      </c>
      <c r="CW18" s="40">
        <v>0.39948695685512126</v>
      </c>
      <c r="CX18" s="40">
        <v>99.600513043144872</v>
      </c>
      <c r="CY18" s="10">
        <v>80</v>
      </c>
      <c r="CZ18" s="2">
        <f t="shared" si="49"/>
        <v>1.3333333333333333</v>
      </c>
      <c r="DA18" s="2">
        <v>11041</v>
      </c>
      <c r="DB18" s="11">
        <v>40</v>
      </c>
      <c r="DC18" s="11">
        <v>725</v>
      </c>
      <c r="DD18" s="2">
        <f t="shared" si="141"/>
        <v>3625</v>
      </c>
      <c r="DE18" s="2">
        <f t="shared" si="50"/>
        <v>2.4728345535879458E-2</v>
      </c>
      <c r="DF18" s="2">
        <f t="shared" si="51"/>
        <v>2.2050862605442852E-5</v>
      </c>
      <c r="DG18" s="2">
        <f t="shared" si="142"/>
        <v>1.2309617939375692E-2</v>
      </c>
      <c r="DH18" s="2">
        <f t="shared" si="52"/>
        <v>5.4137956852669339E-2</v>
      </c>
      <c r="DI18" s="2">
        <f t="shared" si="53"/>
        <v>2.0656154365993634E-5</v>
      </c>
      <c r="DJ18" s="2">
        <f t="shared" si="54"/>
        <v>3.2808404832258714E-3</v>
      </c>
      <c r="DK18" s="2">
        <f t="shared" si="55"/>
        <v>0.32704631431589704</v>
      </c>
      <c r="DL18" s="2">
        <f t="shared" si="56"/>
        <v>1.1531039528557356E-2</v>
      </c>
      <c r="DM18" s="2">
        <f t="shared" si="56"/>
        <v>5.0713752736920741E-2</v>
      </c>
      <c r="DN18" s="2">
        <f t="shared" si="143"/>
        <v>0.316301268530362</v>
      </c>
      <c r="DO18" s="2">
        <f t="shared" si="57"/>
        <v>99.683698731469633</v>
      </c>
      <c r="DP18" s="6">
        <v>80</v>
      </c>
      <c r="DQ18" s="2">
        <f t="shared" si="58"/>
        <v>1.3333333333333333</v>
      </c>
      <c r="DR18" s="2">
        <v>27803</v>
      </c>
      <c r="DS18" s="11">
        <v>40</v>
      </c>
      <c r="DT18" s="11">
        <v>750</v>
      </c>
      <c r="DU18" s="2">
        <f t="shared" si="144"/>
        <v>3750</v>
      </c>
      <c r="DV18" s="2">
        <f t="shared" si="145"/>
        <v>6.0568038079050472E-2</v>
      </c>
      <c r="DW18" s="2">
        <f t="shared" si="59"/>
        <v>5.4009981542215349E-5</v>
      </c>
      <c r="DX18" s="2">
        <f>(DW18+DW17)/2*(CH18-CH17)*60</f>
        <v>3.1612827199483565E-2</v>
      </c>
      <c r="DY18" s="2">
        <f t="shared" si="146"/>
        <v>0.13967890069362007</v>
      </c>
      <c r="DZ18" s="2">
        <f t="shared" si="147"/>
        <v>5.0417467922598463E-5</v>
      </c>
      <c r="EA18" s="2">
        <f t="shared" si="60"/>
        <v>8.0796294266372564E-3</v>
      </c>
      <c r="EB18" s="2">
        <f t="shared" si="148"/>
        <v>0.80195685196666067</v>
      </c>
      <c r="EC18" s="2">
        <f t="shared" si="149"/>
        <v>2.9510076762881924E-2</v>
      </c>
      <c r="ED18" s="2">
        <f t="shared" si="149"/>
        <v>0.13038805594999192</v>
      </c>
      <c r="EE18" s="2">
        <f t="shared" si="150"/>
        <v>0.74336214941540335</v>
      </c>
      <c r="EF18" s="2">
        <f t="shared" si="61"/>
        <v>99.256637850584596</v>
      </c>
      <c r="EG18" s="10">
        <v>80</v>
      </c>
      <c r="EH18" s="2">
        <f t="shared" si="62"/>
        <v>1.3333333333333333</v>
      </c>
      <c r="EI18" s="2">
        <v>33121</v>
      </c>
      <c r="EJ18" s="11">
        <v>80</v>
      </c>
      <c r="EK18" s="11">
        <v>748</v>
      </c>
      <c r="EL18" s="2">
        <f t="shared" si="151"/>
        <v>7490</v>
      </c>
      <c r="EM18" s="2">
        <f t="shared" si="5"/>
        <v>6.3031107989178575E-2</v>
      </c>
      <c r="EN18" s="2">
        <f t="shared" si="152"/>
        <v>5.6206360434488202E-5</v>
      </c>
      <c r="EO18" s="2">
        <f t="shared" si="153"/>
        <v>3.3346063903194147E-2</v>
      </c>
      <c r="EP18" s="2">
        <f t="shared" si="63"/>
        <v>0.14796404028644136</v>
      </c>
      <c r="EQ18" s="2">
        <f t="shared" si="64"/>
        <v>5.1679149830849934E-5</v>
      </c>
      <c r="ER18" s="2">
        <f t="shared" si="6"/>
        <v>8.2072267352643943E-3</v>
      </c>
      <c r="ES18" s="2">
        <f t="shared" si="65"/>
        <v>0.81452899806950596</v>
      </c>
      <c r="ET18" s="2">
        <f t="shared" si="66"/>
        <v>3.0660164070414584E-2</v>
      </c>
      <c r="EU18" s="2">
        <f t="shared" si="66"/>
        <v>0.13604609422190828</v>
      </c>
      <c r="EV18" s="2">
        <f t="shared" si="154"/>
        <v>0.75466118540636706</v>
      </c>
      <c r="EW18" s="2">
        <f t="shared" si="155"/>
        <v>99.245338814593637</v>
      </c>
      <c r="EX18" s="2">
        <v>80</v>
      </c>
      <c r="EY18" s="2">
        <f t="shared" si="67"/>
        <v>1.3333333333333333</v>
      </c>
      <c r="EZ18" s="2">
        <v>31464</v>
      </c>
      <c r="FA18" s="11">
        <v>80</v>
      </c>
      <c r="FB18" s="11">
        <v>750</v>
      </c>
      <c r="FC18" s="2">
        <f t="shared" si="156"/>
        <v>7500</v>
      </c>
      <c r="FD18" s="2">
        <f t="shared" si="7"/>
        <v>5.8275289357996314E-2</v>
      </c>
      <c r="FE18" s="2">
        <f t="shared" si="157"/>
        <v>5.1965482165440856E-5</v>
      </c>
      <c r="FF18" s="2">
        <f t="shared" si="158"/>
        <v>3.023689468562351E-2</v>
      </c>
      <c r="FG18" s="2">
        <f t="shared" si="68"/>
        <v>0.13317108642309727</v>
      </c>
      <c r="FH18" s="2">
        <f t="shared" si="69"/>
        <v>6.016280708174605E-5</v>
      </c>
      <c r="FI18" s="2">
        <f t="shared" si="8"/>
        <v>9.6259923753209912E-3</v>
      </c>
      <c r="FJ18" s="2">
        <f t="shared" si="70"/>
        <v>0.95390109575423254</v>
      </c>
      <c r="FK18" s="2">
        <f t="shared" si="71"/>
        <v>3.5006631054258525E-2</v>
      </c>
      <c r="FL18" s="2">
        <f t="shared" si="71"/>
        <v>0.15417823615745452</v>
      </c>
      <c r="FM18" s="2">
        <f t="shared" si="159"/>
        <v>0.90360987612734722</v>
      </c>
      <c r="FN18" s="2">
        <f t="shared" si="160"/>
        <v>99.096390123872652</v>
      </c>
      <c r="FO18" s="2">
        <v>80</v>
      </c>
      <c r="FP18" s="2">
        <f t="shared" si="72"/>
        <v>1.3333333333333333</v>
      </c>
      <c r="FQ18" s="2">
        <v>63563</v>
      </c>
      <c r="FR18" s="2">
        <v>16</v>
      </c>
      <c r="FS18" s="2">
        <v>777</v>
      </c>
      <c r="FT18" s="2">
        <f t="shared" si="161"/>
        <v>1554</v>
      </c>
      <c r="FU18" s="2">
        <f t="shared" si="73"/>
        <v>0.1361243374048812</v>
      </c>
      <c r="FV18" s="2">
        <f t="shared" si="74"/>
        <v>1.2138535742380094E-4</v>
      </c>
      <c r="FW18" s="2">
        <f t="shared" si="162"/>
        <v>7.5570849678549143E-2</v>
      </c>
      <c r="FX18" s="2">
        <f t="shared" si="163"/>
        <v>0.33302713137413081</v>
      </c>
      <c r="FY18" s="2">
        <f t="shared" si="164"/>
        <v>1.0729023465386594E-4</v>
      </c>
      <c r="FZ18" s="2">
        <f t="shared" si="75"/>
        <v>1.7360734252812419E-2</v>
      </c>
      <c r="GA18" s="2">
        <f t="shared" si="165"/>
        <v>1.7021115046818822</v>
      </c>
      <c r="GB18" s="2">
        <f t="shared" si="166"/>
        <v>6.6795652845470538E-2</v>
      </c>
      <c r="GC18" s="2">
        <f t="shared" si="166"/>
        <v>0.29435641851336158</v>
      </c>
      <c r="GD18" s="2">
        <f t="shared" si="194"/>
        <v>1.9562490908964725</v>
      </c>
      <c r="GE18" s="2">
        <f t="shared" si="76"/>
        <v>98.043750909103522</v>
      </c>
      <c r="GF18" s="2">
        <v>80</v>
      </c>
      <c r="GG18" s="2">
        <f t="shared" si="77"/>
        <v>1.3333333333333333</v>
      </c>
      <c r="GH18" s="2">
        <v>40125</v>
      </c>
      <c r="GI18" s="2">
        <v>40</v>
      </c>
      <c r="GJ18" s="11">
        <v>775</v>
      </c>
      <c r="GK18" s="2">
        <f t="shared" si="167"/>
        <v>3875</v>
      </c>
      <c r="GL18" s="2">
        <f>GH18/GH5 *GH4</f>
        <v>0.10868130692142787</v>
      </c>
      <c r="GM18" s="2">
        <f t="shared" si="78"/>
        <v>9.6913744723728444E-5</v>
      </c>
      <c r="GN18" s="2">
        <f>(GM18+GM17)/2*(GF18-GF17)*60</f>
        <v>5.7197586400012525E-2</v>
      </c>
      <c r="GO18" s="2">
        <f>GN18/GH6*100</f>
        <v>0.25098769757344563</v>
      </c>
      <c r="GP18" s="2">
        <f>GM18*GP8</f>
        <v>8.5356050293244816E-5</v>
      </c>
      <c r="GQ18" s="2">
        <f>GP18/GH6/GV18*100*3600</f>
        <v>1.366036599020957E-2</v>
      </c>
      <c r="GR18" s="2">
        <f>GP18/GH6*3600*100</f>
        <v>1.3483776429667003</v>
      </c>
      <c r="GS18" s="2">
        <f>GN18*GP8</f>
        <v>5.0376343162976886E-2</v>
      </c>
      <c r="GT18" s="2">
        <f>GO18*GP8</f>
        <v>0.22105552311631441</v>
      </c>
      <c r="GU18" s="2">
        <f t="shared" si="168"/>
        <v>1.292714709614158</v>
      </c>
      <c r="GV18" s="2">
        <f t="shared" si="79"/>
        <v>98.70728529038584</v>
      </c>
      <c r="GW18" s="2">
        <v>80</v>
      </c>
      <c r="GX18" s="2">
        <f t="shared" si="80"/>
        <v>1.3333333333333333</v>
      </c>
      <c r="GY18" s="2">
        <v>55839</v>
      </c>
      <c r="GZ18" s="11">
        <v>80</v>
      </c>
      <c r="HA18" s="11">
        <v>774</v>
      </c>
      <c r="HB18" s="2">
        <f t="shared" si="169"/>
        <v>7740</v>
      </c>
      <c r="HC18" s="2">
        <f t="shared" si="9"/>
        <v>0.10342085820179113</v>
      </c>
      <c r="HD18" s="2">
        <f t="shared" si="170"/>
        <v>9.222287562407997E-5</v>
      </c>
      <c r="HE18" s="2">
        <f t="shared" si="171"/>
        <v>5.4723794896323855E-2</v>
      </c>
      <c r="HF18" s="2">
        <f t="shared" si="81"/>
        <v>0.2426087269968783</v>
      </c>
      <c r="HG18" s="2">
        <f t="shared" si="82"/>
        <v>9.2428733498144781E-5</v>
      </c>
      <c r="HH18" s="2">
        <f t="shared" si="10"/>
        <v>1.4984687242070593E-2</v>
      </c>
      <c r="HI18" s="2">
        <f t="shared" si="83"/>
        <v>1.4751619965655922</v>
      </c>
      <c r="HJ18" s="2">
        <f t="shared" si="84"/>
        <v>5.4845948147367943E-2</v>
      </c>
      <c r="HK18" s="2">
        <f t="shared" si="84"/>
        <v>0.24315027285988874</v>
      </c>
      <c r="HL18" s="2">
        <f t="shared" si="172"/>
        <v>1.5553696426863948</v>
      </c>
      <c r="HM18" s="2">
        <f t="shared" si="173"/>
        <v>98.444630357313599</v>
      </c>
      <c r="HN18" s="2">
        <v>80</v>
      </c>
      <c r="HO18" s="2">
        <f t="shared" si="85"/>
        <v>1.3333333333333333</v>
      </c>
      <c r="HP18" s="2">
        <v>109190</v>
      </c>
      <c r="HQ18" s="11">
        <v>40</v>
      </c>
      <c r="HR18" s="11">
        <v>800</v>
      </c>
      <c r="HS18" s="2">
        <f t="shared" si="174"/>
        <v>4000</v>
      </c>
      <c r="HT18" s="2">
        <f t="shared" si="86"/>
        <v>0.25604294096281732</v>
      </c>
      <c r="HU18" s="2">
        <f t="shared" si="87"/>
        <v>2.2831967080339503E-4</v>
      </c>
      <c r="HV18" s="2">
        <f>(HU18+HU17)/2*(EY18-EY17)*60</f>
        <v>2.1677508885902677E-3</v>
      </c>
      <c r="HW18" s="2">
        <f t="shared" si="88"/>
        <v>9.5663782974932492E-3</v>
      </c>
      <c r="HX18" s="2">
        <f t="shared" si="89"/>
        <v>1.9066725264944615E-4</v>
      </c>
      <c r="HY18" s="2">
        <f t="shared" si="90"/>
        <v>3.0303729357351181E-2</v>
      </c>
      <c r="HZ18" s="2">
        <f t="shared" si="175"/>
        <v>3.0291221554097558</v>
      </c>
      <c r="IA18" s="2">
        <f t="shared" si="91"/>
        <v>1.8102649890022356E-3</v>
      </c>
      <c r="IB18" s="2">
        <f t="shared" si="91"/>
        <v>7.9887775826330675E-3</v>
      </c>
      <c r="IC18" s="2">
        <f t="shared" si="176"/>
        <v>4.1274798577198554E-2</v>
      </c>
      <c r="ID18" s="2">
        <f t="shared" si="92"/>
        <v>99.958725201422808</v>
      </c>
      <c r="IE18" s="2">
        <v>80</v>
      </c>
      <c r="IF18" s="2">
        <f t="shared" si="93"/>
        <v>1.3333333333333333</v>
      </c>
      <c r="IG18" s="2">
        <v>71738</v>
      </c>
      <c r="IH18" s="2">
        <v>40</v>
      </c>
      <c r="II18" s="11">
        <v>798</v>
      </c>
      <c r="IJ18" s="2">
        <f t="shared" si="177"/>
        <v>3990</v>
      </c>
      <c r="IK18" s="2">
        <f>IG18/IG5 *IG4</f>
        <v>0.20230592965980043</v>
      </c>
      <c r="IL18" s="2">
        <f t="shared" si="94"/>
        <v>1.8040108072422202E-4</v>
      </c>
      <c r="IM18" s="2">
        <f t="shared" si="178"/>
        <v>0.10217815818654813</v>
      </c>
      <c r="IN18" s="2">
        <f>IM18/IG6*100</f>
        <v>0.45046338072533998</v>
      </c>
      <c r="IO18" s="2">
        <f>IL18*IO8</f>
        <v>1.3491494432881054E-4</v>
      </c>
      <c r="IP18" s="2">
        <f>IO18/IG6/IU18*100*3600</f>
        <v>2.1844197803016895E-2</v>
      </c>
      <c r="IQ18" s="2">
        <f>IO18/IG6*3600*100</f>
        <v>2.1412332619890666</v>
      </c>
      <c r="IR18" s="2">
        <f>IM18*IO8</f>
        <v>7.6415066184842478E-2</v>
      </c>
      <c r="IS18" s="2">
        <f>IN18*IO8</f>
        <v>0.33688402358094643</v>
      </c>
      <c r="IT18" s="2">
        <f t="shared" si="179"/>
        <v>1.9770246864665699</v>
      </c>
      <c r="IU18" s="2">
        <f t="shared" si="95"/>
        <v>98.022975313533436</v>
      </c>
      <c r="IV18" s="2">
        <v>884652</v>
      </c>
      <c r="IW18" s="11">
        <v>32</v>
      </c>
      <c r="IX18" s="11">
        <v>854</v>
      </c>
      <c r="IY18" s="2">
        <f t="shared" si="180"/>
        <v>3414</v>
      </c>
      <c r="IZ18" s="2">
        <f t="shared" si="181"/>
        <v>1.9133937840107453</v>
      </c>
      <c r="JA18" s="2">
        <f t="shared" si="96"/>
        <v>1.7062194225695821E-3</v>
      </c>
      <c r="JB18" s="2">
        <f>(JA18+JA17)/2*(GW18-GW17)*60</f>
        <v>0.9746154423795077</v>
      </c>
      <c r="JC18" s="2">
        <f t="shared" si="182"/>
        <v>4.2986866956277581</v>
      </c>
      <c r="JD18" s="2">
        <f t="shared" si="183"/>
        <v>1.4390460840693461E-3</v>
      </c>
      <c r="JE18" s="2">
        <f t="shared" si="184"/>
        <v>22.84965818638365</v>
      </c>
      <c r="JF18" s="2">
        <f t="shared" si="185"/>
        <v>0.82200244427972891</v>
      </c>
      <c r="JG18" s="2">
        <f t="shared" si="185"/>
        <v>3.6255643173185415</v>
      </c>
      <c r="JH18" s="2">
        <f t="shared" si="186"/>
        <v>15.461089248117442</v>
      </c>
      <c r="JI18" s="2">
        <f t="shared" si="97"/>
        <v>84.538910751882554</v>
      </c>
      <c r="JJ18" s="10">
        <v>80</v>
      </c>
      <c r="JK18" s="2">
        <f t="shared" si="98"/>
        <v>1.3333333333333333</v>
      </c>
      <c r="JL18" s="2">
        <v>536435</v>
      </c>
      <c r="JM18" s="18">
        <v>40</v>
      </c>
      <c r="JN18" s="11">
        <v>851</v>
      </c>
      <c r="JO18" s="2">
        <f t="shared" si="187"/>
        <v>4255</v>
      </c>
      <c r="JP18" s="2">
        <f t="shared" si="99"/>
        <v>1.5870079469468255</v>
      </c>
      <c r="JQ18" s="2">
        <f>JP18/100*0.01/60*12*1.293/29*1000</f>
        <v>1.4151732933808589E-3</v>
      </c>
      <c r="JR18" s="2">
        <f t="shared" si="101"/>
        <v>0.77325231257763227</v>
      </c>
      <c r="JS18" s="2">
        <f t="shared" si="102"/>
        <v>3.4342348222492109</v>
      </c>
      <c r="JT18" s="2">
        <f t="shared" si="103"/>
        <v>1.0232559090986105E-3</v>
      </c>
      <c r="JU18" s="2">
        <f t="shared" si="104"/>
        <v>0.18168010204953589</v>
      </c>
      <c r="JV18" s="2">
        <f t="shared" si="105"/>
        <v>16.360460440375725</v>
      </c>
      <c r="JW18" s="2">
        <f t="shared" si="106"/>
        <v>0.55910820375853909</v>
      </c>
      <c r="JX18" s="2">
        <f t="shared" si="106"/>
        <v>2.4831595476929258</v>
      </c>
      <c r="JY18" s="2">
        <f t="shared" si="107"/>
        <v>9.9490794213943605</v>
      </c>
      <c r="JZ18" s="2">
        <f>100-JY18</f>
        <v>90.050920578605641</v>
      </c>
      <c r="KA18" s="2">
        <v>80</v>
      </c>
      <c r="KB18" s="2">
        <f t="shared" si="109"/>
        <v>1.3333333333333333</v>
      </c>
      <c r="KC18" s="2">
        <v>352467</v>
      </c>
      <c r="KD18" s="2">
        <v>40</v>
      </c>
      <c r="KE18" s="11">
        <v>850</v>
      </c>
      <c r="KF18" s="2">
        <f t="shared" si="188"/>
        <v>4250</v>
      </c>
      <c r="KG18" s="2">
        <f>KC18/KC5 *KC4</f>
        <v>1.2232154030354097</v>
      </c>
      <c r="KH18" s="2">
        <f t="shared" si="110"/>
        <v>1.0907707007757137E-3</v>
      </c>
      <c r="KI18" s="2">
        <f t="shared" si="189"/>
        <v>0.58524445081121867</v>
      </c>
      <c r="KJ18" s="2">
        <f>KI18/KC6*100</f>
        <v>2.5655113572296098</v>
      </c>
      <c r="KK18" s="2">
        <f>KH18*KK8</f>
        <v>6.7658917365589284E-4</v>
      </c>
      <c r="KL18" s="2">
        <f>KK18/KC6/KQ18*100*3600</f>
        <v>0.11411812304802398</v>
      </c>
      <c r="KM18" s="2">
        <f>KK18/KC6*3600*100</f>
        <v>10.677367285469114</v>
      </c>
      <c r="KN18" s="2">
        <f>KI18*KK8</f>
        <v>0.3630186060915101</v>
      </c>
      <c r="KO18" s="2">
        <f>KJ18*KK8</f>
        <v>1.5913493165505437</v>
      </c>
      <c r="KP18" s="2">
        <f t="shared" si="190"/>
        <v>6.4358315727310771</v>
      </c>
      <c r="KQ18" s="2">
        <f t="shared" si="111"/>
        <v>93.564168427268925</v>
      </c>
      <c r="KR18" s="2"/>
      <c r="KS18" s="2"/>
      <c r="KU18" s="11">
        <v>16</v>
      </c>
      <c r="KV18" s="11">
        <v>900</v>
      </c>
      <c r="KW18" s="2">
        <f t="shared" si="191"/>
        <v>1800</v>
      </c>
      <c r="LD18" s="2"/>
      <c r="LH18" s="2"/>
      <c r="LI18" s="10"/>
      <c r="LJ18" s="2"/>
      <c r="LK18" s="2"/>
      <c r="LL18" s="18">
        <v>40</v>
      </c>
      <c r="LM18" s="11">
        <v>899</v>
      </c>
      <c r="LN18" s="2">
        <f t="shared" si="192"/>
        <v>4500</v>
      </c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MA18" s="2"/>
      <c r="MB18" s="2"/>
      <c r="MC18" s="18">
        <v>40</v>
      </c>
      <c r="MD18" s="11">
        <v>903</v>
      </c>
      <c r="ME18" s="2">
        <f t="shared" si="193"/>
        <v>4515</v>
      </c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</row>
    <row r="19" spans="1:354" x14ac:dyDescent="0.25">
      <c r="A19" s="10">
        <v>250</v>
      </c>
      <c r="B19" s="2">
        <f t="shared" si="21"/>
        <v>4.166666666666667</v>
      </c>
      <c r="C19" s="2">
        <v>18156</v>
      </c>
      <c r="D19" s="11">
        <v>390</v>
      </c>
      <c r="E19" s="11">
        <v>675</v>
      </c>
      <c r="F19" s="2">
        <f t="shared" si="114"/>
        <v>6755</v>
      </c>
      <c r="G19" s="2">
        <f t="shared" si="115"/>
        <v>3.8198204522689169E-2</v>
      </c>
      <c r="H19" s="2">
        <f t="shared" si="116"/>
        <v>3.4062260998508342E-5</v>
      </c>
      <c r="I19" s="2">
        <f t="shared" si="117"/>
        <v>4.0089007376102978E-2</v>
      </c>
      <c r="J19" s="2">
        <f t="shared" si="22"/>
        <v>0.17718271785352552</v>
      </c>
      <c r="K19" s="2">
        <f t="shared" si="23"/>
        <v>1.247828013231495E-5</v>
      </c>
      <c r="L19" s="2">
        <f t="shared" si="0"/>
        <v>1.9949389073139851E-3</v>
      </c>
      <c r="M19" s="2">
        <f t="shared" si="24"/>
        <v>0.19854240944556134</v>
      </c>
      <c r="N19" s="2">
        <f t="shared" si="25"/>
        <v>1.4686102730742386E-2</v>
      </c>
      <c r="O19" s="2">
        <f t="shared" si="25"/>
        <v>6.4908656183394114E-2</v>
      </c>
      <c r="P19" s="2">
        <f t="shared" si="118"/>
        <v>0.47694758087517797</v>
      </c>
      <c r="Q19" s="2">
        <f t="shared" si="119"/>
        <v>99.523052419124824</v>
      </c>
      <c r="R19" s="10">
        <v>190</v>
      </c>
      <c r="S19" s="2">
        <f t="shared" si="26"/>
        <v>3.1666666666666665</v>
      </c>
      <c r="T19" s="2">
        <v>12884</v>
      </c>
      <c r="U19" s="11">
        <v>180</v>
      </c>
      <c r="V19" s="11">
        <v>676</v>
      </c>
      <c r="W19" s="2">
        <f t="shared" si="120"/>
        <v>6760</v>
      </c>
      <c r="X19" s="2">
        <f t="shared" si="27"/>
        <v>3.6835089304090289E-2</v>
      </c>
      <c r="Y19" s="2">
        <f t="shared" si="28"/>
        <v>3.2846738255302577E-5</v>
      </c>
      <c r="Z19" s="2">
        <f t="shared" si="121"/>
        <v>1.8761952875058076E-2</v>
      </c>
      <c r="AA19" s="2">
        <f t="shared" si="29"/>
        <v>8.2750930079470014E-2</v>
      </c>
      <c r="AB19" s="2">
        <f t="shared" si="30"/>
        <v>1.2165499002397625E-5</v>
      </c>
      <c r="AC19" s="2">
        <f t="shared" si="1"/>
        <v>1.93825481660761E-3</v>
      </c>
      <c r="AD19" s="2">
        <f t="shared" si="31"/>
        <v>0.19316448082562127</v>
      </c>
      <c r="AE19" s="2">
        <f t="shared" si="32"/>
        <v>6.9488945054598603E-3</v>
      </c>
      <c r="AF19" s="2">
        <f t="shared" si="32"/>
        <v>3.0648594375021439E-2</v>
      </c>
      <c r="AG19" s="2">
        <f t="shared" si="122"/>
        <v>0.3410288623952184</v>
      </c>
      <c r="AH19" s="2">
        <f t="shared" si="33"/>
        <v>99.65897113760478</v>
      </c>
      <c r="AI19" s="2">
        <v>540</v>
      </c>
      <c r="AJ19" s="2">
        <f t="shared" si="34"/>
        <v>9</v>
      </c>
      <c r="AK19" s="2">
        <v>27146</v>
      </c>
      <c r="AL19" s="11">
        <v>110</v>
      </c>
      <c r="AM19" s="11">
        <v>674</v>
      </c>
      <c r="AN19" s="2">
        <f t="shared" si="123"/>
        <v>13480</v>
      </c>
      <c r="AO19" s="2">
        <f t="shared" si="2"/>
        <v>5.3666325039010539E-2</v>
      </c>
      <c r="AP19" s="2">
        <f t="shared" si="124"/>
        <v>4.7855557431338361E-5</v>
      </c>
      <c r="AQ19" s="2">
        <f t="shared" si="125"/>
        <v>0.16999846757844109</v>
      </c>
      <c r="AR19" s="2">
        <f t="shared" si="35"/>
        <v>0.7539604015471455</v>
      </c>
      <c r="AS19" s="2">
        <f t="shared" si="36"/>
        <v>2.0630808418738626E-5</v>
      </c>
      <c r="AT19" s="2">
        <f t="shared" si="3"/>
        <v>3.3651676460010717E-3</v>
      </c>
      <c r="AU19" s="2">
        <f t="shared" si="37"/>
        <v>0.32939900080478929</v>
      </c>
      <c r="AV19" s="2">
        <f t="shared" si="38"/>
        <v>7.328732553417637E-2</v>
      </c>
      <c r="AW19" s="2">
        <f t="shared" si="38"/>
        <v>0.32503670283126379</v>
      </c>
      <c r="AX19" s="2">
        <f t="shared" si="126"/>
        <v>2.1151290348866207</v>
      </c>
      <c r="AY19" s="2">
        <f t="shared" si="127"/>
        <v>97.884870965113379</v>
      </c>
      <c r="AZ19" s="2">
        <v>90</v>
      </c>
      <c r="BA19" s="2">
        <f t="shared" si="39"/>
        <v>1.5</v>
      </c>
      <c r="BB19" s="2">
        <v>9292</v>
      </c>
      <c r="BC19" s="11">
        <v>60</v>
      </c>
      <c r="BD19" s="11">
        <v>700</v>
      </c>
      <c r="BE19" s="2">
        <f t="shared" si="128"/>
        <v>7000</v>
      </c>
      <c r="BF19" s="2">
        <f t="shared" si="40"/>
        <v>2.1571623153388342E-2</v>
      </c>
      <c r="BG19" s="2">
        <f t="shared" si="41"/>
        <v>1.9235937060228364E-5</v>
      </c>
      <c r="BH19" s="2">
        <f t="shared" si="129"/>
        <v>1.1598698682850569E-2</v>
      </c>
      <c r="BI19" s="2">
        <f t="shared" si="130"/>
        <v>5.131713424852035E-2</v>
      </c>
      <c r="BJ19" s="2">
        <f t="shared" si="131"/>
        <v>1.0850432329906368E-5</v>
      </c>
      <c r="BK19" s="2">
        <f t="shared" si="4"/>
        <v>1.7290121970287115E-3</v>
      </c>
      <c r="BL19" s="2">
        <f t="shared" si="132"/>
        <v>0.17282345096744944</v>
      </c>
      <c r="BM19" s="2">
        <f t="shared" si="133"/>
        <v>6.5424885208513212E-3</v>
      </c>
      <c r="BN19" s="2">
        <f t="shared" si="133"/>
        <v>2.8946502614155038E-2</v>
      </c>
      <c r="BO19" s="2">
        <f t="shared" si="134"/>
        <v>0.18805927116009247</v>
      </c>
      <c r="BP19" s="2">
        <f t="shared" si="135"/>
        <v>99.811940728839915</v>
      </c>
      <c r="BQ19" s="10">
        <v>90</v>
      </c>
      <c r="BR19" s="2">
        <f t="shared" si="42"/>
        <v>1.5</v>
      </c>
      <c r="BS19" s="2">
        <v>8818</v>
      </c>
      <c r="BT19" s="11">
        <v>40</v>
      </c>
      <c r="BU19" s="11">
        <v>701</v>
      </c>
      <c r="BV19" s="2">
        <f t="shared" si="136"/>
        <v>3505</v>
      </c>
      <c r="BW19" s="2">
        <f t="shared" si="43"/>
        <v>1.9749529112886969E-2</v>
      </c>
      <c r="BX19" s="2">
        <f t="shared" si="137"/>
        <v>1.7611131822733001E-5</v>
      </c>
      <c r="BY19" s="2">
        <f t="shared" si="138"/>
        <v>1.0349186209142679E-2</v>
      </c>
      <c r="BZ19" s="2">
        <f t="shared" si="44"/>
        <v>4.5775845301492715E-2</v>
      </c>
      <c r="CA19" s="2">
        <f t="shared" si="45"/>
        <v>1.5346454742686386E-5</v>
      </c>
      <c r="CB19" s="2">
        <f t="shared" si="46"/>
        <v>2.4499791200887182E-3</v>
      </c>
      <c r="CC19" s="2">
        <f t="shared" si="47"/>
        <v>0.24436597491937065</v>
      </c>
      <c r="CD19" s="2">
        <f t="shared" si="48"/>
        <v>9.018348132357289E-3</v>
      </c>
      <c r="CE19" s="2">
        <f t="shared" si="48"/>
        <v>3.9889369138715214E-2</v>
      </c>
      <c r="CF19" s="2">
        <f t="shared" si="139"/>
        <v>0.25793570415338263</v>
      </c>
      <c r="CG19" s="2">
        <f t="shared" si="140"/>
        <v>99.742064295846617</v>
      </c>
      <c r="CH19" s="40">
        <v>90</v>
      </c>
      <c r="CI19" s="40">
        <v>1.5</v>
      </c>
      <c r="CJ19" s="40">
        <v>17403</v>
      </c>
      <c r="CK19" s="40">
        <v>90</v>
      </c>
      <c r="CL19" s="40">
        <v>724</v>
      </c>
      <c r="CM19" s="40">
        <v>7245</v>
      </c>
      <c r="CN19" s="40">
        <v>3.6725834487740826E-2</v>
      </c>
      <c r="CO19" s="40">
        <v>3.2749313098378544E-5</v>
      </c>
      <c r="CP19" s="40">
        <v>1.9448044939252583E-2</v>
      </c>
      <c r="CQ19" s="40">
        <v>8.5705166356360371E-2</v>
      </c>
      <c r="CR19" s="40">
        <v>2.5226917314133963E-5</v>
      </c>
      <c r="CS19" s="40">
        <v>4.0209078872460724E-3</v>
      </c>
      <c r="CT19" s="40">
        <v>0.40021903212121679</v>
      </c>
      <c r="CU19" s="40">
        <v>1.4980901130056901E-2</v>
      </c>
      <c r="CV19" s="40">
        <v>6.601900743906125E-2</v>
      </c>
      <c r="CW19" s="40">
        <v>0.46550596429418251</v>
      </c>
      <c r="CX19" s="40">
        <v>99.534494035705819</v>
      </c>
      <c r="CY19" s="10">
        <v>90</v>
      </c>
      <c r="CZ19" s="2">
        <f t="shared" si="49"/>
        <v>1.5</v>
      </c>
      <c r="DA19" s="2">
        <v>10384</v>
      </c>
      <c r="DB19" s="11">
        <v>45</v>
      </c>
      <c r="DC19" s="11">
        <v>725</v>
      </c>
      <c r="DD19" s="2">
        <f t="shared" si="141"/>
        <v>3625</v>
      </c>
      <c r="DE19" s="2">
        <f t="shared" si="50"/>
        <v>2.3256873475642807E-2</v>
      </c>
      <c r="DF19" s="2">
        <f t="shared" si="51"/>
        <v>2.0738715451038725E-5</v>
      </c>
      <c r="DG19" s="2">
        <f t="shared" si="142"/>
        <v>1.2836873416944472E-2</v>
      </c>
      <c r="DH19" s="2">
        <f t="shared" si="52"/>
        <v>5.6456837457699714E-2</v>
      </c>
      <c r="DI19" s="2">
        <f t="shared" si="53"/>
        <v>1.9426999994246707E-5</v>
      </c>
      <c r="DJ19" s="2">
        <f t="shared" si="54"/>
        <v>3.0872503997343872E-3</v>
      </c>
      <c r="DK19" s="2">
        <f t="shared" si="55"/>
        <v>0.30758526653892532</v>
      </c>
      <c r="DL19" s="2">
        <f t="shared" si="56"/>
        <v>1.2024946308072101E-2</v>
      </c>
      <c r="DM19" s="2">
        <f t="shared" si="56"/>
        <v>5.2885965071235191E-2</v>
      </c>
      <c r="DN19" s="2">
        <f t="shared" si="143"/>
        <v>0.36918723360159722</v>
      </c>
      <c r="DO19" s="2">
        <f t="shared" si="57"/>
        <v>99.630812766398407</v>
      </c>
      <c r="DP19" s="6">
        <v>90</v>
      </c>
      <c r="DQ19" s="2">
        <f t="shared" si="58"/>
        <v>1.5</v>
      </c>
      <c r="DR19" s="2">
        <v>29758</v>
      </c>
      <c r="DS19" s="11">
        <v>45</v>
      </c>
      <c r="DT19" s="11">
        <v>750</v>
      </c>
      <c r="DU19" s="2">
        <f t="shared" si="144"/>
        <v>3750</v>
      </c>
      <c r="DV19" s="2">
        <f t="shared" si="145"/>
        <v>6.4826949507477027E-2</v>
      </c>
      <c r="DW19" s="2">
        <f t="shared" si="59"/>
        <v>5.7807755664253648E-5</v>
      </c>
      <c r="DX19" s="2">
        <f>(DW19+DW18)/2*(CH19-CH18)*60</f>
        <v>3.35453211619407E-2</v>
      </c>
      <c r="DY19" s="2">
        <f t="shared" si="146"/>
        <v>0.14821748000415641</v>
      </c>
      <c r="DZ19" s="2">
        <f t="shared" si="147"/>
        <v>5.3962630307545404E-5</v>
      </c>
      <c r="EA19" s="2">
        <f t="shared" si="60"/>
        <v>8.6598292448630734E-3</v>
      </c>
      <c r="EB19" s="2">
        <f t="shared" si="148"/>
        <v>0.85834737261532512</v>
      </c>
      <c r="EC19" s="2">
        <f t="shared" si="149"/>
        <v>3.1314029469043159E-2</v>
      </c>
      <c r="ED19" s="2">
        <f t="shared" si="149"/>
        <v>0.13835868538183216</v>
      </c>
      <c r="EE19" s="2">
        <f t="shared" si="150"/>
        <v>0.88172083479723551</v>
      </c>
      <c r="EF19" s="2">
        <f t="shared" si="61"/>
        <v>99.118279165202765</v>
      </c>
      <c r="EG19" s="10">
        <v>90</v>
      </c>
      <c r="EH19" s="2">
        <f t="shared" si="62"/>
        <v>1.5</v>
      </c>
      <c r="EI19" s="2">
        <v>34371</v>
      </c>
      <c r="EJ19" s="11">
        <v>90</v>
      </c>
      <c r="EK19" s="11">
        <v>749</v>
      </c>
      <c r="EL19" s="2">
        <f t="shared" si="151"/>
        <v>7485</v>
      </c>
      <c r="EM19" s="2">
        <f t="shared" si="5"/>
        <v>6.5409927619819966E-2</v>
      </c>
      <c r="EN19" s="2">
        <f t="shared" si="152"/>
        <v>5.8327611318915329E-5</v>
      </c>
      <c r="EO19" s="2">
        <f t="shared" si="153"/>
        <v>3.4360191526021058E-2</v>
      </c>
      <c r="EP19" s="2">
        <f t="shared" si="63"/>
        <v>0.15246395430553436</v>
      </c>
      <c r="EQ19" s="2">
        <f t="shared" si="64"/>
        <v>5.3629541947288537E-5</v>
      </c>
      <c r="ER19" s="2">
        <f t="shared" si="6"/>
        <v>8.5290180039172755E-3</v>
      </c>
      <c r="ES19" s="2">
        <f t="shared" si="65"/>
        <v>0.84526965347202687</v>
      </c>
      <c r="ET19" s="2">
        <f t="shared" si="66"/>
        <v>3.1592607533441543E-2</v>
      </c>
      <c r="EU19" s="2">
        <f t="shared" si="66"/>
        <v>0.14018355711793945</v>
      </c>
      <c r="EV19" s="2">
        <f t="shared" si="154"/>
        <v>0.89484474252430646</v>
      </c>
      <c r="EW19" s="2">
        <f t="shared" si="155"/>
        <v>99.105155257475687</v>
      </c>
      <c r="EX19" s="2">
        <v>90</v>
      </c>
      <c r="EY19" s="2">
        <f t="shared" si="67"/>
        <v>1.5</v>
      </c>
      <c r="EZ19" s="2">
        <v>32154</v>
      </c>
      <c r="FA19" s="11">
        <v>90</v>
      </c>
      <c r="FB19" s="11">
        <v>750</v>
      </c>
      <c r="FC19" s="2">
        <f t="shared" si="156"/>
        <v>7500</v>
      </c>
      <c r="FD19" s="2">
        <f t="shared" si="7"/>
        <v>5.9553256229882202E-2</v>
      </c>
      <c r="FE19" s="2">
        <f t="shared" si="157"/>
        <v>5.3105076072577715E-5</v>
      </c>
      <c r="FF19" s="2">
        <f t="shared" si="158"/>
        <v>3.1521167471405577E-2</v>
      </c>
      <c r="FG19" s="2">
        <f t="shared" si="68"/>
        <v>0.13882735516115433</v>
      </c>
      <c r="FH19" s="2">
        <f t="shared" si="69"/>
        <v>6.1482166886170307E-5</v>
      </c>
      <c r="FI19" s="2">
        <f t="shared" si="8"/>
        <v>9.8530696237513031E-3</v>
      </c>
      <c r="FJ19" s="2">
        <f t="shared" si="70"/>
        <v>0.97481997943305343</v>
      </c>
      <c r="FK19" s="2">
        <f t="shared" si="71"/>
        <v>3.6493492190374913E-2</v>
      </c>
      <c r="FL19" s="2">
        <f t="shared" si="71"/>
        <v>0.16072675626560717</v>
      </c>
      <c r="FM19" s="2">
        <f t="shared" si="159"/>
        <v>1.0643366323929544</v>
      </c>
      <c r="FN19" s="2">
        <f t="shared" si="160"/>
        <v>98.935663367607049</v>
      </c>
      <c r="FO19" s="2">
        <v>90</v>
      </c>
      <c r="FP19" s="2">
        <f t="shared" si="72"/>
        <v>1.5</v>
      </c>
      <c r="FQ19" s="2">
        <v>67563</v>
      </c>
      <c r="FR19" s="2">
        <v>20</v>
      </c>
      <c r="FS19" s="2">
        <v>777</v>
      </c>
      <c r="FT19" s="2">
        <f t="shared" si="161"/>
        <v>3108</v>
      </c>
      <c r="FU19" s="2">
        <f t="shared" si="73"/>
        <v>0.14469060000449929</v>
      </c>
      <c r="FV19" s="2">
        <f t="shared" si="74"/>
        <v>1.2902410055573625E-4</v>
      </c>
      <c r="FW19" s="2">
        <f t="shared" si="162"/>
        <v>7.5122837393861164E-2</v>
      </c>
      <c r="FX19" s="2">
        <f t="shared" si="163"/>
        <v>0.33105282188013085</v>
      </c>
      <c r="FY19" s="2">
        <f t="shared" si="164"/>
        <v>1.1404197605398022E-4</v>
      </c>
      <c r="FZ19" s="2">
        <f t="shared" si="75"/>
        <v>1.8508478422795845E-2</v>
      </c>
      <c r="GA19" s="2">
        <f t="shared" si="165"/>
        <v>1.8092248570838698</v>
      </c>
      <c r="GB19" s="2">
        <f t="shared" si="166"/>
        <v>6.6399663212353854E-2</v>
      </c>
      <c r="GC19" s="2">
        <f t="shared" si="166"/>
        <v>0.29261136348047939</v>
      </c>
      <c r="GD19" s="2">
        <f t="shared" si="194"/>
        <v>2.2488604543769517</v>
      </c>
      <c r="GE19" s="2">
        <f t="shared" si="76"/>
        <v>97.751139545623047</v>
      </c>
      <c r="GF19" s="2">
        <v>90</v>
      </c>
      <c r="GG19" s="2">
        <f t="shared" si="77"/>
        <v>1.5</v>
      </c>
      <c r="GH19" s="2">
        <v>41276</v>
      </c>
      <c r="GI19" s="2">
        <v>45</v>
      </c>
      <c r="GJ19" s="11">
        <v>775</v>
      </c>
      <c r="GK19" s="2">
        <f t="shared" si="167"/>
        <v>3875</v>
      </c>
      <c r="GL19" s="2">
        <f>GH19/GH5 *GH4</f>
        <v>0.11179886914613975</v>
      </c>
      <c r="GM19" s="2">
        <f t="shared" si="78"/>
        <v>9.9693750211005998E-5</v>
      </c>
      <c r="GN19" s="2">
        <f>(GM19+GM18)/2*(GF19-GF18)*60</f>
        <v>5.8982248480420323E-2</v>
      </c>
      <c r="GO19" s="2">
        <f>GN19/GH6*100</f>
        <v>0.25881894106990355</v>
      </c>
      <c r="GP19" s="2">
        <f>GM19*GP8</f>
        <v>8.7804519175176904E-5</v>
      </c>
      <c r="GQ19" s="2">
        <f>GP19/GH6/GV19*100*3600</f>
        <v>1.4084745540920986E-2</v>
      </c>
      <c r="GR19" s="2">
        <f>GP19/GH6*3600*100</f>
        <v>1.3870563387188417</v>
      </c>
      <c r="GS19" s="2">
        <f>GN19*GP8</f>
        <v>5.1948170840526511E-2</v>
      </c>
      <c r="GT19" s="2">
        <f>GO19*GP8</f>
        <v>0.22795283180712847</v>
      </c>
      <c r="GU19" s="2">
        <f t="shared" si="168"/>
        <v>1.5206675414212865</v>
      </c>
      <c r="GV19" s="2">
        <f t="shared" si="79"/>
        <v>98.47933245857871</v>
      </c>
      <c r="GW19" s="2">
        <v>90</v>
      </c>
      <c r="GX19" s="2">
        <f t="shared" si="80"/>
        <v>1.5</v>
      </c>
      <c r="GY19" s="2">
        <v>57067</v>
      </c>
      <c r="GZ19" s="11">
        <v>90</v>
      </c>
      <c r="HA19" s="11">
        <v>775</v>
      </c>
      <c r="HB19" s="2">
        <f t="shared" si="169"/>
        <v>7745</v>
      </c>
      <c r="HC19" s="2">
        <f t="shared" si="9"/>
        <v>0.10569526880856775</v>
      </c>
      <c r="HD19" s="2">
        <f t="shared" si="170"/>
        <v>9.4251022461709036E-5</v>
      </c>
      <c r="HE19" s="2">
        <f t="shared" si="171"/>
        <v>5.5942169425736703E-2</v>
      </c>
      <c r="HF19" s="2">
        <f t="shared" si="81"/>
        <v>0.24801018525002527</v>
      </c>
      <c r="HG19" s="2">
        <f t="shared" si="82"/>
        <v>9.4461407520525574E-5</v>
      </c>
      <c r="HH19" s="2">
        <f t="shared" si="10"/>
        <v>1.5352992371889133E-2</v>
      </c>
      <c r="HI19" s="2">
        <f t="shared" si="83"/>
        <v>1.5076034609862039</v>
      </c>
      <c r="HJ19" s="2">
        <f t="shared" si="84"/>
        <v>5.6067042305601111E-2</v>
      </c>
      <c r="HK19" s="2">
        <f t="shared" si="84"/>
        <v>0.24856378812931632</v>
      </c>
      <c r="HL19" s="2">
        <f t="shared" si="172"/>
        <v>1.8039334308157111</v>
      </c>
      <c r="HM19" s="2">
        <f t="shared" si="173"/>
        <v>98.196066569184282</v>
      </c>
      <c r="HN19" s="2">
        <v>90</v>
      </c>
      <c r="HO19" s="2">
        <f t="shared" si="85"/>
        <v>1.5</v>
      </c>
      <c r="HP19" s="2">
        <v>117885</v>
      </c>
      <c r="HQ19" s="11">
        <v>45</v>
      </c>
      <c r="HR19" s="11">
        <v>800</v>
      </c>
      <c r="HS19" s="2">
        <f t="shared" si="174"/>
        <v>4000</v>
      </c>
      <c r="HT19" s="2">
        <f t="shared" si="86"/>
        <v>0.27643211004122831</v>
      </c>
      <c r="HU19" s="2">
        <f t="shared" si="87"/>
        <v>2.4650118502297111E-4</v>
      </c>
      <c r="HV19" s="2">
        <f>(HU19+HU18)/2*(EY19-EY18)*60</f>
        <v>2.3741042791318319E-3</v>
      </c>
      <c r="HW19" s="2">
        <f t="shared" si="88"/>
        <v>1.0477024722449733E-2</v>
      </c>
      <c r="HX19" s="2">
        <f t="shared" si="89"/>
        <v>2.0585043574118466E-4</v>
      </c>
      <c r="HY19" s="2">
        <f t="shared" si="90"/>
        <v>3.2719734828713404E-2</v>
      </c>
      <c r="HZ19" s="2">
        <f t="shared" si="175"/>
        <v>3.270336709318427</v>
      </c>
      <c r="IA19" s="2">
        <f t="shared" si="91"/>
        <v>1.982588441953155E-3</v>
      </c>
      <c r="IB19" s="2">
        <f t="shared" si="91"/>
        <v>8.7492484232335917E-3</v>
      </c>
      <c r="IC19" s="2">
        <f t="shared" si="176"/>
        <v>5.0024047000432142E-2</v>
      </c>
      <c r="ID19" s="2">
        <f t="shared" si="92"/>
        <v>99.949975952999566</v>
      </c>
      <c r="IE19" s="2">
        <v>90</v>
      </c>
      <c r="IF19" s="2">
        <f t="shared" si="93"/>
        <v>1.5</v>
      </c>
      <c r="IG19" s="2">
        <v>75043</v>
      </c>
      <c r="IH19" s="2">
        <v>45</v>
      </c>
      <c r="II19" s="11">
        <v>798</v>
      </c>
      <c r="IJ19" s="2">
        <f t="shared" si="177"/>
        <v>3990</v>
      </c>
      <c r="IK19" s="2">
        <f>IG19/IG5 *IG4</f>
        <v>0.21162624940004465</v>
      </c>
      <c r="IL19" s="2">
        <f t="shared" si="94"/>
        <v>1.8871223480983293E-4</v>
      </c>
      <c r="IM19" s="2">
        <f t="shared" si="178"/>
        <v>0.11073399466021648</v>
      </c>
      <c r="IN19" s="2">
        <f>IM19/IG6*100</f>
        <v>0.48818270441705641</v>
      </c>
      <c r="IO19" s="2">
        <f>IL19*IO8</f>
        <v>1.4113053287332977E-4</v>
      </c>
      <c r="IP19" s="2">
        <f>IO19/IG6/IU19*100*3600</f>
        <v>2.2935995816805541E-2</v>
      </c>
      <c r="IQ19" s="2">
        <f>IO19/IG6*3600*100</f>
        <v>2.2398807839561394</v>
      </c>
      <c r="IR19" s="2">
        <f>IM19*IO8</f>
        <v>8.2813643160642089E-2</v>
      </c>
      <c r="IS19" s="2">
        <f>IN19*IO8</f>
        <v>0.3650928371621005</v>
      </c>
      <c r="IT19" s="2">
        <f t="shared" si="179"/>
        <v>2.3421175236286702</v>
      </c>
      <c r="IU19" s="2">
        <f t="shared" si="95"/>
        <v>97.657882476371327</v>
      </c>
      <c r="IW19" s="11">
        <v>36</v>
      </c>
      <c r="IX19" s="11">
        <v>855</v>
      </c>
      <c r="IY19" s="2">
        <f t="shared" si="180"/>
        <v>3418</v>
      </c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15">
        <v>90</v>
      </c>
      <c r="JK19" s="2">
        <f t="shared" si="98"/>
        <v>1.5</v>
      </c>
      <c r="JL19" s="2">
        <v>615092</v>
      </c>
      <c r="JM19" s="11">
        <v>45</v>
      </c>
      <c r="JN19" s="11">
        <v>851</v>
      </c>
      <c r="JO19" s="2">
        <f t="shared" si="187"/>
        <v>4255</v>
      </c>
      <c r="JP19" s="2">
        <f t="shared" si="99"/>
        <v>1.8197095493459912</v>
      </c>
      <c r="JQ19" s="2">
        <f>JP19/100*0.01/60*12*1.293/29*1000</f>
        <v>1.6226789291754248E-3</v>
      </c>
      <c r="JR19" s="2">
        <f t="shared" si="101"/>
        <v>0.91135566676688518</v>
      </c>
      <c r="JS19" s="2">
        <f t="shared" si="102"/>
        <v>4.0475913428978734</v>
      </c>
      <c r="JT19" s="2">
        <f t="shared" si="103"/>
        <v>1.1732950378690473E-3</v>
      </c>
      <c r="JU19" s="2">
        <f t="shared" si="104"/>
        <v>0.21531751386570416</v>
      </c>
      <c r="JV19" s="2">
        <f t="shared" si="105"/>
        <v>18.759380601921169</v>
      </c>
      <c r="JW19" s="2">
        <f t="shared" si="106"/>
        <v>0.65896528409029742</v>
      </c>
      <c r="JX19" s="2">
        <f t="shared" si="106"/>
        <v>2.9266534201914078</v>
      </c>
      <c r="JY19" s="2">
        <f t="shared" si="107"/>
        <v>12.875732841585769</v>
      </c>
      <c r="JZ19" s="15">
        <f>100-JY19</f>
        <v>87.124267158414227</v>
      </c>
      <c r="KA19" s="15">
        <v>90</v>
      </c>
      <c r="KB19" s="2">
        <f t="shared" si="109"/>
        <v>1.5</v>
      </c>
      <c r="KC19" s="2">
        <v>424192</v>
      </c>
      <c r="KD19" s="2">
        <v>45</v>
      </c>
      <c r="KE19" s="11">
        <v>850</v>
      </c>
      <c r="KF19" s="2">
        <f t="shared" si="188"/>
        <v>4250</v>
      </c>
      <c r="KG19" s="2">
        <f>KC19/KC5 *KC4</f>
        <v>1.4721326769439309</v>
      </c>
      <c r="KH19" s="2">
        <f t="shared" si="110"/>
        <v>1.3127362422679328E-3</v>
      </c>
      <c r="KI19" s="2">
        <f t="shared" si="189"/>
        <v>0.72105208291309386</v>
      </c>
      <c r="KJ19" s="2">
        <f>KI19/KC6*100</f>
        <v>3.1608455326718126</v>
      </c>
      <c r="KK19" s="2">
        <f>KH19*KK8</f>
        <v>8.1427116510606791E-4</v>
      </c>
      <c r="KL19" s="2">
        <f>KK19/KC6/KQ19*100*3600</f>
        <v>0.14028005485973047</v>
      </c>
      <c r="KM19" s="2">
        <f>KK19/KC6*3600*100</f>
        <v>12.850149896466089</v>
      </c>
      <c r="KN19" s="2">
        <f>KI19*KK8</f>
        <v>0.44725810162858815</v>
      </c>
      <c r="KO19" s="2">
        <f>KJ19*KK8</f>
        <v>1.9606264318279334</v>
      </c>
      <c r="KP19" s="2">
        <f t="shared" si="190"/>
        <v>8.39645800455901</v>
      </c>
      <c r="KQ19" s="2">
        <f t="shared" si="111"/>
        <v>91.603541995440992</v>
      </c>
      <c r="KR19" s="2"/>
      <c r="KS19" s="2"/>
      <c r="KU19" s="11">
        <v>18</v>
      </c>
      <c r="KV19" s="11">
        <v>902</v>
      </c>
      <c r="KW19" s="2">
        <f t="shared" si="191"/>
        <v>1802</v>
      </c>
      <c r="LD19" s="2"/>
      <c r="LH19" s="2"/>
      <c r="LI19" s="10"/>
      <c r="LJ19" s="2"/>
      <c r="LK19" s="2"/>
      <c r="LL19" s="11"/>
      <c r="LM19" s="11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MA19" s="2"/>
      <c r="MB19" s="2"/>
      <c r="MC19" s="2"/>
      <c r="MD19" s="11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</row>
    <row r="20" spans="1:354" x14ac:dyDescent="0.25">
      <c r="A20" s="10">
        <v>330</v>
      </c>
      <c r="B20" s="2">
        <f t="shared" si="21"/>
        <v>5.5</v>
      </c>
      <c r="C20" s="2">
        <v>19686</v>
      </c>
      <c r="D20" s="11">
        <v>400</v>
      </c>
      <c r="E20" s="11">
        <v>674</v>
      </c>
      <c r="F20" s="2">
        <f t="shared" si="114"/>
        <v>6745</v>
      </c>
      <c r="G20" s="2">
        <f t="shared" si="115"/>
        <v>4.1417154342016919E-2</v>
      </c>
      <c r="H20" s="2">
        <f t="shared" si="116"/>
        <v>3.6932676251191639E-5</v>
      </c>
      <c r="I20" s="2">
        <f t="shared" si="117"/>
        <v>0.17038784939927992</v>
      </c>
      <c r="J20" s="2">
        <f t="shared" si="22"/>
        <v>0.75306883910968858</v>
      </c>
      <c r="K20" s="2">
        <f t="shared" si="23"/>
        <v>1.3529820592903292E-5</v>
      </c>
      <c r="L20" s="2">
        <f t="shared" si="0"/>
        <v>2.1690643694849019E-3</v>
      </c>
      <c r="M20" s="2">
        <f t="shared" si="24"/>
        <v>0.21527351136513118</v>
      </c>
      <c r="N20" s="2">
        <f t="shared" si="25"/>
        <v>6.2419441740523766E-2</v>
      </c>
      <c r="O20" s="2">
        <f t="shared" si="25"/>
        <v>0.27587728054046162</v>
      </c>
      <c r="P20" s="2">
        <f t="shared" si="118"/>
        <v>0.75282486141563965</v>
      </c>
      <c r="Q20" s="2">
        <f t="shared" si="119"/>
        <v>99.247175138584367</v>
      </c>
      <c r="R20" s="10">
        <v>200</v>
      </c>
      <c r="S20" s="2">
        <f t="shared" si="26"/>
        <v>3.3333333333333335</v>
      </c>
      <c r="T20" s="2">
        <v>13128</v>
      </c>
      <c r="U20" s="11">
        <v>190</v>
      </c>
      <c r="V20" s="11">
        <v>675</v>
      </c>
      <c r="W20" s="2">
        <f t="shared" si="120"/>
        <v>6755</v>
      </c>
      <c r="X20" s="2">
        <f t="shared" si="27"/>
        <v>3.7532680253345024E-2</v>
      </c>
      <c r="Y20" s="2">
        <f t="shared" si="28"/>
        <v>3.3468796943155245E-5</v>
      </c>
      <c r="Z20" s="2">
        <f t="shared" si="121"/>
        <v>1.9894660559537345E-2</v>
      </c>
      <c r="AA20" s="2">
        <f t="shared" si="29"/>
        <v>8.7746818035431648E-2</v>
      </c>
      <c r="AB20" s="2">
        <f t="shared" si="30"/>
        <v>1.2395891873911518E-5</v>
      </c>
      <c r="AC20" s="2">
        <f t="shared" si="1"/>
        <v>1.975606156678216E-3</v>
      </c>
      <c r="AD20" s="2">
        <f t="shared" si="31"/>
        <v>0.19682267186267896</v>
      </c>
      <c r="AE20" s="2">
        <f t="shared" si="32"/>
        <v>7.3684172628927418E-3</v>
      </c>
      <c r="AF20" s="2">
        <f t="shared" si="32"/>
        <v>3.2498929390691676E-2</v>
      </c>
      <c r="AG20" s="2">
        <f t="shared" si="122"/>
        <v>0.37352779178591006</v>
      </c>
      <c r="AH20" s="2">
        <f t="shared" si="33"/>
        <v>99.626472208214096</v>
      </c>
      <c r="AI20" s="2">
        <v>570</v>
      </c>
      <c r="AJ20" s="2">
        <f t="shared" si="34"/>
        <v>9.5</v>
      </c>
      <c r="AK20" s="2">
        <v>27416</v>
      </c>
      <c r="AL20" s="11">
        <v>120</v>
      </c>
      <c r="AM20" s="11">
        <v>674</v>
      </c>
      <c r="AN20" s="2">
        <f t="shared" si="123"/>
        <v>6740</v>
      </c>
      <c r="AO20" s="2">
        <f t="shared" si="2"/>
        <v>5.4200101940231081E-2</v>
      </c>
      <c r="AP20" s="2">
        <f t="shared" si="124"/>
        <v>4.8331539178426748E-5</v>
      </c>
      <c r="AQ20" s="2">
        <f t="shared" si="125"/>
        <v>8.65683869487886E-2</v>
      </c>
      <c r="AR20" s="2">
        <f t="shared" si="35"/>
        <v>0.38393955377909916</v>
      </c>
      <c r="AS20" s="2">
        <f t="shared" si="36"/>
        <v>2.0836006911078546E-5</v>
      </c>
      <c r="AT20" s="2">
        <f t="shared" si="3"/>
        <v>3.404394999634441E-3</v>
      </c>
      <c r="AU20" s="2">
        <f t="shared" si="37"/>
        <v>0.33267527466529517</v>
      </c>
      <c r="AV20" s="2">
        <f t="shared" si="38"/>
        <v>3.7320133796835457E-2</v>
      </c>
      <c r="AW20" s="2">
        <f t="shared" si="38"/>
        <v>0.16551856886752112</v>
      </c>
      <c r="AX20" s="2">
        <f t="shared" si="126"/>
        <v>2.2806476037541419</v>
      </c>
      <c r="AY20" s="2">
        <f t="shared" si="127"/>
        <v>97.719352396245853</v>
      </c>
      <c r="AZ20" s="2">
        <v>100</v>
      </c>
      <c r="BA20" s="2">
        <f t="shared" si="39"/>
        <v>1.6666666666666667</v>
      </c>
      <c r="BB20" s="2">
        <v>9750</v>
      </c>
      <c r="BC20" s="11">
        <v>70</v>
      </c>
      <c r="BD20" s="11">
        <v>701</v>
      </c>
      <c r="BE20" s="2">
        <f t="shared" si="128"/>
        <v>7005</v>
      </c>
      <c r="BF20" s="2">
        <f t="shared" si="40"/>
        <v>2.2634882236928146E-2</v>
      </c>
      <c r="BG20" s="2">
        <f t="shared" si="41"/>
        <v>2.0184070849895238E-5</v>
      </c>
      <c r="BH20" s="2">
        <f t="shared" si="129"/>
        <v>1.1826002373037081E-2</v>
      </c>
      <c r="BI20" s="2">
        <f t="shared" si="130"/>
        <v>5.2322813790979028E-2</v>
      </c>
      <c r="BJ20" s="2">
        <f t="shared" si="131"/>
        <v>1.1385247009964173E-5</v>
      </c>
      <c r="BK20" s="2">
        <f t="shared" si="4"/>
        <v>1.8147713262615243E-3</v>
      </c>
      <c r="BL20" s="2">
        <f t="shared" si="132"/>
        <v>0.18134186901987004</v>
      </c>
      <c r="BM20" s="2">
        <f t="shared" si="133"/>
        <v>6.6707039202211858E-3</v>
      </c>
      <c r="BN20" s="2">
        <f t="shared" si="133"/>
        <v>2.9513777188838089E-2</v>
      </c>
      <c r="BO20" s="2">
        <f t="shared" si="134"/>
        <v>0.21757304834893054</v>
      </c>
      <c r="BP20" s="2">
        <f t="shared" si="135"/>
        <v>99.782426951651075</v>
      </c>
      <c r="BQ20" s="10">
        <v>100</v>
      </c>
      <c r="BR20" s="2">
        <f t="shared" si="42"/>
        <v>1.6666666666666667</v>
      </c>
      <c r="BS20" s="2">
        <v>8845</v>
      </c>
      <c r="BT20" s="11">
        <v>45</v>
      </c>
      <c r="BU20" s="11">
        <v>699</v>
      </c>
      <c r="BV20" s="2">
        <f t="shared" si="136"/>
        <v>3500</v>
      </c>
      <c r="BW20" s="2">
        <f t="shared" si="43"/>
        <v>1.9810000567417243E-2</v>
      </c>
      <c r="BX20" s="2">
        <f t="shared" si="137"/>
        <v>1.7665055678393446E-5</v>
      </c>
      <c r="BY20" s="2">
        <f t="shared" si="138"/>
        <v>1.0582856250337933E-2</v>
      </c>
      <c r="BZ20" s="2">
        <f t="shared" si="44"/>
        <v>4.6809399384025105E-2</v>
      </c>
      <c r="CA20" s="2">
        <f t="shared" si="45"/>
        <v>1.5393444341013958E-5</v>
      </c>
      <c r="CB20" s="2">
        <f t="shared" si="46"/>
        <v>2.4584861674075828E-3</v>
      </c>
      <c r="CC20" s="2">
        <f t="shared" si="47"/>
        <v>0.24511420369265516</v>
      </c>
      <c r="CD20" s="2">
        <f t="shared" si="48"/>
        <v>9.2219697251101022E-3</v>
      </c>
      <c r="CE20" s="2">
        <f t="shared" si="48"/>
        <v>4.0790014884335472E-2</v>
      </c>
      <c r="CF20" s="2">
        <f t="shared" si="139"/>
        <v>0.29872571903771811</v>
      </c>
      <c r="CG20" s="2">
        <f t="shared" si="140"/>
        <v>99.701274280962281</v>
      </c>
      <c r="CH20" s="40">
        <v>100</v>
      </c>
      <c r="CI20" s="40">
        <v>1.6666666666666667</v>
      </c>
      <c r="CJ20" s="40">
        <v>16774</v>
      </c>
      <c r="CK20" s="40">
        <v>100</v>
      </c>
      <c r="CL20" s="40">
        <v>725</v>
      </c>
      <c r="CM20" s="40">
        <v>7245</v>
      </c>
      <c r="CN20" s="40">
        <v>3.539844553797418E-2</v>
      </c>
      <c r="CO20" s="40">
        <v>3.1565648331448694E-5</v>
      </c>
      <c r="CP20" s="40">
        <v>1.9294488428948171E-2</v>
      </c>
      <c r="CQ20" s="40">
        <v>8.5028461510096909E-2</v>
      </c>
      <c r="CR20" s="40">
        <v>2.4315135955138942E-5</v>
      </c>
      <c r="CS20" s="40">
        <v>3.8781314025729042E-3</v>
      </c>
      <c r="CT20" s="40">
        <v>0.38575383811993841</v>
      </c>
      <c r="CU20" s="40">
        <v>1.4862615980781872E-2</v>
      </c>
      <c r="CV20" s="40">
        <v>6.5497739186762938E-2</v>
      </c>
      <c r="CW20" s="40">
        <v>0.53100370348094539</v>
      </c>
      <c r="CX20" s="40">
        <v>99.468996296519052</v>
      </c>
      <c r="CY20" s="10">
        <v>100</v>
      </c>
      <c r="CZ20" s="2">
        <f t="shared" si="49"/>
        <v>1.6666666666666667</v>
      </c>
      <c r="DA20" s="2">
        <v>10736</v>
      </c>
      <c r="DB20" s="11">
        <v>50</v>
      </c>
      <c r="DC20" s="11">
        <v>724</v>
      </c>
      <c r="DD20" s="2">
        <f t="shared" si="141"/>
        <v>3622.5</v>
      </c>
      <c r="DE20" s="2">
        <f t="shared" si="50"/>
        <v>2.404524206803748E-2</v>
      </c>
      <c r="DF20" s="2">
        <f t="shared" si="51"/>
        <v>2.1441722754463768E-5</v>
      </c>
      <c r="DG20" s="2">
        <f t="shared" si="142"/>
        <v>1.2654131461650746E-2</v>
      </c>
      <c r="DH20" s="2">
        <f t="shared" si="52"/>
        <v>5.5653134520728946E-2</v>
      </c>
      <c r="DI20" s="2">
        <f t="shared" si="53"/>
        <v>2.0085542366933037E-5</v>
      </c>
      <c r="DJ20" s="2">
        <f t="shared" si="54"/>
        <v>3.1935740340835708E-3</v>
      </c>
      <c r="DK20" s="2">
        <f t="shared" si="55"/>
        <v>0.3180118857436347</v>
      </c>
      <c r="DL20" s="2">
        <f t="shared" si="56"/>
        <v>1.1853762708353921E-2</v>
      </c>
      <c r="DM20" s="2">
        <f t="shared" si="56"/>
        <v>5.2133096023546648E-2</v>
      </c>
      <c r="DN20" s="2">
        <f t="shared" si="143"/>
        <v>0.42132032962514387</v>
      </c>
      <c r="DO20" s="2">
        <f t="shared" si="57"/>
        <v>99.578679670374854</v>
      </c>
      <c r="DP20" s="6">
        <v>100</v>
      </c>
      <c r="DQ20" s="2">
        <f t="shared" si="58"/>
        <v>1.6666666666666667</v>
      </c>
      <c r="DR20" s="2">
        <v>31358</v>
      </c>
      <c r="DS20" s="11">
        <v>50</v>
      </c>
      <c r="DT20" s="11">
        <v>749</v>
      </c>
      <c r="DU20" s="2">
        <f t="shared" si="144"/>
        <v>3747.5</v>
      </c>
      <c r="DV20" s="2">
        <f t="shared" si="145"/>
        <v>6.831250361769825E-2</v>
      </c>
      <c r="DW20" s="2">
        <f t="shared" si="59"/>
        <v>6.0915908398402644E-5</v>
      </c>
      <c r="DX20" s="2">
        <f>(DW20+DW19)/2*(CH20-CH19)*60</f>
        <v>3.5617099218796883E-2</v>
      </c>
      <c r="DY20" s="2">
        <f t="shared" si="146"/>
        <v>0.1573714756160251</v>
      </c>
      <c r="DZ20" s="2">
        <f t="shared" si="147"/>
        <v>5.6864041978090224E-5</v>
      </c>
      <c r="EA20" s="2">
        <f t="shared" si="60"/>
        <v>9.1389877020652075E-3</v>
      </c>
      <c r="EB20" s="2">
        <f t="shared" si="148"/>
        <v>0.90449818235336255</v>
      </c>
      <c r="EC20" s="2">
        <f t="shared" si="149"/>
        <v>3.3248001685690684E-2</v>
      </c>
      <c r="ED20" s="2">
        <f t="shared" si="149"/>
        <v>0.14690379624739061</v>
      </c>
      <c r="EE20" s="2">
        <f t="shared" si="150"/>
        <v>1.0286246310446261</v>
      </c>
      <c r="EF20" s="2">
        <f t="shared" si="61"/>
        <v>98.971375368955378</v>
      </c>
      <c r="EG20" s="10">
        <v>100</v>
      </c>
      <c r="EH20" s="2">
        <f t="shared" si="62"/>
        <v>1.6666666666666667</v>
      </c>
      <c r="EI20" s="2">
        <v>35428</v>
      </c>
      <c r="EJ20" s="11">
        <v>100</v>
      </c>
      <c r="EK20" s="11">
        <v>750</v>
      </c>
      <c r="EL20" s="2">
        <f t="shared" si="151"/>
        <v>7495</v>
      </c>
      <c r="EM20" s="2">
        <f t="shared" si="5"/>
        <v>6.7421457499490314E-2</v>
      </c>
      <c r="EN20" s="2">
        <f t="shared" si="152"/>
        <v>6.0121341066786883E-5</v>
      </c>
      <c r="EO20" s="2">
        <f t="shared" si="153"/>
        <v>3.5534685715710661E-2</v>
      </c>
      <c r="EP20" s="2">
        <f t="shared" si="63"/>
        <v>0.15767545111379117</v>
      </c>
      <c r="EQ20" s="2">
        <f t="shared" si="64"/>
        <v>5.5278793520948997E-5</v>
      </c>
      <c r="ER20" s="2">
        <f t="shared" si="6"/>
        <v>8.8041872189869672E-3</v>
      </c>
      <c r="ES20" s="2">
        <f t="shared" si="65"/>
        <v>0.87126395168039805</v>
      </c>
      <c r="ET20" s="2">
        <f t="shared" si="66"/>
        <v>3.267250064047126E-2</v>
      </c>
      <c r="EU20" s="2">
        <f t="shared" si="66"/>
        <v>0.14497528748999963</v>
      </c>
      <c r="EV20" s="2">
        <f t="shared" si="154"/>
        <v>1.0398200300143061</v>
      </c>
      <c r="EW20" s="2">
        <f t="shared" si="155"/>
        <v>98.960179969985688</v>
      </c>
      <c r="EX20" s="2">
        <v>100</v>
      </c>
      <c r="EY20" s="2">
        <f t="shared" si="67"/>
        <v>1.6666666666666667</v>
      </c>
      <c r="EZ20" s="2">
        <v>32901</v>
      </c>
      <c r="FA20" s="11">
        <v>100</v>
      </c>
      <c r="FB20" s="11">
        <v>750</v>
      </c>
      <c r="FC20" s="2">
        <f t="shared" si="156"/>
        <v>7500</v>
      </c>
      <c r="FD20" s="2">
        <f t="shared" si="7"/>
        <v>6.0936794278141262E-2</v>
      </c>
      <c r="FE20" s="2">
        <f t="shared" si="157"/>
        <v>5.4338810345956312E-5</v>
      </c>
      <c r="FF20" s="2">
        <f t="shared" si="158"/>
        <v>3.2233165925560206E-2</v>
      </c>
      <c r="FG20" s="2">
        <f t="shared" si="68"/>
        <v>0.14196318007496136</v>
      </c>
      <c r="FH20" s="2">
        <f t="shared" si="69"/>
        <v>6.2910517283133949E-5</v>
      </c>
      <c r="FI20" s="2">
        <f t="shared" si="8"/>
        <v>1.0098752197886703E-2</v>
      </c>
      <c r="FJ20" s="2">
        <f t="shared" si="70"/>
        <v>0.9974669448070812</v>
      </c>
      <c r="FK20" s="2">
        <f t="shared" si="71"/>
        <v>3.7317805250791272E-2</v>
      </c>
      <c r="FL20" s="2">
        <f t="shared" si="71"/>
        <v>0.16435724368667787</v>
      </c>
      <c r="FM20" s="2">
        <f t="shared" si="159"/>
        <v>1.2286938760796322</v>
      </c>
      <c r="FN20" s="2">
        <f t="shared" si="160"/>
        <v>98.771306123920368</v>
      </c>
      <c r="FO20" s="2">
        <v>100</v>
      </c>
      <c r="FP20" s="2">
        <f t="shared" si="72"/>
        <v>1.6666666666666667</v>
      </c>
      <c r="FQ20" s="2">
        <v>68079</v>
      </c>
      <c r="FR20" s="2">
        <v>28</v>
      </c>
      <c r="FS20" s="2">
        <v>777</v>
      </c>
      <c r="FT20" s="2">
        <f t="shared" si="161"/>
        <v>6216</v>
      </c>
      <c r="FU20" s="2">
        <f t="shared" si="73"/>
        <v>0.14579564787985003</v>
      </c>
      <c r="FV20" s="2">
        <f t="shared" si="74"/>
        <v>1.300094984197559E-4</v>
      </c>
      <c r="FW20" s="2">
        <f t="shared" si="162"/>
        <v>7.7710079692647635E-2</v>
      </c>
      <c r="FX20" s="2">
        <f t="shared" si="163"/>
        <v>0.34245433297335914</v>
      </c>
      <c r="FY20" s="2">
        <f t="shared" si="164"/>
        <v>1.1491295069459496E-4</v>
      </c>
      <c r="FZ20" s="2">
        <f t="shared" si="75"/>
        <v>1.8707762599632475E-2</v>
      </c>
      <c r="GA20" s="2">
        <f t="shared" si="165"/>
        <v>1.8230424795437263</v>
      </c>
      <c r="GB20" s="2">
        <f t="shared" si="166"/>
        <v>6.8686478024572548E-2</v>
      </c>
      <c r="GC20" s="2">
        <f t="shared" si="166"/>
        <v>0.30268894471896624</v>
      </c>
      <c r="GD20" s="2">
        <f t="shared" si="194"/>
        <v>2.5515493990959177</v>
      </c>
      <c r="GE20" s="2">
        <f t="shared" si="76"/>
        <v>97.448450600904081</v>
      </c>
      <c r="GF20" s="2">
        <v>100</v>
      </c>
      <c r="GG20" s="2">
        <f t="shared" si="77"/>
        <v>1.6666666666666667</v>
      </c>
      <c r="GH20" s="2">
        <v>42430</v>
      </c>
      <c r="GI20" s="2">
        <v>50</v>
      </c>
      <c r="GJ20" s="11">
        <v>775</v>
      </c>
      <c r="GK20" s="2">
        <f t="shared" si="167"/>
        <v>3875</v>
      </c>
      <c r="GL20" s="2">
        <f>GH20/GH5 *GH4</f>
        <v>0.11492455707604199</v>
      </c>
      <c r="GM20" s="2">
        <f t="shared" si="78"/>
        <v>1.0248100158573953E-4</v>
      </c>
      <c r="GN20" s="2">
        <f>(GM20+GM19)/2*(GF20-GF19)*60</f>
        <v>6.0652425539023662E-2</v>
      </c>
      <c r="GO20" s="2">
        <f>GN20/GH6*100</f>
        <v>0.26614781490641826</v>
      </c>
      <c r="GP20" s="2">
        <f>GM20*GP8</f>
        <v>9.0259369817878582E-5</v>
      </c>
      <c r="GQ20" s="2">
        <f>GP20/GH6/GV20*100*3600</f>
        <v>1.4513073840691712E-2</v>
      </c>
      <c r="GR20" s="2">
        <f>GP20/GH6*3600*100</f>
        <v>1.4258358477527002</v>
      </c>
      <c r="GS20" s="2">
        <f>GN20*GP8</f>
        <v>5.3419166697916652E-2</v>
      </c>
      <c r="GT20" s="2">
        <f>GO20*GP8</f>
        <v>0.23440768220596186</v>
      </c>
      <c r="GU20" s="2">
        <f t="shared" si="168"/>
        <v>1.7550752236272484</v>
      </c>
      <c r="GV20" s="2">
        <f t="shared" si="79"/>
        <v>98.244924776372756</v>
      </c>
      <c r="GW20" s="2">
        <v>100</v>
      </c>
      <c r="GX20" s="2">
        <f t="shared" si="80"/>
        <v>1.6666666666666667</v>
      </c>
      <c r="GY20" s="2">
        <v>57191</v>
      </c>
      <c r="GZ20" s="11">
        <v>100</v>
      </c>
      <c r="HA20" s="11">
        <v>775</v>
      </c>
      <c r="HB20" s="2">
        <f t="shared" si="169"/>
        <v>7750</v>
      </c>
      <c r="HC20" s="2">
        <f t="shared" si="9"/>
        <v>0.10592493242032695</v>
      </c>
      <c r="HD20" s="2">
        <f t="shared" si="170"/>
        <v>9.4455819047919144E-5</v>
      </c>
      <c r="HE20" s="2">
        <f t="shared" si="171"/>
        <v>5.6612052452888445E-2</v>
      </c>
      <c r="HF20" s="2">
        <f t="shared" si="81"/>
        <v>0.25097999881580596</v>
      </c>
      <c r="HG20" s="2">
        <f t="shared" si="82"/>
        <v>9.4666661249169899E-5</v>
      </c>
      <c r="HH20" s="2">
        <f t="shared" si="10"/>
        <v>1.5425867740335905E-2</v>
      </c>
      <c r="HI20" s="2">
        <f t="shared" si="83"/>
        <v>1.5108793091850279</v>
      </c>
      <c r="HJ20" s="2">
        <f t="shared" si="84"/>
        <v>5.6738420630908636E-2</v>
      </c>
      <c r="HK20" s="2">
        <f t="shared" si="84"/>
        <v>0.25154023084760263</v>
      </c>
      <c r="HL20" s="2">
        <f t="shared" si="172"/>
        <v>2.0554736616633136</v>
      </c>
      <c r="HM20" s="2">
        <f t="shared" si="173"/>
        <v>97.944526338336686</v>
      </c>
      <c r="HN20" s="2">
        <v>100</v>
      </c>
      <c r="HO20" s="2">
        <f t="shared" si="85"/>
        <v>1.6666666666666667</v>
      </c>
      <c r="HP20" s="2">
        <v>136243</v>
      </c>
      <c r="HQ20" s="11">
        <v>50</v>
      </c>
      <c r="HR20" s="11">
        <v>800</v>
      </c>
      <c r="HS20" s="2">
        <f t="shared" si="174"/>
        <v>4000</v>
      </c>
      <c r="HT20" s="2">
        <f t="shared" si="86"/>
        <v>0.31948034074179976</v>
      </c>
      <c r="HU20" s="2">
        <f t="shared" si="87"/>
        <v>2.848883314338945E-4</v>
      </c>
      <c r="HV20" s="2">
        <f>(HU20+HU19)/2*(EY20-EY19)*60</f>
        <v>2.6569475822843295E-3</v>
      </c>
      <c r="HW20" s="2">
        <f t="shared" si="88"/>
        <v>1.1725224435392296E-2</v>
      </c>
      <c r="HX20" s="2">
        <f t="shared" si="89"/>
        <v>2.3790712064033779E-4</v>
      </c>
      <c r="HY20" s="2">
        <f t="shared" si="90"/>
        <v>3.7818819927497152E-2</v>
      </c>
      <c r="HZ20" s="2">
        <f t="shared" si="175"/>
        <v>3.7796198353282469</v>
      </c>
      <c r="IA20" s="2">
        <f t="shared" si="91"/>
        <v>2.2187877819076136E-3</v>
      </c>
      <c r="IB20" s="2">
        <f t="shared" si="91"/>
        <v>9.7916063120092739E-3</v>
      </c>
      <c r="IC20" s="2">
        <f t="shared" si="176"/>
        <v>5.9815653312441416E-2</v>
      </c>
      <c r="ID20" s="2">
        <f t="shared" si="92"/>
        <v>99.940184346687559</v>
      </c>
      <c r="IE20" s="2">
        <v>100</v>
      </c>
      <c r="IF20" s="2">
        <f t="shared" si="93"/>
        <v>1.6666666666666667</v>
      </c>
      <c r="IG20" s="2">
        <v>80088</v>
      </c>
      <c r="IH20" s="32">
        <v>50</v>
      </c>
      <c r="II20" s="11">
        <v>798</v>
      </c>
      <c r="IJ20" s="2">
        <f t="shared" si="177"/>
        <v>3990</v>
      </c>
      <c r="IK20" s="2">
        <f>IG20/IG5 *IG4</f>
        <v>0.22585348482804229</v>
      </c>
      <c r="IL20" s="2">
        <f t="shared" si="94"/>
        <v>2.0139900405700598E-4</v>
      </c>
      <c r="IM20" s="2">
        <f t="shared" si="178"/>
        <v>0.11703337166005168</v>
      </c>
      <c r="IN20" s="2">
        <f>IM20/IG6*100</f>
        <v>0.51595418425356399</v>
      </c>
      <c r="IO20" s="2">
        <f>IL20*IO8</f>
        <v>1.506184736319075E-4</v>
      </c>
      <c r="IP20" s="2">
        <f>IO20/IG6/IU20*100*3600</f>
        <v>2.4575039699974374E-2</v>
      </c>
      <c r="IQ20" s="2">
        <f>IO20/IG6*3600*100</f>
        <v>2.3904637637818227</v>
      </c>
      <c r="IR20" s="2">
        <f>IM20*IO8</f>
        <v>8.7524701951571179E-2</v>
      </c>
      <c r="IS20" s="2">
        <f>IN20*IO8</f>
        <v>0.38586204564483012</v>
      </c>
      <c r="IT20" s="2">
        <f t="shared" si="179"/>
        <v>2.7279795692735003</v>
      </c>
      <c r="IU20" s="2">
        <f t="shared" si="95"/>
        <v>97.272020430726499</v>
      </c>
      <c r="IW20" s="18">
        <v>40</v>
      </c>
      <c r="IX20" s="11">
        <v>856</v>
      </c>
      <c r="IY20" s="2">
        <f t="shared" si="180"/>
        <v>3422</v>
      </c>
      <c r="IZ20" s="2"/>
      <c r="JA20" s="2"/>
      <c r="JB20" s="2"/>
      <c r="JC20" s="2"/>
      <c r="JD20" s="2"/>
      <c r="JE20" s="2"/>
      <c r="JF20" s="2"/>
      <c r="JG20" s="2"/>
      <c r="JH20" s="2"/>
      <c r="JI20" s="2"/>
      <c r="JM20" s="18">
        <v>50</v>
      </c>
      <c r="JN20" s="11">
        <v>851</v>
      </c>
      <c r="JO20" s="2">
        <f t="shared" si="187"/>
        <v>4255</v>
      </c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D20" s="32">
        <v>50</v>
      </c>
      <c r="KE20" s="11">
        <v>850</v>
      </c>
      <c r="KF20" s="2">
        <f t="shared" si="188"/>
        <v>4250</v>
      </c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U20" s="18">
        <v>20</v>
      </c>
      <c r="KV20" s="11">
        <v>903</v>
      </c>
      <c r="KW20" s="2">
        <f t="shared" si="191"/>
        <v>1805</v>
      </c>
      <c r="LD20" s="2"/>
      <c r="LH20" s="2"/>
      <c r="LI20" s="10"/>
      <c r="LJ20" s="2"/>
      <c r="LK20" s="2"/>
      <c r="LL20" s="11"/>
      <c r="LM20" s="11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MC20" s="2"/>
      <c r="MD20" s="11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</row>
    <row r="21" spans="1:354" x14ac:dyDescent="0.25">
      <c r="A21" s="10">
        <v>340</v>
      </c>
      <c r="B21" s="2">
        <f t="shared" si="21"/>
        <v>5.666666666666667</v>
      </c>
      <c r="C21" s="2">
        <v>19669</v>
      </c>
      <c r="D21" s="11">
        <v>410</v>
      </c>
      <c r="E21" s="11">
        <v>674</v>
      </c>
      <c r="F21" s="2">
        <f t="shared" si="114"/>
        <v>6740</v>
      </c>
      <c r="G21" s="2">
        <f t="shared" si="115"/>
        <v>4.138138823291327E-2</v>
      </c>
      <c r="H21" s="2">
        <f t="shared" si="116"/>
        <v>3.6900782748384043E-5</v>
      </c>
      <c r="I21" s="2">
        <f t="shared" si="117"/>
        <v>2.2150037699872706E-2</v>
      </c>
      <c r="J21" s="2">
        <f t="shared" si="22"/>
        <v>9.7897257554971334E-2</v>
      </c>
      <c r="K21" s="2">
        <f t="shared" si="23"/>
        <v>1.3518136810007864E-5</v>
      </c>
      <c r="L21" s="2">
        <f t="shared" si="0"/>
        <v>2.167974664598078E-3</v>
      </c>
      <c r="M21" s="2">
        <f t="shared" si="24"/>
        <v>0.21508761023269146</v>
      </c>
      <c r="N21" s="2">
        <f t="shared" si="25"/>
        <v>8.1143872208733463E-3</v>
      </c>
      <c r="O21" s="2">
        <f t="shared" si="25"/>
        <v>3.5863426799818555E-2</v>
      </c>
      <c r="P21" s="2">
        <f t="shared" si="118"/>
        <v>0.78868828821545822</v>
      </c>
      <c r="Q21" s="2">
        <f t="shared" si="119"/>
        <v>99.211311711784546</v>
      </c>
      <c r="R21" s="10">
        <v>210</v>
      </c>
      <c r="S21" s="2">
        <f t="shared" si="26"/>
        <v>3.5</v>
      </c>
      <c r="T21" s="2">
        <v>13299</v>
      </c>
      <c r="U21" s="11">
        <v>200</v>
      </c>
      <c r="V21" s="11">
        <v>675</v>
      </c>
      <c r="W21" s="2">
        <f t="shared" si="120"/>
        <v>6750</v>
      </c>
      <c r="X21" s="2">
        <f t="shared" si="27"/>
        <v>3.8021565713683383E-2</v>
      </c>
      <c r="Y21" s="2">
        <f t="shared" si="28"/>
        <v>3.3904747908822486E-5</v>
      </c>
      <c r="Z21" s="2">
        <f t="shared" si="121"/>
        <v>2.0212063455593322E-2</v>
      </c>
      <c r="AA21" s="2">
        <f t="shared" si="29"/>
        <v>8.9146746125724763E-2</v>
      </c>
      <c r="AB21" s="2">
        <f t="shared" si="30"/>
        <v>1.2557355730587238E-5</v>
      </c>
      <c r="AC21" s="2">
        <f t="shared" si="1"/>
        <v>2.0020030888160236E-3</v>
      </c>
      <c r="AD21" s="2">
        <f t="shared" si="31"/>
        <v>0.19938640410586281</v>
      </c>
      <c r="AE21" s="2">
        <f t="shared" si="32"/>
        <v>7.4859742813496279E-3</v>
      </c>
      <c r="AF21" s="2">
        <f t="shared" si="32"/>
        <v>3.3017422997378483E-2</v>
      </c>
      <c r="AG21" s="2">
        <f t="shared" si="122"/>
        <v>0.40654521478328853</v>
      </c>
      <c r="AH21" s="2">
        <f t="shared" si="33"/>
        <v>99.593454785216707</v>
      </c>
      <c r="AI21" s="2">
        <v>600</v>
      </c>
      <c r="AJ21" s="2">
        <f t="shared" si="34"/>
        <v>10</v>
      </c>
      <c r="AK21" s="2">
        <v>27747</v>
      </c>
      <c r="AL21" s="11">
        <v>130</v>
      </c>
      <c r="AM21" s="11">
        <v>675</v>
      </c>
      <c r="AN21" s="2">
        <f t="shared" si="123"/>
        <v>6745</v>
      </c>
      <c r="AO21" s="2">
        <f t="shared" si="2"/>
        <v>5.4854472882097743E-2</v>
      </c>
      <c r="AP21" s="2">
        <f t="shared" si="124"/>
        <v>4.8915057542449906E-5</v>
      </c>
      <c r="AQ21" s="2">
        <f t="shared" si="125"/>
        <v>8.7521937048788981E-2</v>
      </c>
      <c r="AR21" s="2">
        <f t="shared" si="35"/>
        <v>0.38816864493817016</v>
      </c>
      <c r="AS21" s="2">
        <f t="shared" si="36"/>
        <v>2.1087565062798957E-5</v>
      </c>
      <c r="AT21" s="2">
        <f t="shared" si="3"/>
        <v>3.4514075262697137E-3</v>
      </c>
      <c r="AU21" s="2">
        <f t="shared" si="37"/>
        <v>0.33669174373132266</v>
      </c>
      <c r="AV21" s="2">
        <f t="shared" si="38"/>
        <v>3.7731214776489753E-2</v>
      </c>
      <c r="AW21" s="2">
        <f t="shared" si="38"/>
        <v>0.16734175459915446</v>
      </c>
      <c r="AX21" s="2">
        <f t="shared" si="126"/>
        <v>2.4479893583532961</v>
      </c>
      <c r="AY21" s="2">
        <f t="shared" si="127"/>
        <v>97.552010641646703</v>
      </c>
      <c r="AZ21" s="2">
        <v>110</v>
      </c>
      <c r="BA21" s="2">
        <f t="shared" si="39"/>
        <v>1.8333333333333333</v>
      </c>
      <c r="BB21" s="2">
        <v>9656</v>
      </c>
      <c r="BC21" s="11">
        <v>80</v>
      </c>
      <c r="BD21" s="11">
        <v>700</v>
      </c>
      <c r="BE21" s="2">
        <f t="shared" si="128"/>
        <v>7005</v>
      </c>
      <c r="BF21" s="2">
        <f t="shared" si="40"/>
        <v>2.2416658756900326E-2</v>
      </c>
      <c r="BG21" s="2">
        <f t="shared" si="41"/>
        <v>1.9989475705291115E-5</v>
      </c>
      <c r="BH21" s="2">
        <f t="shared" si="129"/>
        <v>1.2052063966555905E-2</v>
      </c>
      <c r="BI21" s="2">
        <f t="shared" si="130"/>
        <v>5.3322997816812254E-2</v>
      </c>
      <c r="BJ21" s="2">
        <f t="shared" si="131"/>
        <v>1.1275481551611695E-5</v>
      </c>
      <c r="BK21" s="2">
        <f t="shared" si="4"/>
        <v>1.7978169949875657E-3</v>
      </c>
      <c r="BL21" s="2">
        <f t="shared" si="132"/>
        <v>0.17959354741085787</v>
      </c>
      <c r="BM21" s="2">
        <f t="shared" si="133"/>
        <v>6.7982186889933988E-3</v>
      </c>
      <c r="BN21" s="2">
        <f t="shared" si="133"/>
        <v>3.0077951902457302E-2</v>
      </c>
      <c r="BO21" s="2">
        <f t="shared" si="134"/>
        <v>0.24765100025138784</v>
      </c>
      <c r="BP21" s="2">
        <f t="shared" si="135"/>
        <v>99.752348999748605</v>
      </c>
      <c r="BQ21" s="10">
        <v>110</v>
      </c>
      <c r="BR21" s="2">
        <f t="shared" si="42"/>
        <v>1.8333333333333333</v>
      </c>
      <c r="BS21" s="2">
        <v>9796</v>
      </c>
      <c r="BT21" s="11">
        <v>50</v>
      </c>
      <c r="BU21" s="11">
        <v>700</v>
      </c>
      <c r="BV21" s="2">
        <f t="shared" si="136"/>
        <v>3497.5</v>
      </c>
      <c r="BW21" s="2">
        <f t="shared" si="43"/>
        <v>2.1939939576983529E-2</v>
      </c>
      <c r="BX21" s="2">
        <f t="shared" si="137"/>
        <v>1.9564373705544623E-5</v>
      </c>
      <c r="BY21" s="2">
        <f t="shared" si="138"/>
        <v>1.1168828815181421E-2</v>
      </c>
      <c r="BZ21" s="2">
        <f t="shared" si="44"/>
        <v>4.9401235006375603E-2</v>
      </c>
      <c r="CA21" s="2">
        <f t="shared" si="45"/>
        <v>1.704852241544067E-5</v>
      </c>
      <c r="CB21" s="2">
        <f t="shared" si="46"/>
        <v>2.7239947515327635E-3</v>
      </c>
      <c r="CC21" s="2">
        <f t="shared" si="47"/>
        <v>0.27146848381834371</v>
      </c>
      <c r="CD21" s="2">
        <f t="shared" si="48"/>
        <v>9.7325900269363882E-3</v>
      </c>
      <c r="CE21" s="2">
        <f t="shared" si="48"/>
        <v>4.3048557292583244E-2</v>
      </c>
      <c r="CF21" s="2">
        <f t="shared" si="139"/>
        <v>0.34177427633030133</v>
      </c>
      <c r="CG21" s="2">
        <f t="shared" si="140"/>
        <v>99.658225723669702</v>
      </c>
      <c r="CH21" s="40">
        <v>110</v>
      </c>
      <c r="CI21" s="40">
        <v>1.8333333333333333</v>
      </c>
      <c r="CJ21" s="40">
        <v>17648</v>
      </c>
      <c r="CK21" s="40">
        <v>105</v>
      </c>
      <c r="CL21" s="40">
        <v>727</v>
      </c>
      <c r="CM21" s="40">
        <v>3630</v>
      </c>
      <c r="CN21" s="40">
        <v>3.7242861980098262E-2</v>
      </c>
      <c r="CO21" s="40">
        <v>3.3210358993287621E-5</v>
      </c>
      <c r="CP21" s="40">
        <v>1.9432802197420891E-2</v>
      </c>
      <c r="CQ21" s="40">
        <v>8.5637993448826846E-2</v>
      </c>
      <c r="CR21" s="40">
        <v>2.5582062676540603E-5</v>
      </c>
      <c r="CS21" s="40">
        <v>4.0829070564701872E-3</v>
      </c>
      <c r="CT21" s="40">
        <v>0.40585332867179408</v>
      </c>
      <c r="CU21" s="40">
        <v>1.4969159589503862E-2</v>
      </c>
      <c r="CV21" s="40">
        <v>6.5967263899311027E-2</v>
      </c>
      <c r="CW21" s="40">
        <v>0.59697096738025646</v>
      </c>
      <c r="CX21" s="40">
        <v>99.403029032619742</v>
      </c>
      <c r="CY21" s="10">
        <v>110</v>
      </c>
      <c r="CZ21" s="2">
        <f t="shared" si="49"/>
        <v>1.8333333333333333</v>
      </c>
      <c r="DA21" s="2">
        <v>11246</v>
      </c>
      <c r="DB21" s="11">
        <v>55</v>
      </c>
      <c r="DC21" s="11">
        <v>724</v>
      </c>
      <c r="DD21" s="2">
        <f t="shared" si="141"/>
        <v>3620</v>
      </c>
      <c r="DE21" s="2">
        <f t="shared" si="50"/>
        <v>2.5187480653609307E-2</v>
      </c>
      <c r="DF21" s="2">
        <f t="shared" si="51"/>
        <v>2.2460284472494363E-5</v>
      </c>
      <c r="DG21" s="2">
        <f t="shared" si="142"/>
        <v>1.317060216808744E-2</v>
      </c>
      <c r="DH21" s="2">
        <f t="shared" si="52"/>
        <v>5.7924583477020071E-2</v>
      </c>
      <c r="DI21" s="2">
        <f t="shared" si="53"/>
        <v>2.1039680463722884E-5</v>
      </c>
      <c r="DJ21" s="2">
        <f t="shared" si="54"/>
        <v>3.3471045518013113E-3</v>
      </c>
      <c r="DK21" s="2">
        <f t="shared" si="55"/>
        <v>0.3331186351595487</v>
      </c>
      <c r="DL21" s="2">
        <f t="shared" si="56"/>
        <v>1.2337566849196777E-2</v>
      </c>
      <c r="DM21" s="2">
        <f t="shared" si="56"/>
        <v>5.4260876741931939E-2</v>
      </c>
      <c r="DN21" s="2">
        <f t="shared" si="143"/>
        <v>0.47558120636707579</v>
      </c>
      <c r="DO21" s="2">
        <f t="shared" si="57"/>
        <v>99.524418793632918</v>
      </c>
      <c r="DP21" s="6">
        <v>110</v>
      </c>
      <c r="DQ21" s="2">
        <f t="shared" si="58"/>
        <v>1.8333333333333333</v>
      </c>
      <c r="DR21" s="2">
        <v>33946</v>
      </c>
      <c r="DS21" s="11">
        <v>55</v>
      </c>
      <c r="DT21" s="11">
        <v>749</v>
      </c>
      <c r="DU21" s="2">
        <f t="shared" si="144"/>
        <v>3745</v>
      </c>
      <c r="DV21" s="2">
        <f t="shared" si="145"/>
        <v>7.3950387390981087E-2</v>
      </c>
      <c r="DW21" s="2">
        <f t="shared" si="59"/>
        <v>6.5943345445888652E-5</v>
      </c>
      <c r="DX21" s="2">
        <f>(DW21+DW20)/2*(CH21-CH20)*60</f>
        <v>3.8057776153287384E-2</v>
      </c>
      <c r="DY21" s="2">
        <f t="shared" si="146"/>
        <v>0.16815542318916332</v>
      </c>
      <c r="DZ21" s="2">
        <f t="shared" si="147"/>
        <v>6.1557075355196469E-5</v>
      </c>
      <c r="EA21" s="2">
        <f t="shared" si="60"/>
        <v>9.9089512083251792E-3</v>
      </c>
      <c r="EB21" s="2">
        <f t="shared" si="148"/>
        <v>0.97914711710463853</v>
      </c>
      <c r="EC21" s="2">
        <f t="shared" si="149"/>
        <v>3.5526335199985999E-2</v>
      </c>
      <c r="ED21" s="2">
        <f t="shared" si="149"/>
        <v>0.15697044162150009</v>
      </c>
      <c r="EE21" s="2">
        <f t="shared" si="150"/>
        <v>1.1855950726661262</v>
      </c>
      <c r="EF21" s="2">
        <f t="shared" si="61"/>
        <v>98.814404927333868</v>
      </c>
      <c r="EG21" s="10">
        <v>110</v>
      </c>
      <c r="EH21" s="2">
        <f t="shared" si="62"/>
        <v>1.8333333333333333</v>
      </c>
      <c r="EI21" s="2">
        <v>36585</v>
      </c>
      <c r="EJ21" s="11">
        <v>110</v>
      </c>
      <c r="EK21" s="11">
        <v>751</v>
      </c>
      <c r="EL21" s="2">
        <f t="shared" si="151"/>
        <v>7505</v>
      </c>
      <c r="EM21" s="2">
        <f t="shared" si="5"/>
        <v>6.9623292949611976E-2</v>
      </c>
      <c r="EN21" s="2">
        <f t="shared" si="152"/>
        <v>6.2084770885412603E-5</v>
      </c>
      <c r="EO21" s="2">
        <f t="shared" si="153"/>
        <v>3.6661833585659845E-2</v>
      </c>
      <c r="EP21" s="2">
        <f t="shared" si="63"/>
        <v>0.16267686157477101</v>
      </c>
      <c r="EQ21" s="2">
        <f t="shared" si="64"/>
        <v>5.7084076463924545E-5</v>
      </c>
      <c r="ER21" s="2">
        <f t="shared" si="6"/>
        <v>9.1054749857255972E-3</v>
      </c>
      <c r="ES21" s="2">
        <f t="shared" si="65"/>
        <v>0.89971750232097103</v>
      </c>
      <c r="ET21" s="2">
        <f t="shared" si="66"/>
        <v>3.370886099546206E-2</v>
      </c>
      <c r="EU21" s="2">
        <f t="shared" si="66"/>
        <v>0.14957385317866076</v>
      </c>
      <c r="EV21" s="2">
        <f t="shared" si="154"/>
        <v>1.1893938831929669</v>
      </c>
      <c r="EW21" s="2">
        <f t="shared" si="155"/>
        <v>98.810606116807037</v>
      </c>
      <c r="EX21" s="2">
        <v>110</v>
      </c>
      <c r="EY21" s="2">
        <f t="shared" si="67"/>
        <v>1.8333333333333333</v>
      </c>
      <c r="EZ21" s="2">
        <v>33035</v>
      </c>
      <c r="FA21" s="11">
        <v>110</v>
      </c>
      <c r="FB21" s="11">
        <v>750</v>
      </c>
      <c r="FC21" s="2">
        <f t="shared" si="156"/>
        <v>7500</v>
      </c>
      <c r="FD21" s="2">
        <f t="shared" si="7"/>
        <v>6.1184979148913306E-2</v>
      </c>
      <c r="FE21" s="2">
        <f t="shared" si="157"/>
        <v>5.4560122785893031E-5</v>
      </c>
      <c r="FF21" s="2">
        <f t="shared" si="158"/>
        <v>3.2669679939554802E-2</v>
      </c>
      <c r="FG21" s="2">
        <f t="shared" si="68"/>
        <v>0.14388570042921608</v>
      </c>
      <c r="FH21" s="2">
        <f t="shared" si="69"/>
        <v>6.3166740781384447E-5</v>
      </c>
      <c r="FI21" s="2">
        <f t="shared" si="8"/>
        <v>1.0157012983340657E-2</v>
      </c>
      <c r="FJ21" s="2">
        <f t="shared" si="70"/>
        <v>1.0015294526519536</v>
      </c>
      <c r="FK21" s="2">
        <f t="shared" si="71"/>
        <v>3.7823177419355515E-2</v>
      </c>
      <c r="FL21" s="2">
        <f t="shared" si="71"/>
        <v>0.1665830331215862</v>
      </c>
      <c r="FM21" s="2">
        <f t="shared" si="159"/>
        <v>1.3952769092012185</v>
      </c>
      <c r="FN21" s="2">
        <f t="shared" si="160"/>
        <v>98.604723090798785</v>
      </c>
      <c r="FO21" s="2">
        <v>110</v>
      </c>
      <c r="FP21" s="2">
        <f t="shared" si="72"/>
        <v>1.8333333333333333</v>
      </c>
      <c r="FQ21" s="2">
        <v>74829</v>
      </c>
      <c r="FR21" s="2">
        <v>30</v>
      </c>
      <c r="FS21" s="2">
        <v>777</v>
      </c>
      <c r="FT21" s="2">
        <f t="shared" si="161"/>
        <v>1554</v>
      </c>
      <c r="FU21" s="2">
        <f t="shared" si="73"/>
        <v>0.16025121601670556</v>
      </c>
      <c r="FV21" s="2">
        <f t="shared" si="74"/>
        <v>1.4289987745489673E-4</v>
      </c>
      <c r="FW21" s="2">
        <f t="shared" si="162"/>
        <v>8.1872812762395789E-2</v>
      </c>
      <c r="FX21" s="2">
        <f t="shared" si="163"/>
        <v>0.36079874829740655</v>
      </c>
      <c r="FY21" s="2">
        <f t="shared" si="164"/>
        <v>1.263065143072878E-4</v>
      </c>
      <c r="FZ21" s="2">
        <f t="shared" si="75"/>
        <v>2.0630141042849388E-2</v>
      </c>
      <c r="GA21" s="2">
        <f t="shared" si="165"/>
        <v>2.0037962617220799</v>
      </c>
      <c r="GB21" s="2">
        <f t="shared" si="166"/>
        <v>7.2365839500564827E-2</v>
      </c>
      <c r="GC21" s="2">
        <f t="shared" si="166"/>
        <v>0.31890322843881713</v>
      </c>
      <c r="GD21" s="2">
        <f t="shared" si="194"/>
        <v>2.8704526275347346</v>
      </c>
      <c r="GE21" s="2">
        <f t="shared" si="76"/>
        <v>97.129547372465268</v>
      </c>
      <c r="GF21" s="2">
        <v>110</v>
      </c>
      <c r="GG21" s="2">
        <f t="shared" si="77"/>
        <v>1.8333333333333333</v>
      </c>
      <c r="GH21" s="2">
        <v>43734</v>
      </c>
      <c r="GI21" s="2">
        <v>55</v>
      </c>
      <c r="GJ21" s="11">
        <v>775</v>
      </c>
      <c r="GK21" s="2">
        <f t="shared" si="167"/>
        <v>3875</v>
      </c>
      <c r="GL21" s="2">
        <f>GH21/GH5 *GH4</f>
        <v>0.11845653026546359</v>
      </c>
      <c r="GM21" s="2">
        <f t="shared" si="78"/>
        <v>1.0563054733327201E-4</v>
      </c>
      <c r="GN21" s="2">
        <f>(GM21+GM20)/2*(GF21-GF20)*60</f>
        <v>6.2433464675703459E-2</v>
      </c>
      <c r="GO21" s="2">
        <f>GN21/GH6*100</f>
        <v>0.27396316062882731</v>
      </c>
      <c r="GP21" s="2">
        <f>GM21*GP8</f>
        <v>9.3033308499059647E-5</v>
      </c>
      <c r="GQ21" s="2">
        <f>GP21/GH6/GV21*100*3600</f>
        <v>1.4995933967731653E-2</v>
      </c>
      <c r="GR21" s="2">
        <f>GP21/GH6*3600*100</f>
        <v>1.4696560208724152</v>
      </c>
      <c r="GS21" s="2">
        <f>GN21*GP8</f>
        <v>5.4987803495081471E-2</v>
      </c>
      <c r="GT21" s="2">
        <f>GO21*GP8</f>
        <v>0.24129098905209295</v>
      </c>
      <c r="GU21" s="2">
        <f t="shared" si="168"/>
        <v>1.9963662126793413</v>
      </c>
      <c r="GV21" s="2">
        <f t="shared" si="79"/>
        <v>98.003633787320652</v>
      </c>
      <c r="GW21" s="2">
        <v>110</v>
      </c>
      <c r="GX21" s="2">
        <f t="shared" si="80"/>
        <v>1.8333333333333333</v>
      </c>
      <c r="GY21" s="2">
        <v>59097</v>
      </c>
      <c r="GZ21" s="11">
        <v>110</v>
      </c>
      <c r="HA21" s="11">
        <v>776</v>
      </c>
      <c r="HB21" s="2">
        <f t="shared" si="169"/>
        <v>7755</v>
      </c>
      <c r="HC21" s="2">
        <f t="shared" si="9"/>
        <v>0.10945508438817404</v>
      </c>
      <c r="HD21" s="2">
        <f t="shared" si="170"/>
        <v>9.7603740768213135E-5</v>
      </c>
      <c r="HE21" s="2">
        <f t="shared" si="171"/>
        <v>5.7617867944839682E-2</v>
      </c>
      <c r="HF21" s="2">
        <f t="shared" si="81"/>
        <v>0.25543911237981098</v>
      </c>
      <c r="HG21" s="2">
        <f t="shared" si="82"/>
        <v>9.7821609691073653E-5</v>
      </c>
      <c r="HH21" s="2">
        <f t="shared" si="10"/>
        <v>1.5981737807844176E-2</v>
      </c>
      <c r="HI21" s="2">
        <f t="shared" si="83"/>
        <v>1.5612322661766291</v>
      </c>
      <c r="HJ21" s="2">
        <f t="shared" si="84"/>
        <v>5.7746481282073062E-2</v>
      </c>
      <c r="HK21" s="2">
        <f t="shared" si="84"/>
        <v>0.25600929794680477</v>
      </c>
      <c r="HL21" s="2">
        <f t="shared" si="172"/>
        <v>2.3114829596101183</v>
      </c>
      <c r="HM21" s="2">
        <f t="shared" si="173"/>
        <v>97.688517040389883</v>
      </c>
      <c r="HN21" s="2">
        <v>110</v>
      </c>
      <c r="HO21" s="2">
        <f t="shared" si="85"/>
        <v>1.8333333333333333</v>
      </c>
      <c r="HP21" s="2">
        <v>150548</v>
      </c>
      <c r="HQ21" s="11">
        <v>55</v>
      </c>
      <c r="HR21" s="11">
        <v>801</v>
      </c>
      <c r="HS21" s="2">
        <f t="shared" si="174"/>
        <v>4002.5</v>
      </c>
      <c r="HT21" s="2">
        <f t="shared" si="86"/>
        <v>0.35302456888057715</v>
      </c>
      <c r="HU21" s="2">
        <f t="shared" si="87"/>
        <v>3.1480052935350776E-4</v>
      </c>
      <c r="HV21" s="2">
        <f>(HU21+HU20)/2*(EY21-EY20)*60</f>
        <v>2.9984443039370082E-3</v>
      </c>
      <c r="HW21" s="2">
        <f t="shared" si="88"/>
        <v>1.3232264217443912E-2</v>
      </c>
      <c r="HX21" s="2">
        <f t="shared" si="89"/>
        <v>2.6288646901610784E-4</v>
      </c>
      <c r="HY21" s="2">
        <f t="shared" si="90"/>
        <v>4.1794274145373816E-2</v>
      </c>
      <c r="HZ21" s="2">
        <f t="shared" si="175"/>
        <v>4.1764656310342332</v>
      </c>
      <c r="IA21" s="2">
        <f t="shared" si="91"/>
        <v>2.5039679482822255E-3</v>
      </c>
      <c r="IB21" s="2">
        <f t="shared" si="91"/>
        <v>1.105011870328121E-2</v>
      </c>
      <c r="IC21" s="2">
        <f t="shared" si="176"/>
        <v>7.0865772015722625E-2</v>
      </c>
      <c r="ID21" s="2">
        <f t="shared" si="92"/>
        <v>99.929134227984278</v>
      </c>
      <c r="IE21" s="2">
        <v>110</v>
      </c>
      <c r="IF21" s="2">
        <f t="shared" si="93"/>
        <v>1.8333333333333333</v>
      </c>
      <c r="IG21" s="2">
        <v>84224</v>
      </c>
      <c r="IH21" s="2">
        <v>55</v>
      </c>
      <c r="II21" s="11">
        <v>798</v>
      </c>
      <c r="IJ21" s="2">
        <f t="shared" si="177"/>
        <v>3990</v>
      </c>
      <c r="IK21" s="2">
        <f>IG21/IG5 *IG4</f>
        <v>0.23751727981916182</v>
      </c>
      <c r="IL21" s="2">
        <f t="shared" si="94"/>
        <v>2.1179989159046634E-4</v>
      </c>
      <c r="IM21" s="2">
        <f t="shared" si="178"/>
        <v>0.12395966869424171</v>
      </c>
      <c r="IN21" s="2">
        <f>IM21/IG6*100</f>
        <v>0.54648950837080679</v>
      </c>
      <c r="IO21" s="2">
        <f>IL21*IO8</f>
        <v>1.5839689245796841E-4</v>
      </c>
      <c r="IP21" s="2">
        <f>IO21/IG6/IU21*100*3600</f>
        <v>2.5953218275424655E-2</v>
      </c>
      <c r="IQ21" s="2">
        <f>IO21/IG6*3600*100</f>
        <v>2.5139149440710238</v>
      </c>
      <c r="IR21" s="2">
        <f>IM21*IO8</f>
        <v>9.2704609826962783E-2</v>
      </c>
      <c r="IS21" s="2">
        <f>IN21*IO8</f>
        <v>0.40869822565440395</v>
      </c>
      <c r="IT21" s="2">
        <f t="shared" si="179"/>
        <v>3.1366777949279041</v>
      </c>
      <c r="IU21" s="2">
        <f t="shared" si="95"/>
        <v>96.863322205072095</v>
      </c>
      <c r="IW21" s="11">
        <v>44</v>
      </c>
      <c r="IX21" s="11">
        <v>856</v>
      </c>
      <c r="IY21" s="2">
        <f t="shared" si="180"/>
        <v>3424</v>
      </c>
      <c r="IZ21" s="2"/>
      <c r="JA21" s="2"/>
      <c r="JB21" s="2"/>
      <c r="JC21" s="2"/>
      <c r="JD21" s="2"/>
      <c r="JE21" s="2"/>
      <c r="JF21" s="2"/>
      <c r="JG21" s="2"/>
      <c r="JH21" s="2"/>
      <c r="JI21" s="2"/>
      <c r="JM21" s="11">
        <v>55</v>
      </c>
      <c r="JN21" s="11">
        <v>851</v>
      </c>
      <c r="JO21" s="2">
        <f t="shared" si="187"/>
        <v>4255</v>
      </c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D21" s="2">
        <v>55</v>
      </c>
      <c r="KE21" s="11">
        <v>850</v>
      </c>
      <c r="KF21" s="2">
        <f t="shared" si="188"/>
        <v>4250</v>
      </c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U21" s="11">
        <v>22</v>
      </c>
      <c r="KV21" s="11">
        <v>904</v>
      </c>
      <c r="KW21" s="2">
        <f t="shared" si="191"/>
        <v>1807</v>
      </c>
      <c r="LD21" s="2"/>
      <c r="LH21" s="2"/>
      <c r="LI21" s="10"/>
      <c r="LJ21" s="2"/>
      <c r="LK21" s="2"/>
      <c r="LL21" s="11"/>
      <c r="LM21" s="11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MC21" s="2"/>
    </row>
    <row r="22" spans="1:354" x14ac:dyDescent="0.25">
      <c r="A22" s="10">
        <v>350</v>
      </c>
      <c r="B22" s="2">
        <f t="shared" si="21"/>
        <v>5.833333333333333</v>
      </c>
      <c r="C22" s="2">
        <v>20251</v>
      </c>
      <c r="D22" s="11">
        <v>420</v>
      </c>
      <c r="E22" s="11">
        <v>673</v>
      </c>
      <c r="F22" s="2">
        <f t="shared" si="114"/>
        <v>6735</v>
      </c>
      <c r="G22" s="2">
        <f t="shared" si="115"/>
        <v>4.2605851497520296E-2</v>
      </c>
      <c r="H22" s="2">
        <f t="shared" si="116"/>
        <v>3.7992666197443956E-5</v>
      </c>
      <c r="I22" s="2">
        <f t="shared" si="117"/>
        <v>2.2468034683748403E-2</v>
      </c>
      <c r="J22" s="2">
        <f t="shared" si="22"/>
        <v>9.9302719390025551E-2</v>
      </c>
      <c r="K22" s="2">
        <f t="shared" si="23"/>
        <v>1.3918134553839505E-5</v>
      </c>
      <c r="L22" s="2">
        <f t="shared" si="0"/>
        <v>2.2329431698144132E-3</v>
      </c>
      <c r="M22" s="2">
        <f t="shared" si="24"/>
        <v>0.22145199017856704</v>
      </c>
      <c r="N22" s="2">
        <f t="shared" si="25"/>
        <v>8.2308814091542112E-3</v>
      </c>
      <c r="O22" s="2">
        <f t="shared" si="25"/>
        <v>3.6378300034271546E-2</v>
      </c>
      <c r="P22" s="2">
        <f t="shared" si="118"/>
        <v>0.82506658824972978</v>
      </c>
      <c r="Q22" s="2">
        <f t="shared" si="119"/>
        <v>99.174933411750274</v>
      </c>
      <c r="R22" s="10">
        <v>220</v>
      </c>
      <c r="S22" s="2">
        <f t="shared" si="26"/>
        <v>3.6666666666666665</v>
      </c>
      <c r="T22" s="2">
        <v>13815</v>
      </c>
      <c r="U22" s="11">
        <v>210</v>
      </c>
      <c r="V22" s="11">
        <v>675</v>
      </c>
      <c r="W22" s="2">
        <f t="shared" si="120"/>
        <v>6750</v>
      </c>
      <c r="X22" s="2">
        <f t="shared" si="27"/>
        <v>3.9496799032599145E-2</v>
      </c>
      <c r="Y22" s="2">
        <f t="shared" si="28"/>
        <v>3.522024906837979E-5</v>
      </c>
      <c r="Z22" s="2">
        <f t="shared" si="121"/>
        <v>2.0737499093160684E-2</v>
      </c>
      <c r="AA22" s="2">
        <f t="shared" si="29"/>
        <v>9.1464217446282262E-2</v>
      </c>
      <c r="AB22" s="2">
        <f t="shared" si="30"/>
        <v>1.3044579999854333E-5</v>
      </c>
      <c r="AC22" s="2">
        <f t="shared" si="1"/>
        <v>2.0803882519210256E-3</v>
      </c>
      <c r="AD22" s="2">
        <f t="shared" si="31"/>
        <v>0.20712257859406688</v>
      </c>
      <c r="AE22" s="2">
        <f t="shared" si="32"/>
        <v>7.6805807191324717E-3</v>
      </c>
      <c r="AF22" s="2">
        <f t="shared" si="32"/>
        <v>3.3875748558327479E-2</v>
      </c>
      <c r="AG22" s="2">
        <f t="shared" si="122"/>
        <v>0.44042096334161601</v>
      </c>
      <c r="AH22" s="2">
        <f t="shared" si="33"/>
        <v>99.559579036658377</v>
      </c>
      <c r="AI22" s="2">
        <v>630</v>
      </c>
      <c r="AJ22" s="2">
        <f t="shared" si="34"/>
        <v>10.5</v>
      </c>
      <c r="AK22" s="2">
        <v>28265</v>
      </c>
      <c r="AL22" s="11">
        <v>140</v>
      </c>
      <c r="AM22" s="11">
        <v>675</v>
      </c>
      <c r="AN22" s="2">
        <f t="shared" si="123"/>
        <v>6750</v>
      </c>
      <c r="AO22" s="2">
        <f t="shared" si="2"/>
        <v>5.5878533751846787E-2</v>
      </c>
      <c r="AP22" s="2">
        <f t="shared" si="124"/>
        <v>4.982823733871577E-5</v>
      </c>
      <c r="AQ22" s="2">
        <f t="shared" si="125"/>
        <v>8.8868965393049101E-2</v>
      </c>
      <c r="AR22" s="2">
        <f t="shared" si="35"/>
        <v>0.39414285191662501</v>
      </c>
      <c r="AS22" s="2">
        <f t="shared" si="36"/>
        <v>2.1481242170325171E-5</v>
      </c>
      <c r="AT22" s="2">
        <f t="shared" si="3"/>
        <v>3.521975385095718E-3</v>
      </c>
      <c r="AU22" s="2">
        <f t="shared" si="37"/>
        <v>0.34297733580444134</v>
      </c>
      <c r="AV22" s="2">
        <f t="shared" si="38"/>
        <v>3.8311926509811717E-2</v>
      </c>
      <c r="AW22" s="2">
        <f t="shared" si="38"/>
        <v>0.16991726988394101</v>
      </c>
      <c r="AX22" s="2">
        <f t="shared" si="126"/>
        <v>2.617906628237237</v>
      </c>
      <c r="AY22" s="2">
        <f t="shared" si="127"/>
        <v>97.382093371762764</v>
      </c>
      <c r="AZ22" s="2">
        <v>130</v>
      </c>
      <c r="BA22" s="2">
        <f t="shared" si="39"/>
        <v>2.1666666666666665</v>
      </c>
      <c r="BB22" s="2">
        <v>9946</v>
      </c>
      <c r="BC22" s="11">
        <v>90</v>
      </c>
      <c r="BD22" s="11">
        <v>701</v>
      </c>
      <c r="BE22" s="2">
        <f t="shared" si="128"/>
        <v>7005</v>
      </c>
      <c r="BF22" s="2">
        <f t="shared" si="40"/>
        <v>2.3089901408049986E-2</v>
      </c>
      <c r="BG22" s="2">
        <f t="shared" si="41"/>
        <v>2.0589822428005949E-5</v>
      </c>
      <c r="BH22" s="2">
        <f t="shared" si="129"/>
        <v>2.4347578879978241E-2</v>
      </c>
      <c r="BI22" s="2">
        <f t="shared" si="130"/>
        <v>0.10772311689221413</v>
      </c>
      <c r="BJ22" s="2">
        <f t="shared" si="131"/>
        <v>1.1614119667805502E-5</v>
      </c>
      <c r="BK22" s="2">
        <f t="shared" si="4"/>
        <v>1.8529397904090805E-3</v>
      </c>
      <c r="BL22" s="2">
        <f t="shared" si="132"/>
        <v>0.1849873055663207</v>
      </c>
      <c r="BM22" s="2">
        <f t="shared" si="133"/>
        <v>1.3733760975126108E-2</v>
      </c>
      <c r="BN22" s="2">
        <f t="shared" si="133"/>
        <v>6.0763476573427594E-2</v>
      </c>
      <c r="BO22" s="2">
        <f t="shared" si="134"/>
        <v>0.30841447682481543</v>
      </c>
      <c r="BP22" s="2">
        <f t="shared" si="135"/>
        <v>99.691585523175178</v>
      </c>
      <c r="BQ22" s="10">
        <v>120</v>
      </c>
      <c r="BR22" s="2">
        <f t="shared" si="42"/>
        <v>2</v>
      </c>
      <c r="BS22" s="2">
        <v>9978</v>
      </c>
      <c r="BT22" s="11">
        <v>55</v>
      </c>
      <c r="BU22" s="11">
        <v>700</v>
      </c>
      <c r="BV22" s="2">
        <f t="shared" si="136"/>
        <v>3500</v>
      </c>
      <c r="BW22" s="2">
        <f t="shared" si="43"/>
        <v>2.2347561974187594E-2</v>
      </c>
      <c r="BX22" s="2">
        <f t="shared" si="137"/>
        <v>1.9927860436292797E-5</v>
      </c>
      <c r="BY22" s="2">
        <f t="shared" si="138"/>
        <v>1.1847670242551227E-2</v>
      </c>
      <c r="BZ22" s="2">
        <f t="shared" si="44"/>
        <v>5.2403842123065883E-2</v>
      </c>
      <c r="CA22" s="2">
        <f t="shared" si="45"/>
        <v>1.736526711527838E-5</v>
      </c>
      <c r="CB22" s="2">
        <f t="shared" si="46"/>
        <v>2.7758758345338094E-3</v>
      </c>
      <c r="CC22" s="2">
        <f t="shared" si="47"/>
        <v>0.27651209999381721</v>
      </c>
      <c r="CD22" s="2">
        <f t="shared" si="48"/>
        <v>1.0324136859215715E-2</v>
      </c>
      <c r="CE22" s="2">
        <f t="shared" si="48"/>
        <v>4.566504865101341E-2</v>
      </c>
      <c r="CF22" s="2">
        <f t="shared" si="139"/>
        <v>0.38743932498131473</v>
      </c>
      <c r="CG22" s="2">
        <f t="shared" si="140"/>
        <v>99.612560675018685</v>
      </c>
      <c r="CH22" s="40">
        <v>120</v>
      </c>
      <c r="CI22" s="40">
        <v>2</v>
      </c>
      <c r="CJ22" s="40">
        <v>18537</v>
      </c>
      <c r="CK22" s="40">
        <v>110</v>
      </c>
      <c r="CL22" s="40">
        <v>726</v>
      </c>
      <c r="CM22" s="40">
        <v>3632.5</v>
      </c>
      <c r="CN22" s="40">
        <v>3.9118933166652395E-2</v>
      </c>
      <c r="CO22" s="40">
        <v>3.4883296954814855E-5</v>
      </c>
      <c r="CP22" s="40">
        <v>2.0428096784430742E-2</v>
      </c>
      <c r="CQ22" s="40">
        <v>9.0024135522218343E-2</v>
      </c>
      <c r="CR22" s="40">
        <v>2.6870732991558992E-5</v>
      </c>
      <c r="CS22" s="40">
        <v>4.2915732390108397E-3</v>
      </c>
      <c r="CT22" s="40">
        <v>0.42629777615531766</v>
      </c>
      <c r="CU22" s="40">
        <v>1.5735838700429879E-2</v>
      </c>
      <c r="CV22" s="40">
        <v>6.9345925402259312E-2</v>
      </c>
      <c r="CW22" s="40">
        <v>0.66631689278251582</v>
      </c>
      <c r="CX22" s="40">
        <v>99.333683107217482</v>
      </c>
      <c r="CY22" s="10">
        <v>120</v>
      </c>
      <c r="CZ22" s="2">
        <f t="shared" si="49"/>
        <v>2</v>
      </c>
      <c r="DA22" s="2">
        <v>11746</v>
      </c>
      <c r="DB22" s="11">
        <v>60</v>
      </c>
      <c r="DC22" s="11">
        <v>724</v>
      </c>
      <c r="DD22" s="2">
        <f t="shared" si="141"/>
        <v>3620</v>
      </c>
      <c r="DE22" s="2">
        <f t="shared" si="50"/>
        <v>2.6307322404169917E-2</v>
      </c>
      <c r="DF22" s="2">
        <f t="shared" si="51"/>
        <v>2.3458874392132208E-5</v>
      </c>
      <c r="DG22" s="2">
        <f t="shared" si="142"/>
        <v>1.3775747659387971E-2</v>
      </c>
      <c r="DH22" s="2">
        <f t="shared" si="52"/>
        <v>6.0586025989611748E-2</v>
      </c>
      <c r="DI22" s="2">
        <f t="shared" si="53"/>
        <v>2.1975109970379603E-5</v>
      </c>
      <c r="DJ22" s="2">
        <f t="shared" si="54"/>
        <v>3.4979123564302982E-3</v>
      </c>
      <c r="DK22" s="2">
        <f t="shared" si="55"/>
        <v>0.34792917380260174</v>
      </c>
      <c r="DL22" s="2">
        <f t="shared" si="56"/>
        <v>1.2904437130230746E-2</v>
      </c>
      <c r="DM22" s="2">
        <f t="shared" si="56"/>
        <v>5.6753984080179197E-2</v>
      </c>
      <c r="DN22" s="2">
        <f t="shared" si="143"/>
        <v>0.53233519044725497</v>
      </c>
      <c r="DO22" s="2">
        <f t="shared" si="57"/>
        <v>99.467664809552744</v>
      </c>
      <c r="DP22" s="6">
        <v>120</v>
      </c>
      <c r="DQ22" s="2">
        <f t="shared" si="58"/>
        <v>2</v>
      </c>
      <c r="DR22" s="2">
        <v>36696</v>
      </c>
      <c r="DS22" s="11">
        <v>60</v>
      </c>
      <c r="DT22" s="11">
        <v>749</v>
      </c>
      <c r="DU22" s="2">
        <f t="shared" si="144"/>
        <v>3745</v>
      </c>
      <c r="DV22" s="2">
        <f t="shared" si="145"/>
        <v>7.9941183517923828E-2</v>
      </c>
      <c r="DW22" s="2">
        <f t="shared" si="59"/>
        <v>7.1285482957707253E-5</v>
      </c>
      <c r="DX22" s="2">
        <f>(DW22+DW21)/2*(CH22-CH21)*60</f>
        <v>4.1168648521078773E-2</v>
      </c>
      <c r="DY22" s="2">
        <f t="shared" si="146"/>
        <v>0.1819005789067879</v>
      </c>
      <c r="DZ22" s="2">
        <f t="shared" si="147"/>
        <v>6.6543876663945379E-5</v>
      </c>
      <c r="EA22" s="2">
        <f t="shared" si="60"/>
        <v>1.0730123926933453E-2</v>
      </c>
      <c r="EB22" s="2">
        <f t="shared" si="148"/>
        <v>1.0584688213418907</v>
      </c>
      <c r="EC22" s="2">
        <f t="shared" si="149"/>
        <v>3.8430285605742555E-2</v>
      </c>
      <c r="ED22" s="2">
        <f t="shared" si="149"/>
        <v>0.16980132820387742</v>
      </c>
      <c r="EE22" s="2">
        <f t="shared" si="150"/>
        <v>1.3553964008700037</v>
      </c>
      <c r="EF22" s="2">
        <f t="shared" si="61"/>
        <v>98.644603599129994</v>
      </c>
      <c r="EG22" s="10">
        <v>120</v>
      </c>
      <c r="EH22" s="2">
        <f t="shared" si="62"/>
        <v>2</v>
      </c>
      <c r="EI22" s="2">
        <v>37686</v>
      </c>
      <c r="EJ22" s="11">
        <v>120</v>
      </c>
      <c r="EK22" s="11">
        <v>753</v>
      </c>
      <c r="EL22" s="2">
        <f t="shared" si="151"/>
        <v>7520</v>
      </c>
      <c r="EM22" s="2">
        <f t="shared" si="5"/>
        <v>7.1718557280280912E-2</v>
      </c>
      <c r="EN22" s="2">
        <f t="shared" si="152"/>
        <v>6.3953168664416027E-5</v>
      </c>
      <c r="EO22" s="2">
        <f t="shared" si="153"/>
        <v>3.781138186494859E-2</v>
      </c>
      <c r="EP22" s="2">
        <f t="shared" si="63"/>
        <v>0.1677776677269357</v>
      </c>
      <c r="EQ22" s="2">
        <f t="shared" si="64"/>
        <v>5.8801981840083677E-5</v>
      </c>
      <c r="ER22" s="2">
        <f t="shared" si="6"/>
        <v>9.3941641248391095E-3</v>
      </c>
      <c r="ES22" s="2">
        <f t="shared" si="65"/>
        <v>0.92679387159951143</v>
      </c>
      <c r="ET22" s="2">
        <f t="shared" si="66"/>
        <v>3.4765817491202465E-2</v>
      </c>
      <c r="EU22" s="2">
        <f t="shared" si="66"/>
        <v>0.15426380861000535</v>
      </c>
      <c r="EV22" s="2">
        <f t="shared" si="154"/>
        <v>1.3436576918029723</v>
      </c>
      <c r="EW22" s="2">
        <f t="shared" si="155"/>
        <v>98.656342308197026</v>
      </c>
      <c r="EX22" s="2">
        <v>120</v>
      </c>
      <c r="EY22" s="2">
        <f t="shared" si="67"/>
        <v>2</v>
      </c>
      <c r="EZ22" s="2">
        <v>34808</v>
      </c>
      <c r="FA22" s="11">
        <v>120</v>
      </c>
      <c r="FB22" s="11">
        <v>749</v>
      </c>
      <c r="FC22" s="2">
        <f t="shared" si="156"/>
        <v>7495</v>
      </c>
      <c r="FD22" s="2">
        <f t="shared" si="7"/>
        <v>6.4468798371889638E-2</v>
      </c>
      <c r="FE22" s="2">
        <f t="shared" si="157"/>
        <v>5.7488383651622965E-5</v>
      </c>
      <c r="FF22" s="2">
        <f t="shared" si="158"/>
        <v>3.3614551931254802E-2</v>
      </c>
      <c r="FG22" s="2">
        <f t="shared" si="68"/>
        <v>0.14804716049228506</v>
      </c>
      <c r="FH22" s="2">
        <f t="shared" si="69"/>
        <v>6.6556921844057216E-5</v>
      </c>
      <c r="FI22" s="2">
        <f t="shared" si="8"/>
        <v>1.072077895509505E-2</v>
      </c>
      <c r="FJ22" s="2">
        <f t="shared" si="70"/>
        <v>1.0552818885397064</v>
      </c>
      <c r="FK22" s="2">
        <f t="shared" si="71"/>
        <v>3.8917098787632498E-2</v>
      </c>
      <c r="FL22" s="2">
        <f t="shared" si="71"/>
        <v>0.17140094509930501</v>
      </c>
      <c r="FM22" s="2">
        <f t="shared" si="159"/>
        <v>1.5666778543005235</v>
      </c>
      <c r="FN22" s="2">
        <f t="shared" si="160"/>
        <v>98.433322145699478</v>
      </c>
      <c r="FO22" s="2">
        <v>120</v>
      </c>
      <c r="FP22" s="2">
        <f t="shared" si="72"/>
        <v>2</v>
      </c>
      <c r="FQ22" s="2">
        <v>82528</v>
      </c>
      <c r="FR22" s="2">
        <v>40</v>
      </c>
      <c r="FS22" s="2">
        <v>777</v>
      </c>
      <c r="FT22" s="2">
        <f t="shared" si="161"/>
        <v>7770</v>
      </c>
      <c r="FU22" s="2">
        <f t="shared" si="73"/>
        <v>0.17673912995532048</v>
      </c>
      <c r="FV22" s="2">
        <f t="shared" si="74"/>
        <v>1.5760254829808926E-4</v>
      </c>
      <c r="FW22" s="2">
        <f t="shared" si="162"/>
        <v>9.0150727725895802E-2</v>
      </c>
      <c r="FX22" s="2">
        <f t="shared" si="163"/>
        <v>0.39727802947235297</v>
      </c>
      <c r="FY22" s="2">
        <f t="shared" si="164"/>
        <v>1.393019285671578E-4</v>
      </c>
      <c r="FZ22" s="2">
        <f t="shared" si="75"/>
        <v>2.2835288335410701E-2</v>
      </c>
      <c r="GA22" s="2">
        <f t="shared" si="165"/>
        <v>2.2099626867578057</v>
      </c>
      <c r="GB22" s="2">
        <f t="shared" si="166"/>
        <v>7.9682532862333691E-2</v>
      </c>
      <c r="GC22" s="2">
        <f t="shared" si="166"/>
        <v>0.35114657903999053</v>
      </c>
      <c r="GD22" s="2">
        <f t="shared" si="194"/>
        <v>3.2215992065747252</v>
      </c>
      <c r="GE22" s="2">
        <f t="shared" si="76"/>
        <v>96.778400793425277</v>
      </c>
      <c r="GF22" s="2">
        <v>120</v>
      </c>
      <c r="GG22" s="2">
        <f t="shared" si="77"/>
        <v>2</v>
      </c>
      <c r="GH22" s="2">
        <v>45308</v>
      </c>
      <c r="GI22" s="2">
        <v>60</v>
      </c>
      <c r="GJ22" s="11">
        <v>774</v>
      </c>
      <c r="GK22" s="2">
        <f t="shared" si="167"/>
        <v>3872.5</v>
      </c>
      <c r="GL22" s="2">
        <f>GH22/GH5 *GH4</f>
        <v>0.12271981692202004</v>
      </c>
      <c r="GM22" s="2">
        <f t="shared" si="78"/>
        <v>1.0943222295184268E-4</v>
      </c>
      <c r="GN22" s="2">
        <f>(GM22+GM21)/2*(GF22-GF21)*60</f>
        <v>6.4518831085534398E-2</v>
      </c>
      <c r="GO22" s="2">
        <f>GN22/GH6*100</f>
        <v>0.28311391937133878</v>
      </c>
      <c r="GP22" s="2">
        <f>GM22*GP8</f>
        <v>9.6381605649503691E-5</v>
      </c>
      <c r="GQ22" s="2">
        <f>GP22/GH6/GV22*100*3600</f>
        <v>1.5575270334764524E-2</v>
      </c>
      <c r="GR22" s="2">
        <f>GP22/GH6*3600*100</f>
        <v>1.5225493893466728</v>
      </c>
      <c r="GS22" s="2">
        <f>GN22*GP8</f>
        <v>5.6824474244568997E-2</v>
      </c>
      <c r="GT22" s="2">
        <f>GO22*GP8</f>
        <v>0.24935045085159063</v>
      </c>
      <c r="GU22" s="2">
        <f t="shared" si="168"/>
        <v>2.2457166635309318</v>
      </c>
      <c r="GV22" s="2">
        <f t="shared" si="79"/>
        <v>97.754283336469072</v>
      </c>
      <c r="GW22" s="2">
        <v>120</v>
      </c>
      <c r="GX22" s="2">
        <f t="shared" si="80"/>
        <v>2</v>
      </c>
      <c r="GY22" s="2">
        <v>61404</v>
      </c>
      <c r="GZ22" s="11">
        <v>120</v>
      </c>
      <c r="HA22" s="11">
        <v>775</v>
      </c>
      <c r="HB22" s="2">
        <f t="shared" si="169"/>
        <v>7755</v>
      </c>
      <c r="HC22" s="2">
        <f t="shared" si="9"/>
        <v>0.11372793884243597</v>
      </c>
      <c r="HD22" s="2">
        <f t="shared" si="170"/>
        <v>1.0141394822294462E-4</v>
      </c>
      <c r="HE22" s="2">
        <f t="shared" si="171"/>
        <v>5.9705306697347318E-2</v>
      </c>
      <c r="HF22" s="2">
        <f t="shared" si="81"/>
        <v>0.26469342048087158</v>
      </c>
      <c r="HG22" s="2">
        <f t="shared" si="82"/>
        <v>1.0164032220706102E-4</v>
      </c>
      <c r="HH22" s="2">
        <f t="shared" si="10"/>
        <v>1.6650842384433678E-2</v>
      </c>
      <c r="HI22" s="2">
        <f t="shared" si="83"/>
        <v>1.6221788935531365</v>
      </c>
      <c r="HJ22" s="2">
        <f t="shared" si="84"/>
        <v>5.9838579569440394E-2</v>
      </c>
      <c r="HK22" s="2">
        <f t="shared" si="84"/>
        <v>0.26528426331081373</v>
      </c>
      <c r="HL22" s="2">
        <f t="shared" si="172"/>
        <v>2.5767672229209322</v>
      </c>
      <c r="HM22" s="2">
        <f t="shared" si="173"/>
        <v>97.423232777079065</v>
      </c>
      <c r="HN22" s="15">
        <v>120</v>
      </c>
      <c r="HO22" s="2">
        <f t="shared" si="85"/>
        <v>2</v>
      </c>
      <c r="HP22" s="2">
        <v>165854</v>
      </c>
      <c r="HQ22" s="11">
        <v>70</v>
      </c>
      <c r="HR22" s="11">
        <v>800</v>
      </c>
      <c r="HS22" s="2">
        <f t="shared" si="174"/>
        <v>12007.5</v>
      </c>
      <c r="HT22" s="2">
        <f t="shared" si="86"/>
        <v>0.38891607226345914</v>
      </c>
      <c r="HU22" s="2">
        <f t="shared" si="87"/>
        <v>3.46805849266657E-4</v>
      </c>
      <c r="HV22" s="2">
        <f>(HU22+HU21)/2*(EY22-EY21)*60</f>
        <v>3.3080318931008254E-3</v>
      </c>
      <c r="HW22" s="2">
        <f t="shared" si="88"/>
        <v>1.4598487619652278E-2</v>
      </c>
      <c r="HX22" s="2">
        <f t="shared" si="89"/>
        <v>2.8961376060922467E-4</v>
      </c>
      <c r="HY22" s="2">
        <f t="shared" si="90"/>
        <v>4.6049056104783624E-2</v>
      </c>
      <c r="HZ22" s="2">
        <f t="shared" si="175"/>
        <v>4.6010809228256226</v>
      </c>
      <c r="IA22" s="2">
        <f t="shared" si="91"/>
        <v>2.7625011481266638E-3</v>
      </c>
      <c r="IB22" s="2">
        <f t="shared" si="91"/>
        <v>1.2191036880360917E-2</v>
      </c>
      <c r="IC22" s="2">
        <f t="shared" si="176"/>
        <v>8.3056808896083537E-2</v>
      </c>
      <c r="ID22" s="2">
        <f t="shared" si="92"/>
        <v>99.916943191103911</v>
      </c>
      <c r="IE22" s="2">
        <v>120</v>
      </c>
      <c r="IF22" s="2">
        <f t="shared" si="93"/>
        <v>2</v>
      </c>
      <c r="IG22" s="2">
        <v>93850</v>
      </c>
      <c r="IH22" s="2">
        <v>60</v>
      </c>
      <c r="II22" s="11">
        <v>799</v>
      </c>
      <c r="IJ22" s="2">
        <f t="shared" si="177"/>
        <v>3992.5</v>
      </c>
      <c r="IK22" s="2">
        <f>IG22/IG5 *IG4</f>
        <v>0.26466323982508949</v>
      </c>
      <c r="IL22" s="2">
        <f t="shared" si="94"/>
        <v>2.3600659937506255E-4</v>
      </c>
      <c r="IM22" s="2">
        <f t="shared" si="178"/>
        <v>0.13434194728965868</v>
      </c>
      <c r="IN22" s="2">
        <f>IM22/IG6*100</f>
        <v>0.59226089825224582</v>
      </c>
      <c r="IO22" s="2">
        <f>IL22*IO8</f>
        <v>1.7650014671804161E-4</v>
      </c>
      <c r="IP22" s="2">
        <f>IO22/IG6/IU22*100*3600</f>
        <v>2.905227152977374E-2</v>
      </c>
      <c r="IQ22" s="2">
        <f>IO22/IG6*3600*100</f>
        <v>2.8012314482934277</v>
      </c>
      <c r="IR22" s="2">
        <f>IM22*IO8</f>
        <v>0.10046911175280301</v>
      </c>
      <c r="IS22" s="2">
        <f>IN22*IO8</f>
        <v>0.4429288660303709</v>
      </c>
      <c r="IT22" s="2">
        <f t="shared" si="179"/>
        <v>3.5796066609582748</v>
      </c>
      <c r="IU22" s="2">
        <f t="shared" si="95"/>
        <v>96.420393339041723</v>
      </c>
      <c r="IW22" s="11">
        <v>48</v>
      </c>
      <c r="IX22" s="11">
        <v>857</v>
      </c>
      <c r="IY22" s="2">
        <f t="shared" si="180"/>
        <v>3426</v>
      </c>
      <c r="IZ22" s="2"/>
      <c r="JA22" s="2"/>
      <c r="JB22" s="2"/>
      <c r="JC22" s="2"/>
      <c r="JD22" s="2"/>
      <c r="JE22" s="2"/>
      <c r="JF22" s="2"/>
      <c r="JG22" s="2"/>
      <c r="JH22" s="2"/>
      <c r="JI22" s="2"/>
      <c r="JM22" s="11">
        <v>60</v>
      </c>
      <c r="JN22" s="11">
        <v>852</v>
      </c>
      <c r="JO22" s="2">
        <f t="shared" si="187"/>
        <v>4257.5</v>
      </c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D22" s="15">
        <v>60</v>
      </c>
      <c r="KE22" s="11">
        <v>850</v>
      </c>
      <c r="KF22" s="2">
        <f t="shared" si="188"/>
        <v>4250</v>
      </c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U22" s="11">
        <v>24</v>
      </c>
      <c r="KV22" s="11">
        <v>906</v>
      </c>
      <c r="KW22" s="2">
        <f t="shared" si="191"/>
        <v>1810</v>
      </c>
      <c r="LD22" s="2"/>
      <c r="LH22" s="2"/>
      <c r="LI22" s="10"/>
      <c r="LJ22" s="2"/>
      <c r="LK22" s="2"/>
      <c r="LL22" s="11"/>
      <c r="LM22" s="11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</row>
    <row r="23" spans="1:354" x14ac:dyDescent="0.25">
      <c r="A23" s="10">
        <v>360</v>
      </c>
      <c r="B23" s="2">
        <f t="shared" si="21"/>
        <v>6</v>
      </c>
      <c r="C23" s="2">
        <v>20330</v>
      </c>
      <c r="D23" s="11">
        <v>430</v>
      </c>
      <c r="E23" s="11">
        <v>673</v>
      </c>
      <c r="F23" s="2">
        <f t="shared" si="114"/>
        <v>6730</v>
      </c>
      <c r="G23" s="2">
        <f t="shared" si="115"/>
        <v>4.2772058710413688E-2</v>
      </c>
      <c r="H23" s="2">
        <f t="shared" si="116"/>
        <v>3.8140877181079249E-5</v>
      </c>
      <c r="I23" s="2">
        <f t="shared" si="117"/>
        <v>2.2840063013556962E-2</v>
      </c>
      <c r="J23" s="2">
        <f t="shared" si="22"/>
        <v>0.10094698535988544</v>
      </c>
      <c r="K23" s="2">
        <f t="shared" si="23"/>
        <v>1.39724297802359E-5</v>
      </c>
      <c r="L23" s="2">
        <f t="shared" si="0"/>
        <v>2.2424901614061885E-3</v>
      </c>
      <c r="M23" s="2">
        <f t="shared" si="24"/>
        <v>0.22231588367637492</v>
      </c>
      <c r="N23" s="2">
        <f t="shared" si="25"/>
        <v>8.3671693002226218E-3</v>
      </c>
      <c r="O23" s="2">
        <f t="shared" si="25"/>
        <v>3.6980656154578496E-2</v>
      </c>
      <c r="P23" s="2">
        <f t="shared" si="118"/>
        <v>0.86204724440430824</v>
      </c>
      <c r="Q23" s="2">
        <f t="shared" si="119"/>
        <v>99.137952755595691</v>
      </c>
      <c r="R23" s="10">
        <v>230</v>
      </c>
      <c r="S23" s="2">
        <f t="shared" si="26"/>
        <v>3.8333333333333335</v>
      </c>
      <c r="T23" s="2">
        <v>14142</v>
      </c>
      <c r="U23" s="11">
        <v>220</v>
      </c>
      <c r="V23" s="11">
        <v>676</v>
      </c>
      <c r="W23" s="2">
        <f t="shared" si="120"/>
        <v>6755</v>
      </c>
      <c r="X23" s="2">
        <f t="shared" si="27"/>
        <v>4.0431685263772499E-2</v>
      </c>
      <c r="Y23" s="2">
        <f t="shared" si="28"/>
        <v>3.6053909686936444E-5</v>
      </c>
      <c r="Z23" s="2">
        <f t="shared" si="121"/>
        <v>2.1382247626594873E-2</v>
      </c>
      <c r="AA23" s="2">
        <f t="shared" si="29"/>
        <v>9.4307926795962005E-2</v>
      </c>
      <c r="AB23" s="2">
        <f t="shared" si="30"/>
        <v>1.3353344217006151E-5</v>
      </c>
      <c r="AC23" s="2">
        <f t="shared" si="1"/>
        <v>2.1303782948410743E-3</v>
      </c>
      <c r="AD23" s="2">
        <f t="shared" si="31"/>
        <v>0.21202515428717295</v>
      </c>
      <c r="AE23" s="2">
        <f t="shared" si="32"/>
        <v>7.9193772650581456E-3</v>
      </c>
      <c r="AF23" s="2">
        <f t="shared" si="32"/>
        <v>3.4928977740103326E-2</v>
      </c>
      <c r="AG23" s="2">
        <f t="shared" si="122"/>
        <v>0.47534994108171935</v>
      </c>
      <c r="AH23" s="2">
        <f t="shared" si="33"/>
        <v>99.524650058918283</v>
      </c>
      <c r="AI23" s="2">
        <v>660</v>
      </c>
      <c r="AJ23" s="2">
        <f t="shared" si="34"/>
        <v>11</v>
      </c>
      <c r="AK23" s="2">
        <v>30133</v>
      </c>
      <c r="AL23" s="11">
        <v>150</v>
      </c>
      <c r="AM23" s="11">
        <v>675</v>
      </c>
      <c r="AN23" s="2">
        <f t="shared" si="123"/>
        <v>6750</v>
      </c>
      <c r="AO23" s="2">
        <f t="shared" si="2"/>
        <v>5.9571479127698536E-2</v>
      </c>
      <c r="AP23" s="2">
        <f t="shared" si="124"/>
        <v>5.312132587042359E-5</v>
      </c>
      <c r="AQ23" s="2">
        <f t="shared" si="125"/>
        <v>9.2654606888225424E-2</v>
      </c>
      <c r="AR23" s="2">
        <f t="shared" si="35"/>
        <v>0.41093255492085751</v>
      </c>
      <c r="AS23" s="2">
        <f t="shared" si="36"/>
        <v>2.2900911739550985E-5</v>
      </c>
      <c r="AT23" s="2">
        <f t="shared" si="3"/>
        <v>3.7615815085168293E-3</v>
      </c>
      <c r="AU23" s="2">
        <f t="shared" si="37"/>
        <v>0.36564429718008973</v>
      </c>
      <c r="AV23" s="2">
        <f t="shared" si="38"/>
        <v>3.9943938518888542E-2</v>
      </c>
      <c r="AW23" s="2">
        <f t="shared" si="38"/>
        <v>0.17715540824613277</v>
      </c>
      <c r="AX23" s="2">
        <f t="shared" si="126"/>
        <v>2.7950620364833698</v>
      </c>
      <c r="AY23" s="2">
        <f t="shared" si="127"/>
        <v>97.204937963516628</v>
      </c>
      <c r="AZ23" s="2">
        <v>220</v>
      </c>
      <c r="BA23" s="2">
        <f t="shared" si="39"/>
        <v>3.6666666666666665</v>
      </c>
      <c r="BB23" s="2">
        <v>17271</v>
      </c>
      <c r="BC23" s="11">
        <v>100</v>
      </c>
      <c r="BD23" s="11">
        <v>700</v>
      </c>
      <c r="BE23" s="2">
        <f t="shared" si="128"/>
        <v>7005</v>
      </c>
      <c r="BF23" s="2">
        <f t="shared" si="40"/>
        <v>4.0095082165537033E-2</v>
      </c>
      <c r="BG23" s="2">
        <f t="shared" si="41"/>
        <v>3.5753752579337514E-5</v>
      </c>
      <c r="BH23" s="2">
        <f t="shared" si="129"/>
        <v>0.15212765251982735</v>
      </c>
      <c r="BI23" s="2">
        <f t="shared" si="130"/>
        <v>0.6730716419778221</v>
      </c>
      <c r="BJ23" s="2">
        <f t="shared" si="131"/>
        <v>2.0167651395804235E-5</v>
      </c>
      <c r="BK23" s="2">
        <f t="shared" si="4"/>
        <v>3.2298878163684497E-3</v>
      </c>
      <c r="BL23" s="2">
        <f t="shared" si="132"/>
        <v>0.32122619690688986</v>
      </c>
      <c r="BM23" s="2">
        <f t="shared" si="133"/>
        <v>8.581078339302281E-2</v>
      </c>
      <c r="BN23" s="2">
        <f t="shared" si="133"/>
        <v>0.37966013358562428</v>
      </c>
      <c r="BO23" s="2">
        <f t="shared" si="134"/>
        <v>0.68807461041043971</v>
      </c>
      <c r="BP23" s="2">
        <f t="shared" si="135"/>
        <v>99.311925389589561</v>
      </c>
      <c r="BQ23" s="10">
        <v>130</v>
      </c>
      <c r="BR23" s="2">
        <f t="shared" si="42"/>
        <v>2.1666666666666665</v>
      </c>
      <c r="BS23" s="2">
        <v>10146</v>
      </c>
      <c r="BT23" s="12">
        <v>60</v>
      </c>
      <c r="BU23" s="12">
        <v>699</v>
      </c>
      <c r="BV23" s="2">
        <f t="shared" si="136"/>
        <v>3497.5</v>
      </c>
      <c r="BW23" s="2">
        <f t="shared" si="43"/>
        <v>2.2723828802375959E-2</v>
      </c>
      <c r="BX23" s="2">
        <f t="shared" si="137"/>
        <v>2.0263386649291115E-5</v>
      </c>
      <c r="BY23" s="2">
        <f t="shared" si="138"/>
        <v>1.2057374125675171E-2</v>
      </c>
      <c r="BZ23" s="2">
        <f t="shared" si="44"/>
        <v>5.3331390658671866E-2</v>
      </c>
      <c r="CA23" s="2">
        <f t="shared" si="45"/>
        <v>1.7657646838205496E-5</v>
      </c>
      <c r="CB23" s="2">
        <f t="shared" si="46"/>
        <v>2.8239308499996051E-3</v>
      </c>
      <c r="CC23" s="2">
        <f t="shared" si="47"/>
        <v>0.28116774569425429</v>
      </c>
      <c r="CD23" s="2">
        <f t="shared" si="48"/>
        <v>1.050687418604516E-2</v>
      </c>
      <c r="CE23" s="2">
        <f t="shared" si="48"/>
        <v>4.6473320474005944E-2</v>
      </c>
      <c r="CF23" s="2">
        <f t="shared" si="139"/>
        <v>0.43391264545532066</v>
      </c>
      <c r="CG23" s="2">
        <f t="shared" si="140"/>
        <v>99.566087354544678</v>
      </c>
      <c r="CH23" s="40">
        <v>130</v>
      </c>
      <c r="CI23" s="40">
        <v>2.1666666666666665</v>
      </c>
      <c r="CJ23" s="40">
        <v>19293</v>
      </c>
      <c r="CK23" s="40">
        <v>120</v>
      </c>
      <c r="CL23" s="40">
        <v>726</v>
      </c>
      <c r="CM23" s="40">
        <v>7260</v>
      </c>
      <c r="CN23" s="40">
        <v>4.0714332285926781E-2</v>
      </c>
      <c r="CO23" s="40">
        <v>3.6305952859105738E-5</v>
      </c>
      <c r="CP23" s="40">
        <v>2.1356774944176177E-2</v>
      </c>
      <c r="CQ23" s="40">
        <v>9.4116707110833767E-2</v>
      </c>
      <c r="CR23" s="40">
        <v>2.7966610109842353E-5</v>
      </c>
      <c r="CS23" s="40">
        <v>4.4698600670216252E-3</v>
      </c>
      <c r="CT23" s="40">
        <v>0.44368360551138508</v>
      </c>
      <c r="CU23" s="40">
        <v>1.6451202930420402E-2</v>
      </c>
      <c r="CV23" s="40">
        <v>7.2498448472225224E-2</v>
      </c>
      <c r="CW23" s="40">
        <v>0.73881534125474102</v>
      </c>
      <c r="CX23" s="40">
        <v>99.261184658745265</v>
      </c>
      <c r="CY23" s="10">
        <v>130</v>
      </c>
      <c r="CZ23" s="2">
        <f t="shared" si="49"/>
        <v>2.1666666666666665</v>
      </c>
      <c r="DA23" s="2">
        <v>12373</v>
      </c>
      <c r="DB23" s="11">
        <v>70</v>
      </c>
      <c r="DC23" s="11">
        <v>724</v>
      </c>
      <c r="DD23" s="2">
        <f t="shared" si="141"/>
        <v>7240</v>
      </c>
      <c r="DE23" s="2">
        <f t="shared" si="50"/>
        <v>2.7711603959372926E-2</v>
      </c>
      <c r="DF23" s="2">
        <f t="shared" si="51"/>
        <v>2.4711106151358063E-5</v>
      </c>
      <c r="DG23" s="2">
        <f t="shared" si="142"/>
        <v>1.4450994163047081E-2</v>
      </c>
      <c r="DH23" s="2">
        <f t="shared" si="52"/>
        <v>6.3555774219008598E-2</v>
      </c>
      <c r="DI23" s="2">
        <f t="shared" si="53"/>
        <v>2.3148138571727128E-5</v>
      </c>
      <c r="DJ23" s="2">
        <f t="shared" si="54"/>
        <v>3.6868372161305472E-3</v>
      </c>
      <c r="DK23" s="2">
        <f t="shared" si="55"/>
        <v>0.36650158926099019</v>
      </c>
      <c r="DL23" s="2">
        <f t="shared" si="56"/>
        <v>1.3536974562632018E-2</v>
      </c>
      <c r="DM23" s="2">
        <f t="shared" si="56"/>
        <v>5.9535896921965994E-2</v>
      </c>
      <c r="DN23" s="2">
        <f t="shared" si="143"/>
        <v>0.59187108736922101</v>
      </c>
      <c r="DO23" s="2">
        <f t="shared" si="57"/>
        <v>99.408128912630772</v>
      </c>
      <c r="DP23" s="6">
        <v>130</v>
      </c>
      <c r="DQ23" s="2">
        <f t="shared" si="58"/>
        <v>2.1666666666666665</v>
      </c>
      <c r="DR23" s="2">
        <v>40766</v>
      </c>
      <c r="DS23" s="11">
        <v>65</v>
      </c>
      <c r="DT23" s="11">
        <v>749</v>
      </c>
      <c r="DU23" s="2">
        <f t="shared" si="144"/>
        <v>3745</v>
      </c>
      <c r="DV23" s="2">
        <f t="shared" si="145"/>
        <v>8.8807561785799072E-2</v>
      </c>
      <c r="DW23" s="2">
        <f t="shared" si="59"/>
        <v>7.9191846475198767E-5</v>
      </c>
      <c r="DX23" s="2">
        <f>(DW23+DW22)/2*(CH23-CH22)*60</f>
        <v>4.5143198829871806E-2</v>
      </c>
      <c r="DY23" s="2">
        <f t="shared" si="146"/>
        <v>0.19946183068539403</v>
      </c>
      <c r="DZ23" s="2">
        <f t="shared" si="147"/>
        <v>7.392434260089376E-5</v>
      </c>
      <c r="EA23" s="2">
        <f t="shared" si="60"/>
        <v>1.1942757902935584E-2</v>
      </c>
      <c r="EB23" s="2">
        <f t="shared" si="148"/>
        <v>1.1758649436130233</v>
      </c>
      <c r="EC23" s="2">
        <f t="shared" si="149"/>
        <v>4.2140465779451741E-2</v>
      </c>
      <c r="ED23" s="2">
        <f t="shared" si="149"/>
        <v>0.18619448041290951</v>
      </c>
      <c r="EE23" s="2">
        <f t="shared" si="150"/>
        <v>1.5415908812829131</v>
      </c>
      <c r="EF23" s="2">
        <f t="shared" si="61"/>
        <v>98.458409118717086</v>
      </c>
      <c r="EG23" s="10">
        <v>130</v>
      </c>
      <c r="EH23" s="2">
        <f t="shared" si="62"/>
        <v>2.1666666666666665</v>
      </c>
      <c r="EI23" s="2">
        <v>38943</v>
      </c>
      <c r="EJ23" s="11">
        <v>130</v>
      </c>
      <c r="EK23" s="11">
        <v>752</v>
      </c>
      <c r="EL23" s="2">
        <f t="shared" si="151"/>
        <v>7525</v>
      </c>
      <c r="EM23" s="2">
        <f t="shared" si="5"/>
        <v>7.4110698300853886E-2</v>
      </c>
      <c r="EN23" s="2">
        <f t="shared" si="152"/>
        <v>6.608629855379592E-5</v>
      </c>
      <c r="EO23" s="2">
        <f t="shared" si="153"/>
        <v>3.9011840165463593E-2</v>
      </c>
      <c r="EP23" s="2">
        <f t="shared" si="63"/>
        <v>0.17310437317724764</v>
      </c>
      <c r="EQ23" s="2">
        <f t="shared" si="64"/>
        <v>6.0763296152374313E-5</v>
      </c>
      <c r="ER23" s="2">
        <f t="shared" si="6"/>
        <v>9.7231886892894925E-3</v>
      </c>
      <c r="ES23" s="2">
        <f t="shared" si="65"/>
        <v>0.95770667467228598</v>
      </c>
      <c r="ET23" s="2">
        <f t="shared" si="66"/>
        <v>3.5869583397737402E-2</v>
      </c>
      <c r="EU23" s="2">
        <f t="shared" si="66"/>
        <v>0.1591614680019941</v>
      </c>
      <c r="EV23" s="2">
        <f t="shared" si="154"/>
        <v>1.5028191598049665</v>
      </c>
      <c r="EW23" s="2">
        <f t="shared" si="155"/>
        <v>98.497180840195028</v>
      </c>
      <c r="EX23" s="2">
        <v>130</v>
      </c>
      <c r="EY23" s="2">
        <f t="shared" si="67"/>
        <v>2.1666666666666665</v>
      </c>
      <c r="EZ23" s="2">
        <v>34766</v>
      </c>
      <c r="FA23" s="11">
        <v>130</v>
      </c>
      <c r="FB23" s="11">
        <v>749</v>
      </c>
      <c r="FC23" s="2">
        <f t="shared" si="156"/>
        <v>7490</v>
      </c>
      <c r="FD23" s="2">
        <f t="shared" si="7"/>
        <v>6.4391009084035722E-2</v>
      </c>
      <c r="FE23" s="2">
        <f t="shared" si="157"/>
        <v>5.7419017065971148E-5</v>
      </c>
      <c r="FF23" s="2">
        <f t="shared" si="158"/>
        <v>3.4472220215278238E-2</v>
      </c>
      <c r="FG23" s="2">
        <f t="shared" si="68"/>
        <v>0.15182455292499211</v>
      </c>
      <c r="FH23" s="2">
        <f t="shared" si="69"/>
        <v>6.6476612986396592E-5</v>
      </c>
      <c r="FI23" s="2">
        <f t="shared" si="8"/>
        <v>1.0726998457318011E-2</v>
      </c>
      <c r="FJ23" s="2">
        <f t="shared" si="70"/>
        <v>1.0540085651853432</v>
      </c>
      <c r="FK23" s="2">
        <f t="shared" si="71"/>
        <v>3.9910060449136142E-2</v>
      </c>
      <c r="FL23" s="2">
        <f t="shared" si="71"/>
        <v>0.17577420447708747</v>
      </c>
      <c r="FM23" s="2">
        <f t="shared" si="159"/>
        <v>1.7424520587776109</v>
      </c>
      <c r="FN23" s="2">
        <f t="shared" si="160"/>
        <v>98.257547941222384</v>
      </c>
      <c r="FO23" s="2">
        <v>130</v>
      </c>
      <c r="FP23" s="2">
        <f t="shared" si="72"/>
        <v>2.1666666666666665</v>
      </c>
      <c r="FQ23" s="2">
        <v>92208</v>
      </c>
      <c r="FR23" s="2">
        <v>50</v>
      </c>
      <c r="FS23" s="2">
        <v>777</v>
      </c>
      <c r="FT23" s="2">
        <f t="shared" si="161"/>
        <v>7770</v>
      </c>
      <c r="FU23" s="2">
        <f t="shared" si="73"/>
        <v>0.19746948544639628</v>
      </c>
      <c r="FV23" s="2">
        <f t="shared" si="74"/>
        <v>1.7608830667737268E-4</v>
      </c>
      <c r="FW23" s="2">
        <f t="shared" si="162"/>
        <v>0.10010725649263859</v>
      </c>
      <c r="FX23" s="2">
        <f t="shared" si="163"/>
        <v>0.44115465951868094</v>
      </c>
      <c r="FY23" s="2">
        <f t="shared" si="164"/>
        <v>1.5564114275543433E-4</v>
      </c>
      <c r="FZ23" s="2">
        <f t="shared" si="75"/>
        <v>2.5616932563417572E-2</v>
      </c>
      <c r="GA23" s="2">
        <f t="shared" si="165"/>
        <v>2.4691769995706152</v>
      </c>
      <c r="GB23" s="2">
        <f t="shared" si="166"/>
        <v>8.8482921396777645E-2</v>
      </c>
      <c r="GC23" s="2">
        <f t="shared" si="166"/>
        <v>0.38992830719403515</v>
      </c>
      <c r="GD23" s="2">
        <f t="shared" si="194"/>
        <v>3.6115275137687606</v>
      </c>
      <c r="GE23" s="2">
        <f t="shared" si="76"/>
        <v>96.388472486231237</v>
      </c>
      <c r="GF23" s="2">
        <v>130</v>
      </c>
      <c r="GG23" s="2">
        <f t="shared" si="77"/>
        <v>2.1666666666666665</v>
      </c>
      <c r="GH23" s="2">
        <v>46645</v>
      </c>
      <c r="GI23" s="2">
        <v>65</v>
      </c>
      <c r="GJ23" s="11">
        <v>774</v>
      </c>
      <c r="GK23" s="2">
        <f t="shared" si="167"/>
        <v>3870</v>
      </c>
      <c r="GL23" s="2">
        <f>GH23/GH5 *GH4</f>
        <v>0.12634117286853591</v>
      </c>
      <c r="GM23" s="2">
        <f t="shared" si="78"/>
        <v>1.1266147346139097E-4</v>
      </c>
      <c r="GN23" s="2">
        <f>(GM23+GM22)/2*(GF23-GF22)*60</f>
        <v>6.6628108923970086E-2</v>
      </c>
      <c r="GO23" s="2">
        <f>GN23/GH6*100</f>
        <v>0.29236960342257262</v>
      </c>
      <c r="GP23" s="2">
        <f>GM23*GP8</f>
        <v>9.922574369915025E-5</v>
      </c>
      <c r="GQ23" s="2">
        <f>GP23/GH6/GV23*100*3600</f>
        <v>1.6077233446077449E-2</v>
      </c>
      <c r="GR23" s="2">
        <f>GP23/GH6*3600*100</f>
        <v>1.5674785085652763</v>
      </c>
      <c r="GS23" s="2">
        <f>GN23*GP8</f>
        <v>5.8682204804596176E-2</v>
      </c>
      <c r="GT23" s="2">
        <f>GO23*GP8</f>
        <v>0.25750232482599572</v>
      </c>
      <c r="GU23" s="2">
        <f t="shared" si="168"/>
        <v>2.5032189883569274</v>
      </c>
      <c r="GV23" s="2">
        <f t="shared" si="79"/>
        <v>97.496781011643066</v>
      </c>
      <c r="GW23" s="2">
        <v>130</v>
      </c>
      <c r="GX23" s="2">
        <f t="shared" si="80"/>
        <v>2.1666666666666665</v>
      </c>
      <c r="GY23" s="2">
        <v>63411</v>
      </c>
      <c r="GZ23" s="11">
        <v>130</v>
      </c>
      <c r="HA23" s="11">
        <v>775</v>
      </c>
      <c r="HB23" s="2">
        <f t="shared" si="169"/>
        <v>7750</v>
      </c>
      <c r="HC23" s="2">
        <f t="shared" si="9"/>
        <v>0.11744515552631274</v>
      </c>
      <c r="HD23" s="2">
        <f t="shared" si="170"/>
        <v>1.0472868006587748E-4</v>
      </c>
      <c r="HE23" s="2">
        <f t="shared" si="171"/>
        <v>6.1842788486646628E-2</v>
      </c>
      <c r="HF23" s="2">
        <f t="shared" si="81"/>
        <v>0.27416958595629898</v>
      </c>
      <c r="HG23" s="2">
        <f t="shared" si="82"/>
        <v>1.0496245312148958E-4</v>
      </c>
      <c r="HH23" s="2">
        <f t="shared" si="10"/>
        <v>1.7243713730057727E-2</v>
      </c>
      <c r="HI23" s="2">
        <f t="shared" si="83"/>
        <v>1.675200081738941</v>
      </c>
      <c r="HJ23" s="2">
        <f t="shared" si="84"/>
        <v>6.1980832598565176E-2</v>
      </c>
      <c r="HK23" s="2">
        <f t="shared" si="84"/>
        <v>0.27478158127433977</v>
      </c>
      <c r="HL23" s="2">
        <f t="shared" si="172"/>
        <v>2.8515488041952719</v>
      </c>
      <c r="HM23" s="2">
        <f t="shared" si="173"/>
        <v>97.148451195804725</v>
      </c>
      <c r="HN23" s="2">
        <v>130</v>
      </c>
      <c r="HO23" s="2">
        <f t="shared" si="85"/>
        <v>2.1666666666666665</v>
      </c>
      <c r="HP23" s="2">
        <v>179200</v>
      </c>
      <c r="HQ23" s="11">
        <v>75</v>
      </c>
      <c r="HR23" s="11">
        <v>800</v>
      </c>
      <c r="HS23" s="2">
        <f t="shared" si="174"/>
        <v>4000</v>
      </c>
      <c r="HT23" s="2">
        <f t="shared" si="86"/>
        <v>0.42021151223131115</v>
      </c>
      <c r="HU23" s="2">
        <f t="shared" si="87"/>
        <v>3.7471274849316228E-4</v>
      </c>
      <c r="HV23" s="2">
        <f>(HU23+HU22)/2*(EY23-EY22)*60</f>
        <v>3.6075929887990931E-3</v>
      </c>
      <c r="HW23" s="2">
        <f t="shared" si="88"/>
        <v>1.5920463673148366E-2</v>
      </c>
      <c r="HX23" s="2">
        <f t="shared" si="89"/>
        <v>3.1291850604250161E-4</v>
      </c>
      <c r="HY23" s="2">
        <f t="shared" si="90"/>
        <v>4.9761169550550897E-2</v>
      </c>
      <c r="HZ23" s="2">
        <f t="shared" si="175"/>
        <v>4.9713223761281098</v>
      </c>
      <c r="IA23" s="2">
        <f t="shared" si="91"/>
        <v>3.0126613332586284E-3</v>
      </c>
      <c r="IB23" s="2">
        <f t="shared" si="91"/>
        <v>1.329500458188017E-2</v>
      </c>
      <c r="IC23" s="2">
        <f t="shared" si="176"/>
        <v>9.6351813477963705E-2</v>
      </c>
      <c r="ID23" s="2">
        <f t="shared" si="92"/>
        <v>99.903648186522034</v>
      </c>
      <c r="IE23" s="2">
        <v>130</v>
      </c>
      <c r="IF23" s="2">
        <f t="shared" si="93"/>
        <v>2.1666666666666665</v>
      </c>
      <c r="IG23" s="2">
        <v>101145</v>
      </c>
      <c r="IH23" s="2">
        <v>65</v>
      </c>
      <c r="II23" s="11">
        <v>798</v>
      </c>
      <c r="IJ23" s="2">
        <f t="shared" si="177"/>
        <v>3992.5</v>
      </c>
      <c r="IK23" s="2">
        <f>IG23/IG5 *IG4</f>
        <v>0.28523562484931997</v>
      </c>
      <c r="IL23" s="2">
        <f t="shared" si="94"/>
        <v>2.5435149167597976E-4</v>
      </c>
      <c r="IM23" s="2">
        <f t="shared" si="178"/>
        <v>0.14710742731531271</v>
      </c>
      <c r="IN23" s="2">
        <f>IM23/IG6*100</f>
        <v>0.64853888751135313</v>
      </c>
      <c r="IO23" s="2">
        <f>IL23*IO8</f>
        <v>1.9021957740859158E-4</v>
      </c>
      <c r="IP23" s="2">
        <f>IO23/IG6/IU23*100*3600</f>
        <v>3.1468812261285187E-2</v>
      </c>
      <c r="IQ23" s="2">
        <f>IO23/IG6*3600*100</f>
        <v>3.0189723477638646</v>
      </c>
      <c r="IR23" s="2">
        <f>IM23*IO8</f>
        <v>0.11001591723798997</v>
      </c>
      <c r="IS23" s="2">
        <f>IN23*IO8</f>
        <v>0.48501698300477442</v>
      </c>
      <c r="IT23" s="2">
        <f t="shared" si="179"/>
        <v>4.0646236439630492</v>
      </c>
      <c r="IU23" s="2">
        <f t="shared" si="95"/>
        <v>95.935376356036954</v>
      </c>
      <c r="IW23" s="11">
        <v>52</v>
      </c>
      <c r="IX23" s="11">
        <v>859</v>
      </c>
      <c r="IY23" s="2">
        <f t="shared" si="180"/>
        <v>3432</v>
      </c>
      <c r="IZ23" s="2"/>
      <c r="JA23" s="2"/>
      <c r="JB23" s="2"/>
      <c r="JC23" s="2"/>
      <c r="JD23" s="2"/>
      <c r="JE23" s="2"/>
      <c r="JF23" s="2"/>
      <c r="JG23" s="2"/>
      <c r="JH23" s="2"/>
      <c r="JI23" s="2"/>
      <c r="JM23" s="11">
        <v>65</v>
      </c>
      <c r="JN23" s="11">
        <v>852</v>
      </c>
      <c r="JO23" s="2">
        <f t="shared" si="187"/>
        <v>4260</v>
      </c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D23" s="2">
        <v>65</v>
      </c>
      <c r="KE23" s="11">
        <v>850</v>
      </c>
      <c r="KF23" s="2">
        <f t="shared" si="188"/>
        <v>4250</v>
      </c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U23" s="11">
        <v>26</v>
      </c>
      <c r="KV23" s="11">
        <v>907</v>
      </c>
      <c r="KW23" s="2">
        <f t="shared" si="191"/>
        <v>1813</v>
      </c>
      <c r="LD23" s="2"/>
      <c r="LH23" s="2"/>
      <c r="LI23" s="10"/>
      <c r="LJ23" s="2"/>
      <c r="LK23" s="2"/>
      <c r="LL23" s="11"/>
      <c r="LM23" s="11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</row>
    <row r="24" spans="1:354" x14ac:dyDescent="0.25">
      <c r="A24" s="10">
        <v>370</v>
      </c>
      <c r="B24" s="2">
        <f t="shared" si="21"/>
        <v>6.166666666666667</v>
      </c>
      <c r="C24" s="2">
        <v>20569</v>
      </c>
      <c r="D24" s="11">
        <v>440</v>
      </c>
      <c r="E24" s="11">
        <v>674</v>
      </c>
      <c r="F24" s="2">
        <f t="shared" si="114"/>
        <v>6735</v>
      </c>
      <c r="G24" s="2">
        <f t="shared" si="115"/>
        <v>4.327488812663547E-2</v>
      </c>
      <c r="H24" s="2">
        <f t="shared" si="116"/>
        <v>3.8589262308785972E-5</v>
      </c>
      <c r="I24" s="2">
        <f t="shared" si="117"/>
        <v>2.3019041846959565E-2</v>
      </c>
      <c r="J24" s="2">
        <f t="shared" si="22"/>
        <v>0.10173802405642922</v>
      </c>
      <c r="K24" s="2">
        <f t="shared" si="23"/>
        <v>1.413669002211865E-5</v>
      </c>
      <c r="L24" s="2">
        <f t="shared" si="0"/>
        <v>2.2697062183915867E-3</v>
      </c>
      <c r="M24" s="2">
        <f t="shared" si="24"/>
        <v>0.22492943489126191</v>
      </c>
      <c r="N24" s="2">
        <f t="shared" si="25"/>
        <v>8.4327359407063655E-3</v>
      </c>
      <c r="O24" s="2">
        <f t="shared" si="25"/>
        <v>3.7270443213969731E-2</v>
      </c>
      <c r="P24" s="2">
        <f t="shared" si="118"/>
        <v>0.89931768761827802</v>
      </c>
      <c r="Q24" s="2">
        <f t="shared" si="119"/>
        <v>99.100682312381721</v>
      </c>
      <c r="R24" s="10">
        <v>240</v>
      </c>
      <c r="S24" s="2">
        <f t="shared" si="26"/>
        <v>4</v>
      </c>
      <c r="T24" s="2">
        <v>14986</v>
      </c>
      <c r="U24" s="11">
        <v>230</v>
      </c>
      <c r="V24" s="11">
        <v>675</v>
      </c>
      <c r="W24" s="2">
        <f t="shared" si="120"/>
        <v>6755</v>
      </c>
      <c r="X24" s="2">
        <f t="shared" si="27"/>
        <v>4.2844663793161833E-2</v>
      </c>
      <c r="Y24" s="2">
        <f t="shared" si="28"/>
        <v>3.8205620885902239E-5</v>
      </c>
      <c r="Z24" s="2">
        <f t="shared" si="121"/>
        <v>2.2277859171851603E-2</v>
      </c>
      <c r="AA24" s="2">
        <f t="shared" si="29"/>
        <v>9.8258085335078182E-2</v>
      </c>
      <c r="AB24" s="2">
        <f t="shared" si="30"/>
        <v>1.4150276936505031E-5</v>
      </c>
      <c r="AC24" s="2">
        <f t="shared" si="1"/>
        <v>2.2583458736538018E-3</v>
      </c>
      <c r="AD24" s="2">
        <f t="shared" si="31"/>
        <v>0.2246788970547004</v>
      </c>
      <c r="AE24" s="2">
        <f t="shared" si="32"/>
        <v>8.2510863460533539E-3</v>
      </c>
      <c r="AF24" s="2">
        <f t="shared" si="32"/>
        <v>3.6392004278489445E-2</v>
      </c>
      <c r="AG24" s="2">
        <f t="shared" si="122"/>
        <v>0.51174194536020878</v>
      </c>
      <c r="AH24" s="2">
        <f t="shared" si="33"/>
        <v>99.488258054639786</v>
      </c>
      <c r="AI24" s="2">
        <v>690</v>
      </c>
      <c r="AJ24" s="2">
        <f t="shared" si="34"/>
        <v>11.5</v>
      </c>
      <c r="AK24" s="2">
        <v>29975</v>
      </c>
      <c r="AL24" s="11">
        <v>160</v>
      </c>
      <c r="AM24" s="11">
        <v>676</v>
      </c>
      <c r="AN24" s="2">
        <f t="shared" si="123"/>
        <v>6755</v>
      </c>
      <c r="AO24" s="2">
        <f t="shared" si="2"/>
        <v>5.9259120792910215E-2</v>
      </c>
      <c r="AP24" s="2">
        <f t="shared" si="124"/>
        <v>5.2842788403608898E-5</v>
      </c>
      <c r="AQ24" s="2">
        <f t="shared" si="125"/>
        <v>9.5367702846629238E-2</v>
      </c>
      <c r="AR24" s="2">
        <f t="shared" si="35"/>
        <v>0.42296540996580201</v>
      </c>
      <c r="AS24" s="2">
        <f t="shared" si="36"/>
        <v>2.2780832621811326E-5</v>
      </c>
      <c r="AT24" s="2">
        <f t="shared" si="3"/>
        <v>3.7488903466066795E-3</v>
      </c>
      <c r="AU24" s="2">
        <f t="shared" si="37"/>
        <v>0.36372707025431211</v>
      </c>
      <c r="AV24" s="2">
        <f t="shared" si="38"/>
        <v>4.1113569925226079E-2</v>
      </c>
      <c r="AW24" s="2">
        <f t="shared" si="38"/>
        <v>0.18234284185860047</v>
      </c>
      <c r="AX24" s="2">
        <f t="shared" si="126"/>
        <v>2.9774048783419702</v>
      </c>
      <c r="AY24" s="2">
        <f t="shared" si="127"/>
        <v>97.022595121658028</v>
      </c>
      <c r="AZ24" s="2">
        <v>230</v>
      </c>
      <c r="BA24" s="2">
        <f t="shared" si="39"/>
        <v>3.8333333333333335</v>
      </c>
      <c r="BB24" s="2">
        <v>18979</v>
      </c>
      <c r="BC24" s="11">
        <v>110</v>
      </c>
      <c r="BD24" s="11">
        <v>701</v>
      </c>
      <c r="BE24" s="2">
        <f t="shared" si="128"/>
        <v>7005</v>
      </c>
      <c r="BF24" s="2">
        <f t="shared" si="40"/>
        <v>4.4060249228170187E-2</v>
      </c>
      <c r="BG24" s="2">
        <f t="shared" si="41"/>
        <v>3.9289587760016584E-5</v>
      </c>
      <c r="BH24" s="2">
        <f t="shared" si="129"/>
        <v>2.2513002101806227E-2</v>
      </c>
      <c r="BI24" s="2">
        <f t="shared" si="130"/>
        <v>9.9606238836413716E-2</v>
      </c>
      <c r="BJ24" s="2">
        <f t="shared" si="131"/>
        <v>2.216211312842154E-5</v>
      </c>
      <c r="BK24" s="2">
        <f t="shared" si="4"/>
        <v>3.5513137941804657E-3</v>
      </c>
      <c r="BL24" s="2">
        <f t="shared" si="132"/>
        <v>0.35299357252596025</v>
      </c>
      <c r="BM24" s="2">
        <f t="shared" si="133"/>
        <v>1.2698929582397751E-2</v>
      </c>
      <c r="BN24" s="2">
        <f t="shared" si="133"/>
        <v>5.6184981782133221E-2</v>
      </c>
      <c r="BO24" s="2">
        <f t="shared" si="134"/>
        <v>0.74425959219257298</v>
      </c>
      <c r="BP24" s="2">
        <f t="shared" si="135"/>
        <v>99.255740407807423</v>
      </c>
      <c r="BQ24" s="10">
        <v>140</v>
      </c>
      <c r="BR24" s="2">
        <f t="shared" si="42"/>
        <v>2.3333333333333335</v>
      </c>
      <c r="BS24" s="2">
        <v>10147</v>
      </c>
      <c r="BT24" s="11">
        <v>70</v>
      </c>
      <c r="BU24" s="11">
        <v>700</v>
      </c>
      <c r="BV24" s="2">
        <f t="shared" si="136"/>
        <v>6995</v>
      </c>
      <c r="BW24" s="2">
        <f t="shared" si="43"/>
        <v>2.272606848587708E-2</v>
      </c>
      <c r="BX24" s="2">
        <f t="shared" si="137"/>
        <v>2.0265383829130385E-5</v>
      </c>
      <c r="BY24" s="2">
        <f t="shared" si="138"/>
        <v>1.2158631143526451E-2</v>
      </c>
      <c r="BZ24" s="2">
        <f t="shared" si="44"/>
        <v>5.3779264094435925E-2</v>
      </c>
      <c r="CA24" s="2">
        <f t="shared" si="45"/>
        <v>1.7659387193699105E-5</v>
      </c>
      <c r="CB24" s="2">
        <f t="shared" si="46"/>
        <v>2.8255390995153423E-3</v>
      </c>
      <c r="CC24" s="2">
        <f t="shared" si="47"/>
        <v>0.2811954578710425</v>
      </c>
      <c r="CD24" s="2">
        <f t="shared" si="48"/>
        <v>1.0595110209571382E-2</v>
      </c>
      <c r="CE24" s="2">
        <f t="shared" si="48"/>
        <v>4.686360029710808E-2</v>
      </c>
      <c r="CF24" s="2">
        <f t="shared" si="139"/>
        <v>0.48077624575242872</v>
      </c>
      <c r="CG24" s="2">
        <f t="shared" si="140"/>
        <v>99.519223754247577</v>
      </c>
      <c r="CH24" s="40">
        <v>140</v>
      </c>
      <c r="CI24" s="40">
        <v>2.3333333333333335</v>
      </c>
      <c r="CJ24" s="40">
        <v>20991</v>
      </c>
      <c r="CK24" s="40">
        <v>130</v>
      </c>
      <c r="CL24" s="40">
        <v>725</v>
      </c>
      <c r="CM24" s="40">
        <v>7255</v>
      </c>
      <c r="CN24" s="40">
        <v>4.4297649355408128E-2</v>
      </c>
      <c r="CO24" s="40">
        <v>3.9501283183822556E-5</v>
      </c>
      <c r="CP24" s="40">
        <v>2.2742170812878486E-2</v>
      </c>
      <c r="CQ24" s="40">
        <v>0.10022197803999015</v>
      </c>
      <c r="CR24" s="40">
        <v>3.0427984907256563E-5</v>
      </c>
      <c r="CS24" s="40">
        <v>4.8670431870895883E-3</v>
      </c>
      <c r="CT24" s="40">
        <v>0.48273273017620294</v>
      </c>
      <c r="CU24" s="40">
        <v>1.7518378505129672E-2</v>
      </c>
      <c r="CV24" s="40">
        <v>7.7201361307298988E-2</v>
      </c>
      <c r="CW24" s="40">
        <v>0.81601670256203995</v>
      </c>
      <c r="CX24" s="40">
        <v>99.183983297437962</v>
      </c>
      <c r="CY24" s="10">
        <v>140</v>
      </c>
      <c r="CZ24" s="2">
        <f t="shared" si="49"/>
        <v>2.3333333333333335</v>
      </c>
      <c r="DA24" s="2">
        <v>14271</v>
      </c>
      <c r="DB24" s="11">
        <v>80</v>
      </c>
      <c r="DC24" s="11">
        <v>724</v>
      </c>
      <c r="DD24" s="2">
        <f t="shared" si="141"/>
        <v>7240</v>
      </c>
      <c r="DE24" s="2">
        <f t="shared" si="50"/>
        <v>3.1962523244501016E-2</v>
      </c>
      <c r="DF24" s="2">
        <f t="shared" si="51"/>
        <v>2.8501753486303313E-5</v>
      </c>
      <c r="DG24" s="2">
        <f t="shared" si="142"/>
        <v>1.5963857891298412E-2</v>
      </c>
      <c r="DH24" s="2">
        <f t="shared" si="52"/>
        <v>7.0209380500487778E-2</v>
      </c>
      <c r="DI24" s="2">
        <f t="shared" si="53"/>
        <v>2.6699028978996021E-5</v>
      </c>
      <c r="DJ24" s="2">
        <f t="shared" si="54"/>
        <v>4.2552078780636752E-3</v>
      </c>
      <c r="DK24" s="2">
        <f t="shared" si="55"/>
        <v>0.42272239395001954</v>
      </c>
      <c r="DL24" s="2">
        <f t="shared" si="56"/>
        <v>1.4954150265216943E-2</v>
      </c>
      <c r="DM24" s="2">
        <f t="shared" si="56"/>
        <v>6.5768665267584125E-2</v>
      </c>
      <c r="DN24" s="2">
        <f t="shared" si="143"/>
        <v>0.65763975263680519</v>
      </c>
      <c r="DO24" s="2">
        <f t="shared" si="57"/>
        <v>99.342360247363189</v>
      </c>
      <c r="DP24" s="6">
        <v>140</v>
      </c>
      <c r="DQ24" s="2">
        <f t="shared" si="58"/>
        <v>2.3333333333333335</v>
      </c>
      <c r="DR24" s="2">
        <v>42785</v>
      </c>
      <c r="DS24" s="11">
        <v>70</v>
      </c>
      <c r="DT24" s="11">
        <v>749</v>
      </c>
      <c r="DU24" s="2">
        <f t="shared" si="144"/>
        <v>3745</v>
      </c>
      <c r="DV24" s="2">
        <f t="shared" si="145"/>
        <v>9.3205895378634482E-2</v>
      </c>
      <c r="DW24" s="2">
        <f t="shared" si="59"/>
        <v>8.3113946706603006E-5</v>
      </c>
      <c r="DX24" s="2">
        <f>(DW24+DW23)/2*(CH24-CH23)*60</f>
        <v>4.8691737954540529E-2</v>
      </c>
      <c r="DY24" s="2">
        <f t="shared" si="146"/>
        <v>0.21514078406954834</v>
      </c>
      <c r="DZ24" s="2">
        <f t="shared" si="147"/>
        <v>7.7585561452662475E-5</v>
      </c>
      <c r="EA24" s="2">
        <f t="shared" si="60"/>
        <v>1.2559860668873941E-2</v>
      </c>
      <c r="EB24" s="2">
        <f t="shared" si="148"/>
        <v>1.2341014966512092</v>
      </c>
      <c r="EC24" s="2">
        <f t="shared" si="149"/>
        <v>4.5452971216066868E-2</v>
      </c>
      <c r="ED24" s="2">
        <f t="shared" si="149"/>
        <v>0.20083053668868606</v>
      </c>
      <c r="EE24" s="2">
        <f t="shared" si="150"/>
        <v>1.7424214179715991</v>
      </c>
      <c r="EF24" s="2">
        <f t="shared" si="61"/>
        <v>98.257578582028401</v>
      </c>
      <c r="EG24" s="10">
        <v>140</v>
      </c>
      <c r="EH24" s="2">
        <f t="shared" si="62"/>
        <v>2.3333333333333335</v>
      </c>
      <c r="EI24" s="2">
        <v>38001</v>
      </c>
      <c r="EJ24" s="11">
        <v>140</v>
      </c>
      <c r="EK24" s="11">
        <v>750</v>
      </c>
      <c r="EL24" s="2">
        <f t="shared" si="151"/>
        <v>7510</v>
      </c>
      <c r="EM24" s="2">
        <f t="shared" si="5"/>
        <v>7.231801982720254E-2</v>
      </c>
      <c r="EN24" s="2">
        <f t="shared" si="152"/>
        <v>6.4487723887291629E-5</v>
      </c>
      <c r="EO24" s="2">
        <f t="shared" si="153"/>
        <v>3.917220673232627E-2</v>
      </c>
      <c r="EP24" s="2">
        <f t="shared" si="63"/>
        <v>0.17381595596641139</v>
      </c>
      <c r="EQ24" s="2">
        <f t="shared" si="64"/>
        <v>5.9293480653426175E-5</v>
      </c>
      <c r="ER24" s="2">
        <f t="shared" si="6"/>
        <v>9.5034122153443649E-3</v>
      </c>
      <c r="ES24" s="2">
        <f t="shared" si="65"/>
        <v>0.9345405167609464</v>
      </c>
      <c r="ET24" s="2">
        <f t="shared" si="66"/>
        <v>3.601703304174015E-2</v>
      </c>
      <c r="EU24" s="2">
        <f t="shared" si="66"/>
        <v>0.15981573547802308</v>
      </c>
      <c r="EV24" s="2">
        <f t="shared" si="154"/>
        <v>1.6626348952829897</v>
      </c>
      <c r="EW24" s="2">
        <f t="shared" si="155"/>
        <v>98.337365104717009</v>
      </c>
      <c r="EX24" s="2">
        <v>140</v>
      </c>
      <c r="EY24" s="2">
        <f t="shared" si="67"/>
        <v>2.3333333333333335</v>
      </c>
      <c r="EZ24" s="2">
        <v>35188</v>
      </c>
      <c r="FA24" s="11">
        <v>140</v>
      </c>
      <c r="FB24" s="11">
        <v>750</v>
      </c>
      <c r="FC24" s="2">
        <f t="shared" si="156"/>
        <v>7495</v>
      </c>
      <c r="FD24" s="2">
        <f t="shared" si="7"/>
        <v>6.5172606214377524E-2</v>
      </c>
      <c r="FE24" s="2">
        <f t="shared" si="157"/>
        <v>5.8115986093234582E-5</v>
      </c>
      <c r="FF24" s="2">
        <f t="shared" si="158"/>
        <v>3.4660500947761713E-2</v>
      </c>
      <c r="FG24" s="2">
        <f t="shared" si="68"/>
        <v>0.15265378985418254</v>
      </c>
      <c r="FH24" s="2">
        <f t="shared" si="69"/>
        <v>6.7283525794319853E-5</v>
      </c>
      <c r="FI24" s="2">
        <f t="shared" si="8"/>
        <v>1.0876769808735842E-2</v>
      </c>
      <c r="FJ24" s="2">
        <f t="shared" si="70"/>
        <v>1.0668024331744195</v>
      </c>
      <c r="FK24" s="2">
        <f t="shared" si="71"/>
        <v>4.0128041634214927E-2</v>
      </c>
      <c r="FL24" s="2">
        <f t="shared" si="71"/>
        <v>0.17673424986331351</v>
      </c>
      <c r="FM24" s="2">
        <f t="shared" si="159"/>
        <v>1.9191863086409244</v>
      </c>
      <c r="FN24" s="2">
        <f t="shared" si="160"/>
        <v>98.080813691359069</v>
      </c>
      <c r="FO24" s="2">
        <v>140</v>
      </c>
      <c r="FP24" s="2">
        <f t="shared" si="72"/>
        <v>2.3333333333333335</v>
      </c>
      <c r="FQ24" s="2">
        <v>92519</v>
      </c>
      <c r="FR24" s="2">
        <v>60</v>
      </c>
      <c r="FS24" s="2">
        <v>778</v>
      </c>
      <c r="FT24" s="2">
        <f t="shared" si="161"/>
        <v>7775</v>
      </c>
      <c r="FU24" s="2">
        <f t="shared" si="73"/>
        <v>0.19813551236351656</v>
      </c>
      <c r="FV24" s="2">
        <f t="shared" si="74"/>
        <v>1.7668221895588066E-4</v>
      </c>
      <c r="FW24" s="2">
        <f t="shared" si="162"/>
        <v>0.10583115768997602</v>
      </c>
      <c r="FX24" s="2">
        <f t="shared" si="163"/>
        <v>0.46637886176235793</v>
      </c>
      <c r="FY24" s="2">
        <f t="shared" si="164"/>
        <v>1.5616609064929323E-4</v>
      </c>
      <c r="FZ24" s="2">
        <f t="shared" si="75"/>
        <v>2.58137308867873E-2</v>
      </c>
      <c r="GA24" s="2">
        <f t="shared" si="165"/>
        <v>2.47750506271987</v>
      </c>
      <c r="GB24" s="2">
        <f t="shared" si="166"/>
        <v>9.3542170021418278E-2</v>
      </c>
      <c r="GC24" s="2">
        <f t="shared" si="166"/>
        <v>0.41222350519087386</v>
      </c>
      <c r="GD24" s="2">
        <f t="shared" si="194"/>
        <v>4.0237510189596346</v>
      </c>
      <c r="GE24" s="2">
        <f t="shared" si="76"/>
        <v>95.976248981040371</v>
      </c>
      <c r="GF24" s="2">
        <v>140</v>
      </c>
      <c r="GG24" s="2">
        <f t="shared" si="77"/>
        <v>2.3333333333333335</v>
      </c>
      <c r="GH24" s="2">
        <v>47842</v>
      </c>
      <c r="GI24" s="2">
        <v>70</v>
      </c>
      <c r="GJ24" s="11">
        <v>774</v>
      </c>
      <c r="GK24" s="2">
        <f t="shared" si="167"/>
        <v>3870</v>
      </c>
      <c r="GL24" s="2">
        <f>GH24/GH5 *GH4</f>
        <v>0.12958332923950036</v>
      </c>
      <c r="GM24" s="2">
        <f t="shared" si="78"/>
        <v>1.1555258255632685E-4</v>
      </c>
      <c r="GN24" s="2">
        <f>(GM24+GM23)/2*(GF24-GF23)*60</f>
        <v>6.846421680531535E-2</v>
      </c>
      <c r="GO24" s="2">
        <f>GN24/GH6*100</f>
        <v>0.30042659531052412</v>
      </c>
      <c r="GP24" s="2">
        <f>GM24*GP8</f>
        <v>1.0177206624621601E-4</v>
      </c>
      <c r="GQ24" s="2">
        <f>GP24/GH6/GV24*100*3600</f>
        <v>1.6534679833107097E-2</v>
      </c>
      <c r="GR24" s="2">
        <f>GP24/GH6*3600*100</f>
        <v>1.6077030079704138</v>
      </c>
      <c r="GS24" s="2">
        <f>GN24*GP8</f>
        <v>6.029934298360988E-2</v>
      </c>
      <c r="GT24" s="2">
        <f>GO24*GP8</f>
        <v>0.26459845971130752</v>
      </c>
      <c r="GU24" s="2">
        <f t="shared" si="168"/>
        <v>2.7678174480682349</v>
      </c>
      <c r="GV24" s="2">
        <f t="shared" si="79"/>
        <v>97.232182551931771</v>
      </c>
      <c r="GW24" s="2">
        <v>140</v>
      </c>
      <c r="GX24" s="2">
        <f t="shared" si="80"/>
        <v>2.3333333333333335</v>
      </c>
      <c r="GY24" s="2">
        <v>67611</v>
      </c>
      <c r="GZ24" s="11">
        <v>140</v>
      </c>
      <c r="HA24" s="11">
        <v>775</v>
      </c>
      <c r="HB24" s="2">
        <f t="shared" si="169"/>
        <v>7750</v>
      </c>
      <c r="HC24" s="2">
        <f t="shared" si="9"/>
        <v>0.12522408431170509</v>
      </c>
      <c r="HD24" s="2">
        <f t="shared" si="170"/>
        <v>1.1166533863105841E-4</v>
      </c>
      <c r="HE24" s="2">
        <f t="shared" si="171"/>
        <v>6.4918205609080765E-2</v>
      </c>
      <c r="HF24" s="2">
        <f t="shared" si="81"/>
        <v>0.28780392974535279</v>
      </c>
      <c r="HG24" s="2">
        <f t="shared" si="82"/>
        <v>1.1191459554331322E-4</v>
      </c>
      <c r="HH24" s="2">
        <f t="shared" si="10"/>
        <v>1.8440596130720608E-2</v>
      </c>
      <c r="HI24" s="2">
        <f t="shared" si="83"/>
        <v>1.786156230408787</v>
      </c>
      <c r="HJ24" s="2">
        <f t="shared" si="84"/>
        <v>6.5063114599440836E-2</v>
      </c>
      <c r="HK24" s="2">
        <f t="shared" si="84"/>
        <v>0.28844635934564394</v>
      </c>
      <c r="HL24" s="2">
        <f t="shared" si="172"/>
        <v>3.1399951635409158</v>
      </c>
      <c r="HM24" s="2">
        <f t="shared" si="173"/>
        <v>96.860004836459083</v>
      </c>
      <c r="HN24" s="2">
        <v>140</v>
      </c>
      <c r="HO24" s="2">
        <f t="shared" si="85"/>
        <v>2.3333333333333335</v>
      </c>
      <c r="HP24" s="2">
        <v>195530</v>
      </c>
      <c r="HQ24" s="11">
        <v>80</v>
      </c>
      <c r="HR24" s="11">
        <v>800</v>
      </c>
      <c r="HS24" s="2">
        <f t="shared" si="174"/>
        <v>4000</v>
      </c>
      <c r="HT24" s="2">
        <f t="shared" si="86"/>
        <v>0.45850422425551485</v>
      </c>
      <c r="HU24" s="2">
        <f t="shared" si="87"/>
        <v>4.0885928411198673E-4</v>
      </c>
      <c r="HV24" s="2">
        <f>(HU24+HU23)/2*(EY24-EY23)*60</f>
        <v>3.9178601630257522E-3</v>
      </c>
      <c r="HW24" s="2">
        <f t="shared" si="88"/>
        <v>1.7289686113590639E-2</v>
      </c>
      <c r="HX24" s="2">
        <f t="shared" si="89"/>
        <v>3.4143390338443267E-4</v>
      </c>
      <c r="HY24" s="2">
        <f t="shared" si="90"/>
        <v>5.4303615349700345E-2</v>
      </c>
      <c r="HZ24" s="2">
        <f t="shared" si="175"/>
        <v>5.4243452243545152</v>
      </c>
      <c r="IA24" s="2">
        <f t="shared" si="91"/>
        <v>3.2717620471346773E-3</v>
      </c>
      <c r="IB24" s="2">
        <f t="shared" si="91"/>
        <v>1.4438427222892562E-2</v>
      </c>
      <c r="IC24" s="2">
        <f t="shared" si="176"/>
        <v>0.11079024070085627</v>
      </c>
      <c r="ID24" s="2">
        <f t="shared" si="92"/>
        <v>99.889209759299149</v>
      </c>
      <c r="IE24" s="15">
        <v>140</v>
      </c>
      <c r="IF24" s="2">
        <f t="shared" si="93"/>
        <v>2.3333333333333335</v>
      </c>
      <c r="IG24" s="2">
        <v>111421</v>
      </c>
      <c r="IH24" s="2">
        <v>70</v>
      </c>
      <c r="II24" s="11">
        <v>799</v>
      </c>
      <c r="IJ24" s="2">
        <f t="shared" si="177"/>
        <v>3992.5</v>
      </c>
      <c r="IK24" s="2">
        <f>IG24/IG5 *IG4</f>
        <v>0.31421462807193712</v>
      </c>
      <c r="IL24" s="2">
        <f t="shared" si="94"/>
        <v>2.8019276834276871E-4</v>
      </c>
      <c r="IM24" s="2">
        <f t="shared" si="178"/>
        <v>0.16036327800562453</v>
      </c>
      <c r="IN24" s="2">
        <f>IM24/IG6*100</f>
        <v>0.70697872849426013</v>
      </c>
      <c r="IO24" s="2">
        <f>IL24*IO8</f>
        <v>2.0954526209345672E-4</v>
      </c>
      <c r="IP24" s="2">
        <f>IO24/IG6/IU24*100*3600</f>
        <v>3.4858051008118132E-2</v>
      </c>
      <c r="IQ24" s="2">
        <f>IO24/IG6*3600*100</f>
        <v>3.3256900287725299</v>
      </c>
      <c r="IR24" s="2">
        <f>IM24*IO8</f>
        <v>0.11992945185061447</v>
      </c>
      <c r="IS24" s="2">
        <f>IN24*IO8</f>
        <v>0.52872186471136617</v>
      </c>
      <c r="IT24" s="2">
        <f t="shared" si="179"/>
        <v>4.5933455086744157</v>
      </c>
      <c r="IU24" s="2">
        <f t="shared" si="95"/>
        <v>95.406654491325583</v>
      </c>
      <c r="IW24" s="11">
        <v>56</v>
      </c>
      <c r="IX24" s="11">
        <v>859</v>
      </c>
      <c r="IY24" s="2">
        <f t="shared" si="180"/>
        <v>3436</v>
      </c>
      <c r="IZ24" s="2"/>
      <c r="JA24" s="2"/>
      <c r="JB24" s="2"/>
      <c r="JC24" s="2"/>
      <c r="JD24" s="2"/>
      <c r="JE24" s="2"/>
      <c r="JF24" s="2"/>
      <c r="JG24" s="2"/>
      <c r="JH24" s="2"/>
      <c r="JI24" s="2"/>
      <c r="JM24" s="11">
        <v>70</v>
      </c>
      <c r="JN24" s="11">
        <v>852</v>
      </c>
      <c r="JO24" s="2">
        <f t="shared" si="187"/>
        <v>4260</v>
      </c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D24" s="2">
        <v>70</v>
      </c>
      <c r="KE24" s="11">
        <v>850</v>
      </c>
      <c r="KF24" s="2">
        <f t="shared" si="188"/>
        <v>4250</v>
      </c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U24" s="11">
        <v>28</v>
      </c>
      <c r="KV24" s="11">
        <v>909</v>
      </c>
      <c r="KW24" s="2">
        <f t="shared" si="191"/>
        <v>1816</v>
      </c>
      <c r="LD24" s="2"/>
      <c r="LH24" s="2"/>
      <c r="LI24" s="10"/>
      <c r="LJ24" s="2"/>
      <c r="LK24" s="2"/>
      <c r="LL24" s="11"/>
      <c r="LM24" s="11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</row>
    <row r="25" spans="1:354" x14ac:dyDescent="0.25">
      <c r="A25" s="10">
        <v>380</v>
      </c>
      <c r="B25" s="2">
        <f t="shared" si="21"/>
        <v>6.333333333333333</v>
      </c>
      <c r="C25" s="2">
        <v>21818</v>
      </c>
      <c r="D25" s="12">
        <v>450</v>
      </c>
      <c r="E25" s="12">
        <v>676</v>
      </c>
      <c r="F25" s="2">
        <f t="shared" si="114"/>
        <v>6750</v>
      </c>
      <c r="G25" s="2">
        <f t="shared" si="115"/>
        <v>4.5902645201367727E-2</v>
      </c>
      <c r="H25" s="2">
        <f t="shared" si="116"/>
        <v>4.0932496720943783E-5</v>
      </c>
      <c r="I25" s="2">
        <f t="shared" si="117"/>
        <v>2.3856527708918926E-2</v>
      </c>
      <c r="J25" s="2">
        <f t="shared" si="22"/>
        <v>0.10543948814591717</v>
      </c>
      <c r="K25" s="2">
        <f t="shared" si="23"/>
        <v>1.499510442425907E-5</v>
      </c>
      <c r="L25" s="2">
        <f t="shared" si="0"/>
        <v>2.4084670797014456E-3</v>
      </c>
      <c r="M25" s="2">
        <f t="shared" si="24"/>
        <v>0.23858770044521144</v>
      </c>
      <c r="N25" s="2">
        <f t="shared" si="25"/>
        <v>8.7395383339133152E-3</v>
      </c>
      <c r="O25" s="2">
        <f t="shared" si="25"/>
        <v>3.862642794470611E-2</v>
      </c>
      <c r="P25" s="2">
        <f t="shared" si="118"/>
        <v>0.93794411556298418</v>
      </c>
      <c r="Q25" s="2">
        <f t="shared" si="119"/>
        <v>99.062055884437015</v>
      </c>
      <c r="R25" s="10">
        <v>250</v>
      </c>
      <c r="S25" s="2">
        <f t="shared" si="26"/>
        <v>4.166666666666667</v>
      </c>
      <c r="T25" s="2">
        <v>14879</v>
      </c>
      <c r="U25" s="11">
        <v>240</v>
      </c>
      <c r="V25" s="11">
        <v>675</v>
      </c>
      <c r="W25" s="2">
        <f t="shared" si="120"/>
        <v>6750</v>
      </c>
      <c r="X25" s="2">
        <f t="shared" si="27"/>
        <v>4.2538753008037826E-2</v>
      </c>
      <c r="Y25" s="2">
        <f t="shared" si="28"/>
        <v>3.7932832854753725E-5</v>
      </c>
      <c r="Z25" s="2">
        <f t="shared" si="121"/>
        <v>2.284153612219679E-2</v>
      </c>
      <c r="AA25" s="2">
        <f t="shared" si="29"/>
        <v>0.10074422269061073</v>
      </c>
      <c r="AB25" s="2">
        <f t="shared" si="30"/>
        <v>1.4049243996947706E-5</v>
      </c>
      <c r="AC25" s="2">
        <f t="shared" si="1"/>
        <v>2.2430625446133476E-3</v>
      </c>
      <c r="AD25" s="2">
        <f t="shared" si="31"/>
        <v>0.22307469032943325</v>
      </c>
      <c r="AE25" s="2">
        <f t="shared" si="32"/>
        <v>8.4598562800358209E-3</v>
      </c>
      <c r="AF25" s="2">
        <f t="shared" si="32"/>
        <v>3.7312798948677804E-2</v>
      </c>
      <c r="AG25" s="2">
        <f t="shared" si="122"/>
        <v>0.54905474430888657</v>
      </c>
      <c r="AH25" s="2">
        <f t="shared" si="33"/>
        <v>99.45094525569111</v>
      </c>
      <c r="AI25" s="2">
        <v>720</v>
      </c>
      <c r="AJ25" s="2">
        <f t="shared" si="34"/>
        <v>12</v>
      </c>
      <c r="AK25" s="2">
        <v>31752</v>
      </c>
      <c r="AL25" s="12">
        <v>220</v>
      </c>
      <c r="AM25" s="12">
        <v>674</v>
      </c>
      <c r="AN25" s="2">
        <f t="shared" si="123"/>
        <v>40500</v>
      </c>
      <c r="AO25" s="2">
        <f t="shared" si="2"/>
        <v>6.2772163583535795E-2</v>
      </c>
      <c r="AP25" s="2">
        <f t="shared" si="124"/>
        <v>5.5975453457594342E-5</v>
      </c>
      <c r="AQ25" s="2">
        <f t="shared" si="125"/>
        <v>9.7936417675082918E-2</v>
      </c>
      <c r="AR25" s="2">
        <f t="shared" si="35"/>
        <v>0.43435792009315011</v>
      </c>
      <c r="AS25" s="2">
        <f t="shared" si="36"/>
        <v>2.4131342699174427E-5</v>
      </c>
      <c r="AT25" s="2">
        <f t="shared" si="3"/>
        <v>3.9788139578405346E-3</v>
      </c>
      <c r="AU25" s="2">
        <f t="shared" si="37"/>
        <v>0.38528980599549362</v>
      </c>
      <c r="AV25" s="2">
        <f t="shared" si="38"/>
        <v>4.2220957788887181E-2</v>
      </c>
      <c r="AW25" s="2">
        <f t="shared" si="38"/>
        <v>0.18725421906245149</v>
      </c>
      <c r="AX25" s="2">
        <f t="shared" si="126"/>
        <v>3.1646590974044218</v>
      </c>
      <c r="AY25" s="2">
        <f t="shared" si="127"/>
        <v>96.835340902595576</v>
      </c>
      <c r="AZ25" s="2">
        <v>240</v>
      </c>
      <c r="BA25" s="2">
        <f t="shared" si="39"/>
        <v>4</v>
      </c>
      <c r="BB25" s="2">
        <v>19220</v>
      </c>
      <c r="BC25" s="11">
        <v>120</v>
      </c>
      <c r="BD25" s="11">
        <v>700</v>
      </c>
      <c r="BE25" s="2">
        <f t="shared" si="128"/>
        <v>7005</v>
      </c>
      <c r="BF25" s="2">
        <f t="shared" si="40"/>
        <v>4.4619737086539386E-2</v>
      </c>
      <c r="BG25" s="2">
        <f t="shared" si="41"/>
        <v>3.9788496588203744E-5</v>
      </c>
      <c r="BH25" s="2">
        <f t="shared" si="129"/>
        <v>2.3723425304466101E-2</v>
      </c>
      <c r="BI25" s="2">
        <f t="shared" si="130"/>
        <v>0.10496161978792186</v>
      </c>
      <c r="BJ25" s="2">
        <f t="shared" si="131"/>
        <v>2.2443533080155016E-5</v>
      </c>
      <c r="BK25" s="2">
        <f t="shared" si="4"/>
        <v>3.5985557776922463E-3</v>
      </c>
      <c r="BL25" s="2">
        <f t="shared" si="132"/>
        <v>0.35747597154481042</v>
      </c>
      <c r="BM25" s="2">
        <f t="shared" si="133"/>
        <v>1.3381694099807221E-2</v>
      </c>
      <c r="BN25" s="2">
        <f t="shared" si="133"/>
        <v>5.9205796388847085E-2</v>
      </c>
      <c r="BO25" s="2">
        <f t="shared" si="134"/>
        <v>0.80346538858142003</v>
      </c>
      <c r="BP25" s="2">
        <f t="shared" si="135"/>
        <v>99.196534611418585</v>
      </c>
      <c r="BQ25" s="10">
        <v>150</v>
      </c>
      <c r="BR25" s="2">
        <f t="shared" si="42"/>
        <v>2.5</v>
      </c>
      <c r="BS25" s="2">
        <v>10894</v>
      </c>
      <c r="BT25" s="11">
        <v>80</v>
      </c>
      <c r="BU25" s="11">
        <v>701</v>
      </c>
      <c r="BV25" s="2">
        <f t="shared" si="136"/>
        <v>7005</v>
      </c>
      <c r="BW25" s="2">
        <f t="shared" si="43"/>
        <v>2.4399112061214635E-2</v>
      </c>
      <c r="BX25" s="2">
        <f t="shared" si="137"/>
        <v>2.1757277169069328E-5</v>
      </c>
      <c r="BY25" s="2">
        <f t="shared" si="138"/>
        <v>1.2606798299459912E-2</v>
      </c>
      <c r="BZ25" s="2">
        <f t="shared" si="44"/>
        <v>5.5761567821959596E-2</v>
      </c>
      <c r="CA25" s="2">
        <f t="shared" si="45"/>
        <v>1.8959432747428609E-5</v>
      </c>
      <c r="CB25" s="2">
        <f t="shared" si="46"/>
        <v>3.0350309991037674E-3</v>
      </c>
      <c r="CC25" s="2">
        <f t="shared" si="47"/>
        <v>0.30189645393191467</v>
      </c>
      <c r="CD25" s="2">
        <f t="shared" si="48"/>
        <v>1.0985645982338314E-2</v>
      </c>
      <c r="CE25" s="2">
        <f t="shared" si="48"/>
        <v>4.8590992650246433E-2</v>
      </c>
      <c r="CF25" s="2">
        <f t="shared" si="139"/>
        <v>0.52936723840267519</v>
      </c>
      <c r="CG25" s="2">
        <f t="shared" si="140"/>
        <v>99.470632761597329</v>
      </c>
      <c r="CH25" s="40">
        <v>150</v>
      </c>
      <c r="CI25" s="40">
        <v>2.5</v>
      </c>
      <c r="CJ25" s="40">
        <v>20715</v>
      </c>
      <c r="CK25" s="40">
        <v>140</v>
      </c>
      <c r="CL25" s="40">
        <v>725</v>
      </c>
      <c r="CM25" s="40">
        <v>7250</v>
      </c>
      <c r="CN25" s="40">
        <v>4.371520205789526E-2</v>
      </c>
      <c r="CO25" s="40">
        <v>3.8981900869557627E-5</v>
      </c>
      <c r="CP25" s="40">
        <v>2.3544955216014057E-2</v>
      </c>
      <c r="CQ25" s="40">
        <v>0.10375975117008812</v>
      </c>
      <c r="CR25" s="40">
        <v>3.0027902784708666E-5</v>
      </c>
      <c r="CS25" s="40">
        <v>4.8069225229445591E-3</v>
      </c>
      <c r="CT25" s="40">
        <v>0.47638552263351164</v>
      </c>
      <c r="CU25" s="40">
        <v>1.813676630758957E-2</v>
      </c>
      <c r="CV25" s="40">
        <v>7.9926521067476219E-2</v>
      </c>
      <c r="CW25" s="40">
        <v>0.89594322362951617</v>
      </c>
      <c r="CX25" s="40">
        <v>99.104056776370484</v>
      </c>
      <c r="CY25" s="10">
        <v>150</v>
      </c>
      <c r="CZ25" s="2">
        <f t="shared" si="49"/>
        <v>2.5</v>
      </c>
      <c r="DA25" s="2">
        <v>14987</v>
      </c>
      <c r="DB25" s="11">
        <v>90</v>
      </c>
      <c r="DC25" s="11">
        <v>725</v>
      </c>
      <c r="DD25" s="2">
        <f t="shared" si="141"/>
        <v>7245</v>
      </c>
      <c r="DE25" s="2">
        <f t="shared" si="50"/>
        <v>3.3566136631303811E-2</v>
      </c>
      <c r="DF25" s="2">
        <f t="shared" si="51"/>
        <v>2.9931734251224714E-5</v>
      </c>
      <c r="DG25" s="2">
        <f t="shared" si="142"/>
        <v>1.7530046321258406E-2</v>
      </c>
      <c r="DH25" s="2">
        <f t="shared" si="52"/>
        <v>7.7097509934066652E-2</v>
      </c>
      <c r="DI25" s="2">
        <f t="shared" si="53"/>
        <v>2.8038564032528451E-5</v>
      </c>
      <c r="DJ25" s="2">
        <f t="shared" si="54"/>
        <v>4.471949865325885E-3</v>
      </c>
      <c r="DK25" s="2">
        <f t="shared" si="55"/>
        <v>0.44393108528687159</v>
      </c>
      <c r="DL25" s="2">
        <f t="shared" si="56"/>
        <v>1.6421277903457338E-2</v>
      </c>
      <c r="DM25" s="2">
        <f t="shared" si="56"/>
        <v>7.2221123269740908E-2</v>
      </c>
      <c r="DN25" s="2">
        <f t="shared" si="143"/>
        <v>0.72986087590654614</v>
      </c>
      <c r="DO25" s="2">
        <f t="shared" si="57"/>
        <v>99.270139124093447</v>
      </c>
      <c r="DP25" s="6">
        <v>150</v>
      </c>
      <c r="DQ25" s="2">
        <f t="shared" si="58"/>
        <v>2.5</v>
      </c>
      <c r="DR25" s="2">
        <v>45777</v>
      </c>
      <c r="DS25" s="11">
        <v>75</v>
      </c>
      <c r="DT25" s="11">
        <v>749</v>
      </c>
      <c r="DU25" s="2">
        <f t="shared" si="144"/>
        <v>3745</v>
      </c>
      <c r="DV25" s="2">
        <f t="shared" si="145"/>
        <v>9.9723881564748179E-2</v>
      </c>
      <c r="DW25" s="2">
        <f t="shared" si="59"/>
        <v>8.8926192319461648E-5</v>
      </c>
      <c r="DX25" s="2">
        <f>(DW25+DW24)/2*(CH25-CH24)*60</f>
        <v>5.1612041707819398E-2</v>
      </c>
      <c r="DY25" s="2">
        <f t="shared" si="146"/>
        <v>0.22804392668869722</v>
      </c>
      <c r="DZ25" s="2">
        <f t="shared" si="147"/>
        <v>8.3011201276581308E-5</v>
      </c>
      <c r="EA25" s="2">
        <f t="shared" si="60"/>
        <v>1.3467362011824182E-2</v>
      </c>
      <c r="EB25" s="2">
        <f t="shared" si="148"/>
        <v>1.3204035108613397</v>
      </c>
      <c r="EC25" s="2">
        <f t="shared" si="149"/>
        <v>4.8179028818773138E-2</v>
      </c>
      <c r="ED25" s="2">
        <f t="shared" si="149"/>
        <v>0.21287541729271242</v>
      </c>
      <c r="EE25" s="2">
        <f t="shared" si="150"/>
        <v>1.9552968352643116</v>
      </c>
      <c r="EF25" s="2">
        <f t="shared" si="61"/>
        <v>98.044703164735694</v>
      </c>
      <c r="EG25" s="10">
        <v>150</v>
      </c>
      <c r="EH25" s="2">
        <f t="shared" si="62"/>
        <v>2.5</v>
      </c>
      <c r="EI25" s="2">
        <v>39908</v>
      </c>
      <c r="EJ25" s="12">
        <v>150</v>
      </c>
      <c r="EK25" s="12">
        <v>749</v>
      </c>
      <c r="EL25" s="2">
        <f t="shared" si="151"/>
        <v>7495</v>
      </c>
      <c r="EM25" s="2">
        <f t="shared" si="5"/>
        <v>7.5947147055709027E-2</v>
      </c>
      <c r="EN25" s="2">
        <f t="shared" si="152"/>
        <v>6.7723904236573627E-5</v>
      </c>
      <c r="EO25" s="2">
        <f t="shared" si="153"/>
        <v>3.9663488437159576E-2</v>
      </c>
      <c r="EP25" s="2">
        <f t="shared" si="63"/>
        <v>0.17599588419353218</v>
      </c>
      <c r="EQ25" s="2">
        <f t="shared" si="64"/>
        <v>6.2268998866264882E-5</v>
      </c>
      <c r="ER25" s="2">
        <f t="shared" si="6"/>
        <v>9.9967711957486757E-3</v>
      </c>
      <c r="ES25" s="2">
        <f t="shared" si="65"/>
        <v>0.98143846064303142</v>
      </c>
      <c r="ET25" s="2">
        <f t="shared" si="66"/>
        <v>3.6468743855907315E-2</v>
      </c>
      <c r="EU25" s="2">
        <f t="shared" si="66"/>
        <v>0.16182007869823892</v>
      </c>
      <c r="EV25" s="2">
        <f t="shared" si="154"/>
        <v>1.8244549739812286</v>
      </c>
      <c r="EW25" s="2">
        <f t="shared" si="155"/>
        <v>98.175545026018767</v>
      </c>
      <c r="EX25" s="2">
        <v>150</v>
      </c>
      <c r="EY25" s="2">
        <f t="shared" si="67"/>
        <v>2.5</v>
      </c>
      <c r="EZ25" s="2">
        <v>35434</v>
      </c>
      <c r="FA25" s="12">
        <v>150</v>
      </c>
      <c r="FB25" s="12">
        <v>751</v>
      </c>
      <c r="FC25" s="2">
        <f t="shared" si="156"/>
        <v>7505</v>
      </c>
      <c r="FD25" s="2">
        <f t="shared" si="7"/>
        <v>6.5628229186093359E-2</v>
      </c>
      <c r="FE25" s="2">
        <f t="shared" si="157"/>
        <v>5.8522276094909467E-5</v>
      </c>
      <c r="FF25" s="2">
        <f t="shared" si="158"/>
        <v>3.4991478656443219E-2</v>
      </c>
      <c r="FG25" s="2">
        <f t="shared" si="68"/>
        <v>0.15411150108760166</v>
      </c>
      <c r="FH25" s="2">
        <f t="shared" si="69"/>
        <v>6.7753906246331992E-5</v>
      </c>
      <c r="FI25" s="2">
        <f t="shared" si="8"/>
        <v>1.0972770433922993E-2</v>
      </c>
      <c r="FJ25" s="2">
        <f t="shared" si="70"/>
        <v>1.0742604699642602</v>
      </c>
      <c r="FK25" s="2">
        <f t="shared" si="71"/>
        <v>4.0511229612195561E-2</v>
      </c>
      <c r="FL25" s="2">
        <f t="shared" si="71"/>
        <v>0.17842190859488999</v>
      </c>
      <c r="FM25" s="2">
        <f t="shared" si="159"/>
        <v>2.0976082172358144</v>
      </c>
      <c r="FN25" s="2">
        <f t="shared" si="160"/>
        <v>97.902391782764184</v>
      </c>
      <c r="FO25" s="2">
        <v>150</v>
      </c>
      <c r="FP25" s="2">
        <f t="shared" si="72"/>
        <v>2.5</v>
      </c>
      <c r="FQ25" s="2">
        <v>96238</v>
      </c>
      <c r="FR25" s="2">
        <v>69</v>
      </c>
      <c r="FS25" s="2">
        <v>779</v>
      </c>
      <c r="FT25" s="2">
        <f t="shared" si="161"/>
        <v>7006.5</v>
      </c>
      <c r="FU25" s="2">
        <f t="shared" si="73"/>
        <v>0.20609999501551149</v>
      </c>
      <c r="FV25" s="2">
        <f t="shared" si="74"/>
        <v>1.8378434038279746E-4</v>
      </c>
      <c r="FW25" s="2">
        <f t="shared" si="162"/>
        <v>0.10813996780160343</v>
      </c>
      <c r="FX25" s="2">
        <f t="shared" si="163"/>
        <v>0.47655337232606687</v>
      </c>
      <c r="FY25" s="2">
        <f t="shared" si="164"/>
        <v>1.6244352221604942E-4</v>
      </c>
      <c r="FZ25" s="2">
        <f t="shared" si="75"/>
        <v>2.6969732905966035E-2</v>
      </c>
      <c r="GA25" s="2">
        <f t="shared" si="165"/>
        <v>2.5770937021156173</v>
      </c>
      <c r="GB25" s="2">
        <f t="shared" si="166"/>
        <v>9.5582883859602785E-2</v>
      </c>
      <c r="GC25" s="2">
        <f t="shared" si="166"/>
        <v>0.42121656373629052</v>
      </c>
      <c r="GD25" s="2">
        <f t="shared" si="194"/>
        <v>4.4449675826959254</v>
      </c>
      <c r="GE25" s="2">
        <f t="shared" si="76"/>
        <v>95.555032417304076</v>
      </c>
      <c r="GF25" s="2">
        <v>150</v>
      </c>
      <c r="GG25" s="2">
        <f t="shared" si="77"/>
        <v>2.5</v>
      </c>
      <c r="GH25" s="2">
        <v>49078</v>
      </c>
      <c r="GI25" s="2">
        <v>75</v>
      </c>
      <c r="GJ25" s="11">
        <v>775</v>
      </c>
      <c r="GK25" s="2">
        <f t="shared" si="167"/>
        <v>3872.5</v>
      </c>
      <c r="GL25" s="2">
        <f>GH25/GH5 *GH4</f>
        <v>0.13293111977793987</v>
      </c>
      <c r="GM25" s="2">
        <f t="shared" si="78"/>
        <v>1.1853788818819051E-4</v>
      </c>
      <c r="GN25" s="2">
        <f>(GM25+GM24)/2*(GF25-GF24)*60</f>
        <v>7.0227141223355202E-2</v>
      </c>
      <c r="GO25" s="2">
        <f>GN25/GH6*100</f>
        <v>0.308162452162689</v>
      </c>
      <c r="GP25" s="2">
        <f>GM25*GP8</f>
        <v>1.0440135168328645E-4</v>
      </c>
      <c r="GQ25" s="2">
        <f>GP25/GH6/GV25*100*3600</f>
        <v>1.7009333429615879E-2</v>
      </c>
      <c r="GR25" s="2">
        <f>GP25/GH6*3600*100</f>
        <v>1.6492380800378743</v>
      </c>
      <c r="GS25" s="2">
        <f>GN25*GP8</f>
        <v>6.1852025378850733E-2</v>
      </c>
      <c r="GT25" s="2">
        <f>GO25*GP8</f>
        <v>0.27141175733402401</v>
      </c>
      <c r="GU25" s="2">
        <f t="shared" si="168"/>
        <v>3.0392292054022589</v>
      </c>
      <c r="GV25" s="2">
        <f t="shared" si="79"/>
        <v>96.960770794597735</v>
      </c>
      <c r="GW25" s="2">
        <v>150</v>
      </c>
      <c r="GX25" s="2">
        <f t="shared" si="80"/>
        <v>2.5</v>
      </c>
      <c r="GY25" s="2">
        <v>70721</v>
      </c>
      <c r="GZ25" s="12">
        <v>150</v>
      </c>
      <c r="HA25" s="12">
        <v>776</v>
      </c>
      <c r="HB25" s="2">
        <f t="shared" si="169"/>
        <v>7755</v>
      </c>
      <c r="HC25" s="2">
        <f t="shared" si="9"/>
        <v>0.13098419586469798</v>
      </c>
      <c r="HD25" s="2">
        <f t="shared" si="170"/>
        <v>1.1680176914003754E-4</v>
      </c>
      <c r="HE25" s="2">
        <f t="shared" si="171"/>
        <v>6.8540132331328787E-2</v>
      </c>
      <c r="HF25" s="2">
        <f t="shared" si="81"/>
        <v>0.30386113179110491</v>
      </c>
      <c r="HG25" s="2">
        <f t="shared" si="82"/>
        <v>1.1706249147947303E-4</v>
      </c>
      <c r="HH25" s="2">
        <f t="shared" si="10"/>
        <v>1.9349672318561578E-2</v>
      </c>
      <c r="HI25" s="2">
        <f t="shared" si="83"/>
        <v>1.8683166166857428</v>
      </c>
      <c r="HJ25" s="2">
        <f t="shared" si="84"/>
        <v>6.8693126106835881E-2</v>
      </c>
      <c r="HK25" s="2">
        <f t="shared" si="84"/>
        <v>0.30453940392454415</v>
      </c>
      <c r="HL25" s="2">
        <f t="shared" si="172"/>
        <v>3.4445345674654599</v>
      </c>
      <c r="HM25" s="2">
        <f t="shared" si="173"/>
        <v>96.555465432534547</v>
      </c>
      <c r="HN25" s="2">
        <v>150</v>
      </c>
      <c r="HO25" s="2">
        <f t="shared" si="85"/>
        <v>2.5</v>
      </c>
      <c r="HP25" s="2">
        <v>214482</v>
      </c>
      <c r="HQ25" s="11">
        <v>85</v>
      </c>
      <c r="HR25" s="11">
        <v>800</v>
      </c>
      <c r="HS25" s="2">
        <f t="shared" si="174"/>
        <v>4000</v>
      </c>
      <c r="HT25" s="2">
        <f t="shared" si="86"/>
        <v>0.50294534356247811</v>
      </c>
      <c r="HU25" s="2">
        <f t="shared" si="87"/>
        <v>4.4848850291467874E-4</v>
      </c>
      <c r="HV25" s="2">
        <f>(HU25+HU24)/2*(EY25-EY24)*60</f>
        <v>4.2867389351333232E-3</v>
      </c>
      <c r="HW25" s="2">
        <f t="shared" si="88"/>
        <v>1.891756406694288E-2</v>
      </c>
      <c r="HX25" s="2">
        <f t="shared" si="89"/>
        <v>3.7452782931365972E-4</v>
      </c>
      <c r="HY25" s="2">
        <f t="shared" si="90"/>
        <v>5.9576486260980645E-2</v>
      </c>
      <c r="HZ25" s="2">
        <f t="shared" si="175"/>
        <v>5.9501069524369932</v>
      </c>
      <c r="IA25" s="2">
        <f t="shared" si="91"/>
        <v>3.5798086634904586E-3</v>
      </c>
      <c r="IB25" s="2">
        <f t="shared" si="91"/>
        <v>1.5797850245543747E-2</v>
      </c>
      <c r="IC25" s="2">
        <f t="shared" si="176"/>
        <v>0.12658809094640003</v>
      </c>
      <c r="ID25" s="2">
        <f t="shared" si="92"/>
        <v>99.873411909053601</v>
      </c>
      <c r="IE25" s="2">
        <v>150</v>
      </c>
      <c r="IF25" s="2">
        <f t="shared" si="93"/>
        <v>2.5</v>
      </c>
      <c r="IG25" s="2">
        <v>119583</v>
      </c>
      <c r="IH25" s="32">
        <v>75</v>
      </c>
      <c r="II25" s="11">
        <v>798</v>
      </c>
      <c r="IJ25" s="2">
        <f t="shared" si="177"/>
        <v>3992.5</v>
      </c>
      <c r="IK25" s="2">
        <f>IG25/IG5 *IG4</f>
        <v>0.33723201074058262</v>
      </c>
      <c r="IL25" s="2">
        <f t="shared" si="94"/>
        <v>3.0071792406039536E-4</v>
      </c>
      <c r="IM25" s="2">
        <f t="shared" si="178"/>
        <v>0.17427320772094923</v>
      </c>
      <c r="IN25" s="2">
        <f>IM25/IG6*100</f>
        <v>0.76830214708414368</v>
      </c>
      <c r="IO25" s="2">
        <f>IL25*IO8</f>
        <v>2.2489522690445998E-4</v>
      </c>
      <c r="IP25" s="2">
        <f>IO25/IG6/IU25*100*3600</f>
        <v>3.7638206853479968E-2</v>
      </c>
      <c r="IQ25" s="2">
        <f>IO25/IG6*3600*100</f>
        <v>3.5693091132794135</v>
      </c>
      <c r="IR25" s="2">
        <f>IM25*IO8</f>
        <v>0.13033214669937501</v>
      </c>
      <c r="IS25" s="2">
        <f>IN25*IO8</f>
        <v>0.57458326183766195</v>
      </c>
      <c r="IT25" s="2">
        <f t="shared" si="179"/>
        <v>5.167928770512078</v>
      </c>
      <c r="IU25" s="2">
        <f t="shared" si="95"/>
        <v>94.832071229487923</v>
      </c>
      <c r="IW25" s="11">
        <v>60</v>
      </c>
      <c r="IX25" s="11">
        <v>859</v>
      </c>
      <c r="IY25" s="2">
        <f t="shared" si="180"/>
        <v>3436</v>
      </c>
      <c r="IZ25" s="2"/>
      <c r="JA25" s="2"/>
      <c r="JB25" s="2"/>
      <c r="JC25" s="2"/>
      <c r="JD25" s="2"/>
      <c r="JE25" s="2"/>
      <c r="JF25" s="2"/>
      <c r="JG25" s="2"/>
      <c r="JH25" s="2"/>
      <c r="JI25" s="2"/>
      <c r="JM25" s="11">
        <v>75</v>
      </c>
      <c r="JN25" s="11">
        <v>852</v>
      </c>
      <c r="JO25" s="2">
        <f t="shared" si="187"/>
        <v>4260</v>
      </c>
      <c r="KD25" s="32">
        <v>75</v>
      </c>
      <c r="KE25" s="11">
        <v>851</v>
      </c>
      <c r="KF25" s="2">
        <f t="shared" si="188"/>
        <v>4252.5</v>
      </c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U25" s="11">
        <v>30</v>
      </c>
      <c r="KV25" s="11">
        <v>910</v>
      </c>
      <c r="KW25" s="2">
        <f t="shared" si="191"/>
        <v>1819</v>
      </c>
      <c r="LD25" s="2"/>
      <c r="LH25" s="2"/>
      <c r="LI25" s="10"/>
      <c r="LJ25" s="2"/>
      <c r="LK25" s="2"/>
      <c r="LL25" s="11"/>
      <c r="LM25" s="11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</row>
    <row r="26" spans="1:354" x14ac:dyDescent="0.25">
      <c r="A26" s="10">
        <v>390</v>
      </c>
      <c r="B26" s="2">
        <f t="shared" si="21"/>
        <v>6.5</v>
      </c>
      <c r="C26" s="2">
        <v>21675</v>
      </c>
      <c r="D26" s="11">
        <v>460</v>
      </c>
      <c r="E26" s="11">
        <v>677</v>
      </c>
      <c r="F26" s="2">
        <f t="shared" si="114"/>
        <v>6765</v>
      </c>
      <c r="G26" s="2">
        <f t="shared" si="115"/>
        <v>4.5601789107142979E-2</v>
      </c>
      <c r="H26" s="2">
        <f t="shared" si="116"/>
        <v>4.0664216079679901E-5</v>
      </c>
      <c r="I26" s="2">
        <f t="shared" si="117"/>
        <v>2.4479013840187105E-2</v>
      </c>
      <c r="J26" s="2">
        <f t="shared" si="22"/>
        <v>0.10819071078232417</v>
      </c>
      <c r="K26" s="2">
        <f t="shared" si="23"/>
        <v>1.4896823191668127E-5</v>
      </c>
      <c r="L26" s="2">
        <f t="shared" si="0"/>
        <v>2.3936391382561547E-3</v>
      </c>
      <c r="M26" s="2">
        <f t="shared" si="24"/>
        <v>0.2370239438605718</v>
      </c>
      <c r="N26" s="2">
        <f t="shared" si="25"/>
        <v>8.9675782847781597E-3</v>
      </c>
      <c r="O26" s="2">
        <f t="shared" si="25"/>
        <v>3.9634303692148598E-2</v>
      </c>
      <c r="P26" s="2">
        <f t="shared" si="118"/>
        <v>0.97757841925513278</v>
      </c>
      <c r="Q26" s="2">
        <f t="shared" si="119"/>
        <v>99.022421580744862</v>
      </c>
      <c r="R26" s="10">
        <v>260</v>
      </c>
      <c r="S26" s="2">
        <f t="shared" si="26"/>
        <v>4.333333333333333</v>
      </c>
      <c r="T26" s="2">
        <v>15141</v>
      </c>
      <c r="U26" s="12">
        <v>250</v>
      </c>
      <c r="V26" s="12">
        <v>675</v>
      </c>
      <c r="W26" s="2">
        <f t="shared" si="120"/>
        <v>6750</v>
      </c>
      <c r="X26" s="2">
        <f t="shared" si="27"/>
        <v>4.3287805584696602E-2</v>
      </c>
      <c r="Y26" s="2">
        <f t="shared" si="28"/>
        <v>3.8600781117939796E-5</v>
      </c>
      <c r="Z26" s="2">
        <f t="shared" si="121"/>
        <v>2.2960084191808058E-2</v>
      </c>
      <c r="AA26" s="2">
        <f t="shared" si="29"/>
        <v>0.10126708739903345</v>
      </c>
      <c r="AB26" s="2">
        <f t="shared" si="30"/>
        <v>1.4296633063901151E-5</v>
      </c>
      <c r="AC26" s="2">
        <f t="shared" si="1"/>
        <v>2.28342114157596E-3</v>
      </c>
      <c r="AD26" s="2">
        <f t="shared" si="31"/>
        <v>0.22700274791840508</v>
      </c>
      <c r="AE26" s="2">
        <f t="shared" si="32"/>
        <v>8.5037631182546571E-3</v>
      </c>
      <c r="AF26" s="2">
        <f t="shared" si="32"/>
        <v>3.7506453187319863E-2</v>
      </c>
      <c r="AG26" s="2">
        <f t="shared" si="122"/>
        <v>0.58656119749620639</v>
      </c>
      <c r="AH26" s="2">
        <f t="shared" si="33"/>
        <v>99.413438802503791</v>
      </c>
      <c r="AI26" s="2">
        <v>750</v>
      </c>
      <c r="AJ26" s="2">
        <f t="shared" si="34"/>
        <v>12.5</v>
      </c>
      <c r="AK26" s="2">
        <v>30880</v>
      </c>
      <c r="AL26" s="11">
        <v>230</v>
      </c>
      <c r="AM26" s="11">
        <v>676</v>
      </c>
      <c r="AN26" s="2">
        <f t="shared" si="123"/>
        <v>6750</v>
      </c>
      <c r="AO26" s="2">
        <f t="shared" si="2"/>
        <v>6.1048261887742039E-2</v>
      </c>
      <c r="AP26" s="2">
        <f t="shared" si="124"/>
        <v>5.4438208704034804E-5</v>
      </c>
      <c r="AQ26" s="2">
        <f t="shared" si="125"/>
        <v>9.9372295945466232E-2</v>
      </c>
      <c r="AR26" s="2">
        <f t="shared" si="35"/>
        <v>0.44072618548243364</v>
      </c>
      <c r="AS26" s="2">
        <f t="shared" si="36"/>
        <v>2.3468627568358096E-5</v>
      </c>
      <c r="AT26" s="2">
        <f t="shared" si="3"/>
        <v>3.8771517578545358E-3</v>
      </c>
      <c r="AU26" s="2">
        <f t="shared" si="37"/>
        <v>0.37470865486082278</v>
      </c>
      <c r="AV26" s="2">
        <f t="shared" si="38"/>
        <v>4.2839973240779275E-2</v>
      </c>
      <c r="AW26" s="2">
        <f t="shared" si="38"/>
        <v>0.18999961521407913</v>
      </c>
      <c r="AX26" s="2">
        <f t="shared" si="126"/>
        <v>3.3546587126185008</v>
      </c>
      <c r="AY26" s="2">
        <f t="shared" si="127"/>
        <v>96.645341287381498</v>
      </c>
      <c r="AZ26" s="2">
        <v>250</v>
      </c>
      <c r="BA26" s="2">
        <f t="shared" si="39"/>
        <v>4.166666666666667</v>
      </c>
      <c r="BB26" s="2">
        <v>20333</v>
      </c>
      <c r="BC26" s="11">
        <v>130</v>
      </c>
      <c r="BD26" s="11">
        <v>701</v>
      </c>
      <c r="BE26" s="2">
        <f t="shared" si="128"/>
        <v>7005</v>
      </c>
      <c r="BF26" s="2">
        <f t="shared" si="40"/>
        <v>4.7203595951124104E-2</v>
      </c>
      <c r="BG26" s="2">
        <f t="shared" si="41"/>
        <v>4.2092585906761004E-5</v>
      </c>
      <c r="BH26" s="2">
        <f t="shared" si="129"/>
        <v>2.4564324748489425E-2</v>
      </c>
      <c r="BI26" s="2">
        <f t="shared" si="130"/>
        <v>0.10868208454335646</v>
      </c>
      <c r="BJ26" s="2">
        <f t="shared" si="131"/>
        <v>2.3743202815753998E-5</v>
      </c>
      <c r="BK26" s="2">
        <f t="shared" si="4"/>
        <v>3.8092966700307503E-3</v>
      </c>
      <c r="BL26" s="2">
        <f t="shared" si="132"/>
        <v>0.37817684336215551</v>
      </c>
      <c r="BM26" s="2">
        <f t="shared" si="133"/>
        <v>1.3856021014415951E-2</v>
      </c>
      <c r="BN26" s="2">
        <f t="shared" si="133"/>
        <v>6.130440232906801E-2</v>
      </c>
      <c r="BO26" s="2">
        <f t="shared" si="134"/>
        <v>0.864769790910488</v>
      </c>
      <c r="BP26" s="2">
        <f t="shared" si="135"/>
        <v>99.135230209089514</v>
      </c>
      <c r="BQ26" s="10">
        <v>160</v>
      </c>
      <c r="BR26" s="2">
        <f t="shared" si="42"/>
        <v>2.6666666666666665</v>
      </c>
      <c r="BS26" s="2">
        <v>10386</v>
      </c>
      <c r="BT26" s="11">
        <v>90</v>
      </c>
      <c r="BU26" s="11">
        <v>700</v>
      </c>
      <c r="BV26" s="2">
        <f t="shared" si="136"/>
        <v>7005</v>
      </c>
      <c r="BW26" s="2">
        <f t="shared" si="43"/>
        <v>2.326135284264505E-2</v>
      </c>
      <c r="BX26" s="2">
        <f t="shared" si="137"/>
        <v>2.0742709810717275E-5</v>
      </c>
      <c r="BY26" s="2">
        <f t="shared" si="138"/>
        <v>1.274999609393598E-2</v>
      </c>
      <c r="BZ26" s="2">
        <f t="shared" si="44"/>
        <v>5.6394950964844835E-2</v>
      </c>
      <c r="CA26" s="2">
        <f t="shared" si="45"/>
        <v>1.8075332156672801E-5</v>
      </c>
      <c r="CB26" s="2">
        <f t="shared" si="46"/>
        <v>2.8949341696831422E-3</v>
      </c>
      <c r="CC26" s="2">
        <f t="shared" si="47"/>
        <v>0.28781866812345008</v>
      </c>
      <c r="CD26" s="2">
        <f t="shared" si="48"/>
        <v>1.1110429471230423E-2</v>
      </c>
      <c r="CE26" s="2">
        <f t="shared" si="48"/>
        <v>4.9142926837947062E-2</v>
      </c>
      <c r="CF26" s="2">
        <f t="shared" si="139"/>
        <v>0.57851016524062226</v>
      </c>
      <c r="CG26" s="2">
        <f t="shared" si="140"/>
        <v>99.421489834759385</v>
      </c>
      <c r="CH26" s="40">
        <v>160</v>
      </c>
      <c r="CI26" s="40">
        <v>2.6666666666666665</v>
      </c>
      <c r="CJ26" s="40">
        <v>21963</v>
      </c>
      <c r="CK26" s="40">
        <v>150</v>
      </c>
      <c r="CL26" s="40">
        <v>726</v>
      </c>
      <c r="CM26" s="40">
        <v>7255</v>
      </c>
      <c r="CN26" s="40">
        <v>4.6348876794475191E-2</v>
      </c>
      <c r="CO26" s="40">
        <v>4.1330412203625121E-5</v>
      </c>
      <c r="CP26" s="40">
        <v>2.4093693921954824E-2</v>
      </c>
      <c r="CQ26" s="40">
        <v>0.10617797584129432</v>
      </c>
      <c r="CR26" s="40">
        <v>3.1836969773620882E-5</v>
      </c>
      <c r="CS26" s="40">
        <v>5.1007308978271108E-3</v>
      </c>
      <c r="CT26" s="40">
        <v>0.5050859393482896</v>
      </c>
      <c r="CU26" s="40">
        <v>1.8559461767498866E-2</v>
      </c>
      <c r="CV26" s="40">
        <v>8.1789288498483437E-2</v>
      </c>
      <c r="CW26" s="40">
        <v>0.97773251212799961</v>
      </c>
      <c r="CX26" s="40">
        <v>99.022267487872</v>
      </c>
      <c r="CY26" s="10">
        <v>160</v>
      </c>
      <c r="CZ26" s="2">
        <f t="shared" si="49"/>
        <v>2.6666666666666665</v>
      </c>
      <c r="DA26" s="2">
        <v>15965</v>
      </c>
      <c r="DB26" s="12">
        <v>100</v>
      </c>
      <c r="DC26" s="12">
        <v>724</v>
      </c>
      <c r="DD26" s="2">
        <f t="shared" si="141"/>
        <v>7245</v>
      </c>
      <c r="DE26" s="2">
        <f t="shared" si="50"/>
        <v>3.5756547095400368E-2</v>
      </c>
      <c r="DF26" s="2">
        <f t="shared" si="51"/>
        <v>3.1884976134036321E-5</v>
      </c>
      <c r="DG26" s="2">
        <f t="shared" si="142"/>
        <v>1.8545013115578313E-2</v>
      </c>
      <c r="DH26" s="2">
        <f t="shared" si="52"/>
        <v>8.1561355098750135E-2</v>
      </c>
      <c r="DI26" s="2">
        <f t="shared" si="53"/>
        <v>2.9868264147548977E-5</v>
      </c>
      <c r="DJ26" s="2">
        <f t="shared" si="54"/>
        <v>4.7674431430500697E-3</v>
      </c>
      <c r="DK26" s="2">
        <f t="shared" si="55"/>
        <v>0.47290049887268304</v>
      </c>
      <c r="DL26" s="2">
        <f t="shared" si="56"/>
        <v>1.737204845402323E-2</v>
      </c>
      <c r="DM26" s="2">
        <f t="shared" si="56"/>
        <v>7.6402632013296223E-2</v>
      </c>
      <c r="DN26" s="2">
        <f t="shared" si="143"/>
        <v>0.80626350791984236</v>
      </c>
      <c r="DO26" s="2">
        <f t="shared" si="57"/>
        <v>99.193736492080163</v>
      </c>
      <c r="DP26" s="6">
        <v>160</v>
      </c>
      <c r="DQ26" s="2">
        <f t="shared" si="58"/>
        <v>2.6666666666666665</v>
      </c>
      <c r="DR26" s="2">
        <v>46830</v>
      </c>
      <c r="DS26" s="11">
        <v>80</v>
      </c>
      <c r="DT26" s="11">
        <v>748</v>
      </c>
      <c r="DU26" s="2">
        <f t="shared" si="144"/>
        <v>3742.5</v>
      </c>
      <c r="DV26" s="2">
        <f t="shared" si="145"/>
        <v>0.10201781186353752</v>
      </c>
      <c r="DW26" s="2">
        <f t="shared" si="59"/>
        <v>9.0971745337623455E-5</v>
      </c>
      <c r="DX26" s="2">
        <f>(DW26+DW25)/2*(CH26-CH25)*60</f>
        <v>5.3969381297125529E-2</v>
      </c>
      <c r="DY26" s="2">
        <f t="shared" si="146"/>
        <v>0.23845965446647752</v>
      </c>
      <c r="DZ26" s="2">
        <f t="shared" si="147"/>
        <v>8.4920692832258612E-5</v>
      </c>
      <c r="EA26" s="2">
        <f t="shared" si="60"/>
        <v>1.3808499774924814E-2</v>
      </c>
      <c r="EB26" s="2">
        <f t="shared" si="148"/>
        <v>1.3507765125201856</v>
      </c>
      <c r="EC26" s="2">
        <f t="shared" si="149"/>
        <v>5.0379568232651974E-2</v>
      </c>
      <c r="ED26" s="2">
        <f t="shared" si="149"/>
        <v>0.22259833528179374</v>
      </c>
      <c r="EE26" s="2">
        <f t="shared" si="150"/>
        <v>2.1778951705461056</v>
      </c>
      <c r="EF26" s="2">
        <f t="shared" si="61"/>
        <v>97.822104829453892</v>
      </c>
      <c r="EG26" s="10">
        <v>160</v>
      </c>
      <c r="EH26" s="2">
        <f t="shared" si="62"/>
        <v>2.6666666666666665</v>
      </c>
      <c r="EI26" s="2">
        <v>39623</v>
      </c>
      <c r="EJ26" s="11">
        <v>160</v>
      </c>
      <c r="EK26" s="11">
        <v>749</v>
      </c>
      <c r="EL26" s="2">
        <f t="shared" si="151"/>
        <v>7490</v>
      </c>
      <c r="EM26" s="2">
        <f t="shared" si="5"/>
        <v>7.5404776179922806E-2</v>
      </c>
      <c r="EN26" s="2">
        <f t="shared" si="152"/>
        <v>6.7240259034924261E-5</v>
      </c>
      <c r="EO26" s="2">
        <f t="shared" si="153"/>
        <v>4.0489248981449365E-2</v>
      </c>
      <c r="EP26" s="2">
        <f t="shared" si="63"/>
        <v>0.17965997080948043</v>
      </c>
      <c r="EQ26" s="2">
        <f t="shared" si="64"/>
        <v>6.1824309463716896E-5</v>
      </c>
      <c r="ER26" s="2">
        <f t="shared" si="6"/>
        <v>9.9421084780044657E-3</v>
      </c>
      <c r="ES26" s="2">
        <f t="shared" si="65"/>
        <v>0.97442959121125716</v>
      </c>
      <c r="ET26" s="2">
        <f t="shared" si="66"/>
        <v>3.7227992498994535E-2</v>
      </c>
      <c r="EU26" s="2">
        <f t="shared" si="66"/>
        <v>0.16518903693988682</v>
      </c>
      <c r="EV26" s="2">
        <f t="shared" si="154"/>
        <v>1.9896440109211153</v>
      </c>
      <c r="EW26" s="2">
        <f t="shared" si="155"/>
        <v>98.010355989078889</v>
      </c>
      <c r="EX26" s="2">
        <v>160</v>
      </c>
      <c r="EY26" s="2">
        <f t="shared" si="67"/>
        <v>2.6666666666666665</v>
      </c>
      <c r="EZ26" s="2">
        <v>36378</v>
      </c>
      <c r="FA26" s="11">
        <v>160</v>
      </c>
      <c r="FB26" s="11">
        <v>751</v>
      </c>
      <c r="FC26" s="2">
        <f t="shared" si="156"/>
        <v>7510</v>
      </c>
      <c r="FD26" s="2">
        <f t="shared" si="7"/>
        <v>6.7376636036905344E-2</v>
      </c>
      <c r="FE26" s="2">
        <f t="shared" si="157"/>
        <v>6.0081372686702479E-5</v>
      </c>
      <c r="FF26" s="2">
        <f t="shared" si="158"/>
        <v>3.5581094634483584E-2</v>
      </c>
      <c r="FG26" s="2">
        <f t="shared" si="68"/>
        <v>0.15670832199743487</v>
      </c>
      <c r="FH26" s="2">
        <f t="shared" si="69"/>
        <v>6.9558943428037028E-5</v>
      </c>
      <c r="FI26" s="2">
        <f t="shared" si="8"/>
        <v>1.1286011615715559E-2</v>
      </c>
      <c r="FJ26" s="2">
        <f t="shared" si="70"/>
        <v>1.1028799282147044</v>
      </c>
      <c r="FK26" s="2">
        <f t="shared" si="71"/>
        <v>4.1193854902310707E-2</v>
      </c>
      <c r="FL26" s="2">
        <f t="shared" si="71"/>
        <v>0.1814283665149137</v>
      </c>
      <c r="FM26" s="2">
        <f t="shared" si="159"/>
        <v>2.2790365837507283</v>
      </c>
      <c r="FN26" s="2">
        <f t="shared" si="160"/>
        <v>97.720963416249276</v>
      </c>
      <c r="FO26" s="15">
        <v>160</v>
      </c>
      <c r="FP26" s="2">
        <f t="shared" si="72"/>
        <v>2.6666666666666665</v>
      </c>
      <c r="FQ26" s="2">
        <v>103547</v>
      </c>
      <c r="FR26" s="2">
        <v>70</v>
      </c>
      <c r="FS26" s="2">
        <v>778</v>
      </c>
      <c r="FT26" s="2">
        <f t="shared" si="161"/>
        <v>778.5</v>
      </c>
      <c r="FU26" s="2">
        <f t="shared" si="73"/>
        <v>0.22175269835066364</v>
      </c>
      <c r="FV26" s="2">
        <f t="shared" si="74"/>
        <v>1.9774223377062625E-4</v>
      </c>
      <c r="FW26" s="2">
        <f t="shared" si="162"/>
        <v>0.11445797224602711</v>
      </c>
      <c r="FX26" s="2">
        <f t="shared" si="163"/>
        <v>0.50439568063787443</v>
      </c>
      <c r="FY26" s="2">
        <f t="shared" si="164"/>
        <v>1.7478064168940824E-4</v>
      </c>
      <c r="FZ26" s="2">
        <f t="shared" si="75"/>
        <v>2.9154029095154174E-2</v>
      </c>
      <c r="GA26" s="2">
        <f t="shared" si="165"/>
        <v>2.7728165752921488</v>
      </c>
      <c r="GB26" s="2">
        <f t="shared" si="166"/>
        <v>0.1011672491716373</v>
      </c>
      <c r="GC26" s="2">
        <f t="shared" si="166"/>
        <v>0.44582585645064715</v>
      </c>
      <c r="GD26" s="2">
        <f t="shared" si="194"/>
        <v>4.8907934391465728</v>
      </c>
      <c r="GE26" s="2">
        <f t="shared" si="76"/>
        <v>95.109206560853423</v>
      </c>
      <c r="GF26" s="2">
        <v>160</v>
      </c>
      <c r="GG26" s="2">
        <f t="shared" si="77"/>
        <v>2.6666666666666665</v>
      </c>
      <c r="GH26" s="2">
        <v>51892</v>
      </c>
      <c r="GI26" s="2">
        <v>80</v>
      </c>
      <c r="GJ26" s="11">
        <v>775</v>
      </c>
      <c r="GK26" s="2">
        <f t="shared" si="167"/>
        <v>3875</v>
      </c>
      <c r="GL26" s="2">
        <f>GH26/GH5 *GH4</f>
        <v>0.14055303124652302</v>
      </c>
      <c r="GM26" s="2">
        <f t="shared" si="78"/>
        <v>1.253345306218995E-4</v>
      </c>
      <c r="GN26" s="2">
        <f>(GM26+GM25)/2*(GF26-GF25)*60</f>
        <v>7.3161725643027004E-2</v>
      </c>
      <c r="GO26" s="2">
        <f>GN26/GH6*100</f>
        <v>0.32103964914224847</v>
      </c>
      <c r="GP26" s="2">
        <f>GM26*GP8</f>
        <v>1.1038744328516041E-4</v>
      </c>
      <c r="GQ26" s="2">
        <f>GP26/GH6/GV26*100*3600</f>
        <v>1.8037202071418946E-2</v>
      </c>
      <c r="GR26" s="2">
        <f>GP26/GH6*3600*100</f>
        <v>1.7438009382885491</v>
      </c>
      <c r="GS26" s="2">
        <f>GN26*GP8</f>
        <v>6.4436638490534048E-2</v>
      </c>
      <c r="GT26" s="2">
        <f>GO26*GP8</f>
        <v>0.28275325152720199</v>
      </c>
      <c r="GU26" s="2">
        <f t="shared" si="168"/>
        <v>3.3219824569294607</v>
      </c>
      <c r="GV26" s="2">
        <f t="shared" si="79"/>
        <v>96.678017543070538</v>
      </c>
      <c r="GW26" s="2">
        <v>160</v>
      </c>
      <c r="GX26" s="2">
        <f t="shared" si="80"/>
        <v>2.6666666666666665</v>
      </c>
      <c r="GY26" s="2">
        <v>73554</v>
      </c>
      <c r="GZ26" s="11">
        <v>160</v>
      </c>
      <c r="HA26" s="11">
        <v>775</v>
      </c>
      <c r="HB26" s="2">
        <f t="shared" si="169"/>
        <v>7755</v>
      </c>
      <c r="HC26" s="2">
        <f t="shared" si="9"/>
        <v>0.13623126854303524</v>
      </c>
      <c r="HD26" s="2">
        <f t="shared" si="170"/>
        <v>1.2148071050078937E-4</v>
      </c>
      <c r="HE26" s="2">
        <f t="shared" si="171"/>
        <v>7.148474389224807E-2</v>
      </c>
      <c r="HF26" s="2">
        <f t="shared" si="81"/>
        <v>0.31691557115607127</v>
      </c>
      <c r="HG26" s="2">
        <f t="shared" si="82"/>
        <v>1.2175187707019361E-4</v>
      </c>
      <c r="HH26" s="2">
        <f t="shared" si="10"/>
        <v>2.0191217210610651E-2</v>
      </c>
      <c r="HI26" s="2">
        <f t="shared" si="83"/>
        <v>1.9431591807766175</v>
      </c>
      <c r="HJ26" s="2">
        <f t="shared" si="84"/>
        <v>7.1644310564899991E-2</v>
      </c>
      <c r="HK26" s="2">
        <f t="shared" si="84"/>
        <v>0.31762298312186332</v>
      </c>
      <c r="HL26" s="2">
        <f t="shared" si="172"/>
        <v>3.7621575505873235</v>
      </c>
      <c r="HM26" s="2">
        <f t="shared" si="173"/>
        <v>96.237842449412682</v>
      </c>
      <c r="HN26" s="2">
        <v>160</v>
      </c>
      <c r="HO26" s="2">
        <f t="shared" si="85"/>
        <v>2.6666666666666665</v>
      </c>
      <c r="HP26" s="2">
        <v>235102</v>
      </c>
      <c r="HQ26" s="11">
        <v>90</v>
      </c>
      <c r="HR26" s="11">
        <v>800</v>
      </c>
      <c r="HS26" s="2">
        <f t="shared" si="174"/>
        <v>4000</v>
      </c>
      <c r="HT26" s="2">
        <f t="shared" si="86"/>
        <v>0.55129780663284433</v>
      </c>
      <c r="HU26" s="2">
        <f t="shared" si="87"/>
        <v>4.9160556136294321E-4</v>
      </c>
      <c r="HV26" s="2">
        <f>(HU26+HU25)/2*(EY26-EY25)*60</f>
        <v>4.7004703213881054E-3</v>
      </c>
      <c r="HW26" s="2">
        <f t="shared" si="88"/>
        <v>2.0743378543731514E-2</v>
      </c>
      <c r="HX26" s="2">
        <f t="shared" si="89"/>
        <v>4.1053441187279129E-4</v>
      </c>
      <c r="HY26" s="2">
        <f t="shared" si="90"/>
        <v>6.5315415111644404E-2</v>
      </c>
      <c r="HZ26" s="2">
        <f t="shared" si="175"/>
        <v>6.5221419267436982</v>
      </c>
      <c r="IA26" s="2">
        <f t="shared" si="91"/>
        <v>3.9253112059322512E-3</v>
      </c>
      <c r="IB26" s="2">
        <f t="shared" si="91"/>
        <v>1.7322567887750943E-2</v>
      </c>
      <c r="IC26" s="2">
        <f t="shared" si="176"/>
        <v>0.14391065883415097</v>
      </c>
      <c r="ID26" s="2">
        <f t="shared" si="92"/>
        <v>99.856089341165855</v>
      </c>
      <c r="IE26" s="2">
        <v>160</v>
      </c>
      <c r="IF26" s="2">
        <f t="shared" si="93"/>
        <v>2.6666666666666665</v>
      </c>
      <c r="IG26" s="2">
        <v>125206</v>
      </c>
      <c r="IH26" s="2">
        <v>80</v>
      </c>
      <c r="II26" s="11">
        <v>799</v>
      </c>
      <c r="IJ26" s="2">
        <f t="shared" si="177"/>
        <v>3992.5</v>
      </c>
      <c r="IK26" s="2">
        <f>IG26/IG5 *IG4</f>
        <v>0.3530892445981903</v>
      </c>
      <c r="IL26" s="2">
        <f t="shared" si="94"/>
        <v>3.1485820225204139E-4</v>
      </c>
      <c r="IM26" s="2">
        <f t="shared" si="178"/>
        <v>0.18467283789373101</v>
      </c>
      <c r="IN26" s="2">
        <f>IM26/IG6*100</f>
        <v>0.81415003325734803</v>
      </c>
      <c r="IO26" s="2">
        <f>IL26*IO8</f>
        <v>2.354701904100066E-4</v>
      </c>
      <c r="IP26" s="2">
        <f>IO26/IG6/IU26*100*3600</f>
        <v>3.9662675559264761E-2</v>
      </c>
      <c r="IQ26" s="2">
        <f>IO26/IG6*3600*100</f>
        <v>3.7371442164627267</v>
      </c>
      <c r="IR26" s="2">
        <f>IM26*IO8</f>
        <v>0.13810962519433997</v>
      </c>
      <c r="IS26" s="2">
        <f>IN26*IO8</f>
        <v>0.60887111081184486</v>
      </c>
      <c r="IT26" s="2">
        <f t="shared" si="179"/>
        <v>5.7767998813239227</v>
      </c>
      <c r="IU26" s="2">
        <f t="shared" si="95"/>
        <v>94.223200118676075</v>
      </c>
      <c r="IW26" s="11">
        <v>64</v>
      </c>
      <c r="IX26" s="11">
        <v>859</v>
      </c>
      <c r="IY26" s="2">
        <f t="shared" si="180"/>
        <v>3436</v>
      </c>
      <c r="IZ26" s="2"/>
      <c r="JA26" s="2"/>
      <c r="JB26" s="2"/>
      <c r="JC26" s="2"/>
      <c r="JD26" s="2"/>
      <c r="JE26" s="2"/>
      <c r="JF26" s="2"/>
      <c r="JG26" s="2"/>
      <c r="JH26" s="2"/>
      <c r="JI26" s="2"/>
      <c r="JM26" s="11">
        <v>78</v>
      </c>
      <c r="JN26" s="11">
        <v>853</v>
      </c>
      <c r="JO26" s="2">
        <f t="shared" si="187"/>
        <v>2557.5</v>
      </c>
      <c r="KD26" s="2">
        <v>80</v>
      </c>
      <c r="KE26" s="11">
        <v>851</v>
      </c>
      <c r="KF26" s="2">
        <f t="shared" si="188"/>
        <v>4255</v>
      </c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U26" s="11">
        <v>32</v>
      </c>
      <c r="KV26" s="11">
        <v>912</v>
      </c>
      <c r="KW26" s="2">
        <f t="shared" si="191"/>
        <v>1822</v>
      </c>
      <c r="LD26" s="2"/>
      <c r="LH26" s="2"/>
      <c r="LI26" s="10"/>
      <c r="LJ26" s="2"/>
      <c r="LK26" s="2"/>
      <c r="LL26" s="11"/>
      <c r="LM26" s="11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</row>
    <row r="27" spans="1:354" x14ac:dyDescent="0.25">
      <c r="A27" s="10">
        <v>400</v>
      </c>
      <c r="B27" s="2">
        <f t="shared" si="21"/>
        <v>6.666666666666667</v>
      </c>
      <c r="C27" s="2">
        <v>22488</v>
      </c>
      <c r="D27" s="11">
        <v>470</v>
      </c>
      <c r="E27" s="11">
        <v>677</v>
      </c>
      <c r="F27" s="2">
        <f t="shared" si="114"/>
        <v>6770</v>
      </c>
      <c r="G27" s="2">
        <f t="shared" si="115"/>
        <v>4.7312250677805368E-2</v>
      </c>
      <c r="H27" s="2">
        <f t="shared" si="116"/>
        <v>4.2189475949242995E-5</v>
      </c>
      <c r="I27" s="2">
        <f t="shared" si="117"/>
        <v>2.4856107608676868E-2</v>
      </c>
      <c r="J27" s="2">
        <f t="shared" si="22"/>
        <v>0.10985736463982208</v>
      </c>
      <c r="K27" s="2">
        <f t="shared" si="23"/>
        <v>1.5455582926608209E-5</v>
      </c>
      <c r="L27" s="2">
        <f t="shared" si="0"/>
        <v>2.4844310388584642E-3</v>
      </c>
      <c r="M27" s="2">
        <f t="shared" si="24"/>
        <v>0.2459143921354805</v>
      </c>
      <c r="N27" s="2">
        <f t="shared" si="25"/>
        <v>9.1057218354829005E-3</v>
      </c>
      <c r="O27" s="2">
        <f t="shared" si="25"/>
        <v>4.0244861333004353E-2</v>
      </c>
      <c r="P27" s="2">
        <f t="shared" si="118"/>
        <v>1.0178232805881371</v>
      </c>
      <c r="Q27" s="2">
        <f t="shared" si="119"/>
        <v>98.982176719411868</v>
      </c>
      <c r="R27" s="10">
        <v>270</v>
      </c>
      <c r="S27" s="2">
        <f t="shared" si="26"/>
        <v>4.5</v>
      </c>
      <c r="T27" s="2">
        <v>15337</v>
      </c>
      <c r="U27" s="11">
        <v>260</v>
      </c>
      <c r="V27" s="11">
        <v>675</v>
      </c>
      <c r="W27" s="2">
        <f t="shared" si="120"/>
        <v>6750</v>
      </c>
      <c r="X27" s="2">
        <f t="shared" si="27"/>
        <v>4.3848165527540568E-2</v>
      </c>
      <c r="Y27" s="2">
        <f t="shared" si="28"/>
        <v>3.9100467604903408E-5</v>
      </c>
      <c r="Z27" s="2">
        <f t="shared" si="121"/>
        <v>2.3310374616852963E-2</v>
      </c>
      <c r="AA27" s="2">
        <f t="shared" si="29"/>
        <v>0.10281206827940512</v>
      </c>
      <c r="AB27" s="2">
        <f t="shared" si="30"/>
        <v>1.4481702747576244E-5</v>
      </c>
      <c r="AC27" s="2">
        <f t="shared" si="1"/>
        <v>2.3138662794374432E-3</v>
      </c>
      <c r="AD27" s="2">
        <f t="shared" si="31"/>
        <v>0.22994129481702519</v>
      </c>
      <c r="AE27" s="2">
        <f t="shared" si="32"/>
        <v>8.633500743443219E-3</v>
      </c>
      <c r="AF27" s="2">
        <f t="shared" si="32"/>
        <v>3.807867022795252E-2</v>
      </c>
      <c r="AG27" s="2">
        <f t="shared" si="122"/>
        <v>0.62463986772415891</v>
      </c>
      <c r="AH27" s="2">
        <f t="shared" si="33"/>
        <v>99.375360132275844</v>
      </c>
      <c r="AI27" s="2">
        <v>780</v>
      </c>
      <c r="AJ27" s="2">
        <f t="shared" si="34"/>
        <v>13</v>
      </c>
      <c r="AK27" s="2">
        <v>30636</v>
      </c>
      <c r="AL27" s="11">
        <v>240</v>
      </c>
      <c r="AM27" s="11">
        <v>675</v>
      </c>
      <c r="AN27" s="2">
        <f t="shared" si="123"/>
        <v>6755</v>
      </c>
      <c r="AO27" s="2">
        <f t="shared" si="2"/>
        <v>6.0565885725157545E-2</v>
      </c>
      <c r="AP27" s="2">
        <f t="shared" si="124"/>
        <v>5.4008062236295661E-5</v>
      </c>
      <c r="AQ27" s="2">
        <f t="shared" si="125"/>
        <v>9.7601643846297437E-2</v>
      </c>
      <c r="AR27" s="2">
        <f t="shared" si="35"/>
        <v>0.43287316429520672</v>
      </c>
      <c r="AS27" s="2">
        <f t="shared" si="36"/>
        <v>2.3283188930836091E-5</v>
      </c>
      <c r="AT27" s="2">
        <f t="shared" si="3"/>
        <v>3.8539579051335487E-3</v>
      </c>
      <c r="AU27" s="2">
        <f t="shared" si="37"/>
        <v>0.37174787403873583</v>
      </c>
      <c r="AV27" s="2">
        <f t="shared" si="38"/>
        <v>4.2076634849274777E-2</v>
      </c>
      <c r="AW27" s="2">
        <f t="shared" si="38"/>
        <v>0.18661413222488971</v>
      </c>
      <c r="AX27" s="2">
        <f t="shared" si="126"/>
        <v>3.5412728448433906</v>
      </c>
      <c r="AY27" s="2">
        <f t="shared" si="127"/>
        <v>96.458727155156609</v>
      </c>
      <c r="AZ27" s="2">
        <v>260</v>
      </c>
      <c r="BA27" s="2">
        <f t="shared" si="39"/>
        <v>4.333333333333333</v>
      </c>
      <c r="BB27" s="2">
        <v>21819</v>
      </c>
      <c r="BC27" s="11">
        <v>210</v>
      </c>
      <c r="BD27" s="11">
        <v>700</v>
      </c>
      <c r="BE27" s="2">
        <f t="shared" si="128"/>
        <v>56040</v>
      </c>
      <c r="BF27" s="2">
        <f t="shared" si="40"/>
        <v>5.0653384156670284E-2</v>
      </c>
      <c r="BG27" s="2">
        <f t="shared" si="41"/>
        <v>4.5168845320396328E-5</v>
      </c>
      <c r="BH27" s="2">
        <f t="shared" si="129"/>
        <v>2.6178429368147196E-2</v>
      </c>
      <c r="BI27" s="2">
        <f t="shared" si="130"/>
        <v>0.11582350839813821</v>
      </c>
      <c r="BJ27" s="2">
        <f t="shared" si="131"/>
        <v>2.5478431231836748E-5</v>
      </c>
      <c r="BK27" s="2">
        <f t="shared" si="4"/>
        <v>4.0903877992187216E-3</v>
      </c>
      <c r="BL27" s="2">
        <f t="shared" si="132"/>
        <v>0.40581520411738914</v>
      </c>
      <c r="BM27" s="2">
        <f t="shared" si="133"/>
        <v>1.4766490476061513E-2</v>
      </c>
      <c r="BN27" s="2">
        <f t="shared" si="133"/>
        <v>6.533267178153046E-2</v>
      </c>
      <c r="BO27" s="2">
        <f t="shared" si="134"/>
        <v>0.93010246269201846</v>
      </c>
      <c r="BP27" s="2">
        <f t="shared" si="135"/>
        <v>99.06989753730798</v>
      </c>
      <c r="BQ27" s="10">
        <v>170</v>
      </c>
      <c r="BR27" s="2">
        <f t="shared" si="42"/>
        <v>2.8333333333333335</v>
      </c>
      <c r="BS27" s="2">
        <v>11564</v>
      </c>
      <c r="BT27" s="11">
        <v>100</v>
      </c>
      <c r="BU27" s="11">
        <v>699</v>
      </c>
      <c r="BV27" s="2">
        <f t="shared" si="136"/>
        <v>6995</v>
      </c>
      <c r="BW27" s="2">
        <f t="shared" si="43"/>
        <v>2.5899700006965856E-2</v>
      </c>
      <c r="BX27" s="2">
        <f t="shared" si="137"/>
        <v>2.309538766138403E-5</v>
      </c>
      <c r="BY27" s="2">
        <f t="shared" si="138"/>
        <v>1.3151429241630392E-2</v>
      </c>
      <c r="BZ27" s="2">
        <f t="shared" si="44"/>
        <v>5.8170543875862034E-2</v>
      </c>
      <c r="CA27" s="2">
        <f t="shared" si="45"/>
        <v>2.0125470928149844E-5</v>
      </c>
      <c r="CB27" s="2">
        <f t="shared" si="46"/>
        <v>3.2249273783228759E-3</v>
      </c>
      <c r="CC27" s="2">
        <f t="shared" si="47"/>
        <v>0.32046361238008636</v>
      </c>
      <c r="CD27" s="2">
        <f t="shared" si="48"/>
        <v>1.1460240925446794E-2</v>
      </c>
      <c r="CE27" s="2">
        <f t="shared" si="48"/>
        <v>5.0690190041961368E-2</v>
      </c>
      <c r="CF27" s="2">
        <f t="shared" si="139"/>
        <v>0.62920035528258367</v>
      </c>
      <c r="CG27" s="2">
        <f t="shared" si="140"/>
        <v>99.370799644717422</v>
      </c>
      <c r="CH27" s="40">
        <v>170</v>
      </c>
      <c r="CI27" s="40">
        <v>2.8333333333333335</v>
      </c>
      <c r="CJ27" s="40">
        <v>22255</v>
      </c>
      <c r="CK27" s="40">
        <v>160</v>
      </c>
      <c r="CL27" s="40">
        <v>726</v>
      </c>
      <c r="CM27" s="40">
        <v>7260</v>
      </c>
      <c r="CN27" s="40">
        <v>4.6965089152713441E-2</v>
      </c>
      <c r="CO27" s="40">
        <v>4.1879903637557566E-5</v>
      </c>
      <c r="CP27" s="40">
        <v>2.4963094752354809E-2</v>
      </c>
      <c r="CQ27" s="40">
        <v>0.11000931945616835</v>
      </c>
      <c r="CR27" s="40">
        <v>3.2260245062693282E-5</v>
      </c>
      <c r="CS27" s="40">
        <v>5.1729724502070674E-3</v>
      </c>
      <c r="CT27" s="40">
        <v>0.51180110095142661</v>
      </c>
      <c r="CU27" s="40">
        <v>1.9229164450894252E-2</v>
      </c>
      <c r="CV27" s="40">
        <v>8.4740586691643027E-2</v>
      </c>
      <c r="CW27" s="40">
        <v>1.0624730988196427</v>
      </c>
      <c r="CX27" s="40">
        <v>98.937526901180362</v>
      </c>
      <c r="CY27" s="10">
        <v>170</v>
      </c>
      <c r="CZ27" s="2">
        <f t="shared" si="49"/>
        <v>2.8333333333333335</v>
      </c>
      <c r="DA27" s="2">
        <v>17283</v>
      </c>
      <c r="DB27" s="11">
        <v>110</v>
      </c>
      <c r="DC27" s="11">
        <v>725</v>
      </c>
      <c r="DD27" s="2">
        <f t="shared" si="141"/>
        <v>7245</v>
      </c>
      <c r="DE27" s="2">
        <f t="shared" si="50"/>
        <v>3.870844994987814E-2</v>
      </c>
      <c r="DF27" s="2">
        <f t="shared" si="51"/>
        <v>3.4517259162201677E-5</v>
      </c>
      <c r="DG27" s="2">
        <f t="shared" si="142"/>
        <v>1.9920670588871401E-2</v>
      </c>
      <c r="DH27" s="2">
        <f t="shared" si="52"/>
        <v>8.7611525404602084E-2</v>
      </c>
      <c r="DI27" s="2">
        <f t="shared" si="53"/>
        <v>3.2334056327096083E-5</v>
      </c>
      <c r="DJ27" s="2">
        <f t="shared" si="54"/>
        <v>5.1652958479489093E-3</v>
      </c>
      <c r="DK27" s="2">
        <f t="shared" si="55"/>
        <v>0.51194107873577077</v>
      </c>
      <c r="DL27" s="2">
        <f t="shared" si="56"/>
        <v>1.8660696142393522E-2</v>
      </c>
      <c r="DM27" s="2">
        <f t="shared" si="56"/>
        <v>8.207013146737116E-2</v>
      </c>
      <c r="DN27" s="2">
        <f t="shared" si="143"/>
        <v>0.88833363938721355</v>
      </c>
      <c r="DO27" s="2">
        <f t="shared" si="57"/>
        <v>99.111666360612787</v>
      </c>
      <c r="DP27" s="6">
        <v>170</v>
      </c>
      <c r="DQ27" s="2">
        <f t="shared" si="58"/>
        <v>2.8333333333333335</v>
      </c>
      <c r="DR27" s="2">
        <v>48874</v>
      </c>
      <c r="DS27" s="11">
        <v>85</v>
      </c>
      <c r="DT27" s="11">
        <v>748</v>
      </c>
      <c r="DU27" s="2">
        <f t="shared" si="144"/>
        <v>3740</v>
      </c>
      <c r="DV27" s="2">
        <f t="shared" si="145"/>
        <v>0.10647060723934514</v>
      </c>
      <c r="DW27" s="2">
        <f t="shared" si="59"/>
        <v>9.4942410455498786E-5</v>
      </c>
      <c r="DX27" s="2">
        <f>(DW27+DW26)/2*(CH27-CH26)*60</f>
        <v>5.577424673793667E-2</v>
      </c>
      <c r="DY27" s="2">
        <f t="shared" si="146"/>
        <v>0.24643431674775951</v>
      </c>
      <c r="DZ27" s="2">
        <f t="shared" si="147"/>
        <v>8.8627246241379599E-5</v>
      </c>
      <c r="EA27" s="2">
        <f t="shared" si="60"/>
        <v>1.4445172477506043E-2</v>
      </c>
      <c r="EB27" s="2">
        <f t="shared" si="148"/>
        <v>1.4097341719605283</v>
      </c>
      <c r="EC27" s="2">
        <f t="shared" si="149"/>
        <v>5.2064381722091463E-2</v>
      </c>
      <c r="ED27" s="2">
        <f t="shared" si="149"/>
        <v>0.23004255704005949</v>
      </c>
      <c r="EE27" s="2">
        <f t="shared" si="150"/>
        <v>2.4079377275861651</v>
      </c>
      <c r="EF27" s="2">
        <f t="shared" si="61"/>
        <v>97.592062272413841</v>
      </c>
      <c r="EG27" s="10">
        <v>170</v>
      </c>
      <c r="EH27" s="2">
        <f t="shared" si="62"/>
        <v>2.8333333333333335</v>
      </c>
      <c r="EI27" s="2">
        <v>40658</v>
      </c>
      <c r="EJ27" s="11">
        <v>170</v>
      </c>
      <c r="EK27" s="11">
        <v>748</v>
      </c>
      <c r="EL27" s="2">
        <f t="shared" si="151"/>
        <v>7485</v>
      </c>
      <c r="EM27" s="2">
        <f t="shared" si="5"/>
        <v>7.7374438834093853E-2</v>
      </c>
      <c r="EN27" s="2">
        <f t="shared" si="152"/>
        <v>6.8996654767229911E-5</v>
      </c>
      <c r="EO27" s="2">
        <f t="shared" si="153"/>
        <v>4.0871074140646252E-2</v>
      </c>
      <c r="EP27" s="2">
        <f t="shared" si="63"/>
        <v>0.18135421554558473</v>
      </c>
      <c r="EQ27" s="2">
        <f t="shared" si="64"/>
        <v>6.3439234136128048E-5</v>
      </c>
      <c r="ER27" s="2">
        <f t="shared" si="6"/>
        <v>1.0219194307544458E-2</v>
      </c>
      <c r="ES27" s="2">
        <f t="shared" si="65"/>
        <v>0.99988285388454401</v>
      </c>
      <c r="ET27" s="2">
        <f t="shared" si="66"/>
        <v>3.7579063079953484E-2</v>
      </c>
      <c r="EU27" s="2">
        <f t="shared" si="66"/>
        <v>0.16674681664471785</v>
      </c>
      <c r="EV27" s="2">
        <f t="shared" si="154"/>
        <v>2.1563908275658332</v>
      </c>
      <c r="EW27" s="2">
        <f t="shared" si="155"/>
        <v>97.843609172434171</v>
      </c>
      <c r="EX27" s="2">
        <v>170</v>
      </c>
      <c r="EY27" s="2">
        <f t="shared" si="67"/>
        <v>2.8333333333333335</v>
      </c>
      <c r="EZ27" s="2">
        <v>37498</v>
      </c>
      <c r="FA27" s="11">
        <v>170</v>
      </c>
      <c r="FB27" s="11">
        <v>751</v>
      </c>
      <c r="FC27" s="2">
        <f t="shared" si="156"/>
        <v>7510</v>
      </c>
      <c r="FD27" s="2">
        <f t="shared" si="7"/>
        <v>6.9451017046343308E-2</v>
      </c>
      <c r="FE27" s="2">
        <f t="shared" si="157"/>
        <v>6.1931148304084061E-5</v>
      </c>
      <c r="FF27" s="2">
        <f t="shared" si="158"/>
        <v>3.6603756297235966E-2</v>
      </c>
      <c r="FG27" s="2">
        <f t="shared" si="68"/>
        <v>0.1612123878444062</v>
      </c>
      <c r="FH27" s="2">
        <f t="shared" si="69"/>
        <v>7.1700512965653225E-5</v>
      </c>
      <c r="FI27" s="2">
        <f t="shared" si="8"/>
        <v>1.1655745505613525E-2</v>
      </c>
      <c r="FJ27" s="2">
        <f t="shared" si="70"/>
        <v>1.136835217664385</v>
      </c>
      <c r="FK27" s="2">
        <f t="shared" si="71"/>
        <v>4.2377836918107079E-2</v>
      </c>
      <c r="FL27" s="2">
        <f t="shared" si="71"/>
        <v>0.18664292882325745</v>
      </c>
      <c r="FM27" s="2">
        <f t="shared" si="159"/>
        <v>2.4656795125739857</v>
      </c>
      <c r="FN27" s="2">
        <f t="shared" si="160"/>
        <v>97.534320487426015</v>
      </c>
      <c r="FO27" s="2">
        <v>170</v>
      </c>
      <c r="FP27" s="2">
        <f t="shared" si="72"/>
        <v>2.8333333333333335</v>
      </c>
      <c r="FQ27" s="2">
        <v>112383</v>
      </c>
      <c r="FR27" s="2">
        <v>80</v>
      </c>
      <c r="FS27" s="2">
        <v>777</v>
      </c>
      <c r="FT27" s="2">
        <f t="shared" si="161"/>
        <v>7775</v>
      </c>
      <c r="FU27" s="2">
        <f t="shared" si="73"/>
        <v>0.24067557243322002</v>
      </c>
      <c r="FV27" s="2">
        <f t="shared" si="74"/>
        <v>2.1461621734907132E-4</v>
      </c>
      <c r="FW27" s="2">
        <f t="shared" si="162"/>
        <v>0.12370753533590928</v>
      </c>
      <c r="FX27" s="2">
        <f t="shared" si="163"/>
        <v>0.54515684020390043</v>
      </c>
      <c r="FY27" s="2">
        <f t="shared" si="164"/>
        <v>1.8969523844226068E-4</v>
      </c>
      <c r="FZ27" s="2">
        <f t="shared" si="75"/>
        <v>3.1802960618172928E-2</v>
      </c>
      <c r="GA27" s="2">
        <f t="shared" si="165"/>
        <v>3.0094299707481391</v>
      </c>
      <c r="GB27" s="2">
        <f t="shared" si="166"/>
        <v>0.10934276403950069</v>
      </c>
      <c r="GC27" s="2">
        <f t="shared" si="166"/>
        <v>0.48185387883669073</v>
      </c>
      <c r="GD27" s="2">
        <f t="shared" si="194"/>
        <v>5.3726473179832634</v>
      </c>
      <c r="GE27" s="2">
        <f t="shared" si="76"/>
        <v>94.627352682016735</v>
      </c>
      <c r="GF27" s="2">
        <v>170</v>
      </c>
      <c r="GG27" s="2">
        <f t="shared" si="77"/>
        <v>2.8333333333333335</v>
      </c>
      <c r="GH27" s="2">
        <v>52264</v>
      </c>
      <c r="GI27" s="2">
        <v>85</v>
      </c>
      <c r="GJ27" s="11">
        <v>775</v>
      </c>
      <c r="GK27" s="2">
        <f t="shared" si="167"/>
        <v>3875</v>
      </c>
      <c r="GL27" s="2">
        <f>GH27/GH5 *GH4</f>
        <v>0.14156061869013101</v>
      </c>
      <c r="GM27" s="2">
        <f t="shared" si="78"/>
        <v>1.2623302066644093E-4</v>
      </c>
      <c r="GN27" s="2">
        <f>(GM27+GM26)/2*(GF27-GF26)*60</f>
        <v>7.5470265386502131E-2</v>
      </c>
      <c r="GO27" s="2">
        <f>GN27/GH6*100</f>
        <v>0.33116971076616847</v>
      </c>
      <c r="GP27" s="2">
        <f>GM27*GP8</f>
        <v>1.1117878162058931E-4</v>
      </c>
      <c r="GQ27" s="2">
        <f>GP27/GH6/GV27*100*3600</f>
        <v>1.8221479755518227E-2</v>
      </c>
      <c r="GR27" s="2">
        <f>GP27/GH6*3600*100</f>
        <v>1.7563017852214728</v>
      </c>
      <c r="GS27" s="2">
        <f>GN27*GP8</f>
        <v>6.6469867471724911E-2</v>
      </c>
      <c r="GT27" s="2">
        <f>GO27*GP8</f>
        <v>0.29167522695916853</v>
      </c>
      <c r="GU27" s="2">
        <f t="shared" si="168"/>
        <v>3.6136576838886292</v>
      </c>
      <c r="GV27" s="2">
        <f t="shared" si="79"/>
        <v>96.386342316111367</v>
      </c>
      <c r="GW27" s="2">
        <v>170</v>
      </c>
      <c r="GX27" s="2">
        <f t="shared" si="80"/>
        <v>2.8333333333333335</v>
      </c>
      <c r="GY27" s="2">
        <v>81556</v>
      </c>
      <c r="GZ27" s="11">
        <v>170</v>
      </c>
      <c r="HA27" s="11">
        <v>775</v>
      </c>
      <c r="HB27" s="2">
        <f t="shared" si="169"/>
        <v>7750</v>
      </c>
      <c r="HC27" s="2">
        <f t="shared" si="9"/>
        <v>0.15105198000510894</v>
      </c>
      <c r="HD27" s="2">
        <f t="shared" si="170"/>
        <v>1.3469669665283165E-4</v>
      </c>
      <c r="HE27" s="2">
        <f t="shared" si="171"/>
        <v>7.6853222146086309E-2</v>
      </c>
      <c r="HF27" s="2">
        <f t="shared" si="81"/>
        <v>0.34071581522798988</v>
      </c>
      <c r="HG27" s="2">
        <f t="shared" si="82"/>
        <v>1.3499736365577279E-4</v>
      </c>
      <c r="HH27" s="2">
        <f t="shared" si="10"/>
        <v>2.2467556903773292E-2</v>
      </c>
      <c r="HI27" s="2">
        <f t="shared" si="83"/>
        <v>2.1545570621233088</v>
      </c>
      <c r="HJ27" s="2">
        <f t="shared" si="84"/>
        <v>7.7024772217789916E-2</v>
      </c>
      <c r="HK27" s="2">
        <f t="shared" si="84"/>
        <v>0.3414763535749939</v>
      </c>
      <c r="HL27" s="2">
        <f t="shared" si="172"/>
        <v>4.1036339041623178</v>
      </c>
      <c r="HM27" s="2">
        <f t="shared" si="173"/>
        <v>95.896366095837678</v>
      </c>
      <c r="HN27" s="2">
        <v>170</v>
      </c>
      <c r="HO27" s="2">
        <f t="shared" si="85"/>
        <v>2.8333333333333335</v>
      </c>
      <c r="HP27" s="2">
        <v>252819</v>
      </c>
      <c r="HQ27" s="11">
        <v>95</v>
      </c>
      <c r="HR27" s="11">
        <v>801</v>
      </c>
      <c r="HS27" s="2">
        <f t="shared" si="174"/>
        <v>4002.5</v>
      </c>
      <c r="HT27" s="2">
        <f t="shared" si="86"/>
        <v>0.59284293700227586</v>
      </c>
      <c r="HU27" s="2">
        <f t="shared" si="87"/>
        <v>5.28652356926857E-4</v>
      </c>
      <c r="HV27" s="2">
        <f>(HU27+HU26)/2*(EY27-EY26)*60</f>
        <v>5.1012895914490106E-3</v>
      </c>
      <c r="HW27" s="2">
        <f t="shared" si="88"/>
        <v>2.2512211294076417E-2</v>
      </c>
      <c r="HX27" s="2">
        <f t="shared" si="89"/>
        <v>4.4147178448191517E-4</v>
      </c>
      <c r="HY27" s="2">
        <f t="shared" si="90"/>
        <v>7.025073109943096E-2</v>
      </c>
      <c r="HZ27" s="2">
        <f t="shared" si="175"/>
        <v>7.0136425882273006</v>
      </c>
      <c r="IA27" s="2">
        <f t="shared" si="91"/>
        <v>4.2600309817735398E-3</v>
      </c>
      <c r="IB27" s="2">
        <f t="shared" si="91"/>
        <v>1.8799700715237531E-2</v>
      </c>
      <c r="IC27" s="2">
        <f t="shared" si="176"/>
        <v>0.16271035954938851</v>
      </c>
      <c r="ID27" s="2">
        <f t="shared" si="92"/>
        <v>99.837289640450606</v>
      </c>
      <c r="IE27" s="2">
        <v>170</v>
      </c>
      <c r="IF27" s="2">
        <f t="shared" si="93"/>
        <v>2.8333333333333335</v>
      </c>
      <c r="IG27" s="2">
        <v>133110</v>
      </c>
      <c r="IH27" s="2">
        <v>85</v>
      </c>
      <c r="II27" s="11">
        <v>800</v>
      </c>
      <c r="IJ27" s="2">
        <f t="shared" si="177"/>
        <v>3997.5</v>
      </c>
      <c r="IK27" s="2">
        <f>IG27/IG5 *IG4</f>
        <v>0.37537905011313438</v>
      </c>
      <c r="IL27" s="2">
        <f t="shared" si="94"/>
        <v>3.3473455985950532E-4</v>
      </c>
      <c r="IM27" s="2">
        <f t="shared" si="178"/>
        <v>0.19487782863346401</v>
      </c>
      <c r="IN27" s="2">
        <f>IM27/IG6*100</f>
        <v>0.85913983059249033</v>
      </c>
      <c r="IO27" s="2">
        <f>IL27*IO8</f>
        <v>2.5033494437547702E-4</v>
      </c>
      <c r="IP27" s="2">
        <f>IO27/IG6/IU27*100*3600</f>
        <v>4.2456011256603567E-2</v>
      </c>
      <c r="IQ27" s="2">
        <f>IO27/IG6*3600*100</f>
        <v>3.9730625261836772</v>
      </c>
      <c r="IR27" s="2">
        <f>IM27*IO8</f>
        <v>0.14574154043564508</v>
      </c>
      <c r="IS27" s="2">
        <f>IN27*IO8</f>
        <v>0.64251722855386684</v>
      </c>
      <c r="IT27" s="2">
        <f t="shared" si="179"/>
        <v>6.4193171098777899</v>
      </c>
      <c r="IU27" s="2">
        <f t="shared" si="95"/>
        <v>93.580682890122205</v>
      </c>
      <c r="IW27" s="11">
        <v>68</v>
      </c>
      <c r="IX27" s="11">
        <v>859</v>
      </c>
      <c r="IY27" s="2">
        <f t="shared" si="180"/>
        <v>3436</v>
      </c>
      <c r="IZ27" s="2"/>
      <c r="JA27" s="2"/>
      <c r="JB27" s="2"/>
      <c r="JC27" s="2"/>
      <c r="JD27" s="2"/>
      <c r="JE27" s="2"/>
      <c r="JF27" s="2"/>
      <c r="JG27" s="2"/>
      <c r="JH27" s="2"/>
      <c r="JI27" s="2"/>
      <c r="JM27" s="11">
        <v>80</v>
      </c>
      <c r="JN27" s="11">
        <v>852</v>
      </c>
      <c r="JO27" s="2">
        <f t="shared" si="187"/>
        <v>1705</v>
      </c>
      <c r="KD27" s="2">
        <v>85</v>
      </c>
      <c r="KE27" s="11">
        <v>851</v>
      </c>
      <c r="KF27" s="2">
        <f t="shared" si="188"/>
        <v>4255</v>
      </c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U27" s="11">
        <v>34</v>
      </c>
      <c r="KV27" s="11">
        <v>913</v>
      </c>
      <c r="KW27" s="2">
        <f t="shared" si="191"/>
        <v>1825</v>
      </c>
      <c r="LD27" s="2"/>
      <c r="LH27" s="2"/>
      <c r="LI27" s="10"/>
      <c r="LJ27" s="2"/>
      <c r="LK27" s="2"/>
      <c r="LL27" s="11"/>
      <c r="LM27" s="11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</row>
    <row r="28" spans="1:354" x14ac:dyDescent="0.25">
      <c r="A28" s="10">
        <v>410</v>
      </c>
      <c r="B28" s="2">
        <f t="shared" si="21"/>
        <v>6.833333333333333</v>
      </c>
      <c r="C28" s="2">
        <v>23056</v>
      </c>
      <c r="D28" s="11">
        <v>480</v>
      </c>
      <c r="E28" s="11">
        <v>676</v>
      </c>
      <c r="F28" s="2">
        <f t="shared" si="114"/>
        <v>6765</v>
      </c>
      <c r="G28" s="2">
        <f t="shared" si="115"/>
        <v>4.8507259499621154E-2</v>
      </c>
      <c r="H28" s="2">
        <f t="shared" si="116"/>
        <v>4.3255094160696667E-5</v>
      </c>
      <c r="I28" s="2">
        <f t="shared" si="117"/>
        <v>2.56333710329819E-2</v>
      </c>
      <c r="J28" s="2">
        <f t="shared" si="22"/>
        <v>0.11329266162072456</v>
      </c>
      <c r="K28" s="2">
        <f t="shared" si="23"/>
        <v>1.5845958731584798E-5</v>
      </c>
      <c r="L28" s="2">
        <f t="shared" si="0"/>
        <v>2.5482510722559413E-3</v>
      </c>
      <c r="M28" s="2">
        <f t="shared" si="24"/>
        <v>0.25212567703111172</v>
      </c>
      <c r="N28" s="2">
        <f t="shared" si="25"/>
        <v>9.3904624974579035E-3</v>
      </c>
      <c r="O28" s="2">
        <f t="shared" si="25"/>
        <v>4.150333909721602E-2</v>
      </c>
      <c r="P28" s="2">
        <f t="shared" si="118"/>
        <v>1.059326619685353</v>
      </c>
      <c r="Q28" s="2">
        <f t="shared" si="119"/>
        <v>98.940673380314649</v>
      </c>
      <c r="R28" s="10">
        <v>280</v>
      </c>
      <c r="S28" s="2">
        <f t="shared" si="26"/>
        <v>4.666666666666667</v>
      </c>
      <c r="T28" s="2">
        <v>14453</v>
      </c>
      <c r="U28" s="11">
        <v>270</v>
      </c>
      <c r="V28" s="11">
        <v>675</v>
      </c>
      <c r="W28" s="2">
        <f t="shared" si="120"/>
        <v>6750</v>
      </c>
      <c r="X28" s="2">
        <f t="shared" si="27"/>
        <v>4.1320827826142263E-2</v>
      </c>
      <c r="Y28" s="2">
        <f t="shared" si="28"/>
        <v>3.6846779571863408E-5</v>
      </c>
      <c r="Z28" s="2">
        <f t="shared" si="121"/>
        <v>2.2784174153030044E-2</v>
      </c>
      <c r="AA28" s="2">
        <f t="shared" si="29"/>
        <v>0.10049122363814812</v>
      </c>
      <c r="AB28" s="2">
        <f t="shared" si="30"/>
        <v>1.3647000704878367E-5</v>
      </c>
      <c r="AC28" s="2">
        <f t="shared" si="1"/>
        <v>2.1813157196097586E-3</v>
      </c>
      <c r="AD28" s="2">
        <f t="shared" si="31"/>
        <v>0.21668784860079973</v>
      </c>
      <c r="AE28" s="2">
        <f t="shared" si="32"/>
        <v>8.438611035736383E-3</v>
      </c>
      <c r="AF28" s="2">
        <f t="shared" si="32"/>
        <v>3.7219095284818746E-2</v>
      </c>
      <c r="AG28" s="2">
        <f t="shared" si="122"/>
        <v>0.66185896300897762</v>
      </c>
      <c r="AH28" s="2">
        <f t="shared" si="33"/>
        <v>99.338141036991018</v>
      </c>
      <c r="AI28" s="2">
        <v>810</v>
      </c>
      <c r="AJ28" s="2">
        <f t="shared" si="34"/>
        <v>13.5</v>
      </c>
      <c r="AK28" s="2">
        <v>32346</v>
      </c>
      <c r="AL28" s="11">
        <v>330</v>
      </c>
      <c r="AM28" s="11">
        <v>676</v>
      </c>
      <c r="AN28" s="2">
        <f t="shared" si="123"/>
        <v>60795</v>
      </c>
      <c r="AO28" s="2">
        <f t="shared" si="2"/>
        <v>6.394647276622098E-2</v>
      </c>
      <c r="AP28" s="2">
        <f t="shared" si="124"/>
        <v>5.7022613301188769E-5</v>
      </c>
      <c r="AQ28" s="2">
        <f t="shared" si="125"/>
        <v>9.9927607983735983E-2</v>
      </c>
      <c r="AR28" s="2">
        <f t="shared" si="35"/>
        <v>0.44318905055011221</v>
      </c>
      <c r="AS28" s="2">
        <f t="shared" si="36"/>
        <v>2.458277938232224E-5</v>
      </c>
      <c r="AT28" s="2">
        <f t="shared" si="3"/>
        <v>4.0771489086183004E-3</v>
      </c>
      <c r="AU28" s="2">
        <f t="shared" si="37"/>
        <v>0.39249760848860643</v>
      </c>
      <c r="AV28" s="2">
        <f t="shared" si="38"/>
        <v>4.3079371481842495E-2</v>
      </c>
      <c r="AW28" s="2">
        <f t="shared" si="38"/>
        <v>0.19106137063183562</v>
      </c>
      <c r="AX28" s="2">
        <f t="shared" si="126"/>
        <v>3.7323342154752264</v>
      </c>
      <c r="AY28" s="2">
        <f t="shared" si="127"/>
        <v>96.26766578452478</v>
      </c>
      <c r="AZ28" s="2">
        <v>270</v>
      </c>
      <c r="BA28" s="2">
        <f t="shared" si="39"/>
        <v>4.5</v>
      </c>
      <c r="BB28" s="2">
        <v>21870</v>
      </c>
      <c r="BC28" s="11">
        <v>220</v>
      </c>
      <c r="BD28" s="11">
        <v>704</v>
      </c>
      <c r="BE28" s="2">
        <f t="shared" si="128"/>
        <v>7020</v>
      </c>
      <c r="BF28" s="2">
        <f t="shared" si="40"/>
        <v>5.0771782002217283E-2</v>
      </c>
      <c r="BG28" s="2">
        <f t="shared" si="41"/>
        <v>4.5274423537149621E-5</v>
      </c>
      <c r="BH28" s="2">
        <f t="shared" si="129"/>
        <v>2.713298065726379E-2</v>
      </c>
      <c r="BI28" s="2">
        <f t="shared" si="130"/>
        <v>0.1200468129248022</v>
      </c>
      <c r="BJ28" s="2">
        <f t="shared" si="131"/>
        <v>2.553798483158117E-5</v>
      </c>
      <c r="BK28" s="2">
        <f t="shared" si="4"/>
        <v>4.1027529803327285E-3</v>
      </c>
      <c r="BL28" s="2">
        <f t="shared" si="132"/>
        <v>0.40676376158610844</v>
      </c>
      <c r="BM28" s="2">
        <f t="shared" si="133"/>
        <v>1.5304925090355184E-2</v>
      </c>
      <c r="BN28" s="2">
        <f t="shared" si="133"/>
        <v>6.7714915009092935E-2</v>
      </c>
      <c r="BO28" s="2">
        <f t="shared" si="134"/>
        <v>0.99781737770111145</v>
      </c>
      <c r="BP28" s="2">
        <f t="shared" si="135"/>
        <v>99.002182622298889</v>
      </c>
      <c r="BQ28" s="10">
        <v>180</v>
      </c>
      <c r="BR28" s="2">
        <f t="shared" si="42"/>
        <v>3</v>
      </c>
      <c r="BS28" s="2">
        <v>11849</v>
      </c>
      <c r="BT28" s="11">
        <v>110</v>
      </c>
      <c r="BU28" s="11">
        <v>699</v>
      </c>
      <c r="BV28" s="2">
        <f t="shared" si="136"/>
        <v>6990</v>
      </c>
      <c r="BW28" s="2">
        <f t="shared" si="43"/>
        <v>2.6538009804785403E-2</v>
      </c>
      <c r="BX28" s="2">
        <f t="shared" si="137"/>
        <v>2.3664583915577602E-5</v>
      </c>
      <c r="BY28" s="2">
        <f t="shared" si="138"/>
        <v>1.4027991473088489E-2</v>
      </c>
      <c r="BZ28" s="2">
        <f t="shared" si="44"/>
        <v>6.2047696754695111E-2</v>
      </c>
      <c r="CA28" s="2">
        <f t="shared" si="45"/>
        <v>2.0621472243829773E-5</v>
      </c>
      <c r="CB28" s="2">
        <f t="shared" si="46"/>
        <v>3.3062061131130874E-3</v>
      </c>
      <c r="CC28" s="2">
        <f t="shared" si="47"/>
        <v>0.32836158276475641</v>
      </c>
      <c r="CD28" s="2">
        <f t="shared" si="48"/>
        <v>1.2224082951593884E-2</v>
      </c>
      <c r="CE28" s="2">
        <f t="shared" si="48"/>
        <v>5.4068766262070224E-2</v>
      </c>
      <c r="CF28" s="2">
        <f t="shared" si="139"/>
        <v>0.68326912154465391</v>
      </c>
      <c r="CG28" s="2">
        <f t="shared" si="140"/>
        <v>99.316730878455346</v>
      </c>
      <c r="CH28" s="40">
        <v>180</v>
      </c>
      <c r="CI28" s="40">
        <v>3</v>
      </c>
      <c r="CJ28" s="40">
        <v>22516</v>
      </c>
      <c r="CK28" s="40">
        <v>180</v>
      </c>
      <c r="CL28" s="40">
        <v>727</v>
      </c>
      <c r="CM28" s="40">
        <v>14530</v>
      </c>
      <c r="CN28" s="40">
        <v>4.7515881705796272E-2</v>
      </c>
      <c r="CO28" s="40">
        <v>4.2371058652134193E-5</v>
      </c>
      <c r="CP28" s="40">
        <v>2.5275288686907527E-2</v>
      </c>
      <c r="CQ28" s="40">
        <v>0.11138512011787309</v>
      </c>
      <c r="CR28" s="40">
        <v>3.2638583591624449E-5</v>
      </c>
      <c r="CS28" s="40">
        <v>5.2381821718064173E-3</v>
      </c>
      <c r="CT28" s="40">
        <v>0.51780335156244994</v>
      </c>
      <c r="CU28" s="40">
        <v>1.9469648596295321E-2</v>
      </c>
      <c r="CV28" s="40">
        <v>8.5800371042823037E-2</v>
      </c>
      <c r="CW28" s="40">
        <v>1.1482734698624657</v>
      </c>
      <c r="CX28" s="40">
        <v>98.85172653013754</v>
      </c>
      <c r="CY28" s="10">
        <v>180</v>
      </c>
      <c r="CZ28" s="2">
        <f t="shared" si="49"/>
        <v>3</v>
      </c>
      <c r="DA28" s="2">
        <v>18208</v>
      </c>
      <c r="DB28" s="11">
        <v>120</v>
      </c>
      <c r="DC28" s="11">
        <v>725</v>
      </c>
      <c r="DD28" s="2">
        <f t="shared" si="141"/>
        <v>7250</v>
      </c>
      <c r="DE28" s="2">
        <f t="shared" si="50"/>
        <v>4.0780157188415281E-2</v>
      </c>
      <c r="DF28" s="2">
        <f t="shared" si="51"/>
        <v>3.6364650513531699E-5</v>
      </c>
      <c r="DG28" s="2">
        <f t="shared" si="142"/>
        <v>2.1264572902720012E-2</v>
      </c>
      <c r="DH28" s="2">
        <f t="shared" si="52"/>
        <v>9.3522035855832922E-2</v>
      </c>
      <c r="DI28" s="2">
        <f t="shared" si="53"/>
        <v>3.4064600914411022E-5</v>
      </c>
      <c r="DJ28" s="2">
        <f t="shared" si="54"/>
        <v>5.4465609433006507E-3</v>
      </c>
      <c r="DK28" s="2">
        <f t="shared" si="55"/>
        <v>0.53934057522541912</v>
      </c>
      <c r="DL28" s="2">
        <f t="shared" si="56"/>
        <v>1.9919597172452133E-2</v>
      </c>
      <c r="DM28" s="2">
        <f t="shared" si="56"/>
        <v>8.7606804496765833E-2</v>
      </c>
      <c r="DN28" s="2">
        <f t="shared" si="143"/>
        <v>0.97594044388397938</v>
      </c>
      <c r="DO28" s="2">
        <f t="shared" si="57"/>
        <v>99.024059556116015</v>
      </c>
      <c r="DP28" s="21">
        <v>180</v>
      </c>
      <c r="DQ28" s="2">
        <f t="shared" si="58"/>
        <v>3</v>
      </c>
      <c r="DR28" s="2">
        <v>50926</v>
      </c>
      <c r="DS28" s="11">
        <v>90</v>
      </c>
      <c r="DT28" s="11">
        <v>748</v>
      </c>
      <c r="DU28" s="2">
        <f t="shared" si="144"/>
        <v>3740</v>
      </c>
      <c r="DV28" s="2">
        <f t="shared" si="145"/>
        <v>0.11094083038570386</v>
      </c>
      <c r="DW28" s="2">
        <f t="shared" si="59"/>
        <v>9.892861633704489E-5</v>
      </c>
      <c r="DX28" s="2">
        <f>(DW28+DW27)/2*(CH28-CH27)*60</f>
        <v>5.8161308037763107E-2</v>
      </c>
      <c r="DY28" s="2">
        <f t="shared" si="146"/>
        <v>0.25698136766933882</v>
      </c>
      <c r="DZ28" s="2">
        <f t="shared" si="147"/>
        <v>9.2348306708853347E-5</v>
      </c>
      <c r="EA28" s="2">
        <f t="shared" si="60"/>
        <v>1.5088749659473877E-2</v>
      </c>
      <c r="EB28" s="2">
        <f t="shared" si="148"/>
        <v>1.4689225854495616</v>
      </c>
      <c r="EC28" s="2">
        <f t="shared" si="149"/>
        <v>5.4292665885069889E-2</v>
      </c>
      <c r="ED28" s="2">
        <f t="shared" si="149"/>
        <v>0.23988806311750752</v>
      </c>
      <c r="EE28" s="2">
        <f t="shared" si="150"/>
        <v>2.6478257907036724</v>
      </c>
      <c r="EF28" s="2">
        <f t="shared" si="61"/>
        <v>97.352174209296322</v>
      </c>
      <c r="EG28" s="10">
        <v>180</v>
      </c>
      <c r="EH28" s="2">
        <f t="shared" si="62"/>
        <v>3</v>
      </c>
      <c r="EI28" s="2">
        <v>41665</v>
      </c>
      <c r="EJ28" s="11">
        <v>180</v>
      </c>
      <c r="EK28" s="11">
        <v>749</v>
      </c>
      <c r="EL28" s="2">
        <f t="shared" si="151"/>
        <v>7485</v>
      </c>
      <c r="EM28" s="2">
        <f t="shared" si="5"/>
        <v>7.9290815928538552E-2</v>
      </c>
      <c r="EN28" s="2">
        <f t="shared" si="152"/>
        <v>7.070553447972439E-5</v>
      </c>
      <c r="EO28" s="2">
        <f t="shared" si="153"/>
        <v>4.1910656774086286E-2</v>
      </c>
      <c r="EP28" s="2">
        <f t="shared" si="63"/>
        <v>0.18596707921375136</v>
      </c>
      <c r="EQ28" s="2">
        <f t="shared" si="64"/>
        <v>6.5010470025130975E-5</v>
      </c>
      <c r="ER28" s="2">
        <f t="shared" si="6"/>
        <v>1.0490632021102521E-2</v>
      </c>
      <c r="ES28" s="2">
        <f t="shared" si="65"/>
        <v>1.0246475258768146</v>
      </c>
      <c r="ET28" s="2">
        <f t="shared" si="66"/>
        <v>3.8534911248377705E-2</v>
      </c>
      <c r="EU28" s="2">
        <f t="shared" si="66"/>
        <v>0.17098813152107109</v>
      </c>
      <c r="EV28" s="2">
        <f t="shared" si="154"/>
        <v>2.3273789590869045</v>
      </c>
      <c r="EW28" s="2">
        <f t="shared" si="155"/>
        <v>97.6726210409131</v>
      </c>
      <c r="EX28" s="2">
        <v>180</v>
      </c>
      <c r="EY28" s="2">
        <f t="shared" si="67"/>
        <v>3</v>
      </c>
      <c r="EZ28" s="2">
        <v>38282</v>
      </c>
      <c r="FA28" s="11">
        <v>180</v>
      </c>
      <c r="FB28" s="11">
        <v>751</v>
      </c>
      <c r="FC28" s="2">
        <f t="shared" si="156"/>
        <v>7510</v>
      </c>
      <c r="FD28" s="2">
        <f t="shared" si="7"/>
        <v>7.0903083752949875E-2</v>
      </c>
      <c r="FE28" s="2">
        <f t="shared" si="157"/>
        <v>6.3225991236251153E-5</v>
      </c>
      <c r="FF28" s="2">
        <f t="shared" si="158"/>
        <v>3.7547141862100564E-2</v>
      </c>
      <c r="FG28" s="2">
        <f t="shared" si="68"/>
        <v>0.16536730130013944</v>
      </c>
      <c r="FH28" s="2">
        <f t="shared" si="69"/>
        <v>7.3199611641984539E-5</v>
      </c>
      <c r="FI28" s="2">
        <f t="shared" si="8"/>
        <v>1.1922845025567451E-2</v>
      </c>
      <c r="FJ28" s="2">
        <f t="shared" si="70"/>
        <v>1.1606039202791609</v>
      </c>
      <c r="FK28" s="2">
        <f t="shared" si="71"/>
        <v>4.3470037382291327E-2</v>
      </c>
      <c r="FL28" s="2">
        <f t="shared" si="71"/>
        <v>0.19145326149529546</v>
      </c>
      <c r="FM28" s="2">
        <f t="shared" si="159"/>
        <v>2.6571327740692809</v>
      </c>
      <c r="FN28" s="2">
        <f t="shared" si="160"/>
        <v>97.342867225930718</v>
      </c>
      <c r="FO28" s="9">
        <v>180</v>
      </c>
      <c r="FP28" s="2">
        <f t="shared" si="72"/>
        <v>3</v>
      </c>
      <c r="FQ28" s="2">
        <v>112706</v>
      </c>
      <c r="FR28" s="2">
        <v>84</v>
      </c>
      <c r="FS28" s="2">
        <v>778</v>
      </c>
      <c r="FT28" s="2">
        <f t="shared" si="161"/>
        <v>3110</v>
      </c>
      <c r="FU28" s="2">
        <f t="shared" si="73"/>
        <v>0.24136729813813917</v>
      </c>
      <c r="FV28" s="2">
        <f t="shared" si="74"/>
        <v>2.1523304585697515E-4</v>
      </c>
      <c r="FW28" s="2">
        <f t="shared" si="162"/>
        <v>0.12895477896181395</v>
      </c>
      <c r="FX28" s="2">
        <f t="shared" si="163"/>
        <v>0.56828049833119876</v>
      </c>
      <c r="FY28" s="2">
        <f t="shared" si="164"/>
        <v>1.9024044156031993E-4</v>
      </c>
      <c r="FZ28" s="2">
        <f t="shared" si="75"/>
        <v>3.2064567782132902E-2</v>
      </c>
      <c r="GA28" s="2">
        <f t="shared" si="165"/>
        <v>3.0180793739546004</v>
      </c>
      <c r="GB28" s="2">
        <f t="shared" si="166"/>
        <v>0.1139807040007742</v>
      </c>
      <c r="GC28" s="2">
        <f t="shared" si="166"/>
        <v>0.50229244539189499</v>
      </c>
      <c r="GD28" s="2">
        <f t="shared" si="194"/>
        <v>5.8749397633751581</v>
      </c>
      <c r="GE28" s="2">
        <f t="shared" si="76"/>
        <v>94.125060236624847</v>
      </c>
      <c r="GF28" s="2">
        <v>180</v>
      </c>
      <c r="GG28" s="2">
        <f t="shared" si="77"/>
        <v>3</v>
      </c>
      <c r="GH28" s="2">
        <v>54395</v>
      </c>
      <c r="GI28" s="2">
        <v>90</v>
      </c>
      <c r="GJ28" s="11">
        <v>775</v>
      </c>
      <c r="GK28" s="2">
        <f t="shared" si="167"/>
        <v>3875</v>
      </c>
      <c r="GL28" s="2">
        <f>GH28/GH5 *GH4</f>
        <v>0.14733257794370266</v>
      </c>
      <c r="GM28" s="2">
        <f t="shared" si="78"/>
        <v>1.3138001605600519E-4</v>
      </c>
      <c r="GN28" s="2">
        <f>(GM28+GM27)/2*(GF28-GF27)*60</f>
        <v>7.7283911016733833E-2</v>
      </c>
      <c r="GO28" s="2">
        <f>GN28/GH6*100</f>
        <v>0.33912813645501705</v>
      </c>
      <c r="GP28" s="2">
        <f>GM28*GP8</f>
        <v>1.1571195902058695E-4</v>
      </c>
      <c r="GQ28" s="2">
        <f>GP28/GH6/GV28*100*3600</f>
        <v>1.9023388249560465E-2</v>
      </c>
      <c r="GR28" s="2">
        <f>GP28/GH6*3600*100</f>
        <v>1.8279128196678789</v>
      </c>
      <c r="GS28" s="2">
        <f>GN28*GP8</f>
        <v>6.806722219235288E-2</v>
      </c>
      <c r="GT28" s="2">
        <f>GO28*GP8</f>
        <v>0.29868455040744607</v>
      </c>
      <c r="GU28" s="2">
        <f t="shared" si="168"/>
        <v>3.9123422342960752</v>
      </c>
      <c r="GV28" s="2">
        <f t="shared" si="79"/>
        <v>96.087657765703923</v>
      </c>
      <c r="GW28" s="2">
        <v>180</v>
      </c>
      <c r="GX28" s="2">
        <f t="shared" si="80"/>
        <v>3</v>
      </c>
      <c r="GY28" s="2">
        <v>84602</v>
      </c>
      <c r="GZ28" s="18">
        <v>180</v>
      </c>
      <c r="HA28" s="11">
        <v>775</v>
      </c>
      <c r="HB28" s="2">
        <f t="shared" si="169"/>
        <v>7750</v>
      </c>
      <c r="HC28" s="2">
        <f t="shared" si="9"/>
        <v>0.15669355550041966</v>
      </c>
      <c r="HD28" s="2">
        <f t="shared" si="170"/>
        <v>1.3972742569796042E-4</v>
      </c>
      <c r="HE28" s="2">
        <f t="shared" si="171"/>
        <v>8.2327236705237603E-2</v>
      </c>
      <c r="HF28" s="2">
        <f t="shared" si="81"/>
        <v>0.36498393673297869</v>
      </c>
      <c r="HG28" s="2">
        <f t="shared" si="82"/>
        <v>1.4003932218360004E-4</v>
      </c>
      <c r="HH28" s="2">
        <f t="shared" si="10"/>
        <v>2.3395932293708965E-2</v>
      </c>
      <c r="HI28" s="2">
        <f t="shared" si="83"/>
        <v>2.2350266880395817</v>
      </c>
      <c r="HJ28" s="2">
        <f t="shared" si="84"/>
        <v>8.2511005751811833E-2</v>
      </c>
      <c r="HK28" s="2">
        <f t="shared" si="84"/>
        <v>0.36579864584690747</v>
      </c>
      <c r="HL28" s="2">
        <f t="shared" si="172"/>
        <v>4.4694325500092251</v>
      </c>
      <c r="HM28" s="2">
        <f t="shared" si="173"/>
        <v>95.53056744999077</v>
      </c>
      <c r="HN28" s="31">
        <v>180</v>
      </c>
      <c r="HO28" s="2">
        <f t="shared" si="85"/>
        <v>3</v>
      </c>
      <c r="HP28" s="2">
        <v>276940</v>
      </c>
      <c r="HQ28" s="11">
        <v>100</v>
      </c>
      <c r="HR28" s="11">
        <v>801</v>
      </c>
      <c r="HS28" s="2">
        <f t="shared" si="174"/>
        <v>4005</v>
      </c>
      <c r="HT28" s="2">
        <f t="shared" si="86"/>
        <v>0.64940500110122379</v>
      </c>
      <c r="HU28" s="2">
        <f t="shared" si="87"/>
        <v>5.7909011477509144E-4</v>
      </c>
      <c r="HV28" s="2">
        <f>(HU28+HU27)/2*(EY28-EY27)*60</f>
        <v>5.5387123585097378E-3</v>
      </c>
      <c r="HW28" s="2">
        <f t="shared" si="88"/>
        <v>2.444257685760318E-2</v>
      </c>
      <c r="HX28" s="2">
        <f t="shared" si="89"/>
        <v>4.8359180280920986E-4</v>
      </c>
      <c r="HY28" s="2">
        <f t="shared" si="90"/>
        <v>7.6968961613606737E-2</v>
      </c>
      <c r="HZ28" s="2">
        <f t="shared" si="175"/>
        <v>7.682801444447092</v>
      </c>
      <c r="IA28" s="2">
        <f t="shared" si="91"/>
        <v>4.6253179364556217E-3</v>
      </c>
      <c r="IB28" s="2">
        <f t="shared" si="91"/>
        <v>2.0411727823158865E-2</v>
      </c>
      <c r="IC28" s="2">
        <f t="shared" si="176"/>
        <v>0.18312208737254737</v>
      </c>
      <c r="ID28" s="2">
        <f t="shared" si="92"/>
        <v>99.816877912627447</v>
      </c>
      <c r="IE28" s="2">
        <v>180</v>
      </c>
      <c r="IF28" s="2">
        <f t="shared" si="93"/>
        <v>3</v>
      </c>
      <c r="IG28" s="2">
        <v>143110</v>
      </c>
      <c r="IH28" s="2">
        <v>90</v>
      </c>
      <c r="II28" s="11">
        <v>799</v>
      </c>
      <c r="IJ28" s="2">
        <f t="shared" si="177"/>
        <v>3997.5</v>
      </c>
      <c r="IK28" s="2">
        <f>IG28/IG5 *IG4</f>
        <v>0.40357971498528034</v>
      </c>
      <c r="IL28" s="2">
        <f t="shared" si="94"/>
        <v>3.5988177343170165E-4</v>
      </c>
      <c r="IM28" s="2">
        <f t="shared" si="178"/>
        <v>0.20838489998736212</v>
      </c>
      <c r="IN28" s="2">
        <f>IM28/IG6*100</f>
        <v>0.91868720484312905</v>
      </c>
      <c r="IO28" s="2">
        <f>IL28*IO8</f>
        <v>2.6914156629535358E-4</v>
      </c>
      <c r="IP28" s="2">
        <f>IO28/IG6/IU28*100*3600</f>
        <v>4.5983153571930828E-2</v>
      </c>
      <c r="IQ28" s="2">
        <f>IO28/IG6*3600*100</f>
        <v>4.271542169049253</v>
      </c>
      <c r="IR28" s="2">
        <f>IM28*IO8</f>
        <v>0.15584295320124919</v>
      </c>
      <c r="IS28" s="2">
        <f>IN28*IO8</f>
        <v>0.68705039126941092</v>
      </c>
      <c r="IT28" s="2">
        <f t="shared" si="179"/>
        <v>7.1063675011472007</v>
      </c>
      <c r="IU28" s="2">
        <f t="shared" si="95"/>
        <v>92.893632498852796</v>
      </c>
      <c r="IW28" s="18">
        <v>72</v>
      </c>
      <c r="IX28" s="11">
        <v>859</v>
      </c>
      <c r="IY28" s="2">
        <f t="shared" si="180"/>
        <v>3436</v>
      </c>
      <c r="IZ28" s="2"/>
      <c r="JA28" s="2"/>
      <c r="JB28" s="2"/>
      <c r="JC28" s="2"/>
      <c r="JD28" s="2"/>
      <c r="JE28" s="2"/>
      <c r="JF28" s="2"/>
      <c r="JG28" s="2"/>
      <c r="JH28" s="2"/>
      <c r="JI28" s="2"/>
      <c r="JM28" s="11">
        <v>85</v>
      </c>
      <c r="JN28" s="11">
        <v>851</v>
      </c>
      <c r="JO28" s="2">
        <f t="shared" si="187"/>
        <v>4257.5</v>
      </c>
      <c r="KD28" s="15">
        <v>90</v>
      </c>
      <c r="KE28" s="11">
        <v>851</v>
      </c>
      <c r="KF28" s="2">
        <f t="shared" si="188"/>
        <v>4255</v>
      </c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9"/>
      <c r="KS28" s="2"/>
      <c r="KU28" s="11">
        <v>36</v>
      </c>
      <c r="KV28" s="11">
        <v>913</v>
      </c>
      <c r="KW28" s="2">
        <f t="shared" si="191"/>
        <v>1826</v>
      </c>
      <c r="LD28" s="2"/>
      <c r="LH28" s="2"/>
      <c r="LI28" s="10"/>
      <c r="LJ28" s="2"/>
      <c r="LK28" s="2"/>
      <c r="LL28" s="11"/>
      <c r="LM28" s="11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</row>
    <row r="29" spans="1:354" x14ac:dyDescent="0.25">
      <c r="A29" s="10">
        <v>420</v>
      </c>
      <c r="B29" s="2">
        <f t="shared" si="21"/>
        <v>7</v>
      </c>
      <c r="C29" s="2">
        <v>23496</v>
      </c>
      <c r="D29" s="11">
        <v>490</v>
      </c>
      <c r="E29" s="11">
        <v>676</v>
      </c>
      <c r="F29" s="2">
        <f t="shared" si="114"/>
        <v>6760</v>
      </c>
      <c r="G29" s="2">
        <f t="shared" si="115"/>
        <v>4.9432970558774221E-2</v>
      </c>
      <c r="H29" s="2">
        <f t="shared" si="116"/>
        <v>4.4080573056893162E-5</v>
      </c>
      <c r="I29" s="2">
        <f t="shared" si="117"/>
        <v>2.6200700165276949E-2</v>
      </c>
      <c r="J29" s="2">
        <f t="shared" si="22"/>
        <v>0.11580010503618413</v>
      </c>
      <c r="K29" s="2">
        <f t="shared" si="23"/>
        <v>1.6148362524172291E-5</v>
      </c>
      <c r="L29" s="2">
        <f t="shared" si="0"/>
        <v>2.597995737352744E-3</v>
      </c>
      <c r="M29" s="2">
        <f t="shared" si="24"/>
        <v>0.25693723575307942</v>
      </c>
      <c r="N29" s="2">
        <f t="shared" si="25"/>
        <v>9.5982963767271279E-3</v>
      </c>
      <c r="O29" s="2">
        <f t="shared" si="25"/>
        <v>4.2421909398682595E-2</v>
      </c>
      <c r="P29" s="2">
        <f t="shared" si="118"/>
        <v>1.1017485290840356</v>
      </c>
      <c r="Q29" s="2">
        <f t="shared" si="119"/>
        <v>98.898251470915966</v>
      </c>
      <c r="R29" s="10">
        <v>290</v>
      </c>
      <c r="S29" s="2">
        <f t="shared" si="26"/>
        <v>4.833333333333333</v>
      </c>
      <c r="T29" s="2">
        <v>15673</v>
      </c>
      <c r="U29" s="11">
        <v>280</v>
      </c>
      <c r="V29" s="11">
        <v>675</v>
      </c>
      <c r="W29" s="2">
        <f t="shared" si="120"/>
        <v>6750</v>
      </c>
      <c r="X29" s="2">
        <f t="shared" si="27"/>
        <v>4.4808782572415946E-2</v>
      </c>
      <c r="Y29" s="2">
        <f t="shared" si="28"/>
        <v>3.9957073011126777E-5</v>
      </c>
      <c r="Z29" s="2">
        <f t="shared" si="121"/>
        <v>2.3041155774897053E-2</v>
      </c>
      <c r="AA29" s="2">
        <f t="shared" si="29"/>
        <v>0.10162465939318062</v>
      </c>
      <c r="AB29" s="2">
        <f t="shared" si="30"/>
        <v>1.4798965062447844E-5</v>
      </c>
      <c r="AC29" s="2">
        <f t="shared" si="1"/>
        <v>2.3663405390721222E-3</v>
      </c>
      <c r="AD29" s="2">
        <f t="shared" si="31"/>
        <v>0.23497880378608835</v>
      </c>
      <c r="AE29" s="2">
        <f t="shared" si="32"/>
        <v>8.5337897301978622E-3</v>
      </c>
      <c r="AF29" s="2">
        <f t="shared" si="32"/>
        <v>3.7638887698907338E-2</v>
      </c>
      <c r="AG29" s="2">
        <f t="shared" si="122"/>
        <v>0.69949785070788495</v>
      </c>
      <c r="AH29" s="2">
        <f t="shared" si="33"/>
        <v>99.300502149292114</v>
      </c>
      <c r="AI29" s="2">
        <v>870</v>
      </c>
      <c r="AJ29" s="2">
        <f t="shared" si="34"/>
        <v>14.5</v>
      </c>
      <c r="AK29" s="2">
        <v>31665</v>
      </c>
      <c r="AL29" s="11">
        <v>340</v>
      </c>
      <c r="AM29" s="11">
        <v>675</v>
      </c>
      <c r="AN29" s="2">
        <f t="shared" si="123"/>
        <v>6755</v>
      </c>
      <c r="AO29" s="2">
        <f t="shared" si="2"/>
        <v>6.2600168804253606E-2</v>
      </c>
      <c r="AP29" s="2">
        <f t="shared" si="124"/>
        <v>5.5822081561310286E-5</v>
      </c>
      <c r="AQ29" s="2">
        <f t="shared" si="125"/>
        <v>0.20312045075249829</v>
      </c>
      <c r="AR29" s="2">
        <f t="shared" si="35"/>
        <v>0.9008597476981749</v>
      </c>
      <c r="AS29" s="2">
        <f t="shared" si="36"/>
        <v>2.4065223184976001E-5</v>
      </c>
      <c r="AT29" s="2">
        <f t="shared" si="3"/>
        <v>4.007477297670317E-3</v>
      </c>
      <c r="AU29" s="2">
        <f t="shared" si="37"/>
        <v>0.38423411775155275</v>
      </c>
      <c r="AV29" s="2">
        <f t="shared" si="38"/>
        <v>8.7566404621136837E-2</v>
      </c>
      <c r="AW29" s="2">
        <f t="shared" si="38"/>
        <v>0.38836586312007959</v>
      </c>
      <c r="AX29" s="2">
        <f t="shared" si="126"/>
        <v>4.1207000785953056</v>
      </c>
      <c r="AY29" s="2">
        <f t="shared" si="127"/>
        <v>95.879299921404694</v>
      </c>
      <c r="AZ29" s="2">
        <v>280</v>
      </c>
      <c r="BA29" s="2">
        <f t="shared" si="39"/>
        <v>4.666666666666667</v>
      </c>
      <c r="BB29" s="2">
        <v>22423</v>
      </c>
      <c r="BC29" s="11">
        <v>230</v>
      </c>
      <c r="BD29" s="11">
        <v>703</v>
      </c>
      <c r="BE29" s="2">
        <f t="shared" si="128"/>
        <v>7035</v>
      </c>
      <c r="BF29" s="2">
        <f t="shared" si="40"/>
        <v>5.2055586092168191E-2</v>
      </c>
      <c r="BG29" s="2">
        <f t="shared" si="41"/>
        <v>4.6419222632533432E-5</v>
      </c>
      <c r="BH29" s="2">
        <f t="shared" si="129"/>
        <v>2.750809385090492E-2</v>
      </c>
      <c r="BI29" s="2">
        <f t="shared" si="130"/>
        <v>0.12170645894569029</v>
      </c>
      <c r="BJ29" s="2">
        <f t="shared" si="131"/>
        <v>2.6183732687633505E-5</v>
      </c>
      <c r="BK29" s="2">
        <f t="shared" si="4"/>
        <v>4.209413220940106E-3</v>
      </c>
      <c r="BL29" s="2">
        <f t="shared" si="132"/>
        <v>0.41704910041359444</v>
      </c>
      <c r="BM29" s="2">
        <f t="shared" si="133"/>
        <v>1.5516515530845341E-2</v>
      </c>
      <c r="BN29" s="2">
        <f t="shared" si="133"/>
        <v>6.8651073050373157E-2</v>
      </c>
      <c r="BO29" s="2">
        <f t="shared" si="134"/>
        <v>1.0664684507514846</v>
      </c>
      <c r="BP29" s="2">
        <f t="shared" si="135"/>
        <v>98.933531549248514</v>
      </c>
      <c r="BQ29" s="10">
        <v>190</v>
      </c>
      <c r="BR29" s="2">
        <f t="shared" si="42"/>
        <v>3.1666666666666665</v>
      </c>
      <c r="BS29" s="2">
        <v>13059</v>
      </c>
      <c r="BT29" s="11">
        <v>120</v>
      </c>
      <c r="BU29" s="11">
        <v>699</v>
      </c>
      <c r="BV29" s="2">
        <f t="shared" si="136"/>
        <v>6990</v>
      </c>
      <c r="BW29" s="2">
        <f t="shared" si="43"/>
        <v>2.924802684114209E-2</v>
      </c>
      <c r="BX29" s="2">
        <f t="shared" si="137"/>
        <v>2.6081171521101185E-5</v>
      </c>
      <c r="BY29" s="2">
        <f t="shared" si="138"/>
        <v>1.4923726631003637E-2</v>
      </c>
      <c r="BZ29" s="2">
        <f t="shared" si="44"/>
        <v>6.6009654071069318E-2</v>
      </c>
      <c r="CA29" s="2">
        <f t="shared" si="45"/>
        <v>2.2727302391102458E-5</v>
      </c>
      <c r="CB29" s="2">
        <f t="shared" si="46"/>
        <v>3.6459419534237382E-3</v>
      </c>
      <c r="CC29" s="2">
        <f t="shared" si="47"/>
        <v>0.36189331667861879</v>
      </c>
      <c r="CD29" s="2">
        <f t="shared" si="48"/>
        <v>1.300463239047967E-2</v>
      </c>
      <c r="CE29" s="2">
        <f t="shared" si="48"/>
        <v>5.7521241620281265E-2</v>
      </c>
      <c r="CF29" s="2">
        <f t="shared" si="139"/>
        <v>0.74079036316493518</v>
      </c>
      <c r="CG29" s="2">
        <f t="shared" si="140"/>
        <v>99.259209636835067</v>
      </c>
      <c r="CH29" s="40">
        <v>190</v>
      </c>
      <c r="CI29" s="40">
        <v>3.1666666666666665</v>
      </c>
      <c r="CJ29" s="40">
        <v>22838</v>
      </c>
      <c r="CK29" s="40">
        <v>190</v>
      </c>
      <c r="CL29" s="40">
        <v>727</v>
      </c>
      <c r="CM29" s="40">
        <v>7270</v>
      </c>
      <c r="CN29" s="40">
        <v>4.8195403552894617E-2</v>
      </c>
      <c r="CO29" s="40">
        <v>4.2977004685443262E-5</v>
      </c>
      <c r="CP29" s="40">
        <v>2.5604419001273238E-2</v>
      </c>
      <c r="CQ29" s="40">
        <v>0.11283555734350398</v>
      </c>
      <c r="CR29" s="40">
        <v>3.3105346067930317E-5</v>
      </c>
      <c r="CS29" s="40">
        <v>5.3177688791646088E-3</v>
      </c>
      <c r="CT29" s="40">
        <v>0.5252084270289229</v>
      </c>
      <c r="CU29" s="40">
        <v>1.9723178897866431E-2</v>
      </c>
      <c r="CV29" s="40">
        <v>8.6917648215947746E-2</v>
      </c>
      <c r="CW29" s="40">
        <v>1.2351911180784134</v>
      </c>
      <c r="CX29" s="40">
        <v>98.764808881921581</v>
      </c>
      <c r="CY29" s="10">
        <v>190</v>
      </c>
      <c r="CZ29" s="2">
        <f t="shared" si="49"/>
        <v>3.1666666666666665</v>
      </c>
      <c r="DA29" s="2">
        <v>18292</v>
      </c>
      <c r="DB29" s="11">
        <v>130</v>
      </c>
      <c r="DC29" s="11">
        <v>725</v>
      </c>
      <c r="DD29" s="2">
        <f t="shared" si="141"/>
        <v>7250</v>
      </c>
      <c r="DE29" s="2">
        <f t="shared" si="50"/>
        <v>4.0968290602509463E-2</v>
      </c>
      <c r="DF29" s="2">
        <f t="shared" si="51"/>
        <v>3.6532413620030853E-5</v>
      </c>
      <c r="DG29" s="2">
        <f t="shared" si="142"/>
        <v>2.1869119240068763E-2</v>
      </c>
      <c r="DH29" s="2">
        <f t="shared" si="52"/>
        <v>9.6180843276827979E-2</v>
      </c>
      <c r="DI29" s="2">
        <f t="shared" si="53"/>
        <v>3.4221753071529347E-5</v>
      </c>
      <c r="DJ29" s="2">
        <f t="shared" si="54"/>
        <v>5.4766708433268713E-3</v>
      </c>
      <c r="DK29" s="2">
        <f t="shared" si="55"/>
        <v>0.54182874571745199</v>
      </c>
      <c r="DL29" s="2">
        <f t="shared" si="56"/>
        <v>2.0485906195782111E-2</v>
      </c>
      <c r="DM29" s="2">
        <f t="shared" si="56"/>
        <v>9.0097443411905925E-2</v>
      </c>
      <c r="DN29" s="2">
        <f t="shared" si="143"/>
        <v>1.0660378872958853</v>
      </c>
      <c r="DO29" s="2">
        <f t="shared" si="57"/>
        <v>98.933962112704108</v>
      </c>
      <c r="DP29" s="21">
        <v>190</v>
      </c>
      <c r="DQ29" s="2">
        <f t="shared" si="58"/>
        <v>3.1666666666666665</v>
      </c>
      <c r="DR29" s="2">
        <v>52759</v>
      </c>
      <c r="DS29" s="11">
        <v>95</v>
      </c>
      <c r="DT29" s="11">
        <v>748</v>
      </c>
      <c r="DU29" s="2">
        <f t="shared" si="144"/>
        <v>3740</v>
      </c>
      <c r="DV29" s="2">
        <f t="shared" si="145"/>
        <v>0.11493396831322605</v>
      </c>
      <c r="DW29" s="2">
        <f t="shared" si="59"/>
        <v>1.0248939381310433E-4</v>
      </c>
      <c r="DX29" s="2">
        <f>(DW29+DW28)/2*(CH29-CH28)*60</f>
        <v>6.0425403045044762E-2</v>
      </c>
      <c r="DY29" s="2">
        <f t="shared" si="146"/>
        <v>0.26698510127049491</v>
      </c>
      <c r="DZ29" s="2">
        <f t="shared" si="147"/>
        <v>9.567223645392125E-5</v>
      </c>
      <c r="EA29" s="2">
        <f t="shared" si="60"/>
        <v>1.5671966104507492E-2</v>
      </c>
      <c r="EB29" s="2">
        <f t="shared" si="148"/>
        <v>1.521794106855701</v>
      </c>
      <c r="EC29" s="2">
        <f t="shared" si="149"/>
        <v>5.6406162948832377E-2</v>
      </c>
      <c r="ED29" s="2">
        <f t="shared" si="149"/>
        <v>0.2492263910254385</v>
      </c>
      <c r="EE29" s="2">
        <f t="shared" si="150"/>
        <v>2.8970521817291108</v>
      </c>
      <c r="EF29" s="2">
        <f t="shared" si="61"/>
        <v>97.102947818270891</v>
      </c>
      <c r="EG29" s="10">
        <v>190</v>
      </c>
      <c r="EH29" s="2">
        <f t="shared" si="62"/>
        <v>3.1666666666666665</v>
      </c>
      <c r="EI29" s="2">
        <v>42503</v>
      </c>
      <c r="EJ29" s="11">
        <v>190</v>
      </c>
      <c r="EK29" s="11">
        <v>749</v>
      </c>
      <c r="EL29" s="2">
        <f t="shared" si="151"/>
        <v>7490</v>
      </c>
      <c r="EM29" s="2">
        <f t="shared" si="5"/>
        <v>8.088557660892054E-2</v>
      </c>
      <c r="EN29" s="2">
        <f t="shared" si="152"/>
        <v>7.2127621072644305E-5</v>
      </c>
      <c r="EO29" s="2">
        <f t="shared" si="153"/>
        <v>4.2849946665710612E-2</v>
      </c>
      <c r="EP29" s="2">
        <f t="shared" si="63"/>
        <v>0.19013492126456791</v>
      </c>
      <c r="EQ29" s="2">
        <f t="shared" si="64"/>
        <v>6.6318012899991389E-5</v>
      </c>
      <c r="ER29" s="2">
        <f t="shared" si="6"/>
        <v>1.0720816808066478E-2</v>
      </c>
      <c r="ES29" s="2">
        <f t="shared" si="65"/>
        <v>1.0452560612586643</v>
      </c>
      <c r="ET29" s="2">
        <f t="shared" si="66"/>
        <v>3.9398544877536711E-2</v>
      </c>
      <c r="EU29" s="2">
        <f t="shared" si="66"/>
        <v>0.17482026959495536</v>
      </c>
      <c r="EV29" s="2">
        <f t="shared" si="154"/>
        <v>2.5021992286818597</v>
      </c>
      <c r="EW29" s="2">
        <f t="shared" si="155"/>
        <v>97.49780077131814</v>
      </c>
      <c r="EX29" s="2">
        <v>190</v>
      </c>
      <c r="EY29" s="2">
        <f t="shared" si="67"/>
        <v>3.1666666666666665</v>
      </c>
      <c r="EZ29" s="2">
        <v>38697</v>
      </c>
      <c r="FA29" s="11">
        <v>190</v>
      </c>
      <c r="FB29" s="11">
        <v>749</v>
      </c>
      <c r="FC29" s="2">
        <f t="shared" si="156"/>
        <v>7500</v>
      </c>
      <c r="FD29" s="2">
        <f t="shared" si="7"/>
        <v>7.1671716001982688E-2</v>
      </c>
      <c r="FE29" s="2">
        <f t="shared" si="157"/>
        <v>6.3911399165905955E-5</v>
      </c>
      <c r="FF29" s="2">
        <f t="shared" si="158"/>
        <v>3.8141217120647122E-2</v>
      </c>
      <c r="FG29" s="2">
        <f t="shared" si="68"/>
        <v>0.16798376203197984</v>
      </c>
      <c r="FH29" s="2">
        <f t="shared" si="69"/>
        <v>7.3993139640297705E-5</v>
      </c>
      <c r="FI29" s="2">
        <f t="shared" si="8"/>
        <v>1.2076223094224722E-2</v>
      </c>
      <c r="FJ29" s="2">
        <f t="shared" si="70"/>
        <v>1.1731855677091769</v>
      </c>
      <c r="FK29" s="2">
        <f t="shared" si="71"/>
        <v>4.4157825384684664E-2</v>
      </c>
      <c r="FL29" s="2">
        <f t="shared" si="71"/>
        <v>0.19448245733236141</v>
      </c>
      <c r="FM29" s="2">
        <f t="shared" si="159"/>
        <v>2.8516152314016425</v>
      </c>
      <c r="FN29" s="2">
        <f t="shared" si="160"/>
        <v>97.148384768598362</v>
      </c>
      <c r="FO29" s="9">
        <v>190</v>
      </c>
      <c r="FP29" s="2">
        <f t="shared" si="72"/>
        <v>3.1666666666666665</v>
      </c>
      <c r="FQ29" s="2">
        <v>115398</v>
      </c>
      <c r="FR29" s="2">
        <v>90</v>
      </c>
      <c r="FS29" s="2">
        <v>777</v>
      </c>
      <c r="FT29" s="2">
        <f t="shared" si="161"/>
        <v>4665</v>
      </c>
      <c r="FU29" s="2">
        <f t="shared" si="73"/>
        <v>0.24713239286768213</v>
      </c>
      <c r="FV29" s="2">
        <f t="shared" si="74"/>
        <v>2.2037391998476762E-4</v>
      </c>
      <c r="FW29" s="2">
        <f t="shared" si="162"/>
        <v>0.13068208975252285</v>
      </c>
      <c r="FX29" s="2">
        <f t="shared" si="163"/>
        <v>0.57589244606062395</v>
      </c>
      <c r="FY29" s="2">
        <f t="shared" si="164"/>
        <v>1.9478436352259686E-4</v>
      </c>
      <c r="FZ29" s="2">
        <f t="shared" si="75"/>
        <v>3.3008944502551131E-2</v>
      </c>
      <c r="GA29" s="2">
        <f t="shared" si="165"/>
        <v>3.0901666601211373</v>
      </c>
      <c r="GB29" s="2">
        <f t="shared" si="166"/>
        <v>0.11550744152487506</v>
      </c>
      <c r="GC29" s="2">
        <f t="shared" si="166"/>
        <v>0.50902050283964484</v>
      </c>
      <c r="GD29" s="2">
        <f t="shared" si="194"/>
        <v>6.3839602662148032</v>
      </c>
      <c r="GE29" s="2">
        <f t="shared" si="76"/>
        <v>93.6160397337852</v>
      </c>
      <c r="GF29" s="2">
        <v>190</v>
      </c>
      <c r="GG29" s="2">
        <f t="shared" si="77"/>
        <v>3.1666666666666665</v>
      </c>
      <c r="GH29" s="2">
        <v>57514</v>
      </c>
      <c r="GI29" s="2">
        <v>95</v>
      </c>
      <c r="GJ29" s="11">
        <v>775</v>
      </c>
      <c r="GK29" s="2">
        <f t="shared" si="167"/>
        <v>3875</v>
      </c>
      <c r="GL29" s="2">
        <f>GH29/GH5 *GH4</f>
        <v>0.15578060277330849</v>
      </c>
      <c r="GM29" s="2">
        <f t="shared" si="78"/>
        <v>1.3891332371440544E-4</v>
      </c>
      <c r="GN29" s="2">
        <f>(GM29+GM28)/2*(GF29-GF28)*60</f>
        <v>8.1088001931123185E-2</v>
      </c>
      <c r="GO29" s="2">
        <f>GN29/GH6*100</f>
        <v>0.35582079920629767</v>
      </c>
      <c r="GP29" s="2">
        <f>GM29*GP8</f>
        <v>1.2234686296736904E-4</v>
      </c>
      <c r="GQ29" s="2">
        <f>GP29/GH6/GV29*100*3600</f>
        <v>2.0180002441457012E-2</v>
      </c>
      <c r="GR29" s="2">
        <f>GP29/GH6*3600*100</f>
        <v>1.9327250282264625</v>
      </c>
      <c r="GS29" s="2">
        <f>GN29*GP8</f>
        <v>7.1417646596386802E-2</v>
      </c>
      <c r="GT29" s="2">
        <f>GO29*GP8</f>
        <v>0.31338648732452845</v>
      </c>
      <c r="GU29" s="2">
        <f t="shared" si="168"/>
        <v>4.2257287216206034</v>
      </c>
      <c r="GV29" s="2">
        <f t="shared" si="79"/>
        <v>95.774271278379402</v>
      </c>
      <c r="GW29" s="15">
        <v>190</v>
      </c>
      <c r="GX29" s="2">
        <f t="shared" si="80"/>
        <v>3.1666666666666665</v>
      </c>
      <c r="GY29" s="2">
        <v>87754</v>
      </c>
      <c r="GZ29" s="11">
        <v>250</v>
      </c>
      <c r="HA29" s="11">
        <v>775</v>
      </c>
      <c r="HB29" s="2">
        <f t="shared" si="169"/>
        <v>54250</v>
      </c>
      <c r="HC29" s="2">
        <f t="shared" si="9"/>
        <v>0.16253145634126648</v>
      </c>
      <c r="HD29" s="2">
        <f t="shared" si="170"/>
        <v>1.449332227925914E-4</v>
      </c>
      <c r="HE29" s="2">
        <f t="shared" si="171"/>
        <v>8.5398194547165532E-2</v>
      </c>
      <c r="HF29" s="2">
        <f t="shared" si="81"/>
        <v>0.37859851105302944</v>
      </c>
      <c r="HG29" s="2">
        <f t="shared" si="82"/>
        <v>1.4525673954397813E-4</v>
      </c>
      <c r="HH29" s="2">
        <f t="shared" si="10"/>
        <v>2.436436420561424E-2</v>
      </c>
      <c r="HI29" s="2">
        <f t="shared" si="83"/>
        <v>2.3182966358032369</v>
      </c>
      <c r="HJ29" s="2">
        <f t="shared" si="84"/>
        <v>8.5588818518273435E-2</v>
      </c>
      <c r="HK29" s="2">
        <f t="shared" si="84"/>
        <v>0.37944361032023483</v>
      </c>
      <c r="HL29" s="2">
        <f t="shared" si="172"/>
        <v>4.8488761603294597</v>
      </c>
      <c r="HM29" s="15">
        <f t="shared" si="173"/>
        <v>95.151123839670547</v>
      </c>
      <c r="HN29" s="9">
        <v>190</v>
      </c>
      <c r="HO29" s="2">
        <f t="shared" si="85"/>
        <v>3.1666666666666665</v>
      </c>
      <c r="HP29" s="2">
        <v>300622</v>
      </c>
      <c r="HQ29" s="11">
        <v>105</v>
      </c>
      <c r="HR29" s="11">
        <v>802</v>
      </c>
      <c r="HS29" s="2">
        <f t="shared" si="174"/>
        <v>4007.5</v>
      </c>
      <c r="HT29" s="2">
        <f t="shared" si="86"/>
        <v>0.7049376407924175</v>
      </c>
      <c r="HU29" s="2">
        <f t="shared" si="87"/>
        <v>6.2860991003075586E-4</v>
      </c>
      <c r="HV29" s="2">
        <f>(HU29+HU28)/2*(EY29-EY28)*60</f>
        <v>6.0385001240292318E-3</v>
      </c>
      <c r="HW29" s="2">
        <f t="shared" si="88"/>
        <v>2.6648161852901055E-2</v>
      </c>
      <c r="HX29" s="2">
        <f t="shared" si="89"/>
        <v>5.2494524064458105E-4</v>
      </c>
      <c r="HY29" s="2">
        <f t="shared" si="90"/>
        <v>8.356944802315365E-2</v>
      </c>
      <c r="HZ29" s="2">
        <f t="shared" si="175"/>
        <v>8.3397816705155403</v>
      </c>
      <c r="IA29" s="2">
        <f t="shared" si="91"/>
        <v>5.042685217268951E-3</v>
      </c>
      <c r="IB29" s="2">
        <f t="shared" si="91"/>
        <v>2.2253587659670306E-2</v>
      </c>
      <c r="IC29" s="2">
        <f t="shared" si="176"/>
        <v>0.20537567503221768</v>
      </c>
      <c r="ID29" s="2">
        <f t="shared" si="92"/>
        <v>99.794624324967785</v>
      </c>
      <c r="IE29" s="2">
        <v>190</v>
      </c>
      <c r="IF29" s="2">
        <f t="shared" si="93"/>
        <v>3.1666666666666665</v>
      </c>
      <c r="IG29" s="2">
        <v>149655</v>
      </c>
      <c r="IH29" s="2">
        <v>95</v>
      </c>
      <c r="II29" s="11">
        <v>800</v>
      </c>
      <c r="IJ29" s="2">
        <f t="shared" si="177"/>
        <v>3997.5</v>
      </c>
      <c r="IK29" s="2">
        <f>IG29/IG5 *IG4</f>
        <v>0.42203705014409987</v>
      </c>
      <c r="IL29" s="2">
        <f t="shared" si="94"/>
        <v>3.7634062471470425E-4</v>
      </c>
      <c r="IM29" s="2">
        <f t="shared" si="178"/>
        <v>0.22086671944392178</v>
      </c>
      <c r="IN29" s="2">
        <f>IM29/IG6*100</f>
        <v>0.97371464602816116</v>
      </c>
      <c r="IO29" s="2">
        <f>IL29*IO8</f>
        <v>2.814505003419129E-4</v>
      </c>
      <c r="IP29" s="2">
        <f>IO29/IG6/IU29*100*3600</f>
        <v>4.8466080316422529E-2</v>
      </c>
      <c r="IQ29" s="2">
        <f>IO29/IG6*3600*100</f>
        <v>4.4668970953047733</v>
      </c>
      <c r="IR29" s="2">
        <f>IM29*IO8</f>
        <v>0.16517761999117994</v>
      </c>
      <c r="IS29" s="2">
        <f>IN29*IO8</f>
        <v>0.72820327202950208</v>
      </c>
      <c r="IT29" s="2">
        <f t="shared" si="179"/>
        <v>7.8345707731767025</v>
      </c>
      <c r="IU29" s="2">
        <f t="shared" si="95"/>
        <v>92.165429226823292</v>
      </c>
      <c r="IW29" s="11">
        <v>76</v>
      </c>
      <c r="IX29" s="11">
        <v>860</v>
      </c>
      <c r="IY29" s="2">
        <f t="shared" si="180"/>
        <v>3438</v>
      </c>
      <c r="IZ29" s="2"/>
      <c r="JA29" s="2"/>
      <c r="JB29" s="2"/>
      <c r="JC29" s="2"/>
      <c r="JD29" s="2"/>
      <c r="JE29" s="2"/>
      <c r="JF29" s="2"/>
      <c r="JG29" s="2"/>
      <c r="JH29" s="2"/>
      <c r="JI29" s="2"/>
      <c r="JM29" s="18">
        <v>90</v>
      </c>
      <c r="JN29" s="11">
        <v>850</v>
      </c>
      <c r="JO29" s="2">
        <f t="shared" si="187"/>
        <v>4252.5</v>
      </c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9"/>
      <c r="KS29" s="2"/>
      <c r="KU29" s="11">
        <v>38</v>
      </c>
      <c r="KV29" s="11">
        <v>915</v>
      </c>
      <c r="KW29" s="2">
        <f t="shared" si="191"/>
        <v>1828</v>
      </c>
      <c r="LD29" s="2"/>
      <c r="LH29" s="2"/>
      <c r="LI29" s="10"/>
      <c r="LJ29" s="2"/>
      <c r="LK29" s="2"/>
      <c r="LL29" s="11"/>
      <c r="LM29" s="11"/>
      <c r="LN29" s="2"/>
      <c r="LO29" s="2"/>
      <c r="LP29" s="2"/>
      <c r="LQ29" s="2"/>
      <c r="LR29" s="2"/>
      <c r="LS29" s="2"/>
      <c r="LT29" s="2"/>
      <c r="LU29" s="2"/>
      <c r="LV29" s="2"/>
      <c r="LW29" s="2"/>
      <c r="LX29" s="2"/>
      <c r="LY29" s="2"/>
    </row>
    <row r="30" spans="1:354" x14ac:dyDescent="0.25">
      <c r="A30" s="10">
        <v>430</v>
      </c>
      <c r="B30" s="2">
        <f t="shared" si="21"/>
        <v>7.166666666666667</v>
      </c>
      <c r="C30" s="2">
        <v>23303</v>
      </c>
      <c r="D30" s="11">
        <v>500</v>
      </c>
      <c r="E30" s="11">
        <v>676</v>
      </c>
      <c r="F30" s="2">
        <f t="shared" si="114"/>
        <v>6760</v>
      </c>
      <c r="G30" s="2">
        <f t="shared" si="115"/>
        <v>4.9026920026009363E-2</v>
      </c>
      <c r="H30" s="2">
        <f t="shared" si="116"/>
        <v>4.3718487995606974E-5</v>
      </c>
      <c r="I30" s="2">
        <f t="shared" si="117"/>
        <v>2.6339718315750042E-2</v>
      </c>
      <c r="J30" s="2">
        <f t="shared" si="22"/>
        <v>0.11641452817469455</v>
      </c>
      <c r="K30" s="2">
        <f t="shared" si="23"/>
        <v>1.6015717224241869E-5</v>
      </c>
      <c r="L30" s="2">
        <f t="shared" si="0"/>
        <v>2.5777669610569697E-3</v>
      </c>
      <c r="M30" s="2">
        <f t="shared" si="24"/>
        <v>0.25482671113185268</v>
      </c>
      <c r="N30" s="2">
        <f t="shared" si="25"/>
        <v>9.649223924524249E-3</v>
      </c>
      <c r="O30" s="2">
        <f t="shared" si="25"/>
        <v>4.2646995573744344E-2</v>
      </c>
      <c r="P30" s="2">
        <f t="shared" si="118"/>
        <v>1.1443955246577799</v>
      </c>
      <c r="Q30" s="2">
        <f t="shared" si="119"/>
        <v>98.855604475342219</v>
      </c>
      <c r="R30" s="10">
        <v>300</v>
      </c>
      <c r="S30" s="2">
        <f t="shared" si="26"/>
        <v>5</v>
      </c>
      <c r="T30" s="2">
        <v>15649</v>
      </c>
      <c r="U30" s="11">
        <v>290</v>
      </c>
      <c r="V30" s="11">
        <v>675</v>
      </c>
      <c r="W30" s="2">
        <f t="shared" si="120"/>
        <v>6750</v>
      </c>
      <c r="X30" s="2">
        <f t="shared" si="27"/>
        <v>4.4740167069210558E-2</v>
      </c>
      <c r="Y30" s="2">
        <f t="shared" si="28"/>
        <v>3.9895886910682242E-5</v>
      </c>
      <c r="Z30" s="2">
        <f t="shared" si="121"/>
        <v>2.3955887976542706E-2</v>
      </c>
      <c r="AA30" s="2">
        <f t="shared" si="29"/>
        <v>0.10565915094978436</v>
      </c>
      <c r="AB30" s="2">
        <f t="shared" si="30"/>
        <v>1.4776303468528441E-5</v>
      </c>
      <c r="AC30" s="2">
        <f t="shared" si="1"/>
        <v>2.3636484573942079E-3</v>
      </c>
      <c r="AD30" s="2">
        <f t="shared" si="31"/>
        <v>0.23461898171686948</v>
      </c>
      <c r="AE30" s="2">
        <f t="shared" si="32"/>
        <v>8.872580559292886E-3</v>
      </c>
      <c r="AF30" s="2">
        <f t="shared" si="32"/>
        <v>3.9133148791913153E-2</v>
      </c>
      <c r="AG30" s="2">
        <f t="shared" si="122"/>
        <v>0.73863099949979816</v>
      </c>
      <c r="AH30" s="2">
        <f t="shared" si="33"/>
        <v>99.261369000500196</v>
      </c>
      <c r="AI30" s="2">
        <v>930</v>
      </c>
      <c r="AJ30" s="2">
        <f t="shared" si="34"/>
        <v>15.5</v>
      </c>
      <c r="AK30" s="2">
        <v>31720</v>
      </c>
      <c r="AL30" s="11">
        <v>350</v>
      </c>
      <c r="AM30" s="11">
        <v>674</v>
      </c>
      <c r="AN30" s="2">
        <f t="shared" si="123"/>
        <v>6745</v>
      </c>
      <c r="AO30" s="2">
        <f t="shared" si="2"/>
        <v>6.2708901135983722E-2</v>
      </c>
      <c r="AP30" s="2">
        <f t="shared" si="124"/>
        <v>5.5919040806087538E-5</v>
      </c>
      <c r="AQ30" s="2">
        <f t="shared" si="125"/>
        <v>0.20113402026131608</v>
      </c>
      <c r="AR30" s="2">
        <f t="shared" si="35"/>
        <v>0.89204972751322131</v>
      </c>
      <c r="AS30" s="2">
        <f t="shared" si="36"/>
        <v>2.4107022877860056E-5</v>
      </c>
      <c r="AT30" s="2">
        <f t="shared" si="3"/>
        <v>4.0306046037343031E-3</v>
      </c>
      <c r="AU30" s="2">
        <f t="shared" si="37"/>
        <v>0.38490150687128538</v>
      </c>
      <c r="AV30" s="2">
        <f t="shared" si="38"/>
        <v>8.6710042913104898E-2</v>
      </c>
      <c r="AW30" s="2">
        <f t="shared" si="38"/>
        <v>0.38456781231141901</v>
      </c>
      <c r="AX30" s="2">
        <f t="shared" si="126"/>
        <v>4.5052678909067243</v>
      </c>
      <c r="AY30" s="2">
        <f t="shared" si="127"/>
        <v>95.494732109093277</v>
      </c>
      <c r="AZ30" s="2">
        <v>290</v>
      </c>
      <c r="BA30" s="2">
        <f t="shared" si="39"/>
        <v>4.833333333333333</v>
      </c>
      <c r="BB30" s="2">
        <v>23355</v>
      </c>
      <c r="BC30" s="11">
        <v>240</v>
      </c>
      <c r="BD30" s="11">
        <v>702</v>
      </c>
      <c r="BE30" s="2">
        <f t="shared" si="128"/>
        <v>7025</v>
      </c>
      <c r="BF30" s="2">
        <f t="shared" si="40"/>
        <v>5.4219248681380186E-2</v>
      </c>
      <c r="BG30" s="2">
        <f t="shared" si="41"/>
        <v>4.8348612789672119E-5</v>
      </c>
      <c r="BH30" s="2">
        <f t="shared" si="129"/>
        <v>2.8430350626661667E-2</v>
      </c>
      <c r="BI30" s="2">
        <f t="shared" si="130"/>
        <v>0.12578688004009231</v>
      </c>
      <c r="BJ30" s="2">
        <f t="shared" si="131"/>
        <v>2.7272045530021867E-5</v>
      </c>
      <c r="BK30" s="2">
        <f t="shared" si="4"/>
        <v>4.3875218535187749E-3</v>
      </c>
      <c r="BL30" s="2">
        <f t="shared" si="132"/>
        <v>0.4343835231752885</v>
      </c>
      <c r="BM30" s="2">
        <f t="shared" si="133"/>
        <v>1.6036733749600116E-2</v>
      </c>
      <c r="BN30" s="2">
        <f t="shared" si="133"/>
        <v>7.0952719890275698E-2</v>
      </c>
      <c r="BO30" s="2">
        <f t="shared" si="134"/>
        <v>1.1374211706417603</v>
      </c>
      <c r="BP30" s="2">
        <f t="shared" si="135"/>
        <v>98.862578829358242</v>
      </c>
      <c r="BQ30" s="10">
        <v>200</v>
      </c>
      <c r="BR30" s="2">
        <f t="shared" si="42"/>
        <v>3.3333333333333335</v>
      </c>
      <c r="BS30" s="2">
        <v>13163</v>
      </c>
      <c r="BT30" s="11">
        <v>130</v>
      </c>
      <c r="BU30" s="11">
        <v>701</v>
      </c>
      <c r="BV30" s="2">
        <f t="shared" si="136"/>
        <v>7000</v>
      </c>
      <c r="BW30" s="2">
        <f t="shared" si="43"/>
        <v>2.9480953925258697E-2</v>
      </c>
      <c r="BX30" s="2">
        <f t="shared" si="137"/>
        <v>2.6288878224385863E-5</v>
      </c>
      <c r="BY30" s="2">
        <f t="shared" si="138"/>
        <v>1.5711014923646113E-2</v>
      </c>
      <c r="BZ30" s="2">
        <f t="shared" si="44"/>
        <v>6.9491936287601572E-2</v>
      </c>
      <c r="CA30" s="2">
        <f t="shared" si="45"/>
        <v>2.2908299362438299E-5</v>
      </c>
      <c r="CB30" s="2">
        <f t="shared" si="46"/>
        <v>3.6772210980677931E-3</v>
      </c>
      <c r="CC30" s="2">
        <f t="shared" si="47"/>
        <v>0.36477538306460383</v>
      </c>
      <c r="CD30" s="2">
        <f t="shared" si="48"/>
        <v>1.3690680526062227E-2</v>
      </c>
      <c r="CE30" s="2">
        <f t="shared" si="48"/>
        <v>6.0555724978601878E-2</v>
      </c>
      <c r="CF30" s="2">
        <f t="shared" si="139"/>
        <v>0.80134608814353703</v>
      </c>
      <c r="CG30" s="2">
        <f t="shared" si="140"/>
        <v>99.198653911856468</v>
      </c>
      <c r="CH30" s="40">
        <v>200</v>
      </c>
      <c r="CI30" s="40">
        <v>3.3333333333333335</v>
      </c>
      <c r="CJ30" s="40">
        <v>23437</v>
      </c>
      <c r="CK30" s="40">
        <v>200</v>
      </c>
      <c r="CL30" s="40">
        <v>727</v>
      </c>
      <c r="CM30" s="40">
        <v>7270</v>
      </c>
      <c r="CN30" s="40">
        <v>4.9459483013801174E-2</v>
      </c>
      <c r="CO30" s="40">
        <v>4.4104214852996495E-5</v>
      </c>
      <c r="CP30" s="40">
        <v>2.6124365861531926E-2</v>
      </c>
      <c r="CQ30" s="40">
        <v>0.11512689985603576</v>
      </c>
      <c r="CR30" s="40">
        <v>3.3973640239691878E-5</v>
      </c>
      <c r="CS30" s="40">
        <v>5.4621490313897609E-3</v>
      </c>
      <c r="CT30" s="40">
        <v>0.53898370716686539</v>
      </c>
      <c r="CU30" s="40">
        <v>2.0123695892286658E-2</v>
      </c>
      <c r="CV30" s="40">
        <v>8.8682677849649019E-2</v>
      </c>
      <c r="CW30" s="40">
        <v>1.3238737959280624</v>
      </c>
      <c r="CX30" s="40">
        <v>98.676126204071934</v>
      </c>
      <c r="CY30" s="10">
        <v>210</v>
      </c>
      <c r="CZ30" s="2">
        <f t="shared" si="49"/>
        <v>3.5</v>
      </c>
      <c r="DA30" s="2">
        <v>18531</v>
      </c>
      <c r="DB30" s="11">
        <v>140</v>
      </c>
      <c r="DC30" s="11">
        <v>725</v>
      </c>
      <c r="DD30" s="2">
        <f t="shared" si="141"/>
        <v>7250</v>
      </c>
      <c r="DE30" s="2">
        <f t="shared" si="50"/>
        <v>4.1503574959277437E-2</v>
      </c>
      <c r="DF30" s="2">
        <f t="shared" si="51"/>
        <v>3.7009739601617733E-5</v>
      </c>
      <c r="DG30" s="2">
        <f t="shared" si="142"/>
        <v>4.4125291932989155E-2</v>
      </c>
      <c r="DH30" s="2">
        <f t="shared" si="52"/>
        <v>0.19406395572507598</v>
      </c>
      <c r="DI30" s="2">
        <f t="shared" si="53"/>
        <v>3.4668888375711252E-5</v>
      </c>
      <c r="DJ30" s="2">
        <f t="shared" si="54"/>
        <v>5.5584415876674537E-3</v>
      </c>
      <c r="DK30" s="2">
        <f t="shared" si="55"/>
        <v>0.54890818318883128</v>
      </c>
      <c r="DL30" s="2">
        <f t="shared" si="56"/>
        <v>4.1334384868344363E-2</v>
      </c>
      <c r="DM30" s="2">
        <f t="shared" si="56"/>
        <v>0.1817894881510472</v>
      </c>
      <c r="DN30" s="2">
        <f t="shared" si="143"/>
        <v>1.2478273754469325</v>
      </c>
      <c r="DO30" s="2">
        <f t="shared" si="57"/>
        <v>98.752172624553069</v>
      </c>
      <c r="DP30" s="6">
        <v>200</v>
      </c>
      <c r="DQ30" s="2">
        <f t="shared" si="58"/>
        <v>3.3333333333333335</v>
      </c>
      <c r="DR30" s="2">
        <v>55304</v>
      </c>
      <c r="DS30" s="11">
        <v>100</v>
      </c>
      <c r="DT30" s="11">
        <v>748</v>
      </c>
      <c r="DU30" s="2">
        <f t="shared" si="144"/>
        <v>3740</v>
      </c>
      <c r="DV30" s="2">
        <f t="shared" si="145"/>
        <v>0.12047817781979668</v>
      </c>
      <c r="DW30" s="2">
        <f t="shared" si="59"/>
        <v>1.0743329925586007E-4</v>
      </c>
      <c r="DX30" s="2">
        <f>(DW30+DW29)/2*(CH30-CH29)*60</f>
        <v>6.2976807920689312E-2</v>
      </c>
      <c r="DY30" s="2">
        <f t="shared" si="146"/>
        <v>0.27825829192837431</v>
      </c>
      <c r="DZ30" s="2">
        <f t="shared" si="147"/>
        <v>1.0028729439238159E-4</v>
      </c>
      <c r="EA30" s="2">
        <f t="shared" si="60"/>
        <v>1.647201631299457E-2</v>
      </c>
      <c r="EB30" s="2">
        <f t="shared" si="148"/>
        <v>1.5952027385952667</v>
      </c>
      <c r="EC30" s="2">
        <f t="shared" si="149"/>
        <v>5.8787859253890844E-2</v>
      </c>
      <c r="ED30" s="2">
        <f t="shared" si="149"/>
        <v>0.25974973712091393</v>
      </c>
      <c r="EE30" s="2">
        <f t="shared" si="150"/>
        <v>3.1568019188500247</v>
      </c>
      <c r="EF30" s="2">
        <f t="shared" si="61"/>
        <v>96.843198081149978</v>
      </c>
      <c r="EG30" s="10">
        <v>200</v>
      </c>
      <c r="EH30" s="2">
        <f t="shared" si="62"/>
        <v>3.3333333333333335</v>
      </c>
      <c r="EI30" s="2">
        <v>42975</v>
      </c>
      <c r="EJ30" s="11">
        <v>200</v>
      </c>
      <c r="EK30" s="11">
        <v>750</v>
      </c>
      <c r="EL30" s="2">
        <f t="shared" si="151"/>
        <v>7495</v>
      </c>
      <c r="EM30" s="2">
        <f t="shared" si="5"/>
        <v>8.1783818901450728E-2</v>
      </c>
      <c r="EN30" s="2">
        <f t="shared" si="152"/>
        <v>7.2928605406604003E-5</v>
      </c>
      <c r="EO30" s="2">
        <f t="shared" si="153"/>
        <v>4.351686794377449E-2</v>
      </c>
      <c r="EP30" s="2">
        <f t="shared" si="63"/>
        <v>0.19309420207029671</v>
      </c>
      <c r="EQ30" s="2">
        <f t="shared" si="64"/>
        <v>6.7054480963158622E-5</v>
      </c>
      <c r="ER30" s="2">
        <f t="shared" si="6"/>
        <v>1.0859647696188435E-2</v>
      </c>
      <c r="ES30" s="2">
        <f t="shared" si="65"/>
        <v>1.0568637327386565</v>
      </c>
      <c r="ET30" s="2">
        <f t="shared" si="66"/>
        <v>4.0011748158945003E-2</v>
      </c>
      <c r="EU30" s="2">
        <f t="shared" si="66"/>
        <v>0.17754119147939351</v>
      </c>
      <c r="EV30" s="2">
        <f t="shared" si="154"/>
        <v>2.6797404201612531</v>
      </c>
      <c r="EW30" s="2">
        <f t="shared" si="155"/>
        <v>97.320259579838748</v>
      </c>
      <c r="EX30" s="2">
        <v>200</v>
      </c>
      <c r="EY30" s="2">
        <f t="shared" si="67"/>
        <v>3.3333333333333335</v>
      </c>
      <c r="EZ30" s="2">
        <v>40796</v>
      </c>
      <c r="FA30" s="11">
        <v>200</v>
      </c>
      <c r="FB30" s="11">
        <v>749</v>
      </c>
      <c r="FC30" s="2">
        <f t="shared" si="156"/>
        <v>7490</v>
      </c>
      <c r="FD30" s="2">
        <f t="shared" si="7"/>
        <v>7.5559328268777579E-2</v>
      </c>
      <c r="FE30" s="2">
        <f t="shared" si="157"/>
        <v>6.7378076863123726E-5</v>
      </c>
      <c r="FF30" s="2">
        <f t="shared" si="158"/>
        <v>3.9386842808708904E-2</v>
      </c>
      <c r="FG30" s="2">
        <f t="shared" si="68"/>
        <v>0.17346981897930835</v>
      </c>
      <c r="FH30" s="2">
        <f t="shared" si="69"/>
        <v>7.8006670407669454E-5</v>
      </c>
      <c r="FI30" s="2">
        <f t="shared" si="8"/>
        <v>1.2757634487111799E-2</v>
      </c>
      <c r="FJ30" s="2">
        <f t="shared" si="70"/>
        <v>1.2368214182046042</v>
      </c>
      <c r="FK30" s="2">
        <f t="shared" si="71"/>
        <v>4.5599943014390146E-2</v>
      </c>
      <c r="FL30" s="2">
        <f t="shared" si="71"/>
        <v>0.20083391549281507</v>
      </c>
      <c r="FM30" s="2">
        <f t="shared" si="159"/>
        <v>3.0524491468944577</v>
      </c>
      <c r="FN30" s="2">
        <f t="shared" si="160"/>
        <v>96.94755085310554</v>
      </c>
      <c r="FO30" s="2">
        <v>200</v>
      </c>
      <c r="FP30" s="2">
        <f t="shared" si="72"/>
        <v>3.3333333333333335</v>
      </c>
      <c r="FQ30" s="2">
        <v>118014</v>
      </c>
      <c r="FR30" s="2">
        <v>93</v>
      </c>
      <c r="FS30" s="2">
        <v>778</v>
      </c>
      <c r="FT30" s="2">
        <f t="shared" si="161"/>
        <v>2332.5</v>
      </c>
      <c r="FU30" s="2">
        <f t="shared" si="73"/>
        <v>0.25273472860783242</v>
      </c>
      <c r="FV30" s="2">
        <f t="shared" si="74"/>
        <v>2.2536965799305333E-4</v>
      </c>
      <c r="FW30" s="2">
        <f t="shared" si="162"/>
        <v>0.1337230733933463</v>
      </c>
      <c r="FX30" s="2">
        <f t="shared" si="163"/>
        <v>0.58929351357232829</v>
      </c>
      <c r="FY30" s="2">
        <f t="shared" si="164"/>
        <v>1.9920000239827162E-4</v>
      </c>
      <c r="FZ30" s="2">
        <f t="shared" si="75"/>
        <v>3.3946107486815071E-2</v>
      </c>
      <c r="GA30" s="2">
        <f t="shared" si="165"/>
        <v>3.1602187925920378</v>
      </c>
      <c r="GB30" s="2">
        <f t="shared" si="166"/>
        <v>0.11819530977626055</v>
      </c>
      <c r="GC30" s="2">
        <f t="shared" si="166"/>
        <v>0.52086545439276477</v>
      </c>
      <c r="GD30" s="2">
        <f t="shared" si="194"/>
        <v>6.9048257206075681</v>
      </c>
      <c r="GE30" s="2">
        <f t="shared" si="76"/>
        <v>93.095174279392438</v>
      </c>
      <c r="GF30" s="2">
        <v>200</v>
      </c>
      <c r="GG30" s="2">
        <f t="shared" si="77"/>
        <v>3.3333333333333335</v>
      </c>
      <c r="GH30" s="2">
        <v>59191</v>
      </c>
      <c r="GI30" s="2">
        <v>100</v>
      </c>
      <c r="GJ30" s="11">
        <v>775</v>
      </c>
      <c r="GK30" s="2">
        <f t="shared" si="167"/>
        <v>3875</v>
      </c>
      <c r="GL30" s="2">
        <f>GH30/GH5 *GH4</f>
        <v>0.16032287197473488</v>
      </c>
      <c r="GM30" s="2">
        <f t="shared" si="78"/>
        <v>1.4296377480229805E-4</v>
      </c>
      <c r="GN30" s="2">
        <f>(GM30+GM29)/2*(GF30-GF29)*60</f>
        <v>8.4563129555011052E-2</v>
      </c>
      <c r="GO30" s="2">
        <f>GN30/GH6*100</f>
        <v>0.37106994407394378</v>
      </c>
      <c r="GP30" s="2">
        <f>GM30*GP8</f>
        <v>1.2591426723756893E-4</v>
      </c>
      <c r="GQ30" s="2">
        <f>GP30/GH6/GV30*100*3600</f>
        <v>2.083952546379679E-2</v>
      </c>
      <c r="GR30" s="2">
        <f>GP30/GH6*3600*100</f>
        <v>1.9890796527063412</v>
      </c>
      <c r="GS30" s="2">
        <f>GN30*GP8</f>
        <v>7.4478339061481394E-2</v>
      </c>
      <c r="GT30" s="2">
        <f>GO30*GP8</f>
        <v>0.32681705674440031</v>
      </c>
      <c r="GU30" s="2">
        <f t="shared" si="168"/>
        <v>4.5525457783650038</v>
      </c>
      <c r="GV30" s="2">
        <f t="shared" si="79"/>
        <v>95.447454221634999</v>
      </c>
      <c r="GW30" s="2">
        <v>200</v>
      </c>
      <c r="GX30" s="2">
        <f t="shared" si="80"/>
        <v>3.3333333333333335</v>
      </c>
      <c r="GY30" s="2">
        <v>90795</v>
      </c>
      <c r="GZ30" s="11">
        <v>260</v>
      </c>
      <c r="HA30" s="11">
        <v>775</v>
      </c>
      <c r="HB30" s="2">
        <f t="shared" si="169"/>
        <v>7750</v>
      </c>
      <c r="HC30" s="2">
        <f t="shared" si="9"/>
        <v>0.16816377120707077</v>
      </c>
      <c r="HD30" s="2">
        <f t="shared" si="170"/>
        <v>1.4995569391085693E-4</v>
      </c>
      <c r="HE30" s="2">
        <f t="shared" si="171"/>
        <v>8.8466675011034501E-2</v>
      </c>
      <c r="HF30" s="2">
        <f t="shared" si="81"/>
        <v>0.39220210233474539</v>
      </c>
      <c r="HG30" s="2">
        <f t="shared" si="82"/>
        <v>1.5029042171177948E-4</v>
      </c>
      <c r="HH30" s="2">
        <f t="shared" si="10"/>
        <v>2.5313250593730137E-2</v>
      </c>
      <c r="HI30" s="2">
        <f t="shared" si="83"/>
        <v>2.3986341710663321</v>
      </c>
      <c r="HJ30" s="2">
        <f t="shared" si="84"/>
        <v>8.8664148376727286E-2</v>
      </c>
      <c r="HK30" s="2">
        <f t="shared" si="84"/>
        <v>0.39307756723913079</v>
      </c>
      <c r="HL30" s="2">
        <f t="shared" si="172"/>
        <v>5.2419537275685908</v>
      </c>
      <c r="HM30" s="2">
        <f t="shared" si="173"/>
        <v>94.758046272431415</v>
      </c>
      <c r="HN30" s="2"/>
      <c r="HO30" s="2"/>
      <c r="HQ30" s="11">
        <v>110</v>
      </c>
      <c r="HR30" s="11">
        <v>802</v>
      </c>
      <c r="HS30" s="2">
        <f t="shared" si="174"/>
        <v>4010</v>
      </c>
      <c r="HT30" s="11"/>
      <c r="HU30" s="11"/>
      <c r="HV30" s="11"/>
      <c r="HW30" s="11"/>
      <c r="HX30" s="11"/>
      <c r="HY30" s="11"/>
      <c r="HZ30" s="2"/>
      <c r="IA30" s="11"/>
      <c r="IB30" s="11"/>
      <c r="IC30" s="11"/>
      <c r="ID30" s="2"/>
      <c r="IE30" s="2">
        <v>200</v>
      </c>
      <c r="IF30" s="2">
        <f t="shared" si="93"/>
        <v>3.3333333333333335</v>
      </c>
      <c r="IG30" s="2">
        <v>158282</v>
      </c>
      <c r="IH30" s="32">
        <v>100</v>
      </c>
      <c r="II30" s="11">
        <v>799</v>
      </c>
      <c r="IJ30" s="2">
        <f t="shared" si="177"/>
        <v>3997.5</v>
      </c>
      <c r="IK30" s="2">
        <f>IG30/IG5 *IG4</f>
        <v>0.44636576372930015</v>
      </c>
      <c r="IL30" s="2">
        <f t="shared" si="94"/>
        <v>3.9803512586343803E-4</v>
      </c>
      <c r="IM30" s="2">
        <f t="shared" si="178"/>
        <v>0.23231272517344267</v>
      </c>
      <c r="IN30" s="2">
        <f>IM30/IG6*100</f>
        <v>1.024175591187382</v>
      </c>
      <c r="IO30" s="2">
        <f>IL30*IO8</f>
        <v>2.9767497307219042E-4</v>
      </c>
      <c r="IP30" s="2">
        <f>IO30/IG6/IU30*100*3600</f>
        <v>5.168951793222764E-2</v>
      </c>
      <c r="IQ30" s="2">
        <f>IO30/IG6*3600*100</f>
        <v>4.7243954832049049</v>
      </c>
      <c r="IR30" s="2">
        <f>IM30*IO8</f>
        <v>0.17373764202423098</v>
      </c>
      <c r="IS30" s="2">
        <f>IN30*IO8</f>
        <v>0.76594104820913977</v>
      </c>
      <c r="IT30" s="2">
        <f t="shared" si="179"/>
        <v>8.600511821385842</v>
      </c>
      <c r="IU30" s="2">
        <f t="shared" si="95"/>
        <v>91.399488178614163</v>
      </c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KG30" s="2"/>
      <c r="KH30" s="2"/>
      <c r="KI30" s="2"/>
      <c r="KJ30" s="2"/>
      <c r="KK30" s="2"/>
      <c r="KL30" s="2"/>
      <c r="KM30" s="2"/>
      <c r="KN30" s="2"/>
      <c r="KO30" s="2"/>
      <c r="KP30" s="2"/>
      <c r="KQ30" s="2"/>
      <c r="KR30" s="2"/>
      <c r="KS30" s="2"/>
      <c r="KU30" s="18">
        <v>40</v>
      </c>
      <c r="KV30" s="11">
        <v>915</v>
      </c>
      <c r="KW30" s="2">
        <f t="shared" si="191"/>
        <v>1830</v>
      </c>
      <c r="LD30" s="2"/>
      <c r="LH30" s="2"/>
      <c r="LI30" s="10"/>
      <c r="LJ30" s="2"/>
      <c r="LK30" s="2"/>
      <c r="LL30" s="11"/>
      <c r="LM30" s="11"/>
      <c r="LN30" s="2"/>
      <c r="LO30" s="2"/>
      <c r="LP30" s="2"/>
      <c r="LQ30" s="2"/>
      <c r="LR30" s="2"/>
      <c r="LS30" s="2"/>
      <c r="LT30" s="2"/>
      <c r="LU30" s="2"/>
      <c r="LV30" s="2"/>
      <c r="LW30" s="2"/>
      <c r="LX30" s="2"/>
      <c r="LY30" s="2"/>
    </row>
    <row r="31" spans="1:354" x14ac:dyDescent="0.25">
      <c r="A31" s="10">
        <v>440</v>
      </c>
      <c r="B31" s="2">
        <f t="shared" si="21"/>
        <v>7.333333333333333</v>
      </c>
      <c r="C31" s="2">
        <v>23606</v>
      </c>
      <c r="D31" s="11">
        <v>510</v>
      </c>
      <c r="E31" s="11">
        <v>676</v>
      </c>
      <c r="F31" s="2">
        <f t="shared" si="114"/>
        <v>6760</v>
      </c>
      <c r="G31" s="2">
        <f t="shared" si="115"/>
        <v>4.9664398323562495E-2</v>
      </c>
      <c r="H31" s="2">
        <f t="shared" si="116"/>
        <v>4.4286942780942273E-5</v>
      </c>
      <c r="I31" s="2">
        <f t="shared" si="117"/>
        <v>2.6401629232964775E-2</v>
      </c>
      <c r="J31" s="2">
        <f t="shared" si="22"/>
        <v>0.11668815791249271</v>
      </c>
      <c r="K31" s="2">
        <f t="shared" si="23"/>
        <v>1.6223963472319159E-5</v>
      </c>
      <c r="L31" s="2">
        <f t="shared" si="0"/>
        <v>2.6124143420861124E-3</v>
      </c>
      <c r="M31" s="2">
        <f t="shared" si="24"/>
        <v>0.25814012543357129</v>
      </c>
      <c r="N31" s="2">
        <f t="shared" si="25"/>
        <v>9.6719042089683099E-3</v>
      </c>
      <c r="O31" s="2">
        <f t="shared" si="25"/>
        <v>4.2747236380452004E-2</v>
      </c>
      <c r="P31" s="2">
        <f t="shared" si="118"/>
        <v>1.1871427610382319</v>
      </c>
      <c r="Q31" s="2">
        <f t="shared" si="119"/>
        <v>98.812857238961769</v>
      </c>
      <c r="R31" s="10">
        <v>390</v>
      </c>
      <c r="S31" s="2">
        <f t="shared" si="26"/>
        <v>6.5</v>
      </c>
      <c r="T31" s="2">
        <v>20488</v>
      </c>
      <c r="U31" s="11">
        <v>300</v>
      </c>
      <c r="V31" s="11">
        <v>675</v>
      </c>
      <c r="W31" s="2">
        <f t="shared" si="120"/>
        <v>6750</v>
      </c>
      <c r="X31" s="2">
        <f t="shared" si="27"/>
        <v>5.8574767902996101E-2</v>
      </c>
      <c r="Y31" s="2">
        <f t="shared" si="28"/>
        <v>5.2232534412809609E-5</v>
      </c>
      <c r="Z31" s="2">
        <f t="shared" si="121"/>
        <v>0.24874673757342802</v>
      </c>
      <c r="AA31" s="2">
        <f t="shared" si="29"/>
        <v>1.0971152110609541</v>
      </c>
      <c r="AB31" s="2">
        <f t="shared" si="30"/>
        <v>1.9345447342527355E-5</v>
      </c>
      <c r="AC31" s="2">
        <f t="shared" si="1"/>
        <v>3.1072582802416037E-3</v>
      </c>
      <c r="AD31" s="2">
        <f t="shared" si="31"/>
        <v>0.30716810642310827</v>
      </c>
      <c r="AE31" s="2">
        <f t="shared" si="32"/>
        <v>9.2128727189850657E-2</v>
      </c>
      <c r="AF31" s="2">
        <f t="shared" si="32"/>
        <v>0.40634031610498328</v>
      </c>
      <c r="AG31" s="2">
        <f t="shared" si="122"/>
        <v>1.1449713156047814</v>
      </c>
      <c r="AH31" s="2">
        <f t="shared" si="33"/>
        <v>98.855028684395222</v>
      </c>
      <c r="AI31" s="15">
        <v>960</v>
      </c>
      <c r="AJ31" s="2">
        <f t="shared" si="34"/>
        <v>16</v>
      </c>
      <c r="AK31" s="2">
        <v>31186</v>
      </c>
      <c r="AL31" s="11">
        <v>360</v>
      </c>
      <c r="AM31" s="11">
        <v>674</v>
      </c>
      <c r="AN31" s="2">
        <f t="shared" si="123"/>
        <v>6740</v>
      </c>
      <c r="AO31" s="2">
        <f t="shared" si="2"/>
        <v>6.1653209042458648E-2</v>
      </c>
      <c r="AP31" s="2">
        <f t="shared" si="124"/>
        <v>5.4977654684068295E-5</v>
      </c>
      <c r="AQ31" s="2">
        <f t="shared" si="125"/>
        <v>9.9807025941140257E-2</v>
      </c>
      <c r="AR31" s="2">
        <f t="shared" si="35"/>
        <v>0.44265425699255906</v>
      </c>
      <c r="AS31" s="2">
        <f t="shared" si="36"/>
        <v>2.3701185859676664E-5</v>
      </c>
      <c r="AT31" s="2">
        <f t="shared" si="3"/>
        <v>3.9706849363944667E-3</v>
      </c>
      <c r="AU31" s="2">
        <f t="shared" si="37"/>
        <v>0.37842176523606269</v>
      </c>
      <c r="AV31" s="2">
        <f t="shared" si="38"/>
        <v>4.3027387863783052E-2</v>
      </c>
      <c r="AW31" s="2">
        <f t="shared" si="38"/>
        <v>0.19083081802683702</v>
      </c>
      <c r="AX31" s="2">
        <f t="shared" si="126"/>
        <v>4.6960987089335617</v>
      </c>
      <c r="AY31" s="15">
        <f t="shared" si="127"/>
        <v>95.303901291066438</v>
      </c>
      <c r="AZ31" s="2">
        <v>300</v>
      </c>
      <c r="BA31" s="2">
        <f t="shared" si="39"/>
        <v>5</v>
      </c>
      <c r="BB31" s="2">
        <v>24281</v>
      </c>
      <c r="BC31" s="11">
        <v>250</v>
      </c>
      <c r="BD31" s="11">
        <v>702</v>
      </c>
      <c r="BE31" s="2">
        <f t="shared" si="128"/>
        <v>7020</v>
      </c>
      <c r="BF31" s="2">
        <f t="shared" si="40"/>
        <v>5.6368982112292541E-2</v>
      </c>
      <c r="BG31" s="2">
        <f t="shared" si="41"/>
        <v>5.0265581980133966E-5</v>
      </c>
      <c r="BH31" s="2">
        <f t="shared" si="129"/>
        <v>2.9584258430941826E-2</v>
      </c>
      <c r="BI31" s="2">
        <f t="shared" si="130"/>
        <v>0.13089221498514214</v>
      </c>
      <c r="BJ31" s="2">
        <f t="shared" si="131"/>
        <v>2.8353352066557952E-5</v>
      </c>
      <c r="BK31" s="2">
        <f t="shared" si="4"/>
        <v>4.5648914069750862E-3</v>
      </c>
      <c r="BL31" s="2">
        <f t="shared" si="132"/>
        <v>0.45160635094066287</v>
      </c>
      <c r="BM31" s="2">
        <f t="shared" si="133"/>
        <v>1.6687619574816528E-2</v>
      </c>
      <c r="BN31" s="2">
        <f t="shared" si="133"/>
        <v>7.3832490818584756E-2</v>
      </c>
      <c r="BO31" s="2">
        <f t="shared" si="134"/>
        <v>1.2112536614603451</v>
      </c>
      <c r="BP31" s="2">
        <f t="shared" si="135"/>
        <v>98.788746338539653</v>
      </c>
      <c r="BQ31" s="10">
        <v>210</v>
      </c>
      <c r="BR31" s="2">
        <f t="shared" si="42"/>
        <v>3.5</v>
      </c>
      <c r="BS31" s="2">
        <v>13168</v>
      </c>
      <c r="BT31" s="11">
        <v>140</v>
      </c>
      <c r="BU31" s="11">
        <v>700</v>
      </c>
      <c r="BV31" s="2">
        <f t="shared" si="136"/>
        <v>7005</v>
      </c>
      <c r="BW31" s="2">
        <f t="shared" si="43"/>
        <v>2.9492152342764304E-2</v>
      </c>
      <c r="BX31" s="2">
        <f t="shared" si="137"/>
        <v>2.6298864123582241E-5</v>
      </c>
      <c r="BY31" s="2">
        <f t="shared" si="138"/>
        <v>1.5776322704390434E-2</v>
      </c>
      <c r="BZ31" s="2">
        <f t="shared" si="44"/>
        <v>6.9780801402976045E-2</v>
      </c>
      <c r="CA31" s="2">
        <f t="shared" si="45"/>
        <v>2.2917001139906367E-5</v>
      </c>
      <c r="CB31" s="2">
        <f t="shared" si="46"/>
        <v>3.6808742266411744E-3</v>
      </c>
      <c r="CC31" s="2">
        <f t="shared" si="47"/>
        <v>0.36491394394854532</v>
      </c>
      <c r="CD31" s="2">
        <f t="shared" si="48"/>
        <v>1.3747590150703402E-2</v>
      </c>
      <c r="CE31" s="2">
        <f t="shared" si="48"/>
        <v>6.0807443917762445E-2</v>
      </c>
      <c r="CF31" s="2">
        <f t="shared" si="139"/>
        <v>0.86215353206129952</v>
      </c>
      <c r="CG31" s="2">
        <f t="shared" si="140"/>
        <v>99.137846467938701</v>
      </c>
      <c r="CH31" s="40">
        <v>210</v>
      </c>
      <c r="CI31" s="40">
        <v>3.5</v>
      </c>
      <c r="CJ31" s="40">
        <v>23847</v>
      </c>
      <c r="CK31" s="40">
        <v>210</v>
      </c>
      <c r="CL31" s="40">
        <v>726</v>
      </c>
      <c r="CM31" s="40">
        <v>7265</v>
      </c>
      <c r="CN31" s="40">
        <v>5.0324712694889133E-2</v>
      </c>
      <c r="CO31" s="40">
        <v>4.4875761044476997E-5</v>
      </c>
      <c r="CP31" s="40">
        <v>2.6693992769242048E-2</v>
      </c>
      <c r="CQ31" s="40">
        <v>0.11763717628941754</v>
      </c>
      <c r="CR31" s="40">
        <v>3.4567965131882585E-5</v>
      </c>
      <c r="CS31" s="40">
        <v>5.562810709147565E-3</v>
      </c>
      <c r="CT31" s="40">
        <v>0.54841252996579071</v>
      </c>
      <c r="CU31" s="40">
        <v>2.0562481611472339E-2</v>
      </c>
      <c r="CV31" s="40">
        <v>9.0616353094388022E-2</v>
      </c>
      <c r="CW31" s="40">
        <v>1.4144901490224504</v>
      </c>
      <c r="CX31" s="40">
        <v>98.585509850977544</v>
      </c>
      <c r="CY31" s="10">
        <v>240</v>
      </c>
      <c r="CZ31" s="2">
        <f t="shared" si="49"/>
        <v>4</v>
      </c>
      <c r="DA31" s="2">
        <v>20227</v>
      </c>
      <c r="DB31" s="11">
        <v>150</v>
      </c>
      <c r="DC31" s="11">
        <v>725</v>
      </c>
      <c r="DD31" s="2">
        <f t="shared" si="141"/>
        <v>7250</v>
      </c>
      <c r="DE31" s="2">
        <f t="shared" si="50"/>
        <v>4.5302078177179031E-2</v>
      </c>
      <c r="DF31" s="2">
        <f t="shared" si="51"/>
        <v>4.0396956609029292E-5</v>
      </c>
      <c r="DG31" s="2">
        <f t="shared" si="142"/>
        <v>6.9666026589582319E-2</v>
      </c>
      <c r="DH31" s="2">
        <f t="shared" si="52"/>
        <v>0.30639264030602448</v>
      </c>
      <c r="DI31" s="2">
        <f t="shared" si="53"/>
        <v>3.7841865262290832E-5</v>
      </c>
      <c r="DJ31" s="2">
        <f t="shared" si="54"/>
        <v>6.084848033122911E-3</v>
      </c>
      <c r="DK31" s="2">
        <f t="shared" si="55"/>
        <v>0.59914553026606709</v>
      </c>
      <c r="DL31" s="2">
        <f t="shared" si="56"/>
        <v>6.5259678274201871E-2</v>
      </c>
      <c r="DM31" s="2">
        <f t="shared" si="56"/>
        <v>0.28701342836372457</v>
      </c>
      <c r="DN31" s="2">
        <f t="shared" si="143"/>
        <v>1.5348408038106571</v>
      </c>
      <c r="DO31" s="2">
        <f t="shared" si="57"/>
        <v>98.465159196189347</v>
      </c>
      <c r="DP31" s="6">
        <v>210</v>
      </c>
      <c r="DQ31" s="2">
        <f t="shared" si="58"/>
        <v>3.5</v>
      </c>
      <c r="DR31" s="2">
        <v>56635</v>
      </c>
      <c r="DS31" s="11">
        <v>105</v>
      </c>
      <c r="DT31" s="11">
        <v>749</v>
      </c>
      <c r="DU31" s="2">
        <f t="shared" si="144"/>
        <v>3742.5</v>
      </c>
      <c r="DV31" s="2">
        <f t="shared" si="145"/>
        <v>0.12337772314523697</v>
      </c>
      <c r="DW31" s="2">
        <f t="shared" si="59"/>
        <v>1.1001889381158028E-4</v>
      </c>
      <c r="DX31" s="2">
        <f>(DW31+DW30)/2*(CH31-CH30)*60</f>
        <v>6.5235657920232101E-2</v>
      </c>
      <c r="DY31" s="2">
        <f t="shared" si="146"/>
        <v>0.28823885085709533</v>
      </c>
      <c r="DZ31" s="2">
        <f t="shared" si="147"/>
        <v>1.0270090622581607E-4</v>
      </c>
      <c r="EA31" s="2">
        <f t="shared" si="60"/>
        <v>1.6915445322129533E-2</v>
      </c>
      <c r="EB31" s="2">
        <f t="shared" si="148"/>
        <v>1.6335944434460969</v>
      </c>
      <c r="EC31" s="2">
        <f t="shared" si="149"/>
        <v>6.0896460185459293E-2</v>
      </c>
      <c r="ED31" s="2">
        <f t="shared" si="149"/>
        <v>0.26906643183678025</v>
      </c>
      <c r="EE31" s="2">
        <f t="shared" si="150"/>
        <v>3.4258683506868048</v>
      </c>
      <c r="EF31" s="2">
        <f t="shared" si="61"/>
        <v>96.574131649313202</v>
      </c>
      <c r="EG31" s="10">
        <v>210</v>
      </c>
      <c r="EH31" s="2">
        <f t="shared" si="62"/>
        <v>3.5</v>
      </c>
      <c r="EI31" s="2">
        <v>42399</v>
      </c>
      <c r="EJ31" s="11">
        <v>210</v>
      </c>
      <c r="EK31" s="11">
        <v>750</v>
      </c>
      <c r="EL31" s="2">
        <f t="shared" si="151"/>
        <v>7500</v>
      </c>
      <c r="EM31" s="2">
        <f t="shared" si="5"/>
        <v>8.0687658815651167E-2</v>
      </c>
      <c r="EN31" s="2">
        <f t="shared" si="152"/>
        <v>7.1951132999059983E-5</v>
      </c>
      <c r="EO31" s="2">
        <f t="shared" si="153"/>
        <v>4.3463921521699193E-2</v>
      </c>
      <c r="EP31" s="2">
        <f t="shared" si="63"/>
        <v>0.19285926680022361</v>
      </c>
      <c r="EQ31" s="2">
        <f t="shared" si="64"/>
        <v>6.6155740275903707E-5</v>
      </c>
      <c r="ER31" s="2">
        <f t="shared" si="6"/>
        <v>1.0733651862219633E-2</v>
      </c>
      <c r="ES31" s="2">
        <f t="shared" si="65"/>
        <v>1.0426984387291747</v>
      </c>
      <c r="ET31" s="2">
        <f t="shared" si="66"/>
        <v>3.9963066371718696E-2</v>
      </c>
      <c r="EU31" s="2">
        <f t="shared" si="66"/>
        <v>0.17732517936032363</v>
      </c>
      <c r="EV31" s="2">
        <f t="shared" si="154"/>
        <v>2.8570655995215768</v>
      </c>
      <c r="EW31" s="2">
        <f t="shared" si="155"/>
        <v>97.142934400478424</v>
      </c>
      <c r="EX31" s="2">
        <v>210</v>
      </c>
      <c r="EY31" s="2">
        <f t="shared" si="67"/>
        <v>3.5</v>
      </c>
      <c r="EZ31" s="2">
        <v>40245</v>
      </c>
      <c r="FA31" s="11">
        <v>210</v>
      </c>
      <c r="FB31" s="11">
        <v>750</v>
      </c>
      <c r="FC31" s="2">
        <f t="shared" si="156"/>
        <v>7495</v>
      </c>
      <c r="FD31" s="2">
        <f t="shared" si="7"/>
        <v>7.4538806897170157E-2</v>
      </c>
      <c r="FE31" s="2">
        <f t="shared" si="157"/>
        <v>6.6468053322786902E-5</v>
      </c>
      <c r="FF31" s="2">
        <f t="shared" si="158"/>
        <v>4.0153839055773188E-2</v>
      </c>
      <c r="FG31" s="2">
        <f t="shared" si="68"/>
        <v>0.17684786836453686</v>
      </c>
      <c r="FH31" s="2">
        <f t="shared" si="69"/>
        <v>7.6953094679788633E-5</v>
      </c>
      <c r="FI31" s="2">
        <f t="shared" si="8"/>
        <v>1.261196236425036E-2</v>
      </c>
      <c r="FJ31" s="2">
        <f t="shared" si="70"/>
        <v>1.2201166284842706</v>
      </c>
      <c r="FK31" s="2">
        <f t="shared" si="71"/>
        <v>4.6487929526237426E-2</v>
      </c>
      <c r="FL31" s="2">
        <f t="shared" si="71"/>
        <v>0.20474483722407291</v>
      </c>
      <c r="FM31" s="2">
        <f t="shared" si="159"/>
        <v>3.2571939841185307</v>
      </c>
      <c r="FN31" s="26">
        <f t="shared" si="160"/>
        <v>96.74280601588147</v>
      </c>
      <c r="FO31" s="2">
        <v>210</v>
      </c>
      <c r="FP31" s="2">
        <f t="shared" si="72"/>
        <v>3.5</v>
      </c>
      <c r="FQ31" s="2">
        <v>125571</v>
      </c>
      <c r="FR31" s="2">
        <v>95</v>
      </c>
      <c r="FS31" s="2">
        <v>777</v>
      </c>
      <c r="FT31" s="2">
        <f t="shared" si="161"/>
        <v>1555</v>
      </c>
      <c r="FU31" s="2">
        <f t="shared" si="73"/>
        <v>0.26891854022416084</v>
      </c>
      <c r="FV31" s="2">
        <f t="shared" si="74"/>
        <v>2.3980115345506207E-4</v>
      </c>
      <c r="FW31" s="2">
        <f t="shared" si="162"/>
        <v>0.13955124343443462</v>
      </c>
      <c r="FX31" s="2">
        <f t="shared" si="163"/>
        <v>0.61497720984146298</v>
      </c>
      <c r="FY31" s="2">
        <f t="shared" si="164"/>
        <v>2.1195572983843749E-4</v>
      </c>
      <c r="FZ31" s="2">
        <f t="shared" si="75"/>
        <v>3.6331975044535954E-2</v>
      </c>
      <c r="GA31" s="2">
        <f t="shared" si="165"/>
        <v>3.3625826936174921</v>
      </c>
      <c r="GB31" s="2">
        <f t="shared" si="166"/>
        <v>0.12334671967101273</v>
      </c>
      <c r="GC31" s="2">
        <f t="shared" si="166"/>
        <v>0.54356679051746082</v>
      </c>
      <c r="GD31" s="2">
        <f t="shared" si="194"/>
        <v>7.4483925111250286</v>
      </c>
      <c r="GE31" s="2">
        <f t="shared" si="76"/>
        <v>92.551607488874964</v>
      </c>
      <c r="GF31" s="30">
        <v>210</v>
      </c>
      <c r="GG31" s="2">
        <f t="shared" si="77"/>
        <v>3.5</v>
      </c>
      <c r="GH31" s="2">
        <v>62161</v>
      </c>
      <c r="GI31" s="2">
        <v>105</v>
      </c>
      <c r="GJ31" s="11">
        <v>775</v>
      </c>
      <c r="GK31" s="2">
        <f t="shared" si="167"/>
        <v>3875</v>
      </c>
      <c r="GL31" s="2">
        <f>GH31/GH5 *GH4</f>
        <v>0.16836732011321814</v>
      </c>
      <c r="GM31" s="2">
        <f t="shared" si="78"/>
        <v>1.5013720338371799E-4</v>
      </c>
      <c r="GN31" s="2">
        <f>(GM31+GM30)/2*(GF31-GF30)*60</f>
        <v>8.7930293455804817E-2</v>
      </c>
      <c r="GO31" s="2">
        <f>GN31/GH6*100</f>
        <v>0.38584533527493442</v>
      </c>
      <c r="GP31" s="2">
        <f>GM31*GP8</f>
        <v>1.3223221039946147E-4</v>
      </c>
      <c r="GQ31" s="2">
        <f>GP31/GH6/GV31*100*3600</f>
        <v>2.1963379138680825E-2</v>
      </c>
      <c r="GR31" s="2">
        <f>GP31/GH6*3600*100</f>
        <v>2.0888848016063069</v>
      </c>
      <c r="GS31" s="2">
        <f>GN31*GP8</f>
        <v>7.7443943291109124E-2</v>
      </c>
      <c r="GT31" s="2">
        <f>GO31*GP8</f>
        <v>0.33983037119272069</v>
      </c>
      <c r="GU31" s="2">
        <f t="shared" si="168"/>
        <v>4.8923761495577249</v>
      </c>
      <c r="GV31" s="2">
        <f t="shared" si="79"/>
        <v>95.10762385044228</v>
      </c>
      <c r="GW31" s="2">
        <v>210</v>
      </c>
      <c r="GX31" s="2">
        <f t="shared" si="80"/>
        <v>3.5</v>
      </c>
      <c r="GY31" s="2">
        <v>93839</v>
      </c>
      <c r="GZ31" s="11">
        <v>270</v>
      </c>
      <c r="HA31" s="11">
        <v>775</v>
      </c>
      <c r="HB31" s="2">
        <f t="shared" si="169"/>
        <v>7750</v>
      </c>
      <c r="HC31" s="2">
        <f t="shared" si="9"/>
        <v>0.17380164245057894</v>
      </c>
      <c r="HD31" s="2">
        <f t="shared" si="170"/>
        <v>1.5498311978524041E-4</v>
      </c>
      <c r="HE31" s="2">
        <f t="shared" si="171"/>
        <v>9.1481644108829197E-2</v>
      </c>
      <c r="HF31" s="2">
        <f t="shared" si="81"/>
        <v>0.40556845998842544</v>
      </c>
      <c r="HG31" s="2">
        <f t="shared" si="82"/>
        <v>1.5532906969559638E-4</v>
      </c>
      <c r="HH31" s="2">
        <f t="shared" si="10"/>
        <v>2.6274612014765449E-2</v>
      </c>
      <c r="HI31" s="2">
        <f t="shared" si="83"/>
        <v>2.4790509607213336</v>
      </c>
      <c r="HJ31" s="2">
        <f t="shared" si="84"/>
        <v>9.1685847422212766E-2</v>
      </c>
      <c r="HK31" s="2">
        <f t="shared" si="84"/>
        <v>0.40647376098230553</v>
      </c>
      <c r="HL31" s="2">
        <f t="shared" si="172"/>
        <v>5.6484274885508965</v>
      </c>
      <c r="HM31" s="26">
        <f t="shared" si="173"/>
        <v>94.351572511449106</v>
      </c>
      <c r="HN31" s="2"/>
      <c r="HO31" s="2"/>
      <c r="HQ31" s="18">
        <v>120</v>
      </c>
      <c r="HR31" s="11">
        <v>802</v>
      </c>
      <c r="HS31" s="2">
        <f t="shared" si="174"/>
        <v>8020</v>
      </c>
      <c r="HT31" s="11"/>
      <c r="HU31" s="11"/>
      <c r="HV31" s="11"/>
      <c r="HW31" s="11"/>
      <c r="HX31" s="11"/>
      <c r="HY31" s="11"/>
      <c r="HZ31" s="2"/>
      <c r="IA31" s="11"/>
      <c r="IB31" s="11"/>
      <c r="IC31" s="11"/>
      <c r="ID31" s="2"/>
      <c r="IE31" s="2">
        <v>210</v>
      </c>
      <c r="IF31" s="2">
        <f t="shared" si="93"/>
        <v>3.5</v>
      </c>
      <c r="IG31" s="2">
        <v>172673</v>
      </c>
      <c r="IH31" s="2">
        <v>105</v>
      </c>
      <c r="II31" s="11">
        <v>801</v>
      </c>
      <c r="IJ31" s="2">
        <f t="shared" si="177"/>
        <v>4000</v>
      </c>
      <c r="IK31" s="2">
        <f>IG31/IG5 *IG4</f>
        <v>0.48694934054680528</v>
      </c>
      <c r="IL31" s="2">
        <f t="shared" si="94"/>
        <v>4.3422448091518575E-4</v>
      </c>
      <c r="IM31" s="2">
        <f t="shared" si="178"/>
        <v>0.24967788203358715</v>
      </c>
      <c r="IN31" s="2">
        <f>IM31/IG6*100</f>
        <v>1.1007317496157332</v>
      </c>
      <c r="IO31" s="2">
        <f>IL31*IO8</f>
        <v>3.2473958267708475E-4</v>
      </c>
      <c r="IP31" s="2">
        <f>IO31/IG6/IU31*100*3600</f>
        <v>5.690161656310793E-2</v>
      </c>
      <c r="IQ31" s="2">
        <f>IO31/IG6*3600*100</f>
        <v>5.1539375372527552</v>
      </c>
      <c r="IR31" s="2">
        <f>IM31*IO8</f>
        <v>0.18672436672478257</v>
      </c>
      <c r="IS31" s="2">
        <f>IN31*IO8</f>
        <v>0.82319441837147167</v>
      </c>
      <c r="IT31" s="2">
        <f t="shared" si="179"/>
        <v>9.4237062397573137</v>
      </c>
      <c r="IU31" s="2">
        <f t="shared" si="95"/>
        <v>90.576293760242692</v>
      </c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2"/>
      <c r="KU31" s="11">
        <v>42</v>
      </c>
      <c r="KV31" s="11">
        <v>916</v>
      </c>
      <c r="KW31" s="2">
        <f t="shared" si="191"/>
        <v>1831</v>
      </c>
      <c r="LD31" s="2"/>
      <c r="LH31" s="2"/>
      <c r="LI31" s="10"/>
      <c r="LJ31" s="2"/>
      <c r="LK31" s="2"/>
      <c r="LL31" s="11"/>
      <c r="LM31" s="11"/>
      <c r="LN31" s="2"/>
      <c r="LO31" s="2"/>
      <c r="LP31" s="2"/>
      <c r="LQ31" s="2"/>
      <c r="LR31" s="2"/>
      <c r="LS31" s="2"/>
      <c r="LT31" s="2"/>
      <c r="LU31" s="2"/>
      <c r="LV31" s="2"/>
      <c r="LW31" s="2"/>
      <c r="LX31" s="2"/>
      <c r="LY31" s="2"/>
    </row>
    <row r="32" spans="1:354" x14ac:dyDescent="0.25">
      <c r="A32" s="10">
        <v>450</v>
      </c>
      <c r="B32" s="2">
        <f t="shared" si="21"/>
        <v>7.5</v>
      </c>
      <c r="C32" s="2">
        <v>23502</v>
      </c>
      <c r="D32" s="11">
        <v>520</v>
      </c>
      <c r="E32" s="11">
        <v>675</v>
      </c>
      <c r="F32" s="2">
        <f t="shared" si="114"/>
        <v>6755</v>
      </c>
      <c r="G32" s="2">
        <f t="shared" si="115"/>
        <v>4.9445593891399041E-2</v>
      </c>
      <c r="H32" s="2">
        <f t="shared" si="116"/>
        <v>4.4091829587295833E-5</v>
      </c>
      <c r="I32" s="2">
        <f t="shared" si="117"/>
        <v>2.6513631710471431E-2</v>
      </c>
      <c r="J32" s="2">
        <f t="shared" si="22"/>
        <v>0.11718317898360027</v>
      </c>
      <c r="K32" s="2">
        <f t="shared" si="23"/>
        <v>1.6152486212253026E-5</v>
      </c>
      <c r="L32" s="2">
        <f t="shared" si="0"/>
        <v>2.6020353705808411E-3</v>
      </c>
      <c r="M32" s="2">
        <f t="shared" si="24"/>
        <v>0.25700284791746986</v>
      </c>
      <c r="N32" s="2">
        <f t="shared" si="25"/>
        <v>9.7129349053716556E-3</v>
      </c>
      <c r="O32" s="2">
        <f t="shared" si="25"/>
        <v>4.292858111258676E-2</v>
      </c>
      <c r="P32" s="2">
        <f t="shared" si="118"/>
        <v>1.2300713421508187</v>
      </c>
      <c r="Q32" s="2">
        <f t="shared" si="119"/>
        <v>98.769928657849178</v>
      </c>
      <c r="R32" s="10">
        <v>460</v>
      </c>
      <c r="S32" s="2">
        <f t="shared" si="26"/>
        <v>7.666666666666667</v>
      </c>
      <c r="T32" s="2">
        <v>20959</v>
      </c>
      <c r="U32" s="11">
        <v>360</v>
      </c>
      <c r="V32" s="11">
        <v>675</v>
      </c>
      <c r="W32" s="2">
        <f t="shared" si="120"/>
        <v>40500</v>
      </c>
      <c r="X32" s="2">
        <f t="shared" si="27"/>
        <v>5.9921347153401763E-2</v>
      </c>
      <c r="Y32" s="2">
        <f t="shared" si="28"/>
        <v>5.343331163403342E-5</v>
      </c>
      <c r="Z32" s="2">
        <f t="shared" si="121"/>
        <v>0.22189827669837037</v>
      </c>
      <c r="AA32" s="2">
        <f t="shared" si="29"/>
        <v>0.97869816122565534</v>
      </c>
      <c r="AB32" s="2">
        <f t="shared" si="30"/>
        <v>1.9790181123195572E-5</v>
      </c>
      <c r="AC32" s="2">
        <f t="shared" si="1"/>
        <v>3.1903897819886874E-3</v>
      </c>
      <c r="AD32" s="2">
        <f t="shared" si="31"/>
        <v>0.31422961453152704</v>
      </c>
      <c r="AE32" s="2">
        <f t="shared" si="32"/>
        <v>8.2184819778018156E-2</v>
      </c>
      <c r="AF32" s="2">
        <f t="shared" si="32"/>
        <v>0.36248200389020396</v>
      </c>
      <c r="AG32" s="2">
        <f t="shared" si="122"/>
        <v>1.5074533194949853</v>
      </c>
      <c r="AH32" s="2">
        <f t="shared" si="33"/>
        <v>98.492546680505015</v>
      </c>
      <c r="AI32" s="2">
        <v>1020</v>
      </c>
      <c r="AJ32" s="2">
        <f t="shared" si="34"/>
        <v>17</v>
      </c>
      <c r="AK32" s="2">
        <v>33610</v>
      </c>
      <c r="AL32" s="11">
        <v>370</v>
      </c>
      <c r="AM32" s="11">
        <v>674</v>
      </c>
      <c r="AN32" s="2">
        <f t="shared" si="123"/>
        <v>6740</v>
      </c>
      <c r="AO32" s="2">
        <f t="shared" si="2"/>
        <v>6.6445339444527518E-2</v>
      </c>
      <c r="AP32" s="2">
        <f t="shared" si="124"/>
        <v>5.9250913035706262E-5</v>
      </c>
      <c r="AQ32" s="2">
        <f t="shared" si="125"/>
        <v>0.20561142189559423</v>
      </c>
      <c r="AR32" s="2">
        <f t="shared" si="35"/>
        <v>0.91190745671604811</v>
      </c>
      <c r="AS32" s="2">
        <f t="shared" si="36"/>
        <v>2.5543412324239489E-5</v>
      </c>
      <c r="AT32" s="2">
        <f t="shared" si="3"/>
        <v>4.2970403918106762E-3</v>
      </c>
      <c r="AU32" s="2">
        <f t="shared" si="37"/>
        <v>0.40783542389482669</v>
      </c>
      <c r="AV32" s="2">
        <f t="shared" si="38"/>
        <v>8.8640276731049086E-2</v>
      </c>
      <c r="AW32" s="2">
        <f t="shared" si="38"/>
        <v>0.39312859456544474</v>
      </c>
      <c r="AX32" s="2">
        <f t="shared" si="126"/>
        <v>5.0892273034990065</v>
      </c>
      <c r="AY32" s="2">
        <f t="shared" si="127"/>
        <v>94.910772696500999</v>
      </c>
      <c r="AZ32" s="2">
        <v>310</v>
      </c>
      <c r="BA32" s="2">
        <f t="shared" si="39"/>
        <v>5.166666666666667</v>
      </c>
      <c r="BB32" s="2">
        <v>25037</v>
      </c>
      <c r="BC32" s="11">
        <v>260</v>
      </c>
      <c r="BD32" s="11">
        <v>702</v>
      </c>
      <c r="BE32" s="2">
        <f t="shared" si="128"/>
        <v>7020</v>
      </c>
      <c r="BF32" s="2">
        <f t="shared" si="40"/>
        <v>5.8124056058048212E-2</v>
      </c>
      <c r="BG32" s="2">
        <f t="shared" si="41"/>
        <v>5.1830623781418158E-5</v>
      </c>
      <c r="BH32" s="2">
        <f t="shared" si="129"/>
        <v>3.0628861728465635E-2</v>
      </c>
      <c r="BI32" s="2">
        <f t="shared" si="130"/>
        <v>0.13551394446715173</v>
      </c>
      <c r="BJ32" s="2">
        <f t="shared" si="131"/>
        <v>2.9236146603945945E-5</v>
      </c>
      <c r="BK32" s="2">
        <f t="shared" si="4"/>
        <v>4.7106663394410487E-3</v>
      </c>
      <c r="BL32" s="2">
        <f t="shared" si="132"/>
        <v>0.4656673204769729</v>
      </c>
      <c r="BM32" s="2">
        <f t="shared" si="133"/>
        <v>1.7276849907439783E-2</v>
      </c>
      <c r="BN32" s="2">
        <f t="shared" si="133"/>
        <v>7.6439473973275746E-2</v>
      </c>
      <c r="BO32" s="2">
        <f t="shared" si="134"/>
        <v>1.2876931354336207</v>
      </c>
      <c r="BP32" s="2">
        <f t="shared" si="135"/>
        <v>98.712306864566386</v>
      </c>
      <c r="BQ32" s="10">
        <v>220</v>
      </c>
      <c r="BR32" s="2">
        <f t="shared" si="42"/>
        <v>3.6666666666666665</v>
      </c>
      <c r="BS32" s="2">
        <v>14205</v>
      </c>
      <c r="BT32" s="11">
        <v>150</v>
      </c>
      <c r="BU32" s="11">
        <v>701</v>
      </c>
      <c r="BV32" s="2">
        <f t="shared" si="136"/>
        <v>7005</v>
      </c>
      <c r="BW32" s="2">
        <f t="shared" si="43"/>
        <v>3.1814704133427012E-2</v>
      </c>
      <c r="BX32" s="2">
        <f t="shared" si="137"/>
        <v>2.8369939616911125E-5</v>
      </c>
      <c r="BY32" s="2">
        <f t="shared" si="138"/>
        <v>1.6400641122148008E-2</v>
      </c>
      <c r="BZ32" s="2">
        <f t="shared" si="44"/>
        <v>7.2542245900408739E-2</v>
      </c>
      <c r="CA32" s="2">
        <f t="shared" si="45"/>
        <v>2.4721749786783865E-5</v>
      </c>
      <c r="CB32" s="2">
        <f t="shared" si="46"/>
        <v>3.9732821673558209E-3</v>
      </c>
      <c r="CC32" s="2">
        <f t="shared" si="47"/>
        <v>0.39365147127802902</v>
      </c>
      <c r="CD32" s="2">
        <f t="shared" si="48"/>
        <v>1.4291625278007068E-2</v>
      </c>
      <c r="CE32" s="2">
        <f t="shared" si="48"/>
        <v>6.3213784602214523E-2</v>
      </c>
      <c r="CF32" s="2">
        <f t="shared" si="139"/>
        <v>0.92536731666351402</v>
      </c>
      <c r="CG32" s="2">
        <f t="shared" si="140"/>
        <v>99.074632683336489</v>
      </c>
      <c r="CH32" s="40">
        <v>220</v>
      </c>
      <c r="CI32" s="40">
        <v>3.6666666666666665</v>
      </c>
      <c r="CJ32" s="40">
        <v>24294</v>
      </c>
      <c r="CK32" s="40">
        <v>220</v>
      </c>
      <c r="CL32" s="40">
        <v>725</v>
      </c>
      <c r="CM32" s="40">
        <v>7255</v>
      </c>
      <c r="CN32" s="40">
        <v>5.1268024078904531E-2</v>
      </c>
      <c r="CO32" s="40">
        <v>4.5716934575188662E-5</v>
      </c>
      <c r="CP32" s="40">
        <v>2.7177808685899699E-2</v>
      </c>
      <c r="CQ32" s="40">
        <v>0.11976929413224029</v>
      </c>
      <c r="CR32" s="40">
        <v>3.5215924221661233E-5</v>
      </c>
      <c r="CS32" s="40">
        <v>5.6723911555225494E-3</v>
      </c>
      <c r="CT32" s="40">
        <v>0.55869224652949712</v>
      </c>
      <c r="CU32" s="40">
        <v>2.0935166806063145E-2</v>
      </c>
      <c r="CV32" s="40">
        <v>9.2258731374607342E-2</v>
      </c>
      <c r="CW32" s="40">
        <v>1.5067488803970577</v>
      </c>
      <c r="CX32" s="40">
        <v>98.493251119602945</v>
      </c>
      <c r="CY32" s="10">
        <v>250</v>
      </c>
      <c r="CZ32" s="2">
        <f t="shared" si="49"/>
        <v>4.166666666666667</v>
      </c>
      <c r="DA32" s="2">
        <v>20437</v>
      </c>
      <c r="DB32" s="11">
        <v>160</v>
      </c>
      <c r="DC32" s="11">
        <v>725</v>
      </c>
      <c r="DD32" s="2">
        <f t="shared" si="141"/>
        <v>7250</v>
      </c>
      <c r="DE32" s="2">
        <f t="shared" si="50"/>
        <v>4.5772411712414494E-2</v>
      </c>
      <c r="DF32" s="2">
        <f t="shared" si="51"/>
        <v>4.0816364375277201E-5</v>
      </c>
      <c r="DG32" s="2">
        <f t="shared" si="142"/>
        <v>2.4363996295291953E-2</v>
      </c>
      <c r="DH32" s="2">
        <f t="shared" si="52"/>
        <v>0.10715336468517626</v>
      </c>
      <c r="DI32" s="2">
        <f t="shared" si="53"/>
        <v>3.8234745655086667E-5</v>
      </c>
      <c r="DJ32" s="2">
        <f t="shared" si="54"/>
        <v>6.1542956387706784E-3</v>
      </c>
      <c r="DK32" s="2">
        <f t="shared" si="55"/>
        <v>0.60536595649614955</v>
      </c>
      <c r="DL32" s="2">
        <f t="shared" si="56"/>
        <v>2.2822983275213253E-2</v>
      </c>
      <c r="DM32" s="2">
        <f t="shared" si="56"/>
        <v>0.10037595723018473</v>
      </c>
      <c r="DN32" s="2">
        <f t="shared" si="143"/>
        <v>1.6352167610408419</v>
      </c>
      <c r="DO32" s="2">
        <f t="shared" si="57"/>
        <v>98.364783238959163</v>
      </c>
      <c r="DP32" s="21">
        <v>220</v>
      </c>
      <c r="DQ32" s="2">
        <f t="shared" si="58"/>
        <v>3.6666666666666665</v>
      </c>
      <c r="DR32" s="2">
        <v>57306</v>
      </c>
      <c r="DS32" s="11">
        <v>110</v>
      </c>
      <c r="DT32" s="11">
        <v>747</v>
      </c>
      <c r="DU32" s="2">
        <f t="shared" si="144"/>
        <v>3740</v>
      </c>
      <c r="DV32" s="2">
        <f t="shared" si="145"/>
        <v>0.12483947740021099</v>
      </c>
      <c r="DW32" s="2">
        <f t="shared" si="59"/>
        <v>1.1132237536446401E-4</v>
      </c>
      <c r="DX32" s="2">
        <f>(DW32+DW31)/2*(CH32-CH31)*60</f>
        <v>6.6402380752813281E-2</v>
      </c>
      <c r="DY32" s="2">
        <f t="shared" si="146"/>
        <v>0.29339392799210551</v>
      </c>
      <c r="DZ32" s="2">
        <f t="shared" si="147"/>
        <v>1.039176857451508E-4</v>
      </c>
      <c r="EA32" s="2">
        <f t="shared" si="60"/>
        <v>1.7164533707870067E-2</v>
      </c>
      <c r="EB32" s="2">
        <f t="shared" si="148"/>
        <v>1.6529489392799861</v>
      </c>
      <c r="EC32" s="2">
        <f t="shared" si="149"/>
        <v>6.1985577591290052E-2</v>
      </c>
      <c r="ED32" s="2">
        <f t="shared" si="149"/>
        <v>0.27387861522717355</v>
      </c>
      <c r="EE32" s="2">
        <f t="shared" si="150"/>
        <v>3.6997469659139783</v>
      </c>
      <c r="EF32" s="2">
        <f t="shared" si="61"/>
        <v>96.300253034086026</v>
      </c>
      <c r="EG32" s="10">
        <v>220</v>
      </c>
      <c r="EH32" s="2">
        <f t="shared" si="62"/>
        <v>3.6666666666666665</v>
      </c>
      <c r="EI32" s="2">
        <v>43059</v>
      </c>
      <c r="EJ32" s="11">
        <v>220</v>
      </c>
      <c r="EK32" s="11">
        <v>750</v>
      </c>
      <c r="EL32" s="2">
        <f t="shared" si="151"/>
        <v>7500</v>
      </c>
      <c r="EM32" s="2">
        <f t="shared" si="5"/>
        <v>8.1943675580629829E-2</v>
      </c>
      <c r="EN32" s="2">
        <f t="shared" si="152"/>
        <v>7.3071153466037478E-5</v>
      </c>
      <c r="EO32" s="2">
        <f t="shared" si="153"/>
        <v>4.3506685939529242E-2</v>
      </c>
      <c r="EP32" s="2">
        <f t="shared" si="63"/>
        <v>0.19304902221066728</v>
      </c>
      <c r="EQ32" s="2">
        <f t="shared" si="64"/>
        <v>6.7185547313383269E-5</v>
      </c>
      <c r="ER32" s="2">
        <f t="shared" si="6"/>
        <v>1.0920690527652028E-2</v>
      </c>
      <c r="ES32" s="2">
        <f t="shared" si="65"/>
        <v>1.0589295047817053</v>
      </c>
      <c r="ET32" s="2">
        <f t="shared" si="66"/>
        <v>4.0002386276786095E-2</v>
      </c>
      <c r="EU32" s="2">
        <f t="shared" si="66"/>
        <v>0.1774996506872647</v>
      </c>
      <c r="EV32" s="2">
        <f t="shared" si="154"/>
        <v>3.0345652502088414</v>
      </c>
      <c r="EW32" s="2">
        <f t="shared" si="155"/>
        <v>96.965434749791157</v>
      </c>
      <c r="EX32" s="2">
        <v>220</v>
      </c>
      <c r="EY32" s="2">
        <f t="shared" si="67"/>
        <v>3.6666666666666665</v>
      </c>
      <c r="EZ32" s="2">
        <v>41161</v>
      </c>
      <c r="FA32" s="11">
        <v>220</v>
      </c>
      <c r="FB32" s="11">
        <v>750</v>
      </c>
      <c r="FC32" s="2">
        <f t="shared" si="156"/>
        <v>7500</v>
      </c>
      <c r="FD32" s="2">
        <f t="shared" si="7"/>
        <v>7.6235354222746188E-2</v>
      </c>
      <c r="FE32" s="2">
        <f t="shared" si="157"/>
        <v>6.7980905524145382E-5</v>
      </c>
      <c r="FF32" s="2">
        <f t="shared" si="158"/>
        <v>4.0334687654079687E-2</v>
      </c>
      <c r="FG32" s="2">
        <f t="shared" si="68"/>
        <v>0.17764437225704874</v>
      </c>
      <c r="FH32" s="2">
        <f t="shared" si="69"/>
        <v>7.8704592623053275E-5</v>
      </c>
      <c r="FI32" s="2">
        <f t="shared" si="8"/>
        <v>1.2926498724115583E-2</v>
      </c>
      <c r="FJ32" s="2">
        <f t="shared" si="70"/>
        <v>1.247887204498473</v>
      </c>
      <c r="FK32" s="2">
        <f t="shared" si="71"/>
        <v>4.6697306190852571E-2</v>
      </c>
      <c r="FL32" s="2">
        <f t="shared" si="71"/>
        <v>0.20566698608189529</v>
      </c>
      <c r="FM32" s="2">
        <f t="shared" si="159"/>
        <v>3.4628609702004258</v>
      </c>
      <c r="FN32" s="26">
        <f t="shared" si="160"/>
        <v>96.537139029799576</v>
      </c>
      <c r="FO32" s="9">
        <v>220</v>
      </c>
      <c r="FP32" s="2">
        <f t="shared" si="72"/>
        <v>3.6666666666666665</v>
      </c>
      <c r="FQ32" s="2">
        <v>130545</v>
      </c>
      <c r="FR32" s="2">
        <v>97</v>
      </c>
      <c r="FS32" s="2">
        <v>778</v>
      </c>
      <c r="FT32" s="2">
        <f t="shared" si="161"/>
        <v>1555</v>
      </c>
      <c r="FU32" s="2">
        <f t="shared" si="73"/>
        <v>0.27957068776678595</v>
      </c>
      <c r="FV32" s="2">
        <f t="shared" si="74"/>
        <v>2.4929993053962363E-4</v>
      </c>
      <c r="FW32" s="2">
        <f t="shared" si="162"/>
        <v>0.1467303251984057</v>
      </c>
      <c r="FX32" s="2">
        <f t="shared" si="163"/>
        <v>0.64661413090196895</v>
      </c>
      <c r="FY32" s="2">
        <f t="shared" si="164"/>
        <v>2.203515202694796E-4</v>
      </c>
      <c r="FZ32" s="2">
        <f t="shared" si="75"/>
        <v>3.8005818710204781E-2</v>
      </c>
      <c r="GA32" s="2">
        <f t="shared" si="165"/>
        <v>3.4957781473293639</v>
      </c>
      <c r="GB32" s="2">
        <f t="shared" si="166"/>
        <v>0.12969217503237512</v>
      </c>
      <c r="GC32" s="2">
        <f t="shared" si="166"/>
        <v>0.57153007007890455</v>
      </c>
      <c r="GD32" s="2">
        <f t="shared" si="194"/>
        <v>8.0199225812039323</v>
      </c>
      <c r="GE32" s="2">
        <f t="shared" si="76"/>
        <v>91.980077418796071</v>
      </c>
      <c r="GF32" s="2">
        <v>220</v>
      </c>
      <c r="GG32" s="2">
        <f t="shared" si="77"/>
        <v>3.6666666666666665</v>
      </c>
      <c r="GH32" s="2">
        <v>65313</v>
      </c>
      <c r="GI32" s="2">
        <v>110</v>
      </c>
      <c r="GJ32" s="11">
        <v>774</v>
      </c>
      <c r="GK32" s="2">
        <f t="shared" si="167"/>
        <v>3872.5</v>
      </c>
      <c r="GL32" s="2">
        <f>GH32/GH5 *GH4</f>
        <v>0.17690472769991825</v>
      </c>
      <c r="GM32" s="2">
        <f t="shared" si="78"/>
        <v>1.5775021580413399E-4</v>
      </c>
      <c r="GN32" s="2">
        <f>(GM32+GM31)/2*(GF32-GF31)*60</f>
        <v>9.2366225756355586E-2</v>
      </c>
      <c r="GO32" s="2">
        <f>GN32/GH6*100</f>
        <v>0.40531056982033253</v>
      </c>
      <c r="GP32" s="2">
        <f>GM32*GP8</f>
        <v>1.3893731371470902E-4</v>
      </c>
      <c r="GQ32" s="2">
        <f>GP32/GH6/GV32*100*3600</f>
        <v>2.3164020141832796E-2</v>
      </c>
      <c r="GR32" s="2">
        <f>GP32/GH6*3600*100</f>
        <v>2.1948059562637785</v>
      </c>
      <c r="GS32" s="2">
        <f>GN32*GP8</f>
        <v>8.1350857234251145E-2</v>
      </c>
      <c r="GT32" s="2">
        <f>GO32*GP8</f>
        <v>0.35697422982250704</v>
      </c>
      <c r="GU32" s="2">
        <f t="shared" si="168"/>
        <v>5.2493503793802319</v>
      </c>
      <c r="GV32" s="2">
        <f t="shared" si="79"/>
        <v>94.750649620619768</v>
      </c>
      <c r="GW32" s="2">
        <v>220</v>
      </c>
      <c r="GX32" s="2">
        <f t="shared" si="80"/>
        <v>3.6666666666666665</v>
      </c>
      <c r="GY32" s="2">
        <v>96830</v>
      </c>
      <c r="GZ32" s="11">
        <v>280</v>
      </c>
      <c r="HA32" s="11">
        <v>776</v>
      </c>
      <c r="HB32" s="2">
        <f t="shared" si="169"/>
        <v>7755</v>
      </c>
      <c r="HC32" s="2">
        <f t="shared" si="9"/>
        <v>0.17934135102131907</v>
      </c>
      <c r="HD32" s="2">
        <f t="shared" si="170"/>
        <v>1.599230116348728E-4</v>
      </c>
      <c r="HE32" s="2">
        <f t="shared" si="171"/>
        <v>9.447183942603396E-2</v>
      </c>
      <c r="HF32" s="2">
        <f t="shared" si="81"/>
        <v>0.41882498725875567</v>
      </c>
      <c r="HG32" s="2">
        <f t="shared" si="82"/>
        <v>1.6027998826313792E-4</v>
      </c>
      <c r="HH32" s="2">
        <f t="shared" si="10"/>
        <v>2.7233239919122833E-2</v>
      </c>
      <c r="HI32" s="2">
        <f t="shared" si="83"/>
        <v>2.5580675894526452</v>
      </c>
      <c r="HJ32" s="2">
        <f t="shared" si="84"/>
        <v>9.4682717387620297E-2</v>
      </c>
      <c r="HK32" s="2">
        <f t="shared" si="84"/>
        <v>0.41975987918116497</v>
      </c>
      <c r="HL32" s="2">
        <f t="shared" si="172"/>
        <v>6.0681873677320617</v>
      </c>
      <c r="HM32" s="2">
        <f t="shared" si="173"/>
        <v>93.931812632267935</v>
      </c>
      <c r="HN32" s="9"/>
      <c r="HO32" s="2"/>
      <c r="HQ32" s="11">
        <v>125</v>
      </c>
      <c r="HR32" s="11">
        <v>802</v>
      </c>
      <c r="HS32" s="2">
        <f t="shared" si="174"/>
        <v>4010</v>
      </c>
      <c r="HT32" s="11"/>
      <c r="HU32" s="11"/>
      <c r="HV32" s="11"/>
      <c r="HW32" s="11"/>
      <c r="HX32" s="11"/>
      <c r="HY32" s="11"/>
      <c r="HZ32" s="2"/>
      <c r="IA32" s="11"/>
      <c r="IB32" s="11"/>
      <c r="IC32" s="11"/>
      <c r="ID32" s="2"/>
      <c r="IE32" s="15">
        <v>220</v>
      </c>
      <c r="IF32" s="2">
        <f t="shared" si="93"/>
        <v>3.6666666666666665</v>
      </c>
      <c r="IG32" s="2">
        <v>181511</v>
      </c>
      <c r="IH32" s="2">
        <v>110</v>
      </c>
      <c r="II32" s="11">
        <v>800</v>
      </c>
      <c r="IJ32" s="2">
        <f t="shared" si="177"/>
        <v>4002.5</v>
      </c>
      <c r="IK32" s="2">
        <f>IG32/IG5 *IG4</f>
        <v>0.5118730881608079</v>
      </c>
      <c r="IL32" s="2">
        <f t="shared" si="94"/>
        <v>4.5644958827029277E-4</v>
      </c>
      <c r="IM32" s="2">
        <f t="shared" si="178"/>
        <v>0.26720222075564354</v>
      </c>
      <c r="IN32" s="2">
        <f>IM32/IG6*100</f>
        <v>1.1779896783728867</v>
      </c>
      <c r="IO32" s="2">
        <f>IL32*IO8</f>
        <v>3.4136087512987159E-4</v>
      </c>
      <c r="IP32" s="2">
        <f>IO32/IG6/IU32*100*3600</f>
        <v>6.0401521243888701E-2</v>
      </c>
      <c r="IQ32" s="2">
        <f>IO32/IG6*3600*100</f>
        <v>5.4177338456173496</v>
      </c>
      <c r="IR32" s="2">
        <f>IM32*IO8</f>
        <v>0.19983013734208691</v>
      </c>
      <c r="IS32" s="2">
        <f>IN32*IO8</f>
        <v>0.88097261523917525</v>
      </c>
      <c r="IT32" s="2">
        <f t="shared" si="179"/>
        <v>10.304678854996489</v>
      </c>
      <c r="IU32" s="2">
        <f t="shared" si="95"/>
        <v>89.695321145003504</v>
      </c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KG32" s="2"/>
      <c r="KH32" s="2"/>
      <c r="KI32" s="2"/>
      <c r="KJ32" s="2"/>
      <c r="KK32" s="2"/>
      <c r="KL32" s="2"/>
      <c r="KM32" s="2"/>
      <c r="KN32" s="2"/>
      <c r="KO32" s="2"/>
      <c r="KP32" s="2"/>
      <c r="KQ32" s="2"/>
      <c r="KR32" s="9"/>
      <c r="KS32" s="2"/>
      <c r="KU32" s="11">
        <v>44</v>
      </c>
      <c r="KV32" s="11">
        <v>917</v>
      </c>
      <c r="KW32" s="2">
        <f t="shared" si="191"/>
        <v>1833</v>
      </c>
      <c r="LD32" s="2"/>
      <c r="LH32" s="2"/>
      <c r="LI32" s="10"/>
      <c r="LK32" s="2"/>
    </row>
    <row r="33" spans="1:323" x14ac:dyDescent="0.25">
      <c r="A33" s="10">
        <v>460</v>
      </c>
      <c r="B33" s="2">
        <f t="shared" si="21"/>
        <v>7.666666666666667</v>
      </c>
      <c r="C33" s="2">
        <v>23804</v>
      </c>
      <c r="D33" s="11">
        <v>530</v>
      </c>
      <c r="E33" s="11">
        <v>673</v>
      </c>
      <c r="F33" s="2">
        <f t="shared" si="114"/>
        <v>6740</v>
      </c>
      <c r="G33" s="2">
        <f t="shared" si="115"/>
        <v>5.0080968300181383E-2</v>
      </c>
      <c r="H33" s="2">
        <f t="shared" si="116"/>
        <v>4.4658408284230722E-5</v>
      </c>
      <c r="I33" s="2">
        <f t="shared" si="117"/>
        <v>2.6625071361457968E-2</v>
      </c>
      <c r="J33" s="2">
        <f t="shared" si="22"/>
        <v>0.117675712511637</v>
      </c>
      <c r="K33" s="2">
        <f t="shared" si="23"/>
        <v>1.6360045178983543E-5</v>
      </c>
      <c r="L33" s="2">
        <f t="shared" si="0"/>
        <v>2.6366222248319243E-3</v>
      </c>
      <c r="M33" s="2">
        <f t="shared" si="24"/>
        <v>0.26030532685845698</v>
      </c>
      <c r="N33" s="2">
        <f t="shared" si="25"/>
        <v>9.7537594173709719E-3</v>
      </c>
      <c r="O33" s="2">
        <f t="shared" si="25"/>
        <v>4.3109014564660562E-2</v>
      </c>
      <c r="P33" s="2">
        <f t="shared" si="118"/>
        <v>1.2731803567154794</v>
      </c>
      <c r="Q33" s="2">
        <f t="shared" si="119"/>
        <v>98.726819643284514</v>
      </c>
      <c r="R33" s="10">
        <v>520</v>
      </c>
      <c r="S33" s="2">
        <f t="shared" si="26"/>
        <v>8.6666666666666661</v>
      </c>
      <c r="T33" s="2">
        <v>23072</v>
      </c>
      <c r="U33" s="11">
        <v>420</v>
      </c>
      <c r="V33" s="11">
        <v>675</v>
      </c>
      <c r="W33" s="2">
        <f t="shared" si="120"/>
        <v>40500</v>
      </c>
      <c r="X33" s="2">
        <f t="shared" si="27"/>
        <v>6.5962370414775776E-2</v>
      </c>
      <c r="Y33" s="2">
        <f t="shared" si="28"/>
        <v>5.882023789400349E-5</v>
      </c>
      <c r="Z33" s="2">
        <f t="shared" si="121"/>
        <v>0.20205638915046645</v>
      </c>
      <c r="AA33" s="2">
        <f t="shared" si="29"/>
        <v>0.89118410231848932</v>
      </c>
      <c r="AB33" s="2">
        <f t="shared" si="30"/>
        <v>2.1785345621182704E-5</v>
      </c>
      <c r="AC33" s="2">
        <f t="shared" si="1"/>
        <v>3.523840864409654E-3</v>
      </c>
      <c r="AD33" s="2">
        <f t="shared" si="31"/>
        <v>0.34590894920899812</v>
      </c>
      <c r="AE33" s="2">
        <f t="shared" si="32"/>
        <v>7.4835948139880898E-2</v>
      </c>
      <c r="AF33" s="2">
        <f t="shared" si="32"/>
        <v>0.33006928187026263</v>
      </c>
      <c r="AG33" s="2">
        <f t="shared" si="122"/>
        <v>1.8375226013652479</v>
      </c>
      <c r="AH33" s="2">
        <f t="shared" si="33"/>
        <v>98.162477398634749</v>
      </c>
      <c r="AI33" s="2">
        <v>1040</v>
      </c>
      <c r="AJ33" s="2">
        <f t="shared" si="34"/>
        <v>17.333333333333332</v>
      </c>
      <c r="AK33" s="2">
        <v>33153</v>
      </c>
      <c r="AL33" s="11">
        <v>380</v>
      </c>
      <c r="AM33" s="11">
        <v>674</v>
      </c>
      <c r="AN33" s="2">
        <f t="shared" si="123"/>
        <v>6740</v>
      </c>
      <c r="AO33" s="2">
        <f t="shared" si="2"/>
        <v>6.5541872615424601E-2</v>
      </c>
      <c r="AP33" s="2">
        <f t="shared" si="124"/>
        <v>5.8445269856375181E-5</v>
      </c>
      <c r="AQ33" s="2">
        <f t="shared" si="125"/>
        <v>7.0617709735248876E-2</v>
      </c>
      <c r="AR33" s="2">
        <f t="shared" si="35"/>
        <v>0.31319668669225226</v>
      </c>
      <c r="AS33" s="2">
        <f t="shared" si="36"/>
        <v>2.5196094876093778E-5</v>
      </c>
      <c r="AT33" s="2">
        <f t="shared" si="3"/>
        <v>4.2446513948740444E-3</v>
      </c>
      <c r="AU33" s="2">
        <f t="shared" si="37"/>
        <v>0.40229002702722977</v>
      </c>
      <c r="AV33" s="2">
        <f t="shared" si="38"/>
        <v>3.0443704320199966E-2</v>
      </c>
      <c r="AW33" s="2">
        <f t="shared" si="38"/>
        <v>0.13502090848700946</v>
      </c>
      <c r="AX33" s="2">
        <f t="shared" si="126"/>
        <v>5.2242482119860156</v>
      </c>
      <c r="AY33" s="2">
        <f t="shared" si="127"/>
        <v>94.775751788013991</v>
      </c>
      <c r="AZ33" s="2">
        <v>320</v>
      </c>
      <c r="BA33" s="2">
        <f t="shared" si="39"/>
        <v>5.333333333333333</v>
      </c>
      <c r="BB33" s="2">
        <v>25438</v>
      </c>
      <c r="BC33" s="11">
        <v>270</v>
      </c>
      <c r="BD33" s="11">
        <v>701</v>
      </c>
      <c r="BE33" s="2">
        <f t="shared" si="128"/>
        <v>7015</v>
      </c>
      <c r="BF33" s="2">
        <f t="shared" si="40"/>
        <v>5.9054988137741356E-2</v>
      </c>
      <c r="BG33" s="2">
        <f t="shared" si="41"/>
        <v>5.2660758387654888E-5</v>
      </c>
      <c r="BH33" s="2">
        <f t="shared" si="129"/>
        <v>3.1347414650721911E-2</v>
      </c>
      <c r="BI33" s="2">
        <f t="shared" si="130"/>
        <v>0.13869310083497882</v>
      </c>
      <c r="BJ33" s="2">
        <f t="shared" si="131"/>
        <v>2.9704401378407045E-5</v>
      </c>
      <c r="BK33" s="2">
        <f t="shared" si="4"/>
        <v>4.7899099261892522E-3</v>
      </c>
      <c r="BL33" s="2">
        <f t="shared" si="132"/>
        <v>0.47312558606435434</v>
      </c>
      <c r="BM33" s="2">
        <f t="shared" si="133"/>
        <v>1.7682164708180039E-2</v>
      </c>
      <c r="BN33" s="2">
        <f t="shared" si="133"/>
        <v>7.8232743598708257E-2</v>
      </c>
      <c r="BO33" s="2">
        <f t="shared" si="134"/>
        <v>1.365925879032329</v>
      </c>
      <c r="BP33" s="2">
        <f t="shared" si="135"/>
        <v>98.634074120967668</v>
      </c>
      <c r="BQ33" s="10">
        <v>230</v>
      </c>
      <c r="BR33" s="2">
        <f t="shared" si="42"/>
        <v>3.8333333333333335</v>
      </c>
      <c r="BS33" s="2">
        <v>14049</v>
      </c>
      <c r="BT33" s="11">
        <v>160</v>
      </c>
      <c r="BU33" s="11">
        <v>699</v>
      </c>
      <c r="BV33" s="2">
        <f t="shared" si="136"/>
        <v>7000</v>
      </c>
      <c r="BW33" s="2">
        <f t="shared" si="43"/>
        <v>3.1465313507252103E-2</v>
      </c>
      <c r="BX33" s="2">
        <f t="shared" si="137"/>
        <v>2.8058379561984109E-5</v>
      </c>
      <c r="BY33" s="2">
        <f t="shared" si="138"/>
        <v>1.6928495753668574E-2</v>
      </c>
      <c r="BZ33" s="2">
        <f t="shared" si="44"/>
        <v>7.48770180714627E-2</v>
      </c>
      <c r="CA33" s="2">
        <f t="shared" si="45"/>
        <v>2.4450254329780104E-5</v>
      </c>
      <c r="CB33" s="2">
        <f t="shared" si="46"/>
        <v>3.9322370723092461E-3</v>
      </c>
      <c r="CC33" s="2">
        <f t="shared" si="47"/>
        <v>0.38932837169905155</v>
      </c>
      <c r="CD33" s="2">
        <f t="shared" si="48"/>
        <v>1.4751601234969193E-2</v>
      </c>
      <c r="CE33" s="2">
        <f t="shared" si="48"/>
        <v>6.5248320248090061E-2</v>
      </c>
      <c r="CF33" s="2">
        <f t="shared" si="139"/>
        <v>0.99061563691160404</v>
      </c>
      <c r="CG33" s="2">
        <f t="shared" si="140"/>
        <v>99.009384363088401</v>
      </c>
      <c r="CH33" s="40">
        <v>230</v>
      </c>
      <c r="CI33" s="40">
        <v>3.8333333333333335</v>
      </c>
      <c r="CJ33" s="40">
        <v>24636</v>
      </c>
      <c r="CK33" s="40">
        <v>230</v>
      </c>
      <c r="CL33" s="40">
        <v>725</v>
      </c>
      <c r="CM33" s="40">
        <v>7250</v>
      </c>
      <c r="CN33" s="40">
        <v>5.1989752251909611E-2</v>
      </c>
      <c r="CO33" s="40">
        <v>4.6360517008082156E-5</v>
      </c>
      <c r="CP33" s="40">
        <v>2.7623235474981245E-2</v>
      </c>
      <c r="CQ33" s="40">
        <v>0.12173223576349713</v>
      </c>
      <c r="CR33" s="40">
        <v>3.5711678156122753E-5</v>
      </c>
      <c r="CS33" s="40">
        <v>5.7577261860396692E-3</v>
      </c>
      <c r="CT33" s="40">
        <v>0.56655726457152766</v>
      </c>
      <c r="CU33" s="40">
        <v>2.1278280713335197E-2</v>
      </c>
      <c r="CV33" s="40">
        <v>9.3770792591752056E-2</v>
      </c>
      <c r="CW33" s="40">
        <v>1.6005196729888098</v>
      </c>
      <c r="CX33" s="40">
        <v>98.39948032701119</v>
      </c>
      <c r="CY33" s="10">
        <v>260</v>
      </c>
      <c r="CZ33" s="2">
        <f t="shared" si="49"/>
        <v>4.333333333333333</v>
      </c>
      <c r="DA33" s="2">
        <v>21125</v>
      </c>
      <c r="DB33" s="11">
        <v>170</v>
      </c>
      <c r="DC33" s="11">
        <v>726</v>
      </c>
      <c r="DD33" s="2">
        <f t="shared" si="141"/>
        <v>7255</v>
      </c>
      <c r="DE33" s="2">
        <f t="shared" si="50"/>
        <v>4.7313313961185897E-2</v>
      </c>
      <c r="DF33" s="2">
        <f t="shared" si="51"/>
        <v>4.2190424104698877E-5</v>
      </c>
      <c r="DG33" s="2">
        <f t="shared" si="142"/>
        <v>2.4902036543992822E-2</v>
      </c>
      <c r="DH33" s="2">
        <f t="shared" si="52"/>
        <v>0.10951967693894589</v>
      </c>
      <c r="DI33" s="2">
        <f t="shared" si="53"/>
        <v>3.9521896656246312E-5</v>
      </c>
      <c r="DJ33" s="2">
        <f t="shared" si="54"/>
        <v>6.368118333283026E-3</v>
      </c>
      <c r="DK33" s="2">
        <f t="shared" si="55"/>
        <v>0.62574525766899047</v>
      </c>
      <c r="DL33" s="2">
        <f t="shared" si="56"/>
        <v>2.3326992693399894E-2</v>
      </c>
      <c r="DM33" s="2">
        <f t="shared" si="56"/>
        <v>0.10259260118042833</v>
      </c>
      <c r="DN33" s="2">
        <f t="shared" si="143"/>
        <v>1.7378093622212702</v>
      </c>
      <c r="DO33" s="2">
        <f t="shared" si="57"/>
        <v>98.26219063777873</v>
      </c>
      <c r="DP33" s="6">
        <v>230</v>
      </c>
      <c r="DQ33" s="2">
        <f t="shared" si="58"/>
        <v>3.8333333333333335</v>
      </c>
      <c r="DR33" s="2">
        <v>58387</v>
      </c>
      <c r="DS33" s="11">
        <v>115</v>
      </c>
      <c r="DT33" s="11">
        <v>749</v>
      </c>
      <c r="DU33" s="2">
        <f t="shared" si="144"/>
        <v>3740</v>
      </c>
      <c r="DV33" s="2">
        <f t="shared" si="145"/>
        <v>0.1271944048959292</v>
      </c>
      <c r="DW33" s="2">
        <f t="shared" si="59"/>
        <v>1.1342232105547343E-4</v>
      </c>
      <c r="DX33" s="2">
        <f>(DW33+DW32)/2*(CH33-CH32)*60</f>
        <v>6.7423408925981226E-2</v>
      </c>
      <c r="DY33" s="2">
        <f t="shared" si="146"/>
        <v>0.29790526422614039</v>
      </c>
      <c r="DZ33" s="2">
        <f t="shared" si="147"/>
        <v>1.0587795200506263E-4</v>
      </c>
      <c r="EA33" s="2">
        <f t="shared" si="60"/>
        <v>1.7538967304323087E-2</v>
      </c>
      <c r="EB33" s="2">
        <f t="shared" si="148"/>
        <v>1.6841295801092477</v>
      </c>
      <c r="EC33" s="2">
        <f t="shared" si="149"/>
        <v>6.2938691325064022E-2</v>
      </c>
      <c r="ED33" s="2">
        <f t="shared" si="149"/>
        <v>0.27808987661576945</v>
      </c>
      <c r="EE33" s="2">
        <f t="shared" si="150"/>
        <v>3.9778368425297477</v>
      </c>
      <c r="EF33" s="2">
        <f t="shared" si="61"/>
        <v>96.022163157470246</v>
      </c>
      <c r="EG33" s="10">
        <v>230</v>
      </c>
      <c r="EH33" s="2">
        <f t="shared" si="62"/>
        <v>3.8333333333333335</v>
      </c>
      <c r="EI33" s="2">
        <v>46820</v>
      </c>
      <c r="EJ33" s="11">
        <v>230</v>
      </c>
      <c r="EK33" s="11">
        <v>750</v>
      </c>
      <c r="EL33" s="2">
        <f t="shared" si="151"/>
        <v>7500</v>
      </c>
      <c r="EM33" s="2">
        <f t="shared" si="5"/>
        <v>8.9101068085303617E-2</v>
      </c>
      <c r="EN33" s="2">
        <f t="shared" si="152"/>
        <v>7.945357312710178E-5</v>
      </c>
      <c r="EO33" s="2">
        <f t="shared" si="153"/>
        <v>4.5757417977941771E-2</v>
      </c>
      <c r="EP33" s="2">
        <f t="shared" si="63"/>
        <v>0.20303603018175667</v>
      </c>
      <c r="EQ33" s="2">
        <f t="shared" si="64"/>
        <v>7.3053887113323698E-5</v>
      </c>
      <c r="ER33" s="2">
        <f t="shared" si="6"/>
        <v>1.1897466736549242E-2</v>
      </c>
      <c r="ES33" s="2">
        <f t="shared" si="65"/>
        <v>1.1514219887568093</v>
      </c>
      <c r="ET33" s="2">
        <f t="shared" si="66"/>
        <v>4.2071830328012087E-2</v>
      </c>
      <c r="EU33" s="2">
        <f t="shared" si="66"/>
        <v>0.18668224278734188</v>
      </c>
      <c r="EV33" s="2">
        <f t="shared" si="154"/>
        <v>3.2212474929961834</v>
      </c>
      <c r="EW33" s="2">
        <f t="shared" si="155"/>
        <v>96.778752507003816</v>
      </c>
      <c r="EX33" s="2">
        <v>230</v>
      </c>
      <c r="EY33" s="2">
        <f t="shared" si="67"/>
        <v>3.8333333333333335</v>
      </c>
      <c r="EZ33" s="2">
        <v>41685</v>
      </c>
      <c r="FA33" s="11">
        <v>230</v>
      </c>
      <c r="FB33" s="11">
        <v>750</v>
      </c>
      <c r="FC33" s="2">
        <f t="shared" si="156"/>
        <v>7500</v>
      </c>
      <c r="FD33" s="2">
        <f t="shared" si="7"/>
        <v>7.7205868195018956E-2</v>
      </c>
      <c r="FE33" s="2">
        <f t="shared" si="157"/>
        <v>6.8846336259420344E-5</v>
      </c>
      <c r="FF33" s="2">
        <f t="shared" si="158"/>
        <v>4.1048172535069719E-2</v>
      </c>
      <c r="FG33" s="2">
        <f t="shared" si="68"/>
        <v>0.18078674377819151</v>
      </c>
      <c r="FH33" s="2">
        <f t="shared" si="69"/>
        <v>7.9706541228152287E-5</v>
      </c>
      <c r="FI33" s="2">
        <f t="shared" si="8"/>
        <v>1.3119504270252307E-2</v>
      </c>
      <c r="FJ33" s="2">
        <f t="shared" si="70"/>
        <v>1.2637734292052878</v>
      </c>
      <c r="FK33" s="2">
        <f t="shared" si="71"/>
        <v>4.7523340155361672E-2</v>
      </c>
      <c r="FL33" s="2">
        <f t="shared" si="71"/>
        <v>0.20930505280864672</v>
      </c>
      <c r="FM33" s="2">
        <f t="shared" si="159"/>
        <v>3.6721660230090727</v>
      </c>
      <c r="FN33" s="2">
        <f t="shared" si="160"/>
        <v>96.327833976990931</v>
      </c>
      <c r="FO33" s="2">
        <v>230</v>
      </c>
      <c r="FP33" s="2">
        <f t="shared" si="72"/>
        <v>3.8333333333333335</v>
      </c>
      <c r="FQ33" s="28">
        <v>131128</v>
      </c>
      <c r="FR33" s="28">
        <v>117</v>
      </c>
      <c r="FS33" s="28">
        <v>779</v>
      </c>
      <c r="FT33" s="2">
        <f t="shared" si="161"/>
        <v>15570</v>
      </c>
      <c r="FU33" s="2">
        <f t="shared" si="73"/>
        <v>0.28081922054068026</v>
      </c>
      <c r="FV33" s="2">
        <f t="shared" si="74"/>
        <v>2.5041327735110308E-4</v>
      </c>
      <c r="FW33" s="2">
        <f t="shared" si="162"/>
        <v>0.14991396236721802</v>
      </c>
      <c r="FX33" s="2">
        <f t="shared" si="163"/>
        <v>0.66064384683311816</v>
      </c>
      <c r="FY33" s="2">
        <f t="shared" si="164"/>
        <v>2.2133558657854615E-4</v>
      </c>
      <c r="FZ33" s="2">
        <f t="shared" si="75"/>
        <v>3.8419452498096869E-2</v>
      </c>
      <c r="GA33" s="2">
        <f t="shared" si="165"/>
        <v>3.5113899184419513</v>
      </c>
      <c r="GB33" s="2">
        <f t="shared" si="166"/>
        <v>0.13250613205440773</v>
      </c>
      <c r="GC33" s="2">
        <f t="shared" si="166"/>
        <v>0.58393067214760963</v>
      </c>
      <c r="GD33" s="2">
        <f t="shared" si="194"/>
        <v>8.6038532533515415</v>
      </c>
      <c r="GE33" s="2">
        <f t="shared" si="76"/>
        <v>91.396146746648455</v>
      </c>
      <c r="GF33" s="2">
        <v>230</v>
      </c>
      <c r="GG33" s="2">
        <f t="shared" si="77"/>
        <v>3.8333333333333335</v>
      </c>
      <c r="GH33" s="2">
        <v>66763</v>
      </c>
      <c r="GI33" s="2">
        <v>115</v>
      </c>
      <c r="GJ33" s="11">
        <v>774</v>
      </c>
      <c r="GK33" s="2">
        <f t="shared" si="167"/>
        <v>3870</v>
      </c>
      <c r="GL33" s="2">
        <f>GH33/GH5 *GH4</f>
        <v>0.18083215187527202</v>
      </c>
      <c r="GM33" s="2">
        <f t="shared" si="78"/>
        <v>1.6125239474119082E-4</v>
      </c>
      <c r="GN33" s="2">
        <f>(GM33+GM32)/2*(GF33-GF32)*60</f>
        <v>9.5700783163597439E-2</v>
      </c>
      <c r="GO33" s="2">
        <f>GN33/GH6*100</f>
        <v>0.41994288105488364</v>
      </c>
      <c r="GP33" s="2">
        <f>GM33*GP8</f>
        <v>1.4202183142001006E-4</v>
      </c>
      <c r="GQ33" s="2">
        <f>GP33/GH6/GV33*100*3600</f>
        <v>2.3771070586429587E-2</v>
      </c>
      <c r="GR33" s="2">
        <f>GP33/GH6*3600*100</f>
        <v>2.243532375760394</v>
      </c>
      <c r="GS33" s="2">
        <f>GN33*GP8</f>
        <v>8.428774354041571E-2</v>
      </c>
      <c r="GT33" s="2">
        <f>GO33*GP8</f>
        <v>0.36986152766868097</v>
      </c>
      <c r="GU33" s="2">
        <f t="shared" si="168"/>
        <v>5.6192119070489124</v>
      </c>
      <c r="GV33" s="2">
        <f t="shared" si="79"/>
        <v>94.380788092951093</v>
      </c>
      <c r="GW33" s="2">
        <v>230</v>
      </c>
      <c r="GX33" s="2">
        <f t="shared" si="80"/>
        <v>3.8333333333333335</v>
      </c>
      <c r="GY33" s="2">
        <v>99889</v>
      </c>
      <c r="GZ33" s="11">
        <v>290</v>
      </c>
      <c r="HA33" s="11">
        <v>774</v>
      </c>
      <c r="HB33" s="2">
        <f t="shared" si="169"/>
        <v>7750</v>
      </c>
      <c r="HC33" s="2">
        <f t="shared" si="9"/>
        <v>0.18500700415334648</v>
      </c>
      <c r="HD33" s="2">
        <f t="shared" si="170"/>
        <v>1.649752112898462E-4</v>
      </c>
      <c r="HE33" s="2">
        <f t="shared" si="171"/>
        <v>9.74694668774157E-2</v>
      </c>
      <c r="HF33" s="2">
        <f t="shared" si="81"/>
        <v>0.43211446364409084</v>
      </c>
      <c r="HG33" s="2">
        <f t="shared" si="82"/>
        <v>1.6534346532703277E-4</v>
      </c>
      <c r="HH33" s="2">
        <f t="shared" si="10"/>
        <v>2.8223704740340552E-2</v>
      </c>
      <c r="HI33" s="2">
        <f t="shared" si="83"/>
        <v>2.6388806510671827</v>
      </c>
      <c r="HJ33" s="2">
        <f t="shared" si="84"/>
        <v>9.7687036077051204E-2</v>
      </c>
      <c r="HK33" s="2">
        <f t="shared" si="84"/>
        <v>0.433079020043319</v>
      </c>
      <c r="HL33" s="2">
        <f t="shared" si="172"/>
        <v>6.5012663877753809</v>
      </c>
      <c r="HM33" s="2">
        <f t="shared" si="173"/>
        <v>93.498733612224612</v>
      </c>
      <c r="HN33" s="2"/>
      <c r="HO33" s="2"/>
      <c r="HQ33" s="11">
        <v>130</v>
      </c>
      <c r="HR33" s="11">
        <v>802</v>
      </c>
      <c r="HS33" s="2">
        <f t="shared" si="174"/>
        <v>4010</v>
      </c>
      <c r="HT33" s="11"/>
      <c r="HU33" s="11"/>
      <c r="HV33" s="11"/>
      <c r="HW33" s="11"/>
      <c r="HX33" s="11"/>
      <c r="HY33" s="11"/>
      <c r="HZ33" s="2"/>
      <c r="IA33" s="11"/>
      <c r="IB33" s="11"/>
      <c r="IC33" s="11"/>
      <c r="ID33" s="2"/>
      <c r="IE33" s="2"/>
      <c r="IF33" s="2"/>
      <c r="IG33" s="2"/>
      <c r="IH33" s="2">
        <v>115</v>
      </c>
      <c r="II33" s="11">
        <v>799</v>
      </c>
      <c r="IJ33" s="2">
        <f t="shared" si="177"/>
        <v>3997.5</v>
      </c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KG33" s="2"/>
      <c r="KH33" s="2"/>
      <c r="KI33" s="2"/>
      <c r="KJ33" s="2"/>
      <c r="KK33" s="2"/>
      <c r="KL33" s="2"/>
      <c r="KM33" s="2"/>
      <c r="KN33" s="2"/>
      <c r="KO33" s="2"/>
      <c r="KP33" s="2"/>
      <c r="KQ33" s="2"/>
      <c r="KR33" s="2"/>
      <c r="KS33" s="2"/>
      <c r="KU33" s="11">
        <v>46</v>
      </c>
      <c r="KV33" s="11">
        <v>917</v>
      </c>
      <c r="KW33" s="2">
        <f t="shared" si="191"/>
        <v>1834</v>
      </c>
      <c r="LD33" s="2"/>
      <c r="LH33" s="2"/>
      <c r="LI33" s="10"/>
      <c r="LK33" s="2"/>
    </row>
    <row r="34" spans="1:323" x14ac:dyDescent="0.25">
      <c r="A34" s="10">
        <v>470</v>
      </c>
      <c r="B34" s="2">
        <f t="shared" si="21"/>
        <v>7.833333333333333</v>
      </c>
      <c r="C34" s="2">
        <v>23304</v>
      </c>
      <c r="D34" s="11">
        <v>540</v>
      </c>
      <c r="E34" s="11">
        <v>673</v>
      </c>
      <c r="F34" s="2">
        <f t="shared" si="114"/>
        <v>6730</v>
      </c>
      <c r="G34" s="2">
        <f t="shared" si="115"/>
        <v>4.9029023914780152E-2</v>
      </c>
      <c r="H34" s="2">
        <f t="shared" si="116"/>
        <v>4.3720364084007404E-5</v>
      </c>
      <c r="I34" s="2">
        <f t="shared" si="117"/>
        <v>2.6513631710471434E-2</v>
      </c>
      <c r="J34" s="2">
        <f t="shared" si="22"/>
        <v>0.11718317898360027</v>
      </c>
      <c r="K34" s="2">
        <f t="shared" si="23"/>
        <v>1.6016404505588653E-5</v>
      </c>
      <c r="L34" s="2">
        <f t="shared" si="0"/>
        <v>2.582363177512263E-3</v>
      </c>
      <c r="M34" s="2">
        <f t="shared" si="24"/>
        <v>0.25483764649258434</v>
      </c>
      <c r="N34" s="2">
        <f t="shared" si="25"/>
        <v>9.7129349053716573E-3</v>
      </c>
      <c r="O34" s="2">
        <f t="shared" si="25"/>
        <v>4.292858111258676E-2</v>
      </c>
      <c r="P34" s="2">
        <f t="shared" si="118"/>
        <v>1.3161089378280661</v>
      </c>
      <c r="Q34" s="2">
        <f t="shared" si="119"/>
        <v>98.683891062171938</v>
      </c>
      <c r="R34" s="10">
        <v>630</v>
      </c>
      <c r="S34" s="2">
        <f t="shared" si="26"/>
        <v>10.5</v>
      </c>
      <c r="T34" s="2">
        <v>23496</v>
      </c>
      <c r="U34" s="11">
        <v>480</v>
      </c>
      <c r="V34" s="11">
        <v>675</v>
      </c>
      <c r="W34" s="2">
        <f t="shared" si="120"/>
        <v>40500</v>
      </c>
      <c r="X34" s="2">
        <f t="shared" si="27"/>
        <v>6.7174577638070901E-2</v>
      </c>
      <c r="Y34" s="2">
        <f t="shared" si="28"/>
        <v>5.9901192335190114E-5</v>
      </c>
      <c r="Z34" s="2">
        <f t="shared" si="121"/>
        <v>0.39178071975633888</v>
      </c>
      <c r="AA34" s="2">
        <f t="shared" si="29"/>
        <v>1.7279767816782174</v>
      </c>
      <c r="AB34" s="2">
        <f t="shared" si="30"/>
        <v>2.2185700447092101E-5</v>
      </c>
      <c r="AC34" s="2">
        <f t="shared" si="1"/>
        <v>3.6121496476962866E-3</v>
      </c>
      <c r="AD34" s="2">
        <f t="shared" si="31"/>
        <v>0.35226580576519695</v>
      </c>
      <c r="AE34" s="2">
        <f t="shared" si="32"/>
        <v>0.14510445202530686</v>
      </c>
      <c r="AF34" s="2">
        <f t="shared" si="32"/>
        <v>0.63999352539301213</v>
      </c>
      <c r="AG34" s="2">
        <f t="shared" si="122"/>
        <v>2.4775161267582599</v>
      </c>
      <c r="AH34" s="2">
        <f t="shared" si="33"/>
        <v>97.52248387324174</v>
      </c>
      <c r="AI34" s="2">
        <v>1050</v>
      </c>
      <c r="AJ34" s="2">
        <f t="shared" si="34"/>
        <v>17.5</v>
      </c>
      <c r="AK34" s="2">
        <v>33627</v>
      </c>
      <c r="AL34" s="11">
        <v>390</v>
      </c>
      <c r="AM34" s="11">
        <v>675</v>
      </c>
      <c r="AN34" s="2">
        <f t="shared" si="123"/>
        <v>6745</v>
      </c>
      <c r="AO34" s="2">
        <f t="shared" si="2"/>
        <v>6.647894761978955E-2</v>
      </c>
      <c r="AP34" s="2">
        <f t="shared" si="124"/>
        <v>5.9280882256819239E-5</v>
      </c>
      <c r="AQ34" s="2">
        <f t="shared" si="125"/>
        <v>3.5317845633958324E-2</v>
      </c>
      <c r="AR34" s="2">
        <f t="shared" si="35"/>
        <v>0.1566382183043647</v>
      </c>
      <c r="AS34" s="2">
        <f t="shared" si="36"/>
        <v>2.5556332229312746E-5</v>
      </c>
      <c r="AT34" s="2">
        <f t="shared" si="3"/>
        <v>4.3084083931987163E-3</v>
      </c>
      <c r="AU34" s="2">
        <f t="shared" si="37"/>
        <v>0.40804170780456234</v>
      </c>
      <c r="AV34" s="2">
        <f t="shared" si="38"/>
        <v>1.5225728131621956E-2</v>
      </c>
      <c r="AW34" s="2">
        <f t="shared" si="38"/>
        <v>6.7527644569316009E-2</v>
      </c>
      <c r="AX34" s="2">
        <f t="shared" si="126"/>
        <v>5.2917758565553319</v>
      </c>
      <c r="AY34" s="2">
        <f t="shared" si="127"/>
        <v>94.708224143444667</v>
      </c>
      <c r="AZ34" s="2">
        <v>330</v>
      </c>
      <c r="BA34" s="2">
        <f t="shared" si="39"/>
        <v>5.5</v>
      </c>
      <c r="BB34" s="2">
        <v>26426</v>
      </c>
      <c r="BC34" s="11">
        <v>280</v>
      </c>
      <c r="BD34" s="11">
        <v>701</v>
      </c>
      <c r="BE34" s="2">
        <f t="shared" si="128"/>
        <v>7010</v>
      </c>
      <c r="BF34" s="2">
        <f t="shared" si="40"/>
        <v>6.1348656204416735E-2</v>
      </c>
      <c r="BG34" s="2">
        <f t="shared" si="41"/>
        <v>5.4706077567110918E-5</v>
      </c>
      <c r="BH34" s="2">
        <f t="shared" si="129"/>
        <v>3.2210050786429738E-2</v>
      </c>
      <c r="BI34" s="2">
        <f t="shared" si="130"/>
        <v>0.14250973713135889</v>
      </c>
      <c r="BJ34" s="2">
        <f t="shared" si="131"/>
        <v>3.0858106408750065E-5</v>
      </c>
      <c r="BK34" s="2">
        <f t="shared" si="4"/>
        <v>4.9800064292172957E-3</v>
      </c>
      <c r="BL34" s="2">
        <f t="shared" si="132"/>
        <v>0.49150156212503421</v>
      </c>
      <c r="BM34" s="2">
        <f t="shared" si="133"/>
        <v>1.8168752658247637E-2</v>
      </c>
      <c r="BN34" s="2">
        <f t="shared" si="133"/>
        <v>8.0385597107546392E-2</v>
      </c>
      <c r="BO34" s="2">
        <f t="shared" si="134"/>
        <v>1.4463114761398754</v>
      </c>
      <c r="BP34" s="2">
        <f t="shared" si="135"/>
        <v>98.553688523860131</v>
      </c>
      <c r="BQ34" s="10">
        <v>240</v>
      </c>
      <c r="BR34" s="2">
        <f t="shared" si="42"/>
        <v>4</v>
      </c>
      <c r="BS34" s="2">
        <v>14581</v>
      </c>
      <c r="BT34" s="11">
        <v>170</v>
      </c>
      <c r="BU34" s="11">
        <v>701</v>
      </c>
      <c r="BV34" s="2">
        <f t="shared" si="136"/>
        <v>7000</v>
      </c>
      <c r="BW34" s="2">
        <f t="shared" si="43"/>
        <v>3.2656825129848598E-2</v>
      </c>
      <c r="BX34" s="2">
        <f t="shared" si="137"/>
        <v>2.9120879236478785E-5</v>
      </c>
      <c r="BY34" s="2">
        <f t="shared" si="138"/>
        <v>1.7153777639538868E-2</v>
      </c>
      <c r="BZ34" s="2">
        <f t="shared" si="44"/>
        <v>7.5873470212570848E-2</v>
      </c>
      <c r="CA34" s="2">
        <f t="shared" si="45"/>
        <v>2.537612345238265E-5</v>
      </c>
      <c r="CB34" s="2">
        <f t="shared" si="46"/>
        <v>4.0838680491266993E-3</v>
      </c>
      <c r="CC34" s="2">
        <f t="shared" si="47"/>
        <v>0.40407124975043579</v>
      </c>
      <c r="CD34" s="2">
        <f t="shared" si="48"/>
        <v>1.4947913334648826E-2</v>
      </c>
      <c r="CE34" s="2">
        <f t="shared" si="48"/>
        <v>6.6116635120790621E-2</v>
      </c>
      <c r="CF34" s="2">
        <f t="shared" si="139"/>
        <v>1.0567322720323946</v>
      </c>
      <c r="CG34" s="2">
        <f t="shared" si="140"/>
        <v>98.943267727967608</v>
      </c>
      <c r="CH34" s="40">
        <v>240</v>
      </c>
      <c r="CI34" s="40">
        <v>4</v>
      </c>
      <c r="CJ34" s="40">
        <v>24638</v>
      </c>
      <c r="CK34" s="40">
        <v>240</v>
      </c>
      <c r="CL34" s="40">
        <v>724</v>
      </c>
      <c r="CM34" s="40">
        <v>7245</v>
      </c>
      <c r="CN34" s="40">
        <v>5.1993972884500292E-2</v>
      </c>
      <c r="CO34" s="40">
        <v>4.6364280648040599E-5</v>
      </c>
      <c r="CP34" s="40">
        <v>2.7817439296836829E-2</v>
      </c>
      <c r="CQ34" s="40">
        <v>0.1225880683631833</v>
      </c>
      <c r="CR34" s="40">
        <v>3.571457730193832E-5</v>
      </c>
      <c r="CS34" s="40">
        <v>5.7637248258932336E-3</v>
      </c>
      <c r="CT34" s="40">
        <v>0.56660325882908347</v>
      </c>
      <c r="CU34" s="40">
        <v>2.1427876637418321E-2</v>
      </c>
      <c r="CV34" s="40">
        <v>9.4430043616717585E-2</v>
      </c>
      <c r="CW34" s="40">
        <v>1.6949497166055274</v>
      </c>
      <c r="CX34" s="40">
        <v>98.305050283394479</v>
      </c>
      <c r="CY34" s="10">
        <v>270</v>
      </c>
      <c r="CZ34" s="2">
        <f t="shared" si="49"/>
        <v>4.5</v>
      </c>
      <c r="DA34" s="2">
        <v>20412</v>
      </c>
      <c r="DB34" s="11">
        <v>180</v>
      </c>
      <c r="DC34" s="11">
        <v>725</v>
      </c>
      <c r="DD34" s="2">
        <f t="shared" si="141"/>
        <v>7255</v>
      </c>
      <c r="DE34" s="2">
        <f t="shared" si="50"/>
        <v>4.5716419624886463E-2</v>
      </c>
      <c r="DF34" s="2">
        <f t="shared" si="51"/>
        <v>4.076643487929531E-5</v>
      </c>
      <c r="DG34" s="2">
        <f t="shared" si="142"/>
        <v>2.4887057695198257E-2</v>
      </c>
      <c r="DH34" s="2">
        <f t="shared" si="52"/>
        <v>0.10945379964903026</v>
      </c>
      <c r="DI34" s="2">
        <f t="shared" si="53"/>
        <v>3.8187974179753832E-5</v>
      </c>
      <c r="DJ34" s="2">
        <f t="shared" si="54"/>
        <v>6.1596121168440762E-3</v>
      </c>
      <c r="DK34" s="2">
        <f t="shared" si="55"/>
        <v>0.6046254295639969</v>
      </c>
      <c r="DL34" s="2">
        <f t="shared" si="56"/>
        <v>2.3312961250800044E-2</v>
      </c>
      <c r="DM34" s="2">
        <f t="shared" si="56"/>
        <v>0.10253089060274896</v>
      </c>
      <c r="DN34" s="2">
        <f t="shared" si="143"/>
        <v>1.8403402528240191</v>
      </c>
      <c r="DO34" s="2">
        <f t="shared" si="57"/>
        <v>98.159659747175979</v>
      </c>
      <c r="DP34" s="6">
        <v>240</v>
      </c>
      <c r="DQ34" s="2">
        <f t="shared" si="58"/>
        <v>4</v>
      </c>
      <c r="DR34" s="2">
        <v>59494</v>
      </c>
      <c r="DS34" s="11">
        <v>120</v>
      </c>
      <c r="DT34" s="11">
        <v>749</v>
      </c>
      <c r="DU34" s="2">
        <f t="shared" si="144"/>
        <v>3745</v>
      </c>
      <c r="DV34" s="2">
        <f t="shared" si="145"/>
        <v>0.12960597264593851</v>
      </c>
      <c r="DW34" s="2">
        <f t="shared" si="59"/>
        <v>1.1557277422841276E-4</v>
      </c>
      <c r="DX34" s="2">
        <f>(DW34+DW33)/2*(CH34-CH33)*60</f>
        <v>6.8698528585165855E-2</v>
      </c>
      <c r="DY34" s="2">
        <f t="shared" si="146"/>
        <v>0.30353928459147622</v>
      </c>
      <c r="DZ34" s="2">
        <f t="shared" si="147"/>
        <v>1.0788536620462083E-4</v>
      </c>
      <c r="EA34" s="2">
        <f t="shared" si="60"/>
        <v>1.7924393458547707E-2</v>
      </c>
      <c r="EB34" s="2">
        <f t="shared" si="148"/>
        <v>1.7160601715967523</v>
      </c>
      <c r="EC34" s="2">
        <f t="shared" si="149"/>
        <v>6.4128995462905042E-2</v>
      </c>
      <c r="ED34" s="2">
        <f t="shared" si="149"/>
        <v>0.28334914597550004</v>
      </c>
      <c r="EE34" s="2">
        <f t="shared" si="150"/>
        <v>4.2611859885052477</v>
      </c>
      <c r="EF34" s="2">
        <f t="shared" si="61"/>
        <v>95.738814011494753</v>
      </c>
      <c r="EG34" s="25">
        <v>240</v>
      </c>
      <c r="EH34" s="2">
        <f t="shared" si="62"/>
        <v>4</v>
      </c>
      <c r="EI34" s="2">
        <v>45953</v>
      </c>
      <c r="EJ34" s="11">
        <v>240</v>
      </c>
      <c r="EK34" s="11">
        <v>751</v>
      </c>
      <c r="EL34" s="2">
        <f t="shared" si="151"/>
        <v>7505</v>
      </c>
      <c r="EM34" s="2">
        <f t="shared" si="5"/>
        <v>8.7451118789490745E-2</v>
      </c>
      <c r="EN34" s="2">
        <f t="shared" si="152"/>
        <v>7.7982273513663107E-5</v>
      </c>
      <c r="EO34" s="2">
        <f t="shared" si="153"/>
        <v>4.7230753992229466E-2</v>
      </c>
      <c r="EP34" s="2">
        <f t="shared" si="63"/>
        <v>0.20957355587013776</v>
      </c>
      <c r="EQ34" s="2">
        <f t="shared" si="64"/>
        <v>7.1701095141361867E-5</v>
      </c>
      <c r="ER34" s="2">
        <f t="shared" si="6"/>
        <v>1.1700449094043832E-2</v>
      </c>
      <c r="ES34" s="2">
        <f t="shared" si="65"/>
        <v>1.1301002701696206</v>
      </c>
      <c r="ET34" s="2">
        <f t="shared" si="66"/>
        <v>4.3426494676405671E-2</v>
      </c>
      <c r="EU34" s="2">
        <f t="shared" si="66"/>
        <v>0.19269319540838314</v>
      </c>
      <c r="EV34" s="2">
        <f t="shared" si="154"/>
        <v>3.4139406884045664</v>
      </c>
      <c r="EW34" s="2">
        <f t="shared" si="155"/>
        <v>96.586059311595434</v>
      </c>
      <c r="EX34" s="2">
        <v>240</v>
      </c>
      <c r="EY34" s="2">
        <f t="shared" si="67"/>
        <v>4</v>
      </c>
      <c r="EZ34" s="2">
        <v>42213</v>
      </c>
      <c r="FA34" s="11">
        <v>240</v>
      </c>
      <c r="FB34" s="11">
        <v>749</v>
      </c>
      <c r="FC34" s="2">
        <f t="shared" si="156"/>
        <v>7495</v>
      </c>
      <c r="FD34" s="2">
        <f t="shared" si="7"/>
        <v>7.8183790670896841E-2</v>
      </c>
      <c r="FE34" s="2">
        <f t="shared" si="157"/>
        <v>6.9718373336185926E-5</v>
      </c>
      <c r="FF34" s="2">
        <f t="shared" si="158"/>
        <v>4.1569412878681884E-2</v>
      </c>
      <c r="FG34" s="2">
        <f t="shared" si="68"/>
        <v>0.18308242075058193</v>
      </c>
      <c r="FH34" s="2">
        <f t="shared" si="69"/>
        <v>8.0716138295885612E-5</v>
      </c>
      <c r="FI34" s="2">
        <f t="shared" si="8"/>
        <v>1.3314980220912506E-2</v>
      </c>
      <c r="FJ34" s="2">
        <f t="shared" si="70"/>
        <v>1.2797809228029942</v>
      </c>
      <c r="FK34" s="2">
        <f t="shared" si="71"/>
        <v>4.8126803857211374E-2</v>
      </c>
      <c r="FL34" s="2">
        <f t="shared" si="71"/>
        <v>0.21196286266735681</v>
      </c>
      <c r="FM34" s="2">
        <f t="shared" si="159"/>
        <v>3.8841288856764296</v>
      </c>
      <c r="FN34" s="2">
        <f t="shared" si="160"/>
        <v>96.115871114323568</v>
      </c>
      <c r="FO34" s="2">
        <v>240</v>
      </c>
      <c r="FP34" s="2">
        <f t="shared" si="72"/>
        <v>4</v>
      </c>
      <c r="FQ34" s="2">
        <v>135367</v>
      </c>
      <c r="FR34" s="2">
        <v>140</v>
      </c>
      <c r="FS34" s="2">
        <v>780</v>
      </c>
      <c r="FT34" s="2">
        <f t="shared" si="161"/>
        <v>17928.5</v>
      </c>
      <c r="FU34" s="2">
        <f t="shared" si="73"/>
        <v>0.28989731733062557</v>
      </c>
      <c r="FV34" s="2">
        <f t="shared" si="74"/>
        <v>2.5850843538517161E-4</v>
      </c>
      <c r="FW34" s="2">
        <f t="shared" si="162"/>
        <v>0.1526765138208824</v>
      </c>
      <c r="FX34" s="2">
        <f t="shared" si="163"/>
        <v>0.6728179138153032</v>
      </c>
      <c r="FY34" s="2">
        <f t="shared" si="164"/>
        <v>2.2849074452731732E-4</v>
      </c>
      <c r="FZ34" s="2">
        <f t="shared" si="75"/>
        <v>3.9921202450722865E-2</v>
      </c>
      <c r="GA34" s="2">
        <f t="shared" si="165"/>
        <v>3.6249032936499592</v>
      </c>
      <c r="GB34" s="2">
        <f t="shared" si="166"/>
        <v>0.13494789933175905</v>
      </c>
      <c r="GC34" s="2">
        <f t="shared" si="166"/>
        <v>0.59469110100765932</v>
      </c>
      <c r="GD34" s="2">
        <f t="shared" si="194"/>
        <v>9.1985443543592016</v>
      </c>
      <c r="GE34" s="2">
        <f t="shared" si="76"/>
        <v>90.8014556456408</v>
      </c>
      <c r="GF34" s="2">
        <v>240</v>
      </c>
      <c r="GG34" s="2">
        <f t="shared" si="77"/>
        <v>4</v>
      </c>
      <c r="GH34" s="2">
        <v>71840</v>
      </c>
      <c r="GI34" s="2">
        <v>120</v>
      </c>
      <c r="GJ34" s="11">
        <v>774</v>
      </c>
      <c r="GK34" s="2">
        <f t="shared" si="167"/>
        <v>3870</v>
      </c>
      <c r="GL34" s="2">
        <f>GH34/GH5 *GH4</f>
        <v>0.19458355362580382</v>
      </c>
      <c r="GM34" s="2">
        <f t="shared" si="78"/>
        <v>1.7351485161252707E-4</v>
      </c>
      <c r="GN34" s="2">
        <f>(GM34+GM33)/2*(GF34-GF33)*60</f>
        <v>0.10043017390611537</v>
      </c>
      <c r="GO34" s="2">
        <f>GN34/GH6*100</f>
        <v>0.44069583529823758</v>
      </c>
      <c r="GP34" s="2">
        <f>GM34*GP8</f>
        <v>1.5282189789574344E-4</v>
      </c>
      <c r="GQ34" s="2">
        <f>GP34/GH6/GV34*100*3600</f>
        <v>2.5684370957831087E-2</v>
      </c>
      <c r="GR34" s="2">
        <f>GP34/GH6*3600*100</f>
        <v>2.4141420528530273</v>
      </c>
      <c r="GS34" s="2">
        <f>GN34*GP8</f>
        <v>8.8453118794726046E-2</v>
      </c>
      <c r="GT34" s="2">
        <f>GO34*GP8</f>
        <v>0.38813953571778509</v>
      </c>
      <c r="GU34" s="2">
        <f t="shared" si="168"/>
        <v>6.0073514427666979</v>
      </c>
      <c r="GV34" s="2">
        <f t="shared" si="79"/>
        <v>93.992648557233309</v>
      </c>
      <c r="GW34" s="2">
        <v>240</v>
      </c>
      <c r="GX34" s="2">
        <f t="shared" si="80"/>
        <v>4</v>
      </c>
      <c r="GY34" s="2">
        <v>101987</v>
      </c>
      <c r="GZ34" s="18">
        <v>300</v>
      </c>
      <c r="HA34" s="11">
        <v>774</v>
      </c>
      <c r="HB34" s="2">
        <f t="shared" si="169"/>
        <v>7740</v>
      </c>
      <c r="HC34" s="2">
        <f t="shared" si="9"/>
        <v>0.18889276429424007</v>
      </c>
      <c r="HD34" s="2">
        <f t="shared" si="170"/>
        <v>1.684402374016913E-4</v>
      </c>
      <c r="HE34" s="2">
        <f t="shared" si="171"/>
        <v>0.10002463460746125</v>
      </c>
      <c r="HF34" s="2">
        <f t="shared" si="81"/>
        <v>0.44344236938279713</v>
      </c>
      <c r="HG34" s="2">
        <f t="shared" si="82"/>
        <v>1.6881622599393414E-4</v>
      </c>
      <c r="HH34" s="2">
        <f t="shared" si="10"/>
        <v>2.8954125156918111E-2</v>
      </c>
      <c r="HI34" s="2">
        <f t="shared" si="83"/>
        <v>2.6943058891408334</v>
      </c>
      <c r="HJ34" s="2">
        <f t="shared" si="84"/>
        <v>0.10024790739629007</v>
      </c>
      <c r="HK34" s="2">
        <f t="shared" si="84"/>
        <v>0.44443221168400132</v>
      </c>
      <c r="HL34" s="2">
        <f t="shared" si="172"/>
        <v>6.9456985994593818</v>
      </c>
      <c r="HM34" s="2">
        <f t="shared" si="173"/>
        <v>93.054301400540623</v>
      </c>
      <c r="HN34" s="2"/>
      <c r="HO34" s="2"/>
      <c r="HQ34" s="11">
        <v>135</v>
      </c>
      <c r="HR34" s="11">
        <v>802</v>
      </c>
      <c r="HS34" s="2">
        <f t="shared" si="174"/>
        <v>4010</v>
      </c>
      <c r="HT34" s="11"/>
      <c r="HU34" s="11"/>
      <c r="HV34" s="11"/>
      <c r="HW34" s="11"/>
      <c r="HX34" s="11"/>
      <c r="HY34" s="11"/>
      <c r="HZ34" s="2"/>
      <c r="IA34" s="11"/>
      <c r="IB34" s="11"/>
      <c r="IC34" s="11"/>
      <c r="ID34" s="2"/>
      <c r="IE34" s="2"/>
      <c r="IF34" s="2"/>
      <c r="IG34" s="2"/>
      <c r="IH34" s="2">
        <v>120</v>
      </c>
      <c r="II34" s="11">
        <v>799</v>
      </c>
      <c r="IJ34" s="2">
        <f t="shared" si="177"/>
        <v>3995</v>
      </c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KG34" s="2"/>
      <c r="KH34" s="2"/>
      <c r="KI34" s="2"/>
      <c r="KJ34" s="2"/>
      <c r="KK34" s="2"/>
      <c r="KL34" s="2"/>
      <c r="KM34" s="2"/>
      <c r="KN34" s="2"/>
      <c r="KO34" s="2"/>
      <c r="KP34" s="2"/>
      <c r="KQ34" s="2"/>
      <c r="KR34" s="2"/>
      <c r="KS34" s="2"/>
      <c r="KW34" s="2"/>
      <c r="LD34" s="2"/>
      <c r="LH34" s="2"/>
      <c r="LI34" s="10"/>
      <c r="LK34" s="2"/>
    </row>
    <row r="35" spans="1:323" x14ac:dyDescent="0.25">
      <c r="A35" s="10">
        <v>480</v>
      </c>
      <c r="B35" s="2">
        <f t="shared" si="21"/>
        <v>8</v>
      </c>
      <c r="C35" s="2">
        <v>23657</v>
      </c>
      <c r="D35" s="11">
        <v>550</v>
      </c>
      <c r="E35" s="11">
        <v>673</v>
      </c>
      <c r="F35" s="2">
        <f t="shared" si="114"/>
        <v>6730</v>
      </c>
      <c r="G35" s="2">
        <f t="shared" si="115"/>
        <v>4.9771696650873422E-2</v>
      </c>
      <c r="H35" s="2">
        <f t="shared" si="116"/>
        <v>4.4382623289365056E-5</v>
      </c>
      <c r="I35" s="2">
        <f t="shared" si="117"/>
        <v>2.643089621201174E-2</v>
      </c>
      <c r="J35" s="2">
        <f t="shared" si="22"/>
        <v>0.1168175101521791</v>
      </c>
      <c r="K35" s="2">
        <f t="shared" si="23"/>
        <v>1.625901482100544E-5</v>
      </c>
      <c r="L35" s="2">
        <f t="shared" si="0"/>
        <v>2.6226171258170389E-3</v>
      </c>
      <c r="M35" s="2">
        <f t="shared" si="24"/>
        <v>0.25869782883089032</v>
      </c>
      <c r="N35" s="2">
        <f t="shared" si="25"/>
        <v>9.6826257979782289E-3</v>
      </c>
      <c r="O35" s="2">
        <f t="shared" si="25"/>
        <v>4.2794622943622893E-2</v>
      </c>
      <c r="P35" s="2">
        <f t="shared" si="118"/>
        <v>1.3589035607716891</v>
      </c>
      <c r="Q35" s="2">
        <f t="shared" si="119"/>
        <v>98.641096439228306</v>
      </c>
      <c r="R35" s="10">
        <v>700</v>
      </c>
      <c r="S35" s="2">
        <f t="shared" si="26"/>
        <v>11.666666666666666</v>
      </c>
      <c r="T35" s="2">
        <v>24141</v>
      </c>
      <c r="U35" s="11">
        <v>540</v>
      </c>
      <c r="V35" s="11">
        <v>675</v>
      </c>
      <c r="W35" s="2">
        <f t="shared" si="120"/>
        <v>40500</v>
      </c>
      <c r="X35" s="2">
        <f t="shared" si="27"/>
        <v>6.9018619286715585E-2</v>
      </c>
      <c r="Y35" s="2">
        <f t="shared" si="28"/>
        <v>6.1545568784636707E-5</v>
      </c>
      <c r="Z35" s="2">
        <f t="shared" si="121"/>
        <v>0.25503819835163632</v>
      </c>
      <c r="AA35" s="2">
        <f t="shared" si="29"/>
        <v>1.1248641471350531</v>
      </c>
      <c r="AB35" s="2">
        <f t="shared" si="30"/>
        <v>2.2794730783675953E-5</v>
      </c>
      <c r="AC35" s="2">
        <f t="shared" si="1"/>
        <v>3.7272313019308797E-3</v>
      </c>
      <c r="AD35" s="2">
        <f t="shared" si="31"/>
        <v>0.36193602387545176</v>
      </c>
      <c r="AE35" s="2">
        <f t="shared" si="32"/>
        <v>9.4458905584612909E-2</v>
      </c>
      <c r="AF35" s="2">
        <f t="shared" si="32"/>
        <v>0.41661773395704504</v>
      </c>
      <c r="AG35" s="2">
        <f t="shared" si="122"/>
        <v>2.8941338607153049</v>
      </c>
      <c r="AH35" s="2">
        <f t="shared" si="33"/>
        <v>97.1058661392847</v>
      </c>
      <c r="AI35" s="2">
        <v>1060</v>
      </c>
      <c r="AJ35" s="16">
        <f t="shared" si="34"/>
        <v>17.666666666666668</v>
      </c>
      <c r="AK35" s="16">
        <v>32337</v>
      </c>
      <c r="AL35" s="17">
        <v>400</v>
      </c>
      <c r="AM35" s="11">
        <v>675</v>
      </c>
      <c r="AN35" s="2">
        <f t="shared" si="123"/>
        <v>6750</v>
      </c>
      <c r="AO35" s="2">
        <f t="shared" si="2"/>
        <v>6.3928680202846963E-2</v>
      </c>
      <c r="AP35" s="2">
        <f t="shared" si="124"/>
        <v>5.7006747242952501E-5</v>
      </c>
      <c r="AQ35" s="2">
        <f t="shared" si="125"/>
        <v>3.4886288849931522E-2</v>
      </c>
      <c r="AR35" s="2">
        <f t="shared" si="35"/>
        <v>0.15472422030891156</v>
      </c>
      <c r="AS35" s="2">
        <f t="shared" si="36"/>
        <v>2.4575939432577581E-5</v>
      </c>
      <c r="AT35" s="2">
        <f t="shared" si="3"/>
        <v>4.1460491397765642E-3</v>
      </c>
      <c r="AU35" s="2">
        <f t="shared" si="37"/>
        <v>0.39238839935992303</v>
      </c>
      <c r="AV35" s="2">
        <f t="shared" si="38"/>
        <v>1.5039681498567098E-2</v>
      </c>
      <c r="AW35" s="2">
        <f t="shared" si="38"/>
        <v>6.6702508930373786E-2</v>
      </c>
      <c r="AX35" s="2">
        <f t="shared" si="126"/>
        <v>5.3584783654857056</v>
      </c>
      <c r="AY35" s="2">
        <f t="shared" si="127"/>
        <v>94.641521634514291</v>
      </c>
      <c r="AZ35" s="2">
        <v>340</v>
      </c>
      <c r="BA35" s="2">
        <f t="shared" si="39"/>
        <v>5.666666666666667</v>
      </c>
      <c r="BB35" s="2">
        <v>27024</v>
      </c>
      <c r="BC35" s="11">
        <v>290</v>
      </c>
      <c r="BD35" s="11">
        <v>698</v>
      </c>
      <c r="BE35" s="2">
        <f t="shared" si="128"/>
        <v>6995</v>
      </c>
      <c r="BF35" s="2">
        <f t="shared" si="40"/>
        <v>6.2736928981614995E-2</v>
      </c>
      <c r="BG35" s="2">
        <f t="shared" si="41"/>
        <v>5.5944033912571168E-5</v>
      </c>
      <c r="BH35" s="2">
        <f t="shared" si="129"/>
        <v>3.3195033443904627E-2</v>
      </c>
      <c r="BI35" s="2">
        <f t="shared" si="130"/>
        <v>0.14686768181534654</v>
      </c>
      <c r="BJ35" s="2">
        <f t="shared" si="131"/>
        <v>3.1556401558694541E-5</v>
      </c>
      <c r="BK35" s="2">
        <f t="shared" si="4"/>
        <v>5.0969846364200362E-3</v>
      </c>
      <c r="BL35" s="2">
        <f t="shared" si="132"/>
        <v>0.5026238634249196</v>
      </c>
      <c r="BM35" s="2">
        <f t="shared" si="133"/>
        <v>1.8724352722183715E-2</v>
      </c>
      <c r="BN35" s="2">
        <f t="shared" si="133"/>
        <v>8.2843786931172975E-2</v>
      </c>
      <c r="BO35" s="2">
        <f t="shared" si="134"/>
        <v>1.5291552630710483</v>
      </c>
      <c r="BP35" s="2">
        <f t="shared" si="135"/>
        <v>98.470844736928953</v>
      </c>
      <c r="BQ35" s="10">
        <v>250</v>
      </c>
      <c r="BR35" s="2">
        <f t="shared" si="42"/>
        <v>4.166666666666667</v>
      </c>
      <c r="BS35" s="2">
        <v>14578</v>
      </c>
      <c r="BT35" s="11">
        <v>180</v>
      </c>
      <c r="BU35" s="11">
        <v>700</v>
      </c>
      <c r="BV35" s="2">
        <f t="shared" si="136"/>
        <v>7005</v>
      </c>
      <c r="BW35" s="2">
        <f t="shared" si="43"/>
        <v>3.265010607934523E-2</v>
      </c>
      <c r="BX35" s="2">
        <f t="shared" si="137"/>
        <v>2.9114887696960955E-5</v>
      </c>
      <c r="BY35" s="2">
        <f t="shared" si="138"/>
        <v>1.7470730080031922E-2</v>
      </c>
      <c r="BZ35" s="2">
        <f t="shared" si="44"/>
        <v>7.7275393570672507E-2</v>
      </c>
      <c r="CA35" s="2">
        <f t="shared" si="45"/>
        <v>2.5370902385901804E-5</v>
      </c>
      <c r="CB35" s="2">
        <f t="shared" si="46"/>
        <v>4.0858085023987214E-3</v>
      </c>
      <c r="CC35" s="2">
        <f t="shared" si="47"/>
        <v>0.40398811322007083</v>
      </c>
      <c r="CD35" s="2">
        <f t="shared" si="48"/>
        <v>1.5224107751485336E-2</v>
      </c>
      <c r="CE35" s="2">
        <f t="shared" si="48"/>
        <v>6.7338280247542223E-2</v>
      </c>
      <c r="CF35" s="2">
        <f t="shared" si="139"/>
        <v>1.1240705522799368</v>
      </c>
      <c r="CG35" s="2">
        <f t="shared" si="140"/>
        <v>98.875929447720068</v>
      </c>
      <c r="CH35" s="40">
        <v>250</v>
      </c>
      <c r="CI35" s="40">
        <v>4.166666666666667</v>
      </c>
      <c r="CJ35" s="40">
        <v>25760</v>
      </c>
      <c r="CK35" s="40">
        <v>250</v>
      </c>
      <c r="CL35" s="40">
        <v>724</v>
      </c>
      <c r="CM35" s="40">
        <v>7240</v>
      </c>
      <c r="CN35" s="40">
        <v>5.436174776786782E-2</v>
      </c>
      <c r="CO35" s="40">
        <v>4.8475682664726275E-5</v>
      </c>
      <c r="CP35" s="40">
        <v>2.8451988993830061E-2</v>
      </c>
      <c r="CQ35" s="40">
        <v>0.12538445162494849</v>
      </c>
      <c r="CR35" s="40">
        <v>3.7340998104469969E-5</v>
      </c>
      <c r="CS35" s="40">
        <v>6.0321279863990744E-3</v>
      </c>
      <c r="CT35" s="40">
        <v>0.59240603731785002</v>
      </c>
      <c r="CU35" s="40">
        <v>2.1916672621922487E-2</v>
      </c>
      <c r="CV35" s="40">
        <v>9.6584108012244457E-2</v>
      </c>
      <c r="CW35" s="40">
        <v>1.7915338246177719</v>
      </c>
      <c r="CX35" s="40">
        <v>98.208466175382227</v>
      </c>
      <c r="CY35" s="10">
        <v>280</v>
      </c>
      <c r="CZ35" s="2">
        <f t="shared" si="49"/>
        <v>4.666666666666667</v>
      </c>
      <c r="DA35" s="2">
        <v>21088</v>
      </c>
      <c r="DB35" s="11">
        <v>190</v>
      </c>
      <c r="DC35" s="11">
        <v>725</v>
      </c>
      <c r="DD35" s="2">
        <f t="shared" si="141"/>
        <v>7250</v>
      </c>
      <c r="DE35" s="2">
        <f t="shared" si="50"/>
        <v>4.723044567164441E-2</v>
      </c>
      <c r="DF35" s="2">
        <f t="shared" si="51"/>
        <v>4.2116528450645677E-5</v>
      </c>
      <c r="DG35" s="2">
        <f t="shared" si="142"/>
        <v>2.4864888998982298E-2</v>
      </c>
      <c r="DH35" s="2">
        <f t="shared" si="52"/>
        <v>0.10935630125995513</v>
      </c>
      <c r="DI35" s="2">
        <f t="shared" si="53"/>
        <v>3.9452674872753717E-5</v>
      </c>
      <c r="DJ35" s="2">
        <f t="shared" si="54"/>
        <v>6.3702527627271443E-3</v>
      </c>
      <c r="DK35" s="2">
        <f t="shared" si="55"/>
        <v>0.6246492778094046</v>
      </c>
      <c r="DL35" s="2">
        <f t="shared" si="56"/>
        <v>2.3292194715752265E-2</v>
      </c>
      <c r="DM35" s="2">
        <f t="shared" si="56"/>
        <v>0.10243955894778348</v>
      </c>
      <c r="DN35" s="2">
        <f t="shared" si="143"/>
        <v>1.9427798117718027</v>
      </c>
      <c r="DO35" s="2">
        <f t="shared" si="57"/>
        <v>98.0572201882282</v>
      </c>
      <c r="DP35" s="6">
        <v>250</v>
      </c>
      <c r="DQ35" s="2">
        <f t="shared" si="58"/>
        <v>4.166666666666667</v>
      </c>
      <c r="DR35" s="2">
        <v>60167</v>
      </c>
      <c r="DS35" s="11">
        <v>125</v>
      </c>
      <c r="DT35" s="11">
        <v>749</v>
      </c>
      <c r="DU35" s="2">
        <f t="shared" si="144"/>
        <v>3745</v>
      </c>
      <c r="DV35" s="2">
        <f t="shared" si="145"/>
        <v>0.13107208384355032</v>
      </c>
      <c r="DW35" s="2">
        <f t="shared" si="59"/>
        <v>1.1688014097221416E-4</v>
      </c>
      <c r="DX35" s="2">
        <f>(DW35+DW34)/2*(CH35-CH34)*60</f>
        <v>6.973587456018808E-2</v>
      </c>
      <c r="DY35" s="2">
        <f t="shared" si="146"/>
        <v>0.30812271980642031</v>
      </c>
      <c r="DZ35" s="2">
        <f t="shared" si="147"/>
        <v>1.0910577248854372E-4</v>
      </c>
      <c r="EA35" s="2">
        <f t="shared" si="60"/>
        <v>1.8181778804430223E-2</v>
      </c>
      <c r="EB35" s="2">
        <f t="shared" si="148"/>
        <v>1.7354723559428142</v>
      </c>
      <c r="EC35" s="2">
        <f t="shared" si="149"/>
        <v>6.5097341607949374E-2</v>
      </c>
      <c r="ED35" s="2">
        <f t="shared" si="149"/>
        <v>0.28762771062829723</v>
      </c>
      <c r="EE35" s="2">
        <f t="shared" si="150"/>
        <v>4.5488136991335448</v>
      </c>
      <c r="EF35" s="2">
        <f t="shared" si="61"/>
        <v>95.451186300866453</v>
      </c>
      <c r="EG35" s="25">
        <v>250</v>
      </c>
      <c r="EH35" s="16">
        <f t="shared" si="62"/>
        <v>4.166666666666667</v>
      </c>
      <c r="EI35" s="16">
        <v>48755</v>
      </c>
      <c r="EJ35" s="17">
        <v>250</v>
      </c>
      <c r="EK35" s="11">
        <v>750</v>
      </c>
      <c r="EL35" s="2">
        <f t="shared" si="151"/>
        <v>7505</v>
      </c>
      <c r="EM35" s="2">
        <f t="shared" si="5"/>
        <v>9.2783480873536481E-2</v>
      </c>
      <c r="EN35" s="2">
        <f t="shared" si="152"/>
        <v>8.273726949619495E-5</v>
      </c>
      <c r="EO35" s="2">
        <f t="shared" si="153"/>
        <v>4.8215862902957415E-2</v>
      </c>
      <c r="EP35" s="2">
        <f t="shared" si="63"/>
        <v>0.21394470728928686</v>
      </c>
      <c r="EQ35" s="2">
        <f t="shared" si="64"/>
        <v>7.6073094109570643E-5</v>
      </c>
      <c r="ER35" s="2">
        <f t="shared" si="6"/>
        <v>1.2439222383836272E-2</v>
      </c>
      <c r="ES35" s="2">
        <f t="shared" si="65"/>
        <v>1.1990085233199115</v>
      </c>
      <c r="ET35" s="2">
        <f t="shared" si="66"/>
        <v>4.4332256775279751E-2</v>
      </c>
      <c r="EU35" s="2">
        <f t="shared" si="66"/>
        <v>0.19671226704684716</v>
      </c>
      <c r="EV35" s="2">
        <f t="shared" si="154"/>
        <v>3.6106529554514135</v>
      </c>
      <c r="EW35" s="2">
        <f t="shared" si="155"/>
        <v>96.389347044548586</v>
      </c>
      <c r="EX35" s="2">
        <v>250</v>
      </c>
      <c r="EY35" s="16">
        <f t="shared" si="67"/>
        <v>4.166666666666667</v>
      </c>
      <c r="EZ35" s="16">
        <v>43097</v>
      </c>
      <c r="FA35" s="17">
        <v>250</v>
      </c>
      <c r="FB35" s="11">
        <v>749</v>
      </c>
      <c r="FC35" s="2">
        <f t="shared" si="156"/>
        <v>7490</v>
      </c>
      <c r="FD35" s="2">
        <f t="shared" si="7"/>
        <v>7.9821069967631816E-2</v>
      </c>
      <c r="FE35" s="2">
        <f t="shared" si="157"/>
        <v>7.1178374805619255E-5</v>
      </c>
      <c r="FF35" s="2">
        <f t="shared" si="158"/>
        <v>4.2269024442541554E-2</v>
      </c>
      <c r="FG35" s="2">
        <f t="shared" si="68"/>
        <v>0.18616369060325808</v>
      </c>
      <c r="FH35" s="2">
        <f t="shared" si="69"/>
        <v>8.2406448538075548E-5</v>
      </c>
      <c r="FI35" s="2">
        <f t="shared" si="8"/>
        <v>1.3624366035469184E-2</v>
      </c>
      <c r="FJ35" s="2">
        <f t="shared" si="70"/>
        <v>1.3065813476900634</v>
      </c>
      <c r="FK35" s="2">
        <f t="shared" si="71"/>
        <v>4.8936776050188348E-2</v>
      </c>
      <c r="FL35" s="2">
        <f t="shared" si="71"/>
        <v>0.2155301892077548</v>
      </c>
      <c r="FM35" s="2">
        <f t="shared" si="159"/>
        <v>4.0996590748841841</v>
      </c>
      <c r="FN35" s="2">
        <f t="shared" si="160"/>
        <v>95.900340925115813</v>
      </c>
      <c r="FO35" s="2">
        <v>250</v>
      </c>
      <c r="FP35" s="2">
        <f t="shared" si="72"/>
        <v>4.166666666666667</v>
      </c>
      <c r="FQ35" s="2">
        <v>140588</v>
      </c>
      <c r="FR35" s="2">
        <v>143</v>
      </c>
      <c r="FS35" s="2">
        <v>779</v>
      </c>
      <c r="FT35" s="2">
        <f t="shared" si="161"/>
        <v>2338.5</v>
      </c>
      <c r="FU35" s="2">
        <f t="shared" si="73"/>
        <v>0.30107843158877706</v>
      </c>
      <c r="FV35" s="2">
        <f t="shared" si="74"/>
        <v>2.6847890485813016E-4</v>
      </c>
      <c r="FW35" s="2">
        <f t="shared" si="162"/>
        <v>0.15809620207299055</v>
      </c>
      <c r="FX35" s="2">
        <f t="shared" si="163"/>
        <v>0.69670150436932032</v>
      </c>
      <c r="FY35" s="2">
        <f t="shared" si="164"/>
        <v>2.3730345498981648E-4</v>
      </c>
      <c r="FZ35" s="2">
        <f t="shared" si="75"/>
        <v>4.1744033755593893E-2</v>
      </c>
      <c r="GA35" s="2">
        <f t="shared" si="165"/>
        <v>3.7647129968726532</v>
      </c>
      <c r="GB35" s="2">
        <f t="shared" si="166"/>
        <v>0.13973825985514016</v>
      </c>
      <c r="GC35" s="2">
        <f t="shared" si="166"/>
        <v>0.61580135754355103</v>
      </c>
      <c r="GD35" s="2">
        <f t="shared" si="194"/>
        <v>9.8143457119027531</v>
      </c>
      <c r="GE35" s="2">
        <f t="shared" si="76"/>
        <v>90.185654288097254</v>
      </c>
      <c r="GF35" s="2">
        <v>250</v>
      </c>
      <c r="GG35" s="2">
        <f t="shared" si="77"/>
        <v>4.166666666666667</v>
      </c>
      <c r="GH35" s="2">
        <v>74301</v>
      </c>
      <c r="GI35" s="2">
        <v>125</v>
      </c>
      <c r="GJ35" s="11">
        <v>774</v>
      </c>
      <c r="GK35" s="2">
        <f t="shared" si="167"/>
        <v>3870</v>
      </c>
      <c r="GL35" s="2">
        <f>GH35/GH5 *GH4</f>
        <v>0.20124934045031809</v>
      </c>
      <c r="GM35" s="2">
        <f t="shared" si="78"/>
        <v>1.7945889462224913E-4</v>
      </c>
      <c r="GN35" s="2">
        <f>(GM35+GM34)/2*(GF35-GF34)*60</f>
        <v>0.10589212387043286</v>
      </c>
      <c r="GO35" s="2">
        <f>GN35/GH6*100</f>
        <v>0.46466331945426675</v>
      </c>
      <c r="GP35" s="2">
        <f>GM35*GP8</f>
        <v>1.5805706898039583E-4</v>
      </c>
      <c r="GQ35" s="2">
        <f>GP35/GH6/GV35*100*3600</f>
        <v>2.6680400076772186E-2</v>
      </c>
      <c r="GR35" s="2">
        <f>GP35/GH6*3600*100</f>
        <v>2.4968425482883188</v>
      </c>
      <c r="GS35" s="2">
        <f>GN35*GP8</f>
        <v>9.326369006284177E-2</v>
      </c>
      <c r="GT35" s="2">
        <f>GO35*GP8</f>
        <v>0.40924871676177882</v>
      </c>
      <c r="GU35" s="2">
        <f t="shared" si="168"/>
        <v>6.4166001595284765</v>
      </c>
      <c r="GV35" s="2">
        <f t="shared" si="79"/>
        <v>93.583399840471529</v>
      </c>
      <c r="GW35" s="2">
        <v>250</v>
      </c>
      <c r="GX35" s="16">
        <f t="shared" si="80"/>
        <v>4.166666666666667</v>
      </c>
      <c r="GY35" s="2">
        <v>106348</v>
      </c>
      <c r="GZ35" s="17"/>
      <c r="HA35" s="11"/>
      <c r="HB35" s="2"/>
      <c r="HC35" s="2">
        <f t="shared" si="9"/>
        <v>0.19696988534973914</v>
      </c>
      <c r="HD35" s="2">
        <f t="shared" si="170"/>
        <v>1.7564280121187083E-4</v>
      </c>
      <c r="HE35" s="2">
        <f t="shared" si="171"/>
        <v>0.10322491158406864</v>
      </c>
      <c r="HF35" s="2">
        <f t="shared" si="81"/>
        <v>0.45763025830393433</v>
      </c>
      <c r="HG35" s="2">
        <f t="shared" si="82"/>
        <v>1.7603486720859434E-4</v>
      </c>
      <c r="HH35" s="2">
        <f t="shared" si="10"/>
        <v>3.0341764090086334E-2</v>
      </c>
      <c r="HI35" s="2">
        <f t="shared" si="83"/>
        <v>2.8095153568430229</v>
      </c>
      <c r="HJ35" s="2">
        <f t="shared" si="84"/>
        <v>0.10345532796075856</v>
      </c>
      <c r="HK35" s="2">
        <f t="shared" si="84"/>
        <v>0.45865177049865474</v>
      </c>
      <c r="HL35" s="2">
        <f t="shared" si="172"/>
        <v>7.4043503699580366</v>
      </c>
      <c r="HM35" s="2">
        <f t="shared" si="173"/>
        <v>92.595649630041962</v>
      </c>
      <c r="HN35" s="2"/>
      <c r="HO35" s="2"/>
      <c r="HQ35" s="11">
        <v>140</v>
      </c>
      <c r="HR35" s="11">
        <v>802</v>
      </c>
      <c r="HS35" s="2">
        <f t="shared" si="174"/>
        <v>4010</v>
      </c>
      <c r="HT35" s="11"/>
      <c r="HU35" s="11"/>
      <c r="HV35" s="11"/>
      <c r="HW35" s="11"/>
      <c r="HX35" s="11"/>
      <c r="HY35" s="11"/>
      <c r="HZ35" s="2"/>
      <c r="IA35" s="11"/>
      <c r="IB35" s="11"/>
      <c r="IC35" s="11"/>
      <c r="ID35" s="2"/>
      <c r="IE35" s="2"/>
      <c r="IF35" s="2"/>
      <c r="IG35" s="2"/>
      <c r="IH35" s="32">
        <v>125</v>
      </c>
      <c r="II35" s="11">
        <v>799</v>
      </c>
      <c r="IJ35" s="2">
        <f t="shared" si="177"/>
        <v>3995</v>
      </c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KG35" s="2"/>
      <c r="KH35" s="2"/>
      <c r="KI35" s="2"/>
      <c r="KJ35" s="2"/>
      <c r="KK35" s="2"/>
      <c r="KL35" s="2"/>
      <c r="KM35" s="2"/>
      <c r="KN35" s="2"/>
      <c r="KO35" s="2"/>
      <c r="KP35" s="2"/>
      <c r="KQ35" s="2"/>
      <c r="KR35" s="2"/>
      <c r="KS35" s="2"/>
      <c r="KW35" s="2"/>
      <c r="LD35" s="2"/>
      <c r="LH35" s="2"/>
      <c r="LI35" s="10"/>
      <c r="LK35" s="2"/>
    </row>
    <row r="36" spans="1:323" x14ac:dyDescent="0.25">
      <c r="A36" s="10">
        <v>490</v>
      </c>
      <c r="B36" s="2">
        <f t="shared" si="21"/>
        <v>8.1666666666666661</v>
      </c>
      <c r="C36" s="2">
        <v>24071</v>
      </c>
      <c r="D36" s="11">
        <v>560</v>
      </c>
      <c r="E36" s="11">
        <v>674</v>
      </c>
      <c r="F36" s="2">
        <f t="shared" si="114"/>
        <v>6735</v>
      </c>
      <c r="G36" s="2">
        <f t="shared" si="115"/>
        <v>5.0642706601985631E-2</v>
      </c>
      <c r="H36" s="2">
        <f t="shared" si="116"/>
        <v>4.5159323887149928E-5</v>
      </c>
      <c r="I36" s="2">
        <f t="shared" si="117"/>
        <v>2.6862584152954498E-2</v>
      </c>
      <c r="J36" s="2">
        <f t="shared" si="22"/>
        <v>0.11872545568755358</v>
      </c>
      <c r="K36" s="2">
        <f t="shared" si="23"/>
        <v>1.6543549298576396E-5</v>
      </c>
      <c r="L36" s="2">
        <f t="shared" si="0"/>
        <v>2.6696903426306887E-3</v>
      </c>
      <c r="M36" s="2">
        <f t="shared" si="24"/>
        <v>0.26322506817383262</v>
      </c>
      <c r="N36" s="2">
        <f t="shared" si="25"/>
        <v>9.8407692358745535E-3</v>
      </c>
      <c r="O36" s="2">
        <f t="shared" si="25"/>
        <v>4.3493574750393588E-2</v>
      </c>
      <c r="P36" s="2">
        <f t="shared" si="118"/>
        <v>1.4023971355220826</v>
      </c>
      <c r="Q36" s="2">
        <f t="shared" si="119"/>
        <v>98.597602864477921</v>
      </c>
      <c r="R36" s="10">
        <v>720</v>
      </c>
      <c r="S36" s="2">
        <f t="shared" si="26"/>
        <v>12</v>
      </c>
      <c r="T36" s="2">
        <v>24858</v>
      </c>
      <c r="U36" s="11">
        <v>600</v>
      </c>
      <c r="V36" s="11">
        <v>675</v>
      </c>
      <c r="W36" s="2">
        <f t="shared" si="120"/>
        <v>40500</v>
      </c>
      <c r="X36" s="2">
        <f t="shared" si="27"/>
        <v>7.1068507444976434E-2</v>
      </c>
      <c r="Y36" s="2">
        <f t="shared" si="28"/>
        <v>6.3373503535416913E-5</v>
      </c>
      <c r="Z36" s="2">
        <f t="shared" si="121"/>
        <v>7.4951443392032177E-2</v>
      </c>
      <c r="AA36" s="2">
        <f t="shared" si="29"/>
        <v>0.33057868190974288</v>
      </c>
      <c r="AB36" s="2">
        <f t="shared" si="30"/>
        <v>2.3471745902018021E-5</v>
      </c>
      <c r="AC36" s="2">
        <f t="shared" si="1"/>
        <v>3.8427771767744292E-3</v>
      </c>
      <c r="AD36" s="2">
        <f t="shared" si="31"/>
        <v>0.37268570819336333</v>
      </c>
      <c r="AE36" s="2">
        <f t="shared" si="32"/>
        <v>2.7759886011416386E-2</v>
      </c>
      <c r="AF36" s="2">
        <f t="shared" si="32"/>
        <v>0.12243695534480253</v>
      </c>
      <c r="AG36" s="2">
        <f t="shared" si="122"/>
        <v>3.0165708160601072</v>
      </c>
      <c r="AH36" s="2">
        <f t="shared" si="33"/>
        <v>96.98342918393989</v>
      </c>
      <c r="AI36" s="2">
        <v>1070</v>
      </c>
      <c r="AJ36" s="2">
        <f t="shared" si="34"/>
        <v>17.833333333333332</v>
      </c>
      <c r="AK36" s="2">
        <v>33773</v>
      </c>
      <c r="AL36" s="11">
        <v>410</v>
      </c>
      <c r="AM36" s="11">
        <v>675</v>
      </c>
      <c r="AN36" s="2">
        <f t="shared" si="123"/>
        <v>6750</v>
      </c>
      <c r="AO36" s="2">
        <f t="shared" si="2"/>
        <v>6.6767582536745848E-2</v>
      </c>
      <c r="AP36" s="2">
        <f t="shared" si="124"/>
        <v>5.9538264979318874E-5</v>
      </c>
      <c r="AQ36" s="2">
        <f t="shared" si="125"/>
        <v>3.4963503666681411E-2</v>
      </c>
      <c r="AR36" s="2">
        <f t="shared" si="35"/>
        <v>0.1550666758326078</v>
      </c>
      <c r="AS36" s="2">
        <f t="shared" si="36"/>
        <v>2.5667291414059513E-5</v>
      </c>
      <c r="AT36" s="2">
        <f t="shared" si="3"/>
        <v>4.3332249121020685E-3</v>
      </c>
      <c r="AU36" s="2">
        <f t="shared" si="37"/>
        <v>0.40981332255876174</v>
      </c>
      <c r="AV36" s="2">
        <f t="shared" si="38"/>
        <v>1.5072969253991127E-2</v>
      </c>
      <c r="AW36" s="2">
        <f t="shared" si="38"/>
        <v>6.6850143493223727E-2</v>
      </c>
      <c r="AX36" s="2">
        <f t="shared" si="126"/>
        <v>5.4253285089789296</v>
      </c>
      <c r="AY36" s="2">
        <f t="shared" si="127"/>
        <v>94.574671491021064</v>
      </c>
      <c r="AZ36" s="2">
        <v>350</v>
      </c>
      <c r="BA36" s="2">
        <f t="shared" si="39"/>
        <v>5.833333333333333</v>
      </c>
      <c r="BB36" s="2">
        <v>26948</v>
      </c>
      <c r="BC36" s="11">
        <v>300</v>
      </c>
      <c r="BD36" s="11">
        <v>698</v>
      </c>
      <c r="BE36" s="2">
        <f t="shared" si="128"/>
        <v>6980</v>
      </c>
      <c r="BF36" s="2">
        <f t="shared" si="40"/>
        <v>6.2560492976486123E-2</v>
      </c>
      <c r="BG36" s="2">
        <f t="shared" si="41"/>
        <v>5.5786701667997628E-5</v>
      </c>
      <c r="BH36" s="2">
        <f t="shared" si="129"/>
        <v>3.3519220674170638E-2</v>
      </c>
      <c r="BI36" s="2">
        <f t="shared" si="130"/>
        <v>0.14830201165459089</v>
      </c>
      <c r="BJ36" s="2">
        <f t="shared" si="131"/>
        <v>3.1467655017898925E-5</v>
      </c>
      <c r="BK36" s="2">
        <f t="shared" si="4"/>
        <v>5.0869717892164448E-3</v>
      </c>
      <c r="BL36" s="2">
        <f t="shared" si="132"/>
        <v>0.50121032680486743</v>
      </c>
      <c r="BM36" s="2">
        <f t="shared" si="133"/>
        <v>1.8907217308170243E-2</v>
      </c>
      <c r="BN36" s="2">
        <f t="shared" si="133"/>
        <v>8.3652850668835682E-2</v>
      </c>
      <c r="BO36" s="2">
        <f t="shared" si="134"/>
        <v>1.612808113739884</v>
      </c>
      <c r="BP36" s="2">
        <f t="shared" si="135"/>
        <v>98.387191886260112</v>
      </c>
      <c r="BQ36" s="10">
        <v>260</v>
      </c>
      <c r="BR36" s="2">
        <f t="shared" si="42"/>
        <v>4.333333333333333</v>
      </c>
      <c r="BS36" s="2">
        <v>15315</v>
      </c>
      <c r="BT36" s="11">
        <v>190</v>
      </c>
      <c r="BU36" s="11">
        <v>700</v>
      </c>
      <c r="BV36" s="2">
        <f t="shared" si="136"/>
        <v>7000</v>
      </c>
      <c r="BW36" s="2">
        <f t="shared" si="43"/>
        <v>3.4300752819671577E-2</v>
      </c>
      <c r="BX36" s="2">
        <f t="shared" si="137"/>
        <v>3.0586809238507139E-5</v>
      </c>
      <c r="BY36" s="2">
        <f t="shared" si="138"/>
        <v>1.791050908064043E-2</v>
      </c>
      <c r="BZ36" s="2">
        <f t="shared" si="44"/>
        <v>7.922059535677195E-2</v>
      </c>
      <c r="CA36" s="2">
        <f t="shared" si="45"/>
        <v>2.665354438469517E-5</v>
      </c>
      <c r="CB36" s="2">
        <f t="shared" si="46"/>
        <v>4.2953680789424237E-3</v>
      </c>
      <c r="CC36" s="2">
        <f t="shared" si="47"/>
        <v>0.42441198751305986</v>
      </c>
      <c r="CD36" s="2">
        <f t="shared" si="48"/>
        <v>1.5607334031179095E-2</v>
      </c>
      <c r="CE36" s="2">
        <f t="shared" si="48"/>
        <v>6.9033341727760891E-2</v>
      </c>
      <c r="CF36" s="2">
        <f t="shared" si="139"/>
        <v>1.1931038940076977</v>
      </c>
      <c r="CG36" s="2">
        <f t="shared" si="140"/>
        <v>98.806896105992308</v>
      </c>
      <c r="CH36" s="40">
        <v>260</v>
      </c>
      <c r="CI36" s="40">
        <v>4.333333333333333</v>
      </c>
      <c r="CJ36" s="40">
        <v>27085</v>
      </c>
      <c r="CK36" s="40">
        <v>260</v>
      </c>
      <c r="CL36" s="40">
        <v>725</v>
      </c>
      <c r="CM36" s="40">
        <v>7245</v>
      </c>
      <c r="CN36" s="40">
        <v>5.7157916859188661E-2</v>
      </c>
      <c r="CO36" s="40">
        <v>5.0969094137193733E-5</v>
      </c>
      <c r="CP36" s="40">
        <v>2.9833433040576007E-2</v>
      </c>
      <c r="CQ36" s="40">
        <v>0.13147230735585544</v>
      </c>
      <c r="CR36" s="40">
        <v>3.9261682207281398E-5</v>
      </c>
      <c r="CS36" s="40">
        <v>6.3489456443991312E-3</v>
      </c>
      <c r="CT36" s="40">
        <v>0.62287723294852337</v>
      </c>
      <c r="CU36" s="40">
        <v>2.2980804093525414E-2</v>
      </c>
      <c r="CV36" s="40">
        <v>0.10127360585553112</v>
      </c>
      <c r="CW36" s="40">
        <v>1.8928074304733029</v>
      </c>
      <c r="CX36" s="40">
        <v>98.107192569526703</v>
      </c>
      <c r="CY36" s="10">
        <v>290</v>
      </c>
      <c r="CZ36" s="2">
        <f t="shared" si="49"/>
        <v>4.833333333333333</v>
      </c>
      <c r="DA36" s="2">
        <v>21387</v>
      </c>
      <c r="DB36" s="11">
        <v>210</v>
      </c>
      <c r="DC36" s="11">
        <v>725</v>
      </c>
      <c r="DD36" s="2">
        <f t="shared" si="141"/>
        <v>14500</v>
      </c>
      <c r="DE36" s="2">
        <f t="shared" si="50"/>
        <v>4.7900111038479659E-2</v>
      </c>
      <c r="DF36" s="2">
        <f t="shared" si="51"/>
        <v>4.2713685222589101E-5</v>
      </c>
      <c r="DG36" s="2">
        <f t="shared" si="142"/>
        <v>2.5449064101970429E-2</v>
      </c>
      <c r="DH36" s="2">
        <f t="shared" si="52"/>
        <v>0.11192551556666488</v>
      </c>
      <c r="DI36" s="2">
        <f t="shared" si="53"/>
        <v>4.0012061717734428E-5</v>
      </c>
      <c r="DJ36" s="2">
        <f t="shared" si="54"/>
        <v>6.4674898074074533E-3</v>
      </c>
      <c r="DK36" s="2">
        <f t="shared" si="55"/>
        <v>0.63350597991795021</v>
      </c>
      <c r="DL36" s="2">
        <f t="shared" si="56"/>
        <v>2.383942097714644E-2</v>
      </c>
      <c r="DM36" s="2">
        <f t="shared" si="56"/>
        <v>0.10484627147727955</v>
      </c>
      <c r="DN36" s="2">
        <f t="shared" si="143"/>
        <v>2.0476260832490825</v>
      </c>
      <c r="DO36" s="2">
        <f t="shared" si="57"/>
        <v>97.952373916750915</v>
      </c>
      <c r="DP36" s="6">
        <v>260</v>
      </c>
      <c r="DQ36" s="2">
        <f t="shared" si="58"/>
        <v>4.333333333333333</v>
      </c>
      <c r="DR36" s="2">
        <v>60502</v>
      </c>
      <c r="DS36" s="11">
        <v>130</v>
      </c>
      <c r="DT36" s="11">
        <v>749</v>
      </c>
      <c r="DU36" s="2">
        <f t="shared" si="144"/>
        <v>3745</v>
      </c>
      <c r="DV36" s="2">
        <f t="shared" si="145"/>
        <v>0.13180187173537788</v>
      </c>
      <c r="DW36" s="2">
        <f t="shared" si="59"/>
        <v>1.1753091045092661E-4</v>
      </c>
      <c r="DX36" s="2">
        <f>(DW36+DW35)/2*(CH36-CH35)*60</f>
        <v>7.0323315426942229E-2</v>
      </c>
      <c r="DY36" s="2">
        <f t="shared" si="146"/>
        <v>0.31071828311915267</v>
      </c>
      <c r="DZ36" s="2">
        <f t="shared" si="147"/>
        <v>1.0971325555706405E-4</v>
      </c>
      <c r="EA36" s="2">
        <f t="shared" si="60"/>
        <v>1.8338738492292603E-2</v>
      </c>
      <c r="EB36" s="2">
        <f t="shared" si="148"/>
        <v>1.7451351817317158</v>
      </c>
      <c r="EC36" s="2">
        <f t="shared" si="149"/>
        <v>6.5645708413682335E-2</v>
      </c>
      <c r="ED36" s="2">
        <f t="shared" si="149"/>
        <v>0.29005062813954413</v>
      </c>
      <c r="EE36" s="2">
        <f t="shared" si="150"/>
        <v>4.8388643272730887</v>
      </c>
      <c r="EF36" s="2">
        <f t="shared" si="61"/>
        <v>95.161135672726914</v>
      </c>
      <c r="EG36" s="10">
        <v>260</v>
      </c>
      <c r="EH36" s="2">
        <f t="shared" si="62"/>
        <v>4.333333333333333</v>
      </c>
      <c r="EI36" s="2">
        <v>49654</v>
      </c>
      <c r="EJ36" s="11">
        <v>260</v>
      </c>
      <c r="EK36" s="11">
        <v>750</v>
      </c>
      <c r="EL36" s="2">
        <f t="shared" si="151"/>
        <v>7500</v>
      </c>
      <c r="EM36" s="2">
        <f t="shared" si="5"/>
        <v>9.4494327951893761E-2</v>
      </c>
      <c r="EN36" s="2">
        <f t="shared" si="152"/>
        <v>8.426287313227491E-5</v>
      </c>
      <c r="EO36" s="2">
        <f t="shared" si="153"/>
        <v>5.0100042788540952E-2</v>
      </c>
      <c r="EP36" s="2">
        <f t="shared" si="63"/>
        <v>0.22230524031371612</v>
      </c>
      <c r="EQ36" s="2">
        <f t="shared" si="64"/>
        <v>7.7475816119713258E-5</v>
      </c>
      <c r="ER36" s="2">
        <f t="shared" si="6"/>
        <v>1.2695512473314309E-2</v>
      </c>
      <c r="ES36" s="2">
        <f t="shared" si="65"/>
        <v>1.2211172026854038</v>
      </c>
      <c r="ET36" s="2">
        <f t="shared" si="66"/>
        <v>4.6064673068785165E-2</v>
      </c>
      <c r="EU36" s="2">
        <f t="shared" si="66"/>
        <v>0.20439939063028656</v>
      </c>
      <c r="EV36" s="2">
        <f t="shared" si="154"/>
        <v>3.8150523460816999</v>
      </c>
      <c r="EW36" s="2">
        <f t="shared" si="155"/>
        <v>96.1849476539183</v>
      </c>
      <c r="EX36" s="2">
        <v>260</v>
      </c>
      <c r="EY36" s="2">
        <f t="shared" si="67"/>
        <v>4.333333333333333</v>
      </c>
      <c r="EZ36" s="2">
        <v>46593</v>
      </c>
      <c r="FA36" s="11">
        <v>260</v>
      </c>
      <c r="FB36" s="11">
        <v>750</v>
      </c>
      <c r="FC36" s="2">
        <f t="shared" si="156"/>
        <v>7495</v>
      </c>
      <c r="FD36" s="2">
        <f t="shared" si="7"/>
        <v>8.6296102118520276E-2</v>
      </c>
      <c r="FE36" s="2">
        <f t="shared" si="157"/>
        <v>7.6952317268446003E-5</v>
      </c>
      <c r="FF36" s="2">
        <f t="shared" si="158"/>
        <v>4.4439207622219583E-2</v>
      </c>
      <c r="FG36" s="2">
        <f t="shared" si="68"/>
        <v>0.19572173731340076</v>
      </c>
      <c r="FH36" s="2">
        <f t="shared" si="69"/>
        <v>8.9091204880491754E-5</v>
      </c>
      <c r="FI36" s="2">
        <f t="shared" si="8"/>
        <v>1.4764451407994336E-2</v>
      </c>
      <c r="FJ36" s="2">
        <f t="shared" si="70"/>
        <v>1.4125703583294222</v>
      </c>
      <c r="FK36" s="2">
        <f t="shared" si="71"/>
        <v>5.1449296025570197E-2</v>
      </c>
      <c r="FL36" s="2">
        <f t="shared" si="71"/>
        <v>0.22659597550162383</v>
      </c>
      <c r="FM36" s="2">
        <f t="shared" si="159"/>
        <v>4.3262550503858082</v>
      </c>
      <c r="FN36" s="2">
        <f t="shared" si="160"/>
        <v>95.673744949614189</v>
      </c>
      <c r="FO36" s="2">
        <v>260</v>
      </c>
      <c r="FP36" s="2">
        <f t="shared" si="72"/>
        <v>4.333333333333333</v>
      </c>
      <c r="FQ36" s="29">
        <v>146980</v>
      </c>
      <c r="FR36" s="29">
        <v>150</v>
      </c>
      <c r="FS36" s="29">
        <v>778</v>
      </c>
      <c r="FT36" s="2">
        <f t="shared" si="161"/>
        <v>5449.5</v>
      </c>
      <c r="FU36" s="2">
        <f t="shared" si="73"/>
        <v>0.3147673192229668</v>
      </c>
      <c r="FV36" s="2">
        <f t="shared" si="74"/>
        <v>2.8068561638296282E-4</v>
      </c>
      <c r="FW36" s="2">
        <f t="shared" si="162"/>
        <v>0.16474935637232793</v>
      </c>
      <c r="FX36" s="2">
        <f t="shared" si="163"/>
        <v>0.72602075776295683</v>
      </c>
      <c r="FY36" s="2">
        <f t="shared" si="164"/>
        <v>2.4809273774719916E-4</v>
      </c>
      <c r="FZ36" s="2">
        <f t="shared" si="75"/>
        <v>4.3954735668316258E-2</v>
      </c>
      <c r="GA36" s="2">
        <f t="shared" si="165"/>
        <v>3.9358801340110299</v>
      </c>
      <c r="GB36" s="2">
        <f t="shared" si="166"/>
        <v>0.14561885782110473</v>
      </c>
      <c r="GC36" s="2">
        <f t="shared" si="166"/>
        <v>0.64171609424030707</v>
      </c>
      <c r="GD36" s="2">
        <f t="shared" si="194"/>
        <v>10.45606180614306</v>
      </c>
      <c r="GE36" s="2">
        <f t="shared" si="76"/>
        <v>89.543938193856945</v>
      </c>
      <c r="GF36" s="2">
        <v>260</v>
      </c>
      <c r="GG36" s="2">
        <f t="shared" si="77"/>
        <v>4.333333333333333</v>
      </c>
      <c r="GH36" s="2">
        <v>78648</v>
      </c>
      <c r="GI36" s="2">
        <v>130</v>
      </c>
      <c r="GJ36" s="11">
        <v>774</v>
      </c>
      <c r="GK36" s="2">
        <f t="shared" si="167"/>
        <v>3870</v>
      </c>
      <c r="GL36" s="2">
        <f>GH36/GH5 *GH4</f>
        <v>0.21302348727118903</v>
      </c>
      <c r="GM36" s="2">
        <f t="shared" si="78"/>
        <v>1.8995818554596374E-4</v>
      </c>
      <c r="GN36" s="2">
        <f>(GM36+GM35)/2*(GF36-GF35)*60</f>
        <v>0.11082512405046387</v>
      </c>
      <c r="GO36" s="2">
        <f>GN36/GH6*100</f>
        <v>0.48630972859916566</v>
      </c>
      <c r="GP36" s="2">
        <f>GM36*GP8</f>
        <v>1.6730424033552943E-4</v>
      </c>
      <c r="GQ36" s="2">
        <f>GP36/GH6/GV36*100*3600</f>
        <v>2.8371193683209697E-2</v>
      </c>
      <c r="GR36" s="2">
        <f>GP36/GH6*3600*100</f>
        <v>2.6429209934964497</v>
      </c>
      <c r="GS36" s="2">
        <f>GN36*GP8</f>
        <v>9.7608392794777579E-2</v>
      </c>
      <c r="GT36" s="2">
        <f>GO36*GP8</f>
        <v>0.42831362848206406</v>
      </c>
      <c r="GU36" s="2">
        <f t="shared" si="168"/>
        <v>6.8449137880105404</v>
      </c>
      <c r="GV36" s="2">
        <f t="shared" si="79"/>
        <v>93.155086211989456</v>
      </c>
      <c r="GW36" s="2">
        <v>260</v>
      </c>
      <c r="GX36" s="2">
        <f t="shared" si="80"/>
        <v>4.333333333333333</v>
      </c>
      <c r="GY36" s="2">
        <v>118032</v>
      </c>
      <c r="GZ36" s="11"/>
      <c r="HA36" s="11"/>
      <c r="HB36" s="2"/>
      <c r="HC36" s="2">
        <f t="shared" si="9"/>
        <v>0.21861012438034008</v>
      </c>
      <c r="HD36" s="2">
        <f t="shared" si="170"/>
        <v>1.9493992470605496E-4</v>
      </c>
      <c r="HE36" s="2">
        <f t="shared" si="171"/>
        <v>0.11117481777537773</v>
      </c>
      <c r="HF36" s="2">
        <f t="shared" si="81"/>
        <v>0.49287482832090995</v>
      </c>
      <c r="HG36" s="2">
        <f t="shared" si="82"/>
        <v>1.9537506531730548E-4</v>
      </c>
      <c r="HH36" s="2">
        <f t="shared" si="10"/>
        <v>3.3855896846007136E-2</v>
      </c>
      <c r="HI36" s="2">
        <f t="shared" si="83"/>
        <v>3.1181847951902775</v>
      </c>
      <c r="HJ36" s="2">
        <f t="shared" si="84"/>
        <v>0.11142297975776995</v>
      </c>
      <c r="HK36" s="2">
        <f t="shared" si="84"/>
        <v>0.49397501266944172</v>
      </c>
      <c r="HL36" s="2">
        <f t="shared" si="172"/>
        <v>7.898325382627478</v>
      </c>
      <c r="HM36" s="2">
        <f t="shared" si="173"/>
        <v>92.101674617372524</v>
      </c>
      <c r="HN36" s="2"/>
      <c r="HO36" s="2"/>
      <c r="HQ36" s="11">
        <v>145</v>
      </c>
      <c r="HR36" s="11">
        <v>802</v>
      </c>
      <c r="HS36" s="2">
        <f t="shared" si="174"/>
        <v>4010</v>
      </c>
      <c r="HT36" s="11"/>
      <c r="HU36" s="11"/>
      <c r="HV36" s="11"/>
      <c r="HW36" s="11"/>
      <c r="HX36" s="11"/>
      <c r="HY36" s="11"/>
      <c r="HZ36" s="2"/>
      <c r="IA36" s="11"/>
      <c r="IB36" s="11"/>
      <c r="IC36" s="11"/>
      <c r="ID36" s="2"/>
      <c r="IE36" s="2"/>
      <c r="IF36" s="2"/>
      <c r="IG36" s="2"/>
      <c r="IH36" s="2">
        <v>130</v>
      </c>
      <c r="II36" s="11">
        <v>799</v>
      </c>
      <c r="IJ36" s="2">
        <f t="shared" si="177"/>
        <v>3995</v>
      </c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KG36" s="2"/>
      <c r="KH36" s="2"/>
      <c r="KI36" s="2"/>
      <c r="KJ36" s="2"/>
      <c r="KK36" s="2"/>
      <c r="KL36" s="2"/>
      <c r="KM36" s="2"/>
      <c r="KN36" s="2"/>
      <c r="KO36" s="2"/>
      <c r="KP36" s="2"/>
      <c r="KQ36" s="2"/>
      <c r="KR36" s="2"/>
      <c r="KS36" s="2"/>
      <c r="KW36" s="2"/>
      <c r="LD36" s="2"/>
      <c r="LH36" s="2"/>
      <c r="LI36" s="10"/>
      <c r="LK36" s="2"/>
    </row>
    <row r="37" spans="1:323" x14ac:dyDescent="0.25">
      <c r="A37" s="10">
        <v>500</v>
      </c>
      <c r="B37" s="2">
        <f t="shared" si="21"/>
        <v>8.3333333333333339</v>
      </c>
      <c r="C37" s="2">
        <v>24301</v>
      </c>
      <c r="D37" s="11">
        <v>570</v>
      </c>
      <c r="E37" s="11">
        <v>675</v>
      </c>
      <c r="F37" s="2">
        <f t="shared" si="114"/>
        <v>6745</v>
      </c>
      <c r="G37" s="2">
        <f t="shared" si="115"/>
        <v>5.1126601019270197E-2</v>
      </c>
      <c r="H37" s="2">
        <f t="shared" si="116"/>
        <v>4.5590824219252659E-5</v>
      </c>
      <c r="I37" s="2">
        <f t="shared" si="117"/>
        <v>2.7225044431920777E-2</v>
      </c>
      <c r="J37" s="2">
        <f t="shared" si="22"/>
        <v>0.12032743342520828</v>
      </c>
      <c r="K37" s="2">
        <f t="shared" si="23"/>
        <v>1.6701624008338048E-5</v>
      </c>
      <c r="L37" s="2">
        <f t="shared" si="0"/>
        <v>2.6964049036742599E-3</v>
      </c>
      <c r="M37" s="2">
        <f t="shared" si="24"/>
        <v>0.26574020114213404</v>
      </c>
      <c r="N37" s="2">
        <f t="shared" si="25"/>
        <v>9.9735519920743348E-3</v>
      </c>
      <c r="O37" s="2">
        <f t="shared" si="25"/>
        <v>4.4080439109663895E-2</v>
      </c>
      <c r="P37" s="2">
        <f t="shared" si="118"/>
        <v>1.4464775746317464</v>
      </c>
      <c r="Q37" s="2">
        <f t="shared" si="119"/>
        <v>98.553522425368257</v>
      </c>
      <c r="R37" s="10">
        <v>780</v>
      </c>
      <c r="S37" s="2">
        <f t="shared" si="26"/>
        <v>13</v>
      </c>
      <c r="T37" s="2">
        <v>24685</v>
      </c>
      <c r="U37" s="11">
        <v>660</v>
      </c>
      <c r="V37" s="11">
        <v>675</v>
      </c>
      <c r="W37" s="2">
        <f t="shared" si="120"/>
        <v>40500</v>
      </c>
      <c r="X37" s="2">
        <f t="shared" si="27"/>
        <v>7.0573904026037623E-2</v>
      </c>
      <c r="Y37" s="2">
        <f t="shared" si="28"/>
        <v>6.2932453728045966E-5</v>
      </c>
      <c r="Z37" s="2">
        <f t="shared" si="121"/>
        <v>0.22735072307423321</v>
      </c>
      <c r="AA37" s="2">
        <f t="shared" si="29"/>
        <v>1.0027465644924016</v>
      </c>
      <c r="AB37" s="2">
        <f t="shared" si="30"/>
        <v>2.3308393579182352E-5</v>
      </c>
      <c r="AC37" s="2">
        <f t="shared" si="1"/>
        <v>3.8307025656072417E-3</v>
      </c>
      <c r="AD37" s="2">
        <f t="shared" si="31"/>
        <v>0.37009199077774457</v>
      </c>
      <c r="AE37" s="2">
        <f t="shared" si="32"/>
        <v>8.4204251066160682E-2</v>
      </c>
      <c r="AF37" s="2">
        <f t="shared" si="32"/>
        <v>0.37138884948555401</v>
      </c>
      <c r="AG37" s="2">
        <f t="shared" si="122"/>
        <v>3.3879596655456612</v>
      </c>
      <c r="AH37" s="2">
        <f t="shared" si="33"/>
        <v>96.612040334454335</v>
      </c>
      <c r="AI37" s="2">
        <v>1080</v>
      </c>
      <c r="AJ37" s="2">
        <f t="shared" si="34"/>
        <v>18</v>
      </c>
      <c r="AK37" s="2">
        <v>31236</v>
      </c>
      <c r="AL37" s="11">
        <v>420</v>
      </c>
      <c r="AM37" s="11">
        <v>675</v>
      </c>
      <c r="AN37" s="2">
        <f t="shared" si="123"/>
        <v>6750</v>
      </c>
      <c r="AO37" s="2">
        <f t="shared" si="2"/>
        <v>6.1752056616758755E-2</v>
      </c>
      <c r="AP37" s="2">
        <f t="shared" si="124"/>
        <v>5.5065799452047628E-5</v>
      </c>
      <c r="AQ37" s="2">
        <f t="shared" si="125"/>
        <v>3.4381219329409948E-2</v>
      </c>
      <c r="AR37" s="2">
        <f t="shared" si="35"/>
        <v>0.15248418589021329</v>
      </c>
      <c r="AS37" s="2">
        <f t="shared" si="36"/>
        <v>2.3739185580480353E-5</v>
      </c>
      <c r="AT37" s="2">
        <f t="shared" si="3"/>
        <v>4.0105042335454406E-3</v>
      </c>
      <c r="AU37" s="2">
        <f t="shared" si="37"/>
        <v>0.37902848261763789</v>
      </c>
      <c r="AV37" s="2">
        <f t="shared" si="38"/>
        <v>1.482194309836196E-2</v>
      </c>
      <c r="AW37" s="2">
        <f t="shared" si="38"/>
        <v>6.5736817098033293E-2</v>
      </c>
      <c r="AX37" s="2">
        <f t="shared" si="126"/>
        <v>5.4910653260769626</v>
      </c>
      <c r="AY37" s="2">
        <f t="shared" si="127"/>
        <v>94.508934673923036</v>
      </c>
      <c r="AZ37" s="2">
        <v>360</v>
      </c>
      <c r="BA37" s="2">
        <f t="shared" si="39"/>
        <v>6</v>
      </c>
      <c r="BB37" s="2">
        <v>28291</v>
      </c>
      <c r="BC37" s="11">
        <v>310</v>
      </c>
      <c r="BD37" s="11">
        <v>698</v>
      </c>
      <c r="BE37" s="2">
        <f t="shared" si="128"/>
        <v>6980</v>
      </c>
      <c r="BF37" s="2">
        <f t="shared" si="40"/>
        <v>6.5678302909224023E-2</v>
      </c>
      <c r="BG37" s="2">
        <f t="shared" si="41"/>
        <v>5.8566928042501138E-5</v>
      </c>
      <c r="BH37" s="2">
        <f t="shared" si="129"/>
        <v>3.4306088913149631E-2</v>
      </c>
      <c r="BI37" s="2">
        <f t="shared" si="130"/>
        <v>0.15178342143681811</v>
      </c>
      <c r="BJ37" s="2">
        <f t="shared" si="131"/>
        <v>3.3035899811168858E-5</v>
      </c>
      <c r="BK37" s="2">
        <f t="shared" si="4"/>
        <v>5.345141137101616E-3</v>
      </c>
      <c r="BL37" s="2">
        <f t="shared" si="132"/>
        <v>0.52618900681447611</v>
      </c>
      <c r="BM37" s="2">
        <f t="shared" si="133"/>
        <v>1.9351066791781224E-2</v>
      </c>
      <c r="BN37" s="2">
        <f t="shared" si="133"/>
        <v>8.5616612652779492E-2</v>
      </c>
      <c r="BO37" s="2">
        <f t="shared" si="134"/>
        <v>1.6984247263926635</v>
      </c>
      <c r="BP37" s="2">
        <f t="shared" si="135"/>
        <v>98.301575273607341</v>
      </c>
      <c r="BQ37" s="10">
        <v>270</v>
      </c>
      <c r="BR37" s="2">
        <f t="shared" si="42"/>
        <v>4.5</v>
      </c>
      <c r="BS37" s="2">
        <v>15339</v>
      </c>
      <c r="BT37" s="11">
        <v>200</v>
      </c>
      <c r="BU37" s="11">
        <v>700</v>
      </c>
      <c r="BV37" s="2">
        <f t="shared" si="136"/>
        <v>7000</v>
      </c>
      <c r="BW37" s="2">
        <f t="shared" si="43"/>
        <v>3.4354505223698484E-2</v>
      </c>
      <c r="BX37" s="2">
        <f t="shared" si="137"/>
        <v>3.0634741554649749E-5</v>
      </c>
      <c r="BY37" s="2">
        <f t="shared" si="138"/>
        <v>1.8366465237947063E-2</v>
      </c>
      <c r="BZ37" s="2">
        <f t="shared" si="44"/>
        <v>8.1237350887046686E-2</v>
      </c>
      <c r="CA37" s="2">
        <f t="shared" si="45"/>
        <v>2.6695312916541895E-5</v>
      </c>
      <c r="CB37" s="2">
        <f t="shared" si="46"/>
        <v>4.3051837850753855E-3</v>
      </c>
      <c r="CC37" s="2">
        <f t="shared" si="47"/>
        <v>0.42507707975597925</v>
      </c>
      <c r="CD37" s="2">
        <f t="shared" si="48"/>
        <v>1.6004657190371117E-2</v>
      </c>
      <c r="CE37" s="2">
        <f t="shared" si="48"/>
        <v>7.079075560575325E-2</v>
      </c>
      <c r="CF37" s="2">
        <f t="shared" si="139"/>
        <v>1.2638946496134509</v>
      </c>
      <c r="CG37" s="2">
        <f t="shared" si="140"/>
        <v>98.736105350386552</v>
      </c>
      <c r="CH37" s="40">
        <v>270</v>
      </c>
      <c r="CI37" s="40">
        <v>4.5</v>
      </c>
      <c r="CJ37" s="40">
        <v>27255</v>
      </c>
      <c r="CK37" s="40">
        <v>270</v>
      </c>
      <c r="CL37" s="40">
        <v>725</v>
      </c>
      <c r="CM37" s="40">
        <v>7250</v>
      </c>
      <c r="CN37" s="40">
        <v>5.7516670629395861E-2</v>
      </c>
      <c r="CO37" s="40">
        <v>5.1289003533661275E-5</v>
      </c>
      <c r="CP37" s="40">
        <v>3.0677429301256498E-2</v>
      </c>
      <c r="CQ37" s="40">
        <v>0.13519169612484025</v>
      </c>
      <c r="CR37" s="40">
        <v>3.9508109601604385E-5</v>
      </c>
      <c r="CS37" s="40">
        <v>6.3955838095636295E-3</v>
      </c>
      <c r="CT37" s="40">
        <v>0.62678674484076091</v>
      </c>
      <c r="CU37" s="40">
        <v>2.3630937542665729E-2</v>
      </c>
      <c r="CV37" s="40">
        <v>0.10413866481577368</v>
      </c>
      <c r="CW37" s="40">
        <v>1.9969460952890765</v>
      </c>
      <c r="CX37" s="40">
        <v>98.003053904710924</v>
      </c>
      <c r="CY37" s="10">
        <v>300</v>
      </c>
      <c r="CZ37" s="2">
        <f t="shared" si="49"/>
        <v>5</v>
      </c>
      <c r="DA37" s="2">
        <v>21523</v>
      </c>
      <c r="DB37" s="11">
        <v>240</v>
      </c>
      <c r="DC37" s="11">
        <v>725</v>
      </c>
      <c r="DD37" s="2">
        <f t="shared" si="141"/>
        <v>21750</v>
      </c>
      <c r="DE37" s="2">
        <f t="shared" si="50"/>
        <v>4.8204707994632147E-2</v>
      </c>
      <c r="DF37" s="2">
        <f t="shared" si="51"/>
        <v>4.2985301680730597E-5</v>
      </c>
      <c r="DG37" s="2">
        <f t="shared" si="142"/>
        <v>2.5709696070995908E-2</v>
      </c>
      <c r="DH37" s="2">
        <f t="shared" si="52"/>
        <v>0.11307178041119695</v>
      </c>
      <c r="DI37" s="2">
        <f t="shared" si="53"/>
        <v>4.026649854354506E-5</v>
      </c>
      <c r="DJ37" s="2">
        <f t="shared" si="54"/>
        <v>6.5156622559135145E-3</v>
      </c>
      <c r="DK37" s="2">
        <f t="shared" si="55"/>
        <v>0.6375344464288607</v>
      </c>
      <c r="DL37" s="2">
        <f t="shared" si="56"/>
        <v>2.4083568078383844E-2</v>
      </c>
      <c r="DM37" s="2">
        <f t="shared" si="56"/>
        <v>0.1059200355289009</v>
      </c>
      <c r="DN37" s="2">
        <f t="shared" si="143"/>
        <v>2.1535461187779834</v>
      </c>
      <c r="DO37" s="2">
        <f t="shared" si="57"/>
        <v>97.846453881222018</v>
      </c>
      <c r="DP37" s="6">
        <v>270</v>
      </c>
      <c r="DQ37" s="2">
        <f t="shared" si="58"/>
        <v>4.5</v>
      </c>
      <c r="DR37" s="2">
        <v>61196</v>
      </c>
      <c r="DS37" s="11">
        <v>135</v>
      </c>
      <c r="DT37" s="11">
        <v>749</v>
      </c>
      <c r="DU37" s="2">
        <f t="shared" si="144"/>
        <v>3745</v>
      </c>
      <c r="DV37" s="2">
        <f t="shared" si="145"/>
        <v>0.13331373083068634</v>
      </c>
      <c r="DW37" s="2">
        <f t="shared" si="59"/>
        <v>1.1887907169936376E-4</v>
      </c>
      <c r="DX37" s="2">
        <f>(DW37+DW36)/2*(CH37-CH36)*60</f>
        <v>7.0922994645087112E-2</v>
      </c>
      <c r="DY37" s="2">
        <f t="shared" si="146"/>
        <v>0.31336792066756702</v>
      </c>
      <c r="DZ37" s="2">
        <f t="shared" si="147"/>
        <v>1.1097174286916288E-4</v>
      </c>
      <c r="EA37" s="2">
        <f t="shared" si="60"/>
        <v>1.8606292057637714E-2</v>
      </c>
      <c r="EB37" s="2">
        <f t="shared" si="148"/>
        <v>1.7651530954555894</v>
      </c>
      <c r="EC37" s="2">
        <f t="shared" si="149"/>
        <v>6.6205499527868084E-2</v>
      </c>
      <c r="ED37" s="2">
        <f t="shared" si="149"/>
        <v>0.2925240230989421</v>
      </c>
      <c r="EE37" s="2">
        <f t="shared" si="150"/>
        <v>5.1313883503720312</v>
      </c>
      <c r="EF37" s="2">
        <f t="shared" si="61"/>
        <v>94.868611649627965</v>
      </c>
      <c r="EG37" s="10">
        <v>270</v>
      </c>
      <c r="EH37" s="2">
        <f t="shared" si="62"/>
        <v>4.5</v>
      </c>
      <c r="EI37" s="2">
        <v>50915</v>
      </c>
      <c r="EJ37" s="11">
        <v>270</v>
      </c>
      <c r="EK37" s="11">
        <v>750</v>
      </c>
      <c r="EL37" s="2">
        <f t="shared" si="151"/>
        <v>7500</v>
      </c>
      <c r="EM37" s="2">
        <f t="shared" si="5"/>
        <v>9.6894081195284795E-2</v>
      </c>
      <c r="EN37" s="2">
        <f t="shared" si="152"/>
        <v>8.6402791024484986E-5</v>
      </c>
      <c r="EO37" s="2">
        <f t="shared" si="153"/>
        <v>5.1199699247027969E-2</v>
      </c>
      <c r="EP37" s="2">
        <f t="shared" si="63"/>
        <v>0.22718466515369651</v>
      </c>
      <c r="EQ37" s="2">
        <f t="shared" si="64"/>
        <v>7.9443371686776509E-5</v>
      </c>
      <c r="ER37" s="2">
        <f t="shared" si="6"/>
        <v>1.3046257073054861E-2</v>
      </c>
      <c r="ES37" s="2">
        <f t="shared" si="65"/>
        <v>1.2521283758554664</v>
      </c>
      <c r="ET37" s="2">
        <f t="shared" si="66"/>
        <v>4.7075756341946932E-2</v>
      </c>
      <c r="EU37" s="2">
        <f t="shared" si="66"/>
        <v>0.2088857961801999</v>
      </c>
      <c r="EV37" s="2">
        <f t="shared" si="154"/>
        <v>4.0239381422618994</v>
      </c>
      <c r="EW37" s="2">
        <f t="shared" si="155"/>
        <v>95.976061857738102</v>
      </c>
      <c r="EX37" s="2">
        <v>270</v>
      </c>
      <c r="EY37" s="2">
        <f t="shared" si="67"/>
        <v>4.5</v>
      </c>
      <c r="EZ37" s="2">
        <v>46864</v>
      </c>
      <c r="FA37" s="11">
        <v>270</v>
      </c>
      <c r="FB37" s="11">
        <v>750</v>
      </c>
      <c r="FC37" s="2">
        <f t="shared" si="156"/>
        <v>7500</v>
      </c>
      <c r="FD37" s="2">
        <f t="shared" si="7"/>
        <v>8.6798028237768221E-2</v>
      </c>
      <c r="FE37" s="2">
        <f t="shared" si="157"/>
        <v>7.7399896904437447E-5</v>
      </c>
      <c r="FF37" s="2">
        <f t="shared" si="158"/>
        <v>4.6305664251865025E-2</v>
      </c>
      <c r="FG37" s="2">
        <f t="shared" si="68"/>
        <v>0.20394209392461241</v>
      </c>
      <c r="FH37" s="2">
        <f t="shared" si="69"/>
        <v>8.9609388223968546E-5</v>
      </c>
      <c r="FI37" s="2">
        <f t="shared" si="8"/>
        <v>1.4887066008574232E-2</v>
      </c>
      <c r="FJ37" s="2">
        <f t="shared" si="70"/>
        <v>1.4207863256873363</v>
      </c>
      <c r="FK37" s="2">
        <f t="shared" si="71"/>
        <v>5.3610177931338078E-2</v>
      </c>
      <c r="FL37" s="2">
        <f t="shared" si="71"/>
        <v>0.23611305700139648</v>
      </c>
      <c r="FM37" s="2">
        <f t="shared" si="159"/>
        <v>4.5623681073872042</v>
      </c>
      <c r="FN37" s="2">
        <f t="shared" si="160"/>
        <v>95.437631892612799</v>
      </c>
      <c r="FO37" s="2">
        <v>270</v>
      </c>
      <c r="FP37" s="2">
        <f t="shared" si="72"/>
        <v>4.5</v>
      </c>
      <c r="FR37" s="36">
        <v>166</v>
      </c>
      <c r="FS37" s="35">
        <v>779</v>
      </c>
      <c r="FT37" s="2">
        <f t="shared" si="161"/>
        <v>12456</v>
      </c>
      <c r="GF37" s="2">
        <v>270</v>
      </c>
      <c r="GG37" s="2">
        <f t="shared" si="77"/>
        <v>4.5</v>
      </c>
      <c r="GH37" s="2">
        <v>84442</v>
      </c>
      <c r="GI37" s="2">
        <v>135</v>
      </c>
      <c r="GJ37" s="11">
        <v>774</v>
      </c>
      <c r="GK37" s="2">
        <f t="shared" si="167"/>
        <v>3870</v>
      </c>
      <c r="GL37" s="2">
        <f>GH37/GH5 *GH4</f>
        <v>0.22871693256222336</v>
      </c>
      <c r="GM37" s="2">
        <f t="shared" si="78"/>
        <v>2.0395240951927914E-4</v>
      </c>
      <c r="GN37" s="2">
        <f>(GM37+GM36)/2*(GF37-GF36)*60</f>
        <v>0.11817317851957285</v>
      </c>
      <c r="GO37" s="2">
        <f>GN37/GH6*100</f>
        <v>0.51855359392502021</v>
      </c>
      <c r="GP37" s="2">
        <f>GM37*GP8</f>
        <v>1.7962954763519446E-4</v>
      </c>
      <c r="GQ37" s="2">
        <f>GP37/GH6/GV37*100*3600</f>
        <v>3.0611378832061088E-2</v>
      </c>
      <c r="GR37" s="2">
        <f>GP37/GH6*3600*100</f>
        <v>2.8376250449194784</v>
      </c>
      <c r="GS37" s="2">
        <f>GN37*GP8</f>
        <v>0.10408013639121715</v>
      </c>
      <c r="GT37" s="2">
        <f>GO37*GP8</f>
        <v>0.45671216986799401</v>
      </c>
      <c r="GU37" s="2">
        <f t="shared" si="168"/>
        <v>7.3016259578785343</v>
      </c>
      <c r="GV37" s="2">
        <f t="shared" si="79"/>
        <v>92.698374042121472</v>
      </c>
      <c r="GW37" s="2">
        <v>270</v>
      </c>
      <c r="GX37" s="2">
        <f t="shared" si="80"/>
        <v>4.5</v>
      </c>
      <c r="GY37" s="2">
        <v>122354</v>
      </c>
      <c r="GZ37" s="11"/>
      <c r="HA37" s="11"/>
      <c r="HB37" s="2"/>
      <c r="HC37" s="2">
        <f t="shared" si="9"/>
        <v>0.22661501252568908</v>
      </c>
      <c r="HD37" s="2">
        <f t="shared" si="170"/>
        <v>2.0207807668670068E-4</v>
      </c>
      <c r="HE37" s="2">
        <f t="shared" si="171"/>
        <v>0.11910540041782669</v>
      </c>
      <c r="HF37" s="2">
        <f t="shared" si="81"/>
        <v>0.52803373063887271</v>
      </c>
      <c r="HG37" s="2">
        <f t="shared" si="82"/>
        <v>2.0252915092376306E-4</v>
      </c>
      <c r="HH37" s="2">
        <f t="shared" si="10"/>
        <v>3.529842790489348E-2</v>
      </c>
      <c r="HI37" s="2">
        <f t="shared" si="83"/>
        <v>3.2323639557976764</v>
      </c>
      <c r="HJ37" s="2">
        <f t="shared" si="84"/>
        <v>0.11937126487232057</v>
      </c>
      <c r="HK37" s="2">
        <f t="shared" si="84"/>
        <v>0.52921239591566283</v>
      </c>
      <c r="HL37" s="2">
        <f t="shared" si="172"/>
        <v>8.4275377785431402</v>
      </c>
      <c r="HM37" s="2">
        <f t="shared" si="173"/>
        <v>91.57246222145686</v>
      </c>
      <c r="HN37" s="2"/>
      <c r="HO37" s="2"/>
      <c r="HQ37" s="11">
        <v>150</v>
      </c>
      <c r="HR37" s="11">
        <v>802</v>
      </c>
      <c r="HS37" s="2">
        <f t="shared" si="174"/>
        <v>4010</v>
      </c>
      <c r="HT37" s="11"/>
      <c r="HU37" s="11"/>
      <c r="HV37" s="11"/>
      <c r="HW37" s="11"/>
      <c r="HX37" s="11"/>
      <c r="HY37" s="11"/>
      <c r="IA37" s="11"/>
      <c r="IB37" s="11"/>
      <c r="IC37" s="11"/>
      <c r="ID37" s="2"/>
      <c r="IE37" s="2"/>
      <c r="IF37" s="2"/>
      <c r="IG37" s="2"/>
      <c r="IH37" s="2">
        <v>135</v>
      </c>
      <c r="II37" s="11">
        <v>799</v>
      </c>
      <c r="IJ37" s="2">
        <f t="shared" si="177"/>
        <v>3995</v>
      </c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Y37" s="2"/>
      <c r="IZ37" s="2"/>
      <c r="JA37" s="2"/>
      <c r="JB37" s="2"/>
      <c r="JC37" s="2"/>
      <c r="JD37" s="2"/>
      <c r="JF37" s="2"/>
      <c r="JG37" s="2"/>
      <c r="JH37" s="2"/>
      <c r="JI37" s="2"/>
      <c r="KG37" s="2"/>
      <c r="KH37" s="2"/>
      <c r="KI37" s="2"/>
      <c r="KJ37" s="2"/>
      <c r="KK37" s="2"/>
      <c r="KL37" s="2"/>
      <c r="KM37" s="2"/>
      <c r="KN37" s="2"/>
      <c r="KO37" s="2"/>
      <c r="KP37" s="2"/>
      <c r="KQ37" s="2"/>
      <c r="KR37" s="2"/>
      <c r="KS37" s="2"/>
      <c r="KW37" s="2"/>
      <c r="LH37" s="2"/>
      <c r="LI37" s="10"/>
      <c r="LK37" s="2"/>
    </row>
    <row r="38" spans="1:323" x14ac:dyDescent="0.25">
      <c r="A38" s="10">
        <v>510</v>
      </c>
      <c r="B38" s="2">
        <f t="shared" si="21"/>
        <v>8.5</v>
      </c>
      <c r="C38" s="2">
        <v>24324</v>
      </c>
      <c r="D38" s="11">
        <v>580</v>
      </c>
      <c r="E38" s="11">
        <v>675</v>
      </c>
      <c r="F38" s="2">
        <f t="shared" si="114"/>
        <v>6750</v>
      </c>
      <c r="G38" s="2">
        <f t="shared" si="115"/>
        <v>5.1174990460998653E-2</v>
      </c>
      <c r="H38" s="2">
        <f t="shared" si="116"/>
        <v>4.563397425246294E-5</v>
      </c>
      <c r="I38" s="2">
        <f t="shared" si="117"/>
        <v>2.7367439541514681E-2</v>
      </c>
      <c r="J38" s="2">
        <f t="shared" si="22"/>
        <v>0.1209567818221441</v>
      </c>
      <c r="K38" s="2">
        <f t="shared" si="23"/>
        <v>1.6717431479314215E-5</v>
      </c>
      <c r="L38" s="2">
        <f t="shared" si="0"/>
        <v>2.7001709847356485E-3</v>
      </c>
      <c r="M38" s="2">
        <f t="shared" si="24"/>
        <v>0.26599171443896419</v>
      </c>
      <c r="N38" s="2">
        <f t="shared" si="25"/>
        <v>1.0025716646295679E-2</v>
      </c>
      <c r="O38" s="2">
        <f t="shared" si="25"/>
        <v>4.4310992965091528E-2</v>
      </c>
      <c r="P38" s="2">
        <f t="shared" si="118"/>
        <v>1.490788567596838</v>
      </c>
      <c r="Q38" s="2">
        <f t="shared" si="119"/>
        <v>98.509211432403163</v>
      </c>
      <c r="R38" s="10">
        <v>840</v>
      </c>
      <c r="S38" s="2">
        <f t="shared" si="26"/>
        <v>14</v>
      </c>
      <c r="T38" s="2">
        <v>23961</v>
      </c>
      <c r="U38" s="11">
        <v>720</v>
      </c>
      <c r="V38" s="11">
        <v>673</v>
      </c>
      <c r="W38" s="2">
        <f t="shared" si="120"/>
        <v>40440</v>
      </c>
      <c r="X38" s="2">
        <f t="shared" si="27"/>
        <v>6.8504003012675202E-2</v>
      </c>
      <c r="Y38" s="2">
        <f t="shared" si="28"/>
        <v>6.1086673031302786E-5</v>
      </c>
      <c r="Z38" s="2">
        <f t="shared" si="121"/>
        <v>0.22323442816682773</v>
      </c>
      <c r="AA38" s="2">
        <f t="shared" si="29"/>
        <v>0.98459135248768459</v>
      </c>
      <c r="AB38" s="2">
        <f t="shared" si="30"/>
        <v>2.2624768829280465E-5</v>
      </c>
      <c r="AC38" s="2">
        <f t="shared" si="1"/>
        <v>3.7324379588879442E-3</v>
      </c>
      <c r="AD38" s="2">
        <f t="shared" si="31"/>
        <v>0.35923735835631093</v>
      </c>
      <c r="AE38" s="2">
        <f t="shared" si="32"/>
        <v>8.2679692335233063E-2</v>
      </c>
      <c r="AF38" s="2">
        <f t="shared" si="32"/>
        <v>0.36466467456702772</v>
      </c>
      <c r="AG38" s="2">
        <f t="shared" si="122"/>
        <v>3.7526243401126891</v>
      </c>
      <c r="AH38" s="2">
        <f t="shared" si="33"/>
        <v>96.247375659887311</v>
      </c>
      <c r="AI38" s="2">
        <v>1090</v>
      </c>
      <c r="AJ38" s="2">
        <f t="shared" si="34"/>
        <v>18.166666666666668</v>
      </c>
      <c r="AK38" s="2">
        <v>33812</v>
      </c>
      <c r="AL38" s="11">
        <v>430</v>
      </c>
      <c r="AM38" s="11">
        <v>675</v>
      </c>
      <c r="AN38" s="2">
        <f t="shared" si="123"/>
        <v>6750</v>
      </c>
      <c r="AO38" s="2">
        <f t="shared" si="2"/>
        <v>6.6844683644699934E-2</v>
      </c>
      <c r="AP38" s="2">
        <f t="shared" si="124"/>
        <v>5.9607017898342781E-5</v>
      </c>
      <c r="AQ38" s="2">
        <f t="shared" si="125"/>
        <v>3.4401845205117118E-2</v>
      </c>
      <c r="AR38" s="2">
        <f t="shared" si="35"/>
        <v>0.15257566373558423</v>
      </c>
      <c r="AS38" s="2">
        <f t="shared" si="36"/>
        <v>2.5696931196286404E-5</v>
      </c>
      <c r="AT38" s="2">
        <f t="shared" si="3"/>
        <v>4.3442698124405077E-3</v>
      </c>
      <c r="AU38" s="2">
        <f t="shared" si="37"/>
        <v>0.41028656211639059</v>
      </c>
      <c r="AV38" s="2">
        <f t="shared" si="38"/>
        <v>1.4830835033030025E-2</v>
      </c>
      <c r="AW38" s="2">
        <f t="shared" si="38"/>
        <v>6.5776253727835701E-2</v>
      </c>
      <c r="AX38" s="2">
        <f t="shared" si="126"/>
        <v>5.5568415798047983</v>
      </c>
      <c r="AY38" s="2">
        <f t="shared" si="127"/>
        <v>94.443158420195203</v>
      </c>
      <c r="AZ38" s="2">
        <v>370</v>
      </c>
      <c r="BA38" s="2">
        <f t="shared" si="39"/>
        <v>6.166666666666667</v>
      </c>
      <c r="BB38" s="2">
        <v>28680</v>
      </c>
      <c r="BC38" s="11">
        <v>320</v>
      </c>
      <c r="BD38" s="11">
        <v>698</v>
      </c>
      <c r="BE38" s="2">
        <f t="shared" si="128"/>
        <v>6980</v>
      </c>
      <c r="BF38" s="2">
        <f t="shared" si="40"/>
        <v>6.658137667231788E-2</v>
      </c>
      <c r="BG38" s="2">
        <f t="shared" si="41"/>
        <v>5.9372220715384148E-5</v>
      </c>
      <c r="BH38" s="2">
        <f t="shared" si="129"/>
        <v>3.5381744627365583E-2</v>
      </c>
      <c r="BI38" s="2">
        <f t="shared" si="130"/>
        <v>0.15654253883446412</v>
      </c>
      <c r="BJ38" s="2">
        <f t="shared" si="131"/>
        <v>3.349014197392538E-5</v>
      </c>
      <c r="BK38" s="2">
        <f t="shared" si="4"/>
        <v>5.4235083518679103E-3</v>
      </c>
      <c r="BL38" s="2">
        <f t="shared" si="132"/>
        <v>0.53342408240921757</v>
      </c>
      <c r="BM38" s="2">
        <f t="shared" si="133"/>
        <v>1.9957812889345714E-2</v>
      </c>
      <c r="BN38" s="2">
        <f t="shared" si="133"/>
        <v>8.8301092334066508E-2</v>
      </c>
      <c r="BO38" s="2">
        <f t="shared" si="134"/>
        <v>1.7867258187267301</v>
      </c>
      <c r="BP38" s="2">
        <f t="shared" si="135"/>
        <v>98.213274181273263</v>
      </c>
      <c r="BQ38" s="10">
        <v>280</v>
      </c>
      <c r="BR38" s="2">
        <f t="shared" si="42"/>
        <v>4.666666666666667</v>
      </c>
      <c r="BS38" s="2">
        <v>15933</v>
      </c>
      <c r="BT38" s="11">
        <v>210</v>
      </c>
      <c r="BU38" s="11">
        <v>700</v>
      </c>
      <c r="BV38" s="2">
        <f t="shared" si="136"/>
        <v>7000</v>
      </c>
      <c r="BW38" s="2">
        <f t="shared" si="43"/>
        <v>3.568487722336449E-2</v>
      </c>
      <c r="BX38" s="2">
        <f t="shared" si="137"/>
        <v>3.1821066379179503E-5</v>
      </c>
      <c r="BY38" s="2">
        <f t="shared" si="138"/>
        <v>1.8736742380148778E-2</v>
      </c>
      <c r="BZ38" s="2">
        <f t="shared" si="44"/>
        <v>8.2875136587059584E-2</v>
      </c>
      <c r="CA38" s="2">
        <f t="shared" si="45"/>
        <v>2.7729084079748482E-5</v>
      </c>
      <c r="CB38" s="2">
        <f t="shared" si="46"/>
        <v>4.4751744972207014E-3</v>
      </c>
      <c r="CC38" s="2">
        <f t="shared" si="47"/>
        <v>0.44153811276823901</v>
      </c>
      <c r="CD38" s="2">
        <f t="shared" si="48"/>
        <v>1.6327319098887114E-2</v>
      </c>
      <c r="CE38" s="2">
        <f t="shared" si="48"/>
        <v>7.221793271035154E-2</v>
      </c>
      <c r="CF38" s="2">
        <f t="shared" si="139"/>
        <v>1.3361125823238025</v>
      </c>
      <c r="CG38" s="2">
        <f t="shared" si="140"/>
        <v>98.663887417676193</v>
      </c>
      <c r="CH38" s="40">
        <v>280</v>
      </c>
      <c r="CI38" s="40">
        <v>4.666666666666667</v>
      </c>
      <c r="CJ38" s="40">
        <v>27255</v>
      </c>
      <c r="CK38" s="40">
        <v>280</v>
      </c>
      <c r="CL38" s="40">
        <v>726</v>
      </c>
      <c r="CM38" s="40">
        <v>7255</v>
      </c>
      <c r="CN38" s="40">
        <v>5.7516670629395861E-2</v>
      </c>
      <c r="CO38" s="40">
        <v>5.1289003533661275E-5</v>
      </c>
      <c r="CP38" s="40">
        <v>3.0773402120196768E-2</v>
      </c>
      <c r="CQ38" s="40">
        <v>0.13561463665375495</v>
      </c>
      <c r="CR38" s="40">
        <v>3.9508109601604385E-5</v>
      </c>
      <c r="CS38" s="40">
        <v>6.4024083327428143E-3</v>
      </c>
      <c r="CT38" s="40">
        <v>0.62678674484076091</v>
      </c>
      <c r="CU38" s="40">
        <v>2.3704865760962632E-2</v>
      </c>
      <c r="CV38" s="40">
        <v>0.10446445747346016</v>
      </c>
      <c r="CW38" s="40">
        <v>2.1014105527625366</v>
      </c>
      <c r="CX38" s="40">
        <v>97.89858944723747</v>
      </c>
      <c r="CY38" s="10">
        <v>310</v>
      </c>
      <c r="CZ38" s="2">
        <f t="shared" si="49"/>
        <v>5.166666666666667</v>
      </c>
      <c r="DA38" s="2">
        <v>22637</v>
      </c>
      <c r="DB38" s="11">
        <v>250</v>
      </c>
      <c r="DC38" s="11">
        <v>725</v>
      </c>
      <c r="DD38" s="2">
        <f t="shared" si="141"/>
        <v>7250</v>
      </c>
      <c r="DE38" s="2">
        <f t="shared" si="50"/>
        <v>5.0699715414881191E-2</v>
      </c>
      <c r="DF38" s="2">
        <f t="shared" si="51"/>
        <v>4.5210160021683712E-5</v>
      </c>
      <c r="DG38" s="2">
        <f t="shared" si="142"/>
        <v>2.6458638510724296E-2</v>
      </c>
      <c r="DH38" s="2">
        <f t="shared" si="52"/>
        <v>0.11636564490697876</v>
      </c>
      <c r="DI38" s="2">
        <f t="shared" si="53"/>
        <v>4.2350635484376228E-5</v>
      </c>
      <c r="DJ38" s="2">
        <f t="shared" si="54"/>
        <v>6.8605466796319344E-3</v>
      </c>
      <c r="DK38" s="2">
        <f t="shared" si="55"/>
        <v>0.67053232652558281</v>
      </c>
      <c r="DL38" s="2">
        <f t="shared" si="56"/>
        <v>2.4785140208376386E-2</v>
      </c>
      <c r="DM38" s="2">
        <f t="shared" si="56"/>
        <v>0.10900556441287032</v>
      </c>
      <c r="DN38" s="2">
        <f t="shared" si="143"/>
        <v>2.2625516831908539</v>
      </c>
      <c r="DO38" s="2">
        <f t="shared" si="57"/>
        <v>97.73744831680915</v>
      </c>
      <c r="DP38" s="6">
        <v>280</v>
      </c>
      <c r="DQ38" s="2">
        <f t="shared" si="58"/>
        <v>4.666666666666667</v>
      </c>
      <c r="DR38" s="2">
        <v>64035</v>
      </c>
      <c r="DS38" s="11">
        <v>140</v>
      </c>
      <c r="DT38" s="11">
        <v>749</v>
      </c>
      <c r="DU38" s="2">
        <f t="shared" si="144"/>
        <v>3745</v>
      </c>
      <c r="DV38" s="2">
        <f t="shared" si="145"/>
        <v>0.13949841090501014</v>
      </c>
      <c r="DW38" s="2">
        <f t="shared" si="59"/>
        <v>1.2439410020701939E-4</v>
      </c>
      <c r="DX38" s="2">
        <f>(DW38+DW37)/2*(CH38-CH37)*60</f>
        <v>7.2981951571914949E-2</v>
      </c>
      <c r="DY38" s="2">
        <f t="shared" si="146"/>
        <v>0.32246526708015</v>
      </c>
      <c r="DZ38" s="2">
        <f t="shared" si="147"/>
        <v>1.1611993520208585E-4</v>
      </c>
      <c r="EA38" s="2">
        <f t="shared" si="60"/>
        <v>1.9531446588384207E-2</v>
      </c>
      <c r="EB38" s="2">
        <f t="shared" si="148"/>
        <v>1.8470419384845203</v>
      </c>
      <c r="EC38" s="2">
        <f t="shared" si="149"/>
        <v>6.8127503421374622E-2</v>
      </c>
      <c r="ED38" s="2">
        <f t="shared" si="149"/>
        <v>0.30101625282834255</v>
      </c>
      <c r="EE38" s="2">
        <f t="shared" si="150"/>
        <v>5.4324046032003741</v>
      </c>
      <c r="EF38" s="2">
        <f t="shared" si="61"/>
        <v>94.567595396799632</v>
      </c>
      <c r="EG38" s="25">
        <v>280</v>
      </c>
      <c r="EH38" s="16">
        <f t="shared" si="62"/>
        <v>4.666666666666667</v>
      </c>
      <c r="EI38" s="16">
        <v>52161</v>
      </c>
      <c r="EJ38" s="17">
        <v>280</v>
      </c>
      <c r="EK38" s="11">
        <v>752</v>
      </c>
      <c r="EL38" s="2">
        <f t="shared" si="151"/>
        <v>7510</v>
      </c>
      <c r="EM38" s="2">
        <f t="shared" si="5"/>
        <v>9.9265288603108126E-2</v>
      </c>
      <c r="EN38" s="2">
        <f t="shared" si="152"/>
        <v>8.851725390608193E-5</v>
      </c>
      <c r="EO38" s="2">
        <f t="shared" si="153"/>
        <v>5.2476013479170081E-2</v>
      </c>
      <c r="EP38" s="2">
        <f t="shared" si="63"/>
        <v>0.23284796055824783</v>
      </c>
      <c r="EQ38" s="2">
        <f t="shared" si="64"/>
        <v>8.1387522548442503E-5</v>
      </c>
      <c r="ER38" s="2">
        <f t="shared" si="6"/>
        <v>1.339540817282696E-2</v>
      </c>
      <c r="ES38" s="2">
        <f t="shared" si="65"/>
        <v>1.2827706611606993</v>
      </c>
      <c r="ET38" s="2">
        <f t="shared" si="66"/>
        <v>4.8249268270565707E-2</v>
      </c>
      <c r="EU38" s="2">
        <f t="shared" si="66"/>
        <v>0.21409293447354841</v>
      </c>
      <c r="EV38" s="2">
        <f t="shared" si="154"/>
        <v>4.2380310767354477</v>
      </c>
      <c r="EW38" s="2">
        <f t="shared" si="155"/>
        <v>95.761968923264547</v>
      </c>
      <c r="EX38" s="2">
        <v>280</v>
      </c>
      <c r="EY38" s="2">
        <f t="shared" si="67"/>
        <v>4.666666666666667</v>
      </c>
      <c r="EZ38" s="2">
        <v>47016</v>
      </c>
      <c r="FA38" s="11">
        <v>280</v>
      </c>
      <c r="FB38" s="11">
        <v>750</v>
      </c>
      <c r="FC38" s="2">
        <f t="shared" si="156"/>
        <v>7500</v>
      </c>
      <c r="FD38" s="2">
        <f t="shared" si="7"/>
        <v>8.7079551374763364E-2</v>
      </c>
      <c r="FE38" s="2">
        <f t="shared" si="157"/>
        <v>7.7650937881082073E-5</v>
      </c>
      <c r="FF38" s="2">
        <f t="shared" si="158"/>
        <v>4.6515250435655853E-2</v>
      </c>
      <c r="FG38" s="2">
        <f t="shared" si="68"/>
        <v>0.20486516555894815</v>
      </c>
      <c r="FH38" s="2">
        <f t="shared" si="69"/>
        <v>8.9900029804073573E-5</v>
      </c>
      <c r="FI38" s="2">
        <f t="shared" si="8"/>
        <v>1.4972560962083445E-2</v>
      </c>
      <c r="FJ38" s="2">
        <f t="shared" si="70"/>
        <v>1.425394543541221</v>
      </c>
      <c r="FK38" s="2">
        <f t="shared" si="71"/>
        <v>5.385282540841263E-2</v>
      </c>
      <c r="FL38" s="2">
        <f t="shared" si="71"/>
        <v>0.23718173910237977</v>
      </c>
      <c r="FM38" s="2">
        <f t="shared" si="159"/>
        <v>4.799549846489584</v>
      </c>
      <c r="FN38" s="15">
        <f t="shared" si="160"/>
        <v>95.200450153510417</v>
      </c>
      <c r="FO38" s="2">
        <v>280</v>
      </c>
      <c r="FP38" s="2">
        <f t="shared" si="72"/>
        <v>4.666666666666667</v>
      </c>
      <c r="FR38" s="35">
        <v>170</v>
      </c>
      <c r="FS38" s="35">
        <v>778</v>
      </c>
      <c r="FT38" s="2">
        <f t="shared" si="161"/>
        <v>3114</v>
      </c>
      <c r="GF38" s="2">
        <v>280</v>
      </c>
      <c r="GG38" s="2">
        <f t="shared" si="77"/>
        <v>4.666666666666667</v>
      </c>
      <c r="GH38" s="2">
        <v>86220</v>
      </c>
      <c r="GI38" s="2">
        <v>140</v>
      </c>
      <c r="GJ38" s="11">
        <v>775</v>
      </c>
      <c r="GK38" s="2">
        <f t="shared" si="167"/>
        <v>3872.5</v>
      </c>
      <c r="GL38" s="2">
        <f>GH38/GH5 *GH4</f>
        <v>0.23353276717172616</v>
      </c>
      <c r="GM38" s="2">
        <f t="shared" si="78"/>
        <v>2.0824680548485648E-4</v>
      </c>
      <c r="GN38" s="2">
        <f>(GM38+GM37)/2*(GF38-GF37)*60</f>
        <v>0.12365976450124067</v>
      </c>
      <c r="GO38" s="2">
        <f>GN38/GH6*100</f>
        <v>0.5426291829445814</v>
      </c>
      <c r="GP38" s="2">
        <f>GM38*GP8</f>
        <v>1.8341180451797055E-4</v>
      </c>
      <c r="GQ38" s="2">
        <f>GP38/GH6/GV38*100*3600</f>
        <v>3.1417906566130221E-2</v>
      </c>
      <c r="GR38" s="2">
        <f>GP38/GH6*3600*100</f>
        <v>2.897373716550502</v>
      </c>
      <c r="GS38" s="2">
        <f>GN38*GP8</f>
        <v>0.10891240564594948</v>
      </c>
      <c r="GT38" s="2">
        <f>GO38*GP8</f>
        <v>0.47791656345583161</v>
      </c>
      <c r="GU38" s="2">
        <f t="shared" si="168"/>
        <v>7.7795425213343661</v>
      </c>
      <c r="GV38" s="2">
        <f t="shared" si="79"/>
        <v>92.220457478665637</v>
      </c>
      <c r="GW38" s="2">
        <v>280</v>
      </c>
      <c r="GX38" s="2">
        <f t="shared" si="80"/>
        <v>4.666666666666667</v>
      </c>
      <c r="GY38" s="2">
        <v>128523</v>
      </c>
      <c r="GZ38" s="11"/>
      <c r="HA38" s="11"/>
      <c r="HB38" s="2"/>
      <c r="HC38" s="2">
        <f t="shared" si="9"/>
        <v>0.23804077721070938</v>
      </c>
      <c r="HD38" s="2">
        <f t="shared" si="170"/>
        <v>2.1226670685065325E-4</v>
      </c>
      <c r="HE38" s="2">
        <f t="shared" si="171"/>
        <v>0.12430343506120617</v>
      </c>
      <c r="HF38" s="2">
        <f t="shared" si="81"/>
        <v>0.55107834167334402</v>
      </c>
      <c r="HG38" s="2">
        <f t="shared" si="82"/>
        <v>2.1274052392381774E-4</v>
      </c>
      <c r="HH38" s="2">
        <f t="shared" si="10"/>
        <v>3.7303138512472828E-2</v>
      </c>
      <c r="HI38" s="2">
        <f t="shared" si="83"/>
        <v>3.3953374036891701</v>
      </c>
      <c r="HJ38" s="2">
        <f t="shared" si="84"/>
        <v>0.12458090245427424</v>
      </c>
      <c r="HK38" s="2">
        <f t="shared" si="84"/>
        <v>0.55230844662390377</v>
      </c>
      <c r="HL38" s="2">
        <f t="shared" si="172"/>
        <v>8.9798462251670443</v>
      </c>
      <c r="HM38" s="2">
        <f t="shared" si="173"/>
        <v>91.020153774832949</v>
      </c>
      <c r="HN38" s="2"/>
      <c r="HO38" s="2"/>
      <c r="HQ38" s="11">
        <v>155</v>
      </c>
      <c r="HR38" s="11">
        <v>801</v>
      </c>
      <c r="HS38" s="2">
        <f t="shared" si="174"/>
        <v>4007.5</v>
      </c>
      <c r="HT38" s="11"/>
      <c r="HU38" s="11"/>
      <c r="HV38" s="11"/>
      <c r="HW38" s="11"/>
      <c r="HX38" s="11"/>
      <c r="HY38" s="11"/>
      <c r="IA38" s="11"/>
      <c r="IB38" s="11"/>
      <c r="IC38" s="11"/>
      <c r="ID38" s="11"/>
      <c r="IE38" s="2"/>
      <c r="IF38" s="2"/>
      <c r="IG38" s="2"/>
      <c r="IH38" s="15">
        <v>140</v>
      </c>
      <c r="II38" s="11">
        <v>799</v>
      </c>
      <c r="IJ38" s="2">
        <f t="shared" si="177"/>
        <v>3995</v>
      </c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Y38" s="2"/>
      <c r="IZ38" s="2"/>
      <c r="JA38" s="2"/>
      <c r="JB38" s="2"/>
      <c r="JC38" s="2"/>
      <c r="JD38" s="2"/>
      <c r="JF38" s="2"/>
      <c r="JG38" s="2"/>
      <c r="JH38" s="2"/>
      <c r="JI38" s="2"/>
      <c r="KG38" s="2"/>
      <c r="KH38" s="2"/>
      <c r="KI38" s="2"/>
      <c r="KJ38" s="2"/>
      <c r="KK38" s="2"/>
      <c r="KL38" s="2"/>
      <c r="KM38" s="2"/>
      <c r="KN38" s="2"/>
      <c r="KO38" s="2"/>
      <c r="KP38" s="2"/>
      <c r="KQ38" s="2"/>
      <c r="KR38" s="2"/>
      <c r="KS38" s="2"/>
      <c r="KW38" s="2"/>
      <c r="LI38" s="10"/>
      <c r="LK38" s="2"/>
    </row>
    <row r="39" spans="1:323" x14ac:dyDescent="0.25">
      <c r="A39" s="10">
        <v>520</v>
      </c>
      <c r="B39" s="2">
        <f t="shared" si="21"/>
        <v>8.6666666666666661</v>
      </c>
      <c r="C39" s="2">
        <v>24319</v>
      </c>
      <c r="D39" s="11">
        <v>590</v>
      </c>
      <c r="E39" s="11">
        <v>676</v>
      </c>
      <c r="F39" s="2">
        <f t="shared" si="114"/>
        <v>6755</v>
      </c>
      <c r="G39" s="2">
        <f t="shared" si="115"/>
        <v>5.1164471017144643E-2</v>
      </c>
      <c r="H39" s="2">
        <f t="shared" si="116"/>
        <v>4.5624593810460698E-5</v>
      </c>
      <c r="I39" s="2">
        <f t="shared" si="117"/>
        <v>2.7377570418877093E-2</v>
      </c>
      <c r="J39" s="2">
        <f t="shared" si="22"/>
        <v>0.12100155759742015</v>
      </c>
      <c r="K39" s="2">
        <f t="shared" si="23"/>
        <v>1.6713995072580264E-5</v>
      </c>
      <c r="L39" s="2">
        <f t="shared" si="0"/>
        <v>2.7008312683027523E-3</v>
      </c>
      <c r="M39" s="2">
        <f t="shared" si="24"/>
        <v>0.26593703763530552</v>
      </c>
      <c r="N39" s="2">
        <f t="shared" si="25"/>
        <v>1.0029427965568345E-2</v>
      </c>
      <c r="O39" s="2">
        <f t="shared" si="25"/>
        <v>4.4327396006189144E-2</v>
      </c>
      <c r="P39" s="2">
        <f t="shared" si="118"/>
        <v>1.5351159636030272</v>
      </c>
      <c r="Q39" s="2">
        <f t="shared" si="119"/>
        <v>98.464884036396967</v>
      </c>
      <c r="R39" s="10">
        <v>900</v>
      </c>
      <c r="S39" s="2">
        <f t="shared" si="26"/>
        <v>15</v>
      </c>
      <c r="T39" s="2">
        <v>24205</v>
      </c>
      <c r="U39" s="11">
        <v>780</v>
      </c>
      <c r="V39" s="11">
        <v>674</v>
      </c>
      <c r="W39" s="2">
        <f t="shared" si="120"/>
        <v>40410</v>
      </c>
      <c r="X39" s="2">
        <f t="shared" si="27"/>
        <v>6.9201593961929944E-2</v>
      </c>
      <c r="Y39" s="2">
        <f t="shared" si="28"/>
        <v>6.1708731719155454E-5</v>
      </c>
      <c r="Z39" s="2">
        <f t="shared" si="121"/>
        <v>0.22103172855082481</v>
      </c>
      <c r="AA39" s="2">
        <f t="shared" si="29"/>
        <v>0.97487618887312033</v>
      </c>
      <c r="AB39" s="2">
        <f t="shared" si="30"/>
        <v>2.2855161700794357E-5</v>
      </c>
      <c r="AC39" s="2">
        <f t="shared" si="1"/>
        <v>3.7846440477095093E-3</v>
      </c>
      <c r="AD39" s="2">
        <f t="shared" si="31"/>
        <v>0.3628955493933686</v>
      </c>
      <c r="AE39" s="2">
        <f t="shared" si="32"/>
        <v>8.1863874954134677E-2</v>
      </c>
      <c r="AF39" s="2">
        <f t="shared" si="32"/>
        <v>0.36106645387483982</v>
      </c>
      <c r="AG39" s="2">
        <f t="shared" si="122"/>
        <v>4.1136907939875291</v>
      </c>
      <c r="AH39" s="2">
        <f t="shared" si="33"/>
        <v>95.88630920601247</v>
      </c>
      <c r="AI39" s="2">
        <v>1100</v>
      </c>
      <c r="AJ39" s="2">
        <f t="shared" si="34"/>
        <v>18.333333333333332</v>
      </c>
      <c r="AK39" s="2">
        <v>32670</v>
      </c>
      <c r="AL39" s="11">
        <v>440</v>
      </c>
      <c r="AM39" s="11">
        <v>677</v>
      </c>
      <c r="AN39" s="2">
        <f t="shared" si="123"/>
        <v>6760</v>
      </c>
      <c r="AO39" s="2">
        <f t="shared" si="2"/>
        <v>6.4587005047685636E-2</v>
      </c>
      <c r="AP39" s="2">
        <f t="shared" si="124"/>
        <v>5.7593791397694857E-5</v>
      </c>
      <c r="AQ39" s="2">
        <f t="shared" si="125"/>
        <v>3.5160242788811288E-2</v>
      </c>
      <c r="AR39" s="2">
        <f t="shared" si="35"/>
        <v>0.15593923374229973</v>
      </c>
      <c r="AS39" s="2">
        <f t="shared" si="36"/>
        <v>2.4829017573130152E-5</v>
      </c>
      <c r="AT39" s="2">
        <f t="shared" si="3"/>
        <v>4.2005321510474453E-3</v>
      </c>
      <c r="AU39" s="2">
        <f t="shared" si="37"/>
        <v>0.39642913712121375</v>
      </c>
      <c r="AV39" s="2">
        <f t="shared" si="38"/>
        <v>1.5157784630824964E-2</v>
      </c>
      <c r="AW39" s="2">
        <f t="shared" si="38"/>
        <v>6.7226308269800361E-2</v>
      </c>
      <c r="AX39" s="2">
        <f t="shared" si="126"/>
        <v>5.6240678880745989</v>
      </c>
      <c r="AY39" s="2">
        <f t="shared" si="127"/>
        <v>94.375932111925408</v>
      </c>
      <c r="AZ39" s="2">
        <v>380</v>
      </c>
      <c r="BA39" s="2">
        <f t="shared" si="39"/>
        <v>6.333333333333333</v>
      </c>
      <c r="BB39" s="2">
        <v>30137</v>
      </c>
      <c r="BC39" s="11">
        <v>330</v>
      </c>
      <c r="BD39" s="11">
        <v>699</v>
      </c>
      <c r="BE39" s="2">
        <f t="shared" si="128"/>
        <v>6985</v>
      </c>
      <c r="BF39" s="2">
        <f t="shared" si="40"/>
        <v>6.9963840612749073E-2</v>
      </c>
      <c r="BG39" s="2">
        <f t="shared" si="41"/>
        <v>6.2388445456747958E-5</v>
      </c>
      <c r="BH39" s="2">
        <f t="shared" si="129"/>
        <v>3.6528199851639631E-2</v>
      </c>
      <c r="BI39" s="2">
        <f t="shared" si="130"/>
        <v>0.16161490067976123</v>
      </c>
      <c r="BJ39" s="2">
        <f t="shared" si="131"/>
        <v>3.5191506578388736E-5</v>
      </c>
      <c r="BK39" s="2">
        <f t="shared" si="4"/>
        <v>5.7043279640250199E-3</v>
      </c>
      <c r="BL39" s="2">
        <f t="shared" si="132"/>
        <v>0.56052306734890478</v>
      </c>
      <c r="BM39" s="2">
        <f t="shared" si="133"/>
        <v>2.0604494930976231E-2</v>
      </c>
      <c r="BN39" s="2">
        <f t="shared" si="133"/>
        <v>9.1162264095992526E-2</v>
      </c>
      <c r="BO39" s="2">
        <f t="shared" si="134"/>
        <v>1.8778880828227227</v>
      </c>
      <c r="BP39" s="2">
        <f t="shared" si="135"/>
        <v>98.122111917177278</v>
      </c>
      <c r="BQ39" s="10">
        <v>290</v>
      </c>
      <c r="BR39" s="2">
        <f t="shared" si="42"/>
        <v>4.833333333333333</v>
      </c>
      <c r="BS39" s="2">
        <v>16383</v>
      </c>
      <c r="BT39" s="11">
        <v>220</v>
      </c>
      <c r="BU39" s="11">
        <v>700</v>
      </c>
      <c r="BV39" s="2">
        <f t="shared" si="136"/>
        <v>7000</v>
      </c>
      <c r="BW39" s="2">
        <f t="shared" si="43"/>
        <v>3.6692734798869045E-2</v>
      </c>
      <c r="BX39" s="2">
        <f t="shared" si="137"/>
        <v>3.2719797306853572E-5</v>
      </c>
      <c r="BY39" s="2">
        <f t="shared" si="138"/>
        <v>1.936225910580992E-2</v>
      </c>
      <c r="BZ39" s="2">
        <f t="shared" si="44"/>
        <v>8.5641881361838604E-2</v>
      </c>
      <c r="CA39" s="2">
        <f t="shared" si="45"/>
        <v>2.8512244051874695E-5</v>
      </c>
      <c r="CB39" s="2">
        <f t="shared" si="46"/>
        <v>4.6050512917201808E-3</v>
      </c>
      <c r="CC39" s="2">
        <f t="shared" si="47"/>
        <v>0.4540085923229813</v>
      </c>
      <c r="CD39" s="2">
        <f t="shared" si="48"/>
        <v>1.6872398439486951E-2</v>
      </c>
      <c r="CE39" s="2">
        <f t="shared" si="48"/>
        <v>7.4628892090935012E-2</v>
      </c>
      <c r="CF39" s="2">
        <f t="shared" si="139"/>
        <v>1.4107414744147375</v>
      </c>
      <c r="CG39" s="2">
        <f t="shared" si="140"/>
        <v>98.589258525585265</v>
      </c>
      <c r="CH39" s="40">
        <v>290</v>
      </c>
      <c r="CI39" s="40">
        <v>4.833333333333333</v>
      </c>
      <c r="CJ39" s="40">
        <v>30308</v>
      </c>
      <c r="CK39" s="40">
        <v>290</v>
      </c>
      <c r="CL39" s="40">
        <v>726</v>
      </c>
      <c r="CM39" s="40">
        <v>7260</v>
      </c>
      <c r="CN39" s="40">
        <v>6.3959466279058144E-2</v>
      </c>
      <c r="CO39" s="40">
        <v>5.7034199930222202E-5</v>
      </c>
      <c r="CP39" s="40">
        <v>3.2496961039165044E-2</v>
      </c>
      <c r="CQ39" s="40">
        <v>0.14321015097596948</v>
      </c>
      <c r="CR39" s="40">
        <v>4.3933655689063504E-5</v>
      </c>
      <c r="CS39" s="40">
        <v>7.1276130512713002E-3</v>
      </c>
      <c r="CT39" s="40">
        <v>0.69699697899958846</v>
      </c>
      <c r="CU39" s="40">
        <v>2.5032529587200366E-2</v>
      </c>
      <c r="CV39" s="40">
        <v>0.11031531032002911</v>
      </c>
      <c r="CW39" s="40">
        <v>2.2117258630825658</v>
      </c>
      <c r="CX39" s="40">
        <v>97.788274136917437</v>
      </c>
      <c r="CY39" s="10">
        <v>320</v>
      </c>
      <c r="CZ39" s="2">
        <f t="shared" si="49"/>
        <v>5.333333333333333</v>
      </c>
      <c r="DA39" s="2">
        <v>23147</v>
      </c>
      <c r="DB39" s="11">
        <v>260</v>
      </c>
      <c r="DC39" s="11">
        <v>725</v>
      </c>
      <c r="DD39" s="2">
        <f t="shared" si="141"/>
        <v>7250</v>
      </c>
      <c r="DE39" s="2">
        <f t="shared" si="50"/>
        <v>5.1841954000453015E-2</v>
      </c>
      <c r="DF39" s="2">
        <f t="shared" si="51"/>
        <v>4.6228721739714297E-5</v>
      </c>
      <c r="DG39" s="2">
        <f t="shared" si="142"/>
        <v>2.74316645284194E-2</v>
      </c>
      <c r="DH39" s="2">
        <f t="shared" si="52"/>
        <v>0.12064503365989841</v>
      </c>
      <c r="DI39" s="2">
        <f t="shared" si="53"/>
        <v>4.3304773581166061E-5</v>
      </c>
      <c r="DJ39" s="2">
        <f t="shared" si="54"/>
        <v>7.0232322751067862E-3</v>
      </c>
      <c r="DK39" s="2">
        <f t="shared" si="55"/>
        <v>0.68563907594149676</v>
      </c>
      <c r="DL39" s="2">
        <f t="shared" si="56"/>
        <v>2.5696622719662682E-2</v>
      </c>
      <c r="DM39" s="2">
        <f t="shared" si="56"/>
        <v>0.1130142835389233</v>
      </c>
      <c r="DN39" s="2">
        <f t="shared" si="143"/>
        <v>2.375565966729777</v>
      </c>
      <c r="DO39" s="2">
        <f t="shared" si="57"/>
        <v>97.624434033270219</v>
      </c>
      <c r="DP39" s="21">
        <v>290</v>
      </c>
      <c r="DQ39" s="2">
        <f t="shared" si="58"/>
        <v>4.833333333333333</v>
      </c>
      <c r="DR39" s="2">
        <v>65735</v>
      </c>
      <c r="DS39" s="11">
        <v>145</v>
      </c>
      <c r="DT39" s="11">
        <v>749</v>
      </c>
      <c r="DU39" s="2">
        <f t="shared" si="144"/>
        <v>3745</v>
      </c>
      <c r="DV39" s="2">
        <f t="shared" si="145"/>
        <v>0.14320181214712019</v>
      </c>
      <c r="DW39" s="2">
        <f t="shared" si="59"/>
        <v>1.2769651248705269E-4</v>
      </c>
      <c r="DX39" s="2">
        <f>(DW39+DW38)/2*(CH39-CH38)*60</f>
        <v>7.5627183808221629E-2</v>
      </c>
      <c r="DY39" s="2">
        <f t="shared" si="146"/>
        <v>0.33415302687825749</v>
      </c>
      <c r="DZ39" s="2">
        <f t="shared" si="147"/>
        <v>1.192026851020397E-4</v>
      </c>
      <c r="EA39" s="2">
        <f t="shared" si="60"/>
        <v>2.0116319770345469E-2</v>
      </c>
      <c r="EB39" s="2">
        <f t="shared" si="148"/>
        <v>1.896077173831185</v>
      </c>
      <c r="EC39" s="2">
        <f t="shared" si="149"/>
        <v>7.0596786091237665E-2</v>
      </c>
      <c r="ED39" s="2">
        <f t="shared" si="149"/>
        <v>0.31192659269297546</v>
      </c>
      <c r="EE39" s="2">
        <f t="shared" si="150"/>
        <v>5.7443311958933494</v>
      </c>
      <c r="EF39" s="2">
        <f t="shared" si="61"/>
        <v>94.255668804106648</v>
      </c>
      <c r="EG39" s="10">
        <v>290</v>
      </c>
      <c r="EH39" s="2">
        <f t="shared" si="62"/>
        <v>4.833333333333333</v>
      </c>
      <c r="EI39" s="2">
        <v>51491</v>
      </c>
      <c r="EJ39" s="11">
        <v>290</v>
      </c>
      <c r="EK39" s="11">
        <v>751</v>
      </c>
      <c r="EL39" s="2">
        <f t="shared" si="151"/>
        <v>7515</v>
      </c>
      <c r="EM39" s="2">
        <f t="shared" si="5"/>
        <v>9.7990241281084328E-2</v>
      </c>
      <c r="EN39" s="2">
        <f t="shared" si="152"/>
        <v>8.7380263432028992E-5</v>
      </c>
      <c r="EO39" s="2">
        <f t="shared" si="153"/>
        <v>5.2769255201433274E-2</v>
      </c>
      <c r="EP39" s="2">
        <f t="shared" si="63"/>
        <v>0.23414914051557589</v>
      </c>
      <c r="EQ39" s="2">
        <f t="shared" si="64"/>
        <v>8.034211237403141E-5</v>
      </c>
      <c r="ER39" s="2">
        <f t="shared" si="6"/>
        <v>1.3253141553227767E-2</v>
      </c>
      <c r="ES39" s="2">
        <f t="shared" si="65"/>
        <v>1.2662936698649481</v>
      </c>
      <c r="ET39" s="2">
        <f t="shared" si="66"/>
        <v>4.8518890476742169E-2</v>
      </c>
      <c r="EU39" s="2">
        <f t="shared" si="66"/>
        <v>0.21528930928685858</v>
      </c>
      <c r="EV39" s="2">
        <f t="shared" si="154"/>
        <v>4.4533203860223063</v>
      </c>
      <c r="EW39" s="2">
        <f t="shared" si="155"/>
        <v>95.546679613977687</v>
      </c>
      <c r="EX39" s="2">
        <v>290</v>
      </c>
      <c r="EY39" s="2">
        <f t="shared" si="67"/>
        <v>4.833333333333333</v>
      </c>
      <c r="EZ39" s="2">
        <v>47169</v>
      </c>
      <c r="FA39" s="11">
        <v>290</v>
      </c>
      <c r="FB39" s="11">
        <v>749</v>
      </c>
      <c r="FC39" s="2">
        <f t="shared" si="156"/>
        <v>7495</v>
      </c>
      <c r="FD39" s="2">
        <f t="shared" si="7"/>
        <v>8.7362926637659807E-2</v>
      </c>
      <c r="FE39" s="2">
        <f t="shared" si="157"/>
        <v>7.7903630443099407E-5</v>
      </c>
      <c r="FF39" s="2">
        <f t="shared" si="158"/>
        <v>4.6666370497254438E-2</v>
      </c>
      <c r="FG39" s="2">
        <f t="shared" si="68"/>
        <v>0.20553073730474578</v>
      </c>
      <c r="FH39" s="2">
        <f t="shared" si="69"/>
        <v>9.0192583499837254E-5</v>
      </c>
      <c r="FI39" s="2">
        <f t="shared" si="8"/>
        <v>1.5058924427742126E-2</v>
      </c>
      <c r="FJ39" s="2">
        <f t="shared" si="70"/>
        <v>1.4300330786178297</v>
      </c>
      <c r="FK39" s="2">
        <f t="shared" si="71"/>
        <v>5.4027783991173244E-2</v>
      </c>
      <c r="FL39" s="2">
        <f t="shared" si="71"/>
        <v>0.23795230184658758</v>
      </c>
      <c r="FM39" s="2">
        <f t="shared" si="159"/>
        <v>5.0375021483361717</v>
      </c>
      <c r="FN39" s="2">
        <f t="shared" si="160"/>
        <v>94.962497851663827</v>
      </c>
      <c r="FO39" s="9">
        <v>290</v>
      </c>
      <c r="FP39" s="2">
        <f t="shared" si="72"/>
        <v>4.833333333333333</v>
      </c>
      <c r="FR39" s="35">
        <v>172</v>
      </c>
      <c r="FS39" s="35">
        <v>779</v>
      </c>
      <c r="FT39" s="2">
        <f t="shared" si="161"/>
        <v>1557</v>
      </c>
      <c r="GF39" s="2">
        <v>290</v>
      </c>
      <c r="GG39" s="2">
        <f t="shared" si="77"/>
        <v>4.833333333333333</v>
      </c>
      <c r="GH39" s="2">
        <v>95936</v>
      </c>
      <c r="GI39" s="2">
        <v>145</v>
      </c>
      <c r="GJ39" s="11">
        <v>774</v>
      </c>
      <c r="GK39" s="2">
        <f t="shared" si="167"/>
        <v>3872.5</v>
      </c>
      <c r="GL39" s="2">
        <f>GH39/GH5 *GH4</f>
        <v>0.25984921771499325</v>
      </c>
      <c r="GM39" s="2">
        <f t="shared" si="78"/>
        <v>2.3171381965895603E-4</v>
      </c>
      <c r="GN39" s="2">
        <f>(GM39+GM38)/2*(GF39-GF38)*60</f>
        <v>0.13198818754314376</v>
      </c>
      <c r="GO39" s="2">
        <f>GN39/GH6*100</f>
        <v>0.57917498592805183</v>
      </c>
      <c r="GP39" s="2">
        <f>GM39*GP8</f>
        <v>2.0408020039707747E-4</v>
      </c>
      <c r="GQ39" s="2">
        <f>GP39/GH6/GV39*100*3600</f>
        <v>3.5152784930614162E-2</v>
      </c>
      <c r="GR39" s="2">
        <f>GP39/GH6*3600*100</f>
        <v>3.2238743316050678</v>
      </c>
      <c r="GS39" s="2">
        <f>GN39*GP8</f>
        <v>0.11624760147451441</v>
      </c>
      <c r="GT39" s="2">
        <f>GO39*GP8</f>
        <v>0.51010400401296407</v>
      </c>
      <c r="GU39" s="2">
        <f t="shared" si="168"/>
        <v>8.2896465253473295</v>
      </c>
      <c r="GV39" s="2">
        <f t="shared" si="79"/>
        <v>91.710353474652663</v>
      </c>
      <c r="GW39" s="2">
        <v>290</v>
      </c>
      <c r="GX39" s="2">
        <f t="shared" si="80"/>
        <v>4.833333333333333</v>
      </c>
      <c r="GY39" s="2">
        <v>128287</v>
      </c>
      <c r="GZ39" s="11"/>
      <c r="HA39" s="11"/>
      <c r="HB39" s="2"/>
      <c r="HC39" s="2">
        <f t="shared" si="9"/>
        <v>0.2376036754980064</v>
      </c>
      <c r="HD39" s="2">
        <f t="shared" si="170"/>
        <v>2.1187693270270498E-4</v>
      </c>
      <c r="HE39" s="2">
        <f t="shared" si="171"/>
        <v>0.12724309186600746</v>
      </c>
      <c r="HF39" s="2">
        <f t="shared" si="81"/>
        <v>0.56411081496164039</v>
      </c>
      <c r="HG39" s="2">
        <f t="shared" si="82"/>
        <v>2.1234987973059146E-4</v>
      </c>
      <c r="HH39" s="2">
        <f t="shared" si="10"/>
        <v>3.7467368599287461E-2</v>
      </c>
      <c r="HI39" s="2">
        <f t="shared" si="83"/>
        <v>3.389102724859149</v>
      </c>
      <c r="HJ39" s="2">
        <f t="shared" si="84"/>
        <v>0.12752712109632275</v>
      </c>
      <c r="HK39" s="2">
        <f t="shared" si="84"/>
        <v>0.56537001071235993</v>
      </c>
      <c r="HL39" s="2">
        <f t="shared" si="172"/>
        <v>9.5452162358794048</v>
      </c>
      <c r="HM39" s="2">
        <f t="shared" si="173"/>
        <v>90.454783764120592</v>
      </c>
      <c r="HN39" s="9"/>
      <c r="HO39" s="2"/>
      <c r="HQ39" s="11">
        <v>160</v>
      </c>
      <c r="HR39" s="11">
        <v>802</v>
      </c>
      <c r="HS39" s="2">
        <f t="shared" si="174"/>
        <v>4007.5</v>
      </c>
      <c r="HT39" s="11"/>
      <c r="HU39" s="11"/>
      <c r="HV39" s="11"/>
      <c r="HW39" s="11"/>
      <c r="HX39" s="11"/>
      <c r="HY39" s="11"/>
      <c r="IA39" s="11"/>
      <c r="IB39" s="11"/>
      <c r="IC39" s="11"/>
      <c r="ID39" s="11"/>
      <c r="IE39" s="2"/>
      <c r="IF39" s="2"/>
      <c r="IG39" s="2"/>
      <c r="IH39" s="2">
        <v>145</v>
      </c>
      <c r="II39" s="11">
        <v>799</v>
      </c>
      <c r="IJ39" s="2">
        <f t="shared" si="177"/>
        <v>3995</v>
      </c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Y39" s="2"/>
      <c r="IZ39" s="2"/>
      <c r="JA39" s="2"/>
      <c r="JB39" s="2"/>
      <c r="JC39" s="2"/>
      <c r="JD39" s="2"/>
      <c r="JF39" s="2"/>
      <c r="JG39" s="2"/>
      <c r="JH39" s="2"/>
      <c r="JI39" s="2"/>
      <c r="KG39" s="2"/>
      <c r="KH39" s="2"/>
      <c r="KI39" s="2"/>
      <c r="KJ39" s="2"/>
      <c r="KK39" s="2"/>
      <c r="KL39" s="2"/>
      <c r="KM39" s="2"/>
      <c r="KN39" s="2"/>
      <c r="KO39" s="2"/>
      <c r="KP39" s="2"/>
      <c r="KQ39" s="2"/>
      <c r="KR39" s="9"/>
      <c r="KS39" s="2"/>
      <c r="KW39" s="2"/>
      <c r="LI39" s="10"/>
      <c r="LK39" s="2"/>
    </row>
    <row r="40" spans="1:323" x14ac:dyDescent="0.25">
      <c r="A40" s="10">
        <v>530</v>
      </c>
      <c r="B40" s="2">
        <f t="shared" si="21"/>
        <v>8.8333333333333339</v>
      </c>
      <c r="C40" s="2">
        <v>24716</v>
      </c>
      <c r="D40" s="11">
        <v>600</v>
      </c>
      <c r="E40" s="11">
        <v>677</v>
      </c>
      <c r="F40" s="2">
        <f t="shared" si="114"/>
        <v>6765</v>
      </c>
      <c r="G40" s="2">
        <f t="shared" si="115"/>
        <v>5.1999714859153209E-2</v>
      </c>
      <c r="H40" s="2">
        <f t="shared" si="116"/>
        <v>4.6369400905438E-5</v>
      </c>
      <c r="I40" s="2">
        <f t="shared" si="117"/>
        <v>2.7598198414769608E-2</v>
      </c>
      <c r="J40" s="2">
        <f t="shared" si="22"/>
        <v>0.12197667448120997</v>
      </c>
      <c r="K40" s="2">
        <f t="shared" si="23"/>
        <v>1.6986845767255801E-5</v>
      </c>
      <c r="L40" s="2">
        <f t="shared" si="0"/>
        <v>2.7461677322583298E-3</v>
      </c>
      <c r="M40" s="2">
        <f t="shared" si="24"/>
        <v>0.27027837584580822</v>
      </c>
      <c r="N40" s="2">
        <f t="shared" si="25"/>
        <v>1.011025225195082E-2</v>
      </c>
      <c r="O40" s="2">
        <f t="shared" si="25"/>
        <v>4.4684617790092807E-2</v>
      </c>
      <c r="P40" s="2">
        <f t="shared" si="118"/>
        <v>1.57980058139312</v>
      </c>
      <c r="Q40" s="2">
        <f t="shared" si="119"/>
        <v>98.420199418606884</v>
      </c>
      <c r="R40" s="10">
        <v>960</v>
      </c>
      <c r="S40" s="2">
        <f t="shared" si="26"/>
        <v>16</v>
      </c>
      <c r="T40" s="2">
        <v>24779</v>
      </c>
      <c r="U40" s="11">
        <v>840</v>
      </c>
      <c r="V40" s="11">
        <v>675</v>
      </c>
      <c r="W40" s="2">
        <f t="shared" si="120"/>
        <v>40470</v>
      </c>
      <c r="X40" s="2">
        <f t="shared" si="27"/>
        <v>7.0842648080258711E-2</v>
      </c>
      <c r="Y40" s="2">
        <f t="shared" si="28"/>
        <v>6.3172099288120353E-5</v>
      </c>
      <c r="Z40" s="2">
        <f t="shared" si="121"/>
        <v>0.22478549581309645</v>
      </c>
      <c r="AA40" s="2">
        <f t="shared" si="29"/>
        <v>0.99143244686627363</v>
      </c>
      <c r="AB40" s="2">
        <f t="shared" si="30"/>
        <v>2.3397151488699999E-5</v>
      </c>
      <c r="AC40" s="2">
        <f t="shared" si="1"/>
        <v>3.8892876078046174E-3</v>
      </c>
      <c r="AD40" s="2">
        <f t="shared" si="31"/>
        <v>0.37150129388218484</v>
      </c>
      <c r="AE40" s="2">
        <f t="shared" si="32"/>
        <v>8.3254163741089834E-2</v>
      </c>
      <c r="AF40" s="2">
        <f t="shared" si="32"/>
        <v>0.36719842163777677</v>
      </c>
      <c r="AG40" s="2">
        <f t="shared" si="122"/>
        <v>4.4808892156253055</v>
      </c>
      <c r="AH40" s="2">
        <f t="shared" si="33"/>
        <v>95.519110784374689</v>
      </c>
      <c r="AI40" s="2">
        <v>1110</v>
      </c>
      <c r="AJ40" s="2">
        <f t="shared" si="34"/>
        <v>18.5</v>
      </c>
      <c r="AK40" s="2">
        <v>32168</v>
      </c>
      <c r="AL40" s="11">
        <v>450</v>
      </c>
      <c r="AM40" s="11">
        <v>677</v>
      </c>
      <c r="AN40" s="2">
        <f t="shared" si="123"/>
        <v>6770</v>
      </c>
      <c r="AO40" s="2">
        <f t="shared" si="2"/>
        <v>6.3594575401712636E-2</v>
      </c>
      <c r="AP40" s="2">
        <f t="shared" si="124"/>
        <v>5.6708817927182371E-5</v>
      </c>
      <c r="AQ40" s="2">
        <f t="shared" si="125"/>
        <v>3.4290782797463164E-2</v>
      </c>
      <c r="AR40" s="2">
        <f t="shared" si="35"/>
        <v>0.15208309072204851</v>
      </c>
      <c r="AS40" s="2">
        <f t="shared" si="36"/>
        <v>2.4447500376261115E-5</v>
      </c>
      <c r="AT40" s="2">
        <f t="shared" si="3"/>
        <v>4.1388630117954062E-3</v>
      </c>
      <c r="AU40" s="2">
        <f t="shared" si="37"/>
        <v>0.39033769461019902</v>
      </c>
      <c r="AV40" s="2">
        <f t="shared" si="38"/>
        <v>1.4782955384817378E-2</v>
      </c>
      <c r="AW40" s="2">
        <f t="shared" si="38"/>
        <v>6.5563902644284397E-2</v>
      </c>
      <c r="AX40" s="2">
        <f t="shared" si="126"/>
        <v>5.6896317907188836</v>
      </c>
      <c r="AY40" s="2">
        <f t="shared" si="127"/>
        <v>94.310368209281123</v>
      </c>
      <c r="AZ40" s="2">
        <v>390</v>
      </c>
      <c r="BA40" s="2">
        <f t="shared" si="39"/>
        <v>6.5</v>
      </c>
      <c r="BB40" s="2">
        <v>30444</v>
      </c>
      <c r="BC40" s="11">
        <v>340</v>
      </c>
      <c r="BD40" s="11">
        <v>700</v>
      </c>
      <c r="BE40" s="2">
        <f t="shared" si="128"/>
        <v>6995</v>
      </c>
      <c r="BF40" s="2">
        <f t="shared" si="40"/>
        <v>7.0676549212414411E-2</v>
      </c>
      <c r="BG40" s="2">
        <f t="shared" si="41"/>
        <v>6.3023984918380573E-5</v>
      </c>
      <c r="BH40" s="2">
        <f t="shared" si="129"/>
        <v>3.7623729112538556E-2</v>
      </c>
      <c r="BI40" s="2">
        <f t="shared" si="130"/>
        <v>0.16646194634341455</v>
      </c>
      <c r="BJ40" s="2">
        <f t="shared" si="131"/>
        <v>3.5549995894497356E-5</v>
      </c>
      <c r="BK40" s="2">
        <f t="shared" si="4"/>
        <v>5.7679564405027388E-3</v>
      </c>
      <c r="BL40" s="2">
        <f t="shared" si="132"/>
        <v>0.56623301132727399</v>
      </c>
      <c r="BM40" s="2">
        <f t="shared" si="133"/>
        <v>2.1222451118103114E-2</v>
      </c>
      <c r="BN40" s="2">
        <f t="shared" si="133"/>
        <v>9.3896341554301016E-2</v>
      </c>
      <c r="BO40" s="2">
        <f t="shared" si="134"/>
        <v>1.9717844243770237</v>
      </c>
      <c r="BP40" s="2">
        <f t="shared" si="135"/>
        <v>98.02821557562298</v>
      </c>
      <c r="BQ40" s="10">
        <v>300</v>
      </c>
      <c r="BR40" s="2">
        <f t="shared" si="42"/>
        <v>5</v>
      </c>
      <c r="BS40" s="2">
        <v>16401</v>
      </c>
      <c r="BT40" s="11">
        <v>230</v>
      </c>
      <c r="BU40" s="11">
        <v>699</v>
      </c>
      <c r="BV40" s="2">
        <f t="shared" si="136"/>
        <v>6995</v>
      </c>
      <c r="BW40" s="2">
        <f t="shared" si="43"/>
        <v>3.673304910188923E-2</v>
      </c>
      <c r="BX40" s="2">
        <f t="shared" si="137"/>
        <v>3.2755746543960535E-5</v>
      </c>
      <c r="BY40" s="2">
        <f t="shared" si="138"/>
        <v>1.9642663155244232E-2</v>
      </c>
      <c r="BZ40" s="2">
        <f t="shared" si="44"/>
        <v>8.6882146260877521E-2</v>
      </c>
      <c r="CA40" s="2">
        <f t="shared" si="45"/>
        <v>2.8543570450759744E-5</v>
      </c>
      <c r="CB40" s="2">
        <f t="shared" si="46"/>
        <v>4.6136538249935913E-3</v>
      </c>
      <c r="CC40" s="2">
        <f t="shared" si="47"/>
        <v>0.45450741150517099</v>
      </c>
      <c r="CD40" s="2">
        <f t="shared" si="48"/>
        <v>1.7116744350790331E-2</v>
      </c>
      <c r="CE40" s="2">
        <f t="shared" si="48"/>
        <v>7.5709666985679366E-2</v>
      </c>
      <c r="CF40" s="2">
        <f t="shared" si="139"/>
        <v>1.4864511414004169</v>
      </c>
      <c r="CG40" s="2">
        <f t="shared" si="140"/>
        <v>98.513548858599577</v>
      </c>
      <c r="CH40" s="40">
        <v>300</v>
      </c>
      <c r="CI40" s="40">
        <v>5</v>
      </c>
      <c r="CJ40" s="40">
        <v>31068</v>
      </c>
      <c r="CK40" s="40">
        <v>300</v>
      </c>
      <c r="CL40" s="40">
        <v>726</v>
      </c>
      <c r="CM40" s="40">
        <v>7260</v>
      </c>
      <c r="CN40" s="40">
        <v>6.5563306663513871E-2</v>
      </c>
      <c r="CO40" s="40">
        <v>5.8464383114429952E-5</v>
      </c>
      <c r="CP40" s="40">
        <v>3.4649574913395646E-2</v>
      </c>
      <c r="CQ40" s="40">
        <v>0.15269645825097897</v>
      </c>
      <c r="CR40" s="40">
        <v>4.5035331098977986E-5</v>
      </c>
      <c r="CS40" s="40">
        <v>7.3151431466775742E-3</v>
      </c>
      <c r="CT40" s="40">
        <v>0.7144747968707672</v>
      </c>
      <c r="CU40" s="40">
        <v>2.6690696036412446E-2</v>
      </c>
      <c r="CV40" s="40">
        <v>0.11762264798919629</v>
      </c>
      <c r="CW40" s="40">
        <v>2.3293485110717622</v>
      </c>
      <c r="CX40" s="40">
        <v>97.670651488928243</v>
      </c>
      <c r="CY40" s="10">
        <v>330</v>
      </c>
      <c r="CZ40" s="2">
        <f t="shared" si="49"/>
        <v>5.5</v>
      </c>
      <c r="DA40" s="2">
        <v>24317</v>
      </c>
      <c r="DB40" s="11">
        <v>270</v>
      </c>
      <c r="DC40" s="11">
        <v>725</v>
      </c>
      <c r="DD40" s="2">
        <f t="shared" si="141"/>
        <v>7250</v>
      </c>
      <c r="DE40" s="2">
        <f t="shared" si="50"/>
        <v>5.446238369676485E-2</v>
      </c>
      <c r="DF40" s="2">
        <f t="shared" si="51"/>
        <v>4.8565422151666868E-5</v>
      </c>
      <c r="DG40" s="2">
        <f t="shared" si="142"/>
        <v>2.8438243167414348E-2</v>
      </c>
      <c r="DH40" s="2">
        <f t="shared" si="52"/>
        <v>0.12507198754222912</v>
      </c>
      <c r="DI40" s="2">
        <f t="shared" si="53"/>
        <v>4.5493678626742799E-5</v>
      </c>
      <c r="DJ40" s="2">
        <f t="shared" si="54"/>
        <v>7.3870975537558437E-3</v>
      </c>
      <c r="DK40" s="2">
        <f t="shared" si="55"/>
        <v>0.720295736366241</v>
      </c>
      <c r="DL40" s="2">
        <f t="shared" si="56"/>
        <v>2.6639535662372656E-2</v>
      </c>
      <c r="DM40" s="2">
        <f t="shared" si="56"/>
        <v>0.11716123435897814</v>
      </c>
      <c r="DN40" s="2">
        <f t="shared" si="143"/>
        <v>2.4927272010887553</v>
      </c>
      <c r="DO40" s="2">
        <f t="shared" si="57"/>
        <v>97.507272798911245</v>
      </c>
      <c r="DP40" s="6">
        <v>300</v>
      </c>
      <c r="DQ40" s="2">
        <f t="shared" si="58"/>
        <v>5</v>
      </c>
      <c r="DR40" s="2">
        <v>66287</v>
      </c>
      <c r="DS40" s="11">
        <v>150</v>
      </c>
      <c r="DT40" s="11">
        <v>749</v>
      </c>
      <c r="DU40" s="2">
        <f t="shared" si="144"/>
        <v>3745</v>
      </c>
      <c r="DV40" s="2">
        <f t="shared" si="145"/>
        <v>0.14440432831514652</v>
      </c>
      <c r="DW40" s="2">
        <f t="shared" si="59"/>
        <v>1.2876882518033408E-4</v>
      </c>
      <c r="DX40" s="2">
        <f>(DW40+DW39)/2*(CH40-CH39)*60</f>
        <v>7.6939601300216029E-2</v>
      </c>
      <c r="DY40" s="2">
        <f t="shared" si="146"/>
        <v>0.33995184491424291</v>
      </c>
      <c r="DZ40" s="2">
        <f t="shared" si="147"/>
        <v>1.2020367212837765E-4</v>
      </c>
      <c r="EA40" s="2">
        <f t="shared" si="60"/>
        <v>2.0353770621498606E-2</v>
      </c>
      <c r="EB40" s="2">
        <f t="shared" si="148"/>
        <v>1.9119992031908075</v>
      </c>
      <c r="EC40" s="2">
        <f t="shared" si="149"/>
        <v>7.1821907169125204E-2</v>
      </c>
      <c r="ED40" s="2">
        <f t="shared" si="149"/>
        <v>0.31733969808516604</v>
      </c>
      <c r="EE40" s="2">
        <f t="shared" si="150"/>
        <v>6.0616708939785156</v>
      </c>
      <c r="EF40" s="2">
        <f t="shared" si="61"/>
        <v>93.938329106021484</v>
      </c>
      <c r="EG40" s="10">
        <v>300</v>
      </c>
      <c r="EH40" s="2">
        <f t="shared" si="62"/>
        <v>5</v>
      </c>
      <c r="EI40" s="2">
        <v>52870</v>
      </c>
      <c r="EJ40" s="11">
        <v>300</v>
      </c>
      <c r="EK40" s="11">
        <v>750</v>
      </c>
      <c r="EL40" s="2">
        <f t="shared" si="151"/>
        <v>7505</v>
      </c>
      <c r="EM40" s="2">
        <f t="shared" si="5"/>
        <v>0.10061455509760792</v>
      </c>
      <c r="EN40" s="2">
        <f t="shared" si="152"/>
        <v>8.9720427407729002E-5</v>
      </c>
      <c r="EO40" s="2">
        <f t="shared" si="153"/>
        <v>5.3130207251927394E-2</v>
      </c>
      <c r="EP40" s="2">
        <f t="shared" si="63"/>
        <v>0.2357507665394398</v>
      </c>
      <c r="EQ40" s="2">
        <f t="shared" si="64"/>
        <v>8.2493784956886475E-5</v>
      </c>
      <c r="ER40" s="2">
        <f t="shared" si="6"/>
        <v>1.3639021122626589E-2</v>
      </c>
      <c r="ES40" s="2">
        <f t="shared" si="65"/>
        <v>1.300206760905009</v>
      </c>
      <c r="ET40" s="2">
        <f t="shared" si="66"/>
        <v>4.8850769199275362E-2</v>
      </c>
      <c r="EU40" s="2">
        <f t="shared" si="66"/>
        <v>0.21676193036782548</v>
      </c>
      <c r="EV40" s="2">
        <f t="shared" si="154"/>
        <v>4.6700823163901317</v>
      </c>
      <c r="EW40" s="2">
        <f t="shared" si="155"/>
        <v>95.329917683609864</v>
      </c>
      <c r="EX40" s="2">
        <v>300</v>
      </c>
      <c r="EY40" s="2">
        <f t="shared" si="67"/>
        <v>5</v>
      </c>
      <c r="EZ40" s="2">
        <v>49152</v>
      </c>
      <c r="FA40" s="11">
        <v>300</v>
      </c>
      <c r="FB40" s="11">
        <v>750</v>
      </c>
      <c r="FC40" s="2">
        <f t="shared" si="156"/>
        <v>7495</v>
      </c>
      <c r="FD40" s="2">
        <f t="shared" si="7"/>
        <v>9.1035692299905768E-2</v>
      </c>
      <c r="FE40" s="2">
        <f t="shared" si="157"/>
        <v>8.1178724237088393E-5</v>
      </c>
      <c r="FF40" s="2">
        <f t="shared" si="158"/>
        <v>4.7724706404056336E-2</v>
      </c>
      <c r="FG40" s="2">
        <f t="shared" si="68"/>
        <v>0.21019192172777429</v>
      </c>
      <c r="FH40" s="2">
        <f t="shared" si="69"/>
        <v>9.3984308850813061E-5</v>
      </c>
      <c r="FI40" s="2">
        <f t="shared" si="8"/>
        <v>1.5732321771104257E-2</v>
      </c>
      <c r="FJ40" s="2">
        <f t="shared" si="70"/>
        <v>1.490152131277398</v>
      </c>
      <c r="FK40" s="2">
        <f t="shared" si="71"/>
        <v>5.5253067705195086E-2</v>
      </c>
      <c r="FL40" s="2">
        <f t="shared" si="71"/>
        <v>0.24334876749126894</v>
      </c>
      <c r="FM40" s="2">
        <f t="shared" si="159"/>
        <v>5.2808509158274406</v>
      </c>
      <c r="FN40" s="2">
        <f t="shared" si="160"/>
        <v>94.719149084172557</v>
      </c>
      <c r="FO40" s="2">
        <v>300</v>
      </c>
      <c r="FP40" s="2">
        <f t="shared" si="72"/>
        <v>5</v>
      </c>
      <c r="FR40" s="35">
        <v>179</v>
      </c>
      <c r="FS40" s="35">
        <v>778</v>
      </c>
      <c r="FT40" s="2">
        <f t="shared" si="161"/>
        <v>5449.5</v>
      </c>
      <c r="GF40" s="2">
        <v>300</v>
      </c>
      <c r="GG40" s="2">
        <f t="shared" si="77"/>
        <v>5</v>
      </c>
      <c r="GH40" s="2">
        <v>96673</v>
      </c>
      <c r="GI40" s="2">
        <v>150</v>
      </c>
      <c r="GJ40" s="11">
        <v>775</v>
      </c>
      <c r="GK40" s="2">
        <f t="shared" si="167"/>
        <v>3872.5</v>
      </c>
      <c r="GL40" s="2">
        <f>GH40/GH5 *GH4</f>
        <v>0.26184543262343168</v>
      </c>
      <c r="GM40" s="2">
        <f t="shared" si="78"/>
        <v>2.3349389267730836E-4</v>
      </c>
      <c r="GN40" s="2">
        <f>(GM40+GM39)/2*(GF40-GF39)*60</f>
        <v>0.13956231370087932</v>
      </c>
      <c r="GO40" s="2">
        <f>GN40/GH6*100</f>
        <v>0.61241087235455405</v>
      </c>
      <c r="GP40" s="2">
        <f>GM40*GP8</f>
        <v>2.0564798629280634E-4</v>
      </c>
      <c r="GQ40" s="2">
        <f>GP40/GH6/GV40*100*3600</f>
        <v>3.5632400723858905E-2</v>
      </c>
      <c r="GR40" s="2">
        <f>GP40/GH6*3600*100</f>
        <v>3.2486407944802438</v>
      </c>
      <c r="GS40" s="2">
        <f>GN40*GP8</f>
        <v>0.12291845600696515</v>
      </c>
      <c r="GT40" s="2">
        <f>GO40*GP8</f>
        <v>0.53937626050710941</v>
      </c>
      <c r="GU40" s="2">
        <f t="shared" si="168"/>
        <v>8.8290227858544394</v>
      </c>
      <c r="GV40" s="2">
        <f t="shared" si="79"/>
        <v>91.170977214145566</v>
      </c>
      <c r="GW40" s="15">
        <v>300</v>
      </c>
      <c r="GX40" s="2">
        <f t="shared" si="80"/>
        <v>5</v>
      </c>
      <c r="GY40" s="2">
        <v>132983</v>
      </c>
      <c r="GZ40" s="11"/>
      <c r="HA40" s="11"/>
      <c r="HB40" s="2"/>
      <c r="HC40" s="2">
        <f t="shared" si="9"/>
        <v>0.24630125873043554</v>
      </c>
      <c r="HD40" s="2">
        <f t="shared" si="170"/>
        <v>2.1963277761272631E-4</v>
      </c>
      <c r="HE40" s="2">
        <f t="shared" si="171"/>
        <v>0.12945291309462942</v>
      </c>
      <c r="HF40" s="2">
        <f t="shared" si="81"/>
        <v>0.57390768515644974</v>
      </c>
      <c r="HG40" s="2">
        <f t="shared" si="82"/>
        <v>2.2012303706699234E-4</v>
      </c>
      <c r="HH40" s="2">
        <f t="shared" si="10"/>
        <v>3.9087428751137951E-2</v>
      </c>
      <c r="HI40" s="2">
        <f t="shared" si="83"/>
        <v>3.5131622663242914</v>
      </c>
      <c r="HJ40" s="2">
        <f t="shared" si="84"/>
        <v>0.12974187503927517</v>
      </c>
      <c r="HK40" s="2">
        <f t="shared" si="84"/>
        <v>0.57518874926528696</v>
      </c>
      <c r="HL40" s="2">
        <f t="shared" si="172"/>
        <v>10.120404985144692</v>
      </c>
      <c r="HM40" s="15">
        <f t="shared" si="173"/>
        <v>89.879595014855312</v>
      </c>
      <c r="HN40" s="2"/>
      <c r="HO40" s="2"/>
      <c r="HQ40" s="11">
        <v>165</v>
      </c>
      <c r="HR40" s="11">
        <v>805</v>
      </c>
      <c r="HS40" s="2">
        <f t="shared" si="174"/>
        <v>4017.5</v>
      </c>
      <c r="HT40" s="11"/>
      <c r="HU40" s="11"/>
      <c r="HV40" s="11"/>
      <c r="HW40" s="11"/>
      <c r="HX40" s="11"/>
      <c r="HY40" s="11"/>
      <c r="IA40" s="11"/>
      <c r="IB40" s="11"/>
      <c r="IC40" s="11"/>
      <c r="ID40" s="11"/>
      <c r="IE40" s="2"/>
      <c r="IF40" s="2"/>
      <c r="IG40" s="2"/>
      <c r="IH40" s="32">
        <v>150</v>
      </c>
      <c r="II40" s="11">
        <v>799</v>
      </c>
      <c r="IJ40" s="2">
        <f t="shared" si="177"/>
        <v>3995</v>
      </c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Y40" s="2"/>
      <c r="IZ40" s="2"/>
      <c r="JA40" s="2"/>
      <c r="JB40" s="2"/>
      <c r="JC40" s="2"/>
      <c r="JD40" s="2"/>
      <c r="JF40" s="2"/>
      <c r="JG40" s="2"/>
      <c r="JH40" s="2"/>
      <c r="JI40" s="2"/>
      <c r="KG40" s="2"/>
      <c r="KH40" s="2"/>
      <c r="KI40" s="2"/>
      <c r="KJ40" s="2"/>
      <c r="KK40" s="2"/>
      <c r="KL40" s="2"/>
      <c r="KM40" s="2"/>
      <c r="KN40" s="2"/>
      <c r="KO40" s="2"/>
      <c r="KP40" s="2"/>
      <c r="KQ40" s="2"/>
      <c r="KR40" s="2"/>
      <c r="KS40" s="2"/>
      <c r="KW40" s="2"/>
      <c r="LI40" s="10"/>
      <c r="LK40" s="2"/>
    </row>
    <row r="41" spans="1:323" x14ac:dyDescent="0.25">
      <c r="A41" s="10">
        <v>540</v>
      </c>
      <c r="B41" s="2">
        <f t="shared" si="21"/>
        <v>9</v>
      </c>
      <c r="C41" s="2">
        <v>24592</v>
      </c>
      <c r="D41" s="11">
        <v>610</v>
      </c>
      <c r="E41" s="11">
        <v>676</v>
      </c>
      <c r="F41" s="2">
        <f t="shared" si="114"/>
        <v>6765</v>
      </c>
      <c r="G41" s="2">
        <f t="shared" si="115"/>
        <v>5.173883265157371E-2</v>
      </c>
      <c r="H41" s="2">
        <f t="shared" si="116"/>
        <v>4.6136765943782615E-5</v>
      </c>
      <c r="I41" s="2">
        <f t="shared" si="117"/>
        <v>2.775185005476619E-2</v>
      </c>
      <c r="J41" s="2">
        <f t="shared" si="22"/>
        <v>0.12265577373956364</v>
      </c>
      <c r="K41" s="2">
        <f t="shared" si="23"/>
        <v>1.6901622880253869E-5</v>
      </c>
      <c r="L41" s="2">
        <f t="shared" si="0"/>
        <v>2.733638260827482E-3</v>
      </c>
      <c r="M41" s="2">
        <f t="shared" si="24"/>
        <v>0.26892239111507182</v>
      </c>
      <c r="N41" s="2">
        <f t="shared" si="25"/>
        <v>1.0166540594252904E-2</v>
      </c>
      <c r="O41" s="2">
        <f t="shared" si="25"/>
        <v>4.4933397246740017E-2</v>
      </c>
      <c r="P41" s="2">
        <f t="shared" si="118"/>
        <v>1.62473397863986</v>
      </c>
      <c r="Q41" s="2">
        <f t="shared" si="119"/>
        <v>98.375266021360133</v>
      </c>
      <c r="R41" s="10">
        <v>970</v>
      </c>
      <c r="S41" s="2">
        <f t="shared" si="26"/>
        <v>16.166666666666668</v>
      </c>
      <c r="T41" s="2">
        <v>23725</v>
      </c>
      <c r="U41" s="11">
        <v>900</v>
      </c>
      <c r="V41" s="11">
        <v>674</v>
      </c>
      <c r="W41" s="2">
        <f t="shared" si="120"/>
        <v>40470</v>
      </c>
      <c r="X41" s="2">
        <f t="shared" si="27"/>
        <v>6.7829283897822265E-2</v>
      </c>
      <c r="Y41" s="2">
        <f t="shared" si="28"/>
        <v>6.0485009710264955E-5</v>
      </c>
      <c r="Z41" s="2">
        <f t="shared" si="121"/>
        <v>3.7097132699515589E-2</v>
      </c>
      <c r="AA41" s="2">
        <f t="shared" si="29"/>
        <v>0.16361954720861821</v>
      </c>
      <c r="AB41" s="2">
        <f t="shared" si="30"/>
        <v>2.2401929822406368E-5</v>
      </c>
      <c r="AC41" s="2">
        <f t="shared" si="1"/>
        <v>3.7262168161962422E-3</v>
      </c>
      <c r="AD41" s="2">
        <f t="shared" si="31"/>
        <v>0.3556991080089929</v>
      </c>
      <c r="AE41" s="2">
        <f t="shared" si="32"/>
        <v>1.3739724393331909E-2</v>
      </c>
      <c r="AF41" s="2">
        <f t="shared" si="32"/>
        <v>6.0600033490931467E-2</v>
      </c>
      <c r="AG41" s="2">
        <f t="shared" si="122"/>
        <v>4.5414892491162373</v>
      </c>
      <c r="AH41" s="2">
        <f t="shared" si="33"/>
        <v>95.458510750883761</v>
      </c>
      <c r="AI41" s="2">
        <v>1120</v>
      </c>
      <c r="AJ41" s="2">
        <f t="shared" si="34"/>
        <v>18.666666666666668</v>
      </c>
      <c r="AK41" s="2">
        <v>31434</v>
      </c>
      <c r="AL41" s="11">
        <v>460</v>
      </c>
      <c r="AM41" s="11">
        <v>673</v>
      </c>
      <c r="AN41" s="2">
        <f t="shared" si="123"/>
        <v>6750</v>
      </c>
      <c r="AO41" s="2">
        <f t="shared" si="2"/>
        <v>6.214349301098715E-2</v>
      </c>
      <c r="AP41" s="2">
        <f t="shared" si="124"/>
        <v>5.5414852733245786E-5</v>
      </c>
      <c r="AQ41" s="2">
        <f t="shared" si="125"/>
        <v>3.3637101198128447E-2</v>
      </c>
      <c r="AR41" s="2">
        <f t="shared" si="35"/>
        <v>0.14918394669952387</v>
      </c>
      <c r="AS41" s="2">
        <f t="shared" si="36"/>
        <v>2.3889664474862965E-5</v>
      </c>
      <c r="AT41" s="2">
        <f t="shared" si="3"/>
        <v>4.0471835867429392E-3</v>
      </c>
      <c r="AU41" s="2">
        <f t="shared" si="37"/>
        <v>0.3814310834486756</v>
      </c>
      <c r="AV41" s="2">
        <f t="shared" si="38"/>
        <v>1.4501149455337224E-2</v>
      </c>
      <c r="AW41" s="2">
        <f t="shared" si="38"/>
        <v>6.4314064838239551E-2</v>
      </c>
      <c r="AX41" s="2">
        <f t="shared" si="126"/>
        <v>5.7539458555571228</v>
      </c>
      <c r="AY41" s="2">
        <f t="shared" si="127"/>
        <v>94.24605414444288</v>
      </c>
      <c r="AZ41" s="2">
        <v>405</v>
      </c>
      <c r="BA41" s="2">
        <f t="shared" si="39"/>
        <v>6.75</v>
      </c>
      <c r="BB41" s="2">
        <v>31129</v>
      </c>
      <c r="BC41" s="11">
        <v>350</v>
      </c>
      <c r="BD41" s="11">
        <v>700</v>
      </c>
      <c r="BE41" s="2">
        <f t="shared" si="128"/>
        <v>7000</v>
      </c>
      <c r="BF41" s="2">
        <f t="shared" si="40"/>
        <v>7.2266794784957566E-2</v>
      </c>
      <c r="BG41" s="2">
        <f t="shared" si="41"/>
        <v>6.4442045280655274E-5</v>
      </c>
      <c r="BH41" s="2">
        <f t="shared" si="129"/>
        <v>5.7359713589566125E-2</v>
      </c>
      <c r="BI41" s="2">
        <f t="shared" si="130"/>
        <v>0.25378158388446209</v>
      </c>
      <c r="BJ41" s="2">
        <f t="shared" si="131"/>
        <v>3.6349882479299976E-5</v>
      </c>
      <c r="BK41" s="2">
        <f t="shared" si="4"/>
        <v>5.9063624284775009E-3</v>
      </c>
      <c r="BL41" s="2">
        <f t="shared" si="132"/>
        <v>0.57897344007379836</v>
      </c>
      <c r="BM41" s="2">
        <f t="shared" si="133"/>
        <v>3.2354945841805927E-2</v>
      </c>
      <c r="BN41" s="2">
        <f t="shared" si="133"/>
        <v>0.14315080896294985</v>
      </c>
      <c r="BO41" s="2">
        <f t="shared" si="134"/>
        <v>2.1149352333399736</v>
      </c>
      <c r="BP41" s="2">
        <f t="shared" si="135"/>
        <v>97.885064766660022</v>
      </c>
      <c r="BQ41" s="10">
        <v>310</v>
      </c>
      <c r="BR41" s="2">
        <f t="shared" si="42"/>
        <v>5.166666666666667</v>
      </c>
      <c r="BS41" s="2">
        <v>16551</v>
      </c>
      <c r="BT41" s="11">
        <v>240</v>
      </c>
      <c r="BU41" s="11">
        <v>699</v>
      </c>
      <c r="BV41" s="2">
        <f t="shared" si="136"/>
        <v>6990</v>
      </c>
      <c r="BW41" s="2">
        <f t="shared" si="43"/>
        <v>3.706900162705741E-2</v>
      </c>
      <c r="BX41" s="2">
        <f t="shared" si="137"/>
        <v>3.3055323519851887E-5</v>
      </c>
      <c r="BY41" s="2">
        <f t="shared" si="138"/>
        <v>1.9743321019143729E-2</v>
      </c>
      <c r="BZ41" s="2">
        <f t="shared" si="44"/>
        <v>8.7327369557968409E-2</v>
      </c>
      <c r="CA41" s="2">
        <f t="shared" si="45"/>
        <v>2.8804623774801811E-5</v>
      </c>
      <c r="CB41" s="2">
        <f t="shared" si="46"/>
        <v>4.6594485364420219E-3</v>
      </c>
      <c r="CC41" s="2">
        <f t="shared" si="47"/>
        <v>0.45866423802341838</v>
      </c>
      <c r="CD41" s="2">
        <f t="shared" si="48"/>
        <v>1.720445826766847E-2</v>
      </c>
      <c r="CE41" s="2">
        <f t="shared" si="48"/>
        <v>7.6097637460715795E-2</v>
      </c>
      <c r="CF41" s="2">
        <f t="shared" si="139"/>
        <v>1.5625487788611327</v>
      </c>
      <c r="CG41" s="2">
        <f t="shared" si="140"/>
        <v>98.437451221138872</v>
      </c>
      <c r="CH41" s="40">
        <v>310</v>
      </c>
      <c r="CI41" s="40">
        <v>5.166666666666667</v>
      </c>
      <c r="CJ41" s="40">
        <v>31672</v>
      </c>
      <c r="CK41" s="40">
        <v>310</v>
      </c>
      <c r="CL41" s="40">
        <v>726</v>
      </c>
      <c r="CM41" s="40">
        <v>7260</v>
      </c>
      <c r="CN41" s="40">
        <v>6.6837937705897105E-2</v>
      </c>
      <c r="CO41" s="40">
        <v>5.9601002381879288E-5</v>
      </c>
      <c r="CP41" s="40">
        <v>3.5419615648892767E-2</v>
      </c>
      <c r="CQ41" s="40">
        <v>0.15608993402415305</v>
      </c>
      <c r="CR41" s="40">
        <v>4.5910873135278447E-5</v>
      </c>
      <c r="CS41" s="40">
        <v>7.466550130948036E-3</v>
      </c>
      <c r="CT41" s="40">
        <v>0.72836506265259859</v>
      </c>
      <c r="CU41" s="40">
        <v>2.7283861270276925E-2</v>
      </c>
      <c r="CV41" s="40">
        <v>0.12023665496028046</v>
      </c>
      <c r="CW41" s="40">
        <v>2.4495851660320427</v>
      </c>
      <c r="CX41" s="40">
        <v>97.550414833967963</v>
      </c>
      <c r="CY41" s="10">
        <v>340</v>
      </c>
      <c r="CZ41" s="2">
        <f t="shared" si="49"/>
        <v>5.666666666666667</v>
      </c>
      <c r="DA41" s="2">
        <v>24634</v>
      </c>
      <c r="DB41" s="11">
        <v>280</v>
      </c>
      <c r="DC41" s="11">
        <v>725</v>
      </c>
      <c r="DD41" s="2">
        <f t="shared" si="141"/>
        <v>7250</v>
      </c>
      <c r="DE41" s="2">
        <f t="shared" si="50"/>
        <v>5.5172363366620278E-2</v>
      </c>
      <c r="DF41" s="2">
        <f t="shared" si="51"/>
        <v>4.9198528160717261E-5</v>
      </c>
      <c r="DG41" s="2">
        <f t="shared" si="142"/>
        <v>2.9329185093715241E-2</v>
      </c>
      <c r="DH41" s="2">
        <f t="shared" si="52"/>
        <v>0.12899036874641118</v>
      </c>
      <c r="DI41" s="2">
        <f t="shared" si="53"/>
        <v>4.6086740933963156E-5</v>
      </c>
      <c r="DJ41" s="2">
        <f t="shared" si="54"/>
        <v>7.4926818377174225E-3</v>
      </c>
      <c r="DK41" s="2">
        <f t="shared" si="55"/>
        <v>0.72968561786593678</v>
      </c>
      <c r="DL41" s="2">
        <f t="shared" si="56"/>
        <v>2.7474125868211789E-2</v>
      </c>
      <c r="DM41" s="2">
        <f t="shared" si="56"/>
        <v>0.12083177951934816</v>
      </c>
      <c r="DN41" s="2">
        <f t="shared" si="143"/>
        <v>2.6135589806081034</v>
      </c>
      <c r="DO41" s="2">
        <f t="shared" si="57"/>
        <v>97.386441019391896</v>
      </c>
      <c r="DP41" s="6">
        <v>310</v>
      </c>
      <c r="DQ41" s="2">
        <f t="shared" si="58"/>
        <v>5.166666666666667</v>
      </c>
      <c r="DR41" s="2">
        <v>67237</v>
      </c>
      <c r="DS41" s="11">
        <v>155</v>
      </c>
      <c r="DT41" s="11">
        <v>750</v>
      </c>
      <c r="DU41" s="2">
        <f t="shared" si="144"/>
        <v>3747.5</v>
      </c>
      <c r="DV41" s="2">
        <f t="shared" si="145"/>
        <v>0.14647387606809037</v>
      </c>
      <c r="DW41" s="2">
        <f t="shared" si="59"/>
        <v>1.3061429086623505E-4</v>
      </c>
      <c r="DX41" s="2">
        <f>(DW41+DW40)/2*(CH41-CH40)*60</f>
        <v>7.781493481397074E-2</v>
      </c>
      <c r="DY41" s="2">
        <f t="shared" si="146"/>
        <v>0.34381944024730249</v>
      </c>
      <c r="DZ41" s="2">
        <f t="shared" si="147"/>
        <v>1.2192638530776364E-4</v>
      </c>
      <c r="EA41" s="2">
        <f t="shared" si="60"/>
        <v>2.0716252321619451E-2</v>
      </c>
      <c r="EB41" s="2">
        <f t="shared" si="148"/>
        <v>1.9394012464727675</v>
      </c>
      <c r="EC41" s="2">
        <f t="shared" si="149"/>
        <v>7.2639017230842387E-2</v>
      </c>
      <c r="ED41" s="2">
        <f t="shared" si="149"/>
        <v>0.3209500374719646</v>
      </c>
      <c r="EE41" s="2">
        <f t="shared" si="150"/>
        <v>6.3826209314504805</v>
      </c>
      <c r="EF41" s="2">
        <f t="shared" si="61"/>
        <v>93.617379068549525</v>
      </c>
      <c r="EG41" s="23">
        <v>310</v>
      </c>
      <c r="EH41" s="2">
        <f t="shared" si="62"/>
        <v>5.166666666666667</v>
      </c>
      <c r="EI41" s="2">
        <v>51479</v>
      </c>
      <c r="EJ41" s="24">
        <v>310</v>
      </c>
      <c r="EK41" s="11">
        <v>750</v>
      </c>
      <c r="EL41" s="2">
        <f t="shared" si="151"/>
        <v>7500</v>
      </c>
      <c r="EM41" s="2">
        <f t="shared" si="5"/>
        <v>9.7967404612630177E-2</v>
      </c>
      <c r="EN41" s="2">
        <f t="shared" si="152"/>
        <v>8.7359899423538484E-5</v>
      </c>
      <c r="EO41" s="2">
        <f t="shared" si="153"/>
        <v>5.3124098049380244E-2</v>
      </c>
      <c r="EP41" s="2">
        <f t="shared" si="63"/>
        <v>0.23572365862366218</v>
      </c>
      <c r="EQ41" s="2">
        <f t="shared" si="64"/>
        <v>8.0323388609713592E-5</v>
      </c>
      <c r="ER41" s="2">
        <f t="shared" si="6"/>
        <v>1.3310442890799846E-2</v>
      </c>
      <c r="ES41" s="2">
        <f t="shared" si="65"/>
        <v>1.2659985595730838</v>
      </c>
      <c r="ET41" s="2">
        <f t="shared" si="66"/>
        <v>4.8845152069980018E-2</v>
      </c>
      <c r="EU41" s="2">
        <f t="shared" si="66"/>
        <v>0.21673700589254824</v>
      </c>
      <c r="EV41" s="2">
        <f t="shared" si="154"/>
        <v>4.8868193222826797</v>
      </c>
      <c r="EW41" s="2">
        <f t="shared" si="155"/>
        <v>95.113180677717324</v>
      </c>
      <c r="EX41" s="2">
        <v>310</v>
      </c>
      <c r="EY41" s="2">
        <f t="shared" si="67"/>
        <v>5.166666666666667</v>
      </c>
      <c r="EZ41" s="2">
        <v>51713</v>
      </c>
      <c r="FA41" s="11">
        <v>310</v>
      </c>
      <c r="FB41" s="11">
        <v>749</v>
      </c>
      <c r="FC41" s="2">
        <f t="shared" si="156"/>
        <v>7495</v>
      </c>
      <c r="FD41" s="2">
        <f t="shared" si="7"/>
        <v>9.5778986733093804E-2</v>
      </c>
      <c r="FE41" s="2">
        <f t="shared" si="157"/>
        <v>8.5408434376476065E-5</v>
      </c>
      <c r="FF41" s="2">
        <f t="shared" si="158"/>
        <v>4.9976147584069333E-2</v>
      </c>
      <c r="FG41" s="2">
        <f t="shared" si="68"/>
        <v>0.22010784963893598</v>
      </c>
      <c r="FH41" s="2">
        <f t="shared" si="69"/>
        <v>9.8881237052451484E-5</v>
      </c>
      <c r="FI41" s="2">
        <f t="shared" si="8"/>
        <v>1.6596684710526638E-2</v>
      </c>
      <c r="FJ41" s="2">
        <f t="shared" si="70"/>
        <v>1.5677945386708185</v>
      </c>
      <c r="FK41" s="2">
        <f t="shared" si="71"/>
        <v>5.7859663770979355E-2</v>
      </c>
      <c r="FL41" s="2">
        <f t="shared" si="71"/>
        <v>0.2548288891623513</v>
      </c>
      <c r="FM41" s="2">
        <f t="shared" si="159"/>
        <v>5.5356798049897922</v>
      </c>
      <c r="FN41" s="2">
        <f t="shared" si="160"/>
        <v>94.464320195010202</v>
      </c>
      <c r="FO41" s="2">
        <v>310</v>
      </c>
      <c r="FP41" s="2">
        <f t="shared" si="72"/>
        <v>5.166666666666667</v>
      </c>
      <c r="FR41" s="35">
        <v>182</v>
      </c>
      <c r="FS41" s="35">
        <v>777</v>
      </c>
      <c r="FT41" s="2">
        <f t="shared" si="161"/>
        <v>2332.5</v>
      </c>
      <c r="GF41" s="2">
        <v>310</v>
      </c>
      <c r="GG41" s="2">
        <f t="shared" si="77"/>
        <v>5.166666666666667</v>
      </c>
      <c r="GH41" s="2">
        <v>97857</v>
      </c>
      <c r="GI41" s="2">
        <v>155</v>
      </c>
      <c r="GJ41" s="11">
        <v>774</v>
      </c>
      <c r="GK41" s="2">
        <f t="shared" si="167"/>
        <v>3872.5</v>
      </c>
      <c r="GL41" s="2">
        <f>GH41/GH5 *GH4</f>
        <v>0.26505237760523781</v>
      </c>
      <c r="GM41" s="2">
        <f t="shared" si="78"/>
        <v>2.3635360292660176E-4</v>
      </c>
      <c r="GN41" s="2">
        <f>(GM41+GM40)/2*(GF41-GF40)*60</f>
        <v>0.14095424868117304</v>
      </c>
      <c r="GO41" s="2">
        <f>GN41/GH6*100</f>
        <v>0.61851879714411795</v>
      </c>
      <c r="GP41" s="2">
        <f>GM41*GP8</f>
        <v>2.0816665454320398E-4</v>
      </c>
      <c r="GQ41" s="2">
        <f>GP41/GH6/GV41*100*3600</f>
        <v>3.6285617825633436E-2</v>
      </c>
      <c r="GR41" s="2">
        <f>GP41/GH6*3600*100</f>
        <v>3.2884284363312748</v>
      </c>
      <c r="GS41" s="2">
        <f>GN41*GP8</f>
        <v>0.12414439225080309</v>
      </c>
      <c r="GT41" s="2">
        <f>GO41*GP8</f>
        <v>0.54475576923429325</v>
      </c>
      <c r="GU41" s="2">
        <f t="shared" si="168"/>
        <v>9.373778555088732</v>
      </c>
      <c r="GV41" s="2">
        <f t="shared" si="79"/>
        <v>90.626221444911266</v>
      </c>
      <c r="GW41" s="2">
        <v>310</v>
      </c>
      <c r="GX41" s="2">
        <f t="shared" si="80"/>
        <v>5.166666666666667</v>
      </c>
      <c r="GY41" s="2">
        <v>142301</v>
      </c>
      <c r="GZ41" s="11"/>
      <c r="HA41" s="11"/>
      <c r="HB41" s="2"/>
      <c r="HC41" s="2">
        <f t="shared" si="9"/>
        <v>0.26355936787859885</v>
      </c>
      <c r="HD41" s="2">
        <f t="shared" si="170"/>
        <v>2.3502225011519195E-4</v>
      </c>
      <c r="HE41" s="2">
        <f t="shared" si="171"/>
        <v>0.13639650831837546</v>
      </c>
      <c r="HF41" s="2">
        <f t="shared" si="81"/>
        <v>0.60469094500175324</v>
      </c>
      <c r="HG41" s="2">
        <f t="shared" si="82"/>
        <v>2.355468616114096E-4</v>
      </c>
      <c r="HH41" s="2">
        <f t="shared" si="10"/>
        <v>4.2110190833111939E-2</v>
      </c>
      <c r="HI41" s="2">
        <f t="shared" si="83"/>
        <v>3.7593264075875341</v>
      </c>
      <c r="HJ41" s="2">
        <f t="shared" si="84"/>
        <v>0.13670096960352057</v>
      </c>
      <c r="HK41" s="2">
        <f t="shared" si="84"/>
        <v>0.60604072282598542</v>
      </c>
      <c r="HL41" s="2">
        <f t="shared" si="172"/>
        <v>10.726445707970678</v>
      </c>
      <c r="HM41" s="2">
        <f t="shared" si="173"/>
        <v>89.273554292029317</v>
      </c>
      <c r="HN41" s="2"/>
      <c r="HO41" s="2"/>
      <c r="HQ41" s="11">
        <v>170</v>
      </c>
      <c r="HR41" s="11">
        <v>804</v>
      </c>
      <c r="HS41" s="2">
        <f t="shared" si="174"/>
        <v>4022.5</v>
      </c>
      <c r="HT41" s="11"/>
      <c r="HU41" s="11"/>
      <c r="HV41" s="11"/>
      <c r="HW41" s="11"/>
      <c r="HX41" s="11"/>
      <c r="HY41" s="11"/>
      <c r="IA41" s="11"/>
      <c r="IB41" s="11"/>
      <c r="IC41" s="11"/>
      <c r="ID41" s="11"/>
      <c r="IE41" s="2"/>
      <c r="IF41" s="2"/>
      <c r="IG41" s="2"/>
      <c r="IH41" s="2">
        <v>155</v>
      </c>
      <c r="II41" s="11">
        <v>799</v>
      </c>
      <c r="IJ41" s="2">
        <f t="shared" si="177"/>
        <v>3995</v>
      </c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Y41" s="2"/>
      <c r="IZ41" s="2"/>
      <c r="JA41" s="2"/>
      <c r="JB41" s="2"/>
      <c r="JC41" s="2"/>
      <c r="JD41" s="2"/>
      <c r="JF41" s="2"/>
      <c r="JG41" s="2"/>
      <c r="JH41" s="2"/>
      <c r="JI41" s="2"/>
      <c r="KG41" s="2"/>
      <c r="KH41" s="2"/>
      <c r="KI41" s="2"/>
      <c r="KJ41" s="2"/>
      <c r="KK41" s="2"/>
      <c r="KL41" s="2"/>
      <c r="KM41" s="2"/>
      <c r="KN41" s="2"/>
      <c r="KO41" s="2"/>
      <c r="KP41" s="2"/>
      <c r="KQ41" s="2"/>
      <c r="KR41" s="2"/>
      <c r="KS41" s="2"/>
      <c r="KW41" s="2"/>
      <c r="LI41" s="10"/>
      <c r="LK41" s="2"/>
    </row>
    <row r="42" spans="1:323" x14ac:dyDescent="0.25">
      <c r="A42" s="10">
        <v>550</v>
      </c>
      <c r="B42" s="2">
        <f t="shared" si="21"/>
        <v>9.1666666666666661</v>
      </c>
      <c r="C42" s="2">
        <v>24303</v>
      </c>
      <c r="D42" s="11">
        <v>620</v>
      </c>
      <c r="E42" s="11">
        <v>676</v>
      </c>
      <c r="F42" s="2">
        <f t="shared" si="114"/>
        <v>6760</v>
      </c>
      <c r="G42" s="2">
        <f t="shared" si="115"/>
        <v>5.1130808796811804E-2</v>
      </c>
      <c r="H42" s="2">
        <f t="shared" si="116"/>
        <v>4.5594576396053551E-5</v>
      </c>
      <c r="I42" s="2">
        <f t="shared" si="117"/>
        <v>2.7519402701950853E-2</v>
      </c>
      <c r="J42" s="2">
        <f t="shared" si="22"/>
        <v>0.12162841845128505</v>
      </c>
      <c r="K42" s="2">
        <f t="shared" si="23"/>
        <v>1.6702998571031626E-5</v>
      </c>
      <c r="L42" s="2">
        <f t="shared" si="0"/>
        <v>2.7027372690879561E-3</v>
      </c>
      <c r="M42" s="2">
        <f t="shared" si="24"/>
        <v>0.26576207186359752</v>
      </c>
      <c r="N42" s="2">
        <f t="shared" si="25"/>
        <v>1.0081386435385651E-2</v>
      </c>
      <c r="O42" s="2">
        <f t="shared" si="25"/>
        <v>4.455703858155579E-2</v>
      </c>
      <c r="P42" s="2">
        <f t="shared" si="118"/>
        <v>1.6692910172214157</v>
      </c>
      <c r="Q42" s="2">
        <f t="shared" si="119"/>
        <v>98.330708982778589</v>
      </c>
      <c r="R42" s="10">
        <v>980</v>
      </c>
      <c r="S42" s="2">
        <f t="shared" si="26"/>
        <v>16.333333333333332</v>
      </c>
      <c r="T42" s="2">
        <v>23868</v>
      </c>
      <c r="U42" s="11">
        <v>960</v>
      </c>
      <c r="V42" s="11">
        <v>674</v>
      </c>
      <c r="W42" s="2">
        <f t="shared" si="120"/>
        <v>40440</v>
      </c>
      <c r="X42" s="2">
        <f t="shared" si="27"/>
        <v>6.8238117937754333E-2</v>
      </c>
      <c r="Y42" s="2">
        <f t="shared" si="28"/>
        <v>6.0849576892080255E-5</v>
      </c>
      <c r="Z42" s="2">
        <f t="shared" si="121"/>
        <v>3.6400375980703566E-2</v>
      </c>
      <c r="AA42" s="2">
        <f t="shared" si="29"/>
        <v>0.16054645205137244</v>
      </c>
      <c r="AB42" s="2">
        <f t="shared" si="30"/>
        <v>2.2536955152842794E-5</v>
      </c>
      <c r="AC42" s="2">
        <f t="shared" si="1"/>
        <v>3.7510127401382477E-3</v>
      </c>
      <c r="AD42" s="2">
        <f t="shared" si="31"/>
        <v>0.35784304783808824</v>
      </c>
      <c r="AE42" s="2">
        <f t="shared" si="32"/>
        <v>1.348166549257475E-2</v>
      </c>
      <c r="AF42" s="2">
        <f t="shared" si="32"/>
        <v>5.9461846320590095E-2</v>
      </c>
      <c r="AG42" s="2">
        <f t="shared" si="122"/>
        <v>4.6009510954368276</v>
      </c>
      <c r="AH42" s="2">
        <f t="shared" si="33"/>
        <v>95.399048904563173</v>
      </c>
      <c r="AI42" s="2">
        <v>1130</v>
      </c>
      <c r="AJ42" s="2">
        <f t="shared" si="34"/>
        <v>18.833333333333332</v>
      </c>
      <c r="AK42" s="2">
        <v>32420</v>
      </c>
      <c r="AL42" s="11">
        <v>470</v>
      </c>
      <c r="AM42" s="11">
        <v>675</v>
      </c>
      <c r="AN42" s="2">
        <f t="shared" si="123"/>
        <v>6740</v>
      </c>
      <c r="AO42" s="2">
        <f t="shared" si="2"/>
        <v>6.4092767176185131E-2</v>
      </c>
      <c r="AP42" s="2">
        <f t="shared" si="124"/>
        <v>5.7153067557798182E-5</v>
      </c>
      <c r="AQ42" s="2">
        <f t="shared" si="125"/>
        <v>3.3770376087313189E-2</v>
      </c>
      <c r="AR42" s="2">
        <f t="shared" si="35"/>
        <v>0.14977503431576675</v>
      </c>
      <c r="AS42" s="2">
        <f t="shared" si="36"/>
        <v>2.4639018969111701E-5</v>
      </c>
      <c r="AT42" s="2">
        <f t="shared" si="3"/>
        <v>4.1769945455245455E-3</v>
      </c>
      <c r="AU42" s="2">
        <f t="shared" si="37"/>
        <v>0.39339555021333777</v>
      </c>
      <c r="AV42" s="2">
        <f t="shared" si="38"/>
        <v>1.4558605033192399E-2</v>
      </c>
      <c r="AW42" s="2">
        <f t="shared" si="38"/>
        <v>6.4568886138501105E-2</v>
      </c>
      <c r="AX42" s="2">
        <f t="shared" si="126"/>
        <v>5.8185147416956235</v>
      </c>
      <c r="AY42" s="2">
        <f t="shared" si="127"/>
        <v>94.181485258304377</v>
      </c>
      <c r="AZ42" s="2">
        <v>420</v>
      </c>
      <c r="BA42" s="2">
        <f t="shared" si="39"/>
        <v>7</v>
      </c>
      <c r="BB42" s="2">
        <v>31545</v>
      </c>
      <c r="BC42" s="11">
        <v>360</v>
      </c>
      <c r="BD42" s="11">
        <v>700</v>
      </c>
      <c r="BE42" s="2">
        <f t="shared" si="128"/>
        <v>7000</v>
      </c>
      <c r="BF42" s="2">
        <f t="shared" si="40"/>
        <v>7.3232549760399834E-2</v>
      </c>
      <c r="BG42" s="2">
        <f t="shared" si="41"/>
        <v>6.5303232303584119E-5</v>
      </c>
      <c r="BH42" s="2">
        <f t="shared" si="129"/>
        <v>5.8385374912907732E-2</v>
      </c>
      <c r="BI42" s="2">
        <f t="shared" si="130"/>
        <v>0.25831950673793352</v>
      </c>
      <c r="BJ42" s="2">
        <f t="shared" si="131"/>
        <v>3.6835653018391771E-5</v>
      </c>
      <c r="BK42" s="2">
        <f t="shared" si="4"/>
        <v>5.9942164642821363E-3</v>
      </c>
      <c r="BL42" s="2">
        <f t="shared" si="132"/>
        <v>0.58671069315197932</v>
      </c>
      <c r="BM42" s="2">
        <f t="shared" si="133"/>
        <v>3.2933491557815033E-2</v>
      </c>
      <c r="BN42" s="2">
        <f t="shared" si="133"/>
        <v>0.14571051923641729</v>
      </c>
      <c r="BO42" s="2">
        <f t="shared" si="134"/>
        <v>2.2606457525763908</v>
      </c>
      <c r="BP42" s="2">
        <f t="shared" si="135"/>
        <v>97.739354247423606</v>
      </c>
      <c r="BQ42" s="10">
        <v>320</v>
      </c>
      <c r="BR42" s="2">
        <f t="shared" si="42"/>
        <v>5.333333333333333</v>
      </c>
      <c r="BS42" s="2">
        <v>17059</v>
      </c>
      <c r="BT42" s="11">
        <v>250</v>
      </c>
      <c r="BU42" s="11">
        <v>699</v>
      </c>
      <c r="BV42" s="2">
        <f t="shared" si="136"/>
        <v>6990</v>
      </c>
      <c r="BW42" s="2">
        <f t="shared" si="43"/>
        <v>3.8206760845626991E-2</v>
      </c>
      <c r="BX42" s="2">
        <f t="shared" si="137"/>
        <v>3.4069890878203926E-5</v>
      </c>
      <c r="BY42" s="2">
        <f t="shared" si="138"/>
        <v>2.0137564319416743E-2</v>
      </c>
      <c r="BZ42" s="2">
        <f t="shared" si="44"/>
        <v>8.9071160804907651E-2</v>
      </c>
      <c r="CA42" s="2">
        <f t="shared" si="45"/>
        <v>2.9688724365557609E-5</v>
      </c>
      <c r="CB42" s="2">
        <f t="shared" si="46"/>
        <v>4.8062507270493588E-3</v>
      </c>
      <c r="CC42" s="2">
        <f t="shared" si="47"/>
        <v>0.47274202383188285</v>
      </c>
      <c r="CD42" s="2">
        <f t="shared" si="48"/>
        <v>1.7548004442107825E-2</v>
      </c>
      <c r="CE42" s="2">
        <f t="shared" si="48"/>
        <v>7.761718848794176E-2</v>
      </c>
      <c r="CF42" s="2">
        <f t="shared" si="139"/>
        <v>1.6401659673490745</v>
      </c>
      <c r="CG42" s="2">
        <f t="shared" si="140"/>
        <v>98.359834032650923</v>
      </c>
      <c r="CH42" s="40">
        <v>320</v>
      </c>
      <c r="CI42" s="40">
        <v>5.333333333333333</v>
      </c>
      <c r="CJ42" s="40">
        <v>30835</v>
      </c>
      <c r="CK42" s="40">
        <v>320</v>
      </c>
      <c r="CL42" s="40">
        <v>726</v>
      </c>
      <c r="CM42" s="40">
        <v>7260</v>
      </c>
      <c r="CN42" s="40">
        <v>6.5071602966700476E-2</v>
      </c>
      <c r="CO42" s="40">
        <v>5.8025919059271511E-5</v>
      </c>
      <c r="CP42" s="40">
        <v>3.5288076432345244E-2</v>
      </c>
      <c r="CQ42" s="40">
        <v>0.15551025671099358</v>
      </c>
      <c r="CR42" s="40">
        <v>4.4697580611464718E-5</v>
      </c>
      <c r="CS42" s="40">
        <v>7.2781681119360644E-3</v>
      </c>
      <c r="CT42" s="40">
        <v>0.70911646586552401</v>
      </c>
      <c r="CU42" s="40">
        <v>2.7182536124022955E-2</v>
      </c>
      <c r="CV42" s="40">
        <v>0.11979012737651025</v>
      </c>
      <c r="CW42" s="40">
        <v>2.569375293408553</v>
      </c>
      <c r="CX42" s="40">
        <v>97.430624706591445</v>
      </c>
      <c r="CY42" s="10">
        <v>350</v>
      </c>
      <c r="CZ42" s="2">
        <f t="shared" si="49"/>
        <v>5.833333333333333</v>
      </c>
      <c r="DA42" s="2">
        <v>24723</v>
      </c>
      <c r="DB42" s="11">
        <v>290</v>
      </c>
      <c r="DC42" s="11">
        <v>724</v>
      </c>
      <c r="DD42" s="2">
        <f t="shared" si="141"/>
        <v>7245</v>
      </c>
      <c r="DE42" s="2">
        <f t="shared" si="50"/>
        <v>5.5371695198220064E-2</v>
      </c>
      <c r="DF42" s="2">
        <f t="shared" si="51"/>
        <v>4.9376277166412796E-5</v>
      </c>
      <c r="DG42" s="2">
        <f t="shared" si="142"/>
        <v>2.9572441598139012E-2</v>
      </c>
      <c r="DH42" s="2">
        <f t="shared" si="52"/>
        <v>0.13006021593464104</v>
      </c>
      <c r="DI42" s="2">
        <f t="shared" si="53"/>
        <v>4.6253247386148051E-5</v>
      </c>
      <c r="DJ42" s="2">
        <f t="shared" si="54"/>
        <v>7.5291713592382514E-3</v>
      </c>
      <c r="DK42" s="2">
        <f t="shared" si="55"/>
        <v>0.73232189374440015</v>
      </c>
      <c r="DL42" s="2">
        <f t="shared" si="56"/>
        <v>2.770199649603336E-2</v>
      </c>
      <c r="DM42" s="2">
        <f t="shared" si="56"/>
        <v>0.12183395930086137</v>
      </c>
      <c r="DN42" s="2">
        <f t="shared" si="143"/>
        <v>2.7353929399089649</v>
      </c>
      <c r="DO42" s="2">
        <f t="shared" si="57"/>
        <v>97.264607060091038</v>
      </c>
      <c r="DP42" s="6">
        <v>320</v>
      </c>
      <c r="DQ42" s="2">
        <f t="shared" si="58"/>
        <v>5.333333333333333</v>
      </c>
      <c r="DR42" s="2">
        <v>67959</v>
      </c>
      <c r="DS42" s="11">
        <v>160</v>
      </c>
      <c r="DT42" s="11">
        <v>750</v>
      </c>
      <c r="DU42" s="2">
        <f t="shared" si="144"/>
        <v>3750</v>
      </c>
      <c r="DV42" s="2">
        <f t="shared" si="145"/>
        <v>0.1480467323603277</v>
      </c>
      <c r="DW42" s="2">
        <f t="shared" si="59"/>
        <v>1.3201684478751982E-4</v>
      </c>
      <c r="DX42" s="2">
        <f>(DW42+DW41)/2*(CH42-CH41)*60</f>
        <v>7.8789340696126461E-2</v>
      </c>
      <c r="DY42" s="2">
        <f t="shared" si="146"/>
        <v>0.34812477939302533</v>
      </c>
      <c r="DZ42" s="2">
        <f t="shared" si="147"/>
        <v>1.2323564732409702E-4</v>
      </c>
      <c r="EA42" s="2">
        <f t="shared" si="60"/>
        <v>2.1011642833612974E-2</v>
      </c>
      <c r="EB42" s="2">
        <f t="shared" si="148"/>
        <v>1.9602267993670572</v>
      </c>
      <c r="EC42" s="2">
        <f t="shared" si="149"/>
        <v>7.3548609789558198E-2</v>
      </c>
      <c r="ED42" s="2">
        <f t="shared" si="149"/>
        <v>0.32496900381998539</v>
      </c>
      <c r="EE42" s="2">
        <f t="shared" si="150"/>
        <v>6.707589935270466</v>
      </c>
      <c r="EF42" s="2">
        <f t="shared" si="61"/>
        <v>93.292410064729538</v>
      </c>
      <c r="EG42" s="10">
        <v>320</v>
      </c>
      <c r="EH42" s="2">
        <f t="shared" si="62"/>
        <v>5.333333333333333</v>
      </c>
      <c r="EI42" s="2">
        <v>52607</v>
      </c>
      <c r="EJ42" s="11">
        <v>320</v>
      </c>
      <c r="EK42" s="11">
        <v>750</v>
      </c>
      <c r="EL42" s="2">
        <f t="shared" si="151"/>
        <v>7500</v>
      </c>
      <c r="EM42" s="2">
        <f t="shared" si="5"/>
        <v>0.10011405144732097</v>
      </c>
      <c r="EN42" s="2">
        <f t="shared" si="152"/>
        <v>8.9274116221645507E-5</v>
      </c>
      <c r="EO42" s="2">
        <f t="shared" si="153"/>
        <v>5.2990204693555198E-2</v>
      </c>
      <c r="EP42" s="2">
        <f t="shared" si="63"/>
        <v>0.23512954346953491</v>
      </c>
      <c r="EQ42" s="2">
        <f t="shared" si="64"/>
        <v>8.2083422455587771E-5</v>
      </c>
      <c r="ER42" s="2">
        <f t="shared" si="6"/>
        <v>1.3633087075980448E-2</v>
      </c>
      <c r="ES42" s="2">
        <f t="shared" si="65"/>
        <v>1.2937389270083184</v>
      </c>
      <c r="ET42" s="2">
        <f t="shared" si="66"/>
        <v>4.8722043319590409E-2</v>
      </c>
      <c r="EU42" s="2">
        <f t="shared" si="66"/>
        <v>0.21619074447605413</v>
      </c>
      <c r="EV42" s="2">
        <f t="shared" si="154"/>
        <v>5.1030100667587339</v>
      </c>
      <c r="EW42" s="2">
        <f t="shared" si="155"/>
        <v>94.896989933241272</v>
      </c>
      <c r="EX42" s="2">
        <v>320</v>
      </c>
      <c r="EY42" s="2">
        <f t="shared" si="67"/>
        <v>5.333333333333333</v>
      </c>
      <c r="EZ42" s="2">
        <v>51048</v>
      </c>
      <c r="FA42" s="11">
        <v>320</v>
      </c>
      <c r="FB42" s="11">
        <v>750</v>
      </c>
      <c r="FC42" s="2">
        <f t="shared" si="156"/>
        <v>7495</v>
      </c>
      <c r="FD42" s="2">
        <f t="shared" si="7"/>
        <v>9.4547323008740011E-2</v>
      </c>
      <c r="FE42" s="2">
        <f t="shared" si="157"/>
        <v>8.4310130103655765E-5</v>
      </c>
      <c r="FF42" s="2">
        <f t="shared" si="158"/>
        <v>5.0915569344039548E-2</v>
      </c>
      <c r="FG42" s="2">
        <f t="shared" si="68"/>
        <v>0.22424530547510732</v>
      </c>
      <c r="FH42" s="2">
        <f t="shared" si="69"/>
        <v>9.760968013949188E-5</v>
      </c>
      <c r="FI42" s="2">
        <f t="shared" si="8"/>
        <v>1.6428411386035173E-2</v>
      </c>
      <c r="FJ42" s="2">
        <f t="shared" si="70"/>
        <v>1.5476335855600707</v>
      </c>
      <c r="FK42" s="2">
        <f t="shared" si="71"/>
        <v>5.8947275157583003E-2</v>
      </c>
      <c r="FL42" s="2">
        <f t="shared" si="71"/>
        <v>0.25961901035257406</v>
      </c>
      <c r="FM42" s="2">
        <f t="shared" si="159"/>
        <v>5.7952988153423659</v>
      </c>
      <c r="FN42" s="2">
        <f t="shared" si="160"/>
        <v>94.204701184657637</v>
      </c>
      <c r="FO42" s="2">
        <v>320</v>
      </c>
      <c r="FP42" s="2">
        <f t="shared" si="72"/>
        <v>5.333333333333333</v>
      </c>
      <c r="FR42" s="35">
        <v>183</v>
      </c>
      <c r="FS42" s="35">
        <v>778</v>
      </c>
      <c r="FT42" s="2">
        <f t="shared" si="161"/>
        <v>777.5</v>
      </c>
      <c r="GF42" s="2">
        <v>320</v>
      </c>
      <c r="GG42" s="2">
        <f t="shared" si="77"/>
        <v>5.333333333333333</v>
      </c>
      <c r="GH42" s="2">
        <v>100423</v>
      </c>
      <c r="GI42" s="2">
        <v>160</v>
      </c>
      <c r="GJ42" s="11">
        <v>775</v>
      </c>
      <c r="GK42" s="2">
        <f t="shared" si="167"/>
        <v>3872.5</v>
      </c>
      <c r="GL42" s="2">
        <f>GH42/GH5 *GH4</f>
        <v>0.2720025641114156</v>
      </c>
      <c r="GM42" s="2">
        <f t="shared" si="78"/>
        <v>2.4255125199728304E-4</v>
      </c>
      <c r="GN42" s="2">
        <f>(GM42+GM41)/2*(GF42-GF41)*60</f>
        <v>0.14367145647716542</v>
      </c>
      <c r="GO42" s="2">
        <f>GN42/GH6*100</f>
        <v>0.63044212768074692</v>
      </c>
      <c r="GP42" s="2">
        <f>GM42*GP8</f>
        <v>2.1362518725479189E-4</v>
      </c>
      <c r="GQ42" s="2">
        <f>GP42/GH6/GV42*100*3600</f>
        <v>3.7466651136100079E-2</v>
      </c>
      <c r="GR42" s="2">
        <f>GP42/GH6*3600*100</f>
        <v>3.3746573966266653</v>
      </c>
      <c r="GS42" s="2">
        <f>GN42*GP8</f>
        <v>0.12653755253939875</v>
      </c>
      <c r="GT42" s="2">
        <f>GO42*GP8</f>
        <v>0.55525715274649501</v>
      </c>
      <c r="GU42" s="2">
        <f t="shared" si="168"/>
        <v>9.9290357078352276</v>
      </c>
      <c r="GV42" s="2">
        <f t="shared" si="79"/>
        <v>90.070964292164774</v>
      </c>
      <c r="GW42" s="2"/>
      <c r="GX42" s="2"/>
      <c r="GY42" s="2"/>
      <c r="GZ42" s="11"/>
      <c r="HA42" s="11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Q42" s="18">
        <v>180</v>
      </c>
      <c r="HR42" s="11">
        <v>805</v>
      </c>
      <c r="HS42" s="2">
        <f t="shared" si="174"/>
        <v>8045</v>
      </c>
      <c r="HT42" s="11"/>
      <c r="HU42" s="11"/>
      <c r="HV42" s="11"/>
      <c r="HW42" s="11"/>
      <c r="HX42" s="11"/>
      <c r="HY42" s="11"/>
      <c r="IA42" s="11"/>
      <c r="IB42" s="11"/>
      <c r="IC42" s="11"/>
      <c r="ID42" s="11"/>
      <c r="IE42" s="2"/>
      <c r="IF42" s="2"/>
      <c r="IG42" s="2"/>
      <c r="IH42" s="2">
        <v>160</v>
      </c>
      <c r="II42" s="11">
        <v>800</v>
      </c>
      <c r="IJ42" s="2">
        <f t="shared" si="177"/>
        <v>3997.5</v>
      </c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Y42" s="2"/>
      <c r="IZ42" s="2"/>
      <c r="JA42" s="2"/>
      <c r="JB42" s="2"/>
      <c r="JC42" s="2"/>
      <c r="JD42" s="2"/>
      <c r="JF42" s="2"/>
      <c r="JG42" s="2"/>
      <c r="JH42" s="2"/>
      <c r="JI42" s="2"/>
      <c r="KG42" s="2"/>
      <c r="KH42" s="2"/>
      <c r="KI42" s="2"/>
      <c r="KJ42" s="2"/>
      <c r="KK42" s="2"/>
      <c r="KL42" s="2"/>
      <c r="KM42" s="2"/>
      <c r="KN42" s="2"/>
      <c r="KO42" s="2"/>
      <c r="KP42" s="2"/>
      <c r="KQ42" s="2"/>
      <c r="KR42" s="2"/>
      <c r="KS42" s="2"/>
      <c r="KW42" s="2"/>
      <c r="LI42" s="10"/>
      <c r="LK42" s="2"/>
    </row>
    <row r="43" spans="1:323" x14ac:dyDescent="0.25">
      <c r="A43" s="10">
        <v>560</v>
      </c>
      <c r="B43" s="2">
        <f t="shared" si="21"/>
        <v>9.3333333333333339</v>
      </c>
      <c r="C43" s="2">
        <v>24604</v>
      </c>
      <c r="D43" s="11">
        <v>630</v>
      </c>
      <c r="E43" s="11">
        <v>676</v>
      </c>
      <c r="F43" s="2">
        <f t="shared" si="114"/>
        <v>6760</v>
      </c>
      <c r="G43" s="2">
        <f t="shared" si="115"/>
        <v>5.1764079316823336E-2</v>
      </c>
      <c r="H43" s="2">
        <f t="shared" si="116"/>
        <v>4.6159279004587984E-5</v>
      </c>
      <c r="I43" s="2">
        <f t="shared" si="117"/>
        <v>2.7526156620192463E-2</v>
      </c>
      <c r="J43" s="2">
        <f t="shared" si="22"/>
        <v>0.12165826896813575</v>
      </c>
      <c r="K43" s="2">
        <f t="shared" si="23"/>
        <v>1.6909870256415349E-5</v>
      </c>
      <c r="L43" s="2">
        <f t="shared" si="0"/>
        <v>2.7374522255346643E-3</v>
      </c>
      <c r="M43" s="2">
        <f t="shared" si="24"/>
        <v>0.26905361544385281</v>
      </c>
      <c r="N43" s="2">
        <f t="shared" ref="N43:O74" si="195">I43*0.3663374</f>
        <v>1.0083860648234093E-2</v>
      </c>
      <c r="O43" s="2">
        <f t="shared" si="195"/>
        <v>4.456797394228753E-2</v>
      </c>
      <c r="P43" s="2">
        <f t="shared" si="118"/>
        <v>1.7138589911637032</v>
      </c>
      <c r="Q43" s="2">
        <f t="shared" si="119"/>
        <v>98.286141008836296</v>
      </c>
      <c r="R43" s="10">
        <v>990</v>
      </c>
      <c r="S43" s="2">
        <f t="shared" si="26"/>
        <v>16.5</v>
      </c>
      <c r="T43" s="2">
        <v>24063</v>
      </c>
      <c r="U43" s="11">
        <v>970</v>
      </c>
      <c r="V43" s="11">
        <v>675</v>
      </c>
      <c r="W43" s="2">
        <f t="shared" si="120"/>
        <v>6745</v>
      </c>
      <c r="X43" s="2">
        <f t="shared" si="27"/>
        <v>6.8795618901298095E-2</v>
      </c>
      <c r="Y43" s="2">
        <f t="shared" si="28"/>
        <v>6.1346713958192024E-5</v>
      </c>
      <c r="Z43" s="2">
        <f t="shared" si="121"/>
        <v>3.6658887255081679E-2</v>
      </c>
      <c r="AA43" s="2">
        <f t="shared" si="29"/>
        <v>0.1616866344478039</v>
      </c>
      <c r="AB43" s="2">
        <f t="shared" si="30"/>
        <v>2.2721080603437914E-5</v>
      </c>
      <c r="AC43" s="2">
        <f t="shared" si="1"/>
        <v>3.7840335924058922E-3</v>
      </c>
      <c r="AD43" s="2">
        <f t="shared" si="31"/>
        <v>0.36076660215049089</v>
      </c>
      <c r="AE43" s="2">
        <f t="shared" ref="AE43:AF74" si="196">Z43*0.3703716</f>
        <v>1.3577410726884211E-2</v>
      </c>
      <c r="AF43" s="2">
        <f t="shared" si="196"/>
        <v>5.9884137499048251E-2</v>
      </c>
      <c r="AG43" s="2">
        <f t="shared" si="122"/>
        <v>4.6608352329358755</v>
      </c>
      <c r="AH43" s="2">
        <f t="shared" si="33"/>
        <v>95.339164767064119</v>
      </c>
      <c r="AI43" s="2">
        <v>1140</v>
      </c>
      <c r="AJ43" s="2">
        <f t="shared" si="34"/>
        <v>19</v>
      </c>
      <c r="AK43" s="2">
        <v>33921</v>
      </c>
      <c r="AL43" s="11">
        <v>480</v>
      </c>
      <c r="AM43" s="11">
        <v>675</v>
      </c>
      <c r="AN43" s="2">
        <f t="shared" si="123"/>
        <v>6750</v>
      </c>
      <c r="AO43" s="2">
        <f t="shared" si="2"/>
        <v>6.706017135667415E-2</v>
      </c>
      <c r="AP43" s="2">
        <f t="shared" si="124"/>
        <v>5.979917349253772E-5</v>
      </c>
      <c r="AQ43" s="2">
        <f t="shared" si="125"/>
        <v>3.508567231510077E-2</v>
      </c>
      <c r="AR43" s="2">
        <f t="shared" si="35"/>
        <v>0.15560850614749713</v>
      </c>
      <c r="AS43" s="2">
        <f t="shared" si="36"/>
        <v>2.5779770587638443E-5</v>
      </c>
      <c r="AT43" s="2">
        <f t="shared" si="3"/>
        <v>4.3734986285075429E-3</v>
      </c>
      <c r="AU43" s="2">
        <f t="shared" si="37"/>
        <v>0.41160920600822437</v>
      </c>
      <c r="AV43" s="2">
        <f t="shared" ref="AV43:AW74" si="197">AQ43*0.431105801</f>
        <v>1.5125636867025042E-2</v>
      </c>
      <c r="AW43" s="2">
        <f t="shared" si="197"/>
        <v>6.7083729685130183E-2</v>
      </c>
      <c r="AX43" s="2">
        <f t="shared" si="126"/>
        <v>5.8855984713807539</v>
      </c>
      <c r="AY43" s="2">
        <f t="shared" si="127"/>
        <v>94.11440152861924</v>
      </c>
      <c r="AZ43" s="2">
        <v>430</v>
      </c>
      <c r="BA43" s="2">
        <f t="shared" si="39"/>
        <v>7.166666666666667</v>
      </c>
      <c r="BB43" s="2">
        <v>31756</v>
      </c>
      <c r="BC43" s="11">
        <v>370</v>
      </c>
      <c r="BD43" s="11">
        <v>700</v>
      </c>
      <c r="BE43" s="2">
        <f t="shared" si="128"/>
        <v>7000</v>
      </c>
      <c r="BF43" s="2">
        <f t="shared" si="40"/>
        <v>7.3722391827270792E-2</v>
      </c>
      <c r="BG43" s="2">
        <f t="shared" si="41"/>
        <v>6.5740036298387003E-5</v>
      </c>
      <c r="BH43" s="2">
        <f t="shared" si="129"/>
        <v>3.9312980580591343E-2</v>
      </c>
      <c r="BI43" s="2">
        <f t="shared" si="130"/>
        <v>0.17393584895403655</v>
      </c>
      <c r="BJ43" s="2">
        <f t="shared" si="131"/>
        <v>3.7082041440863831E-5</v>
      </c>
      <c r="BK43" s="2">
        <f t="shared" si="4"/>
        <v>6.0403743357542493E-3</v>
      </c>
      <c r="BL43" s="2">
        <f t="shared" si="132"/>
        <v>0.59063511718923012</v>
      </c>
      <c r="BM43" s="2">
        <f t="shared" si="133"/>
        <v>2.2175308730906486E-2</v>
      </c>
      <c r="BN43" s="2">
        <f t="shared" si="133"/>
        <v>9.8112152601125935E-2</v>
      </c>
      <c r="BO43" s="2">
        <f t="shared" si="134"/>
        <v>2.3587579051775167</v>
      </c>
      <c r="BP43" s="2">
        <f t="shared" si="135"/>
        <v>97.641242094822488</v>
      </c>
      <c r="BQ43" s="10">
        <v>330</v>
      </c>
      <c r="BR43" s="2">
        <f t="shared" si="42"/>
        <v>5.5</v>
      </c>
      <c r="BS43" s="2">
        <v>16949</v>
      </c>
      <c r="BT43" s="11">
        <v>260</v>
      </c>
      <c r="BU43" s="11">
        <v>699</v>
      </c>
      <c r="BV43" s="2">
        <f t="shared" si="136"/>
        <v>6990</v>
      </c>
      <c r="BW43" s="2">
        <f t="shared" si="43"/>
        <v>3.7960395660503653E-2</v>
      </c>
      <c r="BX43" s="2">
        <f t="shared" si="137"/>
        <v>3.3850201095883594E-5</v>
      </c>
      <c r="BY43" s="2">
        <f t="shared" si="138"/>
        <v>2.0376027592226252E-2</v>
      </c>
      <c r="BZ43" s="2">
        <f t="shared" si="44"/>
        <v>9.0125915996825304E-2</v>
      </c>
      <c r="CA43" s="2">
        <f t="shared" si="45"/>
        <v>2.9497285261260084E-5</v>
      </c>
      <c r="CB43" s="2">
        <f t="shared" si="46"/>
        <v>4.7790749131736872E-3</v>
      </c>
      <c r="CC43" s="2">
        <f t="shared" si="47"/>
        <v>0.4696936843851679</v>
      </c>
      <c r="CD43" s="2">
        <f t="shared" ref="CD43:CE74" si="198">BY43*0.8714065</f>
        <v>1.7755802888045305E-2</v>
      </c>
      <c r="CE43" s="2">
        <f t="shared" si="198"/>
        <v>7.8536309018087544E-2</v>
      </c>
      <c r="CF43" s="2">
        <f t="shared" si="139"/>
        <v>1.718702276367162</v>
      </c>
      <c r="CG43" s="2">
        <f t="shared" si="140"/>
        <v>98.281297723632832</v>
      </c>
      <c r="CH43" s="40">
        <v>330</v>
      </c>
      <c r="CI43" s="40">
        <v>5.5</v>
      </c>
      <c r="CJ43" s="40">
        <v>32427</v>
      </c>
      <c r="CK43" s="40">
        <v>330</v>
      </c>
      <c r="CL43" s="40">
        <v>726</v>
      </c>
      <c r="CM43" s="40">
        <v>7260</v>
      </c>
      <c r="CN43" s="40">
        <v>6.8431226508876161E-2</v>
      </c>
      <c r="CO43" s="40">
        <v>6.1021776466190942E-5</v>
      </c>
      <c r="CP43" s="40">
        <v>3.5714308657638735E-2</v>
      </c>
      <c r="CQ43" s="40">
        <v>0.15738861023646752</v>
      </c>
      <c r="CR43" s="40">
        <v>4.7005300680654022E-5</v>
      </c>
      <c r="CS43" s="40">
        <v>7.6634733059753393E-3</v>
      </c>
      <c r="CT43" s="40">
        <v>0.74572789487988811</v>
      </c>
      <c r="CU43" s="40">
        <v>2.7510864387635621E-2</v>
      </c>
      <c r="CV43" s="40">
        <v>0.1212370300621177</v>
      </c>
      <c r="CW43" s="40">
        <v>2.6906123234706705</v>
      </c>
      <c r="CX43" s="40">
        <v>97.309387676529326</v>
      </c>
      <c r="CY43" s="10">
        <v>360</v>
      </c>
      <c r="CZ43" s="2">
        <f t="shared" si="49"/>
        <v>6</v>
      </c>
      <c r="DA43" s="2">
        <v>25390</v>
      </c>
      <c r="DB43" s="11">
        <v>300</v>
      </c>
      <c r="DC43" s="11">
        <v>724</v>
      </c>
      <c r="DD43" s="2">
        <f t="shared" si="141"/>
        <v>7240</v>
      </c>
      <c r="DE43" s="2">
        <f t="shared" si="50"/>
        <v>5.6865564093467928E-2</v>
      </c>
      <c r="DF43" s="2">
        <f t="shared" si="51"/>
        <v>5.0708396119209668E-5</v>
      </c>
      <c r="DG43" s="2">
        <f t="shared" si="142"/>
        <v>3.0025401985686737E-2</v>
      </c>
      <c r="DH43" s="2">
        <f t="shared" si="52"/>
        <v>0.1320523451816899</v>
      </c>
      <c r="DI43" s="2">
        <f t="shared" si="53"/>
        <v>4.7501110348028103E-5</v>
      </c>
      <c r="DJ43" s="2">
        <f t="shared" si="54"/>
        <v>7.742146699370238E-3</v>
      </c>
      <c r="DK43" s="2">
        <f t="shared" si="55"/>
        <v>0.75207915229423272</v>
      </c>
      <c r="DL43" s="2">
        <f t="shared" ref="DL43:DM74" si="199">DG43*0.9367504</f>
        <v>2.8126307320252845E-2</v>
      </c>
      <c r="DM43" s="2">
        <f t="shared" si="199"/>
        <v>0.12370008716988609</v>
      </c>
      <c r="DN43" s="2">
        <f t="shared" si="143"/>
        <v>2.8590930270788508</v>
      </c>
      <c r="DO43" s="2">
        <f t="shared" si="57"/>
        <v>97.140906972921144</v>
      </c>
      <c r="DP43" s="6">
        <v>330</v>
      </c>
      <c r="DQ43" s="2">
        <f t="shared" si="58"/>
        <v>5.5</v>
      </c>
      <c r="DR43" s="2">
        <v>68355</v>
      </c>
      <c r="DS43" s="11">
        <v>165</v>
      </c>
      <c r="DT43" s="11">
        <v>750</v>
      </c>
      <c r="DU43" s="2">
        <f t="shared" si="144"/>
        <v>3750</v>
      </c>
      <c r="DV43" s="2">
        <f t="shared" si="145"/>
        <v>0.14890940700260746</v>
      </c>
      <c r="DW43" s="2">
        <f t="shared" si="59"/>
        <v>1.3278611258922172E-4</v>
      </c>
      <c r="DX43" s="2">
        <f>(DW43+DW42)/2*(CH43-CH42)*60</f>
        <v>7.9440887213022449E-2</v>
      </c>
      <c r="DY43" s="2">
        <f t="shared" si="146"/>
        <v>0.3510035887021869</v>
      </c>
      <c r="DZ43" s="2">
        <f t="shared" si="147"/>
        <v>1.2395374671255688E-4</v>
      </c>
      <c r="EA43" s="2">
        <f t="shared" si="60"/>
        <v>2.1208566101727732E-2</v>
      </c>
      <c r="EB43" s="2">
        <f t="shared" si="148"/>
        <v>1.9716491247772219</v>
      </c>
      <c r="EC43" s="2">
        <f t="shared" si="149"/>
        <v>7.4156818210996164E-2</v>
      </c>
      <c r="ED43" s="2">
        <f t="shared" si="149"/>
        <v>0.32765632701202324</v>
      </c>
      <c r="EE43" s="2">
        <f t="shared" si="150"/>
        <v>7.0352462622824889</v>
      </c>
      <c r="EF43" s="2">
        <f t="shared" si="61"/>
        <v>92.964753737717515</v>
      </c>
      <c r="EG43" s="10">
        <v>330</v>
      </c>
      <c r="EH43" s="2">
        <f t="shared" si="62"/>
        <v>5.5</v>
      </c>
      <c r="EI43" s="2">
        <v>53996</v>
      </c>
      <c r="EJ43" s="11">
        <v>330</v>
      </c>
      <c r="EK43" s="11">
        <v>751</v>
      </c>
      <c r="EL43" s="2">
        <f t="shared" si="151"/>
        <v>7505</v>
      </c>
      <c r="EM43" s="2">
        <f t="shared" si="5"/>
        <v>0.10275739582088968</v>
      </c>
      <c r="EN43" s="2">
        <f t="shared" si="152"/>
        <v>9.1631250204420934E-5</v>
      </c>
      <c r="EO43" s="2">
        <f t="shared" si="153"/>
        <v>5.427160992781993E-2</v>
      </c>
      <c r="EP43" s="2">
        <f t="shared" si="63"/>
        <v>0.24081542880390089</v>
      </c>
      <c r="EQ43" s="2">
        <f t="shared" si="64"/>
        <v>8.4250698175374354E-5</v>
      </c>
      <c r="ER43" s="2">
        <f t="shared" si="6"/>
        <v>1.4025771646661842E-2</v>
      </c>
      <c r="ES43" s="2">
        <f t="shared" si="65"/>
        <v>1.3278979432915994</v>
      </c>
      <c r="ET43" s="2">
        <f t="shared" si="66"/>
        <v>4.9900236189288634E-2</v>
      </c>
      <c r="EU43" s="2">
        <f t="shared" si="66"/>
        <v>0.22141865316546699</v>
      </c>
      <c r="EV43" s="2">
        <f t="shared" si="154"/>
        <v>5.3244287199242013</v>
      </c>
      <c r="EW43" s="2">
        <f t="shared" si="155"/>
        <v>94.6755712800758</v>
      </c>
      <c r="EX43" s="2">
        <v>330</v>
      </c>
      <c r="EY43" s="2">
        <f t="shared" si="67"/>
        <v>5.5</v>
      </c>
      <c r="EZ43" s="2">
        <v>54645</v>
      </c>
      <c r="FA43" s="11">
        <v>330</v>
      </c>
      <c r="FB43" s="11">
        <v>750</v>
      </c>
      <c r="FC43" s="2">
        <f t="shared" si="156"/>
        <v>7500</v>
      </c>
      <c r="FD43" s="2">
        <f t="shared" si="7"/>
        <v>0.10120941987565817</v>
      </c>
      <c r="FE43" s="2">
        <f t="shared" si="157"/>
        <v>9.0250882689121378E-5</v>
      </c>
      <c r="FF43" s="2">
        <f t="shared" si="158"/>
        <v>5.2368303837833148E-2</v>
      </c>
      <c r="FG43" s="2">
        <f t="shared" si="68"/>
        <v>0.2306435230445453</v>
      </c>
      <c r="FH43" s="2">
        <f t="shared" si="69"/>
        <v>1.0448756016342525E-4</v>
      </c>
      <c r="FI43" s="2">
        <f t="shared" si="8"/>
        <v>1.7635997927146832E-2</v>
      </c>
      <c r="FJ43" s="2">
        <f t="shared" si="70"/>
        <v>1.6566846356944454</v>
      </c>
      <c r="FK43" s="2">
        <f t="shared" ref="FK43:FL59" si="200">FF43*1.157745576</f>
        <v>6.0629172090875143E-2</v>
      </c>
      <c r="FL43" s="2">
        <f t="shared" si="200"/>
        <v>0.26702651843787634</v>
      </c>
      <c r="FM43" s="2">
        <f t="shared" si="159"/>
        <v>6.0623253337802421</v>
      </c>
      <c r="FN43" s="2">
        <f t="shared" si="160"/>
        <v>93.937674666219763</v>
      </c>
      <c r="FO43" s="2">
        <v>330</v>
      </c>
      <c r="FP43" s="2">
        <f t="shared" si="72"/>
        <v>5.5</v>
      </c>
      <c r="FR43" s="35">
        <v>184</v>
      </c>
      <c r="FS43" s="35">
        <v>777</v>
      </c>
      <c r="FT43" s="2">
        <f t="shared" si="161"/>
        <v>777.5</v>
      </c>
      <c r="GF43" s="15">
        <v>330</v>
      </c>
      <c r="GG43" s="2">
        <f t="shared" si="77"/>
        <v>5.5</v>
      </c>
      <c r="GH43" s="2">
        <v>104616</v>
      </c>
      <c r="GI43" s="2">
        <v>165</v>
      </c>
      <c r="GJ43" s="11">
        <v>774</v>
      </c>
      <c r="GK43" s="2">
        <f t="shared" si="167"/>
        <v>3872.5</v>
      </c>
      <c r="GL43" s="2">
        <f>GH43/GH5 *GH4</f>
        <v>0.28335959139918004</v>
      </c>
      <c r="GM43" s="2">
        <f t="shared" si="78"/>
        <v>2.52678587364924E-4</v>
      </c>
      <c r="GN43" s="2">
        <f>(GM43+GM42)/2*(GF43-GF42)*60</f>
        <v>0.14856895180866211</v>
      </c>
      <c r="GO43" s="2">
        <f>GN43/GH6*100</f>
        <v>0.65193273863996715</v>
      </c>
      <c r="GP43" s="2">
        <f>GM43*GP8</f>
        <v>2.225447615570866E-4</v>
      </c>
      <c r="GQ43" s="2">
        <f>GP43/GH6/GV43*100*3600</f>
        <v>3.9281421988709472E-2</v>
      </c>
      <c r="GR43" s="2">
        <f>GP43/GH6*3600*100</f>
        <v>3.5155607600399832</v>
      </c>
      <c r="GS43" s="2">
        <f>GN43*GP8</f>
        <v>0.13085098464356357</v>
      </c>
      <c r="GT43" s="2">
        <f>GO43*GP8</f>
        <v>0.57418484638888745</v>
      </c>
      <c r="GU43" s="2">
        <f t="shared" si="168"/>
        <v>10.503220554224114</v>
      </c>
      <c r="GV43" s="2">
        <f t="shared" si="79"/>
        <v>89.496779445775886</v>
      </c>
      <c r="GW43" s="2"/>
      <c r="GX43" s="2"/>
      <c r="GY43" s="2"/>
      <c r="GZ43" s="11"/>
      <c r="HA43" s="11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S43" s="2"/>
      <c r="IE43" s="15"/>
      <c r="IF43" s="2"/>
      <c r="IG43" s="2"/>
      <c r="IH43" s="2">
        <v>165</v>
      </c>
      <c r="II43" s="11">
        <v>801</v>
      </c>
      <c r="IJ43" s="2">
        <f t="shared" si="177"/>
        <v>4002.5</v>
      </c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Y43" s="2"/>
      <c r="IZ43" s="2"/>
      <c r="JA43" s="2"/>
      <c r="JB43" s="2"/>
      <c r="JC43" s="2"/>
      <c r="JD43" s="2"/>
      <c r="JF43" s="2"/>
      <c r="JG43" s="2"/>
      <c r="JH43" s="2"/>
      <c r="JI43" s="2"/>
      <c r="KG43" s="2"/>
      <c r="KH43" s="2"/>
      <c r="KI43" s="2"/>
      <c r="KJ43" s="2"/>
      <c r="KK43" s="2"/>
      <c r="KL43" s="2"/>
      <c r="KM43" s="2"/>
      <c r="KN43" s="2"/>
      <c r="KO43" s="2"/>
      <c r="KP43" s="2"/>
      <c r="KQ43" s="2"/>
      <c r="KR43" s="2"/>
      <c r="KS43" s="2"/>
      <c r="KW43" s="2"/>
      <c r="LI43" s="10"/>
      <c r="LK43" s="2"/>
    </row>
    <row r="44" spans="1:323" x14ac:dyDescent="0.25">
      <c r="A44" s="10">
        <v>570</v>
      </c>
      <c r="B44" s="2">
        <f t="shared" si="21"/>
        <v>9.5</v>
      </c>
      <c r="C44" s="2">
        <v>24376</v>
      </c>
      <c r="D44" s="11">
        <v>640</v>
      </c>
      <c r="E44" s="11">
        <v>675</v>
      </c>
      <c r="F44" s="2">
        <f t="shared" si="114"/>
        <v>6755</v>
      </c>
      <c r="G44" s="2">
        <f t="shared" si="115"/>
        <v>5.1284392677080376E-2</v>
      </c>
      <c r="H44" s="2">
        <f t="shared" si="116"/>
        <v>4.5731530849286166E-5</v>
      </c>
      <c r="I44" s="2">
        <f t="shared" si="117"/>
        <v>2.7567242956162245E-2</v>
      </c>
      <c r="J44" s="2">
        <f t="shared" si="22"/>
        <v>0.12183985961231091</v>
      </c>
      <c r="K44" s="2">
        <f t="shared" si="23"/>
        <v>1.6753170109347287E-5</v>
      </c>
      <c r="L44" s="2">
        <f t="shared" si="0"/>
        <v>2.7133170353606986E-3</v>
      </c>
      <c r="M44" s="2">
        <f t="shared" si="24"/>
        <v>0.26656035319701504</v>
      </c>
      <c r="N44" s="2">
        <f t="shared" si="195"/>
        <v>1.009891210972879E-2</v>
      </c>
      <c r="O44" s="2">
        <f t="shared" si="195"/>
        <v>4.4634497386738983E-2</v>
      </c>
      <c r="P44" s="2">
        <f t="shared" si="118"/>
        <v>1.7584934885504422</v>
      </c>
      <c r="Q44" s="2">
        <f t="shared" si="119"/>
        <v>98.241506511449558</v>
      </c>
      <c r="R44" s="10">
        <v>1000</v>
      </c>
      <c r="S44" s="2">
        <f t="shared" si="26"/>
        <v>16.666666666666668</v>
      </c>
      <c r="T44" s="2">
        <v>23907</v>
      </c>
      <c r="U44" s="11">
        <v>980</v>
      </c>
      <c r="V44" s="11">
        <v>673</v>
      </c>
      <c r="W44" s="2">
        <f t="shared" si="120"/>
        <v>6740</v>
      </c>
      <c r="X44" s="2">
        <f t="shared" si="27"/>
        <v>6.8349618130463086E-2</v>
      </c>
      <c r="Y44" s="2">
        <f t="shared" si="28"/>
        <v>6.0949004305302597E-5</v>
      </c>
      <c r="Z44" s="2">
        <f t="shared" si="121"/>
        <v>3.6688715479048388E-2</v>
      </c>
      <c r="AA44" s="2">
        <f t="shared" si="29"/>
        <v>0.16181819395508446</v>
      </c>
      <c r="AB44" s="2">
        <f t="shared" si="30"/>
        <v>2.2573780242961812E-5</v>
      </c>
      <c r="AC44" s="2">
        <f t="shared" si="1"/>
        <v>3.7618665845563001E-3</v>
      </c>
      <c r="AD44" s="2">
        <f t="shared" si="31"/>
        <v>0.35842775870056864</v>
      </c>
      <c r="AE44" s="2">
        <f t="shared" si="196"/>
        <v>1.3588458253919919E-2</v>
      </c>
      <c r="AF44" s="2">
        <f t="shared" si="196"/>
        <v>5.9932863404254959E-2</v>
      </c>
      <c r="AG44" s="2">
        <f t="shared" si="122"/>
        <v>4.7207680963401302</v>
      </c>
      <c r="AH44" s="2">
        <f t="shared" si="33"/>
        <v>95.279231903659877</v>
      </c>
      <c r="AI44" s="2">
        <v>1150</v>
      </c>
      <c r="AJ44" s="2">
        <f t="shared" si="34"/>
        <v>19.166666666666668</v>
      </c>
      <c r="AK44" s="2">
        <v>33195</v>
      </c>
      <c r="AL44" s="11">
        <v>490</v>
      </c>
      <c r="AM44" s="11">
        <v>675</v>
      </c>
      <c r="AN44" s="2">
        <f t="shared" si="123"/>
        <v>6750</v>
      </c>
      <c r="AO44" s="2">
        <f t="shared" si="2"/>
        <v>6.5624904577836693E-2</v>
      </c>
      <c r="AP44" s="2">
        <f t="shared" si="124"/>
        <v>5.8519311461477811E-5</v>
      </c>
      <c r="AQ44" s="2">
        <f t="shared" si="125"/>
        <v>3.5495545486204663E-2</v>
      </c>
      <c r="AR44" s="2">
        <f t="shared" si="35"/>
        <v>0.15742633512602192</v>
      </c>
      <c r="AS44" s="2">
        <f t="shared" si="36"/>
        <v>2.5228014641568871E-5</v>
      </c>
      <c r="AT44" s="2">
        <f t="shared" si="3"/>
        <v>4.2829826041635355E-3</v>
      </c>
      <c r="AU44" s="2">
        <f t="shared" si="37"/>
        <v>0.40279966962775288</v>
      </c>
      <c r="AV44" s="2">
        <f t="shared" si="197"/>
        <v>1.5302335568762196E-2</v>
      </c>
      <c r="AW44" s="2">
        <f t="shared" si="197"/>
        <v>6.7867406302998118E-2</v>
      </c>
      <c r="AX44" s="2">
        <f t="shared" si="126"/>
        <v>5.9534658776837519</v>
      </c>
      <c r="AY44" s="2">
        <f t="shared" si="127"/>
        <v>94.046534122316245</v>
      </c>
      <c r="AZ44" s="2">
        <v>460</v>
      </c>
      <c r="BA44" s="2">
        <f t="shared" si="39"/>
        <v>7.666666666666667</v>
      </c>
      <c r="BB44" s="2">
        <v>32016</v>
      </c>
      <c r="BC44" s="11">
        <v>380</v>
      </c>
      <c r="BD44" s="11">
        <v>700</v>
      </c>
      <c r="BE44" s="2">
        <f t="shared" si="128"/>
        <v>7000</v>
      </c>
      <c r="BF44" s="2">
        <f t="shared" si="40"/>
        <v>7.4325988686922209E-2</v>
      </c>
      <c r="BG44" s="2">
        <f t="shared" si="41"/>
        <v>6.6278278187717523E-5</v>
      </c>
      <c r="BH44" s="2">
        <f t="shared" si="129"/>
        <v>0.11881648303749408</v>
      </c>
      <c r="BI44" s="2">
        <f t="shared" si="130"/>
        <v>0.5256901293579952</v>
      </c>
      <c r="BJ44" s="2">
        <f t="shared" si="131"/>
        <v>3.7385648027796194E-5</v>
      </c>
      <c r="BK44" s="2">
        <f t="shared" si="4"/>
        <v>6.1083800007100909E-3</v>
      </c>
      <c r="BL44" s="2">
        <f t="shared" si="132"/>
        <v>0.59547090036309303</v>
      </c>
      <c r="BM44" s="2">
        <f t="shared" si="133"/>
        <v>6.7020921709958853E-2</v>
      </c>
      <c r="BN44" s="2">
        <f t="shared" si="133"/>
        <v>0.29652650964498206</v>
      </c>
      <c r="BO44" s="2">
        <f t="shared" si="134"/>
        <v>2.655284414822499</v>
      </c>
      <c r="BP44" s="2">
        <f t="shared" si="135"/>
        <v>97.344715585177497</v>
      </c>
      <c r="BQ44" s="10">
        <v>340</v>
      </c>
      <c r="BR44" s="2">
        <f t="shared" si="42"/>
        <v>5.666666666666667</v>
      </c>
      <c r="BS44" s="2">
        <v>16955</v>
      </c>
      <c r="BT44" s="11">
        <v>270</v>
      </c>
      <c r="BU44" s="11">
        <v>699</v>
      </c>
      <c r="BV44" s="2">
        <f t="shared" si="136"/>
        <v>6990</v>
      </c>
      <c r="BW44" s="2">
        <f t="shared" si="43"/>
        <v>3.7973833761510388E-2</v>
      </c>
      <c r="BX44" s="2">
        <f t="shared" si="137"/>
        <v>3.3862184174919262E-5</v>
      </c>
      <c r="BY44" s="2">
        <f t="shared" si="138"/>
        <v>2.0313715581240854E-2</v>
      </c>
      <c r="BZ44" s="2">
        <f t="shared" si="44"/>
        <v>8.9850301574816688E-2</v>
      </c>
      <c r="CA44" s="2">
        <f t="shared" si="45"/>
        <v>2.9507727394221781E-5</v>
      </c>
      <c r="CB44" s="2">
        <f t="shared" si="46"/>
        <v>4.7845783718793115E-3</v>
      </c>
      <c r="CC44" s="2">
        <f t="shared" si="47"/>
        <v>0.46985995744589798</v>
      </c>
      <c r="CD44" s="2">
        <f t="shared" si="198"/>
        <v>1.7701503796644556E-2</v>
      </c>
      <c r="CE44" s="2">
        <f t="shared" si="198"/>
        <v>7.8296136819255499E-2</v>
      </c>
      <c r="CF44" s="2">
        <f t="shared" si="139"/>
        <v>1.7969984131864174</v>
      </c>
      <c r="CG44" s="2">
        <f t="shared" si="140"/>
        <v>98.203001586813585</v>
      </c>
      <c r="CH44" s="40">
        <v>340</v>
      </c>
      <c r="CI44" s="40">
        <v>5.666666666666667</v>
      </c>
      <c r="CJ44" s="40">
        <v>32004</v>
      </c>
      <c r="CK44" s="40">
        <v>340</v>
      </c>
      <c r="CL44" s="40">
        <v>727</v>
      </c>
      <c r="CM44" s="40">
        <v>7265</v>
      </c>
      <c r="CN44" s="40">
        <v>6.7538562715948824E-2</v>
      </c>
      <c r="CO44" s="40">
        <v>6.0225766614980569E-5</v>
      </c>
      <c r="CP44" s="40">
        <v>3.6374262924351454E-2</v>
      </c>
      <c r="CQ44" s="40">
        <v>0.16029694834412189</v>
      </c>
      <c r="CR44" s="40">
        <v>4.6392131340662141E-5</v>
      </c>
      <c r="CS44" s="40">
        <v>7.5731153498536253E-3</v>
      </c>
      <c r="CT44" s="40">
        <v>0.73600010940685046</v>
      </c>
      <c r="CU44" s="40">
        <v>2.8019229606394851E-2</v>
      </c>
      <c r="CV44" s="40">
        <v>0.12347733369056156</v>
      </c>
      <c r="CW44" s="40">
        <v>2.8140896571612322</v>
      </c>
      <c r="CX44" s="40">
        <v>97.185910342838767</v>
      </c>
      <c r="CY44" s="10">
        <v>370</v>
      </c>
      <c r="CZ44" s="2">
        <f t="shared" si="49"/>
        <v>6.166666666666667</v>
      </c>
      <c r="DA44" s="2">
        <v>25931</v>
      </c>
      <c r="DB44" s="11">
        <v>310</v>
      </c>
      <c r="DC44" s="11">
        <v>724</v>
      </c>
      <c r="DD44" s="2">
        <f t="shared" si="141"/>
        <v>7240</v>
      </c>
      <c r="DE44" s="2">
        <f t="shared" si="50"/>
        <v>5.8077232867574512E-2</v>
      </c>
      <c r="DF44" s="2">
        <f t="shared" si="51"/>
        <v>5.1788870412257819E-5</v>
      </c>
      <c r="DG44" s="2">
        <f t="shared" si="142"/>
        <v>3.0749179959440247E-2</v>
      </c>
      <c r="DH44" s="2">
        <f t="shared" si="52"/>
        <v>0.13523553583041339</v>
      </c>
      <c r="DI44" s="2">
        <f t="shared" si="53"/>
        <v>4.8513245074230679E-5</v>
      </c>
      <c r="DJ44" s="2">
        <f t="shared" si="54"/>
        <v>7.9174384464076614E-3</v>
      </c>
      <c r="DK44" s="2">
        <f t="shared" si="55"/>
        <v>0.76810415510601626</v>
      </c>
      <c r="DL44" s="2">
        <f t="shared" si="199"/>
        <v>2.8804306626677635E-2</v>
      </c>
      <c r="DM44" s="2">
        <f t="shared" si="199"/>
        <v>0.12668194228335408</v>
      </c>
      <c r="DN44" s="2">
        <f t="shared" si="143"/>
        <v>2.9857749693622049</v>
      </c>
      <c r="DO44" s="2">
        <f t="shared" si="57"/>
        <v>97.014225030637789</v>
      </c>
      <c r="DP44" s="6">
        <v>340</v>
      </c>
      <c r="DQ44" s="2">
        <f t="shared" si="58"/>
        <v>5.666666666666667</v>
      </c>
      <c r="DR44" s="2">
        <v>69427</v>
      </c>
      <c r="DS44" s="11">
        <v>170</v>
      </c>
      <c r="DT44" s="11">
        <v>750</v>
      </c>
      <c r="DU44" s="2">
        <f t="shared" si="144"/>
        <v>3750</v>
      </c>
      <c r="DV44" s="2">
        <f t="shared" si="145"/>
        <v>0.15124472825645566</v>
      </c>
      <c r="DW44" s="2">
        <f t="shared" si="59"/>
        <v>1.3486857492110146E-4</v>
      </c>
      <c r="DX44" s="2">
        <f>(DW44+DW43)/2*(CH44-CH43)*60</f>
        <v>8.0296406253096947E-2</v>
      </c>
      <c r="DY44" s="2">
        <f t="shared" si="146"/>
        <v>0.35478363527271378</v>
      </c>
      <c r="DZ44" s="2">
        <f t="shared" si="147"/>
        <v>1.2589769253182182E-4</v>
      </c>
      <c r="EA44" s="2">
        <f t="shared" si="60"/>
        <v>2.1618190827738137E-2</v>
      </c>
      <c r="EB44" s="2">
        <f t="shared" si="148"/>
        <v>2.0025701673017058</v>
      </c>
      <c r="EC44" s="2">
        <f t="shared" si="149"/>
        <v>7.4955431773313611E-2</v>
      </c>
      <c r="ED44" s="2">
        <f t="shared" si="149"/>
        <v>0.3311849410065773</v>
      </c>
      <c r="EE44" s="2">
        <f t="shared" si="150"/>
        <v>7.366431203289066</v>
      </c>
      <c r="EF44" s="2">
        <f t="shared" si="61"/>
        <v>92.633568796710932</v>
      </c>
      <c r="EG44" s="10">
        <v>340</v>
      </c>
      <c r="EH44" s="2">
        <f t="shared" si="62"/>
        <v>5.666666666666667</v>
      </c>
      <c r="EI44" s="2">
        <v>54120</v>
      </c>
      <c r="EJ44" s="11">
        <v>340</v>
      </c>
      <c r="EK44" s="11">
        <v>750</v>
      </c>
      <c r="EL44" s="2">
        <f t="shared" si="151"/>
        <v>7505</v>
      </c>
      <c r="EM44" s="2">
        <f t="shared" si="5"/>
        <v>0.10299337472824929</v>
      </c>
      <c r="EN44" s="2">
        <f t="shared" si="152"/>
        <v>9.1841678292156089E-5</v>
      </c>
      <c r="EO44" s="2">
        <f t="shared" si="153"/>
        <v>5.5041878548973106E-2</v>
      </c>
      <c r="EP44" s="2">
        <f t="shared" si="63"/>
        <v>0.24423328518486864</v>
      </c>
      <c r="EQ44" s="2">
        <f t="shared" si="64"/>
        <v>8.4444177073325044E-5</v>
      </c>
      <c r="ER44" s="2">
        <f t="shared" si="6"/>
        <v>1.4091404796811563E-2</v>
      </c>
      <c r="ES44" s="2">
        <f t="shared" si="65"/>
        <v>1.3309474163075292</v>
      </c>
      <c r="ET44" s="2">
        <f t="shared" si="66"/>
        <v>5.0608462574609818E-2</v>
      </c>
      <c r="EU44" s="2">
        <f t="shared" si="66"/>
        <v>0.22456121409001278</v>
      </c>
      <c r="EV44" s="2">
        <f t="shared" si="154"/>
        <v>5.5489899340142141</v>
      </c>
      <c r="EW44" s="2">
        <f t="shared" si="155"/>
        <v>94.451010065985784</v>
      </c>
      <c r="EX44" s="2">
        <v>340</v>
      </c>
      <c r="EY44" s="2">
        <f t="shared" si="67"/>
        <v>5.666666666666667</v>
      </c>
      <c r="EZ44" s="2">
        <v>56461</v>
      </c>
      <c r="FA44" s="11">
        <v>340</v>
      </c>
      <c r="FB44" s="11">
        <v>749</v>
      </c>
      <c r="FC44" s="2">
        <f t="shared" si="156"/>
        <v>7495</v>
      </c>
      <c r="FD44" s="2">
        <f t="shared" si="7"/>
        <v>0.10457288051238971</v>
      </c>
      <c r="FE44" s="2">
        <f t="shared" si="157"/>
        <v>9.3250161725875818E-5</v>
      </c>
      <c r="FF44" s="2">
        <f t="shared" si="158"/>
        <v>5.5050313324499167E-2</v>
      </c>
      <c r="FG44" s="2">
        <f t="shared" si="68"/>
        <v>0.24245578488061889</v>
      </c>
      <c r="FH44" s="2">
        <f t="shared" si="69"/>
        <v>1.0795996219941724E-4</v>
      </c>
      <c r="FI44" s="2">
        <f t="shared" si="8"/>
        <v>1.8276703436833765E-2</v>
      </c>
      <c r="FJ44" s="2">
        <f t="shared" si="70"/>
        <v>1.7117407121592847</v>
      </c>
      <c r="FK44" s="2">
        <f t="shared" si="200"/>
        <v>6.3734256708852757E-2</v>
      </c>
      <c r="FL44" s="2">
        <f t="shared" si="200"/>
        <v>0.28070211232114417</v>
      </c>
      <c r="FM44" s="2">
        <f t="shared" si="159"/>
        <v>6.3430274461013862</v>
      </c>
      <c r="FN44" s="2">
        <f t="shared" si="160"/>
        <v>93.656972553898612</v>
      </c>
      <c r="FO44" s="2">
        <v>340</v>
      </c>
      <c r="FP44" s="2">
        <f t="shared" si="72"/>
        <v>5.666666666666667</v>
      </c>
      <c r="FR44" s="35">
        <v>186</v>
      </c>
      <c r="FS44" s="35">
        <v>778</v>
      </c>
      <c r="FT44" s="2">
        <f t="shared" si="161"/>
        <v>1555</v>
      </c>
      <c r="GF44" s="2">
        <v>340</v>
      </c>
      <c r="GG44" s="2">
        <f t="shared" si="77"/>
        <v>5.666666666666667</v>
      </c>
      <c r="GH44" s="2">
        <v>110287</v>
      </c>
      <c r="GI44" s="2">
        <v>170</v>
      </c>
      <c r="GJ44" s="11">
        <v>774</v>
      </c>
      <c r="GK44" s="2">
        <f t="shared" si="167"/>
        <v>3870</v>
      </c>
      <c r="GL44" s="2">
        <f>GH44/GH5 *GH4</f>
        <v>0.29871988277740852</v>
      </c>
      <c r="GM44" s="2">
        <f t="shared" si="78"/>
        <v>2.6637572995254433E-4</v>
      </c>
      <c r="GN44" s="2">
        <f>(GM44+GM43)/2*(GF44-GF43)*60</f>
        <v>0.1557162951952405</v>
      </c>
      <c r="GO44" s="2">
        <f>GN44/GH6*100</f>
        <v>0.6832958672835161</v>
      </c>
      <c r="GP44" s="2">
        <f>GM44*GP8</f>
        <v>2.3460841666519857E-4</v>
      </c>
      <c r="GQ44" s="2">
        <f>GP44/GH6/GV44*100*3600</f>
        <v>4.1691125983034094E-2</v>
      </c>
      <c r="GR44" s="2">
        <f>GP44/GH6*3600*100</f>
        <v>3.70613146691261</v>
      </c>
      <c r="GS44" s="2">
        <f>GN44*GP8</f>
        <v>0.13714595346668557</v>
      </c>
      <c r="GT44" s="2">
        <f>GO44*GP8</f>
        <v>0.6018076855793828</v>
      </c>
      <c r="GU44" s="2">
        <f t="shared" si="168"/>
        <v>11.105028239803497</v>
      </c>
      <c r="GV44" s="2">
        <f t="shared" si="79"/>
        <v>88.894971760196498</v>
      </c>
      <c r="GW44" s="2"/>
      <c r="GX44" s="2"/>
      <c r="GY44" s="2"/>
      <c r="GZ44" s="11"/>
      <c r="HA44" s="11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S44" s="2"/>
      <c r="IE44" s="2"/>
      <c r="IF44" s="2"/>
      <c r="IG44" s="2"/>
      <c r="IH44" s="2">
        <v>170</v>
      </c>
      <c r="II44" s="11">
        <v>801</v>
      </c>
      <c r="IJ44" s="2">
        <f t="shared" si="177"/>
        <v>4005</v>
      </c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Y44" s="2"/>
      <c r="IZ44" s="2"/>
      <c r="JA44" s="2"/>
      <c r="JB44" s="2"/>
      <c r="JC44" s="2"/>
      <c r="JD44" s="2"/>
      <c r="JF44" s="2"/>
      <c r="JG44" s="2"/>
      <c r="JH44" s="2"/>
      <c r="JI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W44" s="2"/>
      <c r="LI44" s="10"/>
      <c r="LK44" s="2"/>
    </row>
    <row r="45" spans="1:323" x14ac:dyDescent="0.25">
      <c r="A45" s="10">
        <v>580</v>
      </c>
      <c r="B45" s="2">
        <f t="shared" si="21"/>
        <v>9.6666666666666661</v>
      </c>
      <c r="C45" s="2">
        <v>24710</v>
      </c>
      <c r="D45" s="11">
        <v>650</v>
      </c>
      <c r="E45" s="11">
        <v>674</v>
      </c>
      <c r="F45" s="2">
        <f t="shared" si="114"/>
        <v>6745</v>
      </c>
      <c r="G45" s="2">
        <f t="shared" si="115"/>
        <v>5.1987091526528389E-2</v>
      </c>
      <c r="H45" s="2">
        <f t="shared" si="116"/>
        <v>4.6358144375035309E-5</v>
      </c>
      <c r="I45" s="2">
        <f t="shared" si="117"/>
        <v>2.7626902567296444E-2</v>
      </c>
      <c r="J45" s="2">
        <f t="shared" si="22"/>
        <v>0.12210353917782552</v>
      </c>
      <c r="K45" s="2">
        <f t="shared" si="23"/>
        <v>1.6982722079175059E-5</v>
      </c>
      <c r="L45" s="2">
        <f t="shared" si="0"/>
        <v>2.7517478301110339E-3</v>
      </c>
      <c r="M45" s="2">
        <f t="shared" si="24"/>
        <v>0.27021276368141772</v>
      </c>
      <c r="N45" s="2">
        <f t="shared" si="195"/>
        <v>1.0120767656556704E-2</v>
      </c>
      <c r="O45" s="2">
        <f t="shared" si="195"/>
        <v>4.4731093073202735E-2</v>
      </c>
      <c r="P45" s="2">
        <f t="shared" si="118"/>
        <v>1.803224581623645</v>
      </c>
      <c r="Q45" s="2">
        <f t="shared" si="119"/>
        <v>98.196775418376362</v>
      </c>
      <c r="R45" s="10">
        <v>1010</v>
      </c>
      <c r="S45" s="2">
        <f t="shared" si="26"/>
        <v>16.833333333333332</v>
      </c>
      <c r="T45" s="2">
        <v>24147</v>
      </c>
      <c r="U45" s="11">
        <v>990</v>
      </c>
      <c r="V45" s="11">
        <v>673</v>
      </c>
      <c r="W45" s="2">
        <f t="shared" si="120"/>
        <v>6730</v>
      </c>
      <c r="X45" s="2">
        <f t="shared" si="27"/>
        <v>6.9035773162516925E-2</v>
      </c>
      <c r="Y45" s="2">
        <f t="shared" si="28"/>
        <v>6.1560865309747846E-5</v>
      </c>
      <c r="Z45" s="2">
        <f t="shared" si="121"/>
        <v>3.6752960884515129E-2</v>
      </c>
      <c r="AA45" s="2">
        <f t="shared" si="29"/>
        <v>0.16210155289384254</v>
      </c>
      <c r="AB45" s="2">
        <f t="shared" si="30"/>
        <v>2.2800396182155806E-5</v>
      </c>
      <c r="AC45" s="2">
        <f t="shared" si="1"/>
        <v>3.802027341697429E-3</v>
      </c>
      <c r="AD45" s="2">
        <f t="shared" si="31"/>
        <v>0.36202597939275655</v>
      </c>
      <c r="AE45" s="2">
        <f t="shared" si="196"/>
        <v>1.3612252927535285E-2</v>
      </c>
      <c r="AF45" s="2">
        <f t="shared" si="196"/>
        <v>6.0037811507777095E-2</v>
      </c>
      <c r="AG45" s="2">
        <f t="shared" si="122"/>
        <v>4.780805907847907</v>
      </c>
      <c r="AH45" s="2">
        <f t="shared" si="33"/>
        <v>95.219194092152094</v>
      </c>
      <c r="AI45" s="2">
        <v>1160</v>
      </c>
      <c r="AJ45" s="2">
        <f t="shared" si="34"/>
        <v>19.333333333333332</v>
      </c>
      <c r="AK45" s="2">
        <v>32707</v>
      </c>
      <c r="AL45" s="11">
        <v>500</v>
      </c>
      <c r="AM45" s="11">
        <v>675</v>
      </c>
      <c r="AN45" s="2">
        <f t="shared" si="123"/>
        <v>6750</v>
      </c>
      <c r="AO45" s="2">
        <f t="shared" si="2"/>
        <v>6.4660152252667705E-2</v>
      </c>
      <c r="AP45" s="2">
        <f t="shared" si="124"/>
        <v>5.7659018525999546E-5</v>
      </c>
      <c r="AQ45" s="2">
        <f t="shared" si="125"/>
        <v>3.4853498996243203E-2</v>
      </c>
      <c r="AR45" s="2">
        <f t="shared" si="35"/>
        <v>0.15457879399062951</v>
      </c>
      <c r="AS45" s="2">
        <f t="shared" si="36"/>
        <v>2.4857137366524876E-5</v>
      </c>
      <c r="AT45" s="2">
        <f t="shared" si="3"/>
        <v>4.2230107929781113E-3</v>
      </c>
      <c r="AU45" s="2">
        <f t="shared" si="37"/>
        <v>0.39687810798357925</v>
      </c>
      <c r="AV45" s="2">
        <f t="shared" si="197"/>
        <v>1.5025545602428123E-2</v>
      </c>
      <c r="AW45" s="2">
        <f t="shared" si="197"/>
        <v>6.663981480094433E-2</v>
      </c>
      <c r="AX45" s="2">
        <f t="shared" si="126"/>
        <v>6.0201056924846963</v>
      </c>
      <c r="AY45" s="2">
        <f t="shared" si="127"/>
        <v>93.979894307515309</v>
      </c>
      <c r="AZ45" s="2">
        <v>470</v>
      </c>
      <c r="BA45" s="2">
        <f t="shared" si="39"/>
        <v>7.833333333333333</v>
      </c>
      <c r="BB45" s="2">
        <v>31397</v>
      </c>
      <c r="BC45" s="11">
        <v>390</v>
      </c>
      <c r="BD45" s="11">
        <v>701</v>
      </c>
      <c r="BE45" s="2">
        <f t="shared" si="128"/>
        <v>7005</v>
      </c>
      <c r="BF45" s="2">
        <f t="shared" si="40"/>
        <v>7.2888963855675185E-2</v>
      </c>
      <c r="BG45" s="2">
        <f t="shared" si="41"/>
        <v>6.4996848458888284E-5</v>
      </c>
      <c r="BH45" s="2">
        <f t="shared" si="129"/>
        <v>3.9382537993981739E-2</v>
      </c>
      <c r="BI45" s="2">
        <f t="shared" si="130"/>
        <v>0.17424359788506211</v>
      </c>
      <c r="BJ45" s="2">
        <f t="shared" si="131"/>
        <v>3.6662830807368732E-5</v>
      </c>
      <c r="BK45" s="2">
        <f t="shared" si="4"/>
        <v>5.9963343758432392E-3</v>
      </c>
      <c r="BL45" s="2">
        <f t="shared" si="132"/>
        <v>0.58395801657608815</v>
      </c>
      <c r="BM45" s="2">
        <f t="shared" si="133"/>
        <v>2.2214544044374854E-2</v>
      </c>
      <c r="BN45" s="2">
        <f t="shared" si="133"/>
        <v>9.8285744820701057E-2</v>
      </c>
      <c r="BO45" s="2">
        <f t="shared" si="134"/>
        <v>2.7535701596431998</v>
      </c>
      <c r="BP45" s="2">
        <f t="shared" si="135"/>
        <v>97.246429840356797</v>
      </c>
      <c r="BQ45" s="10">
        <v>350</v>
      </c>
      <c r="BR45" s="2">
        <f t="shared" si="42"/>
        <v>5.833333333333333</v>
      </c>
      <c r="BS45" s="2">
        <v>17037</v>
      </c>
      <c r="BT45" s="11">
        <v>280</v>
      </c>
      <c r="BU45" s="11">
        <v>699</v>
      </c>
      <c r="BV45" s="2">
        <f t="shared" si="136"/>
        <v>6990</v>
      </c>
      <c r="BW45" s="2">
        <f t="shared" si="43"/>
        <v>3.8157487808602328E-2</v>
      </c>
      <c r="BX45" s="2">
        <f t="shared" si="137"/>
        <v>3.4025952921739862E-5</v>
      </c>
      <c r="BY45" s="2">
        <f t="shared" si="138"/>
        <v>2.0366441128997735E-2</v>
      </c>
      <c r="BZ45" s="2">
        <f t="shared" si="44"/>
        <v>9.0083513778054777E-2</v>
      </c>
      <c r="CA45" s="2">
        <f t="shared" si="45"/>
        <v>2.9650436544698105E-5</v>
      </c>
      <c r="CB45" s="2">
        <f t="shared" si="46"/>
        <v>4.8115643414787549E-3</v>
      </c>
      <c r="CC45" s="2">
        <f t="shared" si="47"/>
        <v>0.47213235594253988</v>
      </c>
      <c r="CD45" s="2">
        <f t="shared" si="198"/>
        <v>1.7747449181675964E-2</v>
      </c>
      <c r="CE45" s="2">
        <f t="shared" si="198"/>
        <v>7.8499359449036493E-2</v>
      </c>
      <c r="CF45" s="2">
        <f t="shared" si="139"/>
        <v>1.8754977726354538</v>
      </c>
      <c r="CG45" s="2">
        <f t="shared" si="140"/>
        <v>98.124502227364545</v>
      </c>
      <c r="CH45" s="40">
        <v>350</v>
      </c>
      <c r="CI45" s="40">
        <v>5.833333333333333</v>
      </c>
      <c r="CJ45" s="40">
        <v>32124</v>
      </c>
      <c r="CK45" s="40">
        <v>350</v>
      </c>
      <c r="CL45" s="40">
        <v>728</v>
      </c>
      <c r="CM45" s="40">
        <v>7275</v>
      </c>
      <c r="CN45" s="40">
        <v>6.7791800671389207E-2</v>
      </c>
      <c r="CO45" s="40">
        <v>6.0451585012487063E-5</v>
      </c>
      <c r="CP45" s="40">
        <v>3.6203205488240291E-2</v>
      </c>
      <c r="CQ45" s="40">
        <v>0.15954311904846813</v>
      </c>
      <c r="CR45" s="40">
        <v>4.6566080089596014E-5</v>
      </c>
      <c r="CS45" s="40">
        <v>7.6111356612637744E-3</v>
      </c>
      <c r="CT45" s="40">
        <v>0.73875976486019468</v>
      </c>
      <c r="CU45" s="40">
        <v>2.7887463429077448E-2</v>
      </c>
      <c r="CV45" s="40">
        <v>0.12289665618892044</v>
      </c>
      <c r="CW45" s="40">
        <v>2.9369863133501526</v>
      </c>
      <c r="CX45" s="40">
        <v>97.063013686649853</v>
      </c>
      <c r="CY45" s="10">
        <v>380</v>
      </c>
      <c r="CZ45" s="2">
        <f t="shared" si="49"/>
        <v>6.333333333333333</v>
      </c>
      <c r="DA45" s="2">
        <v>25727</v>
      </c>
      <c r="DB45" s="11">
        <v>320</v>
      </c>
      <c r="DC45" s="11">
        <v>724</v>
      </c>
      <c r="DD45" s="2">
        <f t="shared" si="141"/>
        <v>7240</v>
      </c>
      <c r="DE45" s="2">
        <f t="shared" si="50"/>
        <v>5.7620337433345784E-2</v>
      </c>
      <c r="DF45" s="2">
        <f t="shared" si="51"/>
        <v>5.1381445725045578E-5</v>
      </c>
      <c r="DG45" s="2">
        <f t="shared" si="142"/>
        <v>3.0951094841191018E-2</v>
      </c>
      <c r="DH45" s="2">
        <f t="shared" si="52"/>
        <v>0.13612356169847617</v>
      </c>
      <c r="DI45" s="2">
        <f t="shared" si="53"/>
        <v>4.8131589835514737E-5</v>
      </c>
      <c r="DJ45" s="2">
        <f t="shared" si="54"/>
        <v>7.8654899693356099E-3</v>
      </c>
      <c r="DK45" s="2">
        <f t="shared" si="55"/>
        <v>0.76206145533965064</v>
      </c>
      <c r="DL45" s="2">
        <f t="shared" si="199"/>
        <v>2.8993450472923621E-2</v>
      </c>
      <c r="DM45" s="2">
        <f t="shared" si="199"/>
        <v>0.12751380087047223</v>
      </c>
      <c r="DN45" s="2">
        <f t="shared" si="143"/>
        <v>3.113288770232677</v>
      </c>
      <c r="DO45" s="2">
        <f t="shared" si="57"/>
        <v>96.886711229767329</v>
      </c>
      <c r="DP45" s="6">
        <v>350</v>
      </c>
      <c r="DQ45" s="2">
        <f t="shared" si="58"/>
        <v>5.833333333333333</v>
      </c>
      <c r="DR45" s="2">
        <v>70872</v>
      </c>
      <c r="DS45" s="11">
        <v>175</v>
      </c>
      <c r="DT45" s="11">
        <v>750</v>
      </c>
      <c r="DU45" s="2">
        <f t="shared" si="144"/>
        <v>3750</v>
      </c>
      <c r="DV45" s="2">
        <f t="shared" si="145"/>
        <v>0.15439261931224921</v>
      </c>
      <c r="DW45" s="2">
        <f t="shared" si="59"/>
        <v>1.3767562535912982E-4</v>
      </c>
      <c r="DX45" s="2">
        <f>(DW45+DW44)/2*(CH45-CH44)*60</f>
        <v>8.1763260084069381E-2</v>
      </c>
      <c r="DY45" s="2">
        <f t="shared" si="146"/>
        <v>0.36126481866373306</v>
      </c>
      <c r="DZ45" s="2">
        <f t="shared" si="147"/>
        <v>1.2851802994678268E-4</v>
      </c>
      <c r="EA45" s="2">
        <f t="shared" si="60"/>
        <v>2.2148768361421139E-2</v>
      </c>
      <c r="EB45" s="2">
        <f t="shared" si="148"/>
        <v>2.0442501173463721</v>
      </c>
      <c r="EC45" s="2">
        <f t="shared" si="149"/>
        <v>7.632471674358135E-2</v>
      </c>
      <c r="ED45" s="2">
        <f t="shared" si="149"/>
        <v>0.33723502372067315</v>
      </c>
      <c r="EE45" s="2">
        <f t="shared" si="150"/>
        <v>7.7036662270097391</v>
      </c>
      <c r="EF45" s="2">
        <f t="shared" si="61"/>
        <v>92.296333772990266</v>
      </c>
      <c r="EG45" s="10">
        <v>350</v>
      </c>
      <c r="EH45" s="2">
        <f t="shared" si="62"/>
        <v>5.833333333333333</v>
      </c>
      <c r="EI45" s="2">
        <v>55355</v>
      </c>
      <c r="EJ45" s="11">
        <v>350</v>
      </c>
      <c r="EK45" s="11">
        <v>750</v>
      </c>
      <c r="EL45" s="2">
        <f t="shared" si="151"/>
        <v>7500</v>
      </c>
      <c r="EM45" s="2">
        <f t="shared" si="5"/>
        <v>0.10534364852332297</v>
      </c>
      <c r="EN45" s="2">
        <f t="shared" si="152"/>
        <v>9.3937474165970057E-5</v>
      </c>
      <c r="EO45" s="2">
        <f t="shared" si="153"/>
        <v>5.5733745737437848E-2</v>
      </c>
      <c r="EP45" s="2">
        <f t="shared" si="63"/>
        <v>0.24730325664668959</v>
      </c>
      <c r="EQ45" s="2">
        <f t="shared" si="64"/>
        <v>8.6371164484366357E-5</v>
      </c>
      <c r="ER45" s="2">
        <f t="shared" si="6"/>
        <v>1.4447747761318356E-2</v>
      </c>
      <c r="ES45" s="2">
        <f t="shared" si="65"/>
        <v>1.3613191838452194</v>
      </c>
      <c r="ET45" s="2">
        <f t="shared" si="66"/>
        <v>5.1244602467307422E-2</v>
      </c>
      <c r="EU45" s="2">
        <f t="shared" si="66"/>
        <v>0.22738391091516655</v>
      </c>
      <c r="EV45" s="2">
        <f t="shared" si="154"/>
        <v>5.7763738449293811</v>
      </c>
      <c r="EW45" s="2">
        <f t="shared" si="155"/>
        <v>94.223626155070619</v>
      </c>
      <c r="EX45" s="2">
        <v>350</v>
      </c>
      <c r="EY45" s="2">
        <f t="shared" si="67"/>
        <v>5.833333333333333</v>
      </c>
      <c r="EZ45" s="2">
        <v>58400</v>
      </c>
      <c r="FA45" s="11">
        <v>350</v>
      </c>
      <c r="FB45" s="11">
        <v>749</v>
      </c>
      <c r="FC45" s="2">
        <f t="shared" si="156"/>
        <v>7490</v>
      </c>
      <c r="FD45" s="2">
        <f t="shared" si="7"/>
        <v>0.10816415263497917</v>
      </c>
      <c r="FE45" s="2">
        <f t="shared" si="157"/>
        <v>9.6452585763467615E-5</v>
      </c>
      <c r="FF45" s="2">
        <f t="shared" si="158"/>
        <v>5.6910824246803035E-2</v>
      </c>
      <c r="FG45" s="2">
        <f t="shared" si="68"/>
        <v>0.25064995506248772</v>
      </c>
      <c r="FH45" s="2">
        <f t="shared" si="69"/>
        <v>1.116675544614152E-4</v>
      </c>
      <c r="FI45" s="2">
        <f t="shared" si="8"/>
        <v>1.8963123043184552E-2</v>
      </c>
      <c r="FJ45" s="2">
        <f t="shared" si="70"/>
        <v>1.7705258070190428</v>
      </c>
      <c r="FK45" s="2">
        <f t="shared" si="200"/>
        <v>6.588825499824974E-2</v>
      </c>
      <c r="FL45" s="2">
        <f t="shared" si="200"/>
        <v>0.29018887659819392</v>
      </c>
      <c r="FM45" s="2">
        <f t="shared" si="159"/>
        <v>6.6332163226995799</v>
      </c>
      <c r="FN45" s="2">
        <f t="shared" si="160"/>
        <v>93.366783677300418</v>
      </c>
      <c r="FO45" s="2">
        <v>350</v>
      </c>
      <c r="FP45" s="2">
        <f t="shared" si="72"/>
        <v>5.833333333333333</v>
      </c>
      <c r="FR45" s="35">
        <v>190</v>
      </c>
      <c r="FS45" s="35">
        <v>777</v>
      </c>
      <c r="FT45" s="2">
        <f t="shared" si="161"/>
        <v>3110</v>
      </c>
      <c r="GF45" s="2">
        <v>350</v>
      </c>
      <c r="GG45" s="2">
        <f t="shared" si="77"/>
        <v>5.833333333333333</v>
      </c>
      <c r="GH45" s="2">
        <v>115694</v>
      </c>
      <c r="GI45" s="2">
        <v>175</v>
      </c>
      <c r="GJ45" s="11">
        <v>775</v>
      </c>
      <c r="GK45" s="2">
        <f t="shared" si="167"/>
        <v>3872.5</v>
      </c>
      <c r="GL45" s="2">
        <f>GH45/GH5 *GH4</f>
        <v>0.3133651120988829</v>
      </c>
      <c r="GM45" s="2">
        <f t="shared" si="78"/>
        <v>2.7943523444403837E-4</v>
      </c>
      <c r="GN45" s="2">
        <f>(GM45+GM44)/2*(GF45-GF44)*60</f>
        <v>0.16374328931897478</v>
      </c>
      <c r="GO45" s="2">
        <f>GN45/GH6*100</f>
        <v>0.71851897546612298</v>
      </c>
      <c r="GP45" s="2">
        <f>GM45*GP8</f>
        <v>2.4611047682558673E-4</v>
      </c>
      <c r="GQ45" s="2">
        <f>GP45/GH6/GV45*100*3600</f>
        <v>4.4048677440465388E-2</v>
      </c>
      <c r="GR45" s="2">
        <f>GP45/GH6*3600*100</f>
        <v>3.8878306049941296</v>
      </c>
      <c r="GS45" s="2">
        <f>GN45*GP8</f>
        <v>0.14421566804723557</v>
      </c>
      <c r="GT45" s="2">
        <f>GO45*GP8</f>
        <v>0.63283017265889485</v>
      </c>
      <c r="GU45" s="2">
        <f t="shared" si="168"/>
        <v>11.737858412462392</v>
      </c>
      <c r="GV45" s="2">
        <f t="shared" si="79"/>
        <v>88.262141587537613</v>
      </c>
      <c r="GW45" s="2"/>
      <c r="GX45" s="2"/>
      <c r="GY45" s="2"/>
      <c r="GZ45" s="11"/>
      <c r="HA45" s="11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S45" s="2"/>
      <c r="IE45" s="2"/>
      <c r="IF45" s="2"/>
      <c r="IG45" s="2"/>
      <c r="IH45" s="32">
        <v>175</v>
      </c>
      <c r="II45" s="11">
        <v>801</v>
      </c>
      <c r="IJ45" s="2">
        <f t="shared" si="177"/>
        <v>4005</v>
      </c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Y45" s="2"/>
      <c r="IZ45" s="2"/>
      <c r="JA45" s="2"/>
      <c r="JB45" s="2"/>
      <c r="JC45" s="2"/>
      <c r="JD45" s="2"/>
      <c r="JF45" s="2"/>
      <c r="JG45" s="2"/>
      <c r="JH45" s="2"/>
      <c r="JI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W45" s="2"/>
      <c r="LI45" s="10"/>
      <c r="LK45" s="2"/>
    </row>
    <row r="46" spans="1:323" x14ac:dyDescent="0.25">
      <c r="A46" s="10">
        <v>590</v>
      </c>
      <c r="B46" s="2">
        <f t="shared" si="21"/>
        <v>9.8333333333333339</v>
      </c>
      <c r="C46" s="2">
        <v>24336</v>
      </c>
      <c r="D46" s="11">
        <v>660</v>
      </c>
      <c r="E46" s="11">
        <v>675</v>
      </c>
      <c r="F46" s="2">
        <f t="shared" si="114"/>
        <v>6745</v>
      </c>
      <c r="G46" s="2">
        <f t="shared" si="115"/>
        <v>5.1200237126248278E-2</v>
      </c>
      <c r="H46" s="2">
        <f t="shared" si="116"/>
        <v>4.5656487313268288E-5</v>
      </c>
      <c r="I46" s="2">
        <f t="shared" si="117"/>
        <v>2.7604389506491082E-2</v>
      </c>
      <c r="J46" s="2">
        <f t="shared" si="22"/>
        <v>0.12200403745498979</v>
      </c>
      <c r="K46" s="2">
        <f t="shared" si="23"/>
        <v>1.6725678855475688E-5</v>
      </c>
      <c r="L46" s="2">
        <f t="shared" si="0"/>
        <v>2.7113326244576799E-3</v>
      </c>
      <c r="M46" s="2">
        <f t="shared" si="24"/>
        <v>0.26612293876774512</v>
      </c>
      <c r="N46" s="2">
        <f t="shared" si="195"/>
        <v>1.0112520280395226E-2</v>
      </c>
      <c r="O46" s="2">
        <f t="shared" si="195"/>
        <v>4.4694641870763573E-2</v>
      </c>
      <c r="P46" s="2">
        <f t="shared" si="118"/>
        <v>1.8479192234944086</v>
      </c>
      <c r="Q46" s="2">
        <f t="shared" si="119"/>
        <v>98.152080776505585</v>
      </c>
      <c r="R46" s="10">
        <v>1020</v>
      </c>
      <c r="S46" s="2">
        <f t="shared" si="26"/>
        <v>17</v>
      </c>
      <c r="T46" s="2">
        <v>24268</v>
      </c>
      <c r="U46" s="11">
        <v>1000</v>
      </c>
      <c r="V46" s="11">
        <v>673</v>
      </c>
      <c r="W46" s="2">
        <f t="shared" si="120"/>
        <v>6730</v>
      </c>
      <c r="X46" s="2">
        <f t="shared" si="27"/>
        <v>6.9381709657844071E-2</v>
      </c>
      <c r="Y46" s="2">
        <f t="shared" si="28"/>
        <v>6.1869345232822337E-5</v>
      </c>
      <c r="Z46" s="2">
        <f t="shared" si="121"/>
        <v>3.7029063162771061E-2</v>
      </c>
      <c r="AA46" s="2">
        <f t="shared" si="29"/>
        <v>0.16331932166636259</v>
      </c>
      <c r="AB46" s="2">
        <f t="shared" si="30"/>
        <v>2.2914648384832784E-5</v>
      </c>
      <c r="AC46" s="2">
        <f t="shared" si="1"/>
        <v>3.8235081210398702E-3</v>
      </c>
      <c r="AD46" s="2">
        <f t="shared" si="31"/>
        <v>0.36384008232506804</v>
      </c>
      <c r="AE46" s="2">
        <f t="shared" si="196"/>
        <v>1.3714513370096579E-2</v>
      </c>
      <c r="AF46" s="2">
        <f t="shared" si="196"/>
        <v>6.0488838476485382E-2</v>
      </c>
      <c r="AG46" s="2">
        <f t="shared" si="122"/>
        <v>4.8412947463243921</v>
      </c>
      <c r="AH46" s="2">
        <f t="shared" si="33"/>
        <v>95.158705253675606</v>
      </c>
      <c r="AI46" s="2">
        <v>1170</v>
      </c>
      <c r="AJ46" s="2">
        <f t="shared" si="34"/>
        <v>19.5</v>
      </c>
      <c r="AK46" s="2">
        <v>33475</v>
      </c>
      <c r="AL46" s="11">
        <v>510</v>
      </c>
      <c r="AM46" s="11">
        <v>676</v>
      </c>
      <c r="AN46" s="2">
        <f t="shared" si="123"/>
        <v>6755</v>
      </c>
      <c r="AO46" s="2">
        <f t="shared" si="2"/>
        <v>6.617845099391724E-2</v>
      </c>
      <c r="AP46" s="2">
        <f t="shared" si="124"/>
        <v>5.9012922162162051E-5</v>
      </c>
      <c r="AQ46" s="2">
        <f t="shared" si="125"/>
        <v>3.500158220644848E-2</v>
      </c>
      <c r="AR46" s="2">
        <f t="shared" si="35"/>
        <v>0.15523555800867719</v>
      </c>
      <c r="AS46" s="2">
        <f t="shared" si="36"/>
        <v>2.5440813078069523E-5</v>
      </c>
      <c r="AT46" s="2">
        <f t="shared" si="3"/>
        <v>4.3252522105429823E-3</v>
      </c>
      <c r="AU46" s="2">
        <f t="shared" si="37"/>
        <v>0.40619728696457369</v>
      </c>
      <c r="AV46" s="2">
        <f t="shared" si="197"/>
        <v>1.5089385133378319E-2</v>
      </c>
      <c r="AW46" s="2">
        <f t="shared" si="197"/>
        <v>6.692294957901275E-2</v>
      </c>
      <c r="AX46" s="2">
        <f t="shared" si="126"/>
        <v>6.087028642063709</v>
      </c>
      <c r="AY46" s="2">
        <f t="shared" si="127"/>
        <v>93.912971357936286</v>
      </c>
      <c r="AZ46" s="2">
        <v>480</v>
      </c>
      <c r="BA46" s="2">
        <f t="shared" si="39"/>
        <v>8</v>
      </c>
      <c r="BB46" s="2">
        <v>31527</v>
      </c>
      <c r="BC46" s="11">
        <v>420</v>
      </c>
      <c r="BD46" s="11">
        <v>701</v>
      </c>
      <c r="BE46" s="2">
        <f t="shared" si="128"/>
        <v>21030</v>
      </c>
      <c r="BF46" s="2">
        <f t="shared" si="40"/>
        <v>7.3190762285500893E-2</v>
      </c>
      <c r="BG46" s="2">
        <f t="shared" si="41"/>
        <v>6.5265969403553571E-5</v>
      </c>
      <c r="BH46" s="2">
        <f t="shared" si="129"/>
        <v>3.9078845358732558E-2</v>
      </c>
      <c r="BI46" s="2">
        <f t="shared" si="130"/>
        <v>0.17289994407013787</v>
      </c>
      <c r="BJ46" s="2">
        <f t="shared" si="131"/>
        <v>3.6814634100834927E-5</v>
      </c>
      <c r="BK46" s="2">
        <f t="shared" si="4"/>
        <v>6.0272069838456441E-3</v>
      </c>
      <c r="BL46" s="2">
        <f t="shared" si="132"/>
        <v>0.58637590816301977</v>
      </c>
      <c r="BM46" s="2">
        <f t="shared" si="133"/>
        <v>2.2043239863249551E-2</v>
      </c>
      <c r="BN46" s="2">
        <f t="shared" si="133"/>
        <v>9.752782879059177E-2</v>
      </c>
      <c r="BO46" s="2">
        <f t="shared" si="134"/>
        <v>2.8510979884337915</v>
      </c>
      <c r="BP46" s="2">
        <f t="shared" si="135"/>
        <v>97.148902011566207</v>
      </c>
      <c r="BQ46" s="10">
        <v>360</v>
      </c>
      <c r="BR46" s="2">
        <f t="shared" si="42"/>
        <v>6</v>
      </c>
      <c r="BS46" s="2">
        <v>17710</v>
      </c>
      <c r="BT46" s="11">
        <v>290</v>
      </c>
      <c r="BU46" s="11">
        <v>699</v>
      </c>
      <c r="BV46" s="2">
        <f t="shared" si="136"/>
        <v>6990</v>
      </c>
      <c r="BW46" s="2">
        <f t="shared" si="43"/>
        <v>3.9664794804856907E-2</v>
      </c>
      <c r="BX46" s="2">
        <f t="shared" si="137"/>
        <v>3.5370054953572395E-5</v>
      </c>
      <c r="BY46" s="2">
        <f t="shared" si="138"/>
        <v>2.0818802362593678E-2</v>
      </c>
      <c r="BZ46" s="2">
        <f t="shared" si="44"/>
        <v>9.2084368476290576E-2</v>
      </c>
      <c r="CA46" s="2">
        <f t="shared" si="45"/>
        <v>3.0821695791900186E-5</v>
      </c>
      <c r="CB46" s="2">
        <f t="shared" si="46"/>
        <v>5.0057255200293927E-3</v>
      </c>
      <c r="CC46" s="2">
        <f t="shared" si="47"/>
        <v>0.49078265092107659</v>
      </c>
      <c r="CD46" s="2">
        <f t="shared" si="198"/>
        <v>1.8141639700979487E-2</v>
      </c>
      <c r="CE46" s="2">
        <f t="shared" si="198"/>
        <v>8.0242917238634706E-2</v>
      </c>
      <c r="CF46" s="2">
        <f t="shared" si="139"/>
        <v>1.9557406898740886</v>
      </c>
      <c r="CG46" s="2">
        <f t="shared" si="140"/>
        <v>98.044259310125909</v>
      </c>
      <c r="CH46" s="40">
        <v>360</v>
      </c>
      <c r="CI46" s="40">
        <v>6</v>
      </c>
      <c r="CJ46" s="40">
        <v>32696</v>
      </c>
      <c r="CK46" s="40">
        <v>360</v>
      </c>
      <c r="CL46" s="40">
        <v>726</v>
      </c>
      <c r="CM46" s="40">
        <v>7270</v>
      </c>
      <c r="CN46" s="40">
        <v>6.8998901592321665E-2</v>
      </c>
      <c r="CO46" s="40">
        <v>6.1527986040601324E-5</v>
      </c>
      <c r="CP46" s="40">
        <v>3.6593871315926521E-2</v>
      </c>
      <c r="CQ46" s="40">
        <v>0.16126473578969724</v>
      </c>
      <c r="CR46" s="40">
        <v>4.7395235792847442E-5</v>
      </c>
      <c r="CS46" s="40">
        <v>7.7565865617831246E-3</v>
      </c>
      <c r="CT46" s="40">
        <v>0.75191412252113443</v>
      </c>
      <c r="CU46" s="40">
        <v>2.8188394764733039E-2</v>
      </c>
      <c r="CV46" s="40">
        <v>0.1242228239484441</v>
      </c>
      <c r="CW46" s="40">
        <v>3.0612091372985968</v>
      </c>
      <c r="CX46" s="40">
        <v>96.93879086270141</v>
      </c>
      <c r="CY46" s="10">
        <v>390</v>
      </c>
      <c r="CZ46" s="2">
        <f t="shared" si="49"/>
        <v>6.5</v>
      </c>
      <c r="DA46" s="2">
        <v>26746</v>
      </c>
      <c r="DB46" s="11">
        <v>330</v>
      </c>
      <c r="DC46" s="11">
        <v>724</v>
      </c>
      <c r="DD46" s="2">
        <f t="shared" si="141"/>
        <v>7240</v>
      </c>
      <c r="DE46" s="2">
        <f t="shared" si="50"/>
        <v>5.9902574920988307E-2</v>
      </c>
      <c r="DF46" s="2">
        <f t="shared" si="51"/>
        <v>5.341657198126749E-5</v>
      </c>
      <c r="DG46" s="2">
        <f t="shared" si="142"/>
        <v>3.1439405311893917E-2</v>
      </c>
      <c r="DH46" s="2">
        <f t="shared" si="52"/>
        <v>0.13827116134972586</v>
      </c>
      <c r="DI46" s="2">
        <f t="shared" si="53"/>
        <v>5.003799517008111E-5</v>
      </c>
      <c r="DJ46" s="2">
        <f t="shared" si="54"/>
        <v>8.1879741298473002E-3</v>
      </c>
      <c r="DK46" s="2">
        <f t="shared" si="55"/>
        <v>0.79224533309419243</v>
      </c>
      <c r="DL46" s="2">
        <f t="shared" si="199"/>
        <v>2.9450875501678752E-2</v>
      </c>
      <c r="DM46" s="2">
        <f t="shared" si="199"/>
        <v>0.12952556570282023</v>
      </c>
      <c r="DN46" s="2">
        <f t="shared" si="143"/>
        <v>3.2428143359354973</v>
      </c>
      <c r="DO46" s="2">
        <f t="shared" si="57"/>
        <v>96.757185664064508</v>
      </c>
      <c r="DP46" s="6">
        <v>360</v>
      </c>
      <c r="DQ46" s="2">
        <f t="shared" si="58"/>
        <v>6</v>
      </c>
      <c r="DR46" s="2">
        <v>71714</v>
      </c>
      <c r="DS46" s="11">
        <v>180</v>
      </c>
      <c r="DT46" s="11">
        <v>750</v>
      </c>
      <c r="DU46" s="2">
        <f t="shared" si="144"/>
        <v>3750</v>
      </c>
      <c r="DV46" s="2">
        <f t="shared" si="145"/>
        <v>0.15622689216275315</v>
      </c>
      <c r="DW46" s="2">
        <f t="shared" si="59"/>
        <v>1.3931129073547574E-4</v>
      </c>
      <c r="DX46" s="2">
        <f>(DW46+DW45)/2*(CH46-CH45)*60</f>
        <v>8.3096074828381661E-2</v>
      </c>
      <c r="DY46" s="2">
        <f t="shared" si="146"/>
        <v>0.36715376042585512</v>
      </c>
      <c r="DZ46" s="2">
        <f t="shared" si="147"/>
        <v>1.300448978384069E-4</v>
      </c>
      <c r="EA46" s="2">
        <f t="shared" si="60"/>
        <v>2.2495442776519697E-2</v>
      </c>
      <c r="EB46" s="2">
        <f t="shared" si="148"/>
        <v>2.0685369809710146</v>
      </c>
      <c r="EC46" s="2">
        <f t="shared" si="149"/>
        <v>7.7568878335556854E-2</v>
      </c>
      <c r="ED46" s="2">
        <f t="shared" si="149"/>
        <v>0.34273225819311548</v>
      </c>
      <c r="EE46" s="2">
        <f t="shared" si="150"/>
        <v>8.0463984852028538</v>
      </c>
      <c r="EF46" s="2">
        <f t="shared" si="61"/>
        <v>91.953601514797143</v>
      </c>
      <c r="EG46" s="10">
        <v>360</v>
      </c>
      <c r="EH46" s="2">
        <f t="shared" si="62"/>
        <v>6</v>
      </c>
      <c r="EI46" s="2">
        <v>55693</v>
      </c>
      <c r="EJ46" s="11">
        <v>360</v>
      </c>
      <c r="EK46" s="11">
        <v>751</v>
      </c>
      <c r="EL46" s="2">
        <f t="shared" si="151"/>
        <v>7505</v>
      </c>
      <c r="EM46" s="2">
        <f t="shared" si="5"/>
        <v>0.10598688135144842</v>
      </c>
      <c r="EN46" s="2">
        <f t="shared" si="152"/>
        <v>9.451106040511917E-5</v>
      </c>
      <c r="EO46" s="2">
        <f t="shared" si="153"/>
        <v>5.6534560371326772E-2</v>
      </c>
      <c r="EP46" s="2">
        <f t="shared" si="63"/>
        <v>0.25085665260654566</v>
      </c>
      <c r="EQ46" s="2">
        <f t="shared" si="64"/>
        <v>8.6898550512651368E-5</v>
      </c>
      <c r="ER46" s="2">
        <f t="shared" si="6"/>
        <v>1.4571636403457931E-2</v>
      </c>
      <c r="ES46" s="2">
        <f t="shared" si="65"/>
        <v>1.3696314570660613</v>
      </c>
      <c r="ET46" s="2">
        <f t="shared" si="66"/>
        <v>5.1980914499105323E-2</v>
      </c>
      <c r="EU46" s="2">
        <f t="shared" si="66"/>
        <v>0.23065109421609878</v>
      </c>
      <c r="EV46" s="2">
        <f t="shared" si="154"/>
        <v>6.00702493914548</v>
      </c>
      <c r="EW46" s="2">
        <f t="shared" si="155"/>
        <v>93.992975060854519</v>
      </c>
      <c r="EX46" s="2">
        <v>360</v>
      </c>
      <c r="EY46" s="2">
        <f t="shared" si="67"/>
        <v>6</v>
      </c>
      <c r="EZ46" s="2">
        <v>58395</v>
      </c>
      <c r="FA46" s="11">
        <v>360</v>
      </c>
      <c r="FB46" s="11">
        <v>750</v>
      </c>
      <c r="FC46" s="2">
        <f t="shared" si="156"/>
        <v>7495</v>
      </c>
      <c r="FD46" s="2">
        <f t="shared" si="7"/>
        <v>0.10815489200547275</v>
      </c>
      <c r="FE46" s="2">
        <f t="shared" si="157"/>
        <v>9.6444327836604326E-5</v>
      </c>
      <c r="FF46" s="2">
        <f t="shared" si="158"/>
        <v>5.7869074080021579E-2</v>
      </c>
      <c r="FG46" s="2">
        <f t="shared" si="68"/>
        <v>0.25487033459157804</v>
      </c>
      <c r="FH46" s="2">
        <f t="shared" si="69"/>
        <v>1.1165799388312231E-4</v>
      </c>
      <c r="FI46" s="2">
        <f t="shared" si="8"/>
        <v>1.9021615119240585E-2</v>
      </c>
      <c r="FJ46" s="2">
        <f t="shared" si="70"/>
        <v>1.7703742209054285</v>
      </c>
      <c r="FK46" s="2">
        <f t="shared" si="200"/>
        <v>6.6997664503361254E-2</v>
      </c>
      <c r="FL46" s="2">
        <f t="shared" si="200"/>
        <v>0.2950750023270392</v>
      </c>
      <c r="FM46" s="2">
        <f t="shared" si="159"/>
        <v>6.9282913250266187</v>
      </c>
      <c r="FN46" s="2">
        <f t="shared" si="160"/>
        <v>93.07170867497338</v>
      </c>
      <c r="FO46" s="2">
        <v>360</v>
      </c>
      <c r="FP46" s="2">
        <f t="shared" si="72"/>
        <v>6</v>
      </c>
      <c r="FR46" s="35">
        <v>200</v>
      </c>
      <c r="FS46" s="35">
        <v>778</v>
      </c>
      <c r="FT46" s="2">
        <f t="shared" si="161"/>
        <v>7775</v>
      </c>
      <c r="GF46" s="2">
        <v>360</v>
      </c>
      <c r="GG46" s="2">
        <f t="shared" si="77"/>
        <v>6</v>
      </c>
      <c r="GH46" s="2">
        <v>119444</v>
      </c>
      <c r="GI46" s="2">
        <v>180</v>
      </c>
      <c r="GJ46" s="11">
        <v>775</v>
      </c>
      <c r="GK46" s="2">
        <f t="shared" si="167"/>
        <v>3875</v>
      </c>
      <c r="GL46" s="2">
        <f>GH46/GH5 *GH4</f>
        <v>0.32352224358686682</v>
      </c>
      <c r="GM46" s="2">
        <f t="shared" si="78"/>
        <v>2.88492593764013E-4</v>
      </c>
      <c r="GN46" s="2">
        <f>(GM46+GM45)/2*(GF46-GF45)*60</f>
        <v>0.17037834846241542</v>
      </c>
      <c r="GO46" s="2">
        <f>GN46/GH6*100</f>
        <v>0.74763415885916629</v>
      </c>
      <c r="GP46" s="2">
        <f>GM46*GP8</f>
        <v>2.5408767778757222E-4</v>
      </c>
      <c r="GQ46" s="2">
        <f>GP46/GH6/GV46*100*3600</f>
        <v>4.5818254860511921E-2</v>
      </c>
      <c r="GR46" s="2">
        <f>GP46/GH6*3600*100</f>
        <v>4.0138472071405502</v>
      </c>
      <c r="GS46" s="2">
        <f>GN46*GP8</f>
        <v>0.15005944638394769</v>
      </c>
      <c r="GT46" s="2">
        <f>GO46*GP8</f>
        <v>0.65847315101122328</v>
      </c>
      <c r="GU46" s="2">
        <f t="shared" si="168"/>
        <v>12.396331563473616</v>
      </c>
      <c r="GV46" s="2">
        <f t="shared" si="79"/>
        <v>87.603668436526391</v>
      </c>
      <c r="GW46" s="2"/>
      <c r="GX46" s="2"/>
      <c r="GY46" s="2"/>
      <c r="GZ46" s="11"/>
      <c r="HA46" s="11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S46" s="2"/>
      <c r="IE46" s="2"/>
      <c r="IF46" s="2"/>
      <c r="IG46" s="2"/>
      <c r="IH46" s="2">
        <v>180</v>
      </c>
      <c r="II46" s="11">
        <v>802</v>
      </c>
      <c r="IJ46" s="2">
        <f t="shared" si="177"/>
        <v>4007.5</v>
      </c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Y46" s="2"/>
      <c r="IZ46" s="2"/>
      <c r="JA46" s="2"/>
      <c r="JB46" s="2"/>
      <c r="JC46" s="2"/>
      <c r="JD46" s="2"/>
      <c r="JF46" s="2"/>
      <c r="JG46" s="2"/>
      <c r="JH46" s="2"/>
      <c r="JI46" s="2"/>
      <c r="KG46" s="2"/>
      <c r="KH46" s="2"/>
      <c r="KI46" s="2"/>
      <c r="KJ46" s="2"/>
      <c r="KK46" s="2"/>
      <c r="KL46" s="2"/>
      <c r="KM46" s="2"/>
      <c r="KN46" s="2"/>
      <c r="KO46" s="2"/>
      <c r="KP46" s="2"/>
      <c r="KQ46" s="2"/>
      <c r="KR46" s="2"/>
      <c r="KS46" s="2"/>
      <c r="KW46" s="2"/>
      <c r="LI46" s="10"/>
      <c r="LK46" s="2"/>
    </row>
    <row r="47" spans="1:323" x14ac:dyDescent="0.25">
      <c r="A47" s="10">
        <v>600</v>
      </c>
      <c r="B47" s="2">
        <f t="shared" si="21"/>
        <v>10</v>
      </c>
      <c r="C47" s="2">
        <v>24251</v>
      </c>
      <c r="D47" s="11">
        <v>670</v>
      </c>
      <c r="E47" s="11">
        <v>674</v>
      </c>
      <c r="F47" s="2">
        <f t="shared" si="114"/>
        <v>6745</v>
      </c>
      <c r="G47" s="2">
        <f t="shared" si="115"/>
        <v>5.1021406580730073E-2</v>
      </c>
      <c r="H47" s="2">
        <f t="shared" si="116"/>
        <v>4.5497019799230325E-5</v>
      </c>
      <c r="I47" s="2">
        <f t="shared" si="117"/>
        <v>2.7346052133749583E-2</v>
      </c>
      <c r="J47" s="2">
        <f t="shared" si="22"/>
        <v>0.12086225518545014</v>
      </c>
      <c r="K47" s="2">
        <f t="shared" si="23"/>
        <v>1.6667259940998557E-5</v>
      </c>
      <c r="L47" s="2">
        <f t="shared" si="0"/>
        <v>2.7030819280327877E-3</v>
      </c>
      <c r="M47" s="2">
        <f t="shared" si="24"/>
        <v>0.26519343310554677</v>
      </c>
      <c r="N47" s="2">
        <f t="shared" si="195"/>
        <v>1.0017881638942273E-2</v>
      </c>
      <c r="O47" s="2">
        <f t="shared" si="195"/>
        <v>4.427636432277432E-2</v>
      </c>
      <c r="P47" s="2">
        <f t="shared" si="118"/>
        <v>1.892195587817183</v>
      </c>
      <c r="Q47" s="2">
        <f t="shared" si="119"/>
        <v>98.107804412182816</v>
      </c>
      <c r="R47" s="10">
        <v>1030</v>
      </c>
      <c r="S47" s="2">
        <f t="shared" si="26"/>
        <v>17.166666666666668</v>
      </c>
      <c r="T47" s="2">
        <v>23814</v>
      </c>
      <c r="U47" s="11">
        <v>1010</v>
      </c>
      <c r="V47" s="11">
        <v>674</v>
      </c>
      <c r="W47" s="2">
        <f t="shared" si="120"/>
        <v>6735</v>
      </c>
      <c r="X47" s="2">
        <f t="shared" si="27"/>
        <v>6.8083733055542231E-2</v>
      </c>
      <c r="Y47" s="2">
        <f t="shared" si="28"/>
        <v>6.0711908166080073E-5</v>
      </c>
      <c r="Z47" s="2">
        <f t="shared" si="121"/>
        <v>3.6774376019670728E-2</v>
      </c>
      <c r="AA47" s="2">
        <f t="shared" si="29"/>
        <v>0.16219600587342864</v>
      </c>
      <c r="AB47" s="2">
        <f t="shared" si="30"/>
        <v>2.2485966566524144E-5</v>
      </c>
      <c r="AC47" s="2">
        <f t="shared" si="1"/>
        <v>3.7543489212058046E-3</v>
      </c>
      <c r="AD47" s="2">
        <f t="shared" si="31"/>
        <v>0.35703344818234595</v>
      </c>
      <c r="AE47" s="2">
        <f t="shared" si="196"/>
        <v>1.362018448540708E-2</v>
      </c>
      <c r="AF47" s="2">
        <f t="shared" si="196"/>
        <v>6.0072794208951168E-2</v>
      </c>
      <c r="AG47" s="2">
        <f t="shared" si="122"/>
        <v>4.901367540533343</v>
      </c>
      <c r="AH47" s="2">
        <f t="shared" si="33"/>
        <v>95.098632459466657</v>
      </c>
      <c r="AI47" s="2">
        <v>1180</v>
      </c>
      <c r="AJ47" s="2">
        <f t="shared" si="34"/>
        <v>19.666666666666668</v>
      </c>
      <c r="AK47" s="2">
        <v>32671</v>
      </c>
      <c r="AL47" s="11">
        <v>520</v>
      </c>
      <c r="AM47" s="11">
        <v>675</v>
      </c>
      <c r="AN47" s="2">
        <f t="shared" si="123"/>
        <v>6755</v>
      </c>
      <c r="AO47" s="2">
        <f t="shared" si="2"/>
        <v>6.4588981999171638E-2</v>
      </c>
      <c r="AP47" s="2">
        <f t="shared" si="124"/>
        <v>5.7595554293054428E-5</v>
      </c>
      <c r="AQ47" s="2">
        <f t="shared" si="125"/>
        <v>3.4982542936564942E-2</v>
      </c>
      <c r="AR47" s="2">
        <f t="shared" si="35"/>
        <v>0.15515111692064248</v>
      </c>
      <c r="AS47" s="2">
        <f t="shared" si="36"/>
        <v>2.4829777567546218E-5</v>
      </c>
      <c r="AT47" s="2">
        <f t="shared" si="3"/>
        <v>4.2243773116967202E-3</v>
      </c>
      <c r="AU47" s="2">
        <f t="shared" si="37"/>
        <v>0.39644127146884511</v>
      </c>
      <c r="AV47" s="2">
        <f t="shared" si="197"/>
        <v>1.5081177193684722E-2</v>
      </c>
      <c r="AW47" s="2">
        <f t="shared" si="197"/>
        <v>6.6886546536118238E-2</v>
      </c>
      <c r="AX47" s="2">
        <f t="shared" si="126"/>
        <v>6.1539151885998269</v>
      </c>
      <c r="AY47" s="2">
        <f t="shared" si="127"/>
        <v>93.846084811400175</v>
      </c>
      <c r="AZ47" s="2">
        <v>490</v>
      </c>
      <c r="BA47" s="2">
        <f t="shared" si="39"/>
        <v>8.1666666666666661</v>
      </c>
      <c r="BB47" s="2">
        <v>31430</v>
      </c>
      <c r="BC47" s="11">
        <v>430</v>
      </c>
      <c r="BD47" s="11">
        <v>701</v>
      </c>
      <c r="BE47" s="2">
        <f t="shared" si="128"/>
        <v>7010</v>
      </c>
      <c r="BF47" s="2">
        <f t="shared" si="40"/>
        <v>7.2965574226323243E-2</v>
      </c>
      <c r="BG47" s="2">
        <f t="shared" si="41"/>
        <v>6.5065163775610981E-5</v>
      </c>
      <c r="BH47" s="2">
        <f t="shared" si="129"/>
        <v>3.9099339953749368E-2</v>
      </c>
      <c r="BI47" s="2">
        <f t="shared" si="130"/>
        <v>0.17299062009445787</v>
      </c>
      <c r="BJ47" s="2">
        <f t="shared" si="131"/>
        <v>3.6701365489556283E-5</v>
      </c>
      <c r="BK47" s="2">
        <f t="shared" si="4"/>
        <v>6.0147042391611762E-3</v>
      </c>
      <c r="BL47" s="2">
        <f t="shared" si="132"/>
        <v>0.58457178905584739</v>
      </c>
      <c r="BM47" s="2">
        <f t="shared" si="133"/>
        <v>2.2054800268110762E-2</v>
      </c>
      <c r="BN47" s="2">
        <f t="shared" si="133"/>
        <v>9.7578976498145134E-2</v>
      </c>
      <c r="BO47" s="2">
        <f t="shared" si="134"/>
        <v>2.9486769649319364</v>
      </c>
      <c r="BP47" s="2">
        <f t="shared" si="135"/>
        <v>97.051323035068066</v>
      </c>
      <c r="BQ47" s="10">
        <v>370</v>
      </c>
      <c r="BR47" s="2">
        <f t="shared" si="42"/>
        <v>6.166666666666667</v>
      </c>
      <c r="BS47" s="2">
        <v>18392</v>
      </c>
      <c r="BT47" s="11">
        <v>300</v>
      </c>
      <c r="BU47" s="11">
        <v>699</v>
      </c>
      <c r="BV47" s="2">
        <f t="shared" si="136"/>
        <v>6990</v>
      </c>
      <c r="BW47" s="2">
        <f t="shared" si="43"/>
        <v>4.1192258952621588E-2</v>
      </c>
      <c r="BX47" s="2">
        <f t="shared" si="137"/>
        <v>3.6732131603958417E-5</v>
      </c>
      <c r="BY47" s="2">
        <f t="shared" si="138"/>
        <v>2.1630655967259244E-2</v>
      </c>
      <c r="BZ47" s="2">
        <f t="shared" si="44"/>
        <v>9.5675306378422378E-2</v>
      </c>
      <c r="CA47" s="2">
        <f t="shared" si="45"/>
        <v>3.2008618238544786E-5</v>
      </c>
      <c r="CB47" s="2">
        <f t="shared" si="46"/>
        <v>5.202916897980977E-3</v>
      </c>
      <c r="CC47" s="2">
        <f t="shared" si="47"/>
        <v>0.50968235549070795</v>
      </c>
      <c r="CD47" s="2">
        <f t="shared" si="198"/>
        <v>1.8849094209133492E-2</v>
      </c>
      <c r="CE47" s="2">
        <f t="shared" si="198"/>
        <v>8.3372083867648716E-2</v>
      </c>
      <c r="CF47" s="2">
        <f t="shared" si="139"/>
        <v>2.0391127737417372</v>
      </c>
      <c r="CG47" s="2">
        <f t="shared" si="140"/>
        <v>97.960887226258265</v>
      </c>
      <c r="CH47" s="40">
        <v>370</v>
      </c>
      <c r="CI47" s="40">
        <v>6.166666666666667</v>
      </c>
      <c r="CJ47" s="40">
        <v>33334</v>
      </c>
      <c r="CK47" s="40">
        <v>370</v>
      </c>
      <c r="CL47" s="40">
        <v>723</v>
      </c>
      <c r="CM47" s="40">
        <v>7245</v>
      </c>
      <c r="CN47" s="40">
        <v>7.0345283388746349E-2</v>
      </c>
      <c r="CO47" s="40">
        <v>6.2728587187344144E-5</v>
      </c>
      <c r="CP47" s="40">
        <v>3.7276971968383643E-2</v>
      </c>
      <c r="CQ47" s="40">
        <v>0.16427507720138396</v>
      </c>
      <c r="CR47" s="40">
        <v>4.832006330801249E-5</v>
      </c>
      <c r="CS47" s="40">
        <v>7.9182778761994286E-3</v>
      </c>
      <c r="CT47" s="40">
        <v>0.76658629068141337</v>
      </c>
      <c r="CU47" s="40">
        <v>2.8714589730257981E-2</v>
      </c>
      <c r="CV47" s="40">
        <v>0.12654170110021232</v>
      </c>
      <c r="CW47" s="40">
        <v>3.1877508383988089</v>
      </c>
      <c r="CX47" s="40">
        <v>96.812249161601187</v>
      </c>
      <c r="CY47" s="10">
        <v>400</v>
      </c>
      <c r="CZ47" s="2">
        <f t="shared" si="49"/>
        <v>6.666666666666667</v>
      </c>
      <c r="DA47" s="2">
        <v>27087</v>
      </c>
      <c r="DB47" s="11">
        <v>340</v>
      </c>
      <c r="DC47" s="11">
        <v>725</v>
      </c>
      <c r="DD47" s="2">
        <f t="shared" si="141"/>
        <v>7245</v>
      </c>
      <c r="DE47" s="2">
        <f t="shared" si="50"/>
        <v>6.0666306994870647E-2</v>
      </c>
      <c r="DF47" s="2">
        <f t="shared" si="51"/>
        <v>5.4097610306460514E-5</v>
      </c>
      <c r="DG47" s="2">
        <f t="shared" si="142"/>
        <v>3.2254254686318401E-2</v>
      </c>
      <c r="DH47" s="2">
        <f t="shared" si="52"/>
        <v>0.14185488592113646</v>
      </c>
      <c r="DI47" s="2">
        <f t="shared" si="53"/>
        <v>5.0675958093621006E-5</v>
      </c>
      <c r="DJ47" s="2">
        <f t="shared" si="54"/>
        <v>8.3037713616648263E-3</v>
      </c>
      <c r="DK47" s="2">
        <f t="shared" si="55"/>
        <v>0.80234612044875475</v>
      </c>
      <c r="DL47" s="2">
        <f t="shared" si="199"/>
        <v>3.0214185979110637E-2</v>
      </c>
      <c r="DM47" s="2">
        <f t="shared" si="199"/>
        <v>0.13288262112857893</v>
      </c>
      <c r="DN47" s="2">
        <f t="shared" si="143"/>
        <v>3.375696957064076</v>
      </c>
      <c r="DO47" s="2">
        <f t="shared" si="57"/>
        <v>96.624303042935921</v>
      </c>
      <c r="DP47" s="6">
        <v>370</v>
      </c>
      <c r="DQ47" s="2">
        <f t="shared" si="58"/>
        <v>6.166666666666667</v>
      </c>
      <c r="DR47" s="2">
        <v>71167</v>
      </c>
      <c r="DS47" s="11">
        <v>185</v>
      </c>
      <c r="DT47" s="11">
        <v>750</v>
      </c>
      <c r="DU47" s="2">
        <f t="shared" si="144"/>
        <v>3750</v>
      </c>
      <c r="DV47" s="2">
        <f t="shared" si="145"/>
        <v>0.15503526835132125</v>
      </c>
      <c r="DW47" s="2">
        <f t="shared" si="59"/>
        <v>1.3824869101948851E-4</v>
      </c>
      <c r="DX47" s="2">
        <f>(DW47+DW46)/2*(CH47-CH46)*60</f>
        <v>8.3267994526489281E-2</v>
      </c>
      <c r="DY47" s="2">
        <f t="shared" si="146"/>
        <v>0.36791337468900598</v>
      </c>
      <c r="DZ47" s="2">
        <f t="shared" si="147"/>
        <v>1.2905297772353933E-4</v>
      </c>
      <c r="EA47" s="2">
        <f t="shared" si="60"/>
        <v>2.2407549218481555E-2</v>
      </c>
      <c r="EB47" s="2">
        <f t="shared" si="148"/>
        <v>2.0527591728918217</v>
      </c>
      <c r="EC47" s="2">
        <f t="shared" si="149"/>
        <v>7.7729362668583879E-2</v>
      </c>
      <c r="ED47" s="2">
        <f t="shared" si="149"/>
        <v>0.34344134615523636</v>
      </c>
      <c r="EE47" s="2">
        <f t="shared" si="150"/>
        <v>8.3898398313580902</v>
      </c>
      <c r="EF47" s="2">
        <f t="shared" si="61"/>
        <v>91.610160168641912</v>
      </c>
      <c r="EG47" s="10">
        <v>370</v>
      </c>
      <c r="EH47" s="2">
        <f t="shared" si="62"/>
        <v>6.166666666666667</v>
      </c>
      <c r="EI47" s="2">
        <v>57841</v>
      </c>
      <c r="EJ47" s="11">
        <v>370</v>
      </c>
      <c r="EK47" s="11">
        <v>750</v>
      </c>
      <c r="EL47" s="2">
        <f t="shared" si="151"/>
        <v>7505</v>
      </c>
      <c r="EM47" s="2">
        <f t="shared" si="5"/>
        <v>0.11007464500474255</v>
      </c>
      <c r="EN47" s="2">
        <f t="shared" si="152"/>
        <v>9.8156217924918684E-5</v>
      </c>
      <c r="EO47" s="2">
        <f t="shared" si="153"/>
        <v>5.7800183499011351E-2</v>
      </c>
      <c r="EP47" s="2">
        <f t="shared" si="63"/>
        <v>0.25647250915848596</v>
      </c>
      <c r="EQ47" s="2">
        <f t="shared" si="64"/>
        <v>9.0250104325539416E-5</v>
      </c>
      <c r="ER47" s="2">
        <f t="shared" si="6"/>
        <v>1.5171707339903301E-2</v>
      </c>
      <c r="ES47" s="2">
        <f t="shared" si="65"/>
        <v>1.4224561993097522</v>
      </c>
      <c r="ET47" s="2">
        <f t="shared" si="66"/>
        <v>5.3144596451457228E-2</v>
      </c>
      <c r="EU47" s="2">
        <f t="shared" si="66"/>
        <v>0.23581461467771192</v>
      </c>
      <c r="EV47" s="2">
        <f t="shared" si="154"/>
        <v>6.2428395538231918</v>
      </c>
      <c r="EW47" s="2">
        <f t="shared" si="155"/>
        <v>93.757160446176812</v>
      </c>
      <c r="EX47" s="2">
        <v>370</v>
      </c>
      <c r="EY47" s="2">
        <f t="shared" si="67"/>
        <v>6.166666666666667</v>
      </c>
      <c r="EZ47" s="2">
        <v>60840</v>
      </c>
      <c r="FA47" s="11">
        <v>370</v>
      </c>
      <c r="FB47" s="11">
        <v>750</v>
      </c>
      <c r="FC47" s="2">
        <f t="shared" si="156"/>
        <v>7500</v>
      </c>
      <c r="FD47" s="2">
        <f t="shared" si="7"/>
        <v>0.11268333983411186</v>
      </c>
      <c r="FE47" s="2">
        <f t="shared" si="157"/>
        <v>1.0048245407276319E-4</v>
      </c>
      <c r="FF47" s="2">
        <f t="shared" si="158"/>
        <v>5.9078034572810252E-2</v>
      </c>
      <c r="FG47" s="2">
        <f t="shared" si="68"/>
        <v>0.26019490855795896</v>
      </c>
      <c r="FH47" s="2">
        <f t="shared" si="69"/>
        <v>1.1633311666836476E-4</v>
      </c>
      <c r="FI47" s="2">
        <f t="shared" si="8"/>
        <v>1.9882402740350583E-2</v>
      </c>
      <c r="FJ47" s="2">
        <f t="shared" si="70"/>
        <v>1.8444998304629894</v>
      </c>
      <c r="FK47" s="2">
        <f t="shared" si="200"/>
        <v>6.839733316544612E-2</v>
      </c>
      <c r="FL47" s="2">
        <f t="shared" si="200"/>
        <v>0.30123950428070151</v>
      </c>
      <c r="FM47" s="2">
        <f t="shared" si="159"/>
        <v>7.2295308293073202</v>
      </c>
      <c r="FN47" s="2">
        <f t="shared" si="160"/>
        <v>92.770469170692678</v>
      </c>
      <c r="FO47" s="2">
        <v>370</v>
      </c>
      <c r="FP47" s="2">
        <f t="shared" si="72"/>
        <v>6.166666666666667</v>
      </c>
      <c r="FR47" s="35">
        <v>204</v>
      </c>
      <c r="FS47" s="35">
        <v>777</v>
      </c>
      <c r="FT47" s="2">
        <f t="shared" si="161"/>
        <v>3110</v>
      </c>
      <c r="GH47" s="2"/>
      <c r="GI47" s="2">
        <v>185</v>
      </c>
      <c r="GJ47" s="11">
        <v>775</v>
      </c>
      <c r="GK47" s="2">
        <f t="shared" si="167"/>
        <v>3875</v>
      </c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11"/>
      <c r="HA47" s="11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S47" s="2"/>
      <c r="IG47" s="2"/>
      <c r="IH47" s="2">
        <v>185</v>
      </c>
      <c r="II47" s="11">
        <v>800</v>
      </c>
      <c r="IJ47" s="2">
        <f t="shared" si="177"/>
        <v>4005</v>
      </c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Y47" s="2"/>
      <c r="IZ47" s="2"/>
      <c r="JA47" s="2"/>
      <c r="JB47" s="2"/>
      <c r="JC47" s="2"/>
      <c r="JD47" s="2"/>
      <c r="JF47" s="2"/>
      <c r="JG47" s="2"/>
      <c r="JH47" s="2"/>
      <c r="JI47" s="2"/>
      <c r="KG47" s="2"/>
      <c r="KH47" s="2"/>
      <c r="KI47" s="2"/>
      <c r="KJ47" s="2"/>
      <c r="KK47" s="2"/>
      <c r="KL47" s="2"/>
      <c r="KM47" s="2"/>
      <c r="KN47" s="2"/>
      <c r="KO47" s="2"/>
      <c r="KP47" s="2"/>
      <c r="KQ47" s="2"/>
      <c r="KR47" s="2"/>
      <c r="KS47" s="2"/>
      <c r="KW47" s="2"/>
      <c r="LI47" s="10"/>
      <c r="LK47" s="2"/>
    </row>
    <row r="48" spans="1:323" x14ac:dyDescent="0.25">
      <c r="A48" s="10">
        <v>610</v>
      </c>
      <c r="B48" s="2">
        <f t="shared" si="21"/>
        <v>10.166666666666666</v>
      </c>
      <c r="C48" s="2">
        <v>24444</v>
      </c>
      <c r="D48" s="11">
        <v>680</v>
      </c>
      <c r="E48" s="11">
        <v>673</v>
      </c>
      <c r="F48" s="2">
        <f t="shared" si="114"/>
        <v>6735</v>
      </c>
      <c r="G48" s="2">
        <f t="shared" si="115"/>
        <v>5.1427457113494945E-2</v>
      </c>
      <c r="H48" s="2">
        <f t="shared" si="116"/>
        <v>4.5859104860516513E-5</v>
      </c>
      <c r="I48" s="2">
        <f t="shared" si="117"/>
        <v>2.7406837397924051E-2</v>
      </c>
      <c r="J48" s="2">
        <f t="shared" si="22"/>
        <v>0.12113090983710652</v>
      </c>
      <c r="K48" s="2">
        <f t="shared" si="23"/>
        <v>1.6799905240928979E-5</v>
      </c>
      <c r="L48" s="2">
        <f t="shared" si="0"/>
        <v>2.7258271379696102E-3</v>
      </c>
      <c r="M48" s="2">
        <f t="shared" si="24"/>
        <v>0.26730395772677351</v>
      </c>
      <c r="N48" s="2">
        <f t="shared" si="195"/>
        <v>1.0040149554578262E-2</v>
      </c>
      <c r="O48" s="2">
        <f t="shared" si="195"/>
        <v>4.4374782569360026E-2</v>
      </c>
      <c r="P48" s="2">
        <f t="shared" si="118"/>
        <v>1.9365703703865431</v>
      </c>
      <c r="Q48" s="2">
        <f t="shared" si="119"/>
        <v>98.063429629613452</v>
      </c>
      <c r="R48" s="10">
        <v>1040</v>
      </c>
      <c r="S48" s="2">
        <f t="shared" si="26"/>
        <v>17.333333333333332</v>
      </c>
      <c r="T48" s="2">
        <v>24280</v>
      </c>
      <c r="U48" s="11">
        <v>1020</v>
      </c>
      <c r="V48" s="11">
        <v>674</v>
      </c>
      <c r="W48" s="2">
        <f t="shared" si="120"/>
        <v>6740</v>
      </c>
      <c r="X48" s="2">
        <f t="shared" si="27"/>
        <v>6.9416017409446765E-2</v>
      </c>
      <c r="Y48" s="2">
        <f t="shared" si="28"/>
        <v>6.1899938283044601E-5</v>
      </c>
      <c r="Z48" s="2">
        <f t="shared" si="121"/>
        <v>3.6783553934737402E-2</v>
      </c>
      <c r="AA48" s="2">
        <f t="shared" si="29"/>
        <v>0.16223648572182264</v>
      </c>
      <c r="AB48" s="2">
        <f t="shared" si="30"/>
        <v>2.2925979181792484E-5</v>
      </c>
      <c r="AC48" s="2">
        <f t="shared" si="1"/>
        <v>3.8302353493882154E-3</v>
      </c>
      <c r="AD48" s="2">
        <f t="shared" si="31"/>
        <v>0.36401999335967744</v>
      </c>
      <c r="AE48" s="2">
        <f t="shared" si="196"/>
        <v>1.3623583724494988E-2</v>
      </c>
      <c r="AF48" s="2">
        <f t="shared" si="196"/>
        <v>6.0087786795168609E-2</v>
      </c>
      <c r="AG48" s="2">
        <f t="shared" si="122"/>
        <v>4.9614553273285118</v>
      </c>
      <c r="AH48" s="2">
        <f t="shared" si="33"/>
        <v>95.038544672671492</v>
      </c>
      <c r="AI48" s="2">
        <v>1190</v>
      </c>
      <c r="AJ48" s="2">
        <f t="shared" si="34"/>
        <v>19.833333333333332</v>
      </c>
      <c r="AK48" s="2">
        <v>33011</v>
      </c>
      <c r="AL48" s="11">
        <v>530</v>
      </c>
      <c r="AM48" s="11">
        <v>676</v>
      </c>
      <c r="AN48" s="2">
        <f t="shared" si="123"/>
        <v>6755</v>
      </c>
      <c r="AO48" s="2">
        <f t="shared" si="2"/>
        <v>6.5261145504412324E-2</v>
      </c>
      <c r="AP48" s="2">
        <f t="shared" si="124"/>
        <v>5.8194938715313881E-5</v>
      </c>
      <c r="AQ48" s="2">
        <f t="shared" si="125"/>
        <v>3.4737147902510493E-2</v>
      </c>
      <c r="AR48" s="2">
        <f t="shared" si="35"/>
        <v>0.15406276511930639</v>
      </c>
      <c r="AS48" s="2">
        <f t="shared" si="36"/>
        <v>2.5088175669011301E-5</v>
      </c>
      <c r="AT48" s="2">
        <f t="shared" si="3"/>
        <v>4.2713624446999885E-3</v>
      </c>
      <c r="AU48" s="2">
        <f t="shared" si="37"/>
        <v>0.40056694966355622</v>
      </c>
      <c r="AV48" s="2">
        <f t="shared" si="197"/>
        <v>1.4975385970967257E-2</v>
      </c>
      <c r="AW48" s="2">
        <f t="shared" si="197"/>
        <v>6.6417351761033444E-2</v>
      </c>
      <c r="AX48" s="2">
        <f t="shared" si="126"/>
        <v>6.22033254036086</v>
      </c>
      <c r="AY48" s="2">
        <f t="shared" si="127"/>
        <v>93.779667459639143</v>
      </c>
      <c r="AZ48" s="2">
        <v>500</v>
      </c>
      <c r="BA48" s="2">
        <f t="shared" si="39"/>
        <v>8.3333333333333339</v>
      </c>
      <c r="BB48" s="2">
        <v>31735</v>
      </c>
      <c r="BC48" s="11">
        <v>470</v>
      </c>
      <c r="BD48" s="11">
        <v>701</v>
      </c>
      <c r="BE48" s="2">
        <f t="shared" si="128"/>
        <v>28040</v>
      </c>
      <c r="BF48" s="2">
        <f t="shared" si="40"/>
        <v>7.3673639773222027E-2</v>
      </c>
      <c r="BG48" s="2">
        <f t="shared" si="41"/>
        <v>6.5696562915017973E-5</v>
      </c>
      <c r="BH48" s="2">
        <f t="shared" si="129"/>
        <v>3.9228518007188691E-2</v>
      </c>
      <c r="BI48" s="2">
        <f t="shared" si="130"/>
        <v>0.1735621538235054</v>
      </c>
      <c r="BJ48" s="2">
        <f t="shared" si="131"/>
        <v>3.7057519370380817E-5</v>
      </c>
      <c r="BK48" s="2">
        <f t="shared" si="4"/>
        <v>6.0792040064402463E-3</v>
      </c>
      <c r="BL48" s="2">
        <f t="shared" si="132"/>
        <v>0.59024453470211025</v>
      </c>
      <c r="BM48" s="2">
        <f t="shared" si="133"/>
        <v>2.212766585026631E-2</v>
      </c>
      <c r="BN48" s="2">
        <f t="shared" si="133"/>
        <v>9.7901362048784663E-2</v>
      </c>
      <c r="BO48" s="2">
        <f t="shared" si="134"/>
        <v>3.046578326980721</v>
      </c>
      <c r="BP48" s="2">
        <f t="shared" si="135"/>
        <v>96.953421673019278</v>
      </c>
      <c r="BQ48" s="10">
        <v>380</v>
      </c>
      <c r="BR48" s="2">
        <f t="shared" si="42"/>
        <v>6.333333333333333</v>
      </c>
      <c r="BS48" s="2">
        <v>18106</v>
      </c>
      <c r="BT48" s="11">
        <v>310</v>
      </c>
      <c r="BU48" s="11">
        <v>699</v>
      </c>
      <c r="BV48" s="2">
        <f t="shared" si="136"/>
        <v>6990</v>
      </c>
      <c r="BW48" s="2">
        <f t="shared" si="43"/>
        <v>4.0551709471300913E-2</v>
      </c>
      <c r="BX48" s="2">
        <f t="shared" si="137"/>
        <v>3.6160938169925569E-5</v>
      </c>
      <c r="BY48" s="2">
        <f t="shared" si="138"/>
        <v>2.1867920932165195E-2</v>
      </c>
      <c r="BZ48" s="2">
        <f t="shared" si="44"/>
        <v>9.6724761292993733E-2</v>
      </c>
      <c r="CA48" s="2">
        <f t="shared" si="45"/>
        <v>3.1510876567371241E-5</v>
      </c>
      <c r="CB48" s="2">
        <f t="shared" si="46"/>
        <v>5.1264211225715518E-3</v>
      </c>
      <c r="CC48" s="2">
        <f t="shared" si="47"/>
        <v>0.50175667292924964</v>
      </c>
      <c r="CD48" s="2">
        <f t="shared" si="198"/>
        <v>1.9055848441774808E-2</v>
      </c>
      <c r="CE48" s="2">
        <f t="shared" si="198"/>
        <v>8.4286585701663141E-2</v>
      </c>
      <c r="CF48" s="2">
        <f t="shared" si="139"/>
        <v>2.1233993594434004</v>
      </c>
      <c r="CG48" s="2">
        <f t="shared" si="140"/>
        <v>97.876600640556603</v>
      </c>
      <c r="CH48" s="40">
        <v>380</v>
      </c>
      <c r="CI48" s="40">
        <v>6.333333333333333</v>
      </c>
      <c r="CJ48" s="40">
        <v>35192</v>
      </c>
      <c r="CK48" s="40">
        <v>380</v>
      </c>
      <c r="CL48" s="40">
        <v>724</v>
      </c>
      <c r="CM48" s="40">
        <v>7235</v>
      </c>
      <c r="CN48" s="40">
        <v>7.4266251065481528E-2</v>
      </c>
      <c r="CO48" s="40">
        <v>6.6225008708736298E-5</v>
      </c>
      <c r="CP48" s="40">
        <v>3.8686078768824128E-2</v>
      </c>
      <c r="CQ48" s="40">
        <v>0.17048483932003686</v>
      </c>
      <c r="CR48" s="40">
        <v>5.1013369770671867E-5</v>
      </c>
      <c r="CS48" s="40">
        <v>8.3709890429631891E-3</v>
      </c>
      <c r="CT48" s="40">
        <v>0.80931495595069014</v>
      </c>
      <c r="CU48" s="40">
        <v>2.9800029923605302E-2</v>
      </c>
      <c r="CV48" s="40">
        <v>0.1313251038860086</v>
      </c>
      <c r="CW48" s="40">
        <v>3.3190759422848175</v>
      </c>
      <c r="CX48" s="40">
        <v>96.680924057715188</v>
      </c>
      <c r="CY48" s="10">
        <v>410</v>
      </c>
      <c r="CZ48" s="2">
        <f t="shared" si="49"/>
        <v>6.833333333333333</v>
      </c>
      <c r="DA48" s="2">
        <v>27365</v>
      </c>
      <c r="DB48" s="11">
        <v>350</v>
      </c>
      <c r="DC48" s="11">
        <v>724</v>
      </c>
      <c r="DD48" s="2">
        <f t="shared" si="141"/>
        <v>7245</v>
      </c>
      <c r="DE48" s="2">
        <f t="shared" si="50"/>
        <v>6.1288939008182344E-2</v>
      </c>
      <c r="DF48" s="2">
        <f t="shared" si="51"/>
        <v>5.4652826301779134E-5</v>
      </c>
      <c r="DG48" s="2">
        <f t="shared" si="142"/>
        <v>3.2625130982471898E-2</v>
      </c>
      <c r="DH48" s="2">
        <f t="shared" si="52"/>
        <v>0.1434860076194476</v>
      </c>
      <c r="DI48" s="2">
        <f t="shared" si="53"/>
        <v>5.1196056899322123E-5</v>
      </c>
      <c r="DJ48" s="2">
        <f t="shared" si="54"/>
        <v>8.4006807262628075E-3</v>
      </c>
      <c r="DK48" s="2">
        <f t="shared" si="55"/>
        <v>0.81058077993429201</v>
      </c>
      <c r="DL48" s="2">
        <f t="shared" si="199"/>
        <v>3.0561604497882942E-2</v>
      </c>
      <c r="DM48" s="2">
        <f t="shared" si="199"/>
        <v>0.13441057503192058</v>
      </c>
      <c r="DN48" s="2">
        <f t="shared" si="143"/>
        <v>3.5101075320959967</v>
      </c>
      <c r="DO48" s="2">
        <f t="shared" si="57"/>
        <v>96.489892467903999</v>
      </c>
      <c r="DP48" s="6">
        <v>380</v>
      </c>
      <c r="DQ48" s="2">
        <f t="shared" si="58"/>
        <v>6.333333333333333</v>
      </c>
      <c r="DR48" s="2">
        <v>71790</v>
      </c>
      <c r="DS48" s="11">
        <v>190</v>
      </c>
      <c r="DT48" s="11">
        <v>750</v>
      </c>
      <c r="DU48" s="2">
        <f t="shared" si="144"/>
        <v>3750</v>
      </c>
      <c r="DV48" s="2">
        <f t="shared" si="145"/>
        <v>0.15639245598298862</v>
      </c>
      <c r="DW48" s="2">
        <f t="shared" si="59"/>
        <v>1.3945892799034778E-4</v>
      </c>
      <c r="DX48" s="2">
        <f>(DW48+DW47)/2*(CH48-CH47)*60</f>
        <v>8.3312285702950892E-2</v>
      </c>
      <c r="DY48" s="2">
        <f t="shared" si="146"/>
        <v>0.36810907192290243</v>
      </c>
      <c r="DZ48" s="2">
        <f t="shared" si="147"/>
        <v>1.3018271489275774E-4</v>
      </c>
      <c r="EA48" s="2">
        <f t="shared" si="60"/>
        <v>2.2688810509990914E-2</v>
      </c>
      <c r="EB48" s="2">
        <f t="shared" si="148"/>
        <v>2.0707291444335705</v>
      </c>
      <c r="EC48" s="2">
        <f t="shared" si="149"/>
        <v>7.777070778488912E-2</v>
      </c>
      <c r="ED48" s="2">
        <f t="shared" si="149"/>
        <v>0.3436240264437827</v>
      </c>
      <c r="EE48" s="2">
        <f t="shared" si="150"/>
        <v>8.7334638578018726</v>
      </c>
      <c r="EF48" s="2">
        <f t="shared" si="61"/>
        <v>91.266536142198134</v>
      </c>
      <c r="EG48" s="10">
        <v>380</v>
      </c>
      <c r="EH48" s="2">
        <f t="shared" si="62"/>
        <v>6.333333333333333</v>
      </c>
      <c r="EI48" s="2">
        <v>59130</v>
      </c>
      <c r="EJ48" s="11">
        <v>380</v>
      </c>
      <c r="EK48" s="11">
        <v>751</v>
      </c>
      <c r="EL48" s="2">
        <f t="shared" si="151"/>
        <v>7505</v>
      </c>
      <c r="EM48" s="2">
        <f t="shared" si="5"/>
        <v>0.11252768380785995</v>
      </c>
      <c r="EN48" s="2">
        <f t="shared" si="152"/>
        <v>1.0034365183693993E-4</v>
      </c>
      <c r="EO48" s="2">
        <f t="shared" si="153"/>
        <v>5.9549960928557584E-2</v>
      </c>
      <c r="EP48" s="2">
        <f t="shared" si="63"/>
        <v>0.26423666803580659</v>
      </c>
      <c r="EQ48" s="2">
        <f t="shared" si="64"/>
        <v>9.2261348676010892E-5</v>
      </c>
      <c r="ER48" s="2">
        <f t="shared" si="6"/>
        <v>1.5550107401752826E-2</v>
      </c>
      <c r="ES48" s="2">
        <f t="shared" si="65"/>
        <v>1.4541559631608314</v>
      </c>
      <c r="ET48" s="2">
        <f t="shared" si="66"/>
        <v>5.4753435900465088E-2</v>
      </c>
      <c r="EU48" s="2">
        <f t="shared" si="66"/>
        <v>0.24295339980505087</v>
      </c>
      <c r="EV48" s="2">
        <f t="shared" si="154"/>
        <v>6.485792953628243</v>
      </c>
      <c r="EW48" s="2">
        <f t="shared" si="155"/>
        <v>93.514207046371752</v>
      </c>
      <c r="EX48" s="2">
        <v>380</v>
      </c>
      <c r="EY48" s="2">
        <f t="shared" si="67"/>
        <v>6.333333333333333</v>
      </c>
      <c r="EZ48" s="2">
        <v>62690</v>
      </c>
      <c r="FA48" s="11">
        <v>380</v>
      </c>
      <c r="FB48" s="11">
        <v>750</v>
      </c>
      <c r="FC48" s="2">
        <f t="shared" si="156"/>
        <v>7500</v>
      </c>
      <c r="FD48" s="2">
        <f t="shared" si="7"/>
        <v>0.11610977275148705</v>
      </c>
      <c r="FE48" s="2">
        <f t="shared" si="157"/>
        <v>1.0353788701218809E-4</v>
      </c>
      <c r="FF48" s="2">
        <f t="shared" si="158"/>
        <v>6.1206102325485373E-2</v>
      </c>
      <c r="FG48" s="2">
        <f t="shared" si="68"/>
        <v>0.26956746806025628</v>
      </c>
      <c r="FH48" s="2">
        <f t="shared" si="69"/>
        <v>1.1987053063674861E-4</v>
      </c>
      <c r="FI48" s="2">
        <f t="shared" si="8"/>
        <v>2.0556132615796072E-2</v>
      </c>
      <c r="FJ48" s="2">
        <f t="shared" si="70"/>
        <v>1.9005866925004073</v>
      </c>
      <c r="FK48" s="2">
        <f t="shared" si="200"/>
        <v>7.0861094191533996E-2</v>
      </c>
      <c r="FL48" s="2">
        <f t="shared" si="200"/>
        <v>0.31209054358028299</v>
      </c>
      <c r="FM48" s="2">
        <f t="shared" si="159"/>
        <v>7.5416213728876027</v>
      </c>
      <c r="FN48" s="2">
        <f t="shared" si="160"/>
        <v>92.458378627112396</v>
      </c>
      <c r="FO48" s="2">
        <v>380</v>
      </c>
      <c r="FP48" s="2">
        <f t="shared" si="72"/>
        <v>6.333333333333333</v>
      </c>
      <c r="FR48" s="35">
        <v>214</v>
      </c>
      <c r="FS48" s="35">
        <v>778</v>
      </c>
      <c r="FT48" s="2">
        <f t="shared" si="161"/>
        <v>7775</v>
      </c>
      <c r="GH48" s="2"/>
      <c r="GI48" s="2">
        <v>190</v>
      </c>
      <c r="GJ48" s="11">
        <v>775</v>
      </c>
      <c r="GK48" s="2">
        <f t="shared" si="167"/>
        <v>3875</v>
      </c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11"/>
      <c r="HA48" s="11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S48" s="2"/>
      <c r="IG48" s="2"/>
      <c r="IH48" s="2">
        <v>190</v>
      </c>
      <c r="II48" s="11">
        <v>800</v>
      </c>
      <c r="IJ48" s="2">
        <f t="shared" si="177"/>
        <v>4000</v>
      </c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Y48" s="2"/>
      <c r="IZ48" s="2"/>
      <c r="JA48" s="2"/>
      <c r="JB48" s="2"/>
      <c r="JC48" s="2"/>
      <c r="JD48" s="2"/>
      <c r="JF48" s="2"/>
      <c r="JG48" s="2"/>
      <c r="JH48" s="2"/>
      <c r="JI48" s="2"/>
      <c r="KG48" s="2"/>
      <c r="KH48" s="2"/>
      <c r="KI48" s="2"/>
      <c r="KJ48" s="2"/>
      <c r="KK48" s="2"/>
      <c r="KL48" s="2"/>
      <c r="KM48" s="2"/>
      <c r="KN48" s="2"/>
      <c r="KO48" s="2"/>
      <c r="KP48" s="2"/>
      <c r="KQ48" s="2"/>
      <c r="KR48" s="2"/>
      <c r="KS48" s="2"/>
      <c r="KW48" s="2"/>
      <c r="LI48" s="10"/>
      <c r="LK48" s="2"/>
    </row>
    <row r="49" spans="1:323" x14ac:dyDescent="0.25">
      <c r="A49" s="10">
        <v>620</v>
      </c>
      <c r="B49" s="2">
        <f t="shared" si="21"/>
        <v>10.333333333333334</v>
      </c>
      <c r="C49" s="2">
        <v>23970</v>
      </c>
      <c r="D49" s="11">
        <v>690</v>
      </c>
      <c r="E49" s="11">
        <v>674</v>
      </c>
      <c r="F49" s="2">
        <f t="shared" si="114"/>
        <v>6735</v>
      </c>
      <c r="G49" s="2">
        <f t="shared" si="115"/>
        <v>5.0430213836134587E-2</v>
      </c>
      <c r="H49" s="2">
        <f t="shared" si="116"/>
        <v>4.4969838958704844E-5</v>
      </c>
      <c r="I49" s="2">
        <f t="shared" si="117"/>
        <v>2.7248683145766412E-2</v>
      </c>
      <c r="J49" s="2">
        <f t="shared" si="22"/>
        <v>0.1204319102341858</v>
      </c>
      <c r="K49" s="2">
        <f t="shared" si="23"/>
        <v>1.647413388255064E-5</v>
      </c>
      <c r="L49" s="2">
        <f t="shared" si="0"/>
        <v>2.674173020483432E-3</v>
      </c>
      <c r="M49" s="2">
        <f t="shared" si="24"/>
        <v>0.26212059673992655</v>
      </c>
      <c r="N49" s="2">
        <f t="shared" si="195"/>
        <v>9.9822117370438872E-3</v>
      </c>
      <c r="O49" s="2">
        <f t="shared" si="195"/>
        <v>4.4118712872225012E-2</v>
      </c>
      <c r="P49" s="2">
        <f t="shared" si="118"/>
        <v>1.980689083258768</v>
      </c>
      <c r="Q49" s="2">
        <f t="shared" si="119"/>
        <v>98.019310916741233</v>
      </c>
      <c r="R49" s="10">
        <v>1050</v>
      </c>
      <c r="S49" s="2">
        <f t="shared" si="26"/>
        <v>17.5</v>
      </c>
      <c r="T49" s="2">
        <v>23976</v>
      </c>
      <c r="U49" s="11">
        <v>1030</v>
      </c>
      <c r="V49" s="11">
        <v>673</v>
      </c>
      <c r="W49" s="2">
        <f t="shared" si="120"/>
        <v>6735</v>
      </c>
      <c r="X49" s="2">
        <f t="shared" si="27"/>
        <v>6.8546887702178566E-2</v>
      </c>
      <c r="Y49" s="2">
        <f t="shared" si="28"/>
        <v>6.1124914344080599E-5</v>
      </c>
      <c r="Z49" s="2">
        <f t="shared" si="121"/>
        <v>3.6907455788137561E-2</v>
      </c>
      <c r="AA49" s="2">
        <f t="shared" si="29"/>
        <v>0.16278296367514186</v>
      </c>
      <c r="AB49" s="2">
        <f t="shared" si="30"/>
        <v>2.2638932325480083E-5</v>
      </c>
      <c r="AC49" s="2">
        <f t="shared" si="1"/>
        <v>3.7846794415736557E-3</v>
      </c>
      <c r="AD49" s="2">
        <f t="shared" si="31"/>
        <v>0.35946224714957259</v>
      </c>
      <c r="AE49" s="2">
        <f t="shared" si="196"/>
        <v>1.3669473452181771E-2</v>
      </c>
      <c r="AF49" s="2">
        <f t="shared" si="196"/>
        <v>6.0290186709104174E-2</v>
      </c>
      <c r="AG49" s="2">
        <f t="shared" si="122"/>
        <v>5.0217455140376162</v>
      </c>
      <c r="AH49" s="2">
        <f t="shared" si="33"/>
        <v>94.978254485962381</v>
      </c>
      <c r="AI49" s="2">
        <v>1200</v>
      </c>
      <c r="AJ49" s="2">
        <f t="shared" si="34"/>
        <v>20</v>
      </c>
      <c r="AK49" s="2">
        <v>32947</v>
      </c>
      <c r="AL49" s="11">
        <v>540</v>
      </c>
      <c r="AM49" s="11">
        <v>678</v>
      </c>
      <c r="AN49" s="2">
        <f t="shared" si="123"/>
        <v>6770</v>
      </c>
      <c r="AO49" s="2">
        <f t="shared" si="2"/>
        <v>6.5134620609308191E-2</v>
      </c>
      <c r="AP49" s="2">
        <f t="shared" si="124"/>
        <v>5.8082113412300354E-5</v>
      </c>
      <c r="AQ49" s="2">
        <f t="shared" si="125"/>
        <v>3.4883115638284272E-2</v>
      </c>
      <c r="AR49" s="2">
        <f t="shared" si="35"/>
        <v>0.15471014679423911</v>
      </c>
      <c r="AS49" s="2">
        <f t="shared" si="36"/>
        <v>2.5039536026382588E-5</v>
      </c>
      <c r="AT49" s="2">
        <f t="shared" si="3"/>
        <v>4.2661154274881647E-3</v>
      </c>
      <c r="AU49" s="2">
        <f t="shared" si="37"/>
        <v>0.39979035141514019</v>
      </c>
      <c r="AV49" s="2">
        <f t="shared" si="197"/>
        <v>1.5038313508618168E-2</v>
      </c>
      <c r="AW49" s="2">
        <f t="shared" si="197"/>
        <v>6.6696441756558034E-2</v>
      </c>
      <c r="AX49" s="2">
        <f t="shared" si="126"/>
        <v>6.2870289821174179</v>
      </c>
      <c r="AY49" s="2">
        <f t="shared" si="127"/>
        <v>93.71297101788258</v>
      </c>
      <c r="AZ49" s="2">
        <v>510</v>
      </c>
      <c r="BA49" s="2">
        <f t="shared" si="39"/>
        <v>8.5</v>
      </c>
      <c r="BB49" s="2">
        <v>31867</v>
      </c>
      <c r="BC49" s="11">
        <v>480</v>
      </c>
      <c r="BD49" s="11">
        <v>700</v>
      </c>
      <c r="BE49" s="2">
        <f t="shared" si="128"/>
        <v>7005</v>
      </c>
      <c r="BF49" s="2">
        <f t="shared" si="40"/>
        <v>7.398008125581429E-2</v>
      </c>
      <c r="BG49" s="2">
        <f t="shared" si="41"/>
        <v>6.5969824181908883E-5</v>
      </c>
      <c r="BH49" s="2">
        <f t="shared" si="129"/>
        <v>3.9499916129078057E-2</v>
      </c>
      <c r="BI49" s="2">
        <f t="shared" si="130"/>
        <v>0.17476292420616785</v>
      </c>
      <c r="BJ49" s="2">
        <f t="shared" si="131"/>
        <v>3.7211658099131112E-5</v>
      </c>
      <c r="BK49" s="2">
        <f t="shared" si="4"/>
        <v>6.1107032624849083E-3</v>
      </c>
      <c r="BL49" s="2">
        <f t="shared" si="132"/>
        <v>0.59269962462114856</v>
      </c>
      <c r="BM49" s="2">
        <f t="shared" si="133"/>
        <v>2.2280753635852735E-2</v>
      </c>
      <c r="BN49" s="2">
        <f t="shared" si="133"/>
        <v>9.8578681691234127E-2</v>
      </c>
      <c r="BO49" s="2">
        <f t="shared" si="134"/>
        <v>3.1451570086719549</v>
      </c>
      <c r="BP49" s="2">
        <f t="shared" si="135"/>
        <v>96.854842991328042</v>
      </c>
      <c r="BQ49" s="10">
        <v>390</v>
      </c>
      <c r="BR49" s="2">
        <f t="shared" si="42"/>
        <v>6.5</v>
      </c>
      <c r="BS49" s="2">
        <v>18545</v>
      </c>
      <c r="BT49" s="11">
        <v>320</v>
      </c>
      <c r="BU49" s="11">
        <v>699</v>
      </c>
      <c r="BV49" s="2">
        <f t="shared" si="136"/>
        <v>6990</v>
      </c>
      <c r="BW49" s="2">
        <f t="shared" si="43"/>
        <v>4.1534930528293136E-2</v>
      </c>
      <c r="BX49" s="2">
        <f t="shared" si="137"/>
        <v>3.7037700119367609E-5</v>
      </c>
      <c r="BY49" s="2">
        <f t="shared" si="138"/>
        <v>2.1959591486787954E-2</v>
      </c>
      <c r="BZ49" s="2">
        <f t="shared" si="44"/>
        <v>9.7130232509987244E-2</v>
      </c>
      <c r="CA49" s="2">
        <f t="shared" si="45"/>
        <v>3.227489262906771E-5</v>
      </c>
      <c r="CB49" s="2">
        <f t="shared" si="46"/>
        <v>5.2552614216071908E-3</v>
      </c>
      <c r="CC49" s="2">
        <f t="shared" si="47"/>
        <v>0.51392231853932058</v>
      </c>
      <c r="CD49" s="2">
        <f t="shared" si="198"/>
        <v>1.9135730758931688E-2</v>
      </c>
      <c r="CE49" s="2">
        <f t="shared" si="198"/>
        <v>8.4639915955714198E-2</v>
      </c>
      <c r="CF49" s="2">
        <f t="shared" si="139"/>
        <v>2.2080392753991145</v>
      </c>
      <c r="CG49" s="2">
        <f t="shared" si="140"/>
        <v>97.791960724600884</v>
      </c>
      <c r="CH49" s="40">
        <v>390</v>
      </c>
      <c r="CI49" s="40">
        <v>6.5</v>
      </c>
      <c r="CJ49" s="40">
        <v>33222</v>
      </c>
      <c r="CK49" s="40">
        <v>390</v>
      </c>
      <c r="CL49" s="40">
        <v>724</v>
      </c>
      <c r="CM49" s="40">
        <v>7240</v>
      </c>
      <c r="CN49" s="40">
        <v>7.010892796366866E-2</v>
      </c>
      <c r="CO49" s="40">
        <v>6.2517823349671439E-5</v>
      </c>
      <c r="CP49" s="40">
        <v>3.8622849617522319E-2</v>
      </c>
      <c r="CQ49" s="40">
        <v>0.17020619614804608</v>
      </c>
      <c r="CR49" s="40">
        <v>4.815771114234089E-5</v>
      </c>
      <c r="CS49" s="40">
        <v>7.9131236386784983E-3</v>
      </c>
      <c r="CT49" s="40">
        <v>0.76401061225829248</v>
      </c>
      <c r="CU49" s="40">
        <v>2.9751324273903826E-2</v>
      </c>
      <c r="CV49" s="40">
        <v>0.13111046401741522</v>
      </c>
      <c r="CW49" s="40">
        <v>3.4501864063022327</v>
      </c>
      <c r="CX49" s="40">
        <v>96.549813593697763</v>
      </c>
      <c r="CY49" s="10">
        <v>420</v>
      </c>
      <c r="CZ49" s="2">
        <f t="shared" si="49"/>
        <v>7</v>
      </c>
      <c r="DA49" s="2">
        <v>28226</v>
      </c>
      <c r="DB49" s="11">
        <v>360</v>
      </c>
      <c r="DC49" s="11">
        <v>724</v>
      </c>
      <c r="DD49" s="2">
        <f t="shared" si="141"/>
        <v>7240</v>
      </c>
      <c r="DE49" s="2">
        <f t="shared" si="50"/>
        <v>6.3217306502647716E-2</v>
      </c>
      <c r="DF49" s="2">
        <f t="shared" si="51"/>
        <v>5.6372398143395506E-5</v>
      </c>
      <c r="DG49" s="2">
        <f t="shared" si="142"/>
        <v>3.330756733355239E-2</v>
      </c>
      <c r="DH49" s="2">
        <f t="shared" si="52"/>
        <v>0.14648737694800393</v>
      </c>
      <c r="DI49" s="2">
        <f t="shared" si="53"/>
        <v>5.2806866509784995E-5</v>
      </c>
      <c r="DJ49" s="2">
        <f t="shared" si="54"/>
        <v>8.6773363349751838E-3</v>
      </c>
      <c r="DK49" s="2">
        <f t="shared" si="55"/>
        <v>0.8360845274776294</v>
      </c>
      <c r="DL49" s="2">
        <f t="shared" si="199"/>
        <v>3.1200877022732134E-2</v>
      </c>
      <c r="DM49" s="2">
        <f t="shared" si="199"/>
        <v>0.13722210895099346</v>
      </c>
      <c r="DN49" s="2">
        <f t="shared" si="143"/>
        <v>3.6473296410469902</v>
      </c>
      <c r="DO49" s="2">
        <f t="shared" si="57"/>
        <v>96.352670358953006</v>
      </c>
      <c r="DP49" s="6">
        <v>420</v>
      </c>
      <c r="DQ49" s="2">
        <f t="shared" si="58"/>
        <v>7</v>
      </c>
      <c r="DR49" s="2">
        <v>75653</v>
      </c>
      <c r="DS49" s="11">
        <v>195</v>
      </c>
      <c r="DT49" s="11">
        <v>750</v>
      </c>
      <c r="DU49" s="2">
        <f t="shared" si="144"/>
        <v>3750</v>
      </c>
      <c r="DV49" s="2">
        <f t="shared" si="145"/>
        <v>0.16480789068785404</v>
      </c>
      <c r="DW49" s="2">
        <f t="shared" si="59"/>
        <v>1.469631742478588E-4</v>
      </c>
      <c r="DX49" s="2">
        <f>(DW49+DW48)/2*(CH52-CH48)*60</f>
        <v>0.34370652268584784</v>
      </c>
      <c r="DY49" s="2">
        <f t="shared" si="146"/>
        <v>1.5186414346000126</v>
      </c>
      <c r="DZ49" s="2">
        <f t="shared" si="147"/>
        <v>1.371878106948294E-4</v>
      </c>
      <c r="EA49" s="2">
        <f t="shared" si="60"/>
        <v>2.4286934009357716E-2</v>
      </c>
      <c r="EB49" s="2">
        <f t="shared" si="148"/>
        <v>2.1821545056948453</v>
      </c>
      <c r="EC49" s="2">
        <f t="shared" si="149"/>
        <v>0.32084463070510449</v>
      </c>
      <c r="ED49" s="2">
        <f t="shared" si="149"/>
        <v>1.4176278833761384</v>
      </c>
      <c r="EE49" s="2">
        <f>ED49+EE48</f>
        <v>10.151091741178011</v>
      </c>
      <c r="EF49" s="2">
        <f t="shared" si="61"/>
        <v>89.848908258821993</v>
      </c>
      <c r="EG49" s="10">
        <v>390</v>
      </c>
      <c r="EH49" s="2">
        <f t="shared" si="62"/>
        <v>6.5</v>
      </c>
      <c r="EI49" s="2">
        <v>59250</v>
      </c>
      <c r="EJ49" s="11">
        <v>390</v>
      </c>
      <c r="EK49" s="11">
        <v>751</v>
      </c>
      <c r="EL49" s="2">
        <f t="shared" si="151"/>
        <v>7510</v>
      </c>
      <c r="EM49" s="2">
        <f t="shared" si="5"/>
        <v>0.11275605049240152</v>
      </c>
      <c r="EN49" s="2">
        <f t="shared" si="152"/>
        <v>1.0054729192184494E-4</v>
      </c>
      <c r="EO49" s="2">
        <f t="shared" si="153"/>
        <v>6.026728312763547E-2</v>
      </c>
      <c r="EP49" s="2">
        <f t="shared" si="63"/>
        <v>0.26741958914670128</v>
      </c>
      <c r="EQ49" s="2">
        <f t="shared" si="64"/>
        <v>9.2448586319189007E-5</v>
      </c>
      <c r="ER49" s="2">
        <f t="shared" si="6"/>
        <v>1.5622742590334819E-2</v>
      </c>
      <c r="ES49" s="2">
        <f t="shared" si="65"/>
        <v>1.4571070660794736</v>
      </c>
      <c r="ET49" s="2">
        <f t="shared" si="66"/>
        <v>5.5412980498559979E-2</v>
      </c>
      <c r="EU49" s="2">
        <f t="shared" si="66"/>
        <v>0.24587994861052681</v>
      </c>
      <c r="EV49" s="2">
        <f t="shared" si="154"/>
        <v>6.7316729022387696</v>
      </c>
      <c r="EW49" s="2">
        <f t="shared" si="155"/>
        <v>93.26832709776123</v>
      </c>
      <c r="EX49" s="2">
        <v>390</v>
      </c>
      <c r="EY49" s="2">
        <f t="shared" si="67"/>
        <v>6.5</v>
      </c>
      <c r="EZ49" s="2">
        <v>62571</v>
      </c>
      <c r="FA49" s="11">
        <v>390</v>
      </c>
      <c r="FB49" s="11">
        <v>750</v>
      </c>
      <c r="FC49" s="2">
        <f t="shared" si="156"/>
        <v>7500</v>
      </c>
      <c r="FD49" s="2">
        <f t="shared" si="7"/>
        <v>0.11588936976923428</v>
      </c>
      <c r="FE49" s="2">
        <f t="shared" si="157"/>
        <v>1.0334134835284131E-4</v>
      </c>
      <c r="FF49" s="2">
        <f t="shared" si="158"/>
        <v>6.2063770609508816E-2</v>
      </c>
      <c r="FG49" s="2">
        <f t="shared" si="68"/>
        <v>0.27334486049296336</v>
      </c>
      <c r="FH49" s="2">
        <f t="shared" si="69"/>
        <v>1.1964298887337691E-4</v>
      </c>
      <c r="FI49" s="2">
        <f t="shared" si="8"/>
        <v>2.0587578916898087E-2</v>
      </c>
      <c r="FJ49" s="2">
        <f t="shared" si="70"/>
        <v>1.8969789429963788</v>
      </c>
      <c r="FK49" s="2">
        <f t="shared" si="200"/>
        <v>7.1854055853037654E-2</v>
      </c>
      <c r="FL49" s="2">
        <f t="shared" si="200"/>
        <v>0.31646380295806548</v>
      </c>
      <c r="FM49" s="2">
        <f t="shared" si="159"/>
        <v>7.8580851758456678</v>
      </c>
      <c r="FN49" s="2">
        <f t="shared" si="160"/>
        <v>92.141914824154327</v>
      </c>
      <c r="FO49" s="2">
        <v>390</v>
      </c>
      <c r="FP49" s="2">
        <f t="shared" si="72"/>
        <v>6.5</v>
      </c>
      <c r="FR49" s="35">
        <v>216</v>
      </c>
      <c r="FS49" s="35">
        <v>779</v>
      </c>
      <c r="FT49" s="2">
        <f t="shared" si="161"/>
        <v>1557</v>
      </c>
      <c r="GH49" s="2"/>
      <c r="GI49" s="2">
        <v>195</v>
      </c>
      <c r="GJ49" s="11">
        <v>774</v>
      </c>
      <c r="GK49" s="2">
        <f t="shared" si="167"/>
        <v>3872.5</v>
      </c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11"/>
      <c r="HA49" s="11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S49" s="2"/>
      <c r="IG49" s="2"/>
      <c r="IH49" s="2">
        <v>195</v>
      </c>
      <c r="II49" s="11">
        <v>800</v>
      </c>
      <c r="IJ49" s="2">
        <f t="shared" si="177"/>
        <v>4000</v>
      </c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Y49" s="2"/>
      <c r="IZ49" s="2"/>
      <c r="JA49" s="2"/>
      <c r="JB49" s="2"/>
      <c r="JC49" s="2"/>
      <c r="JD49" s="2"/>
      <c r="JF49" s="2"/>
      <c r="JG49" s="2"/>
      <c r="JH49" s="2"/>
      <c r="JI49" s="2"/>
      <c r="KG49" s="2"/>
      <c r="KH49" s="2"/>
      <c r="KI49" s="2"/>
      <c r="KJ49" s="2"/>
      <c r="KK49" s="2"/>
      <c r="KL49" s="2"/>
      <c r="KM49" s="2"/>
      <c r="KN49" s="2"/>
      <c r="KO49" s="2"/>
      <c r="KP49" s="2"/>
      <c r="KQ49" s="2"/>
      <c r="KR49" s="2"/>
      <c r="KS49" s="2"/>
      <c r="KW49" s="2"/>
      <c r="LI49" s="10"/>
      <c r="LK49" s="2"/>
    </row>
    <row r="50" spans="1:323" x14ac:dyDescent="0.25">
      <c r="A50" s="10">
        <v>630</v>
      </c>
      <c r="B50" s="2">
        <f t="shared" si="21"/>
        <v>10.5</v>
      </c>
      <c r="C50" s="2">
        <v>24492</v>
      </c>
      <c r="D50" s="12">
        <v>700</v>
      </c>
      <c r="E50" s="12">
        <v>673</v>
      </c>
      <c r="F50" s="2">
        <f t="shared" si="114"/>
        <v>6735</v>
      </c>
      <c r="G50" s="2">
        <f t="shared" si="115"/>
        <v>5.1528443774493463E-2</v>
      </c>
      <c r="H50" s="2">
        <f t="shared" si="116"/>
        <v>4.5949157103737974E-5</v>
      </c>
      <c r="I50" s="2">
        <f t="shared" si="117"/>
        <v>2.7275698818732843E-2</v>
      </c>
      <c r="J50" s="2">
        <f t="shared" si="22"/>
        <v>0.12055131230158864</v>
      </c>
      <c r="K50" s="2">
        <f t="shared" si="23"/>
        <v>1.68328947455749E-5</v>
      </c>
      <c r="L50" s="2">
        <f t="shared" si="0"/>
        <v>2.733640716498746E-3</v>
      </c>
      <c r="M50" s="2">
        <f t="shared" si="24"/>
        <v>0.26782885504189746</v>
      </c>
      <c r="N50" s="2">
        <f t="shared" si="195"/>
        <v>9.992108588437661E-3</v>
      </c>
      <c r="O50" s="2">
        <f t="shared" si="195"/>
        <v>4.4162454315151992E-2</v>
      </c>
      <c r="P50" s="2">
        <f t="shared" si="118"/>
        <v>2.02485153757392</v>
      </c>
      <c r="Q50" s="2">
        <f t="shared" si="119"/>
        <v>97.975148462426077</v>
      </c>
      <c r="R50" s="10">
        <v>1060</v>
      </c>
      <c r="S50" s="2">
        <f t="shared" si="26"/>
        <v>17.666666666666668</v>
      </c>
      <c r="T50" s="2">
        <v>23144</v>
      </c>
      <c r="U50" s="11">
        <v>1040</v>
      </c>
      <c r="V50" s="11">
        <v>675</v>
      </c>
      <c r="W50" s="2">
        <f t="shared" si="120"/>
        <v>6740</v>
      </c>
      <c r="X50" s="2">
        <f t="shared" si="27"/>
        <v>6.6168216924391926E-2</v>
      </c>
      <c r="Y50" s="2">
        <f t="shared" si="28"/>
        <v>5.9003796195337068E-5</v>
      </c>
      <c r="Z50" s="2">
        <f t="shared" si="121"/>
        <v>3.60386131618253E-2</v>
      </c>
      <c r="AA50" s="2">
        <f t="shared" si="29"/>
        <v>0.1589508713605082</v>
      </c>
      <c r="AB50" s="2">
        <f t="shared" si="30"/>
        <v>2.1853330402940903E-5</v>
      </c>
      <c r="AC50" s="2">
        <f t="shared" si="1"/>
        <v>3.6556117651200559E-3</v>
      </c>
      <c r="AD50" s="2">
        <f t="shared" si="31"/>
        <v>0.34698841541665459</v>
      </c>
      <c r="AE50" s="2">
        <f t="shared" si="196"/>
        <v>1.3347678818526297E-2</v>
      </c>
      <c r="AF50" s="2">
        <f t="shared" si="196"/>
        <v>5.8870888547185606E-2</v>
      </c>
      <c r="AG50" s="2">
        <f t="shared" si="122"/>
        <v>5.080616402584802</v>
      </c>
      <c r="AH50" s="2">
        <f t="shared" si="33"/>
        <v>94.919383597415191</v>
      </c>
      <c r="AI50" s="2">
        <v>1210</v>
      </c>
      <c r="AJ50" s="2">
        <f t="shared" si="34"/>
        <v>20.166666666666668</v>
      </c>
      <c r="AK50" s="2">
        <v>33546</v>
      </c>
      <c r="AL50" s="12">
        <v>560</v>
      </c>
      <c r="AM50" s="12">
        <v>675</v>
      </c>
      <c r="AN50" s="2">
        <f t="shared" si="123"/>
        <v>13530</v>
      </c>
      <c r="AO50" s="2">
        <f t="shared" si="2"/>
        <v>6.6318814549423399E-2</v>
      </c>
      <c r="AP50" s="2">
        <f t="shared" si="124"/>
        <v>5.9138087732692722E-5</v>
      </c>
      <c r="AQ50" s="2">
        <f t="shared" si="125"/>
        <v>3.5166060343497917E-2</v>
      </c>
      <c r="AR50" s="2">
        <f t="shared" si="35"/>
        <v>0.15596503518586585</v>
      </c>
      <c r="AS50" s="2">
        <f t="shared" si="36"/>
        <v>2.5494772681610769E-5</v>
      </c>
      <c r="AT50" s="2">
        <f t="shared" si="3"/>
        <v>4.3467952041892346E-3</v>
      </c>
      <c r="AU50" s="2">
        <f t="shared" si="37"/>
        <v>0.40705882564641049</v>
      </c>
      <c r="AV50" s="2">
        <f t="shared" si="197"/>
        <v>1.5160292612398004E-2</v>
      </c>
      <c r="AW50" s="2">
        <f t="shared" si="197"/>
        <v>6.723743142179589E-2</v>
      </c>
      <c r="AX50" s="2">
        <f t="shared" si="126"/>
        <v>6.3542664135392135</v>
      </c>
      <c r="AY50" s="2">
        <f t="shared" si="127"/>
        <v>93.645733586460793</v>
      </c>
      <c r="AZ50" s="2">
        <v>520</v>
      </c>
      <c r="BA50" s="2">
        <f t="shared" si="39"/>
        <v>8.6666666666666661</v>
      </c>
      <c r="BB50" s="2">
        <v>30164</v>
      </c>
      <c r="BC50" s="11">
        <v>490</v>
      </c>
      <c r="BD50" s="11">
        <v>701</v>
      </c>
      <c r="BE50" s="2">
        <f t="shared" si="128"/>
        <v>7005</v>
      </c>
      <c r="BF50" s="2">
        <f t="shared" si="40"/>
        <v>7.0026521825097499E-2</v>
      </c>
      <c r="BG50" s="2">
        <f t="shared" si="41"/>
        <v>6.2444339806793828E-5</v>
      </c>
      <c r="BH50" s="2">
        <f t="shared" si="129"/>
        <v>3.8524249196610807E-2</v>
      </c>
      <c r="BI50" s="2">
        <f t="shared" si="130"/>
        <v>0.1704461958968711</v>
      </c>
      <c r="BJ50" s="2">
        <f t="shared" si="131"/>
        <v>3.5223034954724023E-5</v>
      </c>
      <c r="BK50" s="2">
        <f t="shared" si="4"/>
        <v>5.7898893833794726E-3</v>
      </c>
      <c r="BL50" s="2">
        <f t="shared" si="132"/>
        <v>0.56102524483234439</v>
      </c>
      <c r="BM50" s="2">
        <f t="shared" si="133"/>
        <v>2.1730408301399027E-2</v>
      </c>
      <c r="BN50" s="2">
        <f t="shared" si="133"/>
        <v>9.6143740825586341E-2</v>
      </c>
      <c r="BO50" s="2">
        <f t="shared" si="134"/>
        <v>3.2413007494975412</v>
      </c>
      <c r="BP50" s="2">
        <f t="shared" si="135"/>
        <v>96.75869925050246</v>
      </c>
      <c r="BQ50" s="10">
        <v>400</v>
      </c>
      <c r="BR50" s="2">
        <f t="shared" si="42"/>
        <v>6.666666666666667</v>
      </c>
      <c r="BS50" s="2">
        <v>19649</v>
      </c>
      <c r="BT50" s="11">
        <v>330</v>
      </c>
      <c r="BU50" s="11">
        <v>699</v>
      </c>
      <c r="BV50" s="2">
        <f t="shared" si="136"/>
        <v>6990</v>
      </c>
      <c r="BW50" s="2">
        <f t="shared" si="43"/>
        <v>4.4007541113530967E-2</v>
      </c>
      <c r="BX50" s="2">
        <f t="shared" si="137"/>
        <v>3.9242586661927962E-5</v>
      </c>
      <c r="BY50" s="2">
        <f t="shared" si="138"/>
        <v>2.288408603438867E-2</v>
      </c>
      <c r="BZ50" s="2">
        <f t="shared" si="44"/>
        <v>0.10121939648267313</v>
      </c>
      <c r="CA50" s="2">
        <f t="shared" si="45"/>
        <v>3.4196245094017329E-5</v>
      </c>
      <c r="CB50" s="2">
        <f t="shared" si="46"/>
        <v>5.5731383902974281E-3</v>
      </c>
      <c r="CC50" s="2">
        <f t="shared" si="47"/>
        <v>0.54451656171362151</v>
      </c>
      <c r="CD50" s="2">
        <f t="shared" si="198"/>
        <v>1.9941341316925511E-2</v>
      </c>
      <c r="CE50" s="2">
        <f t="shared" si="198"/>
        <v>8.8203240021078502E-2</v>
      </c>
      <c r="CF50" s="2">
        <f t="shared" si="139"/>
        <v>2.2962425154201931</v>
      </c>
      <c r="CG50" s="2">
        <f t="shared" si="140"/>
        <v>97.70375748457981</v>
      </c>
      <c r="CH50" s="40">
        <v>400</v>
      </c>
      <c r="CI50" s="40">
        <v>6.666666666666667</v>
      </c>
      <c r="CJ50" s="40">
        <v>33362</v>
      </c>
      <c r="CK50" s="40">
        <v>400</v>
      </c>
      <c r="CL50" s="40">
        <v>724</v>
      </c>
      <c r="CM50" s="40">
        <v>7240</v>
      </c>
      <c r="CN50" s="40">
        <v>7.0404372245015778E-2</v>
      </c>
      <c r="CO50" s="40">
        <v>6.278127814676233E-5</v>
      </c>
      <c r="CP50" s="40">
        <v>3.7589730448930131E-2</v>
      </c>
      <c r="CQ50" s="40">
        <v>0.16565336574855291</v>
      </c>
      <c r="CR50" s="40">
        <v>4.8360651349430397E-5</v>
      </c>
      <c r="CS50" s="40">
        <v>7.9569863495235447E-3</v>
      </c>
      <c r="CT50" s="40">
        <v>0.76723021028719363</v>
      </c>
      <c r="CU50" s="40">
        <v>2.8955508747531385E-2</v>
      </c>
      <c r="CV50" s="40">
        <v>0.12760340187879052</v>
      </c>
      <c r="CW50" s="40">
        <v>3.5777898081810231</v>
      </c>
      <c r="CX50" s="40">
        <v>96.422210191818976</v>
      </c>
      <c r="CY50" s="10">
        <v>430</v>
      </c>
      <c r="CZ50" s="2">
        <f t="shared" si="49"/>
        <v>7.166666666666667</v>
      </c>
      <c r="DA50" s="2">
        <v>27941</v>
      </c>
      <c r="DB50" s="11">
        <v>370</v>
      </c>
      <c r="DC50" s="11">
        <v>724</v>
      </c>
      <c r="DD50" s="2">
        <f t="shared" si="141"/>
        <v>7240</v>
      </c>
      <c r="DE50" s="2">
        <f t="shared" si="50"/>
        <v>6.2578996704828166E-2</v>
      </c>
      <c r="DF50" s="2">
        <f t="shared" si="51"/>
        <v>5.5803201889201945E-5</v>
      </c>
      <c r="DG50" s="2">
        <f t="shared" si="142"/>
        <v>3.3652680009779237E-2</v>
      </c>
      <c r="DH50" s="2">
        <f t="shared" si="52"/>
        <v>0.14800518970766019</v>
      </c>
      <c r="DI50" s="2">
        <f t="shared" si="53"/>
        <v>5.2273671690990676E-5</v>
      </c>
      <c r="DJ50" s="2">
        <f t="shared" si="54"/>
        <v>8.6020983747302718E-3</v>
      </c>
      <c r="DK50" s="2">
        <f t="shared" si="55"/>
        <v>0.82764252045108933</v>
      </c>
      <c r="DL50" s="2">
        <f t="shared" si="199"/>
        <v>3.1524161460232701E-2</v>
      </c>
      <c r="DM50" s="2">
        <f t="shared" si="199"/>
        <v>0.13864392066072656</v>
      </c>
      <c r="DN50" s="2">
        <f t="shared" si="143"/>
        <v>3.7859735617077166</v>
      </c>
      <c r="DO50" s="2">
        <f t="shared" si="57"/>
        <v>96.214026438292279</v>
      </c>
      <c r="DP50" s="6">
        <v>430</v>
      </c>
      <c r="DQ50" s="2">
        <f t="shared" si="58"/>
        <v>7.166666666666667</v>
      </c>
      <c r="DR50" s="2">
        <v>76948</v>
      </c>
      <c r="DS50" s="11">
        <v>200</v>
      </c>
      <c r="DT50" s="11">
        <v>751</v>
      </c>
      <c r="DU50" s="2">
        <f t="shared" si="144"/>
        <v>3752.5</v>
      </c>
      <c r="DV50" s="2">
        <f t="shared" si="145"/>
        <v>0.16762901104581432</v>
      </c>
      <c r="DW50" s="2">
        <f t="shared" si="59"/>
        <v>1.4947883536706066E-4</v>
      </c>
      <c r="DX50" s="2">
        <f>(DW50+DW49)/2*(CH50-CH49)*60</f>
        <v>8.8932602884475853E-2</v>
      </c>
      <c r="DY50" s="2">
        <f t="shared" si="146"/>
        <v>0.39294202091892566</v>
      </c>
      <c r="DZ50" s="2">
        <f t="shared" si="147"/>
        <v>1.3953614076567662E-4</v>
      </c>
      <c r="EA50" s="2">
        <f t="shared" si="60"/>
        <v>2.4803929962491367E-2</v>
      </c>
      <c r="EB50" s="2">
        <f t="shared" si="148"/>
        <v>2.2195078173265692</v>
      </c>
      <c r="EC50" s="2">
        <f t="shared" si="149"/>
        <v>8.3017185438151828E-2</v>
      </c>
      <c r="ED50" s="2">
        <f t="shared" si="149"/>
        <v>0.36680519358511798</v>
      </c>
      <c r="EE50" s="2">
        <f t="shared" si="150"/>
        <v>10.517896934763129</v>
      </c>
      <c r="EF50" s="2">
        <f t="shared" si="61"/>
        <v>89.482103065236871</v>
      </c>
      <c r="EG50" s="10">
        <v>400</v>
      </c>
      <c r="EH50" s="2">
        <f t="shared" si="62"/>
        <v>6.666666666666667</v>
      </c>
      <c r="EI50" s="2">
        <v>60786</v>
      </c>
      <c r="EJ50" s="12">
        <v>400</v>
      </c>
      <c r="EK50" s="12">
        <v>750</v>
      </c>
      <c r="EL50" s="2">
        <f t="shared" si="151"/>
        <v>7505</v>
      </c>
      <c r="EM50" s="2">
        <f t="shared" si="5"/>
        <v>0.11567914405453365</v>
      </c>
      <c r="EN50" s="2">
        <f t="shared" si="152"/>
        <v>1.0315388500862896E-4</v>
      </c>
      <c r="EO50" s="2">
        <f t="shared" si="153"/>
        <v>6.1110353079142164E-2</v>
      </c>
      <c r="EP50" s="2">
        <f t="shared" si="63"/>
        <v>0.27116048152401939</v>
      </c>
      <c r="EQ50" s="2">
        <f t="shared" si="64"/>
        <v>9.4845228151868726E-5</v>
      </c>
      <c r="ER50" s="2">
        <f t="shared" si="6"/>
        <v>1.6070706648724793E-2</v>
      </c>
      <c r="ES50" s="2">
        <f t="shared" si="65"/>
        <v>1.4948811834380906</v>
      </c>
      <c r="ET50" s="2">
        <f t="shared" si="66"/>
        <v>5.6188144341317317E-2</v>
      </c>
      <c r="EU50" s="2">
        <f t="shared" si="66"/>
        <v>0.24931952619879355</v>
      </c>
      <c r="EV50" s="2">
        <f t="shared" si="154"/>
        <v>6.9809924284375633</v>
      </c>
      <c r="EW50" s="2">
        <f t="shared" si="155"/>
        <v>93.01900757156244</v>
      </c>
      <c r="EX50" s="2">
        <v>400</v>
      </c>
      <c r="EY50" s="2">
        <f t="shared" si="67"/>
        <v>6.666666666666667</v>
      </c>
      <c r="EZ50" s="2">
        <v>62486</v>
      </c>
      <c r="FA50" s="12">
        <v>400</v>
      </c>
      <c r="FB50" s="12">
        <v>750</v>
      </c>
      <c r="FC50" s="2">
        <f t="shared" si="156"/>
        <v>7500</v>
      </c>
      <c r="FD50" s="2">
        <f t="shared" si="7"/>
        <v>0.11573193906762513</v>
      </c>
      <c r="FE50" s="2">
        <f t="shared" si="157"/>
        <v>1.0320096359616502E-4</v>
      </c>
      <c r="FF50" s="2">
        <f t="shared" si="158"/>
        <v>6.196269358470189E-2</v>
      </c>
      <c r="FG50" s="2">
        <f t="shared" si="68"/>
        <v>0.27289969119413482</v>
      </c>
      <c r="FH50" s="2">
        <f t="shared" si="69"/>
        <v>1.194804590423971E-4</v>
      </c>
      <c r="FI50" s="2">
        <f t="shared" si="8"/>
        <v>2.0630351664629631E-2</v>
      </c>
      <c r="FJ50" s="2">
        <f t="shared" si="70"/>
        <v>1.8944019790649298</v>
      </c>
      <c r="FK50" s="2">
        <f t="shared" si="200"/>
        <v>7.1737034374732195E-2</v>
      </c>
      <c r="FL50" s="2">
        <f t="shared" si="200"/>
        <v>0.31594841017177572</v>
      </c>
      <c r="FM50" s="2">
        <f t="shared" si="159"/>
        <v>8.174033586017444</v>
      </c>
      <c r="FN50" s="2">
        <f t="shared" si="160"/>
        <v>91.825966413982556</v>
      </c>
      <c r="FO50" s="2">
        <v>400</v>
      </c>
      <c r="FP50" s="2">
        <f t="shared" si="72"/>
        <v>6.666666666666667</v>
      </c>
      <c r="FR50" s="35">
        <v>218</v>
      </c>
      <c r="FS50" s="35">
        <v>778</v>
      </c>
      <c r="FT50" s="2">
        <f t="shared" si="161"/>
        <v>1557</v>
      </c>
      <c r="GH50" s="2"/>
      <c r="GI50" s="2">
        <v>200</v>
      </c>
      <c r="GJ50" s="11">
        <v>774</v>
      </c>
      <c r="GK50" s="2">
        <f t="shared" si="167"/>
        <v>3870</v>
      </c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12"/>
      <c r="HA50" s="1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S50" s="2"/>
      <c r="IG50" s="2"/>
      <c r="IH50" s="32">
        <v>200</v>
      </c>
      <c r="II50" s="11">
        <v>800</v>
      </c>
      <c r="IJ50" s="2">
        <f t="shared" si="177"/>
        <v>4000</v>
      </c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Y50" s="2"/>
      <c r="IZ50" s="2"/>
      <c r="JA50" s="2"/>
      <c r="JB50" s="2"/>
      <c r="JC50" s="2"/>
      <c r="JD50" s="2"/>
      <c r="JF50" s="2"/>
      <c r="JG50" s="2"/>
      <c r="JH50" s="2"/>
      <c r="JI50" s="2"/>
      <c r="KG50" s="2"/>
      <c r="KH50" s="2"/>
      <c r="KI50" s="2"/>
      <c r="KJ50" s="2"/>
      <c r="KK50" s="2"/>
      <c r="KL50" s="2"/>
      <c r="KM50" s="2"/>
      <c r="KN50" s="2"/>
      <c r="KO50" s="2"/>
      <c r="KP50" s="2"/>
      <c r="KQ50" s="2"/>
      <c r="KR50" s="2"/>
      <c r="KS50" s="2"/>
      <c r="KW50" s="2"/>
      <c r="LI50" s="10"/>
      <c r="LK50" s="2"/>
    </row>
    <row r="51" spans="1:323" x14ac:dyDescent="0.25">
      <c r="A51" s="10">
        <v>640</v>
      </c>
      <c r="B51" s="2">
        <f t="shared" si="21"/>
        <v>10.666666666666666</v>
      </c>
      <c r="C51" s="2">
        <v>24430</v>
      </c>
      <c r="D51" s="11">
        <v>710</v>
      </c>
      <c r="E51" s="11">
        <v>673</v>
      </c>
      <c r="F51" s="2">
        <f t="shared" si="114"/>
        <v>6730</v>
      </c>
      <c r="G51" s="2">
        <f t="shared" si="115"/>
        <v>5.1398002670703713E-2</v>
      </c>
      <c r="H51" s="2">
        <f t="shared" si="116"/>
        <v>4.5832839622910272E-5</v>
      </c>
      <c r="I51" s="2">
        <f t="shared" si="117"/>
        <v>2.7534599017994474E-2</v>
      </c>
      <c r="J51" s="2">
        <f t="shared" si="22"/>
        <v>0.12169558211419915</v>
      </c>
      <c r="K51" s="2">
        <f t="shared" si="23"/>
        <v>1.6790283302073929E-5</v>
      </c>
      <c r="L51" s="2">
        <f t="shared" si="0"/>
        <v>2.7279619770762546E-3</v>
      </c>
      <c r="M51" s="2">
        <f t="shared" si="24"/>
        <v>0.26715086267652921</v>
      </c>
      <c r="N51" s="2">
        <f t="shared" si="195"/>
        <v>1.0086953414294648E-2</v>
      </c>
      <c r="O51" s="2">
        <f t="shared" si="195"/>
        <v>4.4581643143202218E-2</v>
      </c>
      <c r="P51" s="2">
        <f t="shared" si="118"/>
        <v>2.0694331807171222</v>
      </c>
      <c r="Q51" s="2">
        <f t="shared" si="119"/>
        <v>97.930566819282873</v>
      </c>
      <c r="R51" s="10">
        <v>1070</v>
      </c>
      <c r="S51" s="2">
        <f t="shared" si="26"/>
        <v>17.833333333333332</v>
      </c>
      <c r="T51" s="2">
        <v>22254</v>
      </c>
      <c r="U51" s="12">
        <v>1050</v>
      </c>
      <c r="V51" s="12">
        <v>675</v>
      </c>
      <c r="W51" s="2">
        <f t="shared" si="120"/>
        <v>6750</v>
      </c>
      <c r="X51" s="2">
        <f t="shared" si="27"/>
        <v>6.3623725347192281E-2</v>
      </c>
      <c r="Y51" s="2">
        <f t="shared" si="28"/>
        <v>5.6734811637185943E-5</v>
      </c>
      <c r="Z51" s="2">
        <f t="shared" si="121"/>
        <v>3.4721582349756898E-2</v>
      </c>
      <c r="AA51" s="2">
        <f t="shared" si="29"/>
        <v>0.1531420131159667</v>
      </c>
      <c r="AB51" s="2">
        <f t="shared" si="30"/>
        <v>2.101296296176318E-5</v>
      </c>
      <c r="AC51" s="2">
        <f t="shared" si="1"/>
        <v>3.5171372920032476E-3</v>
      </c>
      <c r="AD51" s="2">
        <f t="shared" si="31"/>
        <v>0.33364501368312449</v>
      </c>
      <c r="AE51" s="2">
        <f t="shared" si="196"/>
        <v>1.2859888009411223E-2</v>
      </c>
      <c r="AF51" s="2">
        <f t="shared" si="196"/>
        <v>5.6719452424981574E-2</v>
      </c>
      <c r="AG51" s="2">
        <f t="shared" si="122"/>
        <v>5.1373358550097832</v>
      </c>
      <c r="AH51" s="2">
        <f t="shared" si="33"/>
        <v>94.862664144990219</v>
      </c>
      <c r="AI51" s="2">
        <v>1220</v>
      </c>
      <c r="AJ51" s="2">
        <f t="shared" si="34"/>
        <v>20.333333333333332</v>
      </c>
      <c r="AK51" s="2">
        <v>32073</v>
      </c>
      <c r="AL51" s="11">
        <v>570</v>
      </c>
      <c r="AM51" s="11">
        <v>673</v>
      </c>
      <c r="AN51" s="2">
        <f t="shared" si="123"/>
        <v>6740</v>
      </c>
      <c r="AO51" s="2">
        <f t="shared" si="2"/>
        <v>6.3406765010542432E-2</v>
      </c>
      <c r="AP51" s="2">
        <f t="shared" si="124"/>
        <v>5.6541342868021633E-5</v>
      </c>
      <c r="AQ51" s="2">
        <f t="shared" si="125"/>
        <v>3.4703829180214314E-2</v>
      </c>
      <c r="AR51" s="2">
        <f t="shared" si="35"/>
        <v>0.15391499321524574</v>
      </c>
      <c r="AS51" s="2">
        <f t="shared" si="36"/>
        <v>2.4375300906734103E-5</v>
      </c>
      <c r="AT51" s="2">
        <f t="shared" si="3"/>
        <v>4.1588748700262324E-3</v>
      </c>
      <c r="AU51" s="2">
        <f t="shared" si="37"/>
        <v>0.38918493158520617</v>
      </c>
      <c r="AV51" s="2">
        <f t="shared" si="197"/>
        <v>1.4961022076503466E-2</v>
      </c>
      <c r="AW51" s="2">
        <f t="shared" si="197"/>
        <v>6.6353646435968083E-2</v>
      </c>
      <c r="AX51" s="2">
        <f t="shared" si="126"/>
        <v>6.4206200599751817</v>
      </c>
      <c r="AY51" s="2">
        <f t="shared" si="127"/>
        <v>93.579379940024822</v>
      </c>
      <c r="AZ51" s="2">
        <v>530</v>
      </c>
      <c r="BA51" s="2">
        <f t="shared" si="39"/>
        <v>8.8333333333333339</v>
      </c>
      <c r="BB51" s="2">
        <v>31194</v>
      </c>
      <c r="BC51" s="11">
        <v>500</v>
      </c>
      <c r="BD51" s="11">
        <v>701</v>
      </c>
      <c r="BE51" s="2">
        <f t="shared" si="128"/>
        <v>7010</v>
      </c>
      <c r="BF51" s="2">
        <f t="shared" si="40"/>
        <v>7.2417693999870428E-2</v>
      </c>
      <c r="BG51" s="2">
        <f t="shared" si="41"/>
        <v>6.4576605752987904E-5</v>
      </c>
      <c r="BH51" s="2">
        <f t="shared" si="129"/>
        <v>3.8106283667934518E-2</v>
      </c>
      <c r="BI51" s="2">
        <f t="shared" si="130"/>
        <v>0.16859695455240473</v>
      </c>
      <c r="BJ51" s="2">
        <f t="shared" si="131"/>
        <v>3.642578412603307E-5</v>
      </c>
      <c r="BK51" s="2">
        <f t="shared" si="4"/>
        <v>5.9934855768763702E-3</v>
      </c>
      <c r="BL51" s="2">
        <f t="shared" si="132"/>
        <v>0.58018238586726423</v>
      </c>
      <c r="BM51" s="2">
        <f t="shared" si="133"/>
        <v>2.149464610528996E-2</v>
      </c>
      <c r="BN51" s="2">
        <f t="shared" si="133"/>
        <v>9.5100637577603578E-2</v>
      </c>
      <c r="BO51" s="2">
        <f t="shared" si="134"/>
        <v>3.3364013870751448</v>
      </c>
      <c r="BP51" s="2">
        <f t="shared" si="135"/>
        <v>96.663598612924858</v>
      </c>
      <c r="BQ51" s="10">
        <v>410</v>
      </c>
      <c r="BR51" s="2">
        <f t="shared" si="42"/>
        <v>6.833333333333333</v>
      </c>
      <c r="BS51" s="2">
        <v>20504</v>
      </c>
      <c r="BT51" s="11">
        <v>340</v>
      </c>
      <c r="BU51" s="11">
        <v>699</v>
      </c>
      <c r="BV51" s="2">
        <f t="shared" si="136"/>
        <v>6990</v>
      </c>
      <c r="BW51" s="2">
        <f t="shared" si="43"/>
        <v>4.5922470506989617E-2</v>
      </c>
      <c r="BX51" s="2">
        <f t="shared" si="137"/>
        <v>4.0950175424508666E-5</v>
      </c>
      <c r="BY51" s="2">
        <f t="shared" si="138"/>
        <v>2.4057828625930991E-2</v>
      </c>
      <c r="BZ51" s="2">
        <f t="shared" si="44"/>
        <v>0.10641101814339357</v>
      </c>
      <c r="CA51" s="2">
        <f t="shared" si="45"/>
        <v>3.568424904105711E-5</v>
      </c>
      <c r="CB51" s="2">
        <f t="shared" si="46"/>
        <v>5.8211707377627065E-3</v>
      </c>
      <c r="CC51" s="2">
        <f t="shared" si="47"/>
        <v>0.56821047286763149</v>
      </c>
      <c r="CD51" s="2">
        <f t="shared" si="198"/>
        <v>2.0964148240522333E-2</v>
      </c>
      <c r="CE51" s="2">
        <f t="shared" si="198"/>
        <v>9.2727252881771083E-2</v>
      </c>
      <c r="CF51" s="2">
        <f t="shared" si="139"/>
        <v>2.3889697683019642</v>
      </c>
      <c r="CG51" s="2">
        <f t="shared" si="140"/>
        <v>97.611030231698038</v>
      </c>
      <c r="CH51" s="40">
        <v>410</v>
      </c>
      <c r="CI51" s="40">
        <v>6.833333333333333</v>
      </c>
      <c r="CJ51" s="40">
        <v>33101</v>
      </c>
      <c r="CK51" s="40">
        <v>410</v>
      </c>
      <c r="CL51" s="40">
        <v>725</v>
      </c>
      <c r="CM51" s="40">
        <v>7245</v>
      </c>
      <c r="CN51" s="40">
        <v>6.985357969193294E-2</v>
      </c>
      <c r="CO51" s="40">
        <v>6.2290123132185724E-5</v>
      </c>
      <c r="CP51" s="40">
        <v>3.752142038368441E-2</v>
      </c>
      <c r="CQ51" s="40">
        <v>0.16535233160738422</v>
      </c>
      <c r="CR51" s="40">
        <v>4.7982312820499236E-5</v>
      </c>
      <c r="CS51" s="40">
        <v>7.9051792404405234E-3</v>
      </c>
      <c r="CT51" s="40">
        <v>0.76122795967617041</v>
      </c>
      <c r="CU51" s="40">
        <v>2.8902889250978885E-2</v>
      </c>
      <c r="CV51" s="40">
        <v>0.12737151416361367</v>
      </c>
      <c r="CW51" s="40">
        <v>3.7051613223446367</v>
      </c>
      <c r="CX51" s="40">
        <v>96.294838677655363</v>
      </c>
      <c r="CY51" s="10">
        <v>440</v>
      </c>
      <c r="CZ51" s="2">
        <f t="shared" si="49"/>
        <v>7.333333333333333</v>
      </c>
      <c r="DA51" s="2">
        <v>27586</v>
      </c>
      <c r="DB51" s="12">
        <v>390</v>
      </c>
      <c r="DC51" s="12">
        <v>725</v>
      </c>
      <c r="DD51" s="2">
        <f t="shared" si="141"/>
        <v>14490</v>
      </c>
      <c r="DE51" s="2">
        <f t="shared" si="50"/>
        <v>6.178390906193014E-2</v>
      </c>
      <c r="DF51" s="2">
        <f t="shared" si="51"/>
        <v>5.5094203046259085E-5</v>
      </c>
      <c r="DG51" s="2">
        <f t="shared" si="142"/>
        <v>3.3269221480638309E-2</v>
      </c>
      <c r="DH51" s="2">
        <f t="shared" si="52"/>
        <v>0.14631873108581994</v>
      </c>
      <c r="DI51" s="2">
        <f t="shared" si="53"/>
        <v>5.1609516741264416E-5</v>
      </c>
      <c r="DJ51" s="2">
        <f t="shared" si="54"/>
        <v>8.5049216626086974E-3</v>
      </c>
      <c r="DK51" s="2">
        <f t="shared" si="55"/>
        <v>0.81712703801452191</v>
      </c>
      <c r="DL51" s="2">
        <f t="shared" si="199"/>
        <v>3.1164956529676529E-2</v>
      </c>
      <c r="DM51" s="2">
        <f t="shared" si="199"/>
        <v>0.13706412987213426</v>
      </c>
      <c r="DN51" s="2">
        <f t="shared" si="143"/>
        <v>3.923037691579851</v>
      </c>
      <c r="DO51" s="2">
        <f t="shared" si="57"/>
        <v>96.07696230842015</v>
      </c>
      <c r="DP51" s="6">
        <v>440</v>
      </c>
      <c r="DQ51" s="2">
        <f t="shared" si="58"/>
        <v>7.333333333333333</v>
      </c>
      <c r="DR51" s="2">
        <v>77294</v>
      </c>
      <c r="DS51" s="11">
        <v>205</v>
      </c>
      <c r="DT51" s="11">
        <v>749</v>
      </c>
      <c r="DU51" s="2">
        <f>(DT51+DT50)/2*(DS51-DS50)</f>
        <v>3750</v>
      </c>
      <c r="DV51" s="2">
        <f t="shared" si="145"/>
        <v>0.16838276212214964</v>
      </c>
      <c r="DW51" s="2">
        <f t="shared" si="59"/>
        <v>1.5015097339582035E-4</v>
      </c>
      <c r="DX51" s="2">
        <f>(DW51+DW50)/2*(CH51-CH50)*60</f>
        <v>8.9888942628864307E-2</v>
      </c>
      <c r="DY51" s="2">
        <f t="shared" si="146"/>
        <v>0.39716753619292749</v>
      </c>
      <c r="DZ51" s="2">
        <f t="shared" si="147"/>
        <v>1.4016357103943192E-4</v>
      </c>
      <c r="EA51" s="2">
        <f t="shared" si="60"/>
        <v>2.5019123202333113E-2</v>
      </c>
      <c r="EB51" s="2">
        <f t="shared" si="148"/>
        <v>2.2294879299324197</v>
      </c>
      <c r="EC51" s="2">
        <f t="shared" si="149"/>
        <v>8.3909913541532571E-2</v>
      </c>
      <c r="ED51" s="2">
        <f t="shared" si="149"/>
        <v>0.37074964560491586</v>
      </c>
      <c r="EE51" s="2">
        <f t="shared" si="150"/>
        <v>10.888646580368045</v>
      </c>
      <c r="EF51" s="2">
        <f t="shared" si="61"/>
        <v>89.111353419631953</v>
      </c>
      <c r="EG51" s="10">
        <v>410</v>
      </c>
      <c r="EH51" s="2">
        <f t="shared" si="62"/>
        <v>6.833333333333333</v>
      </c>
      <c r="EI51" s="2">
        <v>60380</v>
      </c>
      <c r="EJ51" s="11">
        <v>410</v>
      </c>
      <c r="EK51" s="11">
        <v>751</v>
      </c>
      <c r="EL51" s="2">
        <f t="shared" si="151"/>
        <v>7505</v>
      </c>
      <c r="EM51" s="2">
        <f t="shared" si="5"/>
        <v>0.11490650343850134</v>
      </c>
      <c r="EN51" s="2">
        <f t="shared" si="152"/>
        <v>1.0246490272136706E-4</v>
      </c>
      <c r="EO51" s="2">
        <f t="shared" si="153"/>
        <v>6.1685636318998809E-2</v>
      </c>
      <c r="EP51" s="2">
        <f t="shared" si="63"/>
        <v>0.2737131435930833</v>
      </c>
      <c r="EQ51" s="2">
        <f t="shared" si="64"/>
        <v>9.4211740792449501E-5</v>
      </c>
      <c r="ER51" s="2">
        <f t="shared" si="6"/>
        <v>1.6006674360901231E-2</v>
      </c>
      <c r="ES51" s="2">
        <f t="shared" si="65"/>
        <v>1.4848966185633523</v>
      </c>
      <c r="ET51" s="2">
        <f t="shared" si="66"/>
        <v>5.6717090683295474E-2</v>
      </c>
      <c r="EU51" s="2">
        <f t="shared" si="66"/>
        <v>0.25166658095407235</v>
      </c>
      <c r="EV51" s="2">
        <f t="shared" si="154"/>
        <v>7.2326590093916359</v>
      </c>
      <c r="EW51" s="2">
        <f t="shared" si="155"/>
        <v>92.767340990608361</v>
      </c>
      <c r="EX51" s="2">
        <v>410</v>
      </c>
      <c r="EY51" s="2">
        <f t="shared" si="67"/>
        <v>6.833333333333333</v>
      </c>
      <c r="EZ51" s="2">
        <v>63026</v>
      </c>
      <c r="FA51" s="11">
        <v>410</v>
      </c>
      <c r="FB51" s="11">
        <v>751</v>
      </c>
      <c r="FC51" s="2">
        <f t="shared" si="156"/>
        <v>7505</v>
      </c>
      <c r="FD51" s="2">
        <f t="shared" si="7"/>
        <v>0.11673208705431845</v>
      </c>
      <c r="FE51" s="2">
        <f t="shared" si="157"/>
        <v>1.0409281969740258E-4</v>
      </c>
      <c r="FF51" s="2">
        <f t="shared" si="158"/>
        <v>6.2188134988070271E-2</v>
      </c>
      <c r="FG51" s="2">
        <f t="shared" si="68"/>
        <v>0.27389259330671811</v>
      </c>
      <c r="FH51" s="2">
        <f t="shared" si="69"/>
        <v>1.205130014980335E-4</v>
      </c>
      <c r="FI51" s="2">
        <f t="shared" si="8"/>
        <v>2.0880744250935532E-2</v>
      </c>
      <c r="FJ51" s="2">
        <f t="shared" si="70"/>
        <v>1.910773279335312</v>
      </c>
      <c r="FK51" s="2">
        <f t="shared" si="200"/>
        <v>7.1998038162129172E-2</v>
      </c>
      <c r="FL51" s="2">
        <f t="shared" si="200"/>
        <v>0.31709793820002008</v>
      </c>
      <c r="FM51" s="2">
        <f t="shared" si="159"/>
        <v>8.4911315242174634</v>
      </c>
      <c r="FN51" s="2">
        <f t="shared" si="160"/>
        <v>91.508868475782535</v>
      </c>
      <c r="FO51" s="2">
        <v>410</v>
      </c>
      <c r="FP51" s="2">
        <f t="shared" si="72"/>
        <v>6.833333333333333</v>
      </c>
      <c r="FR51" s="35">
        <v>230</v>
      </c>
      <c r="FS51" s="35">
        <v>778</v>
      </c>
      <c r="FT51" s="2">
        <f>(FS51+FS50)/2*(FR51-FR50)</f>
        <v>9336</v>
      </c>
      <c r="GH51" s="2"/>
      <c r="GI51" s="2">
        <v>205</v>
      </c>
      <c r="GJ51" s="11">
        <v>774</v>
      </c>
      <c r="GK51" s="2">
        <f t="shared" si="167"/>
        <v>3870</v>
      </c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11"/>
      <c r="HA51" s="11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S51" s="2"/>
      <c r="IG51" s="2"/>
      <c r="IH51" s="2">
        <v>205</v>
      </c>
      <c r="II51" s="11">
        <v>800</v>
      </c>
      <c r="IJ51" s="2">
        <f t="shared" si="177"/>
        <v>4000</v>
      </c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Y51" s="2"/>
      <c r="IZ51" s="2"/>
      <c r="JA51" s="2"/>
      <c r="JB51" s="2"/>
      <c r="JC51" s="2"/>
      <c r="JD51" s="2"/>
      <c r="JF51" s="2"/>
      <c r="JG51" s="2"/>
      <c r="JH51" s="2"/>
      <c r="JI51" s="2"/>
      <c r="KG51" s="2"/>
      <c r="KH51" s="2"/>
      <c r="KI51" s="2"/>
      <c r="KJ51" s="2"/>
      <c r="KK51" s="2"/>
      <c r="KL51" s="2"/>
      <c r="KM51" s="2"/>
      <c r="KN51" s="2"/>
      <c r="KO51" s="2"/>
      <c r="KP51" s="2"/>
      <c r="KQ51" s="2"/>
      <c r="KR51" s="2"/>
      <c r="KS51" s="2"/>
      <c r="KW51" s="2"/>
      <c r="LI51" s="10"/>
      <c r="LK51" s="2"/>
    </row>
    <row r="52" spans="1:323" x14ac:dyDescent="0.25">
      <c r="A52" s="10">
        <v>650</v>
      </c>
      <c r="B52" s="2">
        <f t="shared" si="21"/>
        <v>10.833333333333334</v>
      </c>
      <c r="C52" s="2">
        <v>24179</v>
      </c>
      <c r="D52" s="11">
        <v>720</v>
      </c>
      <c r="E52" s="11">
        <v>674</v>
      </c>
      <c r="F52" s="2">
        <f t="shared" si="114"/>
        <v>6735</v>
      </c>
      <c r="G52" s="2">
        <f t="shared" si="115"/>
        <v>5.0869926589232298E-2</v>
      </c>
      <c r="H52" s="2">
        <f t="shared" si="116"/>
        <v>4.536194143439818E-5</v>
      </c>
      <c r="I52" s="2">
        <f t="shared" si="117"/>
        <v>2.7358434317192537E-2</v>
      </c>
      <c r="J52" s="2">
        <f t="shared" si="22"/>
        <v>0.1209169811330098</v>
      </c>
      <c r="K52" s="2">
        <f t="shared" si="23"/>
        <v>1.66177756840297E-5</v>
      </c>
      <c r="L52" s="2">
        <f t="shared" si="0"/>
        <v>2.7011560051683889E-3</v>
      </c>
      <c r="M52" s="2">
        <f t="shared" si="24"/>
        <v>0.26440608713286123</v>
      </c>
      <c r="N52" s="2">
        <f t="shared" si="195"/>
        <v>1.0022417695831089E-2</v>
      </c>
      <c r="O52" s="2">
        <f t="shared" si="195"/>
        <v>4.4296412484115866E-2</v>
      </c>
      <c r="P52" s="2">
        <f t="shared" si="118"/>
        <v>2.1137295932012381</v>
      </c>
      <c r="Q52" s="2">
        <f t="shared" si="119"/>
        <v>97.886270406798758</v>
      </c>
      <c r="R52" s="10">
        <v>1080</v>
      </c>
      <c r="S52" s="2">
        <f t="shared" si="26"/>
        <v>18</v>
      </c>
      <c r="T52" s="2">
        <v>24225</v>
      </c>
      <c r="U52" s="11">
        <v>1060</v>
      </c>
      <c r="V52" s="11">
        <v>674</v>
      </c>
      <c r="W52" s="2">
        <f t="shared" si="120"/>
        <v>6745</v>
      </c>
      <c r="X52" s="2">
        <f t="shared" si="27"/>
        <v>6.925877354793443E-2</v>
      </c>
      <c r="Y52" s="2">
        <f t="shared" si="28"/>
        <v>6.1759720136192556E-5</v>
      </c>
      <c r="Z52" s="2">
        <f t="shared" si="121"/>
        <v>3.5548359532013553E-2</v>
      </c>
      <c r="AA52" s="2">
        <f t="shared" si="29"/>
        <v>0.15678857279212782</v>
      </c>
      <c r="AB52" s="2">
        <f t="shared" si="30"/>
        <v>2.2874046362393855E-5</v>
      </c>
      <c r="AC52" s="2">
        <f t="shared" si="1"/>
        <v>3.8309894633870431E-3</v>
      </c>
      <c r="AD52" s="2">
        <f t="shared" si="31"/>
        <v>0.36319540111771764</v>
      </c>
      <c r="AE52" s="2">
        <f t="shared" si="196"/>
        <v>1.3166102797247111E-2</v>
      </c>
      <c r="AF52" s="2">
        <f t="shared" si="196"/>
        <v>5.8070034566736851E-2</v>
      </c>
      <c r="AG52" s="2">
        <f t="shared" si="122"/>
        <v>5.1954058895765201</v>
      </c>
      <c r="AH52" s="2">
        <f t="shared" si="33"/>
        <v>94.80459411042348</v>
      </c>
      <c r="AI52" s="2">
        <v>1230</v>
      </c>
      <c r="AJ52" s="2">
        <f t="shared" si="34"/>
        <v>20.5</v>
      </c>
      <c r="AK52" s="2">
        <v>32458</v>
      </c>
      <c r="AL52" s="11">
        <v>580</v>
      </c>
      <c r="AM52" s="11">
        <v>674</v>
      </c>
      <c r="AN52" s="2">
        <f t="shared" si="123"/>
        <v>6735</v>
      </c>
      <c r="AO52" s="2">
        <f t="shared" si="2"/>
        <v>6.4167891332653201E-2</v>
      </c>
      <c r="AP52" s="2">
        <f t="shared" si="124"/>
        <v>5.7220057581462477E-5</v>
      </c>
      <c r="AQ52" s="2">
        <f t="shared" si="125"/>
        <v>3.4128420134845232E-2</v>
      </c>
      <c r="AR52" s="2">
        <f t="shared" si="35"/>
        <v>0.1513629958879748</v>
      </c>
      <c r="AS52" s="2">
        <f t="shared" si="36"/>
        <v>2.4667898756922505E-5</v>
      </c>
      <c r="AT52" s="2">
        <f t="shared" si="3"/>
        <v>4.211734315146317E-3</v>
      </c>
      <c r="AU52" s="2">
        <f t="shared" si="37"/>
        <v>0.39385665542333492</v>
      </c>
      <c r="AV52" s="2">
        <f t="shared" si="197"/>
        <v>1.4712959899096982E-2</v>
      </c>
      <c r="AW52" s="2">
        <f t="shared" si="197"/>
        <v>6.5253465584045087E-2</v>
      </c>
      <c r="AX52" s="2">
        <f t="shared" si="126"/>
        <v>6.485873525559227</v>
      </c>
      <c r="AY52" s="2">
        <f t="shared" si="127"/>
        <v>93.514126474440772</v>
      </c>
      <c r="AZ52" s="2">
        <v>540</v>
      </c>
      <c r="BA52" s="2">
        <f t="shared" si="39"/>
        <v>9</v>
      </c>
      <c r="BB52" s="2">
        <v>31201</v>
      </c>
      <c r="BC52" s="11">
        <v>510</v>
      </c>
      <c r="BD52" s="11">
        <v>701</v>
      </c>
      <c r="BE52" s="2">
        <f t="shared" si="128"/>
        <v>7010</v>
      </c>
      <c r="BF52" s="2">
        <f t="shared" si="40"/>
        <v>7.2433944684553345E-2</v>
      </c>
      <c r="BG52" s="2">
        <f t="shared" si="41"/>
        <v>6.4591096880777562E-5</v>
      </c>
      <c r="BH52" s="2">
        <f t="shared" si="129"/>
        <v>3.8750310790129645E-2</v>
      </c>
      <c r="BI52" s="2">
        <f t="shared" si="130"/>
        <v>0.17144637992270437</v>
      </c>
      <c r="BJ52" s="2">
        <f t="shared" si="131"/>
        <v>3.6433958149527393E-5</v>
      </c>
      <c r="BK52" s="2">
        <f t="shared" si="4"/>
        <v>6.000834113086214E-3</v>
      </c>
      <c r="BL52" s="2">
        <f t="shared" si="132"/>
        <v>0.58031258002963715</v>
      </c>
      <c r="BM52" s="2">
        <f t="shared" si="133"/>
        <v>2.1857923070171249E-2</v>
      </c>
      <c r="BN52" s="2">
        <f t="shared" si="133"/>
        <v>9.6707915539205574E-2</v>
      </c>
      <c r="BO52" s="2">
        <f t="shared" si="134"/>
        <v>3.4331093026143504</v>
      </c>
      <c r="BP52" s="2">
        <f t="shared" si="135"/>
        <v>96.566890697385645</v>
      </c>
      <c r="BQ52" s="10">
        <v>420</v>
      </c>
      <c r="BR52" s="2">
        <f t="shared" si="42"/>
        <v>7</v>
      </c>
      <c r="BS52" s="2">
        <v>19915</v>
      </c>
      <c r="BT52" s="11">
        <v>350</v>
      </c>
      <c r="BU52" s="11">
        <v>699</v>
      </c>
      <c r="BV52" s="2">
        <f t="shared" si="136"/>
        <v>6990</v>
      </c>
      <c r="BW52" s="2">
        <f t="shared" si="43"/>
        <v>4.4603296924829214E-2</v>
      </c>
      <c r="BX52" s="2">
        <f t="shared" si="137"/>
        <v>3.9773836499175286E-5</v>
      </c>
      <c r="BY52" s="2">
        <f t="shared" si="138"/>
        <v>2.4217203577105183E-2</v>
      </c>
      <c r="BZ52" s="2">
        <f t="shared" si="44"/>
        <v>0.1071159550304541</v>
      </c>
      <c r="CA52" s="2">
        <f t="shared" si="45"/>
        <v>3.4659179655318591E-5</v>
      </c>
      <c r="CB52" s="2">
        <f t="shared" si="46"/>
        <v>5.6593630154739526E-3</v>
      </c>
      <c r="CC52" s="2">
        <f t="shared" si="47"/>
        <v>0.55188800073931343</v>
      </c>
      <c r="CD52" s="2">
        <f t="shared" si="198"/>
        <v>2.1103028608912708E-2</v>
      </c>
      <c r="CE52" s="2">
        <f t="shared" si="198"/>
        <v>9.3341539467245396E-2</v>
      </c>
      <c r="CF52" s="2">
        <f t="shared" si="139"/>
        <v>2.4823113077692094</v>
      </c>
      <c r="CG52" s="2">
        <f t="shared" si="140"/>
        <v>97.517688692230792</v>
      </c>
      <c r="CH52" s="40">
        <v>420</v>
      </c>
      <c r="CI52" s="40">
        <v>7</v>
      </c>
      <c r="CJ52" s="40">
        <v>34737</v>
      </c>
      <c r="CK52" s="40">
        <v>420</v>
      </c>
      <c r="CL52" s="40">
        <v>725</v>
      </c>
      <c r="CM52" s="40">
        <v>7250</v>
      </c>
      <c r="CN52" s="40">
        <v>7.3306057151103429E-2</v>
      </c>
      <c r="CO52" s="40">
        <v>6.5368780618190844E-5</v>
      </c>
      <c r="CP52" s="40">
        <v>3.8297671125112967E-2</v>
      </c>
      <c r="CQ52" s="40">
        <v>0.16877317412066459</v>
      </c>
      <c r="CR52" s="40">
        <v>5.0353814097630939E-5</v>
      </c>
      <c r="CS52" s="40">
        <v>8.3071040120667166E-3</v>
      </c>
      <c r="CT52" s="40">
        <v>0.79885126235676052</v>
      </c>
      <c r="CU52" s="40">
        <v>2.9500838075439052E-2</v>
      </c>
      <c r="CV52" s="40">
        <v>0.13000660183607757</v>
      </c>
      <c r="CW52" s="40">
        <v>3.8351679241807144</v>
      </c>
      <c r="CX52" s="40">
        <v>96.164832075819291</v>
      </c>
      <c r="CY52" s="10">
        <v>450</v>
      </c>
      <c r="CZ52" s="2">
        <f t="shared" si="49"/>
        <v>7.5</v>
      </c>
      <c r="DA52" s="2">
        <v>27869</v>
      </c>
      <c r="DB52" s="11">
        <v>400</v>
      </c>
      <c r="DC52" s="11">
        <v>724</v>
      </c>
      <c r="DD52" s="2">
        <f t="shared" si="141"/>
        <v>7245</v>
      </c>
      <c r="DE52" s="2">
        <f t="shared" si="50"/>
        <v>6.2417739492747447E-2</v>
      </c>
      <c r="DF52" s="2">
        <f t="shared" si="51"/>
        <v>5.5659404940774099E-5</v>
      </c>
      <c r="DG52" s="2">
        <f t="shared" si="142"/>
        <v>3.3226082396109954E-2</v>
      </c>
      <c r="DH52" s="2">
        <f t="shared" si="52"/>
        <v>0.14612900449086288</v>
      </c>
      <c r="DI52" s="2">
        <f t="shared" si="53"/>
        <v>5.2138969842032111E-5</v>
      </c>
      <c r="DJ52" s="2">
        <f t="shared" si="54"/>
        <v>8.6044314130396329E-3</v>
      </c>
      <c r="DK52" s="2">
        <f t="shared" si="55"/>
        <v>0.82550980288648967</v>
      </c>
      <c r="DL52" s="2">
        <f t="shared" si="199"/>
        <v>3.1124545974988958E-2</v>
      </c>
      <c r="DM52" s="2">
        <f t="shared" si="199"/>
        <v>0.1368864034084176</v>
      </c>
      <c r="DN52" s="2">
        <f t="shared" si="143"/>
        <v>4.0599240949882685</v>
      </c>
      <c r="DO52" s="2">
        <f t="shared" si="57"/>
        <v>95.940075905011724</v>
      </c>
      <c r="DP52" s="6">
        <v>450</v>
      </c>
      <c r="DQ52" s="2">
        <f t="shared" si="58"/>
        <v>7.5</v>
      </c>
      <c r="DR52" s="2">
        <v>79406</v>
      </c>
      <c r="DS52" s="11">
        <v>210</v>
      </c>
      <c r="DT52" s="11">
        <v>748</v>
      </c>
      <c r="DU52" s="2">
        <f t="shared" si="144"/>
        <v>3742.5</v>
      </c>
      <c r="DV52" s="2">
        <f t="shared" si="145"/>
        <v>0.17298369354764168</v>
      </c>
      <c r="DW52" s="2">
        <f t="shared" si="59"/>
        <v>1.5425373500489704E-4</v>
      </c>
      <c r="DX52" s="2">
        <f>(DW52+DW51)/2*(CH52-CH51)*60</f>
        <v>9.1321412520215223E-2</v>
      </c>
      <c r="DY52" s="2">
        <f t="shared" si="146"/>
        <v>0.40349679673131655</v>
      </c>
      <c r="DZ52" s="2">
        <f t="shared" si="147"/>
        <v>1.4399343444455108E-4</v>
      </c>
      <c r="EA52" s="2">
        <f t="shared" si="60"/>
        <v>2.5811853927607892E-2</v>
      </c>
      <c r="EB52" s="2">
        <f t="shared" si="148"/>
        <v>2.2904069987866293</v>
      </c>
      <c r="EC52" s="2">
        <f t="shared" si="149"/>
        <v>8.5247101645194903E-2</v>
      </c>
      <c r="ED52" s="2">
        <f t="shared" si="149"/>
        <v>0.37665791072658744</v>
      </c>
      <c r="EE52" s="2">
        <f t="shared" si="150"/>
        <v>11.265304491094632</v>
      </c>
      <c r="EF52" s="2">
        <f t="shared" si="61"/>
        <v>88.734695508905361</v>
      </c>
      <c r="EG52" s="10">
        <v>420</v>
      </c>
      <c r="EH52" s="2">
        <f t="shared" si="62"/>
        <v>7</v>
      </c>
      <c r="EI52" s="2">
        <v>63326</v>
      </c>
      <c r="EJ52" s="11">
        <v>420</v>
      </c>
      <c r="EK52" s="11">
        <v>750</v>
      </c>
      <c r="EL52" s="2">
        <f t="shared" si="151"/>
        <v>7505</v>
      </c>
      <c r="EM52" s="2">
        <f t="shared" si="5"/>
        <v>0.12051290554399695</v>
      </c>
      <c r="EN52" s="2">
        <f t="shared" si="152"/>
        <v>1.0746426680578486E-4</v>
      </c>
      <c r="EO52" s="2">
        <f t="shared" si="153"/>
        <v>6.2978750858145582E-2</v>
      </c>
      <c r="EP52" s="2">
        <f t="shared" si="63"/>
        <v>0.27945098576602323</v>
      </c>
      <c r="EQ52" s="2">
        <f t="shared" si="64"/>
        <v>9.8808424932471947E-5</v>
      </c>
      <c r="ER52" s="2">
        <f t="shared" si="6"/>
        <v>1.6834282595378225E-2</v>
      </c>
      <c r="ES52" s="2">
        <f t="shared" si="65"/>
        <v>1.5573461952160126</v>
      </c>
      <c r="ET52" s="2">
        <f t="shared" si="66"/>
        <v>5.790604971747644E-2</v>
      </c>
      <c r="EU52" s="2">
        <f t="shared" si="66"/>
        <v>0.25694226155443345</v>
      </c>
      <c r="EV52" s="2">
        <f t="shared" si="154"/>
        <v>7.4896012709460695</v>
      </c>
      <c r="EW52" s="2">
        <f t="shared" si="155"/>
        <v>92.510398729053932</v>
      </c>
      <c r="EX52" s="2">
        <v>420</v>
      </c>
      <c r="EY52" s="2">
        <f t="shared" si="67"/>
        <v>7</v>
      </c>
      <c r="EZ52" s="2">
        <v>63561</v>
      </c>
      <c r="FA52" s="11">
        <v>420</v>
      </c>
      <c r="FB52" s="11">
        <v>750</v>
      </c>
      <c r="FC52" s="2">
        <f t="shared" si="156"/>
        <v>7505</v>
      </c>
      <c r="FD52" s="2">
        <f t="shared" si="7"/>
        <v>0.11772297441150534</v>
      </c>
      <c r="FE52" s="2">
        <f t="shared" si="157"/>
        <v>1.0497641787177682E-4</v>
      </c>
      <c r="FF52" s="2">
        <f t="shared" si="158"/>
        <v>6.2720771270753817E-2</v>
      </c>
      <c r="FG52" s="2">
        <f t="shared" si="68"/>
        <v>0.27623846093534909</v>
      </c>
      <c r="FH52" s="2">
        <f t="shared" si="69"/>
        <v>1.2153598337537695E-4</v>
      </c>
      <c r="FI52" s="2">
        <f t="shared" si="8"/>
        <v>2.1131845280425731E-2</v>
      </c>
      <c r="FJ52" s="2">
        <f t="shared" si="70"/>
        <v>1.9269929934920789</v>
      </c>
      <c r="FK52" s="2">
        <f t="shared" si="200"/>
        <v>7.2614695462023121E-2</v>
      </c>
      <c r="FL52" s="2">
        <f t="shared" si="200"/>
        <v>0.31981385606894924</v>
      </c>
      <c r="FM52" s="2">
        <f t="shared" si="159"/>
        <v>8.8109453802864124</v>
      </c>
      <c r="FN52" s="2">
        <f t="shared" si="160"/>
        <v>91.189054619713588</v>
      </c>
      <c r="FO52" s="2">
        <v>420</v>
      </c>
      <c r="FP52" s="2">
        <f t="shared" si="72"/>
        <v>7</v>
      </c>
      <c r="FR52" s="35">
        <v>236</v>
      </c>
      <c r="FS52" s="35">
        <v>779</v>
      </c>
      <c r="FT52" s="2">
        <f t="shared" si="161"/>
        <v>4671</v>
      </c>
      <c r="GH52" s="2"/>
      <c r="GI52" s="15">
        <v>210</v>
      </c>
      <c r="GJ52" s="11">
        <v>775</v>
      </c>
      <c r="GK52" s="2">
        <f t="shared" si="167"/>
        <v>3872.5</v>
      </c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11"/>
      <c r="HA52" s="11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S52" s="2"/>
      <c r="IG52" s="2"/>
      <c r="IH52" s="2">
        <v>210</v>
      </c>
      <c r="II52" s="11">
        <v>801</v>
      </c>
      <c r="IJ52" s="2">
        <f t="shared" si="177"/>
        <v>4002.5</v>
      </c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Y52" s="2"/>
      <c r="IZ52" s="2"/>
      <c r="JA52" s="2"/>
      <c r="JB52" s="2"/>
      <c r="JC52" s="2"/>
      <c r="JD52" s="2"/>
      <c r="JF52" s="2"/>
      <c r="JG52" s="2"/>
      <c r="JH52" s="2"/>
      <c r="JI52" s="2"/>
      <c r="KG52" s="2"/>
      <c r="KH52" s="2"/>
      <c r="KI52" s="2"/>
      <c r="KJ52" s="2"/>
      <c r="KK52" s="2"/>
      <c r="KL52" s="2"/>
      <c r="KM52" s="2"/>
      <c r="KN52" s="2"/>
      <c r="KO52" s="2"/>
      <c r="KP52" s="2"/>
      <c r="KQ52" s="2"/>
      <c r="KR52" s="2"/>
      <c r="KS52" s="2"/>
      <c r="KW52" s="2"/>
      <c r="LI52" s="10"/>
      <c r="LK52" s="2"/>
    </row>
    <row r="53" spans="1:323" x14ac:dyDescent="0.25">
      <c r="A53" s="10">
        <v>660</v>
      </c>
      <c r="B53" s="2">
        <f t="shared" si="21"/>
        <v>11</v>
      </c>
      <c r="C53" s="2">
        <v>23905</v>
      </c>
      <c r="D53" s="11">
        <v>730</v>
      </c>
      <c r="E53" s="11">
        <v>674</v>
      </c>
      <c r="F53" s="2">
        <f t="shared" si="114"/>
        <v>6740</v>
      </c>
      <c r="G53" s="2">
        <f t="shared" si="115"/>
        <v>5.0293461066032427E-2</v>
      </c>
      <c r="H53" s="2">
        <f t="shared" si="116"/>
        <v>4.4847893212675813E-5</v>
      </c>
      <c r="I53" s="2">
        <f t="shared" si="117"/>
        <v>2.7062950394122199E-2</v>
      </c>
      <c r="J53" s="2">
        <f t="shared" si="22"/>
        <v>0.1196110210207913</v>
      </c>
      <c r="K53" s="2">
        <f t="shared" si="23"/>
        <v>1.6429460595009305E-5</v>
      </c>
      <c r="L53" s="2">
        <f t="shared" si="0"/>
        <v>2.6717420898240796E-3</v>
      </c>
      <c r="M53" s="2">
        <f t="shared" si="24"/>
        <v>0.2614097982923631</v>
      </c>
      <c r="N53" s="2">
        <f t="shared" si="195"/>
        <v>9.914170883711701E-3</v>
      </c>
      <c r="O53" s="2">
        <f t="shared" si="195"/>
        <v>4.3817990452102031E-2</v>
      </c>
      <c r="P53" s="2">
        <f t="shared" si="118"/>
        <v>2.15754758365334</v>
      </c>
      <c r="Q53" s="2">
        <f t="shared" si="119"/>
        <v>97.84245241634666</v>
      </c>
      <c r="R53" s="10">
        <v>1090</v>
      </c>
      <c r="S53" s="2">
        <f t="shared" si="26"/>
        <v>18.166666666666668</v>
      </c>
      <c r="T53" s="2">
        <v>23165</v>
      </c>
      <c r="U53" s="11">
        <v>1070</v>
      </c>
      <c r="V53" s="11">
        <v>676</v>
      </c>
      <c r="W53" s="2">
        <f t="shared" si="120"/>
        <v>6750</v>
      </c>
      <c r="X53" s="2">
        <f t="shared" si="27"/>
        <v>6.6228255489696644E-2</v>
      </c>
      <c r="Y53" s="2">
        <f t="shared" si="28"/>
        <v>5.9057334033226034E-5</v>
      </c>
      <c r="Z53" s="2">
        <f t="shared" si="121"/>
        <v>3.6245116250825576E-2</v>
      </c>
      <c r="AA53" s="2">
        <f t="shared" si="29"/>
        <v>0.15986166794937359</v>
      </c>
      <c r="AB53" s="2">
        <f t="shared" si="30"/>
        <v>2.1873159297620381E-5</v>
      </c>
      <c r="AC53" s="2">
        <f t="shared" si="1"/>
        <v>3.6656482684577123E-3</v>
      </c>
      <c r="AD53" s="2">
        <f t="shared" si="31"/>
        <v>0.34730325972722104</v>
      </c>
      <c r="AE53" s="2">
        <f t="shared" si="196"/>
        <v>1.3424161698004271E-2</v>
      </c>
      <c r="AF53" s="2">
        <f t="shared" si="196"/>
        <v>5.9208221737078223E-2</v>
      </c>
      <c r="AG53" s="2">
        <f t="shared" si="122"/>
        <v>5.2546141113135985</v>
      </c>
      <c r="AH53" s="2">
        <f t="shared" si="33"/>
        <v>94.7453858886864</v>
      </c>
      <c r="AI53" s="2">
        <v>1240</v>
      </c>
      <c r="AJ53" s="16">
        <f t="shared" si="34"/>
        <v>20.666666666666668</v>
      </c>
      <c r="AK53" s="16">
        <v>32642</v>
      </c>
      <c r="AL53" s="17">
        <v>600</v>
      </c>
      <c r="AM53" s="11">
        <v>674</v>
      </c>
      <c r="AN53" s="2">
        <f t="shared" si="123"/>
        <v>13480</v>
      </c>
      <c r="AO53" s="2">
        <f t="shared" si="2"/>
        <v>6.4531650406077584E-2</v>
      </c>
      <c r="AP53" s="2">
        <f t="shared" si="124"/>
        <v>5.7544430327626421E-5</v>
      </c>
      <c r="AQ53" s="2">
        <f t="shared" si="125"/>
        <v>3.4429346372726662E-2</v>
      </c>
      <c r="AR53" s="2">
        <f t="shared" si="35"/>
        <v>0.15269763419607876</v>
      </c>
      <c r="AS53" s="2">
        <f t="shared" si="36"/>
        <v>2.4807737729480083E-5</v>
      </c>
      <c r="AT53" s="2">
        <f t="shared" si="3"/>
        <v>4.2385938042404396E-3</v>
      </c>
      <c r="AU53" s="2">
        <f t="shared" si="37"/>
        <v>0.39608937538753164</v>
      </c>
      <c r="AV53" s="2">
        <f t="shared" si="197"/>
        <v>1.4842690945920773E-2</v>
      </c>
      <c r="AW53" s="2">
        <f t="shared" si="197"/>
        <v>6.5828835900905533E-2</v>
      </c>
      <c r="AX53" s="2">
        <f t="shared" si="126"/>
        <v>6.5517023614601326</v>
      </c>
      <c r="AY53" s="2">
        <f t="shared" si="127"/>
        <v>93.44829763853987</v>
      </c>
      <c r="AZ53" s="2">
        <v>550</v>
      </c>
      <c r="BA53" s="2">
        <f t="shared" si="39"/>
        <v>9.1666666666666661</v>
      </c>
      <c r="BB53" s="2">
        <v>32229</v>
      </c>
      <c r="BC53" s="11">
        <v>520</v>
      </c>
      <c r="BD53" s="11">
        <v>701</v>
      </c>
      <c r="BE53" s="2">
        <f t="shared" si="128"/>
        <v>7010</v>
      </c>
      <c r="BF53" s="2">
        <f t="shared" si="40"/>
        <v>7.482047380655972E-2</v>
      </c>
      <c r="BG53" s="2">
        <f t="shared" si="41"/>
        <v>6.6719222504746015E-5</v>
      </c>
      <c r="BH53" s="2">
        <f t="shared" si="129"/>
        <v>3.9393095815657073E-2</v>
      </c>
      <c r="BI53" s="2">
        <f t="shared" si="130"/>
        <v>0.17429030977637852</v>
      </c>
      <c r="BJ53" s="2">
        <f t="shared" si="131"/>
        <v>3.763437188555234E-5</v>
      </c>
      <c r="BK53" s="2">
        <f t="shared" si="4"/>
        <v>6.2048645686084893E-3</v>
      </c>
      <c r="BL53" s="2">
        <f t="shared" si="132"/>
        <v>0.59943252273245029</v>
      </c>
      <c r="BM53" s="2">
        <f t="shared" si="133"/>
        <v>2.2220499404454877E-2</v>
      </c>
      <c r="BN53" s="2">
        <f t="shared" si="133"/>
        <v>9.831209363974372E-2</v>
      </c>
      <c r="BO53" s="2">
        <f t="shared" si="134"/>
        <v>3.5314213962540943</v>
      </c>
      <c r="BP53" s="2">
        <f t="shared" si="135"/>
        <v>96.468578603745911</v>
      </c>
      <c r="BQ53" s="10">
        <v>430</v>
      </c>
      <c r="BR53" s="2">
        <f t="shared" si="42"/>
        <v>7.166666666666667</v>
      </c>
      <c r="BS53" s="2">
        <v>20221</v>
      </c>
      <c r="BT53" s="11">
        <v>360</v>
      </c>
      <c r="BU53" s="11">
        <v>699</v>
      </c>
      <c r="BV53" s="2">
        <f t="shared" si="136"/>
        <v>6990</v>
      </c>
      <c r="BW53" s="2">
        <f t="shared" si="43"/>
        <v>4.528864007617231E-2</v>
      </c>
      <c r="BX53" s="2">
        <f t="shared" si="137"/>
        <v>4.0384973529993638E-5</v>
      </c>
      <c r="BY53" s="2">
        <f t="shared" si="138"/>
        <v>2.4047643008750678E-2</v>
      </c>
      <c r="BZ53" s="2">
        <f t="shared" si="44"/>
        <v>0.10636596578594983</v>
      </c>
      <c r="CA53" s="2">
        <f t="shared" si="45"/>
        <v>3.5191728436364399E-5</v>
      </c>
      <c r="CB53" s="2">
        <f t="shared" si="46"/>
        <v>5.7517877631024818E-3</v>
      </c>
      <c r="CC53" s="2">
        <f t="shared" si="47"/>
        <v>0.56036792683653791</v>
      </c>
      <c r="CD53" s="2">
        <f t="shared" si="198"/>
        <v>2.0955272427504897E-2</v>
      </c>
      <c r="CE53" s="2">
        <f t="shared" si="198"/>
        <v>9.2687993964654283E-2</v>
      </c>
      <c r="CF53" s="2">
        <f t="shared" si="139"/>
        <v>2.5749993017338637</v>
      </c>
      <c r="CG53" s="2">
        <f t="shared" si="140"/>
        <v>97.425000698266132</v>
      </c>
      <c r="CH53" s="40">
        <v>430</v>
      </c>
      <c r="CI53" s="40">
        <v>7.166666666666667</v>
      </c>
      <c r="CJ53" s="40">
        <v>35857</v>
      </c>
      <c r="CK53" s="40">
        <v>430</v>
      </c>
      <c r="CL53" s="40">
        <v>725</v>
      </c>
      <c r="CM53" s="40">
        <v>7250</v>
      </c>
      <c r="CN53" s="40">
        <v>7.5669611401880305E-2</v>
      </c>
      <c r="CO53" s="40">
        <v>6.7476418994918096E-5</v>
      </c>
      <c r="CP53" s="40">
        <v>3.9853559883932688E-2</v>
      </c>
      <c r="CQ53" s="40">
        <v>0.17562978646001062</v>
      </c>
      <c r="CR53" s="40">
        <v>5.1977335754347042E-5</v>
      </c>
      <c r="CS53" s="40">
        <v>8.5870245130471728E-3</v>
      </c>
      <c r="CT53" s="40">
        <v>0.8246080465879716</v>
      </c>
      <c r="CU53" s="40">
        <v>3.0699344955593399E-2</v>
      </c>
      <c r="CV53" s="40">
        <v>0.13528827574539437</v>
      </c>
      <c r="CW53" s="40">
        <v>3.970456199926109</v>
      </c>
      <c r="CX53" s="40">
        <v>96.029543800073895</v>
      </c>
      <c r="CY53" s="10">
        <v>460</v>
      </c>
      <c r="CZ53" s="2">
        <f t="shared" si="49"/>
        <v>7.666666666666667</v>
      </c>
      <c r="DA53" s="2">
        <v>28102</v>
      </c>
      <c r="DB53" s="11">
        <v>410</v>
      </c>
      <c r="DC53" s="11">
        <v>726</v>
      </c>
      <c r="DD53" s="2">
        <f t="shared" si="141"/>
        <v>7250</v>
      </c>
      <c r="DE53" s="2">
        <f t="shared" si="50"/>
        <v>6.2939585748508692E-2</v>
      </c>
      <c r="DF53" s="2">
        <f t="shared" si="51"/>
        <v>5.6124747843325332E-5</v>
      </c>
      <c r="DG53" s="2">
        <f t="shared" si="142"/>
        <v>3.3535245835229828E-2</v>
      </c>
      <c r="DH53" s="2">
        <f t="shared" si="52"/>
        <v>0.14748871175472161</v>
      </c>
      <c r="DI53" s="2">
        <f t="shared" si="53"/>
        <v>5.2574879992134143E-5</v>
      </c>
      <c r="DJ53" s="2">
        <f t="shared" si="54"/>
        <v>8.6888817095572522E-3</v>
      </c>
      <c r="DK53" s="2">
        <f t="shared" si="55"/>
        <v>0.83241151389415247</v>
      </c>
      <c r="DL53" s="2">
        <f t="shared" si="199"/>
        <v>3.1414154950249872E-2</v>
      </c>
      <c r="DM53" s="2">
        <f t="shared" si="199"/>
        <v>0.13816010973172016</v>
      </c>
      <c r="DN53" s="2">
        <f t="shared" si="143"/>
        <v>4.1980842047199882</v>
      </c>
      <c r="DO53" s="2">
        <f t="shared" si="57"/>
        <v>95.80191579528001</v>
      </c>
      <c r="DP53" s="6">
        <v>460</v>
      </c>
      <c r="DQ53" s="2">
        <f t="shared" si="58"/>
        <v>7.666666666666667</v>
      </c>
      <c r="DR53" s="2">
        <v>81568</v>
      </c>
      <c r="DS53" s="11">
        <v>215</v>
      </c>
      <c r="DT53" s="11">
        <v>752</v>
      </c>
      <c r="DU53" s="2">
        <f t="shared" si="144"/>
        <v>3750</v>
      </c>
      <c r="DV53" s="2">
        <f t="shared" si="145"/>
        <v>0.17769354853907812</v>
      </c>
      <c r="DW53" s="2">
        <f t="shared" si="59"/>
        <v>1.5845362638691588E-4</v>
      </c>
      <c r="DX53" s="2">
        <f>(DW53+DW52)/2*(CH53-CH52)*60</f>
        <v>9.3812208417543869E-2</v>
      </c>
      <c r="DY53" s="2">
        <f t="shared" si="146"/>
        <v>0.41450219117439024</v>
      </c>
      <c r="DZ53" s="2">
        <f t="shared" si="147"/>
        <v>1.4791396696437479E-4</v>
      </c>
      <c r="EA53" s="2">
        <f t="shared" si="60"/>
        <v>2.6630761975707559E-2</v>
      </c>
      <c r="EB53" s="2">
        <f t="shared" si="148"/>
        <v>2.3527682804451531</v>
      </c>
      <c r="EC53" s="2">
        <f t="shared" si="149"/>
        <v>8.757222042267776E-2</v>
      </c>
      <c r="ED53" s="2">
        <f t="shared" si="149"/>
        <v>0.3869312732693152</v>
      </c>
      <c r="EE53" s="2">
        <f t="shared" si="150"/>
        <v>11.652235764363947</v>
      </c>
      <c r="EF53" s="2">
        <f t="shared" si="61"/>
        <v>88.347764235636049</v>
      </c>
      <c r="EG53" s="25">
        <v>430</v>
      </c>
      <c r="EH53" s="16">
        <f t="shared" si="62"/>
        <v>7.166666666666667</v>
      </c>
      <c r="EI53" s="16">
        <v>63059</v>
      </c>
      <c r="EJ53" s="17">
        <v>430</v>
      </c>
      <c r="EK53" s="11">
        <v>750</v>
      </c>
      <c r="EL53" s="2">
        <f t="shared" si="151"/>
        <v>7500</v>
      </c>
      <c r="EM53" s="2">
        <f t="shared" si="5"/>
        <v>0.12000478967089194</v>
      </c>
      <c r="EN53" s="2">
        <f t="shared" si="152"/>
        <v>1.0701116761687121E-4</v>
      </c>
      <c r="EO53" s="2">
        <f t="shared" si="153"/>
        <v>6.4342630326796824E-2</v>
      </c>
      <c r="EP53" s="2">
        <f t="shared" si="63"/>
        <v>0.28550282796338766</v>
      </c>
      <c r="EQ53" s="2">
        <f t="shared" si="64"/>
        <v>9.8391821176400655E-5</v>
      </c>
      <c r="ER53" s="2">
        <f t="shared" si="6"/>
        <v>1.681100734425622E-2</v>
      </c>
      <c r="ES53" s="2">
        <f t="shared" si="65"/>
        <v>1.5507799912220339</v>
      </c>
      <c r="ET53" s="2">
        <f t="shared" si="66"/>
        <v>5.916007383266178E-2</v>
      </c>
      <c r="EU53" s="2">
        <f t="shared" si="66"/>
        <v>0.26250665066008971</v>
      </c>
      <c r="EV53" s="2">
        <f t="shared" si="154"/>
        <v>7.752107921606159</v>
      </c>
      <c r="EW53" s="2">
        <f t="shared" si="155"/>
        <v>92.247892078393846</v>
      </c>
      <c r="EX53" s="2">
        <v>430</v>
      </c>
      <c r="EY53" s="16">
        <f t="shared" si="67"/>
        <v>7.166666666666667</v>
      </c>
      <c r="EZ53" s="16">
        <v>64638</v>
      </c>
      <c r="FA53" s="17">
        <v>430</v>
      </c>
      <c r="FB53" s="11">
        <v>750</v>
      </c>
      <c r="FC53" s="2">
        <f t="shared" si="156"/>
        <v>7500</v>
      </c>
      <c r="FD53" s="2">
        <f t="shared" si="7"/>
        <v>0.11971771400718807</v>
      </c>
      <c r="FE53" s="2">
        <f t="shared" si="157"/>
        <v>1.0675517531813392E-4</v>
      </c>
      <c r="FF53" s="2">
        <f t="shared" si="158"/>
        <v>6.3519477956973214E-2</v>
      </c>
      <c r="FG53" s="2">
        <f t="shared" si="68"/>
        <v>0.27975617127707281</v>
      </c>
      <c r="FH53" s="2">
        <f t="shared" si="69"/>
        <v>1.2359533193967393E-4</v>
      </c>
      <c r="FI53" s="2">
        <f t="shared" si="8"/>
        <v>2.1566510933303144E-2</v>
      </c>
      <c r="FJ53" s="2">
        <f t="shared" si="70"/>
        <v>1.9596446423646732</v>
      </c>
      <c r="FK53" s="2">
        <f t="shared" si="200"/>
        <v>7.3539394594515251E-2</v>
      </c>
      <c r="FL53" s="2">
        <f t="shared" si="200"/>
        <v>0.32388646965472928</v>
      </c>
      <c r="FM53" s="2">
        <f t="shared" si="159"/>
        <v>9.1348318499411416</v>
      </c>
      <c r="FN53" s="2">
        <f t="shared" si="160"/>
        <v>90.865168150058864</v>
      </c>
      <c r="FO53" s="2">
        <v>430</v>
      </c>
      <c r="FP53" s="2">
        <f t="shared" si="72"/>
        <v>7.166666666666667</v>
      </c>
      <c r="FR53" s="35">
        <v>240</v>
      </c>
      <c r="FS53" s="35">
        <v>778</v>
      </c>
      <c r="FT53" s="2">
        <f t="shared" si="161"/>
        <v>3114</v>
      </c>
      <c r="GH53" s="2"/>
      <c r="GI53" s="2">
        <v>215</v>
      </c>
      <c r="GJ53" s="11">
        <v>775</v>
      </c>
      <c r="GK53" s="2">
        <f t="shared" si="167"/>
        <v>3875</v>
      </c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16"/>
      <c r="GY53" s="16"/>
      <c r="GZ53" s="17"/>
      <c r="HA53" s="11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S53" s="2"/>
      <c r="IG53" s="2"/>
      <c r="IH53" s="32">
        <v>215</v>
      </c>
      <c r="II53" s="11">
        <v>801</v>
      </c>
      <c r="IJ53" s="2">
        <f t="shared" si="177"/>
        <v>4005</v>
      </c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Y53" s="2"/>
      <c r="IZ53" s="2"/>
      <c r="JA53" s="2"/>
      <c r="JB53" s="2"/>
      <c r="JC53" s="2"/>
      <c r="JD53" s="2"/>
      <c r="JF53" s="2"/>
      <c r="JG53" s="2"/>
      <c r="JH53" s="2"/>
      <c r="JI53" s="2"/>
      <c r="KG53" s="2"/>
      <c r="KH53" s="2"/>
      <c r="KI53" s="2"/>
      <c r="KJ53" s="2"/>
      <c r="KK53" s="2"/>
      <c r="KL53" s="2"/>
      <c r="KM53" s="2"/>
      <c r="KN53" s="2"/>
      <c r="KO53" s="2"/>
      <c r="KP53" s="2"/>
      <c r="KQ53" s="2"/>
      <c r="KR53" s="2"/>
      <c r="KS53" s="2"/>
      <c r="KW53" s="2"/>
      <c r="LI53" s="10"/>
      <c r="LK53" s="2"/>
    </row>
    <row r="54" spans="1:323" x14ac:dyDescent="0.25">
      <c r="A54" s="10">
        <v>670</v>
      </c>
      <c r="B54" s="2">
        <f t="shared" si="21"/>
        <v>11.166666666666666</v>
      </c>
      <c r="C54" s="2">
        <v>24546</v>
      </c>
      <c r="D54" s="11">
        <v>740</v>
      </c>
      <c r="E54" s="11">
        <v>674</v>
      </c>
      <c r="F54" s="2">
        <f t="shared" si="114"/>
        <v>6740</v>
      </c>
      <c r="G54" s="2">
        <f t="shared" si="115"/>
        <v>5.1642053768116793E-2</v>
      </c>
      <c r="H54" s="2">
        <f t="shared" si="116"/>
        <v>4.6050465877362073E-5</v>
      </c>
      <c r="I54" s="2">
        <f t="shared" si="117"/>
        <v>2.7269507727011363E-2</v>
      </c>
      <c r="J54" s="2">
        <f t="shared" si="22"/>
        <v>0.1205239493278088</v>
      </c>
      <c r="K54" s="2">
        <f t="shared" si="23"/>
        <v>1.6870007938301539E-5</v>
      </c>
      <c r="L54" s="2">
        <f t="shared" si="0"/>
        <v>2.7446219879029427E-3</v>
      </c>
      <c r="M54" s="2">
        <f t="shared" si="24"/>
        <v>0.26841936452141157</v>
      </c>
      <c r="N54" s="2">
        <f t="shared" si="195"/>
        <v>9.9898405599932513E-3</v>
      </c>
      <c r="O54" s="2">
        <f t="shared" si="195"/>
        <v>4.4152430234481219E-2</v>
      </c>
      <c r="P54" s="2">
        <f t="shared" si="118"/>
        <v>2.2017000138878213</v>
      </c>
      <c r="Q54" s="2">
        <f t="shared" si="119"/>
        <v>97.798299986112184</v>
      </c>
      <c r="R54" s="10">
        <v>1100</v>
      </c>
      <c r="S54" s="2">
        <f t="shared" si="26"/>
        <v>18.333333333333332</v>
      </c>
      <c r="T54" s="2">
        <v>23831</v>
      </c>
      <c r="U54" s="11">
        <v>1080</v>
      </c>
      <c r="V54" s="11">
        <v>675</v>
      </c>
      <c r="W54" s="2">
        <f t="shared" si="120"/>
        <v>6755</v>
      </c>
      <c r="X54" s="2">
        <f t="shared" si="27"/>
        <v>6.8132335703646046E-2</v>
      </c>
      <c r="Y54" s="2">
        <f t="shared" si="28"/>
        <v>6.075524832056162E-5</v>
      </c>
      <c r="Z54" s="2">
        <f t="shared" si="121"/>
        <v>3.5943774706136293E-2</v>
      </c>
      <c r="AA54" s="2">
        <f t="shared" si="29"/>
        <v>0.15853257959377004</v>
      </c>
      <c r="AB54" s="2">
        <f t="shared" si="30"/>
        <v>2.2502018528883722E-5</v>
      </c>
      <c r="AC54" s="2">
        <f t="shared" si="1"/>
        <v>3.7733750953179803E-3</v>
      </c>
      <c r="AD54" s="2">
        <f t="shared" si="31"/>
        <v>0.35728832214804263</v>
      </c>
      <c r="AE54" s="2">
        <f t="shared" si="196"/>
        <v>1.331255334795123E-2</v>
      </c>
      <c r="AF54" s="2">
        <f t="shared" si="196"/>
        <v>5.8715965156271963E-2</v>
      </c>
      <c r="AG54" s="2">
        <f t="shared" si="122"/>
        <v>5.3133300764698701</v>
      </c>
      <c r="AH54" s="2">
        <f t="shared" si="33"/>
        <v>94.686669923530133</v>
      </c>
      <c r="AI54" s="2">
        <v>1250</v>
      </c>
      <c r="AJ54" s="16">
        <f t="shared" si="34"/>
        <v>20.833333333333332</v>
      </c>
      <c r="AK54" s="16">
        <v>32794</v>
      </c>
      <c r="AL54" s="17">
        <v>610</v>
      </c>
      <c r="AM54" s="11">
        <v>675</v>
      </c>
      <c r="AN54" s="2">
        <f t="shared" si="123"/>
        <v>6745</v>
      </c>
      <c r="AO54" s="2">
        <f t="shared" si="2"/>
        <v>6.483214703194988E-2</v>
      </c>
      <c r="AP54" s="2">
        <f t="shared" si="124"/>
        <v>5.7812390422283582E-5</v>
      </c>
      <c r="AQ54" s="2">
        <f t="shared" si="125"/>
        <v>3.4607046224973001E-2</v>
      </c>
      <c r="AR54" s="2">
        <f t="shared" si="35"/>
        <v>0.15348575101773598</v>
      </c>
      <c r="AS54" s="2">
        <f t="shared" si="36"/>
        <v>2.4923256880723292E-5</v>
      </c>
      <c r="AT54" s="2">
        <f t="shared" si="3"/>
        <v>4.2613485076272821E-3</v>
      </c>
      <c r="AU54" s="2">
        <f t="shared" si="37"/>
        <v>0.39793379622752006</v>
      </c>
      <c r="AV54" s="2">
        <f t="shared" si="197"/>
        <v>1.4919298383061013E-2</v>
      </c>
      <c r="AW54" s="2">
        <f t="shared" si="197"/>
        <v>6.6168597634587642E-2</v>
      </c>
      <c r="AX54" s="2">
        <f t="shared" si="126"/>
        <v>6.61787095909472</v>
      </c>
      <c r="AY54" s="2">
        <f t="shared" si="127"/>
        <v>93.382129040905284</v>
      </c>
      <c r="AZ54" s="2">
        <v>560</v>
      </c>
      <c r="BA54" s="2">
        <f t="shared" si="39"/>
        <v>9.3333333333333339</v>
      </c>
      <c r="BB54" s="2">
        <v>31286</v>
      </c>
      <c r="BC54" s="11">
        <v>530</v>
      </c>
      <c r="BD54" s="11">
        <v>701</v>
      </c>
      <c r="BE54" s="2">
        <f t="shared" si="128"/>
        <v>7010</v>
      </c>
      <c r="BF54" s="2">
        <f t="shared" si="40"/>
        <v>7.2631274427131701E-2</v>
      </c>
      <c r="BG54" s="2">
        <f t="shared" si="41"/>
        <v>6.4767060575366404E-5</v>
      </c>
      <c r="BH54" s="2">
        <f t="shared" si="129"/>
        <v>3.9445884924033725E-2</v>
      </c>
      <c r="BI54" s="2">
        <f t="shared" si="130"/>
        <v>0.17452386923296048</v>
      </c>
      <c r="BJ54" s="2">
        <f t="shared" si="131"/>
        <v>3.6533214149101451E-5</v>
      </c>
      <c r="BK54" s="2">
        <f t="shared" si="4"/>
        <v>6.0294671102904427E-3</v>
      </c>
      <c r="BL54" s="2">
        <f t="shared" si="132"/>
        <v>0.58189350914416971</v>
      </c>
      <c r="BM54" s="2">
        <f t="shared" si="133"/>
        <v>2.2250276204854983E-2</v>
      </c>
      <c r="BN54" s="2">
        <f t="shared" si="133"/>
        <v>9.8443837734957018E-2</v>
      </c>
      <c r="BO54" s="2">
        <f t="shared" si="134"/>
        <v>3.6298652339890514</v>
      </c>
      <c r="BP54" s="2">
        <f t="shared" si="135"/>
        <v>96.370134766010949</v>
      </c>
      <c r="BQ54" s="10">
        <v>440</v>
      </c>
      <c r="BR54" s="2">
        <f t="shared" si="42"/>
        <v>7.333333333333333</v>
      </c>
      <c r="BS54" s="2">
        <v>20096</v>
      </c>
      <c r="BT54" s="11">
        <v>370</v>
      </c>
      <c r="BU54" s="11">
        <v>699</v>
      </c>
      <c r="BV54" s="2">
        <f t="shared" si="136"/>
        <v>6990</v>
      </c>
      <c r="BW54" s="2">
        <f t="shared" si="43"/>
        <v>4.5008679638532154E-2</v>
      </c>
      <c r="BX54" s="2">
        <f t="shared" si="137"/>
        <v>4.013532605008419E-5</v>
      </c>
      <c r="BY54" s="2">
        <f t="shared" si="138"/>
        <v>2.4156089874023349E-2</v>
      </c>
      <c r="BZ54" s="2">
        <f t="shared" si="44"/>
        <v>0.10684564088579178</v>
      </c>
      <c r="CA54" s="2">
        <f t="shared" si="45"/>
        <v>3.4974183999662689E-5</v>
      </c>
      <c r="CB54" s="2">
        <f t="shared" si="46"/>
        <v>5.7217000283835279E-3</v>
      </c>
      <c r="CC54" s="2">
        <f t="shared" si="47"/>
        <v>0.55690390473799856</v>
      </c>
      <c r="CD54" s="2">
        <f t="shared" si="198"/>
        <v>2.1049773730808127E-2</v>
      </c>
      <c r="CE54" s="2">
        <f t="shared" si="198"/>
        <v>9.310598596454471E-2</v>
      </c>
      <c r="CF54" s="2">
        <f t="shared" si="139"/>
        <v>2.6681052876984084</v>
      </c>
      <c r="CG54" s="2">
        <f t="shared" si="140"/>
        <v>97.33189471230159</v>
      </c>
      <c r="CH54" s="40">
        <v>440</v>
      </c>
      <c r="CI54" s="40">
        <v>7.333333333333333</v>
      </c>
      <c r="CJ54" s="40">
        <v>36091</v>
      </c>
      <c r="CK54" s="40">
        <v>440</v>
      </c>
      <c r="CL54" s="40">
        <v>726</v>
      </c>
      <c r="CM54" s="40">
        <v>7255</v>
      </c>
      <c r="CN54" s="40">
        <v>7.6163425414989036E-2</v>
      </c>
      <c r="CO54" s="40">
        <v>6.7916764870055738E-5</v>
      </c>
      <c r="CP54" s="40">
        <v>4.0617955159492153E-2</v>
      </c>
      <c r="CQ54" s="40">
        <v>0.17899838337854271</v>
      </c>
      <c r="CR54" s="40">
        <v>5.2316535814768075E-5</v>
      </c>
      <c r="CS54" s="40">
        <v>8.6554906737680657E-3</v>
      </c>
      <c r="CT54" s="40">
        <v>0.82998937472199241</v>
      </c>
      <c r="CU54" s="40">
        <v>3.1288161470734537E-2</v>
      </c>
      <c r="CV54" s="40">
        <v>0.13788311844249701</v>
      </c>
      <c r="CW54" s="40">
        <v>4.1083393183686061</v>
      </c>
      <c r="CX54" s="40">
        <v>95.891660681631393</v>
      </c>
      <c r="CY54" s="10">
        <v>470</v>
      </c>
      <c r="CZ54" s="2">
        <f t="shared" si="49"/>
        <v>7.833333333333333</v>
      </c>
      <c r="DA54" s="2">
        <v>28676</v>
      </c>
      <c r="DB54" s="11">
        <v>420</v>
      </c>
      <c r="DC54" s="11">
        <v>726</v>
      </c>
      <c r="DD54" s="2">
        <f t="shared" si="141"/>
        <v>7260</v>
      </c>
      <c r="DE54" s="2">
        <f t="shared" si="50"/>
        <v>6.4225164078152278E-2</v>
      </c>
      <c r="DF54" s="2">
        <f t="shared" si="51"/>
        <v>5.7271129071069589E-5</v>
      </c>
      <c r="DG54" s="2">
        <f t="shared" si="142"/>
        <v>3.4018763074318475E-2</v>
      </c>
      <c r="DH54" s="2">
        <f t="shared" si="52"/>
        <v>0.14961523067319835</v>
      </c>
      <c r="DI54" s="2">
        <f t="shared" si="53"/>
        <v>5.3648753065776064E-5</v>
      </c>
      <c r="DJ54" s="2">
        <f t="shared" si="54"/>
        <v>8.8793471883230751E-3</v>
      </c>
      <c r="DK54" s="2">
        <f t="shared" si="55"/>
        <v>0.84941401225637736</v>
      </c>
      <c r="DL54" s="2">
        <f t="shared" si="199"/>
        <v>3.1867089917373061E-2</v>
      </c>
      <c r="DM54" s="2">
        <f t="shared" si="199"/>
        <v>0.14015212717921083</v>
      </c>
      <c r="DN54" s="2">
        <f t="shared" si="143"/>
        <v>4.338236331899199</v>
      </c>
      <c r="DO54" s="2">
        <f t="shared" si="57"/>
        <v>95.661763668100804</v>
      </c>
      <c r="DP54" s="6">
        <v>470</v>
      </c>
      <c r="DQ54" s="2">
        <f t="shared" si="58"/>
        <v>7.833333333333333</v>
      </c>
      <c r="DR54" s="2">
        <v>81351</v>
      </c>
      <c r="DS54" s="11">
        <v>220</v>
      </c>
      <c r="DT54" s="11">
        <v>751</v>
      </c>
      <c r="DU54" s="2">
        <f t="shared" si="144"/>
        <v>3757.5</v>
      </c>
      <c r="DV54" s="2">
        <f t="shared" si="145"/>
        <v>0.17722082026287936</v>
      </c>
      <c r="DW54" s="2">
        <f t="shared" si="59"/>
        <v>1.5803208317234689E-4</v>
      </c>
      <c r="DX54" s="2">
        <f>(DW54+DW53)/2*(CH54-CH53)*60</f>
        <v>9.4945712867778836E-2</v>
      </c>
      <c r="DY54" s="2">
        <f t="shared" si="146"/>
        <v>0.41951049538397805</v>
      </c>
      <c r="DZ54" s="2">
        <f t="shared" si="147"/>
        <v>1.4752046300655711E-4</v>
      </c>
      <c r="EA54" s="2">
        <f t="shared" si="60"/>
        <v>2.6678167121605988E-2</v>
      </c>
      <c r="EB54" s="2">
        <f t="shared" si="148"/>
        <v>2.346509076874431</v>
      </c>
      <c r="EC54" s="2">
        <f t="shared" si="149"/>
        <v>8.8630328991279567E-2</v>
      </c>
      <c r="ED54" s="2">
        <f t="shared" si="149"/>
        <v>0.39160644644329867</v>
      </c>
      <c r="EE54" s="2">
        <f t="shared" si="150"/>
        <v>12.043842210807245</v>
      </c>
      <c r="EF54" s="2">
        <f t="shared" si="61"/>
        <v>87.956157789192758</v>
      </c>
      <c r="EG54" s="25">
        <v>440</v>
      </c>
      <c r="EH54" s="16">
        <f t="shared" si="62"/>
        <v>7.333333333333333</v>
      </c>
      <c r="EI54" s="16">
        <v>67459</v>
      </c>
      <c r="EJ54" s="17">
        <v>440</v>
      </c>
      <c r="EK54" s="11">
        <v>750</v>
      </c>
      <c r="EL54" s="2">
        <f t="shared" si="151"/>
        <v>7500</v>
      </c>
      <c r="EM54" s="2">
        <f t="shared" si="5"/>
        <v>0.12837823477074961</v>
      </c>
      <c r="EN54" s="2">
        <f t="shared" si="152"/>
        <v>1.1447797073005466E-4</v>
      </c>
      <c r="EO54" s="2">
        <f t="shared" si="153"/>
        <v>6.6446741504077769E-2</v>
      </c>
      <c r="EP54" s="2">
        <f t="shared" si="63"/>
        <v>0.29483924595581307</v>
      </c>
      <c r="EQ54" s="2">
        <f t="shared" si="64"/>
        <v>1.052572014262645E-4</v>
      </c>
      <c r="ER54" s="2">
        <f t="shared" si="6"/>
        <v>1.8037016723633687E-2</v>
      </c>
      <c r="ES54" s="2">
        <f t="shared" si="65"/>
        <v>1.6589870982389066</v>
      </c>
      <c r="ET54" s="2">
        <f t="shared" si="66"/>
        <v>6.1094706780799556E-2</v>
      </c>
      <c r="EU54" s="2">
        <f t="shared" si="66"/>
        <v>0.27109105535351186</v>
      </c>
      <c r="EV54" s="2">
        <f t="shared" si="154"/>
        <v>8.0231989769596712</v>
      </c>
      <c r="EW54" s="2">
        <f t="shared" si="155"/>
        <v>91.976801023040323</v>
      </c>
      <c r="EX54" s="2">
        <v>440</v>
      </c>
      <c r="EY54" s="16">
        <f t="shared" si="67"/>
        <v>7.333333333333333</v>
      </c>
      <c r="EZ54" s="16">
        <v>63611</v>
      </c>
      <c r="FA54" s="17">
        <v>440</v>
      </c>
      <c r="FB54" s="11">
        <v>750</v>
      </c>
      <c r="FC54" s="2">
        <f t="shared" si="156"/>
        <v>7500</v>
      </c>
      <c r="FD54" s="2">
        <f t="shared" si="7"/>
        <v>0.11781558070656953</v>
      </c>
      <c r="FE54" s="2">
        <f t="shared" si="157"/>
        <v>1.0505899714040992E-4</v>
      </c>
      <c r="FF54" s="2">
        <f t="shared" si="158"/>
        <v>6.3544251737563159E-2</v>
      </c>
      <c r="FG54" s="2">
        <f t="shared" si="68"/>
        <v>0.27986528139933475</v>
      </c>
      <c r="FH54" s="2">
        <f t="shared" si="69"/>
        <v>1.2163158915830624E-4</v>
      </c>
      <c r="FI54" s="2">
        <f t="shared" si="8"/>
        <v>2.1299803906733954E-2</v>
      </c>
      <c r="FJ54" s="2">
        <f t="shared" si="70"/>
        <v>1.9285088546282254</v>
      </c>
      <c r="FK54" s="2">
        <f t="shared" si="200"/>
        <v>7.3568076329394064E-2</v>
      </c>
      <c r="FL54" s="2">
        <f t="shared" si="200"/>
        <v>0.32401279141607486</v>
      </c>
      <c r="FM54" s="2">
        <f t="shared" si="159"/>
        <v>9.4588446413572171</v>
      </c>
      <c r="FN54" s="26">
        <f t="shared" si="160"/>
        <v>90.541155358642783</v>
      </c>
      <c r="FO54" s="2">
        <v>440</v>
      </c>
      <c r="FP54" s="2">
        <f t="shared" si="72"/>
        <v>7.333333333333333</v>
      </c>
      <c r="FR54" s="35">
        <v>242</v>
      </c>
      <c r="FS54" s="35">
        <v>779</v>
      </c>
      <c r="FT54" s="2">
        <f t="shared" si="161"/>
        <v>1557</v>
      </c>
      <c r="GH54" s="2"/>
      <c r="GI54" s="2">
        <v>220</v>
      </c>
      <c r="GJ54" s="11">
        <v>775</v>
      </c>
      <c r="GK54" s="2">
        <f t="shared" si="167"/>
        <v>3875</v>
      </c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16"/>
      <c r="GY54" s="16"/>
      <c r="GZ54" s="17"/>
      <c r="HA54" s="11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S54" s="2"/>
      <c r="IG54" s="2"/>
      <c r="IH54" s="15">
        <v>220</v>
      </c>
      <c r="II54" s="11">
        <v>800</v>
      </c>
      <c r="IJ54" s="2">
        <f t="shared" si="177"/>
        <v>4002.5</v>
      </c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Y54" s="2"/>
      <c r="IZ54" s="2"/>
      <c r="JA54" s="2"/>
      <c r="JB54" s="2"/>
      <c r="JC54" s="2"/>
      <c r="JD54" s="2"/>
      <c r="JF54" s="2"/>
      <c r="JG54" s="2"/>
      <c r="JH54" s="2"/>
      <c r="JI54" s="2"/>
      <c r="KG54" s="2"/>
      <c r="KH54" s="2"/>
      <c r="KI54" s="2"/>
      <c r="KJ54" s="2"/>
      <c r="KK54" s="2"/>
      <c r="KL54" s="2"/>
      <c r="KM54" s="2"/>
      <c r="KN54" s="2"/>
      <c r="KO54" s="2"/>
      <c r="KP54" s="2"/>
      <c r="KQ54" s="2"/>
      <c r="KR54" s="2"/>
      <c r="KS54" s="2"/>
      <c r="KW54" s="2"/>
      <c r="LI54" s="10"/>
      <c r="LK54" s="2"/>
    </row>
    <row r="55" spans="1:323" x14ac:dyDescent="0.25">
      <c r="A55" s="10">
        <v>680</v>
      </c>
      <c r="B55" s="2">
        <f t="shared" si="21"/>
        <v>11.333333333333334</v>
      </c>
      <c r="C55" s="2">
        <v>24451</v>
      </c>
      <c r="D55" s="11">
        <v>750</v>
      </c>
      <c r="E55" s="11">
        <v>674</v>
      </c>
      <c r="F55" s="2">
        <f t="shared" si="114"/>
        <v>6740</v>
      </c>
      <c r="G55" s="2">
        <f t="shared" si="115"/>
        <v>5.1442184334890569E-2</v>
      </c>
      <c r="H55" s="2">
        <f t="shared" si="116"/>
        <v>4.587223747931966E-5</v>
      </c>
      <c r="I55" s="2">
        <f t="shared" si="117"/>
        <v>2.7576811007004522E-2</v>
      </c>
      <c r="J55" s="2">
        <f t="shared" si="22"/>
        <v>0.12188214784451608</v>
      </c>
      <c r="K55" s="2">
        <f t="shared" si="23"/>
        <v>1.6804716210356518E-5</v>
      </c>
      <c r="L55" s="2">
        <f t="shared" si="0"/>
        <v>2.7352483028531315E-3</v>
      </c>
      <c r="M55" s="2">
        <f t="shared" si="24"/>
        <v>0.26738050525189588</v>
      </c>
      <c r="N55" s="2">
        <f t="shared" si="195"/>
        <v>1.0102417244597418E-2</v>
      </c>
      <c r="O55" s="2">
        <f t="shared" si="195"/>
        <v>4.4649989147775619E-2</v>
      </c>
      <c r="P55" s="2">
        <f t="shared" si="118"/>
        <v>2.2463500030355967</v>
      </c>
      <c r="Q55" s="2">
        <f t="shared" si="119"/>
        <v>97.753649996964398</v>
      </c>
      <c r="R55" s="10">
        <v>1110</v>
      </c>
      <c r="S55" s="2">
        <f t="shared" si="26"/>
        <v>18.5</v>
      </c>
      <c r="T55" s="2">
        <v>24050</v>
      </c>
      <c r="U55" s="11">
        <v>1090</v>
      </c>
      <c r="V55" s="11">
        <v>675</v>
      </c>
      <c r="W55" s="2">
        <f t="shared" si="120"/>
        <v>6750</v>
      </c>
      <c r="X55" s="2">
        <f t="shared" si="27"/>
        <v>6.8758452170395182E-2</v>
      </c>
      <c r="Y55" s="2">
        <f t="shared" si="28"/>
        <v>6.131357148711791E-5</v>
      </c>
      <c r="Z55" s="2">
        <f t="shared" si="121"/>
        <v>3.662064594230386E-2</v>
      </c>
      <c r="AA55" s="2">
        <f t="shared" si="29"/>
        <v>0.16151796841282887</v>
      </c>
      <c r="AB55" s="2">
        <f t="shared" si="30"/>
        <v>2.2708805573398241E-5</v>
      </c>
      <c r="AC55" s="2">
        <f t="shared" si="1"/>
        <v>3.8104587141850306E-3</v>
      </c>
      <c r="AD55" s="2">
        <f t="shared" si="31"/>
        <v>0.36057169852966403</v>
      </c>
      <c r="AE55" s="2">
        <f t="shared" si="196"/>
        <v>1.356324723068459E-2</v>
      </c>
      <c r="AF55" s="2">
        <f t="shared" si="196"/>
        <v>5.9821668389808888E-2</v>
      </c>
      <c r="AG55" s="2">
        <f t="shared" si="122"/>
        <v>5.3731517448596788</v>
      </c>
      <c r="AH55" s="2">
        <f t="shared" si="33"/>
        <v>94.626848255140317</v>
      </c>
      <c r="AI55" s="2">
        <v>1260</v>
      </c>
      <c r="AJ55" s="2">
        <f t="shared" si="34"/>
        <v>21</v>
      </c>
      <c r="AK55" s="2">
        <v>33109</v>
      </c>
      <c r="AL55" s="17">
        <v>630</v>
      </c>
      <c r="AM55" s="11">
        <v>675</v>
      </c>
      <c r="AN55" s="2">
        <f t="shared" si="123"/>
        <v>13500</v>
      </c>
      <c r="AO55" s="2">
        <f t="shared" si="2"/>
        <v>6.545488675004052E-2</v>
      </c>
      <c r="AP55" s="2">
        <f t="shared" si="124"/>
        <v>5.8367702460553375E-5</v>
      </c>
      <c r="AQ55" s="2">
        <f t="shared" si="125"/>
        <v>3.4854027864851089E-2</v>
      </c>
      <c r="AR55" s="2">
        <f t="shared" si="35"/>
        <v>0.15458113957640832</v>
      </c>
      <c r="AS55" s="2">
        <f t="shared" si="36"/>
        <v>2.5162655121786535E-5</v>
      </c>
      <c r="AT55" s="2">
        <f t="shared" si="3"/>
        <v>4.3053529849855776E-3</v>
      </c>
      <c r="AU55" s="2">
        <f t="shared" si="37"/>
        <v>0.4017561157314436</v>
      </c>
      <c r="AV55" s="2">
        <f t="shared" si="197"/>
        <v>1.5025773600752948E-2</v>
      </c>
      <c r="AW55" s="2">
        <f t="shared" si="197"/>
        <v>6.6640825996580305E-2</v>
      </c>
      <c r="AX55" s="2">
        <f t="shared" si="126"/>
        <v>6.6845117850913001</v>
      </c>
      <c r="AY55" s="2">
        <f t="shared" si="127"/>
        <v>93.315488214908697</v>
      </c>
      <c r="AZ55" s="2">
        <v>570</v>
      </c>
      <c r="BA55" s="2">
        <f t="shared" si="39"/>
        <v>9.5</v>
      </c>
      <c r="BB55" s="2">
        <v>31565</v>
      </c>
      <c r="BC55" s="11">
        <v>540</v>
      </c>
      <c r="BD55" s="11">
        <v>702</v>
      </c>
      <c r="BE55" s="2">
        <f t="shared" si="128"/>
        <v>7015</v>
      </c>
      <c r="BF55" s="2">
        <f t="shared" si="40"/>
        <v>7.3278980288065329E-2</v>
      </c>
      <c r="BG55" s="2">
        <f t="shared" si="41"/>
        <v>6.5344635525840331E-5</v>
      </c>
      <c r="BH55" s="2">
        <f t="shared" si="129"/>
        <v>3.9033508830362024E-2</v>
      </c>
      <c r="BI55" s="2">
        <f t="shared" si="130"/>
        <v>0.17269935771330866</v>
      </c>
      <c r="BJ55" s="2">
        <f t="shared" si="131"/>
        <v>3.6859007371232735E-5</v>
      </c>
      <c r="BK55" s="2">
        <f t="shared" si="4"/>
        <v>6.0893916447328899E-3</v>
      </c>
      <c r="BL55" s="2">
        <f t="shared" si="132"/>
        <v>0.58708267647304591</v>
      </c>
      <c r="BM55" s="2">
        <f t="shared" si="133"/>
        <v>2.201766684643534E-2</v>
      </c>
      <c r="BN55" s="2">
        <f t="shared" si="133"/>
        <v>9.7414683861761525E-2</v>
      </c>
      <c r="BO55" s="2">
        <f t="shared" si="134"/>
        <v>3.7272799178508129</v>
      </c>
      <c r="BP55" s="2">
        <f t="shared" si="135"/>
        <v>96.272720082149192</v>
      </c>
      <c r="BQ55" s="10">
        <v>450</v>
      </c>
      <c r="BR55" s="2">
        <f t="shared" si="42"/>
        <v>7.5</v>
      </c>
      <c r="BS55" s="2">
        <v>20832</v>
      </c>
      <c r="BT55" s="11">
        <v>380</v>
      </c>
      <c r="BU55" s="11">
        <v>700</v>
      </c>
      <c r="BV55" s="2">
        <f t="shared" si="136"/>
        <v>6995</v>
      </c>
      <c r="BW55" s="2">
        <f t="shared" si="43"/>
        <v>4.6657086695357376E-2</v>
      </c>
      <c r="BX55" s="2">
        <f t="shared" si="137"/>
        <v>4.1605250411791087E-5</v>
      </c>
      <c r="BY55" s="2">
        <f t="shared" si="138"/>
        <v>2.4522172938562584E-2</v>
      </c>
      <c r="BZ55" s="2">
        <f t="shared" si="44"/>
        <v>0.10846487561509255</v>
      </c>
      <c r="CA55" s="2">
        <f t="shared" si="45"/>
        <v>3.6255085642962432E-5</v>
      </c>
      <c r="CB55" s="2">
        <f t="shared" si="46"/>
        <v>5.9370180523400677E-3</v>
      </c>
      <c r="CC55" s="2">
        <f t="shared" si="47"/>
        <v>0.5773000668541991</v>
      </c>
      <c r="CD55" s="2">
        <f t="shared" si="198"/>
        <v>2.1368780892787535E-2</v>
      </c>
      <c r="CE55" s="2">
        <f t="shared" si="198"/>
        <v>9.4516997632683147E-2</v>
      </c>
      <c r="CF55" s="2">
        <f t="shared" si="139"/>
        <v>2.7626222853310916</v>
      </c>
      <c r="CG55" s="2">
        <f t="shared" si="140"/>
        <v>97.237377714668909</v>
      </c>
      <c r="CH55" s="40">
        <v>450</v>
      </c>
      <c r="CI55" s="40">
        <v>7.5</v>
      </c>
      <c r="CJ55" s="40">
        <v>38827</v>
      </c>
      <c r="CK55" s="40">
        <v>450</v>
      </c>
      <c r="CL55" s="40">
        <v>725</v>
      </c>
      <c r="CM55" s="40">
        <v>7255</v>
      </c>
      <c r="CN55" s="40">
        <v>8.1937250799029665E-2</v>
      </c>
      <c r="CO55" s="40">
        <v>7.3065424333203699E-5</v>
      </c>
      <c r="CP55" s="40">
        <v>4.2294656760977829E-2</v>
      </c>
      <c r="CQ55" s="40">
        <v>0.1863874032072283</v>
      </c>
      <c r="CR55" s="40">
        <v>5.6282567290460241E-5</v>
      </c>
      <c r="CS55" s="40">
        <v>9.3256122233872848E-3</v>
      </c>
      <c r="CT55" s="40">
        <v>0.89290951905823623</v>
      </c>
      <c r="CU55" s="40">
        <v>3.257973093156849E-2</v>
      </c>
      <c r="CV55" s="40">
        <v>0.14357490781501905</v>
      </c>
      <c r="CW55" s="40">
        <v>4.2519142261836249</v>
      </c>
      <c r="CX55" s="40">
        <v>95.748085773816371</v>
      </c>
      <c r="CY55" s="10">
        <v>480</v>
      </c>
      <c r="CZ55" s="2">
        <f t="shared" si="49"/>
        <v>8</v>
      </c>
      <c r="DA55" s="2">
        <v>29218</v>
      </c>
      <c r="DB55" s="11">
        <v>430</v>
      </c>
      <c r="DC55" s="11">
        <v>727</v>
      </c>
      <c r="DD55" s="2">
        <f t="shared" si="141"/>
        <v>7265</v>
      </c>
      <c r="DE55" s="2">
        <f t="shared" si="50"/>
        <v>6.5439072535759979E-2</v>
      </c>
      <c r="DF55" s="2">
        <f t="shared" si="51"/>
        <v>5.8353600543956993E-5</v>
      </c>
      <c r="DG55" s="2">
        <f t="shared" si="142"/>
        <v>3.4687418884507971E-2</v>
      </c>
      <c r="DH55" s="2">
        <f t="shared" si="52"/>
        <v>0.1525559928950323</v>
      </c>
      <c r="DI55" s="2">
        <f t="shared" si="53"/>
        <v>5.4662758650991928E-5</v>
      </c>
      <c r="DJ55" s="2">
        <f t="shared" si="54"/>
        <v>9.0607097416602524E-3</v>
      </c>
      <c r="DK55" s="2">
        <f t="shared" si="55"/>
        <v>0.86546863614544667</v>
      </c>
      <c r="DL55" s="2">
        <f t="shared" si="199"/>
        <v>3.2493453515030399E-2</v>
      </c>
      <c r="DM55" s="2">
        <f t="shared" si="199"/>
        <v>0.14290688736681867</v>
      </c>
      <c r="DN55" s="2">
        <f t="shared" si="143"/>
        <v>4.4811432192660181</v>
      </c>
      <c r="DO55" s="2">
        <f t="shared" si="57"/>
        <v>95.518856780733984</v>
      </c>
      <c r="DP55" s="6">
        <v>480</v>
      </c>
      <c r="DQ55" s="2">
        <f t="shared" si="58"/>
        <v>8</v>
      </c>
      <c r="DR55" s="2">
        <v>80184</v>
      </c>
      <c r="DS55" s="11">
        <v>225</v>
      </c>
      <c r="DT55" s="11">
        <v>751</v>
      </c>
      <c r="DU55" s="2">
        <f t="shared" si="144"/>
        <v>3755</v>
      </c>
      <c r="DV55" s="2">
        <f t="shared" si="145"/>
        <v>0.17467854423373677</v>
      </c>
      <c r="DW55" s="2">
        <f t="shared" si="59"/>
        <v>1.5576507427187699E-4</v>
      </c>
      <c r="DX55" s="2">
        <f>(DW55+DW54)/2*(CH55-CH54)*60</f>
        <v>9.4139147233267162E-2</v>
      </c>
      <c r="DY55" s="2">
        <f t="shared" si="146"/>
        <v>0.41594674575617879</v>
      </c>
      <c r="DZ55" s="2">
        <f t="shared" si="147"/>
        <v>1.4540424586935351E-4</v>
      </c>
      <c r="EA55" s="2">
        <f t="shared" si="60"/>
        <v>2.6412057498774455E-2</v>
      </c>
      <c r="EB55" s="2">
        <f t="shared" si="148"/>
        <v>2.3128478300217501</v>
      </c>
      <c r="EC55" s="2">
        <f t="shared" si="149"/>
        <v>8.7877412662773186E-2</v>
      </c>
      <c r="ED55" s="2">
        <f t="shared" si="149"/>
        <v>0.38827974224134842</v>
      </c>
      <c r="EE55" s="2">
        <f t="shared" si="150"/>
        <v>12.432121953048593</v>
      </c>
      <c r="EF55" s="2">
        <f t="shared" si="61"/>
        <v>87.567878046951407</v>
      </c>
      <c r="EG55" s="34">
        <v>450</v>
      </c>
      <c r="EH55" s="2">
        <f t="shared" si="62"/>
        <v>7.5</v>
      </c>
      <c r="EI55" s="2">
        <v>66539</v>
      </c>
      <c r="EJ55" s="17">
        <v>450</v>
      </c>
      <c r="EK55" s="11">
        <v>751</v>
      </c>
      <c r="EL55" s="2">
        <f t="shared" si="151"/>
        <v>7505</v>
      </c>
      <c r="EM55" s="2">
        <f t="shared" si="5"/>
        <v>0.12662742352259757</v>
      </c>
      <c r="EN55" s="2">
        <f t="shared" si="152"/>
        <v>1.1291673007911629E-4</v>
      </c>
      <c r="EO55" s="2">
        <f t="shared" si="153"/>
        <v>6.8218410242751298E-2</v>
      </c>
      <c r="EP55" s="2">
        <f t="shared" si="63"/>
        <v>0.30270054153133702</v>
      </c>
      <c r="EQ55" s="2">
        <f t="shared" si="64"/>
        <v>1.0382171282856569E-4</v>
      </c>
      <c r="ER55" s="2">
        <f t="shared" si="6"/>
        <v>1.7845027992776014E-2</v>
      </c>
      <c r="ES55" s="2">
        <f t="shared" si="65"/>
        <v>1.6363619758626511</v>
      </c>
      <c r="ET55" s="2">
        <f t="shared" si="66"/>
        <v>6.2723674276449065E-2</v>
      </c>
      <c r="EU55" s="2">
        <f t="shared" si="66"/>
        <v>0.2783191531839278</v>
      </c>
      <c r="EV55" s="2">
        <f t="shared" si="154"/>
        <v>8.3015181301435987</v>
      </c>
      <c r="EW55" s="2">
        <f t="shared" si="155"/>
        <v>91.698481869856408</v>
      </c>
      <c r="EX55" s="2">
        <v>450</v>
      </c>
      <c r="EY55" s="2">
        <f t="shared" si="67"/>
        <v>7.5</v>
      </c>
      <c r="EZ55" s="2">
        <v>66244</v>
      </c>
      <c r="FA55" s="17">
        <v>450</v>
      </c>
      <c r="FB55" s="11">
        <v>750</v>
      </c>
      <c r="FC55" s="2">
        <f t="shared" si="156"/>
        <v>7500</v>
      </c>
      <c r="FD55" s="2">
        <f t="shared" si="7"/>
        <v>0.12269222820464999</v>
      </c>
      <c r="FE55" s="2">
        <f t="shared" si="157"/>
        <v>1.0940762142662926E-4</v>
      </c>
      <c r="FF55" s="2">
        <f t="shared" si="158"/>
        <v>6.4339985570111752E-2</v>
      </c>
      <c r="FG55" s="2">
        <f t="shared" si="68"/>
        <v>0.283369898526387</v>
      </c>
      <c r="FH55" s="2">
        <f t="shared" si="69"/>
        <v>1.2666618968736282E-4</v>
      </c>
      <c r="FI55" s="2">
        <f t="shared" si="8"/>
        <v>2.2262115296896489E-2</v>
      </c>
      <c r="FJ55" s="2">
        <f t="shared" si="70"/>
        <v>2.0083341020576966</v>
      </c>
      <c r="FK55" s="2">
        <f t="shared" si="200"/>
        <v>7.4489333653700709E-2</v>
      </c>
      <c r="FL55" s="2">
        <f t="shared" si="200"/>
        <v>0.32807024639049343</v>
      </c>
      <c r="FM55" s="2">
        <f t="shared" si="159"/>
        <v>9.7869148877477112</v>
      </c>
      <c r="FN55" s="2">
        <f t="shared" si="160"/>
        <v>90.213085112252287</v>
      </c>
      <c r="FO55" s="2">
        <v>450</v>
      </c>
      <c r="FP55" s="2">
        <f t="shared" si="72"/>
        <v>7.5</v>
      </c>
      <c r="FR55" s="35">
        <v>250</v>
      </c>
      <c r="FS55" s="35">
        <v>778</v>
      </c>
      <c r="FT55" s="2">
        <f t="shared" si="161"/>
        <v>6228</v>
      </c>
      <c r="GH55" s="2"/>
      <c r="GI55" s="2">
        <v>225</v>
      </c>
      <c r="GJ55" s="11">
        <v>775</v>
      </c>
      <c r="GK55" s="2">
        <f t="shared" si="167"/>
        <v>3875</v>
      </c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17"/>
      <c r="HA55" s="11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S55" s="2"/>
      <c r="IG55" s="2"/>
      <c r="IH55" s="11"/>
      <c r="II55" s="11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Y55" s="2"/>
      <c r="IZ55" s="2"/>
      <c r="JA55" s="2"/>
      <c r="JB55" s="2"/>
      <c r="JC55" s="2"/>
      <c r="JD55" s="2"/>
      <c r="JF55" s="2"/>
      <c r="JG55" s="2"/>
      <c r="JH55" s="2"/>
      <c r="JI55" s="2"/>
      <c r="KR55" s="2"/>
      <c r="KS55" s="2"/>
      <c r="KW55" s="2"/>
      <c r="LI55" s="10"/>
      <c r="LK55" s="2"/>
    </row>
    <row r="56" spans="1:323" x14ac:dyDescent="0.25">
      <c r="A56" s="10">
        <v>690</v>
      </c>
      <c r="B56" s="2">
        <f t="shared" si="21"/>
        <v>11.5</v>
      </c>
      <c r="C56" s="2">
        <v>25269</v>
      </c>
      <c r="D56" s="11">
        <v>760</v>
      </c>
      <c r="E56" s="11">
        <v>674</v>
      </c>
      <c r="F56" s="2">
        <f t="shared" si="114"/>
        <v>6740</v>
      </c>
      <c r="G56" s="2">
        <f t="shared" si="115"/>
        <v>5.316316534940696E-2</v>
      </c>
      <c r="H56" s="2">
        <f t="shared" si="116"/>
        <v>4.7406877790884955E-5</v>
      </c>
      <c r="I56" s="2">
        <f t="shared" si="117"/>
        <v>2.7983734581061383E-2</v>
      </c>
      <c r="J56" s="2">
        <f t="shared" si="22"/>
        <v>0.12368064148477129</v>
      </c>
      <c r="K56" s="2">
        <f t="shared" si="23"/>
        <v>1.7366912352030536E-5</v>
      </c>
      <c r="L56" s="2">
        <f t="shared" si="0"/>
        <v>2.8280659263230823E-3</v>
      </c>
      <c r="M56" s="2">
        <f t="shared" si="24"/>
        <v>0.27632563033046309</v>
      </c>
      <c r="N56" s="2">
        <f t="shared" si="195"/>
        <v>1.0251488568716115E-2</v>
      </c>
      <c r="O56" s="2">
        <f t="shared" si="195"/>
        <v>4.530884463186325E-2</v>
      </c>
      <c r="P56" s="2">
        <f t="shared" si="118"/>
        <v>2.2916588476674602</v>
      </c>
      <c r="Q56" s="2">
        <f t="shared" si="119"/>
        <v>97.708341152332537</v>
      </c>
      <c r="R56" s="10">
        <v>1120</v>
      </c>
      <c r="S56" s="2">
        <f t="shared" si="26"/>
        <v>18.666666666666668</v>
      </c>
      <c r="T56" s="2">
        <v>24111</v>
      </c>
      <c r="U56" s="11">
        <v>1100</v>
      </c>
      <c r="V56" s="11">
        <v>675</v>
      </c>
      <c r="W56" s="2">
        <f t="shared" si="120"/>
        <v>6750</v>
      </c>
      <c r="X56" s="2">
        <f t="shared" si="27"/>
        <v>6.8932849907708857E-2</v>
      </c>
      <c r="Y56" s="2">
        <f t="shared" si="28"/>
        <v>6.1469086159081054E-5</v>
      </c>
      <c r="Z56" s="2">
        <f t="shared" si="121"/>
        <v>3.6834797293859689E-2</v>
      </c>
      <c r="AA56" s="2">
        <f t="shared" si="29"/>
        <v>0.16246249820868924</v>
      </c>
      <c r="AB56" s="2">
        <f t="shared" si="30"/>
        <v>2.2766403791276706E-5</v>
      </c>
      <c r="AC56" s="2">
        <f t="shared" si="1"/>
        <v>3.8225541879550228E-3</v>
      </c>
      <c r="AD56" s="2">
        <f t="shared" si="31"/>
        <v>0.36148624628892834</v>
      </c>
      <c r="AE56" s="2">
        <f t="shared" si="196"/>
        <v>1.3642562809402485E-2</v>
      </c>
      <c r="AF56" s="2">
        <f t="shared" si="196"/>
        <v>6.0171495401549376E-2</v>
      </c>
      <c r="AG56" s="2">
        <f t="shared" si="122"/>
        <v>5.4333232402612284</v>
      </c>
      <c r="AH56" s="2">
        <f t="shared" si="33"/>
        <v>94.566676759738769</v>
      </c>
      <c r="AI56" s="2">
        <v>1270</v>
      </c>
      <c r="AJ56" s="2">
        <f t="shared" si="34"/>
        <v>21.166666666666668</v>
      </c>
      <c r="AK56" s="35">
        <v>32834</v>
      </c>
      <c r="AL56" s="35">
        <v>640</v>
      </c>
      <c r="AM56" s="35">
        <v>676</v>
      </c>
      <c r="AN56" s="2">
        <f t="shared" si="123"/>
        <v>6755</v>
      </c>
      <c r="AO56" s="2">
        <f t="shared" si="2"/>
        <v>6.4911225091389968E-2</v>
      </c>
      <c r="AP56" s="2">
        <f t="shared" si="124"/>
        <v>5.7882906236667061E-5</v>
      </c>
      <c r="AQ56" s="2">
        <f t="shared" si="125"/>
        <v>3.4875182609166132E-2</v>
      </c>
      <c r="AR56" s="2">
        <f t="shared" si="35"/>
        <v>0.15467496300755801</v>
      </c>
      <c r="AS56" s="2">
        <f t="shared" si="36"/>
        <v>2.4953656657366249E-5</v>
      </c>
      <c r="AT56" s="2">
        <f t="shared" si="3"/>
        <v>4.2726463018931283E-3</v>
      </c>
      <c r="AU56" s="2">
        <f t="shared" si="37"/>
        <v>0.39841917013278028</v>
      </c>
      <c r="AV56" s="2">
        <f t="shared" si="197"/>
        <v>1.5034893533745836E-2</v>
      </c>
      <c r="AW56" s="2">
        <f t="shared" si="197"/>
        <v>6.6681273822018661E-2</v>
      </c>
      <c r="AX56" s="2">
        <f t="shared" si="126"/>
        <v>6.7511930589133184</v>
      </c>
      <c r="AY56" s="2">
        <f t="shared" si="127"/>
        <v>93.248806941086684</v>
      </c>
      <c r="AZ56" s="2">
        <v>580</v>
      </c>
      <c r="BA56" s="2">
        <f t="shared" si="39"/>
        <v>9.6666666666666661</v>
      </c>
      <c r="BB56" s="2">
        <v>31730</v>
      </c>
      <c r="BC56" s="11">
        <v>550</v>
      </c>
      <c r="BD56" s="11">
        <v>704</v>
      </c>
      <c r="BE56" s="2">
        <f t="shared" si="128"/>
        <v>7030</v>
      </c>
      <c r="BF56" s="2">
        <f t="shared" si="40"/>
        <v>7.366203214130565E-2</v>
      </c>
      <c r="BG56" s="2">
        <f t="shared" si="41"/>
        <v>6.5686212109453924E-5</v>
      </c>
      <c r="BH56" s="2">
        <f t="shared" si="129"/>
        <v>3.9309254290588277E-2</v>
      </c>
      <c r="BI56" s="2">
        <f t="shared" si="130"/>
        <v>0.17391936240416017</v>
      </c>
      <c r="BJ56" s="2">
        <f t="shared" si="131"/>
        <v>3.7051680782170574E-5</v>
      </c>
      <c r="BK56" s="2">
        <f t="shared" si="4"/>
        <v>6.1274667239619059E-3</v>
      </c>
      <c r="BL56" s="2">
        <f t="shared" si="132"/>
        <v>0.59015153887184346</v>
      </c>
      <c r="BM56" s="2">
        <f t="shared" si="133"/>
        <v>2.2173206839113533E-2</v>
      </c>
      <c r="BN56" s="2">
        <f t="shared" si="133"/>
        <v>9.8102853017934408E-2</v>
      </c>
      <c r="BO56" s="2">
        <f t="shared" si="134"/>
        <v>3.8253827708687473</v>
      </c>
      <c r="BP56" s="2">
        <f t="shared" si="135"/>
        <v>96.174617229131258</v>
      </c>
      <c r="BQ56" s="10">
        <v>460</v>
      </c>
      <c r="BR56" s="2">
        <f t="shared" si="42"/>
        <v>7.666666666666667</v>
      </c>
      <c r="BS56" s="2">
        <v>20690</v>
      </c>
      <c r="BT56" s="11">
        <v>390</v>
      </c>
      <c r="BU56" s="11">
        <v>699</v>
      </c>
      <c r="BV56" s="2">
        <f t="shared" si="136"/>
        <v>6995</v>
      </c>
      <c r="BW56" s="2">
        <f t="shared" si="43"/>
        <v>4.6339051638198167E-2</v>
      </c>
      <c r="BX56" s="2">
        <f t="shared" si="137"/>
        <v>4.1321650874613944E-5</v>
      </c>
      <c r="BY56" s="2">
        <f t="shared" si="138"/>
        <v>2.4878070385921509E-2</v>
      </c>
      <c r="BZ56" s="2">
        <f t="shared" si="44"/>
        <v>0.11003905798694959</v>
      </c>
      <c r="CA56" s="2">
        <f t="shared" si="45"/>
        <v>3.6007955162869272E-5</v>
      </c>
      <c r="CB56" s="2">
        <f t="shared" si="46"/>
        <v>5.9023692539967153E-3</v>
      </c>
      <c r="CC56" s="2">
        <f t="shared" si="47"/>
        <v>0.57336493775025821</v>
      </c>
      <c r="CD56" s="2">
        <f t="shared" si="198"/>
        <v>2.1678912241749511E-2</v>
      </c>
      <c r="CE56" s="2">
        <f t="shared" si="198"/>
        <v>9.5888750383704785E-2</v>
      </c>
      <c r="CF56" s="2">
        <f t="shared" si="139"/>
        <v>2.8585110357147965</v>
      </c>
      <c r="CG56" s="2">
        <f t="shared" si="140"/>
        <v>97.141488964285202</v>
      </c>
      <c r="CH56" s="40">
        <v>460</v>
      </c>
      <c r="CI56" s="40">
        <v>7.666666666666667</v>
      </c>
      <c r="CJ56" s="40">
        <v>39046</v>
      </c>
      <c r="CK56" s="40">
        <v>460</v>
      </c>
      <c r="CL56" s="40">
        <v>724</v>
      </c>
      <c r="CM56" s="40">
        <v>7245</v>
      </c>
      <c r="CN56" s="40">
        <v>8.2399410067708345E-2</v>
      </c>
      <c r="CO56" s="40">
        <v>7.3477542908653026E-5</v>
      </c>
      <c r="CP56" s="40">
        <v>4.3962890172557022E-2</v>
      </c>
      <c r="CQ56" s="40">
        <v>0.19373910475395084</v>
      </c>
      <c r="CR56" s="40">
        <v>5.6600023757264534E-5</v>
      </c>
      <c r="CS56" s="40">
        <v>9.3928526410982476E-3</v>
      </c>
      <c r="CT56" s="40">
        <v>0.8979458902605888</v>
      </c>
      <c r="CU56" s="40">
        <v>3.3864777314317432E-2</v>
      </c>
      <c r="CV56" s="40">
        <v>0.14923795077656876</v>
      </c>
      <c r="CW56" s="40">
        <v>4.4011521769601938</v>
      </c>
      <c r="CX56" s="40">
        <v>95.598847823039804</v>
      </c>
      <c r="CY56" s="10">
        <v>490</v>
      </c>
      <c r="CZ56" s="2">
        <f t="shared" si="49"/>
        <v>8.1666666666666661</v>
      </c>
      <c r="DA56" s="2">
        <v>29116</v>
      </c>
      <c r="DB56" s="11">
        <v>440</v>
      </c>
      <c r="DC56" s="11">
        <v>723</v>
      </c>
      <c r="DD56" s="2">
        <f t="shared" si="141"/>
        <v>7250</v>
      </c>
      <c r="DE56" s="2">
        <f t="shared" si="50"/>
        <v>6.5210624818645618E-2</v>
      </c>
      <c r="DF56" s="2">
        <f t="shared" si="51"/>
        <v>5.8149888200350876E-5</v>
      </c>
      <c r="DG56" s="2">
        <f t="shared" si="142"/>
        <v>3.4951046623292355E-2</v>
      </c>
      <c r="DH56" s="2">
        <f t="shared" si="52"/>
        <v>0.15371543319754746</v>
      </c>
      <c r="DI56" s="2">
        <f t="shared" si="53"/>
        <v>5.4471931031633964E-5</v>
      </c>
      <c r="DJ56" s="2">
        <f t="shared" si="54"/>
        <v>9.0427105425445499E-3</v>
      </c>
      <c r="DK56" s="2">
        <f t="shared" si="55"/>
        <v>0.86244728626226397</v>
      </c>
      <c r="DL56" s="2">
        <f t="shared" si="199"/>
        <v>3.2740406904787765E-2</v>
      </c>
      <c r="DM56" s="2">
        <f t="shared" si="199"/>
        <v>0.14399299353397585</v>
      </c>
      <c r="DN56" s="2">
        <f t="shared" si="143"/>
        <v>4.625136212799994</v>
      </c>
      <c r="DO56" s="2">
        <f t="shared" si="57"/>
        <v>95.374863787200013</v>
      </c>
      <c r="DP56" s="6"/>
      <c r="DQ56" s="2"/>
      <c r="DS56" s="11">
        <v>230</v>
      </c>
      <c r="DT56" s="11">
        <v>752</v>
      </c>
      <c r="DU56" s="2">
        <f t="shared" si="144"/>
        <v>3757.5</v>
      </c>
      <c r="EG56" s="35">
        <v>460</v>
      </c>
      <c r="EH56" s="2">
        <f t="shared" si="62"/>
        <v>7.666666666666667</v>
      </c>
      <c r="EI56" s="35">
        <v>68403</v>
      </c>
      <c r="EJ56" s="35">
        <v>460</v>
      </c>
      <c r="EK56" s="35">
        <v>751</v>
      </c>
      <c r="EL56" s="2">
        <f t="shared" si="151"/>
        <v>7510</v>
      </c>
      <c r="EM56" s="2">
        <f t="shared" si="5"/>
        <v>0.13017471935580999</v>
      </c>
      <c r="EN56" s="2">
        <f t="shared" si="152"/>
        <v>1.1607993939797401E-4</v>
      </c>
      <c r="EO56" s="2">
        <f t="shared" si="153"/>
        <v>6.8699000843127092E-2</v>
      </c>
      <c r="EP56" s="2">
        <f t="shared" si="63"/>
        <v>0.3048330309058469</v>
      </c>
      <c r="EQ56" s="2">
        <f t="shared" si="64"/>
        <v>1.0673013755259893E-4</v>
      </c>
      <c r="ER56" s="2">
        <f t="shared" si="6"/>
        <v>1.8401176183264631E-2</v>
      </c>
      <c r="ES56" s="2">
        <f t="shared" si="65"/>
        <v>1.6822024411988903</v>
      </c>
      <c r="ET56" s="2">
        <f t="shared" si="66"/>
        <v>6.3165555114349389E-2</v>
      </c>
      <c r="EU56" s="2">
        <f t="shared" si="66"/>
        <v>0.28027987857240838</v>
      </c>
      <c r="EV56" s="2">
        <f t="shared" si="154"/>
        <v>8.5817980087160066</v>
      </c>
      <c r="EW56" s="2">
        <f t="shared" si="155"/>
        <v>91.418201991283993</v>
      </c>
      <c r="EX56" s="2">
        <v>460</v>
      </c>
      <c r="EY56" s="2">
        <f t="shared" si="67"/>
        <v>7.666666666666667</v>
      </c>
      <c r="EZ56" s="35">
        <v>66703</v>
      </c>
      <c r="FA56" s="35">
        <v>460</v>
      </c>
      <c r="FB56" s="35">
        <v>750</v>
      </c>
      <c r="FC56" s="2">
        <f t="shared" si="156"/>
        <v>7500</v>
      </c>
      <c r="FD56" s="2">
        <f t="shared" si="7"/>
        <v>0.12354235399333932</v>
      </c>
      <c r="FE56" s="2">
        <f t="shared" si="157"/>
        <v>1.1016569911268118E-4</v>
      </c>
      <c r="FF56" s="2">
        <f t="shared" si="158"/>
        <v>6.5871996161793137E-2</v>
      </c>
      <c r="FG56" s="2">
        <f t="shared" si="68"/>
        <v>0.2901172684870631</v>
      </c>
      <c r="FH56" s="2">
        <f t="shared" si="69"/>
        <v>1.2754385077465375E-4</v>
      </c>
      <c r="FI56" s="2">
        <f t="shared" si="8"/>
        <v>2.2500140601887091E-2</v>
      </c>
      <c r="FJ56" s="2">
        <f t="shared" si="70"/>
        <v>2.022249707287521</v>
      </c>
      <c r="FK56" s="2">
        <f t="shared" si="200"/>
        <v>7.626301213860498E-2</v>
      </c>
      <c r="FL56" s="2">
        <f t="shared" si="200"/>
        <v>0.33588198411210152</v>
      </c>
      <c r="FM56" s="2">
        <f t="shared" si="159"/>
        <v>10.122796871859812</v>
      </c>
      <c r="FN56" s="15">
        <f t="shared" si="160"/>
        <v>89.877203128140195</v>
      </c>
      <c r="FO56" s="2">
        <v>460</v>
      </c>
      <c r="FP56" s="2">
        <f t="shared" si="72"/>
        <v>7.666666666666667</v>
      </c>
      <c r="FR56" s="35">
        <v>256</v>
      </c>
      <c r="FS56" s="35">
        <v>780</v>
      </c>
      <c r="FT56" s="2">
        <f t="shared" si="161"/>
        <v>4674</v>
      </c>
      <c r="GH56" s="2"/>
      <c r="GI56" s="2">
        <v>230</v>
      </c>
      <c r="GJ56" s="11">
        <v>774</v>
      </c>
      <c r="GK56" s="2">
        <f t="shared" si="167"/>
        <v>3872.5</v>
      </c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S56" s="2"/>
      <c r="IG56" s="2"/>
      <c r="IH56" s="11"/>
      <c r="II56" s="11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Y56" s="2"/>
      <c r="KR56" s="2"/>
      <c r="KS56" s="2"/>
      <c r="KW56" s="2"/>
      <c r="LI56" s="10"/>
      <c r="LK56" s="2"/>
    </row>
    <row r="57" spans="1:323" x14ac:dyDescent="0.25">
      <c r="A57" s="10">
        <v>700</v>
      </c>
      <c r="B57" s="2">
        <f t="shared" si="21"/>
        <v>11.666666666666666</v>
      </c>
      <c r="C57" s="2">
        <v>24320</v>
      </c>
      <c r="D57" s="11">
        <v>770</v>
      </c>
      <c r="E57" s="11">
        <v>674</v>
      </c>
      <c r="F57" s="2">
        <f t="shared" si="114"/>
        <v>6740</v>
      </c>
      <c r="G57" s="2">
        <f t="shared" si="115"/>
        <v>5.1166574905915446E-2</v>
      </c>
      <c r="H57" s="2">
        <f t="shared" si="116"/>
        <v>4.5626469898861155E-5</v>
      </c>
      <c r="I57" s="2">
        <f t="shared" si="117"/>
        <v>2.7910004306923832E-2</v>
      </c>
      <c r="J57" s="2">
        <f t="shared" si="22"/>
        <v>0.12335477334248439</v>
      </c>
      <c r="K57" s="2">
        <f t="shared" si="23"/>
        <v>1.6714682353927057E-5</v>
      </c>
      <c r="L57" s="2">
        <f t="shared" si="0"/>
        <v>2.7231147920841223E-3</v>
      </c>
      <c r="M57" s="2">
        <f t="shared" si="24"/>
        <v>0.26594797299603729</v>
      </c>
      <c r="N57" s="2">
        <f t="shared" si="195"/>
        <v>1.0224478411787278E-2</v>
      </c>
      <c r="O57" s="2">
        <f t="shared" si="195"/>
        <v>4.5189466943875038E-2</v>
      </c>
      <c r="P57" s="2">
        <f t="shared" si="118"/>
        <v>2.336848314611335</v>
      </c>
      <c r="Q57" s="2">
        <f t="shared" si="119"/>
        <v>97.663151685388669</v>
      </c>
      <c r="R57" s="10">
        <v>1130</v>
      </c>
      <c r="S57" s="2">
        <f t="shared" si="26"/>
        <v>18.833333333333332</v>
      </c>
      <c r="T57" s="2">
        <v>24027</v>
      </c>
      <c r="U57" s="11">
        <v>1110</v>
      </c>
      <c r="V57" s="11">
        <v>675</v>
      </c>
      <c r="W57" s="2">
        <f t="shared" si="120"/>
        <v>6750</v>
      </c>
      <c r="X57" s="2">
        <f t="shared" si="27"/>
        <v>6.8692695646490012E-2</v>
      </c>
      <c r="Y57" s="2">
        <f t="shared" si="28"/>
        <v>6.1254934807525245E-5</v>
      </c>
      <c r="Z57" s="2">
        <f t="shared" si="121"/>
        <v>3.6817206289981891E-2</v>
      </c>
      <c r="AA57" s="2">
        <f t="shared" si="29"/>
        <v>0.1623849118326007</v>
      </c>
      <c r="AB57" s="2">
        <f t="shared" si="30"/>
        <v>2.2687088212558817E-5</v>
      </c>
      <c r="AC57" s="2">
        <f t="shared" si="1"/>
        <v>3.8116609910398033E-3</v>
      </c>
      <c r="AD57" s="2">
        <f t="shared" si="31"/>
        <v>0.36022686904666273</v>
      </c>
      <c r="AE57" s="2">
        <f t="shared" si="196"/>
        <v>1.3636047601150657E-2</v>
      </c>
      <c r="AF57" s="2">
        <f t="shared" si="196"/>
        <v>6.0142759611299258E-2</v>
      </c>
      <c r="AG57" s="2">
        <f t="shared" si="122"/>
        <v>5.4934659998725275</v>
      </c>
      <c r="AH57" s="2">
        <f t="shared" si="33"/>
        <v>94.506534000127473</v>
      </c>
      <c r="AI57" s="2">
        <v>1280</v>
      </c>
      <c r="AJ57" s="2">
        <f t="shared" si="34"/>
        <v>21.333333333333332</v>
      </c>
      <c r="AK57" s="35">
        <v>33374</v>
      </c>
      <c r="AL57" s="44">
        <v>660</v>
      </c>
      <c r="AM57" s="35">
        <v>676</v>
      </c>
      <c r="AN57" s="2">
        <f t="shared" si="123"/>
        <v>13520</v>
      </c>
      <c r="AO57" s="2">
        <f t="shared" si="2"/>
        <v>6.5978778893831053E-2</v>
      </c>
      <c r="AP57" s="2">
        <f t="shared" si="124"/>
        <v>5.8834869730843822E-5</v>
      </c>
      <c r="AQ57" s="2">
        <f t="shared" si="125"/>
        <v>3.5015332790253262E-2</v>
      </c>
      <c r="AR57" s="2">
        <f t="shared" si="35"/>
        <v>0.1552965432389245</v>
      </c>
      <c r="AS57" s="2">
        <f t="shared" si="36"/>
        <v>2.536405364204608E-5</v>
      </c>
      <c r="AT57" s="2">
        <f t="shared" si="3"/>
        <v>4.3460361045362774E-3</v>
      </c>
      <c r="AU57" s="2">
        <f t="shared" si="37"/>
        <v>0.40497171785379199</v>
      </c>
      <c r="AV57" s="2">
        <f t="shared" si="197"/>
        <v>1.5095313089823698E-2</v>
      </c>
      <c r="AW57" s="2">
        <f t="shared" si="197"/>
        <v>6.694924066554768E-2</v>
      </c>
      <c r="AX57" s="2">
        <f t="shared" si="126"/>
        <v>6.8181422995788665</v>
      </c>
      <c r="AY57" s="2">
        <f t="shared" si="127"/>
        <v>93.181857700421133</v>
      </c>
      <c r="AZ57" s="2">
        <v>590</v>
      </c>
      <c r="BA57" s="2">
        <f t="shared" si="39"/>
        <v>9.8333333333333339</v>
      </c>
      <c r="BB57" s="2">
        <v>31963</v>
      </c>
      <c r="BC57" s="11">
        <v>560</v>
      </c>
      <c r="BD57" s="11">
        <v>700</v>
      </c>
      <c r="BE57" s="2">
        <f t="shared" si="128"/>
        <v>7020</v>
      </c>
      <c r="BF57" s="2">
        <f t="shared" si="40"/>
        <v>7.4202947788608656E-2</v>
      </c>
      <c r="BG57" s="2">
        <f t="shared" si="41"/>
        <v>6.6168559648738614E-5</v>
      </c>
      <c r="BH57" s="2">
        <f t="shared" si="129"/>
        <v>3.9556431527457768E-2</v>
      </c>
      <c r="BI57" s="2">
        <f t="shared" si="130"/>
        <v>0.17501297021262616</v>
      </c>
      <c r="BJ57" s="2">
        <f t="shared" si="131"/>
        <v>3.7323758992767678E-5</v>
      </c>
      <c r="BK57" s="2">
        <f t="shared" si="4"/>
        <v>6.1788043051158141E-3</v>
      </c>
      <c r="BL57" s="2">
        <f t="shared" si="132"/>
        <v>0.5944851445622672</v>
      </c>
      <c r="BM57" s="2">
        <f t="shared" si="133"/>
        <v>2.2312632328045791E-2</v>
      </c>
      <c r="BN57" s="2">
        <f t="shared" si="133"/>
        <v>9.8719725369638925E-2</v>
      </c>
      <c r="BO57" s="2">
        <f t="shared" si="134"/>
        <v>3.9241024962383864</v>
      </c>
      <c r="BP57" s="2">
        <f t="shared" si="135"/>
        <v>96.07589750376161</v>
      </c>
      <c r="BQ57" s="10">
        <v>470</v>
      </c>
      <c r="BR57" s="2">
        <f t="shared" si="42"/>
        <v>7.833333333333333</v>
      </c>
      <c r="BS57" s="2">
        <v>21183</v>
      </c>
      <c r="BT57" s="11">
        <v>400</v>
      </c>
      <c r="BU57" s="11">
        <v>700</v>
      </c>
      <c r="BV57" s="2">
        <f t="shared" si="136"/>
        <v>6995</v>
      </c>
      <c r="BW57" s="2">
        <f t="shared" si="43"/>
        <v>4.7443215604250931E-2</v>
      </c>
      <c r="BX57" s="2">
        <f t="shared" si="137"/>
        <v>4.2306260535376874E-5</v>
      </c>
      <c r="BY57" s="2">
        <f t="shared" si="138"/>
        <v>2.5088373422997245E-2</v>
      </c>
      <c r="BZ57" s="2">
        <f t="shared" si="44"/>
        <v>0.11096925666122877</v>
      </c>
      <c r="CA57" s="2">
        <f t="shared" si="45"/>
        <v>3.6865950421220885E-5</v>
      </c>
      <c r="CB57" s="2">
        <f t="shared" si="46"/>
        <v>6.0490320307615038E-3</v>
      </c>
      <c r="CC57" s="2">
        <f t="shared" si="47"/>
        <v>0.58702704090689828</v>
      </c>
      <c r="CD57" s="2">
        <f t="shared" si="198"/>
        <v>2.1862171675227048E-2</v>
      </c>
      <c r="CE57" s="2">
        <f t="shared" si="198"/>
        <v>9.6699331554763041E-2</v>
      </c>
      <c r="CF57" s="2">
        <f t="shared" si="139"/>
        <v>2.9552103672695593</v>
      </c>
      <c r="CG57" s="2">
        <f t="shared" si="140"/>
        <v>97.044789632730442</v>
      </c>
      <c r="CH57" s="40">
        <v>470</v>
      </c>
      <c r="CI57" s="40">
        <v>7.833333333333333</v>
      </c>
      <c r="CJ57" s="40">
        <v>41775</v>
      </c>
      <c r="CK57" s="40">
        <v>470</v>
      </c>
      <c r="CL57" s="40">
        <v>725</v>
      </c>
      <c r="CM57" s="40">
        <v>7245</v>
      </c>
      <c r="CN57" s="40">
        <v>8.8158463237681603E-2</v>
      </c>
      <c r="CO57" s="40">
        <v>7.8613029631946407E-5</v>
      </c>
      <c r="CP57" s="40">
        <v>4.5627171762179827E-2</v>
      </c>
      <c r="CQ57" s="40">
        <v>0.20107339110242389</v>
      </c>
      <c r="CR57" s="40">
        <v>6.0555908222602192E-5</v>
      </c>
      <c r="CS57" s="40">
        <v>1.0065645350804972E-2</v>
      </c>
      <c r="CT57" s="40">
        <v>0.96070505469538714</v>
      </c>
      <c r="CU57" s="40">
        <v>3.5146779593960016E-2</v>
      </c>
      <c r="CV57" s="40">
        <v>0.15488757874633133</v>
      </c>
      <c r="CW57" s="40">
        <v>4.5560397557065251</v>
      </c>
      <c r="CX57" s="40">
        <v>95.443960244293478</v>
      </c>
      <c r="CY57" s="10">
        <v>500</v>
      </c>
      <c r="CZ57" s="2">
        <f t="shared" si="49"/>
        <v>8.3333333333333339</v>
      </c>
      <c r="DA57" s="2">
        <v>30843</v>
      </c>
      <c r="DB57" s="11">
        <v>450</v>
      </c>
      <c r="DC57" s="11">
        <v>726</v>
      </c>
      <c r="DD57" s="2">
        <f t="shared" si="141"/>
        <v>7245</v>
      </c>
      <c r="DE57" s="2">
        <f t="shared" si="50"/>
        <v>6.9078558225081965E-2</v>
      </c>
      <c r="DF57" s="2">
        <f t="shared" si="51"/>
        <v>6.159901778278E-5</v>
      </c>
      <c r="DG57" s="2">
        <f t="shared" si="142"/>
        <v>3.5924671794939259E-2</v>
      </c>
      <c r="DH57" s="2">
        <f t="shared" si="52"/>
        <v>0.1579974570420638</v>
      </c>
      <c r="DI57" s="2">
        <f t="shared" si="53"/>
        <v>5.7702904547626279E-5</v>
      </c>
      <c r="DJ57" s="2">
        <f t="shared" si="54"/>
        <v>9.5939621501146752E-3</v>
      </c>
      <c r="DK57" s="2">
        <f t="shared" si="55"/>
        <v>0.91360288673536938</v>
      </c>
      <c r="DL57" s="2">
        <f t="shared" si="199"/>
        <v>3.3652450673778068E-2</v>
      </c>
      <c r="DM57" s="2">
        <f t="shared" si="199"/>
        <v>0.14800418108313609</v>
      </c>
      <c r="DN57" s="2">
        <f t="shared" si="143"/>
        <v>4.7731403938831303</v>
      </c>
      <c r="DO57" s="2">
        <f t="shared" si="57"/>
        <v>95.226859606116875</v>
      </c>
      <c r="DP57" s="6"/>
      <c r="DQ57" s="2"/>
      <c r="DS57" s="11">
        <v>235</v>
      </c>
      <c r="DT57" s="11">
        <v>751</v>
      </c>
      <c r="DU57" s="2">
        <f t="shared" si="144"/>
        <v>3757.5</v>
      </c>
      <c r="EG57" s="45">
        <v>470</v>
      </c>
      <c r="EH57" s="16">
        <f t="shared" si="62"/>
        <v>7.833333333333333</v>
      </c>
      <c r="EI57" s="45">
        <v>69121</v>
      </c>
      <c r="EJ57" s="45">
        <v>470</v>
      </c>
      <c r="EK57" s="35">
        <v>751</v>
      </c>
      <c r="EL57" s="2">
        <f t="shared" si="151"/>
        <v>7510</v>
      </c>
      <c r="EM57" s="2">
        <f t="shared" si="5"/>
        <v>0.13154111335165039</v>
      </c>
      <c r="EN57" s="2">
        <f t="shared" si="152"/>
        <v>1.1729838590598891E-4</v>
      </c>
      <c r="EO57" s="2">
        <f t="shared" si="153"/>
        <v>7.001349759118887E-2</v>
      </c>
      <c r="EP57" s="2">
        <f t="shared" si="63"/>
        <v>0.31066575078400854</v>
      </c>
      <c r="EQ57" s="2">
        <f t="shared" si="64"/>
        <v>1.0785044278428122E-4</v>
      </c>
      <c r="ER57" s="2">
        <f t="shared" si="6"/>
        <v>1.8652607681057597E-2</v>
      </c>
      <c r="ES57" s="2">
        <f t="shared" si="65"/>
        <v>1.6998598736620976</v>
      </c>
      <c r="ET57" s="2">
        <f t="shared" si="66"/>
        <v>6.4374174101064038E-2</v>
      </c>
      <c r="EU57" s="2">
        <f t="shared" si="66"/>
        <v>0.28564279483623989</v>
      </c>
      <c r="EV57" s="2">
        <f t="shared" si="154"/>
        <v>8.8674408035522472</v>
      </c>
      <c r="EW57" s="2">
        <f t="shared" si="155"/>
        <v>91.132559196447758</v>
      </c>
      <c r="EX57" s="2">
        <v>470</v>
      </c>
      <c r="EY57" s="2">
        <f t="shared" si="67"/>
        <v>7.833333333333333</v>
      </c>
      <c r="EZ57" s="35">
        <v>71362</v>
      </c>
      <c r="FA57" s="44">
        <v>470</v>
      </c>
      <c r="FB57" s="35">
        <v>750</v>
      </c>
      <c r="FC57" s="2">
        <f t="shared" si="156"/>
        <v>7500</v>
      </c>
      <c r="FD57" s="2">
        <f t="shared" si="7"/>
        <v>0.13217140856742093</v>
      </c>
      <c r="FE57" s="2">
        <f t="shared" si="157"/>
        <v>1.1786043536391397E-4</v>
      </c>
      <c r="FF57" s="2">
        <f t="shared" si="158"/>
        <v>6.8407840342978546E-2</v>
      </c>
      <c r="FG57" s="2">
        <f t="shared" si="68"/>
        <v>0.3012857806017914</v>
      </c>
      <c r="FH57" s="2">
        <f t="shared" si="69"/>
        <v>1.3645239762800535E-4</v>
      </c>
      <c r="FI57" s="2">
        <f t="shared" si="8"/>
        <v>2.416549239239461E-2</v>
      </c>
      <c r="FJ57" s="2">
        <f t="shared" si="70"/>
        <v>2.1634976479536463</v>
      </c>
      <c r="FK57" s="2">
        <f t="shared" si="200"/>
        <v>7.9198874520797727E-2</v>
      </c>
      <c r="FL57" s="2">
        <f t="shared" si="200"/>
        <v>0.34881227960343059</v>
      </c>
      <c r="FM57" s="2">
        <f t="shared" si="159"/>
        <v>10.471609151463243</v>
      </c>
      <c r="FN57" s="2">
        <f t="shared" si="160"/>
        <v>89.528390848536759</v>
      </c>
      <c r="FO57" s="2">
        <v>470</v>
      </c>
      <c r="FP57" s="2">
        <f t="shared" si="72"/>
        <v>7.833333333333333</v>
      </c>
      <c r="FR57" s="35">
        <v>260</v>
      </c>
      <c r="FS57" s="35">
        <v>779</v>
      </c>
      <c r="FT57" s="2">
        <f t="shared" si="161"/>
        <v>3118</v>
      </c>
      <c r="GH57" s="2"/>
      <c r="GI57" s="2">
        <v>235</v>
      </c>
      <c r="GJ57" s="11">
        <v>775</v>
      </c>
      <c r="GK57" s="2">
        <f t="shared" si="167"/>
        <v>3872.5</v>
      </c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Z57" s="44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S57" s="2"/>
      <c r="IG57" s="2"/>
      <c r="IH57" s="11"/>
      <c r="II57" s="11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Y57" s="2"/>
      <c r="KR57" s="2"/>
      <c r="KS57" s="2"/>
      <c r="KW57" s="2"/>
      <c r="LI57" s="10"/>
      <c r="LK57" s="2"/>
    </row>
    <row r="58" spans="1:323" x14ac:dyDescent="0.25">
      <c r="A58" s="10">
        <v>710</v>
      </c>
      <c r="B58" s="2">
        <f t="shared" si="21"/>
        <v>11.833333333333334</v>
      </c>
      <c r="C58" s="2">
        <v>24191</v>
      </c>
      <c r="D58" s="11">
        <v>780</v>
      </c>
      <c r="E58" s="11">
        <v>674</v>
      </c>
      <c r="F58" s="2">
        <f t="shared" si="114"/>
        <v>6740</v>
      </c>
      <c r="G58" s="2">
        <f t="shared" si="115"/>
        <v>5.089517325448193E-2</v>
      </c>
      <c r="H58" s="2">
        <f t="shared" si="116"/>
        <v>4.5384454495203542E-5</v>
      </c>
      <c r="I58" s="2">
        <f t="shared" si="117"/>
        <v>2.730327731821941E-2</v>
      </c>
      <c r="J58" s="2">
        <f t="shared" si="22"/>
        <v>0.12067320191206238</v>
      </c>
      <c r="K58" s="2">
        <f t="shared" si="23"/>
        <v>1.6626023060191177E-5</v>
      </c>
      <c r="L58" s="2">
        <f t="shared" si="0"/>
        <v>2.709897270496715E-3</v>
      </c>
      <c r="M58" s="2">
        <f t="shared" si="24"/>
        <v>0.26453731146164211</v>
      </c>
      <c r="N58" s="2">
        <f t="shared" si="195"/>
        <v>1.0002211624235471E-2</v>
      </c>
      <c r="O58" s="2">
        <f t="shared" si="195"/>
        <v>4.4207107038139959E-2</v>
      </c>
      <c r="P58" s="2">
        <f t="shared" si="118"/>
        <v>2.3810554216494748</v>
      </c>
      <c r="Q58" s="2">
        <f t="shared" si="119"/>
        <v>97.618944578350522</v>
      </c>
      <c r="R58" s="10">
        <v>1140</v>
      </c>
      <c r="S58" s="2">
        <f t="shared" si="26"/>
        <v>19</v>
      </c>
      <c r="T58" s="2">
        <v>24259</v>
      </c>
      <c r="U58" s="11">
        <v>1120</v>
      </c>
      <c r="V58" s="11">
        <v>674</v>
      </c>
      <c r="W58" s="2">
        <f t="shared" si="120"/>
        <v>6745</v>
      </c>
      <c r="X58" s="2">
        <f t="shared" si="27"/>
        <v>6.935597884414206E-2</v>
      </c>
      <c r="Y58" s="2">
        <f t="shared" si="28"/>
        <v>6.1846400445155649E-5</v>
      </c>
      <c r="Z58" s="2">
        <f t="shared" si="121"/>
        <v>3.6930400575804267E-2</v>
      </c>
      <c r="AA58" s="2">
        <f t="shared" si="29"/>
        <v>0.16288416329612693</v>
      </c>
      <c r="AB58" s="2">
        <f t="shared" si="30"/>
        <v>2.2906150287113013E-5</v>
      </c>
      <c r="AC58" s="2">
        <f t="shared" si="1"/>
        <v>3.850923855753253E-3</v>
      </c>
      <c r="AD58" s="2">
        <f t="shared" si="31"/>
        <v>0.363705149049111</v>
      </c>
      <c r="AE58" s="2">
        <f t="shared" si="196"/>
        <v>1.3677971549901548E-2</v>
      </c>
      <c r="AF58" s="2">
        <f t="shared" si="196"/>
        <v>6.0327668174647804E-2</v>
      </c>
      <c r="AG58" s="2">
        <f t="shared" si="122"/>
        <v>5.5537936680471756</v>
      </c>
      <c r="AH58" s="2">
        <f t="shared" si="33"/>
        <v>94.446206331952823</v>
      </c>
      <c r="AI58" s="2">
        <v>1290</v>
      </c>
      <c r="AJ58" s="2">
        <f t="shared" si="34"/>
        <v>21.5</v>
      </c>
      <c r="AK58" s="35">
        <v>33553</v>
      </c>
      <c r="AL58" s="35">
        <v>670</v>
      </c>
      <c r="AM58" s="35">
        <v>675</v>
      </c>
      <c r="AN58" s="2">
        <f t="shared" si="123"/>
        <v>6755</v>
      </c>
      <c r="AO58" s="2">
        <f t="shared" si="2"/>
        <v>6.6332653209825412E-2</v>
      </c>
      <c r="AP58" s="2">
        <f t="shared" si="124"/>
        <v>5.9150428000209832E-5</v>
      </c>
      <c r="AQ58" s="2">
        <f t="shared" si="125"/>
        <v>3.5395589319316099E-2</v>
      </c>
      <c r="AR58" s="2">
        <f t="shared" si="35"/>
        <v>0.15698301941383974</v>
      </c>
      <c r="AS58" s="2">
        <f t="shared" si="36"/>
        <v>2.5500092642523288E-5</v>
      </c>
      <c r="AT58" s="2">
        <f t="shared" si="3"/>
        <v>4.3725215634629186E-3</v>
      </c>
      <c r="AU58" s="2">
        <f t="shared" si="37"/>
        <v>0.4071437660798311</v>
      </c>
      <c r="AV58" s="2">
        <f t="shared" si="197"/>
        <v>1.5259243885370812E-2</v>
      </c>
      <c r="AW58" s="2">
        <f t="shared" si="197"/>
        <v>6.7676290327801938E-2</v>
      </c>
      <c r="AX58" s="2">
        <f t="shared" si="126"/>
        <v>6.8858185899066688</v>
      </c>
      <c r="AY58" s="2">
        <f t="shared" si="127"/>
        <v>93.114181410093337</v>
      </c>
      <c r="AZ58" s="2">
        <v>600</v>
      </c>
      <c r="BA58" s="2">
        <f t="shared" si="39"/>
        <v>10</v>
      </c>
      <c r="BB58" s="2">
        <v>31854</v>
      </c>
      <c r="BC58" s="11">
        <v>570</v>
      </c>
      <c r="BD58" s="11">
        <v>698</v>
      </c>
      <c r="BE58" s="2">
        <f t="shared" si="128"/>
        <v>6990</v>
      </c>
      <c r="BF58" s="2">
        <f t="shared" si="40"/>
        <v>7.3949901412831712E-2</v>
      </c>
      <c r="BG58" s="2">
        <f t="shared" si="41"/>
        <v>6.5942912087442343E-5</v>
      </c>
      <c r="BH58" s="2">
        <f t="shared" si="129"/>
        <v>3.9633441520854289E-2</v>
      </c>
      <c r="BI58" s="2">
        <f t="shared" si="130"/>
        <v>0.17535369224340452</v>
      </c>
      <c r="BJ58" s="2">
        <f t="shared" si="131"/>
        <v>3.7196477769784483E-5</v>
      </c>
      <c r="BK58" s="2">
        <f t="shared" si="4"/>
        <v>6.1640794236919533E-3</v>
      </c>
      <c r="BL58" s="2">
        <f t="shared" si="132"/>
        <v>0.59245783546245523</v>
      </c>
      <c r="BM58" s="2">
        <f t="shared" si="133"/>
        <v>2.2356071425100061E-2</v>
      </c>
      <c r="BN58" s="2">
        <f t="shared" si="133"/>
        <v>9.8911916755597129E-2</v>
      </c>
      <c r="BO58" s="2">
        <f t="shared" si="134"/>
        <v>4.0230144129939838</v>
      </c>
      <c r="BP58" s="2">
        <f t="shared" si="135"/>
        <v>95.976985587006013</v>
      </c>
      <c r="BQ58" s="10">
        <v>480</v>
      </c>
      <c r="BR58" s="2">
        <f t="shared" si="42"/>
        <v>8</v>
      </c>
      <c r="BS58" s="2">
        <v>20128</v>
      </c>
      <c r="BT58" s="11">
        <v>410</v>
      </c>
      <c r="BU58" s="11">
        <v>701</v>
      </c>
      <c r="BV58" s="2">
        <f t="shared" si="136"/>
        <v>7005</v>
      </c>
      <c r="BW58" s="2">
        <f t="shared" si="43"/>
        <v>4.5080349510568031E-2</v>
      </c>
      <c r="BX58" s="2">
        <f t="shared" si="137"/>
        <v>4.0199235804941002E-5</v>
      </c>
      <c r="BY58" s="2">
        <f t="shared" si="138"/>
        <v>2.4751648902095365E-2</v>
      </c>
      <c r="BZ58" s="2">
        <f t="shared" si="44"/>
        <v>0.10947987872691285</v>
      </c>
      <c r="CA58" s="2">
        <f t="shared" si="45"/>
        <v>3.5029875375458318E-5</v>
      </c>
      <c r="CB58" s="2">
        <f t="shared" si="46"/>
        <v>5.7534215017908162E-3</v>
      </c>
      <c r="CC58" s="2">
        <f t="shared" si="47"/>
        <v>0.55779069439522455</v>
      </c>
      <c r="CD58" s="2">
        <f t="shared" si="198"/>
        <v>2.1568747739003764E-2</v>
      </c>
      <c r="CE58" s="2">
        <f t="shared" si="198"/>
        <v>9.5401477941843588E-2</v>
      </c>
      <c r="CF58" s="2">
        <f t="shared" si="139"/>
        <v>3.0506118452114031</v>
      </c>
      <c r="CG58" s="2">
        <f t="shared" si="140"/>
        <v>96.949388154788593</v>
      </c>
      <c r="CH58" s="40">
        <v>480</v>
      </c>
      <c r="CI58" s="40">
        <v>8</v>
      </c>
      <c r="CJ58" s="40">
        <v>42075</v>
      </c>
      <c r="CK58" s="40">
        <v>480</v>
      </c>
      <c r="CL58" s="40">
        <v>726</v>
      </c>
      <c r="CM58" s="40">
        <v>7255</v>
      </c>
      <c r="CN58" s="40">
        <v>8.8791558126282547E-2</v>
      </c>
      <c r="CO58" s="40">
        <v>7.9177575625712641E-5</v>
      </c>
      <c r="CP58" s="40">
        <v>4.7337181577297709E-2</v>
      </c>
      <c r="CQ58" s="40">
        <v>0.20860919617349752</v>
      </c>
      <c r="CR58" s="40">
        <v>6.0990780094936873E-5</v>
      </c>
      <c r="CS58" s="40">
        <v>1.015502737887929E-2</v>
      </c>
      <c r="CT58" s="40">
        <v>0.96760419332874748</v>
      </c>
      <c r="CU58" s="40">
        <v>3.6464006495261714E-2</v>
      </c>
      <c r="CV58" s="40">
        <v>0.16069243733534455</v>
      </c>
      <c r="CW58" s="40">
        <v>4.71673219304187</v>
      </c>
      <c r="CX58" s="40">
        <v>95.283267806958136</v>
      </c>
      <c r="CY58" s="15">
        <v>510</v>
      </c>
      <c r="CZ58" s="2">
        <f t="shared" si="49"/>
        <v>8.5</v>
      </c>
      <c r="DA58" s="2">
        <v>30487</v>
      </c>
      <c r="DB58" s="11">
        <v>460</v>
      </c>
      <c r="DC58" s="11">
        <v>724</v>
      </c>
      <c r="DD58" s="2">
        <f t="shared" si="141"/>
        <v>7250</v>
      </c>
      <c r="DE58" s="2">
        <f t="shared" si="50"/>
        <v>6.8281230898682821E-2</v>
      </c>
      <c r="DF58" s="2">
        <f t="shared" si="51"/>
        <v>6.088802175999784E-5</v>
      </c>
      <c r="DG58" s="2">
        <f t="shared" si="142"/>
        <v>3.6746111862833351E-2</v>
      </c>
      <c r="DH58" s="2">
        <f t="shared" si="52"/>
        <v>0.16161016762103728</v>
      </c>
      <c r="DI58" s="2">
        <f t="shared" si="53"/>
        <v>5.7036878738886677E-5</v>
      </c>
      <c r="DJ58" s="2">
        <f t="shared" si="54"/>
        <v>9.4983256108278173E-3</v>
      </c>
      <c r="DK58" s="2">
        <f t="shared" si="55"/>
        <v>0.9030577832215152</v>
      </c>
      <c r="DL58" s="2">
        <f t="shared" si="199"/>
        <v>3.4421934985953889E-2</v>
      </c>
      <c r="DM58" s="2">
        <f t="shared" si="199"/>
        <v>0.15138838916307371</v>
      </c>
      <c r="DN58" s="2">
        <f t="shared" si="143"/>
        <v>4.9245287830462043</v>
      </c>
      <c r="DO58" s="2">
        <f t="shared" si="57"/>
        <v>95.075471216953801</v>
      </c>
      <c r="DP58" s="6"/>
      <c r="DQ58" s="2"/>
      <c r="DS58" s="11">
        <v>240</v>
      </c>
      <c r="DT58" s="11">
        <v>751</v>
      </c>
      <c r="DU58" s="2">
        <f t="shared" si="144"/>
        <v>3755</v>
      </c>
      <c r="EG58" s="44">
        <v>480</v>
      </c>
      <c r="EH58" s="2">
        <f t="shared" si="62"/>
        <v>8</v>
      </c>
      <c r="EI58" s="35">
        <v>70221</v>
      </c>
      <c r="EJ58" s="44">
        <v>480</v>
      </c>
      <c r="EK58" s="35">
        <v>751</v>
      </c>
      <c r="EL58" s="2">
        <f t="shared" si="151"/>
        <v>7510</v>
      </c>
      <c r="EM58" s="2">
        <f t="shared" si="5"/>
        <v>0.13363447462661482</v>
      </c>
      <c r="EN58" s="2">
        <f t="shared" si="152"/>
        <v>1.1916508668428481E-4</v>
      </c>
      <c r="EO58" s="2">
        <f t="shared" si="153"/>
        <v>7.0939041777082115E-2</v>
      </c>
      <c r="EP58" s="2">
        <f t="shared" si="63"/>
        <v>0.31477260002432539</v>
      </c>
      <c r="EQ58" s="2">
        <f t="shared" si="64"/>
        <v>1.0956678784674721E-4</v>
      </c>
      <c r="ER58" s="2">
        <f t="shared" si="6"/>
        <v>1.9009818945981048E-2</v>
      </c>
      <c r="ES58" s="2">
        <f t="shared" si="65"/>
        <v>1.726911650416316</v>
      </c>
      <c r="ET58" s="2">
        <f t="shared" si="66"/>
        <v>6.5225169189308527E-2</v>
      </c>
      <c r="EU58" s="2">
        <f t="shared" si="66"/>
        <v>0.28941885284075031</v>
      </c>
      <c r="EV58" s="2">
        <f t="shared" si="154"/>
        <v>9.1568596563929976</v>
      </c>
      <c r="EW58" s="2">
        <f t="shared" si="155"/>
        <v>90.843140343607004</v>
      </c>
      <c r="EX58" s="2">
        <v>480</v>
      </c>
      <c r="EY58" s="2">
        <f t="shared" si="67"/>
        <v>8</v>
      </c>
      <c r="EZ58" s="35">
        <v>71364</v>
      </c>
      <c r="FA58" s="35">
        <v>480</v>
      </c>
      <c r="FB58" s="35">
        <v>750</v>
      </c>
      <c r="FC58" s="2">
        <f t="shared" si="156"/>
        <v>7500</v>
      </c>
      <c r="FD58" s="2">
        <f t="shared" si="7"/>
        <v>0.13217511281922353</v>
      </c>
      <c r="FE58" s="2">
        <f t="shared" si="157"/>
        <v>1.1786373853465932E-4</v>
      </c>
      <c r="FF58" s="2">
        <f t="shared" si="158"/>
        <v>7.0717252169572004E-2</v>
      </c>
      <c r="FG58" s="2">
        <f t="shared" si="68"/>
        <v>0.31145702619904603</v>
      </c>
      <c r="FH58" s="2">
        <f t="shared" si="69"/>
        <v>1.3645622185932255E-4</v>
      </c>
      <c r="FI58" s="2">
        <f t="shared" si="8"/>
        <v>2.4263895858613393E-2</v>
      </c>
      <c r="FJ58" s="2">
        <f t="shared" si="70"/>
        <v>2.1635582823990926</v>
      </c>
      <c r="FK58" s="2">
        <f t="shared" si="200"/>
        <v>8.1872585846198387E-2</v>
      </c>
      <c r="FL58" s="2">
        <f t="shared" si="200"/>
        <v>0.36058799419606163</v>
      </c>
      <c r="FM58" s="2">
        <f t="shared" si="159"/>
        <v>10.832197145659304</v>
      </c>
      <c r="FN58" s="2">
        <f t="shared" si="160"/>
        <v>89.167802854340692</v>
      </c>
      <c r="FO58" s="2">
        <v>480</v>
      </c>
      <c r="FP58" s="2">
        <f t="shared" si="72"/>
        <v>8</v>
      </c>
      <c r="GH58" s="2"/>
      <c r="GI58" s="2">
        <v>240</v>
      </c>
      <c r="GJ58" s="11">
        <v>775</v>
      </c>
      <c r="GK58" s="2">
        <f t="shared" si="167"/>
        <v>3875</v>
      </c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IG58" s="2"/>
      <c r="IH58" s="11"/>
      <c r="II58" s="11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KR58" s="2"/>
      <c r="KS58" s="2"/>
      <c r="LI58" s="10"/>
      <c r="LK58" s="2"/>
    </row>
    <row r="59" spans="1:323" x14ac:dyDescent="0.25">
      <c r="A59" s="10">
        <v>720</v>
      </c>
      <c r="B59" s="2">
        <f t="shared" si="21"/>
        <v>12</v>
      </c>
      <c r="C59" s="2">
        <v>24418</v>
      </c>
      <c r="D59" s="11">
        <v>790</v>
      </c>
      <c r="E59" s="11">
        <v>673</v>
      </c>
      <c r="F59" s="2">
        <f t="shared" si="114"/>
        <v>6735</v>
      </c>
      <c r="G59" s="2">
        <f t="shared" si="115"/>
        <v>5.137275600545408E-2</v>
      </c>
      <c r="H59" s="2">
        <f t="shared" si="116"/>
        <v>4.581032656210491E-5</v>
      </c>
      <c r="I59" s="2">
        <f t="shared" si="117"/>
        <v>2.7358434317192537E-2</v>
      </c>
      <c r="J59" s="2">
        <f t="shared" si="22"/>
        <v>0.1209169811330098</v>
      </c>
      <c r="K59" s="2">
        <f t="shared" si="23"/>
        <v>1.6782035925912449E-5</v>
      </c>
      <c r="L59" s="2">
        <f t="shared" si="0"/>
        <v>2.7365677803300255E-3</v>
      </c>
      <c r="M59" s="2">
        <f t="shared" si="24"/>
        <v>0.26701963834774822</v>
      </c>
      <c r="N59" s="2">
        <f t="shared" si="195"/>
        <v>1.0022417695831089E-2</v>
      </c>
      <c r="O59" s="2">
        <f t="shared" si="195"/>
        <v>4.4296412484115866E-2</v>
      </c>
      <c r="P59" s="2">
        <f t="shared" si="118"/>
        <v>2.4253518341335907</v>
      </c>
      <c r="Q59" s="2">
        <f t="shared" si="119"/>
        <v>97.574648165866407</v>
      </c>
      <c r="R59" s="10">
        <v>1150</v>
      </c>
      <c r="S59" s="2">
        <f t="shared" si="26"/>
        <v>19.166666666666668</v>
      </c>
      <c r="T59" s="2">
        <v>24216</v>
      </c>
      <c r="U59" s="11">
        <v>1130</v>
      </c>
      <c r="V59" s="11">
        <v>674</v>
      </c>
      <c r="W59" s="2">
        <f t="shared" si="120"/>
        <v>6740</v>
      </c>
      <c r="X59" s="2">
        <f t="shared" si="27"/>
        <v>6.9233042734232406E-2</v>
      </c>
      <c r="Y59" s="2">
        <f t="shared" si="28"/>
        <v>6.1736775348525868E-5</v>
      </c>
      <c r="Z59" s="2">
        <f t="shared" si="121"/>
        <v>3.7074952738104454E-2</v>
      </c>
      <c r="AA59" s="2">
        <f t="shared" si="29"/>
        <v>0.1635217209083327</v>
      </c>
      <c r="AB59" s="2">
        <f t="shared" si="30"/>
        <v>2.2865548264674084E-5</v>
      </c>
      <c r="AC59" s="2">
        <f t="shared" si="1"/>
        <v>3.8465645632943207E-3</v>
      </c>
      <c r="AD59" s="2">
        <f t="shared" si="31"/>
        <v>0.36306046784176066</v>
      </c>
      <c r="AE59" s="2">
        <f t="shared" si="196"/>
        <v>1.3731509565536128E-2</v>
      </c>
      <c r="AF59" s="2">
        <f t="shared" si="196"/>
        <v>6.0563801407572636E-2</v>
      </c>
      <c r="AG59" s="2">
        <f t="shared" si="122"/>
        <v>5.614357469454748</v>
      </c>
      <c r="AH59" s="2">
        <f t="shared" si="33"/>
        <v>94.385642530545255</v>
      </c>
      <c r="AI59" s="2">
        <v>1300</v>
      </c>
      <c r="AJ59" s="2">
        <f t="shared" si="34"/>
        <v>21.666666666666668</v>
      </c>
      <c r="AK59" s="35">
        <v>33778</v>
      </c>
      <c r="AL59" s="35">
        <v>690</v>
      </c>
      <c r="AM59" s="35">
        <v>676</v>
      </c>
      <c r="AN59" s="2">
        <f t="shared" si="123"/>
        <v>13510</v>
      </c>
      <c r="AO59" s="2">
        <f t="shared" si="2"/>
        <v>6.6777467294175857E-2</v>
      </c>
      <c r="AP59" s="2">
        <f t="shared" si="124"/>
        <v>5.9547079456116821E-5</v>
      </c>
      <c r="AQ59" s="2">
        <f t="shared" si="125"/>
        <v>3.5609252236897995E-2</v>
      </c>
      <c r="AR59" s="2">
        <f t="shared" si="35"/>
        <v>0.15793063606845131</v>
      </c>
      <c r="AS59" s="2">
        <f t="shared" si="36"/>
        <v>2.5671091386139885E-5</v>
      </c>
      <c r="AT59" s="2">
        <f t="shared" si="3"/>
        <v>4.4050638263027362E-3</v>
      </c>
      <c r="AU59" s="2">
        <f t="shared" si="37"/>
        <v>0.40987399429691929</v>
      </c>
      <c r="AV59" s="2">
        <f t="shared" si="197"/>
        <v>1.5351355208598953E-2</v>
      </c>
      <c r="AW59" s="2">
        <f t="shared" si="197"/>
        <v>6.8084813364729199E-2</v>
      </c>
      <c r="AX59" s="2">
        <f t="shared" si="126"/>
        <v>6.953903403271398</v>
      </c>
      <c r="AY59" s="2">
        <f t="shared" si="127"/>
        <v>93.046096596728603</v>
      </c>
      <c r="AZ59" s="2">
        <v>610</v>
      </c>
      <c r="BA59" s="2">
        <f t="shared" si="39"/>
        <v>10.166666666666666</v>
      </c>
      <c r="BB59" s="2">
        <v>32374</v>
      </c>
      <c r="BC59" s="11">
        <v>580</v>
      </c>
      <c r="BD59" s="11">
        <v>699</v>
      </c>
      <c r="BE59" s="2">
        <f t="shared" si="128"/>
        <v>6985</v>
      </c>
      <c r="BF59" s="2">
        <f t="shared" si="40"/>
        <v>7.5157095132134547E-2</v>
      </c>
      <c r="BG59" s="2">
        <f t="shared" si="41"/>
        <v>6.7019395866103437E-5</v>
      </c>
      <c r="BH59" s="2">
        <f t="shared" si="129"/>
        <v>3.988869238606374E-2</v>
      </c>
      <c r="BI59" s="2">
        <f t="shared" si="130"/>
        <v>0.17648302090993603</v>
      </c>
      <c r="BJ59" s="2">
        <f t="shared" si="131"/>
        <v>3.780369094364925E-5</v>
      </c>
      <c r="BK59" s="2">
        <f t="shared" si="4"/>
        <v>6.2712094212159075E-3</v>
      </c>
      <c r="BL59" s="2">
        <f t="shared" si="132"/>
        <v>0.60212940181018182</v>
      </c>
      <c r="BM59" s="2">
        <f t="shared" si="133"/>
        <v>2.2500051012917046E-2</v>
      </c>
      <c r="BN59" s="2">
        <f t="shared" si="133"/>
        <v>9.9548938204216647E-2</v>
      </c>
      <c r="BO59" s="2">
        <f t="shared" si="134"/>
        <v>4.1225633511982007</v>
      </c>
      <c r="BP59" s="2">
        <f t="shared" si="135"/>
        <v>95.877436648801805</v>
      </c>
      <c r="BQ59" s="10">
        <v>490</v>
      </c>
      <c r="BR59" s="2">
        <f t="shared" si="42"/>
        <v>8.1666666666666661</v>
      </c>
      <c r="BS59" s="2">
        <v>21382</v>
      </c>
      <c r="BT59" s="11">
        <v>420</v>
      </c>
      <c r="BU59" s="11">
        <v>700</v>
      </c>
      <c r="BV59" s="2">
        <f t="shared" si="136"/>
        <v>7005</v>
      </c>
      <c r="BW59" s="2">
        <f t="shared" si="43"/>
        <v>4.7888912620974056E-2</v>
      </c>
      <c r="BX59" s="2">
        <f t="shared" si="137"/>
        <v>4.270369932339272E-5</v>
      </c>
      <c r="BY59" s="2">
        <f t="shared" si="138"/>
        <v>2.4870880538500117E-2</v>
      </c>
      <c r="BZ59" s="2">
        <f t="shared" si="44"/>
        <v>0.11000725632287166</v>
      </c>
      <c r="CA59" s="2">
        <f t="shared" si="45"/>
        <v>3.7212281164450014E-5</v>
      </c>
      <c r="CB59" s="2">
        <f t="shared" si="46"/>
        <v>6.1179162156328702E-3</v>
      </c>
      <c r="CC59" s="2">
        <f t="shared" si="47"/>
        <v>0.59254176408777293</v>
      </c>
      <c r="CD59" s="2">
        <f t="shared" si="198"/>
        <v>2.1672646961972502E-2</v>
      </c>
      <c r="CE59" s="2">
        <f t="shared" si="198"/>
        <v>9.5861038206916452E-2</v>
      </c>
      <c r="CF59" s="2">
        <f t="shared" si="139"/>
        <v>3.1464728834183195</v>
      </c>
      <c r="CG59" s="2">
        <f t="shared" si="140"/>
        <v>96.853527116581674</v>
      </c>
      <c r="CH59" s="40">
        <v>490</v>
      </c>
      <c r="CI59" s="40">
        <v>8.1666666666666661</v>
      </c>
      <c r="CJ59" s="40">
        <v>43744</v>
      </c>
      <c r="CK59" s="40">
        <v>490</v>
      </c>
      <c r="CL59" s="40">
        <v>726</v>
      </c>
      <c r="CM59" s="40">
        <v>7260</v>
      </c>
      <c r="CN59" s="40">
        <v>9.2313676023199134E-2</v>
      </c>
      <c r="CO59" s="40">
        <v>8.2318333171032043E-5</v>
      </c>
      <c r="CP59" s="40">
        <v>4.8448772639023405E-2</v>
      </c>
      <c r="CQ59" s="40">
        <v>0.21350784265251502</v>
      </c>
      <c r="CR59" s="40">
        <v>6.341011727802539E-5</v>
      </c>
      <c r="CS59" s="40">
        <v>1.0576104628209989E-2</v>
      </c>
      <c r="CT59" s="40">
        <v>1.0059864012590074</v>
      </c>
      <c r="CU59" s="40">
        <v>3.7320269211888676E-2</v>
      </c>
      <c r="CV59" s="40">
        <v>0.16446588288231287</v>
      </c>
      <c r="CW59" s="40">
        <v>4.8811980759241829</v>
      </c>
      <c r="CX59" s="40">
        <v>95.118801924075811</v>
      </c>
      <c r="CY59" s="10">
        <v>520</v>
      </c>
      <c r="CZ59" s="2">
        <f t="shared" si="49"/>
        <v>8.6666666666666661</v>
      </c>
      <c r="DA59" s="2">
        <v>30785</v>
      </c>
      <c r="DB59" s="11">
        <v>470</v>
      </c>
      <c r="DC59" s="11">
        <v>725</v>
      </c>
      <c r="DD59" s="2">
        <f t="shared" si="141"/>
        <v>7245</v>
      </c>
      <c r="DE59" s="2">
        <f t="shared" si="50"/>
        <v>6.8948656582016946E-2</v>
      </c>
      <c r="DF59" s="2">
        <f t="shared" si="51"/>
        <v>6.1483181352102004E-5</v>
      </c>
      <c r="DG59" s="2">
        <f t="shared" si="142"/>
        <v>3.671136093362995E-2</v>
      </c>
      <c r="DH59" s="2">
        <f t="shared" si="52"/>
        <v>0.16145733230843298</v>
      </c>
      <c r="DI59" s="2">
        <f t="shared" si="53"/>
        <v>5.7594394724854092E-5</v>
      </c>
      <c r="DJ59" s="2">
        <f t="shared" si="54"/>
        <v>9.6064503521790297E-3</v>
      </c>
      <c r="DK59" s="2">
        <f t="shared" si="55"/>
        <v>0.91188486425277504</v>
      </c>
      <c r="DL59" s="2">
        <f t="shared" si="199"/>
        <v>3.4389382039122229E-2</v>
      </c>
      <c r="DM59" s="2">
        <f t="shared" si="199"/>
        <v>0.15124522062285753</v>
      </c>
      <c r="DN59" s="2">
        <f t="shared" si="143"/>
        <v>5.0757740036690615</v>
      </c>
      <c r="DO59" s="2">
        <f t="shared" si="57"/>
        <v>94.924225996330932</v>
      </c>
      <c r="DP59" s="6"/>
      <c r="DQ59" s="2"/>
      <c r="DS59" s="18">
        <v>260</v>
      </c>
      <c r="DT59" s="11">
        <v>752</v>
      </c>
      <c r="DU59" s="2">
        <f t="shared" si="144"/>
        <v>15030</v>
      </c>
      <c r="EX59" s="27">
        <v>490</v>
      </c>
      <c r="EY59" s="2">
        <f t="shared" si="67"/>
        <v>8.1666666666666661</v>
      </c>
      <c r="EZ59" s="35">
        <v>71614</v>
      </c>
      <c r="FA59" s="35">
        <v>490</v>
      </c>
      <c r="FB59" s="35">
        <v>750</v>
      </c>
      <c r="FC59" s="2">
        <f t="shared" si="156"/>
        <v>7500</v>
      </c>
      <c r="FD59" s="2">
        <f t="shared" si="7"/>
        <v>0.13263814429454449</v>
      </c>
      <c r="FE59" s="2">
        <f t="shared" si="157"/>
        <v>1.1827663487782484E-4</v>
      </c>
      <c r="FF59" s="2">
        <f t="shared" si="158"/>
        <v>7.0842112023745255E-2</v>
      </c>
      <c r="FG59" s="2">
        <f t="shared" si="68"/>
        <v>0.31200694121524603</v>
      </c>
      <c r="FH59" s="2">
        <f t="shared" si="69"/>
        <v>1.3693425077396899E-4</v>
      </c>
      <c r="FI59" s="2">
        <f t="shared" si="8"/>
        <v>2.4447936539427347E-2</v>
      </c>
      <c r="FJ59" s="2">
        <f t="shared" si="70"/>
        <v>2.1711375880798243</v>
      </c>
      <c r="FK59" s="2">
        <f t="shared" si="200"/>
        <v>8.2017141789987466E-2</v>
      </c>
      <c r="FL59" s="2">
        <f t="shared" si="200"/>
        <v>0.36122465587324315</v>
      </c>
      <c r="FM59" s="2">
        <f t="shared" si="159"/>
        <v>11.193421801532548</v>
      </c>
      <c r="FN59" s="2">
        <f t="shared" si="160"/>
        <v>88.806578198467449</v>
      </c>
      <c r="FO59" s="2">
        <v>490</v>
      </c>
      <c r="FP59" s="2">
        <f t="shared" si="72"/>
        <v>8.1666666666666661</v>
      </c>
      <c r="GH59" s="2"/>
      <c r="GI59" s="2">
        <v>245</v>
      </c>
      <c r="GJ59" s="11">
        <v>775</v>
      </c>
      <c r="GK59" s="2">
        <f t="shared" si="167"/>
        <v>3875</v>
      </c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IG59" s="2"/>
      <c r="IH59" s="11"/>
      <c r="II59" s="11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KR59" s="2"/>
      <c r="KS59" s="2"/>
      <c r="LI59" s="10"/>
      <c r="LK59" s="2"/>
    </row>
    <row r="60" spans="1:323" x14ac:dyDescent="0.25">
      <c r="A60" s="10">
        <v>730</v>
      </c>
      <c r="B60" s="2">
        <f t="shared" si="21"/>
        <v>12.166666666666666</v>
      </c>
      <c r="C60" s="2">
        <v>24837</v>
      </c>
      <c r="D60" s="11">
        <v>800</v>
      </c>
      <c r="E60" s="11">
        <v>674</v>
      </c>
      <c r="F60" s="2">
        <f t="shared" si="114"/>
        <v>6735</v>
      </c>
      <c r="G60" s="2">
        <f t="shared" si="115"/>
        <v>5.2254285400420306E-2</v>
      </c>
      <c r="H60" s="2">
        <f t="shared" si="116"/>
        <v>4.6596407601892043E-5</v>
      </c>
      <c r="I60" s="2">
        <f t="shared" si="117"/>
        <v>2.7722020249199085E-2</v>
      </c>
      <c r="J60" s="2">
        <f t="shared" si="22"/>
        <v>0.1225239339568063</v>
      </c>
      <c r="K60" s="2">
        <f t="shared" si="23"/>
        <v>1.7070006810217366E-5</v>
      </c>
      <c r="L60" s="2">
        <f t="shared" si="0"/>
        <v>2.7848068728441706E-3</v>
      </c>
      <c r="M60" s="2">
        <f t="shared" si="24"/>
        <v>0.27160155449434942</v>
      </c>
      <c r="N60" s="2">
        <f t="shared" si="195"/>
        <v>1.0155612820838945E-2</v>
      </c>
      <c r="O60" s="2">
        <f t="shared" si="195"/>
        <v>4.4885099403508127E-2</v>
      </c>
      <c r="P60" s="2">
        <f t="shared" si="118"/>
        <v>2.4702369335370986</v>
      </c>
      <c r="Q60" s="2">
        <f t="shared" si="119"/>
        <v>97.529763066462905</v>
      </c>
      <c r="R60" s="10">
        <v>1160</v>
      </c>
      <c r="S60" s="2">
        <f t="shared" si="26"/>
        <v>19.333333333333332</v>
      </c>
      <c r="T60" s="2">
        <v>24104</v>
      </c>
      <c r="U60" s="11">
        <v>1140</v>
      </c>
      <c r="V60" s="11">
        <v>674</v>
      </c>
      <c r="W60" s="2">
        <f t="shared" si="120"/>
        <v>6740</v>
      </c>
      <c r="X60" s="2">
        <f t="shared" si="27"/>
        <v>6.8912837052607284E-2</v>
      </c>
      <c r="Y60" s="2">
        <f t="shared" si="28"/>
        <v>6.1451240213118079E-5</v>
      </c>
      <c r="Z60" s="2">
        <f t="shared" si="121"/>
        <v>3.6956404668493183E-2</v>
      </c>
      <c r="AA60" s="2">
        <f t="shared" si="29"/>
        <v>0.16299885619990995</v>
      </c>
      <c r="AB60" s="2">
        <f t="shared" si="30"/>
        <v>2.2759794159716884E-5</v>
      </c>
      <c r="AC60" s="2">
        <f t="shared" si="1"/>
        <v>3.8312245388129446E-3</v>
      </c>
      <c r="AD60" s="2">
        <f t="shared" si="31"/>
        <v>0.36138129818540626</v>
      </c>
      <c r="AE60" s="2">
        <f t="shared" si="196"/>
        <v>1.368760272731729E-2</v>
      </c>
      <c r="AF60" s="2">
        <f t="shared" si="196"/>
        <v>6.037014716893057E-2</v>
      </c>
      <c r="AG60" s="2">
        <f t="shared" si="122"/>
        <v>5.6747276166236782</v>
      </c>
      <c r="AH60" s="2">
        <f t="shared" si="33"/>
        <v>94.325272383376316</v>
      </c>
      <c r="AI60" s="2">
        <v>1310</v>
      </c>
      <c r="AJ60" s="2">
        <f t="shared" si="34"/>
        <v>21.833333333333332</v>
      </c>
      <c r="AK60" s="35">
        <v>32757</v>
      </c>
      <c r="AL60" s="35">
        <v>700</v>
      </c>
      <c r="AM60" s="35">
        <v>676</v>
      </c>
      <c r="AN60" s="2">
        <f t="shared" si="123"/>
        <v>6760</v>
      </c>
      <c r="AO60" s="2">
        <f t="shared" si="2"/>
        <v>6.4758999826967811E-2</v>
      </c>
      <c r="AP60" s="2">
        <f t="shared" si="124"/>
        <v>5.7747163293978892E-5</v>
      </c>
      <c r="AQ60" s="2">
        <f t="shared" si="125"/>
        <v>3.5188272825028712E-2</v>
      </c>
      <c r="AR60" s="2">
        <f t="shared" si="35"/>
        <v>0.15606354978857301</v>
      </c>
      <c r="AS60" s="2">
        <f t="shared" si="36"/>
        <v>2.4895137087328568E-5</v>
      </c>
      <c r="AT60" s="2">
        <f t="shared" si="3"/>
        <v>4.2750041299046172E-3</v>
      </c>
      <c r="AU60" s="2">
        <f t="shared" si="37"/>
        <v>0.39748482536515456</v>
      </c>
      <c r="AV60" s="2">
        <f t="shared" si="197"/>
        <v>1.5169868542040535E-2</v>
      </c>
      <c r="AW60" s="2">
        <f t="shared" si="197"/>
        <v>6.7279901638506154E-2</v>
      </c>
      <c r="AX60" s="2">
        <f t="shared" si="126"/>
        <v>7.0211833049099042</v>
      </c>
      <c r="AY60" s="2">
        <f t="shared" si="127"/>
        <v>92.978816695090103</v>
      </c>
      <c r="AZ60" s="2">
        <v>620</v>
      </c>
      <c r="BA60" s="2">
        <f t="shared" si="39"/>
        <v>10.333333333333334</v>
      </c>
      <c r="BB60" s="2">
        <v>33798</v>
      </c>
      <c r="BC60" s="11">
        <v>590</v>
      </c>
      <c r="BD60" s="11">
        <v>699</v>
      </c>
      <c r="BE60" s="2">
        <f t="shared" si="128"/>
        <v>6990</v>
      </c>
      <c r="BF60" s="2">
        <f t="shared" si="40"/>
        <v>7.8462948701917695E-2</v>
      </c>
      <c r="BG60" s="2">
        <f t="shared" si="41"/>
        <v>6.9967305290744537E-5</v>
      </c>
      <c r="BH60" s="2">
        <f t="shared" si="129"/>
        <v>4.1096010347054401E-2</v>
      </c>
      <c r="BI60" s="2">
        <f t="shared" si="130"/>
        <v>0.18182466306988054</v>
      </c>
      <c r="BJ60" s="2">
        <f t="shared" si="131"/>
        <v>3.9466520865925035E-5</v>
      </c>
      <c r="BK60" s="2">
        <f t="shared" si="4"/>
        <v>6.5540653175785992E-3</v>
      </c>
      <c r="BL60" s="2">
        <f t="shared" si="132"/>
        <v>0.62861461427010945</v>
      </c>
      <c r="BM60" s="2">
        <f t="shared" si="133"/>
        <v>2.318106395383239E-2</v>
      </c>
      <c r="BN60" s="2">
        <f t="shared" si="133"/>
        <v>0.10256200315827091</v>
      </c>
      <c r="BO60" s="2">
        <f t="shared" si="134"/>
        <v>4.2251253543564715</v>
      </c>
      <c r="BP60" s="2">
        <f t="shared" si="135"/>
        <v>95.774874645643536</v>
      </c>
      <c r="BQ60" s="10">
        <v>500</v>
      </c>
      <c r="BR60" s="2">
        <f t="shared" si="42"/>
        <v>8.3333333333333339</v>
      </c>
      <c r="BS60" s="2">
        <v>21441</v>
      </c>
      <c r="BT60" s="12">
        <v>430</v>
      </c>
      <c r="BU60" s="12">
        <v>700</v>
      </c>
      <c r="BV60" s="2">
        <f t="shared" si="136"/>
        <v>7000</v>
      </c>
      <c r="BW60" s="2">
        <f t="shared" si="43"/>
        <v>4.80210539475402E-2</v>
      </c>
      <c r="BX60" s="2">
        <f t="shared" si="137"/>
        <v>4.282153293390999E-5</v>
      </c>
      <c r="BY60" s="2">
        <f t="shared" si="138"/>
        <v>2.5657569677190815E-2</v>
      </c>
      <c r="BZ60" s="2">
        <f t="shared" si="44"/>
        <v>0.11348688840073078</v>
      </c>
      <c r="CA60" s="2">
        <f t="shared" si="45"/>
        <v>3.7314962138573235E-5</v>
      </c>
      <c r="CB60" s="2">
        <f t="shared" si="46"/>
        <v>6.1410679627560546E-3</v>
      </c>
      <c r="CC60" s="2">
        <f t="shared" si="47"/>
        <v>0.59417678251828365</v>
      </c>
      <c r="CD60" s="2">
        <f t="shared" si="198"/>
        <v>2.2358172990906977E-2</v>
      </c>
      <c r="CE60" s="2">
        <f t="shared" si="198"/>
        <v>9.88932122171714E-2</v>
      </c>
      <c r="CF60" s="2">
        <f t="shared" si="139"/>
        <v>3.2453660956354908</v>
      </c>
      <c r="CG60" s="2">
        <f t="shared" si="140"/>
        <v>96.75463390436451</v>
      </c>
      <c r="CH60" s="40">
        <v>500</v>
      </c>
      <c r="CI60" s="40">
        <v>8.3333333333333339</v>
      </c>
      <c r="CJ60" s="40">
        <v>44899</v>
      </c>
      <c r="CK60" s="40">
        <v>500</v>
      </c>
      <c r="CL60" s="40">
        <v>725</v>
      </c>
      <c r="CM60" s="40">
        <v>7255</v>
      </c>
      <c r="CN60" s="40">
        <v>9.4751091344312782E-2</v>
      </c>
      <c r="CO60" s="40">
        <v>8.4491835247032021E-5</v>
      </c>
      <c r="CP60" s="40">
        <v>5.0043050525419221E-2</v>
      </c>
      <c r="CQ60" s="40">
        <v>0.22053363120342687</v>
      </c>
      <c r="CR60" s="40">
        <v>6.5084373986513865E-5</v>
      </c>
      <c r="CS60" s="40">
        <v>1.0874773941106489E-2</v>
      </c>
      <c r="CT60" s="40">
        <v>1.0325480849974435</v>
      </c>
      <c r="CU60" s="40">
        <v>3.8548347379361775E-2</v>
      </c>
      <c r="CV60" s="40">
        <v>0.16987787385470424</v>
      </c>
      <c r="CW60" s="40">
        <v>5.0510759497788875</v>
      </c>
      <c r="CX60" s="40">
        <v>94.948924050221109</v>
      </c>
      <c r="CY60" s="10">
        <v>530</v>
      </c>
      <c r="CZ60" s="2">
        <f t="shared" si="49"/>
        <v>8.8333333333333339</v>
      </c>
      <c r="DA60" s="2">
        <v>31790</v>
      </c>
      <c r="DB60" s="11">
        <v>480</v>
      </c>
      <c r="DC60" s="11">
        <v>726</v>
      </c>
      <c r="DD60" s="2">
        <f t="shared" si="141"/>
        <v>7255</v>
      </c>
      <c r="DE60" s="2">
        <f t="shared" si="50"/>
        <v>7.1199538500643769E-2</v>
      </c>
      <c r="DF60" s="2">
        <f t="shared" si="51"/>
        <v>6.3490347090574059E-5</v>
      </c>
      <c r="DG60" s="2">
        <f t="shared" si="142"/>
        <v>3.7492058532802824E-2</v>
      </c>
      <c r="DH60" s="2">
        <f t="shared" si="52"/>
        <v>0.16489085665883596</v>
      </c>
      <c r="DI60" s="2">
        <f t="shared" si="53"/>
        <v>5.9474608033234086E-5</v>
      </c>
      <c r="DJ60" s="2">
        <f t="shared" si="54"/>
        <v>9.9362286345687917E-3</v>
      </c>
      <c r="DK60" s="2">
        <f t="shared" si="55"/>
        <v>0.94165404692531152</v>
      </c>
      <c r="DL60" s="2">
        <f t="shared" si="199"/>
        <v>3.5120700827426458E-2</v>
      </c>
      <c r="DM60" s="2">
        <f t="shared" si="199"/>
        <v>0.15446157593150725</v>
      </c>
      <c r="DN60" s="2">
        <f t="shared" si="143"/>
        <v>5.2302355796005688</v>
      </c>
      <c r="DO60" s="2">
        <f t="shared" si="57"/>
        <v>94.769764420399426</v>
      </c>
      <c r="DP60" s="6"/>
      <c r="DQ60" s="2"/>
      <c r="DS60" s="11">
        <v>270</v>
      </c>
      <c r="DT60" s="11">
        <v>751</v>
      </c>
      <c r="DU60" s="2">
        <f t="shared" si="144"/>
        <v>7515</v>
      </c>
      <c r="EX60" s="2"/>
      <c r="EY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>
        <v>500</v>
      </c>
      <c r="FP60" s="2">
        <f t="shared" si="72"/>
        <v>8.3333333333333339</v>
      </c>
      <c r="GH60" s="2"/>
      <c r="GI60" s="2">
        <v>250</v>
      </c>
      <c r="GJ60" s="11">
        <v>775</v>
      </c>
      <c r="GK60" s="2">
        <f t="shared" si="167"/>
        <v>3875</v>
      </c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IG60" s="2"/>
      <c r="IH60" s="11"/>
      <c r="II60" s="11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KR60" s="2"/>
      <c r="KS60" s="2"/>
      <c r="LI60" s="10"/>
      <c r="LK60" s="2"/>
    </row>
    <row r="61" spans="1:323" x14ac:dyDescent="0.25">
      <c r="A61" s="10">
        <v>740</v>
      </c>
      <c r="B61" s="2">
        <f t="shared" si="21"/>
        <v>12.333333333333334</v>
      </c>
      <c r="C61" s="2">
        <v>23947</v>
      </c>
      <c r="D61" s="11">
        <v>810</v>
      </c>
      <c r="E61" s="11">
        <v>674</v>
      </c>
      <c r="F61" s="2">
        <f t="shared" si="114"/>
        <v>6740</v>
      </c>
      <c r="G61" s="2">
        <f t="shared" si="115"/>
        <v>5.0381824394406131E-2</v>
      </c>
      <c r="H61" s="2">
        <f t="shared" si="116"/>
        <v>4.492668892549457E-5</v>
      </c>
      <c r="I61" s="2">
        <f t="shared" si="117"/>
        <v>2.7456928958215984E-2</v>
      </c>
      <c r="J61" s="2">
        <f t="shared" si="22"/>
        <v>0.121352301170416</v>
      </c>
      <c r="K61" s="2">
        <f t="shared" si="23"/>
        <v>1.6458326411574474E-5</v>
      </c>
      <c r="L61" s="2">
        <f t="shared" si="0"/>
        <v>2.6862415580191849E-3</v>
      </c>
      <c r="M61" s="2">
        <f t="shared" si="24"/>
        <v>0.26186908344309634</v>
      </c>
      <c r="N61" s="2">
        <f t="shared" si="195"/>
        <v>1.0058499966537552E-2</v>
      </c>
      <c r="O61" s="2">
        <f t="shared" si="195"/>
        <v>4.4455886494787149E-2</v>
      </c>
      <c r="P61" s="2">
        <f t="shared" si="118"/>
        <v>2.5146928200318857</v>
      </c>
      <c r="Q61" s="2">
        <f t="shared" si="119"/>
        <v>97.485307179968117</v>
      </c>
      <c r="R61" s="10">
        <v>1170</v>
      </c>
      <c r="S61" s="2">
        <f t="shared" si="26"/>
        <v>19.5</v>
      </c>
      <c r="T61" s="2">
        <v>23964</v>
      </c>
      <c r="U61" s="11">
        <v>1150</v>
      </c>
      <c r="V61" s="11">
        <v>674</v>
      </c>
      <c r="W61" s="2">
        <f t="shared" si="120"/>
        <v>6740</v>
      </c>
      <c r="X61" s="2">
        <f t="shared" si="27"/>
        <v>6.8512579950575886E-2</v>
      </c>
      <c r="Y61" s="2">
        <f t="shared" si="28"/>
        <v>6.1094321293858362E-5</v>
      </c>
      <c r="Z61" s="2">
        <f t="shared" si="121"/>
        <v>3.6763668452092932E-2</v>
      </c>
      <c r="AA61" s="2">
        <f t="shared" si="29"/>
        <v>0.16214877938363562</v>
      </c>
      <c r="AB61" s="2">
        <f t="shared" si="30"/>
        <v>2.2627601528520393E-5</v>
      </c>
      <c r="AC61" s="2">
        <f t="shared" si="1"/>
        <v>3.8113988090440324E-3</v>
      </c>
      <c r="AD61" s="2">
        <f t="shared" si="31"/>
        <v>0.35928233611496335</v>
      </c>
      <c r="AE61" s="2">
        <f t="shared" si="196"/>
        <v>1.3616218706471183E-2</v>
      </c>
      <c r="AF61" s="2">
        <f t="shared" si="196"/>
        <v>6.0055302858364142E-2</v>
      </c>
      <c r="AG61" s="2">
        <f t="shared" si="122"/>
        <v>5.7347829194820426</v>
      </c>
      <c r="AH61" s="2">
        <f t="shared" si="33"/>
        <v>94.265217080517957</v>
      </c>
      <c r="AI61" s="2">
        <v>1320</v>
      </c>
      <c r="AJ61" s="2">
        <f t="shared" si="34"/>
        <v>22</v>
      </c>
      <c r="AK61" s="35">
        <v>33788</v>
      </c>
      <c r="AL61" s="35">
        <v>720</v>
      </c>
      <c r="AM61" s="35">
        <v>676</v>
      </c>
      <c r="AN61" s="2">
        <f t="shared" si="123"/>
        <v>13520</v>
      </c>
      <c r="AO61" s="2">
        <f t="shared" si="2"/>
        <v>6.679723680903589E-2</v>
      </c>
      <c r="AP61" s="2">
        <f t="shared" si="124"/>
        <v>5.9564708409712687E-5</v>
      </c>
      <c r="AQ61" s="2">
        <f t="shared" si="125"/>
        <v>3.5193561511107474E-2</v>
      </c>
      <c r="AR61" s="2">
        <f t="shared" si="35"/>
        <v>0.15608700564636044</v>
      </c>
      <c r="AS61" s="2">
        <f t="shared" si="36"/>
        <v>2.5678691330300624E-5</v>
      </c>
      <c r="AT61" s="2">
        <f t="shared" si="3"/>
        <v>4.4127499828812014E-3</v>
      </c>
      <c r="AU61" s="2">
        <f t="shared" si="37"/>
        <v>0.40999533777323438</v>
      </c>
      <c r="AV61" s="2">
        <f t="shared" si="197"/>
        <v>1.5172148525288759E-2</v>
      </c>
      <c r="AW61" s="2">
        <f t="shared" si="197"/>
        <v>6.7290013594865736E-2</v>
      </c>
      <c r="AX61" s="2">
        <f t="shared" si="126"/>
        <v>7.0884733185047697</v>
      </c>
      <c r="AY61" s="2">
        <f t="shared" si="127"/>
        <v>92.911526681495232</v>
      </c>
      <c r="AZ61" s="2">
        <v>630</v>
      </c>
      <c r="BA61" s="2">
        <f t="shared" si="39"/>
        <v>10.5</v>
      </c>
      <c r="BB61" s="2">
        <v>33333</v>
      </c>
      <c r="BC61" s="11">
        <v>600</v>
      </c>
      <c r="BD61" s="11">
        <v>699</v>
      </c>
      <c r="BE61" s="2">
        <f t="shared" si="128"/>
        <v>6990</v>
      </c>
      <c r="BF61" s="2">
        <f t="shared" si="40"/>
        <v>7.7383438933694967E-2</v>
      </c>
      <c r="BG61" s="2">
        <f t="shared" si="41"/>
        <v>6.9004680373287988E-5</v>
      </c>
      <c r="BH61" s="2">
        <f t="shared" si="129"/>
        <v>4.1691595699209757E-2</v>
      </c>
      <c r="BI61" s="2">
        <f t="shared" si="130"/>
        <v>0.18445976329178726</v>
      </c>
      <c r="BJ61" s="2">
        <f t="shared" si="131"/>
        <v>3.8923532162372897E-5</v>
      </c>
      <c r="BK61" s="2">
        <f t="shared" si="4"/>
        <v>6.4709230206753147E-3</v>
      </c>
      <c r="BL61" s="2">
        <f t="shared" si="132"/>
        <v>0.6199660020553156</v>
      </c>
      <c r="BM61" s="2">
        <f t="shared" si="133"/>
        <v>2.3517016325405333E-2</v>
      </c>
      <c r="BN61" s="2">
        <f t="shared" si="133"/>
        <v>0.10404838653838303</v>
      </c>
      <c r="BO61" s="2">
        <f t="shared" si="134"/>
        <v>4.3291737408948547</v>
      </c>
      <c r="BP61" s="2">
        <f t="shared" si="135"/>
        <v>95.670826259105141</v>
      </c>
      <c r="BQ61" s="10">
        <v>510</v>
      </c>
      <c r="BR61" s="2">
        <f t="shared" si="42"/>
        <v>8.5</v>
      </c>
      <c r="BS61" s="2">
        <v>22234</v>
      </c>
      <c r="BT61" s="11">
        <v>440</v>
      </c>
      <c r="BU61" s="11">
        <v>700</v>
      </c>
      <c r="BV61" s="2">
        <f t="shared" si="136"/>
        <v>7000</v>
      </c>
      <c r="BW61" s="2">
        <f t="shared" si="43"/>
        <v>4.9797122963929338E-2</v>
      </c>
      <c r="BX61" s="2">
        <f t="shared" si="137"/>
        <v>4.440529654645561E-5</v>
      </c>
      <c r="BY61" s="2">
        <f t="shared" si="138"/>
        <v>2.6168048844109681E-2</v>
      </c>
      <c r="BZ61" s="2">
        <f t="shared" si="44"/>
        <v>0.1157448065502631</v>
      </c>
      <c r="CA61" s="2">
        <f t="shared" si="45"/>
        <v>3.8695064045008969E-5</v>
      </c>
      <c r="CB61" s="2">
        <f t="shared" si="46"/>
        <v>6.3748420653792579E-3</v>
      </c>
      <c r="CC61" s="2">
        <f t="shared" si="47"/>
        <v>0.61615253871141829</v>
      </c>
      <c r="CD61" s="2">
        <f t="shared" si="198"/>
        <v>2.2803007855074661E-2</v>
      </c>
      <c r="CE61" s="2">
        <f t="shared" si="198"/>
        <v>0.10086077676914185</v>
      </c>
      <c r="CF61" s="2">
        <f t="shared" si="139"/>
        <v>3.3462268724046327</v>
      </c>
      <c r="CG61" s="2">
        <f t="shared" si="140"/>
        <v>96.653773127595372</v>
      </c>
      <c r="CH61" s="40">
        <v>510</v>
      </c>
      <c r="CI61" s="40">
        <v>8.5</v>
      </c>
      <c r="CJ61" s="40">
        <v>45106</v>
      </c>
      <c r="CK61" s="40">
        <v>510</v>
      </c>
      <c r="CL61" s="40">
        <v>726</v>
      </c>
      <c r="CM61" s="40">
        <v>7255</v>
      </c>
      <c r="CN61" s="40">
        <v>9.5187926817447435E-2</v>
      </c>
      <c r="CO61" s="40">
        <v>8.4881371982730713E-5</v>
      </c>
      <c r="CP61" s="40">
        <v>5.0811962168928825E-2</v>
      </c>
      <c r="CQ61" s="40">
        <v>0.22392213120567264</v>
      </c>
      <c r="CR61" s="40">
        <v>6.5384435578424779E-5</v>
      </c>
      <c r="CS61" s="40">
        <v>1.0944793182873374E-2</v>
      </c>
      <c r="CT61" s="40">
        <v>1.0373084906544621</v>
      </c>
      <c r="CU61" s="40">
        <v>3.9140642869481594E-2</v>
      </c>
      <c r="CV61" s="40">
        <v>0.17248804797099215</v>
      </c>
      <c r="CW61" s="40">
        <v>5.2235639977498796</v>
      </c>
      <c r="CX61" s="40">
        <v>94.776436002250122</v>
      </c>
      <c r="CY61" s="10">
        <v>540</v>
      </c>
      <c r="CZ61" s="2">
        <f t="shared" si="49"/>
        <v>9</v>
      </c>
      <c r="DA61" s="2">
        <v>32660</v>
      </c>
      <c r="DB61" s="11">
        <v>490</v>
      </c>
      <c r="DC61" s="11">
        <v>725</v>
      </c>
      <c r="DD61" s="2">
        <f t="shared" si="141"/>
        <v>7255</v>
      </c>
      <c r="DE61" s="2">
        <f t="shared" si="50"/>
        <v>7.3148063146619244E-2</v>
      </c>
      <c r="DF61" s="2">
        <f t="shared" si="51"/>
        <v>6.5227893550743926E-5</v>
      </c>
      <c r="DG61" s="2">
        <f t="shared" si="142"/>
        <v>3.8615472192395396E-2</v>
      </c>
      <c r="DH61" s="2">
        <f t="shared" si="52"/>
        <v>0.16983165340250861</v>
      </c>
      <c r="DI61" s="2">
        <f t="shared" si="53"/>
        <v>6.1102255374816792E-5</v>
      </c>
      <c r="DJ61" s="2">
        <f t="shared" si="54"/>
        <v>1.0225319592677475E-2</v>
      </c>
      <c r="DK61" s="2">
        <f t="shared" si="55"/>
        <v>0.96742438416422405</v>
      </c>
      <c r="DL61" s="2">
        <f t="shared" si="199"/>
        <v>3.6173059022415265E-2</v>
      </c>
      <c r="DM61" s="2">
        <f t="shared" si="199"/>
        <v>0.1590898692574613</v>
      </c>
      <c r="DN61" s="2">
        <f t="shared" si="143"/>
        <v>5.3893254488580302</v>
      </c>
      <c r="DO61" s="2">
        <f t="shared" si="57"/>
        <v>94.610674551141969</v>
      </c>
      <c r="DP61" s="6"/>
      <c r="DQ61" s="2"/>
      <c r="DS61" s="11">
        <v>280</v>
      </c>
      <c r="DT61" s="11">
        <v>751</v>
      </c>
      <c r="DU61" s="2">
        <f t="shared" si="144"/>
        <v>7510</v>
      </c>
      <c r="EX61" s="2"/>
      <c r="EY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>
        <v>510</v>
      </c>
      <c r="FP61" s="2">
        <f t="shared" si="72"/>
        <v>8.5</v>
      </c>
      <c r="GH61" s="2"/>
      <c r="GI61" s="2">
        <v>255</v>
      </c>
      <c r="GJ61" s="11">
        <v>775</v>
      </c>
      <c r="GK61" s="2">
        <f t="shared" si="167"/>
        <v>3875</v>
      </c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IG61" s="2"/>
      <c r="IH61" s="11"/>
      <c r="II61" s="11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KR61" s="2"/>
      <c r="KS61" s="2"/>
      <c r="LI61" s="10"/>
      <c r="LK61" s="2"/>
    </row>
    <row r="62" spans="1:323" x14ac:dyDescent="0.25">
      <c r="A62" s="10">
        <v>750</v>
      </c>
      <c r="B62" s="2">
        <f t="shared" si="21"/>
        <v>12.5</v>
      </c>
      <c r="C62" s="2">
        <v>24392</v>
      </c>
      <c r="D62" s="11">
        <v>820</v>
      </c>
      <c r="E62" s="11">
        <v>679</v>
      </c>
      <c r="F62" s="2">
        <f t="shared" si="114"/>
        <v>6765</v>
      </c>
      <c r="G62" s="2">
        <f t="shared" si="115"/>
        <v>5.1318054897413215E-2</v>
      </c>
      <c r="H62" s="2">
        <f t="shared" si="116"/>
        <v>4.5761548263693293E-5</v>
      </c>
      <c r="I62" s="2">
        <f t="shared" si="117"/>
        <v>2.7206471156756361E-2</v>
      </c>
      <c r="J62" s="2">
        <f t="shared" si="22"/>
        <v>0.12024534450386884</v>
      </c>
      <c r="K62" s="2">
        <f t="shared" si="23"/>
        <v>1.6764166610895915E-5</v>
      </c>
      <c r="L62" s="2">
        <f t="shared" si="0"/>
        <v>2.7373961265744024E-3</v>
      </c>
      <c r="M62" s="2">
        <f t="shared" si="24"/>
        <v>0.26673531896872282</v>
      </c>
      <c r="N62" s="2">
        <f t="shared" si="195"/>
        <v>9.9667479067411177E-3</v>
      </c>
      <c r="O62" s="2">
        <f t="shared" si="195"/>
        <v>4.4050366867651597E-2</v>
      </c>
      <c r="P62" s="2">
        <f t="shared" si="118"/>
        <v>2.5587431868995374</v>
      </c>
      <c r="Q62" s="2">
        <f t="shared" si="119"/>
        <v>97.441256813100466</v>
      </c>
      <c r="R62" s="10">
        <v>1180</v>
      </c>
      <c r="S62" s="2">
        <f t="shared" si="26"/>
        <v>19.666666666666668</v>
      </c>
      <c r="T62" s="2">
        <v>23996</v>
      </c>
      <c r="U62" s="11">
        <v>1160</v>
      </c>
      <c r="V62" s="11">
        <v>674</v>
      </c>
      <c r="W62" s="2">
        <f t="shared" si="120"/>
        <v>6740</v>
      </c>
      <c r="X62" s="2">
        <f t="shared" si="27"/>
        <v>6.8604067288183052E-2</v>
      </c>
      <c r="Y62" s="2">
        <f t="shared" si="28"/>
        <v>6.1175902761117715E-5</v>
      </c>
      <c r="Z62" s="2">
        <f t="shared" si="121"/>
        <v>3.6681067216492821E-2</v>
      </c>
      <c r="AA62" s="2">
        <f t="shared" si="29"/>
        <v>0.16178446074808944</v>
      </c>
      <c r="AB62" s="2">
        <f t="shared" si="30"/>
        <v>2.2657816987079588E-5</v>
      </c>
      <c r="AC62" s="2">
        <f t="shared" si="1"/>
        <v>3.8189158299435596E-3</v>
      </c>
      <c r="AD62" s="2">
        <f t="shared" si="31"/>
        <v>0.35976209887392169</v>
      </c>
      <c r="AE62" s="2">
        <f t="shared" si="196"/>
        <v>1.3585625554679993E-2</v>
      </c>
      <c r="AF62" s="2">
        <f t="shared" si="196"/>
        <v>5.9920369582407089E-2</v>
      </c>
      <c r="AG62" s="2">
        <f t="shared" si="122"/>
        <v>5.7947032890644499</v>
      </c>
      <c r="AH62" s="2">
        <f t="shared" si="33"/>
        <v>94.205296710935556</v>
      </c>
      <c r="AI62" s="2">
        <v>1330</v>
      </c>
      <c r="AJ62" s="2">
        <f t="shared" si="34"/>
        <v>22.166666666666668</v>
      </c>
      <c r="AK62" s="35">
        <v>33295</v>
      </c>
      <c r="AL62" s="35">
        <v>730</v>
      </c>
      <c r="AM62" s="35">
        <v>677</v>
      </c>
      <c r="AN62" s="2">
        <f t="shared" si="123"/>
        <v>6765</v>
      </c>
      <c r="AO62" s="2">
        <f t="shared" si="2"/>
        <v>6.5822599726436892E-2</v>
      </c>
      <c r="AP62" s="2">
        <f t="shared" si="124"/>
        <v>5.8695600997436475E-5</v>
      </c>
      <c r="AQ62" s="2">
        <f t="shared" si="125"/>
        <v>3.5478092822144751E-2</v>
      </c>
      <c r="AR62" s="2">
        <f t="shared" si="35"/>
        <v>0.15734893079532342</v>
      </c>
      <c r="AS62" s="2">
        <f t="shared" si="36"/>
        <v>2.5304014083176252E-5</v>
      </c>
      <c r="AT62" s="2">
        <f t="shared" si="3"/>
        <v>4.3515406688662299E-3</v>
      </c>
      <c r="AU62" s="2">
        <f t="shared" si="37"/>
        <v>0.40401310439090315</v>
      </c>
      <c r="AV62" s="2">
        <f t="shared" si="197"/>
        <v>1.5294811624043064E-2</v>
      </c>
      <c r="AW62" s="2">
        <f t="shared" si="197"/>
        <v>6.7834036847011475E-2</v>
      </c>
      <c r="AX62" s="2">
        <f t="shared" si="126"/>
        <v>7.1563073553517809</v>
      </c>
      <c r="AY62" s="2">
        <f t="shared" si="127"/>
        <v>92.843692644648215</v>
      </c>
      <c r="AZ62" s="2">
        <v>640</v>
      </c>
      <c r="BA62" s="2">
        <f t="shared" si="39"/>
        <v>10.666666666666666</v>
      </c>
      <c r="BB62" s="2">
        <v>31724</v>
      </c>
      <c r="BC62" s="11">
        <v>610</v>
      </c>
      <c r="BD62" s="11">
        <v>699</v>
      </c>
      <c r="BE62" s="2">
        <f t="shared" si="128"/>
        <v>6990</v>
      </c>
      <c r="BF62" s="2">
        <f t="shared" si="40"/>
        <v>7.3648102983006003E-2</v>
      </c>
      <c r="BG62" s="2">
        <f t="shared" si="41"/>
        <v>6.5673791142777083E-5</v>
      </c>
      <c r="BH62" s="2">
        <f t="shared" si="129"/>
        <v>4.0403541454819523E-2</v>
      </c>
      <c r="BI62" s="2">
        <f t="shared" si="130"/>
        <v>0.17876091255118806</v>
      </c>
      <c r="BJ62" s="2">
        <f t="shared" si="131"/>
        <v>3.7044674476318302E-5</v>
      </c>
      <c r="BK62" s="2">
        <f t="shared" si="4"/>
        <v>6.1650662151973958E-3</v>
      </c>
      <c r="BL62" s="2">
        <f t="shared" si="132"/>
        <v>0.59003994387552372</v>
      </c>
      <c r="BM62" s="2">
        <f t="shared" si="133"/>
        <v>2.2790462395642773E-2</v>
      </c>
      <c r="BN62" s="2">
        <f t="shared" si="133"/>
        <v>0.10083383061517907</v>
      </c>
      <c r="BO62" s="2">
        <f t="shared" si="134"/>
        <v>4.4300075715100338</v>
      </c>
      <c r="BP62" s="2">
        <f t="shared" si="135"/>
        <v>95.569992428489968</v>
      </c>
      <c r="BQ62" s="10">
        <v>520</v>
      </c>
      <c r="BR62" s="2">
        <f t="shared" si="42"/>
        <v>8.6666666666666661</v>
      </c>
      <c r="BS62" s="2">
        <v>22576</v>
      </c>
      <c r="BT62" s="11">
        <v>450</v>
      </c>
      <c r="BU62" s="11">
        <v>700</v>
      </c>
      <c r="BV62" s="2">
        <f t="shared" si="136"/>
        <v>7000</v>
      </c>
      <c r="BW62" s="2">
        <f t="shared" si="43"/>
        <v>5.0563094721312797E-2</v>
      </c>
      <c r="BX62" s="2">
        <f t="shared" si="137"/>
        <v>4.5088332051487895E-5</v>
      </c>
      <c r="BY62" s="2">
        <f t="shared" si="138"/>
        <v>2.6848088579383051E-2</v>
      </c>
      <c r="BZ62" s="2">
        <f t="shared" si="44"/>
        <v>0.11875271394429969</v>
      </c>
      <c r="CA62" s="2">
        <f t="shared" si="45"/>
        <v>3.9290265623824888E-5</v>
      </c>
      <c r="CB62" s="2">
        <f t="shared" si="46"/>
        <v>6.4798365197352064E-3</v>
      </c>
      <c r="CC62" s="2">
        <f t="shared" si="47"/>
        <v>0.62563010317302237</v>
      </c>
      <c r="CD62" s="2">
        <f t="shared" si="198"/>
        <v>2.3395598900650155E-2</v>
      </c>
      <c r="CE62" s="2">
        <f t="shared" si="198"/>
        <v>0.10348188682370338</v>
      </c>
      <c r="CF62" s="2">
        <f t="shared" si="139"/>
        <v>3.449708759228336</v>
      </c>
      <c r="CG62" s="2">
        <f t="shared" si="140"/>
        <v>96.550291240771671</v>
      </c>
      <c r="CH62" s="40">
        <v>520</v>
      </c>
      <c r="CI62" s="40">
        <v>8.6666666666666661</v>
      </c>
      <c r="CJ62" s="40">
        <v>46267</v>
      </c>
      <c r="CK62" s="40">
        <v>520</v>
      </c>
      <c r="CL62" s="40">
        <v>725</v>
      </c>
      <c r="CM62" s="40">
        <v>7255</v>
      </c>
      <c r="CN62" s="40">
        <v>9.763800403633309E-2</v>
      </c>
      <c r="CO62" s="40">
        <v>8.7066164978606009E-5</v>
      </c>
      <c r="CP62" s="40">
        <v>5.1584261088401015E-2</v>
      </c>
      <c r="CQ62" s="40">
        <v>0.22732555852070357</v>
      </c>
      <c r="CR62" s="40">
        <v>6.7067389724359948E-5</v>
      </c>
      <c r="CS62" s="40">
        <v>1.1247285836123984E-2</v>
      </c>
      <c r="CT62" s="40">
        <v>1.0640081571655655</v>
      </c>
      <c r="CU62" s="40">
        <v>3.9735547590835418E-2</v>
      </c>
      <c r="CV62" s="40">
        <v>0.17510972065166897</v>
      </c>
      <c r="CW62" s="40">
        <v>5.3986737184015485</v>
      </c>
      <c r="CX62" s="40">
        <v>94.601326281598446</v>
      </c>
      <c r="CY62" s="10">
        <v>550</v>
      </c>
      <c r="CZ62" s="2">
        <f t="shared" si="49"/>
        <v>9.1666666666666661</v>
      </c>
      <c r="DA62" s="2">
        <v>32416</v>
      </c>
      <c r="DB62" s="11">
        <v>500</v>
      </c>
      <c r="DC62" s="11">
        <v>724</v>
      </c>
      <c r="DD62" s="2">
        <f t="shared" si="141"/>
        <v>7245</v>
      </c>
      <c r="DE62" s="2">
        <f t="shared" si="50"/>
        <v>7.2601580372345667E-2</v>
      </c>
      <c r="DF62" s="2">
        <f t="shared" si="51"/>
        <v>6.4740581669960658E-5</v>
      </c>
      <c r="DG62" s="2">
        <f t="shared" si="142"/>
        <v>3.8990542566211379E-2</v>
      </c>
      <c r="DH62" s="2">
        <f t="shared" si="52"/>
        <v>0.17148122074199618</v>
      </c>
      <c r="DI62" s="2">
        <f t="shared" si="53"/>
        <v>6.0645765775568316E-5</v>
      </c>
      <c r="DJ62" s="2">
        <f t="shared" si="54"/>
        <v>1.0166187827001304E-2</v>
      </c>
      <c r="DK62" s="2">
        <f t="shared" si="55"/>
        <v>0.96019684130641414</v>
      </c>
      <c r="DL62" s="2">
        <f t="shared" si="199"/>
        <v>3.6524406345115536E-2</v>
      </c>
      <c r="DM62" s="2">
        <f t="shared" si="199"/>
        <v>0.16063510212255322</v>
      </c>
      <c r="DN62" s="2">
        <f t="shared" si="143"/>
        <v>5.5499605509805834</v>
      </c>
      <c r="DO62" s="2">
        <f t="shared" si="57"/>
        <v>94.450039449019414</v>
      </c>
      <c r="DP62" s="6"/>
      <c r="DQ62" s="2"/>
      <c r="DS62" s="11">
        <v>290</v>
      </c>
      <c r="DT62" s="11">
        <v>751</v>
      </c>
      <c r="DU62" s="2">
        <f t="shared" si="144"/>
        <v>7510</v>
      </c>
      <c r="EX62" s="2"/>
      <c r="EY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>
        <v>520</v>
      </c>
      <c r="FP62" s="2">
        <f t="shared" si="72"/>
        <v>8.6666666666666661</v>
      </c>
      <c r="GH62" s="2"/>
      <c r="GI62" s="2">
        <v>260</v>
      </c>
      <c r="GJ62" s="11">
        <v>774</v>
      </c>
      <c r="GK62" s="2">
        <f t="shared" si="167"/>
        <v>3872.5</v>
      </c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IG62" s="2"/>
      <c r="IH62" s="11"/>
      <c r="II62" s="11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KR62" s="2"/>
      <c r="KS62" s="2"/>
      <c r="LI62" s="10"/>
      <c r="LK62" s="2"/>
    </row>
    <row r="63" spans="1:323" x14ac:dyDescent="0.25">
      <c r="A63" s="10">
        <v>760</v>
      </c>
      <c r="B63" s="2">
        <f t="shared" si="21"/>
        <v>12.666666666666666</v>
      </c>
      <c r="C63" s="2">
        <v>23525</v>
      </c>
      <c r="D63" s="11">
        <v>830</v>
      </c>
      <c r="E63" s="11">
        <v>678</v>
      </c>
      <c r="F63" s="2">
        <f t="shared" si="114"/>
        <v>6785</v>
      </c>
      <c r="G63" s="2">
        <f t="shared" si="115"/>
        <v>4.9493983333127496E-2</v>
      </c>
      <c r="H63" s="2">
        <f t="shared" si="116"/>
        <v>4.4134979620506108E-5</v>
      </c>
      <c r="I63" s="2">
        <f t="shared" si="117"/>
        <v>2.696895836525982E-2</v>
      </c>
      <c r="J63" s="2">
        <f t="shared" si="22"/>
        <v>0.11919560132795223</v>
      </c>
      <c r="K63" s="2">
        <f t="shared" si="23"/>
        <v>1.6168293683229193E-5</v>
      </c>
      <c r="L63" s="2">
        <f t="shared" si="0"/>
        <v>2.6412805343136963E-3</v>
      </c>
      <c r="M63" s="2">
        <f t="shared" si="24"/>
        <v>0.25725436121430001</v>
      </c>
      <c r="N63" s="2">
        <f t="shared" si="195"/>
        <v>9.8797380882375326E-3</v>
      </c>
      <c r="O63" s="2">
        <f t="shared" si="195"/>
        <v>4.3665806681918565E-2</v>
      </c>
      <c r="P63" s="2">
        <f t="shared" si="118"/>
        <v>2.6024089935814558</v>
      </c>
      <c r="Q63" s="2">
        <f t="shared" si="119"/>
        <v>97.397591006418537</v>
      </c>
      <c r="R63" s="10">
        <v>1190</v>
      </c>
      <c r="S63" s="2">
        <f t="shared" si="26"/>
        <v>19.833333333333332</v>
      </c>
      <c r="T63" s="2">
        <v>24070</v>
      </c>
      <c r="U63" s="11">
        <v>1170</v>
      </c>
      <c r="V63" s="11">
        <v>675</v>
      </c>
      <c r="W63" s="2">
        <f t="shared" si="120"/>
        <v>6745</v>
      </c>
      <c r="X63" s="2">
        <f t="shared" si="27"/>
        <v>6.8815631756399667E-2</v>
      </c>
      <c r="Y63" s="2">
        <f t="shared" si="28"/>
        <v>6.1364559904155013E-5</v>
      </c>
      <c r="Z63" s="2">
        <f t="shared" si="121"/>
        <v>3.6762138799581817E-2</v>
      </c>
      <c r="AA63" s="2">
        <f t="shared" si="29"/>
        <v>0.1621420327422366</v>
      </c>
      <c r="AB63" s="2">
        <f t="shared" si="30"/>
        <v>2.272769023499774E-5</v>
      </c>
      <c r="AC63" s="2">
        <f t="shared" si="1"/>
        <v>3.8331362826050145E-3</v>
      </c>
      <c r="AD63" s="2">
        <f t="shared" si="31"/>
        <v>0.36087155025401302</v>
      </c>
      <c r="AE63" s="2">
        <f t="shared" si="196"/>
        <v>1.3615652166623199E-2</v>
      </c>
      <c r="AF63" s="2">
        <f t="shared" si="196"/>
        <v>6.0052804093994556E-2</v>
      </c>
      <c r="AG63" s="2">
        <f t="shared" si="122"/>
        <v>5.8547560931584446</v>
      </c>
      <c r="AH63" s="2">
        <f t="shared" si="33"/>
        <v>94.145243906841557</v>
      </c>
      <c r="AI63" s="2">
        <v>1340</v>
      </c>
      <c r="AJ63" s="2">
        <f t="shared" si="34"/>
        <v>22.333333333333332</v>
      </c>
      <c r="AK63" s="35">
        <v>33288</v>
      </c>
      <c r="AL63" s="35">
        <v>750</v>
      </c>
      <c r="AM63" s="35">
        <v>675</v>
      </c>
      <c r="AN63" s="2">
        <f t="shared" si="123"/>
        <v>13520</v>
      </c>
      <c r="AO63" s="2">
        <f t="shared" si="2"/>
        <v>6.5808761066034879E-2</v>
      </c>
      <c r="AP63" s="2">
        <f t="shared" si="124"/>
        <v>5.8683260729919378E-5</v>
      </c>
      <c r="AQ63" s="2">
        <f t="shared" si="125"/>
        <v>3.5213658518206757E-2</v>
      </c>
      <c r="AR63" s="2">
        <f t="shared" si="35"/>
        <v>0.15617613790595261</v>
      </c>
      <c r="AS63" s="2">
        <f t="shared" si="36"/>
        <v>2.529869412226374E-5</v>
      </c>
      <c r="AT63" s="2">
        <f t="shared" si="3"/>
        <v>4.3537830719714496E-3</v>
      </c>
      <c r="AU63" s="2">
        <f t="shared" si="37"/>
        <v>0.40392816395748277</v>
      </c>
      <c r="AV63" s="2">
        <f t="shared" si="197"/>
        <v>1.5180812461631997E-2</v>
      </c>
      <c r="AW63" s="2">
        <f t="shared" si="197"/>
        <v>6.7328439029032169E-2</v>
      </c>
      <c r="AX63" s="2">
        <f t="shared" si="126"/>
        <v>7.2236357943808134</v>
      </c>
      <c r="AY63" s="2">
        <f t="shared" si="127"/>
        <v>92.776364205619188</v>
      </c>
      <c r="AZ63" s="2">
        <v>650</v>
      </c>
      <c r="BA63" s="2">
        <f t="shared" si="39"/>
        <v>10.833333333333334</v>
      </c>
      <c r="BB63" s="2">
        <v>32401</v>
      </c>
      <c r="BC63" s="11">
        <v>620</v>
      </c>
      <c r="BD63" s="11">
        <v>700</v>
      </c>
      <c r="BE63" s="2">
        <f t="shared" si="128"/>
        <v>6995</v>
      </c>
      <c r="BF63" s="2">
        <f t="shared" si="40"/>
        <v>7.5219776344482958E-2</v>
      </c>
      <c r="BG63" s="2">
        <f t="shared" si="41"/>
        <v>6.7075290216149266E-5</v>
      </c>
      <c r="BH63" s="2">
        <f t="shared" si="129"/>
        <v>3.9824724407677911E-2</v>
      </c>
      <c r="BI63" s="2">
        <f t="shared" si="130"/>
        <v>0.17620000180372494</v>
      </c>
      <c r="BJ63" s="2">
        <f t="shared" si="131"/>
        <v>3.7835219319984516E-5</v>
      </c>
      <c r="BK63" s="2">
        <f t="shared" si="4"/>
        <v>6.3031857230083158E-3</v>
      </c>
      <c r="BL63" s="2">
        <f t="shared" si="132"/>
        <v>0.6026315792936211</v>
      </c>
      <c r="BM63" s="2">
        <f t="shared" si="133"/>
        <v>2.2463968537138088E-2</v>
      </c>
      <c r="BN63" s="2">
        <f t="shared" si="133"/>
        <v>9.9389295359428767E-2</v>
      </c>
      <c r="BO63" s="2">
        <f t="shared" si="134"/>
        <v>4.5293968668694626</v>
      </c>
      <c r="BP63" s="2">
        <f t="shared" si="135"/>
        <v>95.470603133130538</v>
      </c>
      <c r="BQ63" s="10">
        <v>530</v>
      </c>
      <c r="BR63" s="2">
        <f t="shared" si="42"/>
        <v>8.8333333333333339</v>
      </c>
      <c r="BS63" s="2">
        <v>22851</v>
      </c>
      <c r="BT63" s="11">
        <v>460</v>
      </c>
      <c r="BU63" s="11">
        <v>701</v>
      </c>
      <c r="BV63" s="2">
        <f t="shared" si="136"/>
        <v>7005</v>
      </c>
      <c r="BW63" s="2">
        <f t="shared" si="43"/>
        <v>5.1179007684121133E-2</v>
      </c>
      <c r="BX63" s="2">
        <f t="shared" si="137"/>
        <v>4.5637556507288714E-5</v>
      </c>
      <c r="BY63" s="2">
        <f t="shared" si="138"/>
        <v>2.7217766567632983E-2</v>
      </c>
      <c r="BZ63" s="2">
        <f t="shared" si="44"/>
        <v>0.12038784950563944</v>
      </c>
      <c r="CA63" s="2">
        <f t="shared" si="45"/>
        <v>3.9768863384568683E-5</v>
      </c>
      <c r="CB63" s="2">
        <f t="shared" si="46"/>
        <v>6.5659020922921932E-3</v>
      </c>
      <c r="CC63" s="2">
        <f t="shared" si="47"/>
        <v>0.63325095178980939</v>
      </c>
      <c r="CD63" s="2">
        <f t="shared" si="198"/>
        <v>2.371773870251807E-2</v>
      </c>
      <c r="CE63" s="2">
        <f t="shared" si="198"/>
        <v>0.10490675458023599</v>
      </c>
      <c r="CF63" s="2">
        <f t="shared" si="139"/>
        <v>3.5546155138085718</v>
      </c>
      <c r="CG63" s="2">
        <f t="shared" si="140"/>
        <v>96.445384486191429</v>
      </c>
      <c r="CH63" s="40">
        <v>530</v>
      </c>
      <c r="CI63" s="40">
        <v>8.8333333333333339</v>
      </c>
      <c r="CJ63" s="40">
        <v>44693</v>
      </c>
      <c r="CK63" s="40">
        <v>530</v>
      </c>
      <c r="CL63" s="40">
        <v>724</v>
      </c>
      <c r="CM63" s="40">
        <v>7245</v>
      </c>
      <c r="CN63" s="40">
        <v>9.4316366187473466E-2</v>
      </c>
      <c r="CO63" s="40">
        <v>8.4104180331312525E-5</v>
      </c>
      <c r="CP63" s="40">
        <v>5.1351103592975553E-2</v>
      </c>
      <c r="CQ63" s="40">
        <v>0.22629806182398729</v>
      </c>
      <c r="CR63" s="40">
        <v>6.4785761967510705E-5</v>
      </c>
      <c r="CS63" s="40">
        <v>1.0884710823140341E-2</v>
      </c>
      <c r="CT63" s="40">
        <v>1.0278106764692028</v>
      </c>
      <c r="CU63" s="40">
        <v>3.955594550756119E-2</v>
      </c>
      <c r="CV63" s="40">
        <v>0.17431823613623065</v>
      </c>
      <c r="CW63" s="40">
        <v>5.5729919545377795</v>
      </c>
      <c r="CX63" s="40">
        <v>94.427008045462216</v>
      </c>
      <c r="CY63" s="10">
        <v>560</v>
      </c>
      <c r="CZ63" s="2">
        <f t="shared" si="49"/>
        <v>9.3333333333333339</v>
      </c>
      <c r="DA63" s="2">
        <v>32707</v>
      </c>
      <c r="DB63" s="18">
        <v>510</v>
      </c>
      <c r="DC63" s="11">
        <v>727</v>
      </c>
      <c r="DD63" s="2">
        <f t="shared" si="141"/>
        <v>7255</v>
      </c>
      <c r="DE63" s="2">
        <f t="shared" si="50"/>
        <v>7.3253328271171939E-2</v>
      </c>
      <c r="DF63" s="2">
        <f t="shared" si="51"/>
        <v>6.5321761003189874E-5</v>
      </c>
      <c r="DG63" s="2">
        <f t="shared" si="142"/>
        <v>3.9018702801945158E-2</v>
      </c>
      <c r="DH63" s="2">
        <f t="shared" si="52"/>
        <v>0.17160507004703754</v>
      </c>
      <c r="DI63" s="2">
        <f t="shared" si="53"/>
        <v>6.1190185748442508E-5</v>
      </c>
      <c r="DJ63" s="2">
        <f t="shared" si="54"/>
        <v>1.0274937821097504E-2</v>
      </c>
      <c r="DK63" s="2">
        <f t="shared" si="55"/>
        <v>0.96881657479667083</v>
      </c>
      <c r="DL63" s="2">
        <f t="shared" si="199"/>
        <v>3.655078545720325E-2</v>
      </c>
      <c r="DM63" s="2">
        <f t="shared" si="199"/>
        <v>0.16075111800859043</v>
      </c>
      <c r="DN63" s="2">
        <f t="shared" si="143"/>
        <v>5.7107116689891742</v>
      </c>
      <c r="DO63" s="2">
        <f t="shared" si="57"/>
        <v>94.289288331010823</v>
      </c>
      <c r="DP63" s="6"/>
      <c r="DQ63" s="2"/>
      <c r="DS63" s="11">
        <v>300</v>
      </c>
      <c r="DT63" s="11">
        <v>751</v>
      </c>
      <c r="DU63" s="2">
        <f t="shared" si="144"/>
        <v>7510</v>
      </c>
      <c r="EX63" s="2"/>
      <c r="EY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>
        <v>530</v>
      </c>
      <c r="FP63" s="2">
        <f t="shared" si="72"/>
        <v>8.8333333333333339</v>
      </c>
      <c r="GH63" s="2"/>
      <c r="GI63" s="2">
        <v>265</v>
      </c>
      <c r="GJ63" s="11">
        <v>775</v>
      </c>
      <c r="GK63" s="2">
        <f t="shared" si="167"/>
        <v>3872.5</v>
      </c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IG63" s="2"/>
      <c r="IH63" s="11"/>
      <c r="II63" s="11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KR63" s="2"/>
      <c r="KS63" s="2"/>
      <c r="LI63" s="10"/>
      <c r="LK63" s="2"/>
    </row>
    <row r="64" spans="1:323" x14ac:dyDescent="0.25">
      <c r="A64" s="10">
        <v>770</v>
      </c>
      <c r="B64" s="2">
        <f t="shared" si="21"/>
        <v>12.833333333333334</v>
      </c>
      <c r="C64" s="2">
        <v>23465</v>
      </c>
      <c r="D64" s="11">
        <v>840</v>
      </c>
      <c r="E64" s="11">
        <v>675</v>
      </c>
      <c r="F64" s="2">
        <f t="shared" si="114"/>
        <v>6765</v>
      </c>
      <c r="G64" s="2">
        <f t="shared" si="115"/>
        <v>4.9367750006879353E-2</v>
      </c>
      <c r="H64" s="2">
        <f t="shared" si="116"/>
        <v>4.4022414316479311E-5</v>
      </c>
      <c r="I64" s="2">
        <f t="shared" si="117"/>
        <v>2.6447218181095623E-2</v>
      </c>
      <c r="J64" s="2">
        <f t="shared" si="22"/>
        <v>0.11688964890123497</v>
      </c>
      <c r="K64" s="2">
        <f t="shared" si="23"/>
        <v>1.6127056802421805E-5</v>
      </c>
      <c r="L64" s="2">
        <f t="shared" si="0"/>
        <v>2.6357027979772886E-3</v>
      </c>
      <c r="M64" s="2">
        <f t="shared" si="24"/>
        <v>0.25659823957039529</v>
      </c>
      <c r="N64" s="2">
        <f t="shared" si="195"/>
        <v>9.688605145695299E-3</v>
      </c>
      <c r="O64" s="2">
        <f t="shared" si="195"/>
        <v>4.2821050065391275E-2</v>
      </c>
      <c r="P64" s="2">
        <f t="shared" si="118"/>
        <v>2.6452300436468472</v>
      </c>
      <c r="Q64" s="2">
        <f t="shared" si="119"/>
        <v>97.354769956353152</v>
      </c>
      <c r="R64" s="10">
        <v>1200</v>
      </c>
      <c r="S64" s="2">
        <f t="shared" si="26"/>
        <v>20</v>
      </c>
      <c r="T64" s="2">
        <v>24002</v>
      </c>
      <c r="U64" s="11">
        <v>1180</v>
      </c>
      <c r="V64" s="11">
        <v>675</v>
      </c>
      <c r="W64" s="2">
        <f t="shared" si="120"/>
        <v>6750</v>
      </c>
      <c r="X64" s="2">
        <f t="shared" si="27"/>
        <v>6.8621221163984406E-2</v>
      </c>
      <c r="Y64" s="2">
        <f t="shared" si="28"/>
        <v>6.119119928622884E-5</v>
      </c>
      <c r="Z64" s="2">
        <f t="shared" si="121"/>
        <v>3.6766727757115154E-2</v>
      </c>
      <c r="AA64" s="2">
        <f t="shared" si="29"/>
        <v>0.1621622726664336</v>
      </c>
      <c r="AB64" s="2">
        <f t="shared" si="30"/>
        <v>2.2663482385559435E-5</v>
      </c>
      <c r="AC64" s="2">
        <f t="shared" si="1"/>
        <v>3.8247473257472572E-3</v>
      </c>
      <c r="AD64" s="2">
        <f t="shared" si="31"/>
        <v>0.35985205439122636</v>
      </c>
      <c r="AE64" s="2">
        <f t="shared" si="196"/>
        <v>1.3617351786167152E-2</v>
      </c>
      <c r="AF64" s="2">
        <f t="shared" si="196"/>
        <v>6.0060300387103284E-2</v>
      </c>
      <c r="AG64" s="2">
        <f t="shared" si="122"/>
        <v>5.9148163935455482</v>
      </c>
      <c r="AH64" s="2">
        <f t="shared" si="33"/>
        <v>94.08518360645445</v>
      </c>
      <c r="AI64" s="2">
        <v>1370</v>
      </c>
      <c r="AJ64" s="2">
        <f t="shared" si="34"/>
        <v>22.833333333333332</v>
      </c>
      <c r="AK64" s="35">
        <v>33610</v>
      </c>
      <c r="AL64" s="35">
        <v>760</v>
      </c>
      <c r="AM64" s="35">
        <v>675</v>
      </c>
      <c r="AN64" s="2">
        <f t="shared" si="123"/>
        <v>6750</v>
      </c>
      <c r="AO64" s="2">
        <f t="shared" si="2"/>
        <v>6.6445339444527518E-2</v>
      </c>
      <c r="AP64" s="2">
        <f t="shared" si="124"/>
        <v>5.9250913035706262E-5</v>
      </c>
      <c r="AQ64" s="2">
        <f t="shared" si="125"/>
        <v>0.10614075638906308</v>
      </c>
      <c r="AR64" s="2">
        <f t="shared" si="35"/>
        <v>0.47074499227876865</v>
      </c>
      <c r="AS64" s="2">
        <f t="shared" si="36"/>
        <v>2.5543412324239489E-5</v>
      </c>
      <c r="AT64" s="2">
        <f t="shared" si="3"/>
        <v>4.4055346482654266E-3</v>
      </c>
      <c r="AU64" s="2">
        <f t="shared" si="37"/>
        <v>0.40783542389482669</v>
      </c>
      <c r="AV64" s="2">
        <f t="shared" si="197"/>
        <v>4.5757895801852903E-2</v>
      </c>
      <c r="AW64" s="2">
        <f t="shared" si="197"/>
        <v>0.20294089696307738</v>
      </c>
      <c r="AX64" s="2">
        <f t="shared" si="126"/>
        <v>7.4265766913438904</v>
      </c>
      <c r="AY64" s="2">
        <f t="shared" si="127"/>
        <v>92.573423308656103</v>
      </c>
      <c r="AZ64" s="2">
        <v>660</v>
      </c>
      <c r="BA64" s="2">
        <f t="shared" si="39"/>
        <v>11</v>
      </c>
      <c r="BB64" s="2">
        <v>31804</v>
      </c>
      <c r="BC64" s="11">
        <v>630</v>
      </c>
      <c r="BD64" s="11">
        <v>699</v>
      </c>
      <c r="BE64" s="2">
        <f t="shared" si="128"/>
        <v>6995</v>
      </c>
      <c r="BF64" s="2">
        <f t="shared" si="40"/>
        <v>7.3833825093667982E-2</v>
      </c>
      <c r="BG64" s="2">
        <f t="shared" si="41"/>
        <v>6.5839404031801848E-5</v>
      </c>
      <c r="BH64" s="2">
        <f t="shared" si="129"/>
        <v>3.9874408274385327E-2</v>
      </c>
      <c r="BI64" s="2">
        <f t="shared" si="130"/>
        <v>0.17641982246874313</v>
      </c>
      <c r="BJ64" s="2">
        <f t="shared" si="131"/>
        <v>3.7138091887682097E-5</v>
      </c>
      <c r="BK64" s="2">
        <f t="shared" si="4"/>
        <v>6.1935030401859322E-3</v>
      </c>
      <c r="BL64" s="2">
        <f t="shared" si="132"/>
        <v>0.59152787715978916</v>
      </c>
      <c r="BM64" s="2">
        <f t="shared" si="133"/>
        <v>2.2491993761044059E-2</v>
      </c>
      <c r="BN64" s="2">
        <f t="shared" si="133"/>
        <v>9.9513289801982388E-2</v>
      </c>
      <c r="BO64" s="2">
        <f t="shared" si="134"/>
        <v>4.628910156671445</v>
      </c>
      <c r="BP64" s="2">
        <f t="shared" si="135"/>
        <v>95.371089843328548</v>
      </c>
      <c r="BQ64" s="10">
        <v>540</v>
      </c>
      <c r="BR64" s="2">
        <f t="shared" si="42"/>
        <v>9</v>
      </c>
      <c r="BS64" s="2">
        <v>22967</v>
      </c>
      <c r="BT64" s="11">
        <v>470</v>
      </c>
      <c r="BU64" s="11">
        <v>700</v>
      </c>
      <c r="BV64" s="2">
        <f t="shared" si="136"/>
        <v>7005</v>
      </c>
      <c r="BW64" s="2">
        <f t="shared" si="43"/>
        <v>5.1438810970251193E-2</v>
      </c>
      <c r="BX64" s="2">
        <f t="shared" si="137"/>
        <v>4.586922936864468E-5</v>
      </c>
      <c r="BY64" s="2">
        <f t="shared" si="138"/>
        <v>2.7452035762780019E-2</v>
      </c>
      <c r="BZ64" s="2">
        <f t="shared" si="44"/>
        <v>0.12142405372684496</v>
      </c>
      <c r="CA64" s="2">
        <f t="shared" si="45"/>
        <v>3.9970744621827866E-5</v>
      </c>
      <c r="CB64" s="2">
        <f t="shared" si="46"/>
        <v>6.6064809375968973E-3</v>
      </c>
      <c r="CC64" s="2">
        <f t="shared" si="47"/>
        <v>0.63646556429725376</v>
      </c>
      <c r="CD64" s="2">
        <f t="shared" si="198"/>
        <v>2.3921882401918965E-2</v>
      </c>
      <c r="CE64" s="2">
        <f t="shared" si="198"/>
        <v>0.10580970967392192</v>
      </c>
      <c r="CF64" s="2">
        <f t="shared" si="139"/>
        <v>3.6604252234824939</v>
      </c>
      <c r="CG64" s="2">
        <f t="shared" si="140"/>
        <v>96.339574776517509</v>
      </c>
      <c r="CH64" s="40">
        <v>540</v>
      </c>
      <c r="CI64" s="40">
        <v>9</v>
      </c>
      <c r="CJ64" s="40">
        <v>46338</v>
      </c>
      <c r="CK64" s="40">
        <v>540</v>
      </c>
      <c r="CL64" s="40">
        <v>725</v>
      </c>
      <c r="CM64" s="40">
        <v>7245</v>
      </c>
      <c r="CN64" s="40">
        <v>9.7787836493301986E-2</v>
      </c>
      <c r="CO64" s="40">
        <v>8.7199774197130656E-5</v>
      </c>
      <c r="CP64" s="40">
        <v>5.1391186358532959E-2</v>
      </c>
      <c r="CQ64" s="40">
        <v>0.22647470169194581</v>
      </c>
      <c r="CR64" s="40">
        <v>6.7170309400812475E-5</v>
      </c>
      <c r="CS64" s="40">
        <v>1.1306228966641187E-2</v>
      </c>
      <c r="CT64" s="40">
        <v>1.0656409533087938</v>
      </c>
      <c r="CU64" s="40">
        <v>3.9586821410496957E-2</v>
      </c>
      <c r="CV64" s="40">
        <v>0.17445430248149973</v>
      </c>
      <c r="CW64" s="40">
        <v>5.7474462570192788</v>
      </c>
      <c r="CX64" s="40">
        <v>94.252553742980723</v>
      </c>
      <c r="CY64" s="10">
        <v>570</v>
      </c>
      <c r="CZ64" s="2">
        <f t="shared" si="49"/>
        <v>9.5</v>
      </c>
      <c r="DA64" s="2">
        <v>33260</v>
      </c>
      <c r="DB64" s="11">
        <v>520</v>
      </c>
      <c r="DC64" s="11">
        <v>724</v>
      </c>
      <c r="DD64" s="2">
        <f t="shared" si="141"/>
        <v>7255</v>
      </c>
      <c r="DE64" s="2">
        <f t="shared" si="50"/>
        <v>7.4491873247291965E-2</v>
      </c>
      <c r="DF64" s="2">
        <f t="shared" si="51"/>
        <v>6.6426201454309334E-5</v>
      </c>
      <c r="DG64" s="2">
        <f t="shared" si="142"/>
        <v>3.9524388737249762E-2</v>
      </c>
      <c r="DH64" s="2">
        <f t="shared" si="52"/>
        <v>0.17382908735458938</v>
      </c>
      <c r="DI64" s="2">
        <f t="shared" si="53"/>
        <v>6.2224770782804843E-5</v>
      </c>
      <c r="DJ64" s="2">
        <f t="shared" si="54"/>
        <v>1.0466739052555969E-2</v>
      </c>
      <c r="DK64" s="2">
        <f t="shared" si="55"/>
        <v>0.98519703053588747</v>
      </c>
      <c r="DL64" s="2">
        <f t="shared" si="199"/>
        <v>3.7024486959374207E-2</v>
      </c>
      <c r="DM64" s="2">
        <f t="shared" si="199"/>
        <v>0.16283446711104654</v>
      </c>
      <c r="DN64" s="2">
        <f t="shared" si="143"/>
        <v>5.873546136100221</v>
      </c>
      <c r="DO64" s="2">
        <f t="shared" si="57"/>
        <v>94.126453863899783</v>
      </c>
      <c r="DP64" s="6"/>
      <c r="DQ64" s="2"/>
      <c r="DS64" s="11">
        <v>310</v>
      </c>
      <c r="DT64" s="11">
        <v>751</v>
      </c>
      <c r="DU64" s="2">
        <f t="shared" si="144"/>
        <v>7510</v>
      </c>
      <c r="EX64" s="2"/>
      <c r="EY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>
        <v>540</v>
      </c>
      <c r="FP64" s="2">
        <f t="shared" si="72"/>
        <v>9</v>
      </c>
      <c r="GH64" s="2"/>
      <c r="GI64" s="2">
        <v>270</v>
      </c>
      <c r="GJ64" s="11">
        <v>775</v>
      </c>
      <c r="GK64" s="2">
        <f t="shared" si="167"/>
        <v>3875</v>
      </c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IG64" s="2"/>
      <c r="IH64" s="11"/>
      <c r="II64" s="11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KR64" s="2"/>
      <c r="KS64" s="2"/>
      <c r="LI64" s="10"/>
      <c r="LK64" s="2"/>
    </row>
    <row r="65" spans="1:323" x14ac:dyDescent="0.25">
      <c r="A65" s="10">
        <v>780</v>
      </c>
      <c r="B65" s="2">
        <f t="shared" si="21"/>
        <v>13</v>
      </c>
      <c r="C65" s="13">
        <v>24593</v>
      </c>
      <c r="D65" s="11">
        <v>850</v>
      </c>
      <c r="E65" s="11">
        <v>674</v>
      </c>
      <c r="F65" s="2">
        <f t="shared" si="114"/>
        <v>6745</v>
      </c>
      <c r="G65" s="2">
        <f t="shared" si="115"/>
        <v>5.1740936540344513E-2</v>
      </c>
      <c r="H65" s="2">
        <f t="shared" si="116"/>
        <v>4.6138642032183078E-5</v>
      </c>
      <c r="I65" s="2">
        <f t="shared" si="117"/>
        <v>2.7048316904598718E-2</v>
      </c>
      <c r="J65" s="2">
        <f t="shared" si="22"/>
        <v>0.11954634490094809</v>
      </c>
      <c r="K65" s="2">
        <f t="shared" si="23"/>
        <v>1.6902310161600666E-5</v>
      </c>
      <c r="L65" s="2">
        <f t="shared" si="0"/>
        <v>2.7636484441149077E-3</v>
      </c>
      <c r="M65" s="2">
        <f t="shared" si="24"/>
        <v>0.2689333264758037</v>
      </c>
      <c r="N65" s="2">
        <f t="shared" si="195"/>
        <v>9.9088100892067415E-3</v>
      </c>
      <c r="O65" s="2">
        <f t="shared" si="195"/>
        <v>4.3794297170516576E-2</v>
      </c>
      <c r="P65" s="2">
        <f t="shared" si="118"/>
        <v>2.689024340817364</v>
      </c>
      <c r="Q65" s="2">
        <f t="shared" si="119"/>
        <v>97.310975659182631</v>
      </c>
      <c r="R65" s="10">
        <v>1210</v>
      </c>
      <c r="S65" s="2">
        <f t="shared" si="26"/>
        <v>20.166666666666668</v>
      </c>
      <c r="T65" s="13">
        <v>23900</v>
      </c>
      <c r="U65" s="11">
        <v>1190</v>
      </c>
      <c r="V65" s="11">
        <v>674</v>
      </c>
      <c r="W65" s="2">
        <f t="shared" si="120"/>
        <v>6745</v>
      </c>
      <c r="X65" s="2">
        <f t="shared" si="27"/>
        <v>6.8329605275361527E-2</v>
      </c>
      <c r="Y65" s="2">
        <f t="shared" si="28"/>
        <v>6.0931158359339629E-5</v>
      </c>
      <c r="Z65" s="2">
        <f t="shared" si="121"/>
        <v>3.6636707293670537E-2</v>
      </c>
      <c r="AA65" s="2">
        <f t="shared" si="29"/>
        <v>0.16158880814751833</v>
      </c>
      <c r="AB65" s="2">
        <f t="shared" si="30"/>
        <v>2.2567170611401996E-5</v>
      </c>
      <c r="AC65" s="2">
        <f t="shared" si="1"/>
        <v>3.8109176417765026E-3</v>
      </c>
      <c r="AD65" s="2">
        <f t="shared" si="31"/>
        <v>0.35832281059704668</v>
      </c>
      <c r="AE65" s="2">
        <f t="shared" si="196"/>
        <v>1.3569195899088428E-2</v>
      </c>
      <c r="AF65" s="2">
        <f t="shared" si="196"/>
        <v>5.9847905415689406E-2</v>
      </c>
      <c r="AG65" s="2">
        <f t="shared" si="122"/>
        <v>5.9746642989612377</v>
      </c>
      <c r="AH65" s="2">
        <f t="shared" si="33"/>
        <v>94.025335701038756</v>
      </c>
      <c r="AI65" s="2">
        <v>1380</v>
      </c>
      <c r="AJ65" s="2">
        <f t="shared" si="34"/>
        <v>23</v>
      </c>
      <c r="AK65" s="35">
        <v>33941</v>
      </c>
      <c r="AL65" s="35">
        <v>770</v>
      </c>
      <c r="AM65" s="35">
        <v>675</v>
      </c>
      <c r="AN65" s="2">
        <f t="shared" si="123"/>
        <v>6750</v>
      </c>
      <c r="AO65" s="2">
        <f t="shared" si="2"/>
        <v>6.7099710386394187E-2</v>
      </c>
      <c r="AP65" s="2">
        <f t="shared" si="124"/>
        <v>5.983443139972944E-5</v>
      </c>
      <c r="AQ65" s="2">
        <f t="shared" si="125"/>
        <v>3.5725603330630712E-2</v>
      </c>
      <c r="AR65" s="2">
        <f t="shared" si="35"/>
        <v>0.1584466649397745</v>
      </c>
      <c r="AS65" s="2">
        <f t="shared" si="36"/>
        <v>2.5794970475959913E-5</v>
      </c>
      <c r="AT65" s="2">
        <f t="shared" si="3"/>
        <v>4.4522066521949363E-3</v>
      </c>
      <c r="AU65" s="2">
        <f t="shared" si="37"/>
        <v>0.41185189296085434</v>
      </c>
      <c r="AV65" s="2">
        <f t="shared" si="197"/>
        <v>1.5401514840059822E-2</v>
      </c>
      <c r="AW65" s="2">
        <f t="shared" si="197"/>
        <v>6.8307276404640099E-2</v>
      </c>
      <c r="AX65" s="2">
        <f t="shared" si="126"/>
        <v>7.4948839677485308</v>
      </c>
      <c r="AY65" s="2">
        <f t="shared" si="127"/>
        <v>92.505116032251465</v>
      </c>
      <c r="AZ65" s="2">
        <v>670</v>
      </c>
      <c r="BA65" s="2">
        <f t="shared" si="39"/>
        <v>11.166666666666666</v>
      </c>
      <c r="BB65" s="2">
        <v>31361</v>
      </c>
      <c r="BC65" s="11">
        <v>650</v>
      </c>
      <c r="BD65" s="11">
        <v>700</v>
      </c>
      <c r="BE65" s="2">
        <f t="shared" si="128"/>
        <v>13990</v>
      </c>
      <c r="BF65" s="2">
        <f t="shared" si="40"/>
        <v>7.2805388905877289E-2</v>
      </c>
      <c r="BG65" s="2">
        <f t="shared" si="41"/>
        <v>6.4922322658827119E-5</v>
      </c>
      <c r="BH65" s="2">
        <f t="shared" si="129"/>
        <v>3.9228518007188691E-2</v>
      </c>
      <c r="BI65" s="2">
        <f t="shared" si="130"/>
        <v>0.1735621538235054</v>
      </c>
      <c r="BJ65" s="2">
        <f t="shared" si="131"/>
        <v>3.662079297225501E-5</v>
      </c>
      <c r="BK65" s="2">
        <f t="shared" si="4"/>
        <v>6.1135090358803244E-3</v>
      </c>
      <c r="BL65" s="2">
        <f t="shared" si="132"/>
        <v>0.58328844659816836</v>
      </c>
      <c r="BM65" s="2">
        <f t="shared" si="133"/>
        <v>2.212766585026631E-2</v>
      </c>
      <c r="BN65" s="2">
        <f t="shared" si="133"/>
        <v>9.7901362048784663E-2</v>
      </c>
      <c r="BO65" s="2">
        <f t="shared" si="134"/>
        <v>4.72681151872023</v>
      </c>
      <c r="BP65" s="2">
        <f t="shared" si="135"/>
        <v>95.273188481279774</v>
      </c>
      <c r="BQ65" s="10">
        <v>550</v>
      </c>
      <c r="BR65" s="2">
        <f t="shared" si="42"/>
        <v>9.1666666666666661</v>
      </c>
      <c r="BS65" s="2">
        <v>22604</v>
      </c>
      <c r="BT65" s="11">
        <v>480</v>
      </c>
      <c r="BU65" s="11">
        <v>699</v>
      </c>
      <c r="BV65" s="2">
        <f t="shared" si="136"/>
        <v>6995</v>
      </c>
      <c r="BW65" s="2">
        <f t="shared" si="43"/>
        <v>5.0625805859344196E-2</v>
      </c>
      <c r="BX65" s="2">
        <f t="shared" si="137"/>
        <v>4.5144253086987606E-5</v>
      </c>
      <c r="BY65" s="2">
        <f t="shared" si="138"/>
        <v>2.7304044736689684E-2</v>
      </c>
      <c r="BZ65" s="2">
        <f t="shared" si="44"/>
        <v>0.12076946947457443</v>
      </c>
      <c r="CA65" s="2">
        <f t="shared" si="45"/>
        <v>3.9338995577646062E-5</v>
      </c>
      <c r="CB65" s="2">
        <f t="shared" si="46"/>
        <v>6.5091741011763325E-3</v>
      </c>
      <c r="CC65" s="2">
        <f t="shared" si="47"/>
        <v>0.62640604412309508</v>
      </c>
      <c r="CD65" s="2">
        <f t="shared" si="198"/>
        <v>2.3792922059842177E-2</v>
      </c>
      <c r="CE65" s="2">
        <f t="shared" si="198"/>
        <v>0.10523930070169574</v>
      </c>
      <c r="CF65" s="2">
        <f t="shared" si="139"/>
        <v>3.7656645241841895</v>
      </c>
      <c r="CG65" s="2">
        <f t="shared" si="140"/>
        <v>96.234335475815811</v>
      </c>
      <c r="CH65" s="40">
        <v>550</v>
      </c>
      <c r="CI65" s="40">
        <v>9.1666666666666661</v>
      </c>
      <c r="CJ65" s="40">
        <v>47554</v>
      </c>
      <c r="CK65" s="40">
        <v>550</v>
      </c>
      <c r="CL65" s="40">
        <v>725</v>
      </c>
      <c r="CM65" s="40">
        <v>7250</v>
      </c>
      <c r="CN65" s="40">
        <v>0.10035398110843115</v>
      </c>
      <c r="CO65" s="40">
        <v>8.9488067291863075E-5</v>
      </c>
      <c r="CP65" s="40">
        <v>5.3006352446698123E-2</v>
      </c>
      <c r="CQ65" s="40">
        <v>0.23359254200503318</v>
      </c>
      <c r="CR65" s="40">
        <v>6.893299005667565E-5</v>
      </c>
      <c r="CS65" s="40">
        <v>1.1625120062624814E-2</v>
      </c>
      <c r="CT65" s="40">
        <v>1.0936054619026798</v>
      </c>
      <c r="CU65" s="40">
        <v>4.0830989837246437E-2</v>
      </c>
      <c r="CV65" s="40">
        <v>0.17993720126762283</v>
      </c>
      <c r="CW65" s="40">
        <v>5.9273834582869016</v>
      </c>
      <c r="CX65" s="40">
        <v>94.072616541713103</v>
      </c>
      <c r="CY65" s="10">
        <v>580</v>
      </c>
      <c r="CZ65" s="2">
        <f t="shared" si="49"/>
        <v>9.6666666666666661</v>
      </c>
      <c r="DA65" s="13">
        <v>34867</v>
      </c>
      <c r="DB65" s="11">
        <v>530</v>
      </c>
      <c r="DC65" s="11">
        <v>725</v>
      </c>
      <c r="DD65" s="2">
        <f t="shared" si="141"/>
        <v>7245</v>
      </c>
      <c r="DE65" s="2">
        <f t="shared" si="50"/>
        <v>7.8091044633593787E-2</v>
      </c>
      <c r="DF65" s="2">
        <f t="shared" si="51"/>
        <v>6.9635669456025358E-5</v>
      </c>
      <c r="DG65" s="2">
        <f t="shared" si="142"/>
        <v>4.0818561273100407E-2</v>
      </c>
      <c r="DH65" s="2">
        <f t="shared" si="52"/>
        <v>0.17952088520330028</v>
      </c>
      <c r="DI65" s="2">
        <f t="shared" si="53"/>
        <v>6.5231241217199534E-5</v>
      </c>
      <c r="DJ65" s="2">
        <f t="shared" si="54"/>
        <v>1.0992091576848119E-2</v>
      </c>
      <c r="DK65" s="2">
        <f t="shared" si="55"/>
        <v>1.0327981017346599</v>
      </c>
      <c r="DL65" s="2">
        <f t="shared" si="199"/>
        <v>3.8236803600001312E-2</v>
      </c>
      <c r="DM65" s="2">
        <f t="shared" si="199"/>
        <v>0.16816626102254562</v>
      </c>
      <c r="DN65" s="2">
        <f t="shared" si="143"/>
        <v>6.0417123971227671</v>
      </c>
      <c r="DO65" s="2">
        <f t="shared" si="57"/>
        <v>93.958287602877235</v>
      </c>
      <c r="DP65" s="6"/>
      <c r="DQ65" s="2"/>
      <c r="DS65" s="11">
        <v>320</v>
      </c>
      <c r="DT65" s="11">
        <v>751</v>
      </c>
      <c r="DU65" s="2">
        <f t="shared" si="144"/>
        <v>7510</v>
      </c>
      <c r="EX65" s="2"/>
      <c r="EY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>
        <v>550</v>
      </c>
      <c r="FP65" s="2">
        <f t="shared" si="72"/>
        <v>9.1666666666666661</v>
      </c>
      <c r="GH65" s="13"/>
      <c r="GI65" s="2">
        <v>275</v>
      </c>
      <c r="GJ65" s="11">
        <v>775</v>
      </c>
      <c r="GK65" s="2">
        <f t="shared" si="167"/>
        <v>3875</v>
      </c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IG65" s="2"/>
      <c r="IH65" s="11"/>
      <c r="II65" s="11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KR65" s="2"/>
      <c r="KS65" s="2"/>
      <c r="LI65" s="10"/>
      <c r="LK65" s="13"/>
    </row>
    <row r="66" spans="1:323" x14ac:dyDescent="0.25">
      <c r="A66" s="10">
        <v>790</v>
      </c>
      <c r="B66" s="2">
        <f t="shared" si="21"/>
        <v>13.166666666666666</v>
      </c>
      <c r="C66" s="2">
        <v>23724</v>
      </c>
      <c r="D66" s="11">
        <v>860</v>
      </c>
      <c r="E66" s="11">
        <v>675</v>
      </c>
      <c r="F66" s="2">
        <f t="shared" si="114"/>
        <v>6745</v>
      </c>
      <c r="G66" s="2">
        <f t="shared" si="115"/>
        <v>4.9912657198517188E-2</v>
      </c>
      <c r="H66" s="2">
        <f t="shared" si="116"/>
        <v>4.4508321212194994E-5</v>
      </c>
      <c r="I66" s="2">
        <f t="shared" si="117"/>
        <v>2.7194088973313421E-2</v>
      </c>
      <c r="J66" s="2">
        <f t="shared" si="22"/>
        <v>0.12019061855630925</v>
      </c>
      <c r="K66" s="2">
        <f t="shared" si="23"/>
        <v>1.630506267124036E-5</v>
      </c>
      <c r="L66" s="2">
        <f t="shared" si="0"/>
        <v>2.667201042366433E-3</v>
      </c>
      <c r="M66" s="2">
        <f t="shared" si="24"/>
        <v>0.2594304979999173</v>
      </c>
      <c r="N66" s="2">
        <f t="shared" si="195"/>
        <v>9.9622118498523069E-3</v>
      </c>
      <c r="O66" s="2">
        <f t="shared" si="195"/>
        <v>4.4030318706310079E-2</v>
      </c>
      <c r="P66" s="2">
        <f t="shared" si="118"/>
        <v>2.733054659523674</v>
      </c>
      <c r="Q66" s="2">
        <f t="shared" si="119"/>
        <v>97.266945340476326</v>
      </c>
      <c r="R66" s="10">
        <v>1220</v>
      </c>
      <c r="S66" s="2">
        <f t="shared" si="26"/>
        <v>20.333333333333332</v>
      </c>
      <c r="T66" s="2">
        <v>24021</v>
      </c>
      <c r="U66" s="11">
        <v>1200</v>
      </c>
      <c r="V66" s="11">
        <v>674</v>
      </c>
      <c r="W66" s="2">
        <f t="shared" si="120"/>
        <v>6740</v>
      </c>
      <c r="X66" s="2">
        <f t="shared" si="27"/>
        <v>6.8675541770688672E-2</v>
      </c>
      <c r="Y66" s="2">
        <f t="shared" si="28"/>
        <v>6.1239638282414106E-5</v>
      </c>
      <c r="Z66" s="2">
        <f t="shared" si="121"/>
        <v>3.6651238992526119E-2</v>
      </c>
      <c r="AA66" s="2">
        <f t="shared" si="29"/>
        <v>0.16165290124080892</v>
      </c>
      <c r="AB66" s="2">
        <f t="shared" si="30"/>
        <v>2.2681422814078967E-5</v>
      </c>
      <c r="AC66" s="2">
        <f t="shared" si="1"/>
        <v>3.8326518912258144E-3</v>
      </c>
      <c r="AD66" s="2">
        <f t="shared" si="31"/>
        <v>0.36013691352935806</v>
      </c>
      <c r="AE66" s="2">
        <f t="shared" si="196"/>
        <v>1.3574578027644288E-2</v>
      </c>
      <c r="AF66" s="2">
        <f t="shared" si="196"/>
        <v>5.9871643677200388E-2</v>
      </c>
      <c r="AG66" s="2">
        <f t="shared" si="122"/>
        <v>6.0345359426384384</v>
      </c>
      <c r="AH66" s="2">
        <f t="shared" si="33"/>
        <v>93.965464057361558</v>
      </c>
      <c r="AI66" s="2">
        <v>1390</v>
      </c>
      <c r="AJ66" s="2">
        <f t="shared" si="34"/>
        <v>23.166666666666668</v>
      </c>
      <c r="AK66" s="35">
        <v>33329</v>
      </c>
      <c r="AL66" s="35">
        <v>780</v>
      </c>
      <c r="AM66" s="35">
        <v>674</v>
      </c>
      <c r="AN66" s="2">
        <f t="shared" si="123"/>
        <v>6745</v>
      </c>
      <c r="AO66" s="2">
        <f t="shared" si="2"/>
        <v>6.5889816076960955E-2</v>
      </c>
      <c r="AP66" s="2">
        <f t="shared" si="124"/>
        <v>5.8755539439662423E-5</v>
      </c>
      <c r="AQ66" s="2">
        <f t="shared" si="125"/>
        <v>3.5576991251817562E-2</v>
      </c>
      <c r="AR66" s="2">
        <f t="shared" si="35"/>
        <v>0.15778755533594813</v>
      </c>
      <c r="AS66" s="2">
        <f t="shared" si="36"/>
        <v>2.532985389332276E-5</v>
      </c>
      <c r="AT66" s="2">
        <f t="shared" si="3"/>
        <v>4.3751448635443741E-3</v>
      </c>
      <c r="AU66" s="2">
        <f t="shared" si="37"/>
        <v>0.40442567221037429</v>
      </c>
      <c r="AV66" s="2">
        <f t="shared" si="197"/>
        <v>1.5337447310784803E-2</v>
      </c>
      <c r="AW66" s="2">
        <f t="shared" si="197"/>
        <v>6.8023130430935747E-2</v>
      </c>
      <c r="AX66" s="2">
        <f t="shared" si="126"/>
        <v>7.5629070981794664</v>
      </c>
      <c r="AY66" s="2">
        <f t="shared" si="127"/>
        <v>92.437092901820535</v>
      </c>
      <c r="AZ66" s="2">
        <v>680</v>
      </c>
      <c r="BA66" s="2">
        <f t="shared" si="39"/>
        <v>11.333333333333334</v>
      </c>
      <c r="BB66" s="2">
        <v>31880</v>
      </c>
      <c r="BC66" s="11">
        <v>660</v>
      </c>
      <c r="BD66" s="11">
        <v>700</v>
      </c>
      <c r="BE66" s="2">
        <f t="shared" si="128"/>
        <v>7000</v>
      </c>
      <c r="BF66" s="2">
        <f t="shared" si="40"/>
        <v>7.4010261098796853E-2</v>
      </c>
      <c r="BG66" s="2">
        <f t="shared" si="41"/>
        <v>6.5996736276375409E-5</v>
      </c>
      <c r="BH66" s="2">
        <f t="shared" si="129"/>
        <v>3.9275717680560762E-2</v>
      </c>
      <c r="BI66" s="2">
        <f t="shared" si="130"/>
        <v>0.17377098345527281</v>
      </c>
      <c r="BJ66" s="2">
        <f t="shared" si="131"/>
        <v>3.7226838428477727E-5</v>
      </c>
      <c r="BK66" s="2">
        <f t="shared" si="4"/>
        <v>6.2210832122136118E-3</v>
      </c>
      <c r="BL66" s="2">
        <f t="shared" si="132"/>
        <v>0.59294141377984166</v>
      </c>
      <c r="BM66" s="2">
        <f t="shared" si="133"/>
        <v>2.2154289812976999E-2</v>
      </c>
      <c r="BN66" s="2">
        <f t="shared" si="133"/>
        <v>9.8019156769210677E-2</v>
      </c>
      <c r="BO66" s="2">
        <f t="shared" si="134"/>
        <v>4.8248306754894408</v>
      </c>
      <c r="BP66" s="2">
        <f t="shared" si="135"/>
        <v>95.175169324510563</v>
      </c>
      <c r="BQ66" s="10">
        <v>560</v>
      </c>
      <c r="BR66" s="2">
        <f t="shared" si="42"/>
        <v>9.3333333333333339</v>
      </c>
      <c r="BS66" s="2">
        <v>22136</v>
      </c>
      <c r="BT66" s="11">
        <v>490</v>
      </c>
      <c r="BU66" s="11">
        <v>699</v>
      </c>
      <c r="BV66" s="2">
        <f t="shared" si="136"/>
        <v>6990</v>
      </c>
      <c r="BW66" s="2">
        <f t="shared" si="43"/>
        <v>4.9577633980819456E-2</v>
      </c>
      <c r="BX66" s="2">
        <f t="shared" si="137"/>
        <v>4.4209572922206601E-5</v>
      </c>
      <c r="BY66" s="2">
        <f t="shared" si="138"/>
        <v>2.6806147802758262E-2</v>
      </c>
      <c r="BZ66" s="2">
        <f t="shared" si="44"/>
        <v>0.11856720423717849</v>
      </c>
      <c r="CA66" s="2">
        <f t="shared" si="45"/>
        <v>3.8524509206634824E-5</v>
      </c>
      <c r="CB66" s="2">
        <f t="shared" si="46"/>
        <v>6.3812573271304967E-3</v>
      </c>
      <c r="CC66" s="2">
        <f t="shared" si="47"/>
        <v>0.61343674538616344</v>
      </c>
      <c r="CD66" s="2">
        <f t="shared" si="198"/>
        <v>2.3359051435284266E-2</v>
      </c>
      <c r="CE66" s="2">
        <f t="shared" si="198"/>
        <v>0.10332023245910488</v>
      </c>
      <c r="CF66" s="2">
        <f t="shared" si="139"/>
        <v>3.8689847566432944</v>
      </c>
      <c r="CG66" s="2">
        <f t="shared" si="140"/>
        <v>96.1310152433567</v>
      </c>
      <c r="CH66" s="40">
        <v>560</v>
      </c>
      <c r="CI66" s="40">
        <v>9.3333333333333339</v>
      </c>
      <c r="CJ66" s="40">
        <v>46942</v>
      </c>
      <c r="CK66" s="40">
        <v>560</v>
      </c>
      <c r="CL66" s="40">
        <v>725</v>
      </c>
      <c r="CM66" s="40">
        <v>7250</v>
      </c>
      <c r="CN66" s="40">
        <v>9.906246753568522E-2</v>
      </c>
      <c r="CO66" s="40">
        <v>8.8336393464579998E-5</v>
      </c>
      <c r="CP66" s="40">
        <v>5.3347338226932918E-2</v>
      </c>
      <c r="CQ66" s="40">
        <v>0.23509522482541234</v>
      </c>
      <c r="CR66" s="40">
        <v>6.8045851437112943E-5</v>
      </c>
      <c r="CS66" s="40">
        <v>1.1497643218306569E-2</v>
      </c>
      <c r="CT66" s="40">
        <v>1.0795312190906257</v>
      </c>
      <c r="CU66" s="40">
        <v>4.1093652448136571E-2</v>
      </c>
      <c r="CV66" s="40">
        <v>0.1810947234161088</v>
      </c>
      <c r="CW66" s="40">
        <v>6.1084781817030107</v>
      </c>
      <c r="CX66" s="40">
        <v>93.891521818296994</v>
      </c>
      <c r="CY66" s="10">
        <v>590</v>
      </c>
      <c r="CZ66" s="2">
        <f t="shared" si="49"/>
        <v>9.8333333333333339</v>
      </c>
      <c r="DA66" s="2">
        <v>35224</v>
      </c>
      <c r="DB66" s="11">
        <v>540</v>
      </c>
      <c r="DC66" s="11">
        <v>725</v>
      </c>
      <c r="DD66" s="2">
        <f t="shared" si="141"/>
        <v>7250</v>
      </c>
      <c r="DE66" s="2">
        <f t="shared" si="50"/>
        <v>7.8890611643494049E-2</v>
      </c>
      <c r="DF66" s="2">
        <f t="shared" si="51"/>
        <v>7.0348662658646757E-5</v>
      </c>
      <c r="DG66" s="2">
        <f t="shared" si="142"/>
        <v>4.1995299634401635E-2</v>
      </c>
      <c r="DH66" s="2">
        <f t="shared" si="52"/>
        <v>0.18469620509907261</v>
      </c>
      <c r="DI66" s="2">
        <f t="shared" si="53"/>
        <v>6.5899137884952412E-5</v>
      </c>
      <c r="DJ66" s="2">
        <f t="shared" si="54"/>
        <v>1.1125124328777098E-2</v>
      </c>
      <c r="DK66" s="2">
        <f t="shared" si="55"/>
        <v>1.0433728263257995</v>
      </c>
      <c r="DL66" s="2">
        <f t="shared" si="199"/>
        <v>3.9339113730645588E-2</v>
      </c>
      <c r="DM66" s="2">
        <f t="shared" si="199"/>
        <v>0.17301424400503831</v>
      </c>
      <c r="DN66" s="2">
        <f t="shared" si="143"/>
        <v>6.2147266411278057</v>
      </c>
      <c r="DO66" s="2">
        <f t="shared" si="57"/>
        <v>93.785273358872189</v>
      </c>
      <c r="DP66" s="6"/>
      <c r="DQ66" s="2"/>
      <c r="DS66" s="11">
        <v>330</v>
      </c>
      <c r="DT66" s="11">
        <v>751</v>
      </c>
      <c r="DU66" s="2">
        <f t="shared" si="144"/>
        <v>7510</v>
      </c>
      <c r="EX66" s="2"/>
      <c r="EY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>
        <v>560</v>
      </c>
      <c r="FP66" s="2">
        <f t="shared" si="72"/>
        <v>9.3333333333333339</v>
      </c>
      <c r="GH66" s="2"/>
      <c r="GI66" s="2">
        <v>280</v>
      </c>
      <c r="GJ66" s="11">
        <v>775</v>
      </c>
      <c r="GK66" s="2">
        <f t="shared" si="167"/>
        <v>3875</v>
      </c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IH66" s="11"/>
      <c r="II66" s="11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KR66" s="2"/>
      <c r="KS66" s="2"/>
      <c r="LI66" s="10"/>
      <c r="LK66" s="2"/>
    </row>
    <row r="67" spans="1:323" x14ac:dyDescent="0.25">
      <c r="A67" s="10">
        <v>800</v>
      </c>
      <c r="B67" s="2">
        <f t="shared" si="21"/>
        <v>13.333333333333334</v>
      </c>
      <c r="C67" s="2">
        <v>23966</v>
      </c>
      <c r="D67" s="11">
        <v>870</v>
      </c>
      <c r="E67" s="11">
        <v>675</v>
      </c>
      <c r="F67" s="2">
        <f t="shared" si="114"/>
        <v>6750</v>
      </c>
      <c r="G67" s="2">
        <f t="shared" si="115"/>
        <v>5.0421798281051373E-2</v>
      </c>
      <c r="H67" s="2">
        <f t="shared" si="116"/>
        <v>4.4962334605103052E-5</v>
      </c>
      <c r="I67" s="2">
        <f t="shared" si="117"/>
        <v>2.6841196745189415E-2</v>
      </c>
      <c r="J67" s="2">
        <f t="shared" si="22"/>
        <v>0.1186309290508597</v>
      </c>
      <c r="K67" s="2">
        <f t="shared" si="23"/>
        <v>1.6471384757163479E-5</v>
      </c>
      <c r="L67" s="2">
        <f t="shared" si="0"/>
        <v>2.6956126036659029E-3</v>
      </c>
      <c r="M67" s="2">
        <f t="shared" si="24"/>
        <v>0.26207685529699953</v>
      </c>
      <c r="N67" s="2">
        <f t="shared" si="195"/>
        <v>9.8329342285211514E-3</v>
      </c>
      <c r="O67" s="2">
        <f t="shared" si="195"/>
        <v>4.3458946108076407E-2</v>
      </c>
      <c r="P67" s="2">
        <f t="shared" si="118"/>
        <v>2.7765136056317505</v>
      </c>
      <c r="Q67" s="2">
        <f t="shared" si="119"/>
        <v>97.223486394368251</v>
      </c>
      <c r="R67" s="10">
        <v>1230</v>
      </c>
      <c r="S67" s="2">
        <f t="shared" si="26"/>
        <v>20.5</v>
      </c>
      <c r="T67" s="2">
        <v>24137</v>
      </c>
      <c r="U67" s="11">
        <v>1210</v>
      </c>
      <c r="V67" s="11">
        <v>674</v>
      </c>
      <c r="W67" s="2">
        <f t="shared" si="120"/>
        <v>6740</v>
      </c>
      <c r="X67" s="2">
        <f t="shared" si="27"/>
        <v>6.9007183369514682E-2</v>
      </c>
      <c r="Y67" s="2">
        <f t="shared" si="28"/>
        <v>6.1535371101229295E-5</v>
      </c>
      <c r="Z67" s="2">
        <f t="shared" si="121"/>
        <v>3.6832502815093017E-2</v>
      </c>
      <c r="AA67" s="2">
        <f t="shared" si="29"/>
        <v>0.1624523782465907</v>
      </c>
      <c r="AB67" s="2">
        <f t="shared" si="30"/>
        <v>2.2790953851356058E-5</v>
      </c>
      <c r="AC67" s="2">
        <f t="shared" si="1"/>
        <v>3.85362772655066E-3</v>
      </c>
      <c r="AD67" s="2">
        <f t="shared" si="31"/>
        <v>0.36187605353058211</v>
      </c>
      <c r="AE67" s="2">
        <f t="shared" si="196"/>
        <v>1.3641712999630505E-2</v>
      </c>
      <c r="AF67" s="2">
        <f t="shared" si="196"/>
        <v>6.0167747254994998E-2</v>
      </c>
      <c r="AG67" s="2">
        <f t="shared" si="122"/>
        <v>6.094703689893433</v>
      </c>
      <c r="AH67" s="2">
        <f t="shared" si="33"/>
        <v>93.905296310106564</v>
      </c>
      <c r="AI67" s="2">
        <v>1400</v>
      </c>
      <c r="AJ67" s="2">
        <f t="shared" si="34"/>
        <v>23.333333333333332</v>
      </c>
      <c r="AK67" s="35">
        <v>33945</v>
      </c>
      <c r="AL67" s="35">
        <v>790</v>
      </c>
      <c r="AM67" s="35">
        <v>675</v>
      </c>
      <c r="AN67" s="2">
        <f t="shared" si="123"/>
        <v>6745</v>
      </c>
      <c r="AO67" s="2">
        <f t="shared" si="2"/>
        <v>6.7107618192338195E-2</v>
      </c>
      <c r="AP67" s="2">
        <f t="shared" si="124"/>
        <v>5.9841482981167774E-5</v>
      </c>
      <c r="AQ67" s="2">
        <f t="shared" si="125"/>
        <v>3.557910672624906E-2</v>
      </c>
      <c r="AR67" s="2">
        <f t="shared" si="35"/>
        <v>0.15779693767906305</v>
      </c>
      <c r="AS67" s="2">
        <f t="shared" si="36"/>
        <v>2.5798010453624202E-5</v>
      </c>
      <c r="AT67" s="2">
        <f t="shared" si="3"/>
        <v>4.4592897753293155E-3</v>
      </c>
      <c r="AU67" s="2">
        <f t="shared" si="37"/>
        <v>0.41190043035138035</v>
      </c>
      <c r="AV67" s="2">
        <f t="shared" si="197"/>
        <v>1.5338359304084089E-2</v>
      </c>
      <c r="AW67" s="2">
        <f t="shared" si="197"/>
        <v>6.8027175213479563E-2</v>
      </c>
      <c r="AX67" s="2">
        <f t="shared" si="126"/>
        <v>7.6309342733929455</v>
      </c>
      <c r="AY67" s="2">
        <f t="shared" si="127"/>
        <v>92.369065726607062</v>
      </c>
      <c r="AZ67" s="15">
        <v>690</v>
      </c>
      <c r="BA67" s="2">
        <f t="shared" si="39"/>
        <v>11.5</v>
      </c>
      <c r="BB67" s="2">
        <v>32413</v>
      </c>
      <c r="BC67" s="11">
        <v>670</v>
      </c>
      <c r="BD67" s="11">
        <v>700</v>
      </c>
      <c r="BE67" s="2">
        <f t="shared" si="128"/>
        <v>7000</v>
      </c>
      <c r="BF67" s="2">
        <f t="shared" si="40"/>
        <v>7.5247634661082266E-2</v>
      </c>
      <c r="BG67" s="2">
        <f t="shared" si="41"/>
        <v>6.7100132149503015E-5</v>
      </c>
      <c r="BH67" s="2">
        <f t="shared" si="129"/>
        <v>3.992906052776353E-2</v>
      </c>
      <c r="BI67" s="2">
        <f t="shared" si="130"/>
        <v>0.17666162520026338</v>
      </c>
      <c r="BJ67" s="2">
        <f t="shared" si="131"/>
        <v>3.7849231931689101E-5</v>
      </c>
      <c r="BK67" s="2">
        <f t="shared" si="4"/>
        <v>6.3317225655710385E-3</v>
      </c>
      <c r="BL67" s="2">
        <f t="shared" si="132"/>
        <v>0.60285476928626125</v>
      </c>
      <c r="BM67" s="2">
        <f t="shared" si="133"/>
        <v>2.2522821507340654E-2</v>
      </c>
      <c r="BN67" s="2">
        <f t="shared" si="133"/>
        <v>9.9649683688791499E-2</v>
      </c>
      <c r="BO67" s="2">
        <f t="shared" si="134"/>
        <v>4.924480359178232</v>
      </c>
      <c r="BP67" s="15">
        <f t="shared" si="135"/>
        <v>95.075519640821767</v>
      </c>
      <c r="BQ67" s="10">
        <v>570</v>
      </c>
      <c r="BR67" s="2">
        <f t="shared" si="42"/>
        <v>9.5</v>
      </c>
      <c r="BS67" s="2">
        <v>22297</v>
      </c>
      <c r="BT67" s="11">
        <v>500</v>
      </c>
      <c r="BU67" s="11">
        <v>700</v>
      </c>
      <c r="BV67" s="2">
        <f t="shared" si="136"/>
        <v>6995</v>
      </c>
      <c r="BW67" s="2">
        <f t="shared" si="43"/>
        <v>4.9938223024499968E-2</v>
      </c>
      <c r="BX67" s="2">
        <f t="shared" si="137"/>
        <v>4.4531118876329967E-5</v>
      </c>
      <c r="BY67" s="2">
        <f t="shared" si="138"/>
        <v>2.6622207539560971E-2</v>
      </c>
      <c r="BZ67" s="2">
        <f t="shared" si="44"/>
        <v>0.11775361166451837</v>
      </c>
      <c r="CA67" s="2">
        <f t="shared" si="45"/>
        <v>3.8804706441106632E-5</v>
      </c>
      <c r="CB67" s="2">
        <f t="shared" si="46"/>
        <v>6.4345379099804969E-3</v>
      </c>
      <c r="CC67" s="2">
        <f t="shared" si="47"/>
        <v>0.61789840584908207</v>
      </c>
      <c r="CD67" s="2">
        <f t="shared" si="198"/>
        <v>2.3198764694322437E-2</v>
      </c>
      <c r="CE67" s="2">
        <f t="shared" si="198"/>
        <v>0.10261126260293713</v>
      </c>
      <c r="CF67" s="2">
        <f t="shared" si="139"/>
        <v>3.9715960192462316</v>
      </c>
      <c r="CG67" s="2">
        <f t="shared" si="140"/>
        <v>96.028403980753765</v>
      </c>
      <c r="CH67" s="40">
        <v>570</v>
      </c>
      <c r="CI67" s="40">
        <v>9.5</v>
      </c>
      <c r="CJ67" s="40">
        <v>47596</v>
      </c>
      <c r="CK67" s="40">
        <v>570</v>
      </c>
      <c r="CL67" s="40">
        <v>726</v>
      </c>
      <c r="CM67" s="40">
        <v>7255</v>
      </c>
      <c r="CN67" s="40">
        <v>0.10044261439283529</v>
      </c>
      <c r="CO67" s="40">
        <v>8.9567103730990355E-5</v>
      </c>
      <c r="CP67" s="40">
        <v>5.3371049158671108E-2</v>
      </c>
      <c r="CQ67" s="40">
        <v>0.23519971601490894</v>
      </c>
      <c r="CR67" s="40">
        <v>6.8993872118802504E-5</v>
      </c>
      <c r="CS67" s="40">
        <v>1.168036808065508E-2</v>
      </c>
      <c r="CT67" s="40">
        <v>1.0945713413113503</v>
      </c>
      <c r="CU67" s="40">
        <v>4.1111917066774639E-2</v>
      </c>
      <c r="CV67" s="40">
        <v>0.18117521336683134</v>
      </c>
      <c r="CW67" s="40">
        <v>6.2896533950698421</v>
      </c>
      <c r="CX67" s="40">
        <v>93.710346604930152</v>
      </c>
      <c r="CY67" s="10">
        <v>600</v>
      </c>
      <c r="CZ67" s="2">
        <f t="shared" si="49"/>
        <v>10</v>
      </c>
      <c r="DA67" s="2">
        <v>35715</v>
      </c>
      <c r="DB67" s="11">
        <v>550</v>
      </c>
      <c r="DC67" s="11">
        <v>725</v>
      </c>
      <c r="DD67" s="2">
        <f t="shared" si="141"/>
        <v>7250</v>
      </c>
      <c r="DE67" s="2">
        <f t="shared" si="50"/>
        <v>7.9990296242544584E-2</v>
      </c>
      <c r="DF67" s="2">
        <f t="shared" si="51"/>
        <v>7.1329277959731127E-5</v>
      </c>
      <c r="DG67" s="2">
        <f t="shared" si="142"/>
        <v>4.2503382185513368E-2</v>
      </c>
      <c r="DH67" s="2">
        <f t="shared" si="52"/>
        <v>0.18693076277301096</v>
      </c>
      <c r="DI67" s="2">
        <f t="shared" si="53"/>
        <v>6.6817729660489318E-5</v>
      </c>
      <c r="DJ67" s="2">
        <f t="shared" si="54"/>
        <v>1.1301302216396044E-2</v>
      </c>
      <c r="DK67" s="2">
        <f t="shared" si="55"/>
        <v>1.0579167752732777</v>
      </c>
      <c r="DL67" s="2">
        <f t="shared" si="199"/>
        <v>3.9815060263632518E-2</v>
      </c>
      <c r="DM67" s="2">
        <f t="shared" si="199"/>
        <v>0.17510746679992312</v>
      </c>
      <c r="DN67" s="2">
        <f t="shared" si="143"/>
        <v>6.3898341079277285</v>
      </c>
      <c r="DO67" s="2">
        <f t="shared" si="57"/>
        <v>93.610165892072274</v>
      </c>
      <c r="DP67" s="6"/>
      <c r="DQ67" s="2"/>
      <c r="DS67" s="11">
        <v>340</v>
      </c>
      <c r="DT67" s="11">
        <v>750</v>
      </c>
      <c r="DU67" s="2">
        <f t="shared" si="144"/>
        <v>7505</v>
      </c>
      <c r="EX67" s="2"/>
      <c r="EY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>
        <v>570</v>
      </c>
      <c r="FP67" s="2">
        <f t="shared" si="72"/>
        <v>9.5</v>
      </c>
      <c r="GH67" s="2"/>
      <c r="GI67" s="2">
        <v>285</v>
      </c>
      <c r="GJ67" s="11">
        <v>774</v>
      </c>
      <c r="GK67" s="2">
        <f t="shared" si="167"/>
        <v>3872.5</v>
      </c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IH67" s="11"/>
      <c r="II67" s="11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KR67" s="2"/>
      <c r="KS67" s="2"/>
      <c r="LI67" s="10"/>
      <c r="LK67" s="2"/>
    </row>
    <row r="68" spans="1:323" x14ac:dyDescent="0.25">
      <c r="A68" s="10">
        <v>810</v>
      </c>
      <c r="B68" s="2">
        <f t="shared" si="21"/>
        <v>13.5</v>
      </c>
      <c r="C68" s="2">
        <v>24560</v>
      </c>
      <c r="D68" s="11">
        <v>880</v>
      </c>
      <c r="E68" s="11">
        <v>675</v>
      </c>
      <c r="F68" s="2">
        <f t="shared" si="114"/>
        <v>6750</v>
      </c>
      <c r="G68" s="2">
        <f t="shared" si="115"/>
        <v>5.1671508210908025E-2</v>
      </c>
      <c r="H68" s="2">
        <f t="shared" si="116"/>
        <v>4.6076731114968328E-5</v>
      </c>
      <c r="I68" s="2">
        <f t="shared" si="117"/>
        <v>2.731171971602141E-2</v>
      </c>
      <c r="J68" s="2">
        <f t="shared" si="22"/>
        <v>0.1207105150581257</v>
      </c>
      <c r="K68" s="2">
        <f t="shared" si="23"/>
        <v>1.6879629877156596E-5</v>
      </c>
      <c r="L68" s="2">
        <f t="shared" si="0"/>
        <v>2.7636806870616304E-3</v>
      </c>
      <c r="M68" s="2">
        <f t="shared" si="24"/>
        <v>0.26857245957165599</v>
      </c>
      <c r="N68" s="2">
        <f t="shared" si="195"/>
        <v>1.0005304390296021E-2</v>
      </c>
      <c r="O68" s="2">
        <f t="shared" si="195"/>
        <v>4.422077623905462E-2</v>
      </c>
      <c r="P68" s="2">
        <f t="shared" si="118"/>
        <v>2.8207343818708051</v>
      </c>
      <c r="Q68" s="2">
        <f t="shared" si="119"/>
        <v>97.179265618129193</v>
      </c>
      <c r="R68" s="10">
        <v>1240</v>
      </c>
      <c r="S68" s="2">
        <f t="shared" si="26"/>
        <v>20.666666666666668</v>
      </c>
      <c r="T68" s="2">
        <v>24808</v>
      </c>
      <c r="U68" s="11">
        <v>1220</v>
      </c>
      <c r="V68" s="11">
        <v>674</v>
      </c>
      <c r="W68" s="2">
        <f t="shared" si="120"/>
        <v>6740</v>
      </c>
      <c r="X68" s="2">
        <f t="shared" si="27"/>
        <v>7.092555847996522E-2</v>
      </c>
      <c r="Y68" s="2">
        <f t="shared" si="28"/>
        <v>6.3246032492824143E-5</v>
      </c>
      <c r="Z68" s="2">
        <f t="shared" si="121"/>
        <v>3.7434421078216026E-2</v>
      </c>
      <c r="AA68" s="2">
        <f t="shared" si="29"/>
        <v>0.16510718163709831</v>
      </c>
      <c r="AB68" s="2">
        <f t="shared" si="30"/>
        <v>2.3424534248019269E-5</v>
      </c>
      <c r="AC68" s="2">
        <f t="shared" si="1"/>
        <v>3.9633381251133653E-3</v>
      </c>
      <c r="AD68" s="2">
        <f t="shared" si="31"/>
        <v>0.37193607888249081</v>
      </c>
      <c r="AE68" s="2">
        <f t="shared" si="196"/>
        <v>1.3864646429812597E-2</v>
      </c>
      <c r="AF68" s="2">
        <f t="shared" si="196"/>
        <v>6.1151011034422727E-2</v>
      </c>
      <c r="AG68" s="2">
        <f t="shared" si="122"/>
        <v>6.1558547009278559</v>
      </c>
      <c r="AH68" s="2">
        <f t="shared" si="33"/>
        <v>93.844145299072139</v>
      </c>
      <c r="AI68" s="2">
        <v>1410</v>
      </c>
      <c r="AJ68" s="2">
        <f t="shared" si="34"/>
        <v>23.5</v>
      </c>
      <c r="AK68" s="35">
        <v>34061</v>
      </c>
      <c r="AL68" s="35">
        <v>800</v>
      </c>
      <c r="AM68" s="35">
        <v>675</v>
      </c>
      <c r="AN68" s="2">
        <f t="shared" si="123"/>
        <v>6750</v>
      </c>
      <c r="AO68" s="2">
        <f t="shared" si="2"/>
        <v>6.7336944564714424E-2</v>
      </c>
      <c r="AP68" s="2">
        <f t="shared" si="124"/>
        <v>6.0045978842879817E-5</v>
      </c>
      <c r="AQ68" s="2">
        <f t="shared" si="125"/>
        <v>3.5966238547214278E-2</v>
      </c>
      <c r="AR68" s="2">
        <f t="shared" si="35"/>
        <v>0.15951390646910188</v>
      </c>
      <c r="AS68" s="2">
        <f t="shared" si="36"/>
        <v>2.5886169805888757E-5</v>
      </c>
      <c r="AT68" s="2">
        <f t="shared" si="3"/>
        <v>4.4778621742009288E-3</v>
      </c>
      <c r="AU68" s="2">
        <f t="shared" si="37"/>
        <v>0.41330801467663464</v>
      </c>
      <c r="AV68" s="2">
        <f t="shared" si="197"/>
        <v>1.5505254077853888E-2</v>
      </c>
      <c r="AW68" s="2">
        <f t="shared" si="197"/>
        <v>6.8767370419001245E-2</v>
      </c>
      <c r="AX68" s="2">
        <f t="shared" si="126"/>
        <v>7.699701643811947</v>
      </c>
      <c r="AY68" s="2">
        <f t="shared" si="127"/>
        <v>92.300298356188051</v>
      </c>
      <c r="AZ68" s="2">
        <v>700</v>
      </c>
      <c r="BA68" s="2">
        <f t="shared" si="39"/>
        <v>11.666666666666666</v>
      </c>
      <c r="BB68" s="2">
        <v>32504</v>
      </c>
      <c r="BC68" s="18">
        <v>690</v>
      </c>
      <c r="BD68" s="11">
        <v>699</v>
      </c>
      <c r="BE68" s="2">
        <f t="shared" si="128"/>
        <v>13990</v>
      </c>
      <c r="BF68" s="2">
        <f t="shared" si="40"/>
        <v>7.5458893561960255E-2</v>
      </c>
      <c r="BG68" s="2">
        <f t="shared" si="41"/>
        <v>6.7288516810768697E-5</v>
      </c>
      <c r="BH68" s="2">
        <f t="shared" si="129"/>
        <v>4.0316594688081513E-2</v>
      </c>
      <c r="BI68" s="2">
        <f t="shared" si="130"/>
        <v>0.17837622638740602</v>
      </c>
      <c r="BJ68" s="2">
        <f t="shared" si="131"/>
        <v>3.7955494237115432E-5</v>
      </c>
      <c r="BK68" s="2">
        <f t="shared" si="4"/>
        <v>6.3562256626834681E-3</v>
      </c>
      <c r="BL68" s="2">
        <f t="shared" si="132"/>
        <v>0.60454729339711322</v>
      </c>
      <c r="BM68" s="2">
        <f t="shared" si="133"/>
        <v>2.2741418253807304E-2</v>
      </c>
      <c r="BN68" s="2">
        <f t="shared" si="133"/>
        <v>0.10061684034071013</v>
      </c>
      <c r="BO68" s="2">
        <f t="shared" si="134"/>
        <v>5.0250971995189424</v>
      </c>
      <c r="BP68" s="2">
        <f t="shared" si="135"/>
        <v>94.974902800481061</v>
      </c>
      <c r="BQ68" s="10">
        <v>580</v>
      </c>
      <c r="BR68" s="2">
        <f t="shared" si="42"/>
        <v>9.6666666666666661</v>
      </c>
      <c r="BS68" s="2">
        <v>22458</v>
      </c>
      <c r="BT68" s="11">
        <v>510</v>
      </c>
      <c r="BU68" s="11">
        <v>700</v>
      </c>
      <c r="BV68" s="2">
        <f t="shared" si="136"/>
        <v>7000</v>
      </c>
      <c r="BW68" s="2">
        <f t="shared" si="43"/>
        <v>5.0298812068180494E-2</v>
      </c>
      <c r="BX68" s="2">
        <f t="shared" si="137"/>
        <v>4.4852664830453368E-5</v>
      </c>
      <c r="BY68" s="2">
        <f t="shared" si="138"/>
        <v>2.6815135112035003E-2</v>
      </c>
      <c r="BZ68" s="2">
        <f t="shared" si="44"/>
        <v>0.1186069563172759</v>
      </c>
      <c r="CA68" s="2">
        <f t="shared" si="45"/>
        <v>3.908490367557846E-5</v>
      </c>
      <c r="CB68" s="2">
        <f t="shared" si="46"/>
        <v>6.4879827750812091E-3</v>
      </c>
      <c r="CC68" s="2">
        <f t="shared" si="47"/>
        <v>0.62236006631200114</v>
      </c>
      <c r="CD68" s="2">
        <f t="shared" si="198"/>
        <v>2.3366883035005528E-2</v>
      </c>
      <c r="CE68" s="2">
        <f t="shared" si="198"/>
        <v>0.10335487268009028</v>
      </c>
      <c r="CF68" s="2">
        <f t="shared" si="139"/>
        <v>4.0749508919263215</v>
      </c>
      <c r="CG68" s="2">
        <f t="shared" si="140"/>
        <v>95.925049108073679</v>
      </c>
      <c r="CH68" s="40">
        <v>580</v>
      </c>
      <c r="CI68" s="40">
        <v>9.6666666666666661</v>
      </c>
      <c r="CJ68" s="40">
        <v>48312</v>
      </c>
      <c r="CK68" s="40">
        <v>580</v>
      </c>
      <c r="CL68" s="40">
        <v>724</v>
      </c>
      <c r="CM68" s="40">
        <v>7250</v>
      </c>
      <c r="CN68" s="40">
        <v>0.10195360086029619</v>
      </c>
      <c r="CO68" s="40">
        <v>9.0914486836112375E-5</v>
      </c>
      <c r="CP68" s="40">
        <v>5.4144477170130823E-2</v>
      </c>
      <c r="CQ68" s="40">
        <v>0.23860811910086824</v>
      </c>
      <c r="CR68" s="40">
        <v>7.0031766320774558E-5</v>
      </c>
      <c r="CS68" s="40">
        <v>1.1879379004012628E-2</v>
      </c>
      <c r="CT68" s="40">
        <v>1.1110372855163027</v>
      </c>
      <c r="CU68" s="40">
        <v>4.170769153187312E-2</v>
      </c>
      <c r="CV68" s="40">
        <v>0.18380071890230443</v>
      </c>
      <c r="CW68" s="40">
        <v>6.4734541139721467</v>
      </c>
      <c r="CX68" s="40">
        <v>93.526545886027847</v>
      </c>
      <c r="CY68" s="10">
        <v>610</v>
      </c>
      <c r="CZ68" s="2">
        <f t="shared" si="49"/>
        <v>10.166666666666666</v>
      </c>
      <c r="DA68" s="2">
        <v>36158</v>
      </c>
      <c r="DB68" s="11">
        <v>560</v>
      </c>
      <c r="DC68" s="11">
        <v>726</v>
      </c>
      <c r="DD68" s="2">
        <f t="shared" si="141"/>
        <v>7255</v>
      </c>
      <c r="DE68" s="2">
        <f t="shared" si="50"/>
        <v>8.0982476033541292E-2</v>
      </c>
      <c r="DF68" s="2">
        <f t="shared" si="51"/>
        <v>7.2214028628530289E-5</v>
      </c>
      <c r="DG68" s="2">
        <f t="shared" si="142"/>
        <v>4.3062991976478421E-2</v>
      </c>
      <c r="DH68" s="2">
        <f t="shared" si="52"/>
        <v>0.18939193832425913</v>
      </c>
      <c r="DI68" s="2">
        <f t="shared" si="53"/>
        <v>6.7646520203387198E-5</v>
      </c>
      <c r="DJ68" s="2">
        <f t="shared" si="54"/>
        <v>1.1463206199757077E-2</v>
      </c>
      <c r="DK68" s="2">
        <f t="shared" si="55"/>
        <v>1.0710389125110231</v>
      </c>
      <c r="DL68" s="2">
        <f t="shared" si="199"/>
        <v>4.0339274959162952E-2</v>
      </c>
      <c r="DM68" s="2">
        <f t="shared" si="199"/>
        <v>0.17741297398202507</v>
      </c>
      <c r="DN68" s="2">
        <f t="shared" si="143"/>
        <v>6.5672470819097537</v>
      </c>
      <c r="DO68" s="2">
        <f t="shared" si="57"/>
        <v>93.432752918090245</v>
      </c>
      <c r="DP68" s="6"/>
      <c r="DQ68" s="2"/>
      <c r="DS68" s="11">
        <v>350</v>
      </c>
      <c r="DT68" s="11">
        <v>750</v>
      </c>
      <c r="DU68" s="2">
        <f t="shared" si="144"/>
        <v>7500</v>
      </c>
      <c r="EX68" s="2"/>
      <c r="EY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>
        <v>580</v>
      </c>
      <c r="FP68" s="2">
        <f t="shared" si="72"/>
        <v>9.6666666666666661</v>
      </c>
      <c r="GH68" s="2"/>
      <c r="GI68" s="2">
        <v>290</v>
      </c>
      <c r="GJ68" s="11">
        <v>774</v>
      </c>
      <c r="GK68" s="2">
        <f t="shared" si="167"/>
        <v>3870</v>
      </c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IH68" s="11"/>
      <c r="II68" s="11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KR68" s="2"/>
      <c r="KS68" s="2"/>
      <c r="LI68" s="10"/>
      <c r="LK68" s="2"/>
    </row>
    <row r="69" spans="1:323" x14ac:dyDescent="0.25">
      <c r="A69" s="10">
        <v>820</v>
      </c>
      <c r="B69" s="2">
        <f t="shared" si="21"/>
        <v>13.666666666666666</v>
      </c>
      <c r="C69" s="2">
        <v>24245</v>
      </c>
      <c r="D69" s="11">
        <v>890</v>
      </c>
      <c r="E69" s="11">
        <v>675</v>
      </c>
      <c r="F69" s="2">
        <f t="shared" si="114"/>
        <v>6750</v>
      </c>
      <c r="G69" s="2">
        <f t="shared" si="115"/>
        <v>5.1008783248105254E-2</v>
      </c>
      <c r="H69" s="2">
        <f t="shared" si="116"/>
        <v>4.5485763268827654E-5</v>
      </c>
      <c r="I69" s="2">
        <f t="shared" si="117"/>
        <v>2.7468748315138791E-2</v>
      </c>
      <c r="J69" s="2">
        <f t="shared" si="22"/>
        <v>0.1214045395749047</v>
      </c>
      <c r="K69" s="2">
        <f t="shared" si="23"/>
        <v>1.6663136252917822E-5</v>
      </c>
      <c r="L69" s="2">
        <f t="shared" si="0"/>
        <v>2.7294836311252376E-3</v>
      </c>
      <c r="M69" s="2">
        <f t="shared" si="24"/>
        <v>0.26512782094115633</v>
      </c>
      <c r="N69" s="2">
        <f t="shared" si="195"/>
        <v>1.0062829839022324E-2</v>
      </c>
      <c r="O69" s="2">
        <f t="shared" si="195"/>
        <v>4.4475023376067693E-2</v>
      </c>
      <c r="P69" s="2">
        <f t="shared" si="118"/>
        <v>2.8652094052468726</v>
      </c>
      <c r="Q69" s="2">
        <f t="shared" si="119"/>
        <v>97.134790594753127</v>
      </c>
      <c r="R69" s="10">
        <v>1250</v>
      </c>
      <c r="S69" s="2">
        <f t="shared" si="26"/>
        <v>20.833333333333332</v>
      </c>
      <c r="T69" s="2">
        <v>24106</v>
      </c>
      <c r="U69" s="11">
        <v>1230</v>
      </c>
      <c r="V69" s="11">
        <v>674</v>
      </c>
      <c r="W69" s="2">
        <f t="shared" si="120"/>
        <v>6740</v>
      </c>
      <c r="X69" s="2">
        <f t="shared" si="27"/>
        <v>6.8918555011207736E-2</v>
      </c>
      <c r="Y69" s="2">
        <f t="shared" si="28"/>
        <v>6.1456339054821792E-5</v>
      </c>
      <c r="Z69" s="2">
        <f t="shared" si="121"/>
        <v>3.7410711464293776E-2</v>
      </c>
      <c r="AA69" s="2">
        <f t="shared" si="29"/>
        <v>0.16500260869541378</v>
      </c>
      <c r="AB69" s="2">
        <f t="shared" si="30"/>
        <v>2.2761682625876836E-5</v>
      </c>
      <c r="AC69" s="2">
        <f t="shared" si="1"/>
        <v>3.8536958309405749E-3</v>
      </c>
      <c r="AD69" s="2">
        <f t="shared" si="31"/>
        <v>0.36141128335784117</v>
      </c>
      <c r="AE69" s="2">
        <f t="shared" si="196"/>
        <v>1.3855865062168829E-2</v>
      </c>
      <c r="AF69" s="2">
        <f t="shared" si="196"/>
        <v>6.1112280186694318E-2</v>
      </c>
      <c r="AG69" s="2">
        <f t="shared" si="122"/>
        <v>6.2169669811145498</v>
      </c>
      <c r="AH69" s="2">
        <f t="shared" si="33"/>
        <v>93.783033018885448</v>
      </c>
      <c r="AI69" s="2">
        <v>1420</v>
      </c>
      <c r="AJ69" s="2">
        <f t="shared" si="34"/>
        <v>23.666666666666668</v>
      </c>
      <c r="AK69" s="35">
        <v>34161</v>
      </c>
      <c r="AL69" s="35">
        <v>810</v>
      </c>
      <c r="AM69" s="35">
        <v>674</v>
      </c>
      <c r="AN69" s="2">
        <f t="shared" si="123"/>
        <v>6745</v>
      </c>
      <c r="AO69" s="2">
        <f t="shared" si="2"/>
        <v>6.7534639713314623E-2</v>
      </c>
      <c r="AP69" s="2">
        <f t="shared" si="124"/>
        <v>6.0222268378838488E-5</v>
      </c>
      <c r="AQ69" s="2">
        <f t="shared" si="125"/>
        <v>3.6080474166515497E-2</v>
      </c>
      <c r="AR69" s="2">
        <f t="shared" si="35"/>
        <v>0.16002055299731011</v>
      </c>
      <c r="AS69" s="2">
        <f t="shared" si="36"/>
        <v>2.5962169247496138E-5</v>
      </c>
      <c r="AT69" s="2">
        <f t="shared" si="3"/>
        <v>4.4943678876559704E-3</v>
      </c>
      <c r="AU69" s="2">
        <f t="shared" si="37"/>
        <v>0.41452144943978503</v>
      </c>
      <c r="AV69" s="2">
        <f t="shared" si="197"/>
        <v>1.5554501716015471E-2</v>
      </c>
      <c r="AW69" s="2">
        <f t="shared" si="197"/>
        <v>6.8985788676368329E-2</v>
      </c>
      <c r="AX69" s="2">
        <f t="shared" si="126"/>
        <v>7.7686874324883153</v>
      </c>
      <c r="AY69" s="2">
        <f t="shared" si="127"/>
        <v>92.231312567511679</v>
      </c>
      <c r="AZ69" s="2">
        <v>710</v>
      </c>
      <c r="BA69" s="2">
        <f t="shared" si="39"/>
        <v>11.833333333333334</v>
      </c>
      <c r="BB69" s="2">
        <v>30393</v>
      </c>
      <c r="BC69" s="11">
        <v>700</v>
      </c>
      <c r="BD69" s="11">
        <v>700</v>
      </c>
      <c r="BE69" s="2">
        <f t="shared" si="128"/>
        <v>6995</v>
      </c>
      <c r="BF69" s="2">
        <f t="shared" si="40"/>
        <v>7.0558151366867411E-2</v>
      </c>
      <c r="BG69" s="2">
        <f t="shared" si="41"/>
        <v>6.2918406701627274E-5</v>
      </c>
      <c r="BH69" s="2">
        <f t="shared" si="129"/>
        <v>3.9062077053718794E-2</v>
      </c>
      <c r="BI69" s="2">
        <f t="shared" si="130"/>
        <v>0.17282575459569416</v>
      </c>
      <c r="BJ69" s="2">
        <f t="shared" si="131"/>
        <v>3.5490442294752934E-5</v>
      </c>
      <c r="BK69" s="2">
        <f t="shared" si="4"/>
        <v>5.9495219899988704E-3</v>
      </c>
      <c r="BL69" s="2">
        <f t="shared" si="132"/>
        <v>0.56528445385855486</v>
      </c>
      <c r="BM69" s="2">
        <f t="shared" si="133"/>
        <v>2.2033781350181279E-2</v>
      </c>
      <c r="BN69" s="2">
        <f t="shared" si="133"/>
        <v>9.7485980666229877E-2</v>
      </c>
      <c r="BO69" s="2">
        <f t="shared" si="134"/>
        <v>5.1225831801851722</v>
      </c>
      <c r="BP69" s="2">
        <f t="shared" si="135"/>
        <v>94.877416819814826</v>
      </c>
      <c r="BQ69" s="10">
        <v>590</v>
      </c>
      <c r="BR69" s="2">
        <f t="shared" si="42"/>
        <v>9.8333333333333339</v>
      </c>
      <c r="BS69" s="2">
        <v>22442</v>
      </c>
      <c r="BT69" s="11">
        <v>520</v>
      </c>
      <c r="BU69" s="11">
        <v>700</v>
      </c>
      <c r="BV69" s="2">
        <f t="shared" si="136"/>
        <v>7000</v>
      </c>
      <c r="BW69" s="2">
        <f t="shared" si="43"/>
        <v>5.0262977132162552E-2</v>
      </c>
      <c r="BX69" s="2">
        <f t="shared" si="137"/>
        <v>4.4820709953024945E-5</v>
      </c>
      <c r="BY69" s="2">
        <f t="shared" si="138"/>
        <v>2.690201243504349E-2</v>
      </c>
      <c r="BZ69" s="2">
        <f t="shared" si="44"/>
        <v>0.11899122642488406</v>
      </c>
      <c r="CA69" s="2">
        <f t="shared" si="45"/>
        <v>3.9057057987680632E-5</v>
      </c>
      <c r="CB69" s="2">
        <f t="shared" si="46"/>
        <v>6.4903762116078709E-3</v>
      </c>
      <c r="CC69" s="2">
        <f t="shared" si="47"/>
        <v>0.62191667148338792</v>
      </c>
      <c r="CD69" s="2">
        <f t="shared" si="198"/>
        <v>2.3442588498977724E-2</v>
      </c>
      <c r="CE69" s="2">
        <f t="shared" si="198"/>
        <v>0.10368972814961573</v>
      </c>
      <c r="CF69" s="2">
        <f t="shared" si="139"/>
        <v>4.178640620075937</v>
      </c>
      <c r="CG69" s="2">
        <f t="shared" si="140"/>
        <v>95.821359379924061</v>
      </c>
      <c r="CH69" s="40">
        <v>590</v>
      </c>
      <c r="CI69" s="40">
        <v>9.8333333333333339</v>
      </c>
      <c r="CJ69" s="40">
        <v>48399</v>
      </c>
      <c r="CK69" s="40">
        <v>590</v>
      </c>
      <c r="CL69" s="40">
        <v>725</v>
      </c>
      <c r="CM69" s="40">
        <v>7245</v>
      </c>
      <c r="CN69" s="40">
        <v>0.10213719837799047</v>
      </c>
      <c r="CO69" s="40">
        <v>9.10782051743046E-5</v>
      </c>
      <c r="CP69" s="40">
        <v>5.4597807603125097E-2</v>
      </c>
      <c r="CQ69" s="40">
        <v>0.24060589112862396</v>
      </c>
      <c r="CR69" s="40">
        <v>7.0157879163751618E-5</v>
      </c>
      <c r="CS69" s="40">
        <v>1.1924401667038015E-2</v>
      </c>
      <c r="CT69" s="40">
        <v>1.1130380357199774</v>
      </c>
      <c r="CU69" s="40">
        <v>4.2056893645357855E-2</v>
      </c>
      <c r="CV69" s="40">
        <v>0.18533961010302336</v>
      </c>
      <c r="CW69" s="40">
        <v>6.6587937240751698</v>
      </c>
      <c r="CX69" s="40">
        <v>93.341206275924833</v>
      </c>
      <c r="CY69" s="10">
        <v>620</v>
      </c>
      <c r="CZ69" s="2">
        <f t="shared" si="49"/>
        <v>10.333333333333334</v>
      </c>
      <c r="DA69" s="2">
        <v>37485</v>
      </c>
      <c r="DB69" s="11">
        <v>570</v>
      </c>
      <c r="DC69" s="11">
        <v>724</v>
      </c>
      <c r="DD69" s="2">
        <f t="shared" si="141"/>
        <v>7250</v>
      </c>
      <c r="DE69" s="2">
        <f t="shared" si="50"/>
        <v>8.3954536039529154E-2</v>
      </c>
      <c r="DF69" s="2">
        <f t="shared" si="51"/>
        <v>7.4864286275249105E-5</v>
      </c>
      <c r="DG69" s="2">
        <f t="shared" si="142"/>
        <v>4.4123494471133826E-2</v>
      </c>
      <c r="DH69" s="2">
        <f t="shared" si="52"/>
        <v>0.1940560504502862</v>
      </c>
      <c r="DI69" s="2">
        <f t="shared" si="53"/>
        <v>7.0129150114054114E-5</v>
      </c>
      <c r="DJ69" s="2">
        <f t="shared" si="54"/>
        <v>1.1907072624818779E-2</v>
      </c>
      <c r="DK69" s="2">
        <f t="shared" si="55"/>
        <v>1.1103460820696858</v>
      </c>
      <c r="DL69" s="2">
        <f t="shared" si="199"/>
        <v>4.1332701095232398E-2</v>
      </c>
      <c r="DM69" s="2">
        <f t="shared" si="199"/>
        <v>0.18178208288172579</v>
      </c>
      <c r="DN69" s="2">
        <f t="shared" si="143"/>
        <v>6.7490291647914793</v>
      </c>
      <c r="DO69" s="2">
        <f t="shared" si="57"/>
        <v>93.25097083520852</v>
      </c>
      <c r="DP69" s="6"/>
      <c r="DQ69" s="2"/>
      <c r="DS69" s="11">
        <v>360</v>
      </c>
      <c r="DT69" s="11">
        <v>750</v>
      </c>
      <c r="DU69" s="2">
        <f t="shared" si="144"/>
        <v>7500</v>
      </c>
      <c r="EX69" s="2"/>
      <c r="EY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>
        <v>590</v>
      </c>
      <c r="FP69" s="2">
        <f t="shared" si="72"/>
        <v>9.8333333333333339</v>
      </c>
      <c r="GH69" s="2"/>
      <c r="GI69" s="2">
        <v>295</v>
      </c>
      <c r="GJ69" s="11">
        <v>774</v>
      </c>
      <c r="GK69" s="2">
        <f t="shared" si="167"/>
        <v>3870</v>
      </c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IH69" s="11"/>
      <c r="II69" s="11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KR69" s="2"/>
      <c r="KS69" s="2"/>
      <c r="LI69" s="10"/>
      <c r="LK69" s="2"/>
    </row>
    <row r="70" spans="1:323" x14ac:dyDescent="0.25">
      <c r="A70" s="10">
        <v>830</v>
      </c>
      <c r="B70" s="2">
        <f t="shared" si="21"/>
        <v>13.833333333333334</v>
      </c>
      <c r="C70" s="2">
        <v>23794</v>
      </c>
      <c r="D70" s="11">
        <v>900</v>
      </c>
      <c r="E70" s="11">
        <v>675</v>
      </c>
      <c r="F70" s="2">
        <f t="shared" si="114"/>
        <v>6750</v>
      </c>
      <c r="G70" s="2">
        <f t="shared" si="115"/>
        <v>5.005992941247335E-2</v>
      </c>
      <c r="H70" s="2">
        <f t="shared" si="116"/>
        <v>4.4639647400226233E-5</v>
      </c>
      <c r="I70" s="2">
        <f t="shared" si="117"/>
        <v>2.703762320071617E-2</v>
      </c>
      <c r="J70" s="2">
        <f t="shared" si="22"/>
        <v>0.11949908158260113</v>
      </c>
      <c r="K70" s="2">
        <f t="shared" si="23"/>
        <v>1.6353172365515636E-5</v>
      </c>
      <c r="L70" s="2">
        <f t="shared" si="0"/>
        <v>2.6799181878068086E-3</v>
      </c>
      <c r="M70" s="2">
        <f t="shared" si="24"/>
        <v>0.26019597325113936</v>
      </c>
      <c r="N70" s="2">
        <f t="shared" si="195"/>
        <v>9.9048925855300396E-3</v>
      </c>
      <c r="O70" s="2">
        <f t="shared" si="195"/>
        <v>4.3776982849357979E-2</v>
      </c>
      <c r="P70" s="2">
        <f t="shared" si="118"/>
        <v>2.9089863880962308</v>
      </c>
      <c r="Q70" s="2">
        <f t="shared" si="119"/>
        <v>97.091013611903776</v>
      </c>
      <c r="R70" s="10">
        <v>1260</v>
      </c>
      <c r="S70" s="2">
        <f t="shared" si="26"/>
        <v>21</v>
      </c>
      <c r="T70" s="2">
        <v>24191</v>
      </c>
      <c r="U70" s="11">
        <v>1240</v>
      </c>
      <c r="V70" s="11">
        <v>674</v>
      </c>
      <c r="W70" s="2">
        <f t="shared" si="120"/>
        <v>6740</v>
      </c>
      <c r="X70" s="2">
        <f t="shared" si="27"/>
        <v>6.9161568251726813E-2</v>
      </c>
      <c r="Y70" s="2">
        <f t="shared" si="28"/>
        <v>6.167303982722949E-5</v>
      </c>
      <c r="Z70" s="2">
        <f t="shared" si="121"/>
        <v>3.6938813664615384E-2</v>
      </c>
      <c r="AA70" s="2">
        <f t="shared" si="29"/>
        <v>0.16292126982382144</v>
      </c>
      <c r="AB70" s="2">
        <f t="shared" si="30"/>
        <v>2.2841942437674711E-5</v>
      </c>
      <c r="AC70" s="2">
        <f t="shared" si="1"/>
        <v>3.8697741919874067E-3</v>
      </c>
      <c r="AD70" s="2">
        <f t="shared" si="31"/>
        <v>0.36268565318632445</v>
      </c>
      <c r="AE70" s="2">
        <f t="shared" si="196"/>
        <v>1.3681087519065464E-2</v>
      </c>
      <c r="AF70" s="2">
        <f t="shared" si="196"/>
        <v>6.0341411378680467E-2</v>
      </c>
      <c r="AG70" s="2">
        <f t="shared" si="122"/>
        <v>6.2773083924932305</v>
      </c>
      <c r="AH70" s="2">
        <f t="shared" si="33"/>
        <v>93.722691607506775</v>
      </c>
      <c r="AI70" s="2">
        <v>1430</v>
      </c>
      <c r="AJ70" s="2">
        <f t="shared" si="34"/>
        <v>23.833333333333332</v>
      </c>
      <c r="AK70" s="35">
        <v>33467</v>
      </c>
      <c r="AL70" s="35">
        <v>820</v>
      </c>
      <c r="AM70" s="35">
        <v>677</v>
      </c>
      <c r="AN70" s="2">
        <f t="shared" si="123"/>
        <v>6755</v>
      </c>
      <c r="AO70" s="2">
        <f t="shared" si="2"/>
        <v>6.6162635382029225E-2</v>
      </c>
      <c r="AP70" s="2">
        <f t="shared" si="124"/>
        <v>5.8998818999285362E-5</v>
      </c>
      <c r="AQ70" s="2">
        <f t="shared" si="125"/>
        <v>3.5766326213437158E-2</v>
      </c>
      <c r="AR70" s="2">
        <f t="shared" si="35"/>
        <v>0.15862727504473756</v>
      </c>
      <c r="AS70" s="2">
        <f t="shared" si="36"/>
        <v>2.5434733122740935E-5</v>
      </c>
      <c r="AT70" s="2">
        <f t="shared" si="3"/>
        <v>4.4063293507704731E-3</v>
      </c>
      <c r="AU70" s="2">
        <f t="shared" si="37"/>
        <v>0.40610021218352166</v>
      </c>
      <c r="AV70" s="2">
        <f t="shared" si="197"/>
        <v>1.5419070711071124E-2</v>
      </c>
      <c r="AW70" s="2">
        <f t="shared" si="197"/>
        <v>6.83851384686089E-2</v>
      </c>
      <c r="AX70" s="2">
        <f t="shared" si="126"/>
        <v>7.8370725709569244</v>
      </c>
      <c r="AY70" s="2">
        <f t="shared" si="127"/>
        <v>92.16292742904308</v>
      </c>
      <c r="AZ70" s="2">
        <v>720</v>
      </c>
      <c r="BA70" s="2">
        <f t="shared" si="39"/>
        <v>12</v>
      </c>
      <c r="BB70" s="2">
        <v>31879</v>
      </c>
      <c r="BC70" s="11">
        <v>710</v>
      </c>
      <c r="BD70" s="11">
        <v>699</v>
      </c>
      <c r="BE70" s="2">
        <f t="shared" si="128"/>
        <v>6995</v>
      </c>
      <c r="BF70" s="2">
        <f t="shared" si="40"/>
        <v>7.4007939572413584E-2</v>
      </c>
      <c r="BG70" s="2">
        <f t="shared" si="41"/>
        <v>6.5994666115262604E-5</v>
      </c>
      <c r="BH70" s="2">
        <f t="shared" si="129"/>
        <v>3.8673921845066961E-2</v>
      </c>
      <c r="BI70" s="2">
        <f t="shared" si="130"/>
        <v>0.17110840565023874</v>
      </c>
      <c r="BJ70" s="2">
        <f t="shared" si="131"/>
        <v>3.7225670710835683E-5</v>
      </c>
      <c r="BK70" s="2">
        <f t="shared" si="4"/>
        <v>6.2467657344436019E-3</v>
      </c>
      <c r="BL70" s="2">
        <f t="shared" si="132"/>
        <v>0.59292281461378837</v>
      </c>
      <c r="BM70" s="2">
        <f t="shared" si="133"/>
        <v>2.18148342884158E-2</v>
      </c>
      <c r="BN70" s="2">
        <f t="shared" si="133"/>
        <v>9.6517274083779303E-2</v>
      </c>
      <c r="BO70" s="2">
        <f t="shared" si="134"/>
        <v>5.2191004542689514</v>
      </c>
      <c r="BP70" s="2">
        <f t="shared" si="135"/>
        <v>94.780899545731046</v>
      </c>
      <c r="BQ70" s="10">
        <v>600</v>
      </c>
      <c r="BR70" s="2">
        <f t="shared" si="42"/>
        <v>10</v>
      </c>
      <c r="BS70" s="2">
        <v>22625</v>
      </c>
      <c r="BT70" s="11">
        <v>530</v>
      </c>
      <c r="BU70" s="11">
        <v>699</v>
      </c>
      <c r="BV70" s="2">
        <f t="shared" si="136"/>
        <v>6995</v>
      </c>
      <c r="BW70" s="2">
        <f t="shared" si="43"/>
        <v>5.0672839212867735E-2</v>
      </c>
      <c r="BX70" s="2">
        <f t="shared" si="137"/>
        <v>4.5186193863612389E-5</v>
      </c>
      <c r="BY70" s="2">
        <f t="shared" si="138"/>
        <v>2.7002071144991202E-2</v>
      </c>
      <c r="BZ70" s="2">
        <f t="shared" si="44"/>
        <v>0.1194337995833018</v>
      </c>
      <c r="CA70" s="2">
        <f t="shared" si="45"/>
        <v>3.9375543043011947E-5</v>
      </c>
      <c r="CB70" s="2">
        <f t="shared" si="46"/>
        <v>6.5504157002293601E-3</v>
      </c>
      <c r="CC70" s="2">
        <f t="shared" si="47"/>
        <v>0.62698799983564968</v>
      </c>
      <c r="CD70" s="2">
        <f t="shared" si="198"/>
        <v>2.3529780309207774E-2</v>
      </c>
      <c r="CE70" s="2">
        <f t="shared" si="198"/>
        <v>0.10407538927658648</v>
      </c>
      <c r="CF70" s="2">
        <f t="shared" si="139"/>
        <v>4.2827160093525238</v>
      </c>
      <c r="CG70" s="2">
        <f t="shared" si="140"/>
        <v>95.717283990647474</v>
      </c>
      <c r="CH70" s="40">
        <v>600</v>
      </c>
      <c r="CI70" s="40">
        <v>10</v>
      </c>
      <c r="CJ70" s="40">
        <v>49332</v>
      </c>
      <c r="CK70" s="40">
        <v>600</v>
      </c>
      <c r="CL70" s="40">
        <v>725</v>
      </c>
      <c r="CM70" s="40">
        <v>7250</v>
      </c>
      <c r="CN70" s="40">
        <v>0.10410612348153941</v>
      </c>
      <c r="CO70" s="40">
        <v>9.2833943214917571E-5</v>
      </c>
      <c r="CP70" s="40">
        <v>5.5173644516766658E-2</v>
      </c>
      <c r="CQ70" s="40">
        <v>0.24314353430211202</v>
      </c>
      <c r="CR70" s="40">
        <v>7.1510330686712454E-5</v>
      </c>
      <c r="CS70" s="40">
        <v>1.217870869413756E-2</v>
      </c>
      <c r="CT70" s="40">
        <v>1.1344943568697274</v>
      </c>
      <c r="CU70" s="40">
        <v>4.2500462955139227E-2</v>
      </c>
      <c r="CV70" s="40">
        <v>0.1872943660491421</v>
      </c>
      <c r="CW70" s="40">
        <v>6.8460880901243115</v>
      </c>
      <c r="CX70" s="40">
        <v>93.153911909875688</v>
      </c>
      <c r="CY70" s="10">
        <v>630</v>
      </c>
      <c r="CZ70" s="2">
        <f t="shared" si="49"/>
        <v>10.5</v>
      </c>
      <c r="DA70" s="2">
        <v>37511</v>
      </c>
      <c r="DB70" s="11">
        <v>580</v>
      </c>
      <c r="DC70" s="11">
        <v>726</v>
      </c>
      <c r="DD70" s="2">
        <f t="shared" si="141"/>
        <v>7250</v>
      </c>
      <c r="DE70" s="2">
        <f t="shared" si="50"/>
        <v>8.4012767810558303E-2</v>
      </c>
      <c r="DF70" s="2">
        <f t="shared" si="51"/>
        <v>7.4916212951070283E-5</v>
      </c>
      <c r="DG70" s="2">
        <f t="shared" si="142"/>
        <v>4.4934149767895809E-2</v>
      </c>
      <c r="DH70" s="2">
        <f t="shared" si="52"/>
        <v>0.19762132938052035</v>
      </c>
      <c r="DI70" s="2">
        <f t="shared" si="53"/>
        <v>7.0177792448400264E-5</v>
      </c>
      <c r="DJ70" s="2">
        <f t="shared" si="54"/>
        <v>1.1939032870879407E-2</v>
      </c>
      <c r="DK70" s="2">
        <f t="shared" si="55"/>
        <v>1.1111162300791244</v>
      </c>
      <c r="DL70" s="2">
        <f t="shared" si="199"/>
        <v>4.2092082768736307E-2</v>
      </c>
      <c r="DM70" s="2">
        <f t="shared" si="199"/>
        <v>0.18512185934573419</v>
      </c>
      <c r="DN70" s="2">
        <f t="shared" si="143"/>
        <v>6.9341510241372131</v>
      </c>
      <c r="DO70" s="2">
        <f t="shared" si="57"/>
        <v>93.065848975862792</v>
      </c>
      <c r="DP70" s="6"/>
      <c r="DQ70" s="2"/>
      <c r="DS70" s="11">
        <v>370</v>
      </c>
      <c r="DT70" s="11">
        <v>750</v>
      </c>
      <c r="DU70" s="2">
        <f t="shared" si="144"/>
        <v>7500</v>
      </c>
      <c r="EX70" s="2"/>
      <c r="EY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>
        <v>600</v>
      </c>
      <c r="FP70" s="2">
        <f t="shared" si="72"/>
        <v>10</v>
      </c>
      <c r="GH70" s="2"/>
      <c r="GI70" s="2">
        <v>300</v>
      </c>
      <c r="GJ70" s="11">
        <v>774</v>
      </c>
      <c r="GK70" s="2">
        <f t="shared" si="167"/>
        <v>3870</v>
      </c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IH70" s="11"/>
      <c r="II70" s="11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KR70" s="2"/>
      <c r="KS70" s="2"/>
      <c r="LI70" s="10"/>
      <c r="LK70" s="2"/>
    </row>
    <row r="71" spans="1:323" x14ac:dyDescent="0.25">
      <c r="A71" s="10">
        <v>840</v>
      </c>
      <c r="B71" s="2">
        <f t="shared" si="21"/>
        <v>14</v>
      </c>
      <c r="C71" s="2">
        <v>24006</v>
      </c>
      <c r="D71" s="11">
        <v>910</v>
      </c>
      <c r="E71" s="11">
        <v>674</v>
      </c>
      <c r="F71" s="2">
        <f t="shared" si="114"/>
        <v>6745</v>
      </c>
      <c r="G71" s="2">
        <f t="shared" si="115"/>
        <v>5.0505953831883471E-2</v>
      </c>
      <c r="H71" s="2">
        <f t="shared" si="116"/>
        <v>4.5037378141120903E-5</v>
      </c>
      <c r="I71" s="2">
        <f t="shared" si="117"/>
        <v>2.6903107662404144E-2</v>
      </c>
      <c r="J71" s="2">
        <f t="shared" si="22"/>
        <v>0.11890455878865783</v>
      </c>
      <c r="K71" s="2">
        <f t="shared" si="23"/>
        <v>1.6498876011035064E-5</v>
      </c>
      <c r="L71" s="2">
        <f t="shared" si="0"/>
        <v>2.7050093305556479E-3</v>
      </c>
      <c r="M71" s="2">
        <f t="shared" si="24"/>
        <v>0.26251426972626923</v>
      </c>
      <c r="N71" s="2">
        <f t="shared" si="195"/>
        <v>9.8556145129652106E-3</v>
      </c>
      <c r="O71" s="2">
        <f t="shared" si="195"/>
        <v>4.3559186914784054E-2</v>
      </c>
      <c r="P71" s="2">
        <f t="shared" si="118"/>
        <v>2.952545575011015</v>
      </c>
      <c r="Q71" s="2">
        <f t="shared" si="119"/>
        <v>97.047454424988985</v>
      </c>
      <c r="R71" s="10">
        <v>1270</v>
      </c>
      <c r="S71" s="2">
        <f t="shared" si="26"/>
        <v>21.166666666666668</v>
      </c>
      <c r="T71" s="2">
        <v>23546</v>
      </c>
      <c r="U71" s="11">
        <v>1250</v>
      </c>
      <c r="V71" s="11">
        <v>675</v>
      </c>
      <c r="W71" s="2">
        <f t="shared" si="120"/>
        <v>6745</v>
      </c>
      <c r="X71" s="2">
        <f t="shared" si="27"/>
        <v>6.7317526603082115E-2</v>
      </c>
      <c r="Y71" s="2">
        <f t="shared" si="28"/>
        <v>6.002866337778287E-5</v>
      </c>
      <c r="Z71" s="2">
        <f t="shared" si="121"/>
        <v>3.6510510961503706E-2</v>
      </c>
      <c r="AA71" s="2">
        <f t="shared" si="29"/>
        <v>0.16103221023210063</v>
      </c>
      <c r="AB71" s="2">
        <f t="shared" si="30"/>
        <v>2.2232912101090846E-5</v>
      </c>
      <c r="AC71" s="2">
        <f t="shared" si="1"/>
        <v>3.768993596096296E-3</v>
      </c>
      <c r="AD71" s="2">
        <f t="shared" si="31"/>
        <v>0.35301543507606936</v>
      </c>
      <c r="AE71" s="2">
        <f t="shared" si="196"/>
        <v>1.3522456361629668E-2</v>
      </c>
      <c r="AF71" s="2">
        <f t="shared" si="196"/>
        <v>5.9641757355199485E-2</v>
      </c>
      <c r="AG71" s="2">
        <f t="shared" si="122"/>
        <v>6.3369501498484295</v>
      </c>
      <c r="AH71" s="2">
        <f t="shared" si="33"/>
        <v>93.663049850151566</v>
      </c>
      <c r="AI71" s="2">
        <v>1440</v>
      </c>
      <c r="AJ71" s="2">
        <f t="shared" si="34"/>
        <v>24</v>
      </c>
      <c r="AK71" s="35">
        <v>33828</v>
      </c>
      <c r="AL71" s="35">
        <v>870</v>
      </c>
      <c r="AM71" s="35">
        <v>673</v>
      </c>
      <c r="AN71" s="2">
        <f t="shared" si="123"/>
        <v>33750</v>
      </c>
      <c r="AO71" s="2">
        <f t="shared" si="2"/>
        <v>6.6876314868475964E-2</v>
      </c>
      <c r="AP71" s="2">
        <f t="shared" si="124"/>
        <v>5.9635224224096139E-5</v>
      </c>
      <c r="AQ71" s="2">
        <f t="shared" si="125"/>
        <v>3.5590212967014451E-2</v>
      </c>
      <c r="AR71" s="2">
        <f t="shared" si="35"/>
        <v>0.15784619498041658</v>
      </c>
      <c r="AS71" s="2">
        <f t="shared" si="36"/>
        <v>2.5709091106943571E-5</v>
      </c>
      <c r="AT71" s="2">
        <f t="shared" si="3"/>
        <v>4.4571502351944134E-3</v>
      </c>
      <c r="AU71" s="2">
        <f t="shared" si="37"/>
        <v>0.41048071167849437</v>
      </c>
      <c r="AV71" s="2">
        <f t="shared" si="197"/>
        <v>1.5343147268905353E-2</v>
      </c>
      <c r="AW71" s="2">
        <f t="shared" si="197"/>
        <v>6.8048410321834674E-2</v>
      </c>
      <c r="AX71" s="2">
        <f t="shared" si="126"/>
        <v>7.9051209812787588</v>
      </c>
      <c r="AY71" s="2">
        <f t="shared" si="127"/>
        <v>92.094879018721244</v>
      </c>
      <c r="AZ71" s="2">
        <v>730</v>
      </c>
      <c r="BA71" s="2">
        <f t="shared" si="39"/>
        <v>12.166666666666666</v>
      </c>
      <c r="BB71" s="2">
        <v>31988</v>
      </c>
      <c r="BC71" s="11">
        <v>720</v>
      </c>
      <c r="BD71" s="11">
        <v>699</v>
      </c>
      <c r="BE71" s="2">
        <f t="shared" si="128"/>
        <v>6990</v>
      </c>
      <c r="BF71" s="2">
        <f t="shared" si="40"/>
        <v>7.4260985948190514E-2</v>
      </c>
      <c r="BG71" s="2">
        <f t="shared" si="41"/>
        <v>6.6220313676558848E-5</v>
      </c>
      <c r="BH71" s="2">
        <f t="shared" si="129"/>
        <v>3.9664493937546431E-2</v>
      </c>
      <c r="BI71" s="2">
        <f t="shared" si="130"/>
        <v>0.17549108015904091</v>
      </c>
      <c r="BJ71" s="2">
        <f t="shared" si="131"/>
        <v>3.7352951933818858E-5</v>
      </c>
      <c r="BK71" s="2">
        <f t="shared" si="4"/>
        <v>6.2746778327581769E-3</v>
      </c>
      <c r="BL71" s="2">
        <f t="shared" si="132"/>
        <v>0.59495012371360001</v>
      </c>
      <c r="BM71" s="2">
        <f t="shared" si="133"/>
        <v>2.2373587190041299E-2</v>
      </c>
      <c r="BN71" s="2">
        <f t="shared" si="133"/>
        <v>9.8989413282193156E-2</v>
      </c>
      <c r="BO71" s="2">
        <f t="shared" si="134"/>
        <v>5.3180898675511443</v>
      </c>
      <c r="BP71" s="2">
        <f t="shared" si="135"/>
        <v>94.681910132448849</v>
      </c>
      <c r="BQ71" s="10">
        <v>610</v>
      </c>
      <c r="BR71" s="2">
        <f t="shared" si="42"/>
        <v>10.166666666666666</v>
      </c>
      <c r="BS71" s="2">
        <v>22574</v>
      </c>
      <c r="BT71" s="11">
        <v>540</v>
      </c>
      <c r="BU71" s="11">
        <v>699</v>
      </c>
      <c r="BV71" s="2">
        <f t="shared" si="136"/>
        <v>6990</v>
      </c>
      <c r="BW71" s="2">
        <f t="shared" si="43"/>
        <v>5.0558615354310547E-2</v>
      </c>
      <c r="BX71" s="2">
        <f t="shared" si="137"/>
        <v>4.5084337691809327E-5</v>
      </c>
      <c r="BY71" s="2">
        <f t="shared" si="138"/>
        <v>2.7081159466626512E-2</v>
      </c>
      <c r="BZ71" s="2">
        <f t="shared" si="44"/>
        <v>0.11978361788815889</v>
      </c>
      <c r="CA71" s="2">
        <f t="shared" si="45"/>
        <v>3.9286784912837644E-5</v>
      </c>
      <c r="CB71" s="2">
        <f t="shared" si="46"/>
        <v>6.5427850652996153E-3</v>
      </c>
      <c r="CC71" s="2">
        <f t="shared" si="47"/>
        <v>0.62557467881944551</v>
      </c>
      <c r="CD71" s="2">
        <f t="shared" si="198"/>
        <v>2.3598698386754876E-2</v>
      </c>
      <c r="CE71" s="2">
        <f t="shared" si="198"/>
        <v>0.10438022322125792</v>
      </c>
      <c r="CF71" s="2">
        <f t="shared" si="139"/>
        <v>4.3870962325737821</v>
      </c>
      <c r="CG71" s="2">
        <f t="shared" si="140"/>
        <v>95.612903767426218</v>
      </c>
      <c r="CH71" s="40">
        <v>610</v>
      </c>
      <c r="CI71" s="40">
        <v>10.166666666666666</v>
      </c>
      <c r="CJ71" s="40">
        <v>48848</v>
      </c>
      <c r="CK71" s="40">
        <v>610</v>
      </c>
      <c r="CL71" s="40">
        <v>725</v>
      </c>
      <c r="CM71" s="40">
        <v>7250</v>
      </c>
      <c r="CN71" s="40">
        <v>0.10308473039459655</v>
      </c>
      <c r="CO71" s="40">
        <v>9.1923142344974723E-5</v>
      </c>
      <c r="CP71" s="40">
        <v>5.5427125667967689E-2</v>
      </c>
      <c r="CQ71" s="40">
        <v>0.24426059487553956</v>
      </c>
      <c r="CR71" s="40">
        <v>7.0808737399345853E-5</v>
      </c>
      <c r="CS71" s="40">
        <v>1.2083629305793339E-2</v>
      </c>
      <c r="CT71" s="40">
        <v>1.1233637465412398</v>
      </c>
      <c r="CU71" s="40">
        <v>4.2695720425817492E-2</v>
      </c>
      <c r="CV71" s="40">
        <v>0.18815484195091392</v>
      </c>
      <c r="CW71" s="40">
        <v>7.0342429320752258</v>
      </c>
      <c r="CX71" s="40">
        <v>92.96575706792477</v>
      </c>
      <c r="CY71" s="10">
        <v>640</v>
      </c>
      <c r="CZ71" s="2">
        <f t="shared" si="49"/>
        <v>10.666666666666666</v>
      </c>
      <c r="DA71" s="2">
        <v>37742</v>
      </c>
      <c r="DB71" s="11">
        <v>590</v>
      </c>
      <c r="DC71" s="11">
        <v>725</v>
      </c>
      <c r="DD71" s="2">
        <f t="shared" si="141"/>
        <v>7255</v>
      </c>
      <c r="DE71" s="2">
        <f t="shared" si="50"/>
        <v>8.4530134699317305E-2</v>
      </c>
      <c r="DF71" s="2">
        <f t="shared" si="51"/>
        <v>7.5377561493942941E-5</v>
      </c>
      <c r="DG71" s="2">
        <f t="shared" si="142"/>
        <v>4.508813233350397E-2</v>
      </c>
      <c r="DH71" s="2">
        <f t="shared" si="52"/>
        <v>0.19829854792085311</v>
      </c>
      <c r="DI71" s="2">
        <f t="shared" si="53"/>
        <v>7.0609960880475652E-5</v>
      </c>
      <c r="DJ71" s="2">
        <f t="shared" si="54"/>
        <v>1.2036580348392679E-2</v>
      </c>
      <c r="DK71" s="2">
        <f t="shared" si="55"/>
        <v>1.1179586989322148</v>
      </c>
      <c r="DL71" s="2">
        <f t="shared" si="199"/>
        <v>4.2236325998662776E-2</v>
      </c>
      <c r="DM71" s="2">
        <f t="shared" si="199"/>
        <v>0.18575624408427832</v>
      </c>
      <c r="DN71" s="2">
        <f t="shared" si="143"/>
        <v>7.1199072682214917</v>
      </c>
      <c r="DO71" s="2">
        <f t="shared" si="57"/>
        <v>92.880092731778504</v>
      </c>
      <c r="DP71" s="6"/>
      <c r="DQ71" s="2"/>
      <c r="DS71" s="11">
        <v>380</v>
      </c>
      <c r="DT71" s="11">
        <v>747</v>
      </c>
      <c r="DU71" s="2">
        <f t="shared" si="144"/>
        <v>7485</v>
      </c>
      <c r="EX71" s="2"/>
      <c r="EY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>
        <v>610</v>
      </c>
      <c r="FP71" s="2">
        <f t="shared" si="72"/>
        <v>10.166666666666666</v>
      </c>
      <c r="GH71" s="2"/>
      <c r="GI71" s="2">
        <v>305</v>
      </c>
      <c r="GJ71" s="11">
        <v>774</v>
      </c>
      <c r="GK71" s="2">
        <f t="shared" si="167"/>
        <v>3870</v>
      </c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IH71" s="11"/>
      <c r="II71" s="11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KR71" s="2"/>
      <c r="KS71" s="2"/>
      <c r="LI71" s="10"/>
      <c r="LK71" s="2"/>
    </row>
    <row r="72" spans="1:323" x14ac:dyDescent="0.25">
      <c r="A72" s="10">
        <v>850</v>
      </c>
      <c r="B72" s="2">
        <f t="shared" si="21"/>
        <v>14.166666666666666</v>
      </c>
      <c r="C72" s="2">
        <v>23986</v>
      </c>
      <c r="D72" s="11">
        <v>920</v>
      </c>
      <c r="E72" s="11">
        <v>672</v>
      </c>
      <c r="F72" s="2">
        <f t="shared" si="114"/>
        <v>6730</v>
      </c>
      <c r="G72" s="2">
        <f t="shared" si="115"/>
        <v>5.0463876056467419E-2</v>
      </c>
      <c r="H72" s="2">
        <f t="shared" si="116"/>
        <v>4.4999856373111978E-5</v>
      </c>
      <c r="I72" s="2">
        <f t="shared" si="117"/>
        <v>2.7011170354269864E-2</v>
      </c>
      <c r="J72" s="2">
        <f t="shared" si="22"/>
        <v>0.11938216705826915</v>
      </c>
      <c r="K72" s="2">
        <f t="shared" si="23"/>
        <v>1.6485130384099271E-5</v>
      </c>
      <c r="L72" s="2">
        <f t="shared" si="0"/>
        <v>2.7039742576401762E-3</v>
      </c>
      <c r="M72" s="2">
        <f t="shared" si="24"/>
        <v>0.26229556251163438</v>
      </c>
      <c r="N72" s="2">
        <f t="shared" si="195"/>
        <v>9.8952019185403004E-3</v>
      </c>
      <c r="O72" s="2">
        <f t="shared" si="195"/>
        <v>4.3734152686491966E-2</v>
      </c>
      <c r="P72" s="2">
        <f t="shared" si="118"/>
        <v>2.9962797276975071</v>
      </c>
      <c r="Q72" s="2">
        <f t="shared" si="119"/>
        <v>97.003720272302488</v>
      </c>
      <c r="R72" s="10">
        <v>1280</v>
      </c>
      <c r="S72" s="2">
        <f t="shared" si="26"/>
        <v>21.333333333333332</v>
      </c>
      <c r="T72" s="2">
        <v>23575</v>
      </c>
      <c r="U72" s="11">
        <v>1260</v>
      </c>
      <c r="V72" s="11">
        <v>675</v>
      </c>
      <c r="W72" s="2">
        <f t="shared" si="120"/>
        <v>6750</v>
      </c>
      <c r="X72" s="2">
        <f t="shared" si="27"/>
        <v>6.7400437002788624E-2</v>
      </c>
      <c r="Y72" s="2">
        <f t="shared" si="28"/>
        <v>6.0102596582486674E-5</v>
      </c>
      <c r="Z72" s="2">
        <f t="shared" si="121"/>
        <v>3.6039377988080858E-2</v>
      </c>
      <c r="AA72" s="2">
        <f t="shared" si="29"/>
        <v>0.1589542446812077</v>
      </c>
      <c r="AB72" s="2">
        <f t="shared" si="30"/>
        <v>2.2260294860410123E-5</v>
      </c>
      <c r="AC72" s="2">
        <f t="shared" si="1"/>
        <v>3.7760090277490286E-3</v>
      </c>
      <c r="AD72" s="2">
        <f t="shared" si="31"/>
        <v>0.35345022007637544</v>
      </c>
      <c r="AE72" s="2">
        <f t="shared" si="196"/>
        <v>1.3347962088450288E-2</v>
      </c>
      <c r="AF72" s="2">
        <f t="shared" si="196"/>
        <v>5.8872137929370391E-2</v>
      </c>
      <c r="AG72" s="2">
        <f t="shared" si="122"/>
        <v>6.3958222877777997</v>
      </c>
      <c r="AH72" s="2">
        <f t="shared" si="33"/>
        <v>93.604177712222196</v>
      </c>
      <c r="AI72" s="2">
        <v>1450</v>
      </c>
      <c r="AJ72" s="2">
        <f t="shared" si="34"/>
        <v>24.166666666666668</v>
      </c>
      <c r="AK72" s="35">
        <v>33962</v>
      </c>
      <c r="AL72" s="35">
        <v>880</v>
      </c>
      <c r="AM72" s="35">
        <v>676</v>
      </c>
      <c r="AN72" s="2">
        <f t="shared" si="123"/>
        <v>6745</v>
      </c>
      <c r="AO72" s="2">
        <f t="shared" si="2"/>
        <v>6.7141226367600226E-2</v>
      </c>
      <c r="AP72" s="2">
        <f t="shared" si="124"/>
        <v>5.9871452202280751E-5</v>
      </c>
      <c r="AQ72" s="2">
        <f t="shared" si="125"/>
        <v>3.5852002927913067E-2</v>
      </c>
      <c r="AR72" s="2">
        <f t="shared" si="35"/>
        <v>0.15900725994089371</v>
      </c>
      <c r="AS72" s="2">
        <f t="shared" si="36"/>
        <v>2.5810930358697456E-5</v>
      </c>
      <c r="AT72" s="2">
        <f t="shared" si="3"/>
        <v>4.4781391799830839E-3</v>
      </c>
      <c r="AU72" s="2">
        <f t="shared" si="37"/>
        <v>0.41210671426111589</v>
      </c>
      <c r="AV72" s="2">
        <f t="shared" si="197"/>
        <v>1.5456006439692308E-2</v>
      </c>
      <c r="AW72" s="2">
        <f t="shared" si="197"/>
        <v>6.8548952161634202E-2</v>
      </c>
      <c r="AX72" s="2">
        <f t="shared" si="126"/>
        <v>7.9736699334403927</v>
      </c>
      <c r="AY72" s="2">
        <f t="shared" si="127"/>
        <v>92.026330066559609</v>
      </c>
      <c r="AZ72" s="2">
        <v>740</v>
      </c>
      <c r="BA72" s="2">
        <f t="shared" si="39"/>
        <v>12.333333333333334</v>
      </c>
      <c r="BB72" s="2">
        <v>32197</v>
      </c>
      <c r="BC72" s="11">
        <v>730</v>
      </c>
      <c r="BD72" s="11">
        <v>699</v>
      </c>
      <c r="BE72" s="2">
        <f t="shared" si="128"/>
        <v>6990</v>
      </c>
      <c r="BF72" s="2">
        <f t="shared" si="40"/>
        <v>7.4746184962294931E-2</v>
      </c>
      <c r="BG72" s="2">
        <f t="shared" si="41"/>
        <v>6.6652977349136096E-5</v>
      </c>
      <c r="BH72" s="2">
        <f t="shared" si="129"/>
        <v>3.9861987307708492E-2</v>
      </c>
      <c r="BI72" s="2">
        <f t="shared" si="130"/>
        <v>0.17636486730248868</v>
      </c>
      <c r="BJ72" s="2">
        <f t="shared" si="131"/>
        <v>3.7597004921006812E-5</v>
      </c>
      <c r="BK72" s="2">
        <f t="shared" si="4"/>
        <v>6.322317555781584E-3</v>
      </c>
      <c r="BL72" s="2">
        <f t="shared" si="132"/>
        <v>0.598837349418744</v>
      </c>
      <c r="BM72" s="2">
        <f t="shared" si="133"/>
        <v>2.2484987455067579E-2</v>
      </c>
      <c r="BN72" s="2">
        <f t="shared" si="133"/>
        <v>9.9482291191344038E-2</v>
      </c>
      <c r="BO72" s="2">
        <f t="shared" si="134"/>
        <v>5.4175721587424883</v>
      </c>
      <c r="BP72" s="2">
        <f t="shared" si="135"/>
        <v>94.582427841257513</v>
      </c>
      <c r="BQ72" s="10">
        <v>620</v>
      </c>
      <c r="BR72" s="2">
        <f t="shared" si="42"/>
        <v>10.333333333333334</v>
      </c>
      <c r="BS72" s="2">
        <v>22499</v>
      </c>
      <c r="BT72" s="11">
        <v>550</v>
      </c>
      <c r="BU72" s="11">
        <v>700</v>
      </c>
      <c r="BV72" s="2">
        <f t="shared" si="136"/>
        <v>6995</v>
      </c>
      <c r="BW72" s="2">
        <f t="shared" si="43"/>
        <v>5.0390639091726461E-2</v>
      </c>
      <c r="BX72" s="2">
        <f t="shared" si="137"/>
        <v>4.4934549203863662E-5</v>
      </c>
      <c r="BY72" s="2">
        <f t="shared" si="138"/>
        <v>2.7005666068701896E-2</v>
      </c>
      <c r="BZ72" s="2">
        <f t="shared" si="44"/>
        <v>0.11944970041534075</v>
      </c>
      <c r="CA72" s="2">
        <f t="shared" si="45"/>
        <v>3.9156258250816622E-5</v>
      </c>
      <c r="CB72" s="2">
        <f t="shared" si="46"/>
        <v>6.5281541675538514E-3</v>
      </c>
      <c r="CC72" s="2">
        <f t="shared" si="47"/>
        <v>0.62349626556032189</v>
      </c>
      <c r="CD72" s="2">
        <f t="shared" si="198"/>
        <v>2.3532912949096277E-2</v>
      </c>
      <c r="CE72" s="2">
        <f t="shared" si="198"/>
        <v>0.10408924536498063</v>
      </c>
      <c r="CF72" s="2">
        <f t="shared" si="139"/>
        <v>4.491185477938763</v>
      </c>
      <c r="CG72" s="2">
        <f t="shared" si="140"/>
        <v>95.508814522061243</v>
      </c>
      <c r="CH72" s="40">
        <v>620</v>
      </c>
      <c r="CI72" s="40">
        <v>10.333333333333334</v>
      </c>
      <c r="CJ72" s="40">
        <v>48552</v>
      </c>
      <c r="CK72" s="40">
        <v>620</v>
      </c>
      <c r="CL72" s="40">
        <v>725</v>
      </c>
      <c r="CM72" s="40">
        <v>7250</v>
      </c>
      <c r="CN72" s="40">
        <v>0.10246007677117695</v>
      </c>
      <c r="CO72" s="40">
        <v>9.1366123631125363E-5</v>
      </c>
      <c r="CP72" s="40">
        <v>5.4986779792830023E-2</v>
      </c>
      <c r="CQ72" s="40">
        <v>0.24232004421346046</v>
      </c>
      <c r="CR72" s="40">
        <v>7.0379663818642292E-5</v>
      </c>
      <c r="CS72" s="40">
        <v>1.2034570631243561E-2</v>
      </c>
      <c r="CT72" s="40">
        <v>1.1165565964229909</v>
      </c>
      <c r="CU72" s="40">
        <v>4.2356520365396444E-2</v>
      </c>
      <c r="CV72" s="40">
        <v>0.18666002858035255</v>
      </c>
      <c r="CW72" s="40">
        <v>7.2209029606555779</v>
      </c>
      <c r="CX72" s="40">
        <v>92.779097039344421</v>
      </c>
      <c r="CY72" s="10">
        <v>650</v>
      </c>
      <c r="CZ72" s="2">
        <f t="shared" si="49"/>
        <v>10.833333333333334</v>
      </c>
      <c r="DA72" s="2">
        <v>38715</v>
      </c>
      <c r="DB72" s="11">
        <v>600</v>
      </c>
      <c r="DC72" s="11">
        <v>725</v>
      </c>
      <c r="DD72" s="2">
        <f t="shared" si="141"/>
        <v>7250</v>
      </c>
      <c r="DE72" s="2">
        <f t="shared" si="50"/>
        <v>8.6709346745908258E-2</v>
      </c>
      <c r="DF72" s="2">
        <f t="shared" si="51"/>
        <v>7.7320817477558178E-5</v>
      </c>
      <c r="DG72" s="2">
        <f t="shared" si="142"/>
        <v>4.5809513691450338E-2</v>
      </c>
      <c r="DH72" s="2">
        <f t="shared" si="52"/>
        <v>0.20147119820319004</v>
      </c>
      <c r="DI72" s="2">
        <f t="shared" si="53"/>
        <v>7.2430306700429616E-5</v>
      </c>
      <c r="DJ72" s="2">
        <f t="shared" si="54"/>
        <v>1.23720263828243E-2</v>
      </c>
      <c r="DK72" s="2">
        <f t="shared" si="55"/>
        <v>1.1467800071315959</v>
      </c>
      <c r="DL72" s="2">
        <f t="shared" si="199"/>
        <v>4.2912080274271583E-2</v>
      </c>
      <c r="DM72" s="2">
        <f t="shared" si="199"/>
        <v>0.18872822550531754</v>
      </c>
      <c r="DN72" s="2">
        <f t="shared" si="143"/>
        <v>7.3086354937268094</v>
      </c>
      <c r="DO72" s="2">
        <f t="shared" si="57"/>
        <v>92.691364506273189</v>
      </c>
      <c r="DP72" s="6"/>
      <c r="DQ72" s="2"/>
      <c r="DS72" s="18">
        <v>420</v>
      </c>
      <c r="DT72" s="11">
        <v>749</v>
      </c>
      <c r="DU72" s="2">
        <f t="shared" si="144"/>
        <v>29920</v>
      </c>
      <c r="EX72" s="2"/>
      <c r="EY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>
        <v>620</v>
      </c>
      <c r="FP72" s="2">
        <f t="shared" si="72"/>
        <v>10.333333333333334</v>
      </c>
      <c r="GH72" s="2"/>
      <c r="GI72" s="2">
        <v>310</v>
      </c>
      <c r="GJ72" s="11">
        <v>775</v>
      </c>
      <c r="GK72" s="2">
        <f t="shared" si="167"/>
        <v>3872.5</v>
      </c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IH72" s="11"/>
      <c r="II72" s="11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KR72" s="2"/>
      <c r="KS72" s="2"/>
      <c r="LI72" s="10"/>
      <c r="LK72" s="2"/>
    </row>
    <row r="73" spans="1:323" x14ac:dyDescent="0.25">
      <c r="A73" s="10">
        <v>860</v>
      </c>
      <c r="B73" s="2">
        <f t="shared" si="21"/>
        <v>14.333333333333334</v>
      </c>
      <c r="C73" s="2">
        <v>24448</v>
      </c>
      <c r="D73" s="11">
        <v>930</v>
      </c>
      <c r="E73" s="11">
        <v>672</v>
      </c>
      <c r="F73" s="2">
        <f t="shared" si="114"/>
        <v>6720</v>
      </c>
      <c r="G73" s="2">
        <f t="shared" si="115"/>
        <v>5.1435872668578159E-2</v>
      </c>
      <c r="H73" s="2">
        <f t="shared" si="116"/>
        <v>4.5866609214118325E-5</v>
      </c>
      <c r="I73" s="2">
        <f t="shared" si="117"/>
        <v>2.7259939676169093E-2</v>
      </c>
      <c r="J73" s="2">
        <f t="shared" si="22"/>
        <v>0.12048166109560364</v>
      </c>
      <c r="K73" s="2">
        <f t="shared" si="23"/>
        <v>1.6802654366316151E-5</v>
      </c>
      <c r="L73" s="2">
        <f t="shared" si="0"/>
        <v>2.7573107265656273E-3</v>
      </c>
      <c r="M73" s="2">
        <f t="shared" si="24"/>
        <v>0.26734769916970069</v>
      </c>
      <c r="N73" s="2">
        <f t="shared" si="195"/>
        <v>9.9863354251246272E-3</v>
      </c>
      <c r="O73" s="2">
        <f t="shared" si="195"/>
        <v>4.413693847344459E-2</v>
      </c>
      <c r="P73" s="2">
        <f t="shared" si="118"/>
        <v>3.0404166661709517</v>
      </c>
      <c r="Q73" s="2">
        <f t="shared" si="119"/>
        <v>96.959583333829045</v>
      </c>
      <c r="R73" s="10">
        <v>1290</v>
      </c>
      <c r="S73" s="2">
        <f t="shared" si="26"/>
        <v>21.5</v>
      </c>
      <c r="T73" s="2">
        <v>23540</v>
      </c>
      <c r="U73" s="11">
        <v>1270</v>
      </c>
      <c r="V73" s="11">
        <v>674</v>
      </c>
      <c r="W73" s="2">
        <f t="shared" si="120"/>
        <v>6745</v>
      </c>
      <c r="X73" s="2">
        <f t="shared" si="27"/>
        <v>6.7300372727280761E-2</v>
      </c>
      <c r="Y73" s="2">
        <f t="shared" si="28"/>
        <v>6.0013366852671751E-5</v>
      </c>
      <c r="Z73" s="2">
        <f t="shared" si="121"/>
        <v>3.6034789030547527E-2</v>
      </c>
      <c r="AA73" s="2">
        <f t="shared" si="29"/>
        <v>0.15893400475701075</v>
      </c>
      <c r="AB73" s="2">
        <f t="shared" si="30"/>
        <v>2.2227246702611003E-5</v>
      </c>
      <c r="AC73" s="2">
        <f t="shared" si="1"/>
        <v>3.772775652506073E-3</v>
      </c>
      <c r="AD73" s="2">
        <f t="shared" si="31"/>
        <v>0.35292547955876474</v>
      </c>
      <c r="AE73" s="2">
        <f t="shared" si="196"/>
        <v>1.3346262468906337E-2</v>
      </c>
      <c r="AF73" s="2">
        <f t="shared" si="196"/>
        <v>5.8864641636261684E-2</v>
      </c>
      <c r="AG73" s="2">
        <f t="shared" si="122"/>
        <v>6.454686929414061</v>
      </c>
      <c r="AH73" s="2">
        <f t="shared" si="33"/>
        <v>93.545313070585934</v>
      </c>
      <c r="AI73" s="2">
        <v>1460</v>
      </c>
      <c r="AJ73" s="2">
        <f t="shared" si="34"/>
        <v>24.333333333333332</v>
      </c>
      <c r="AK73" s="35">
        <v>33450</v>
      </c>
      <c r="AL73" s="35">
        <v>930</v>
      </c>
      <c r="AM73" s="35">
        <v>675</v>
      </c>
      <c r="AN73" s="2">
        <f t="shared" si="123"/>
        <v>33775</v>
      </c>
      <c r="AO73" s="2">
        <f t="shared" si="2"/>
        <v>6.6129027206767194E-2</v>
      </c>
      <c r="AP73" s="2">
        <f t="shared" si="124"/>
        <v>5.8968849778172405E-5</v>
      </c>
      <c r="AQ73" s="2">
        <f t="shared" si="125"/>
        <v>3.5652090594135946E-2</v>
      </c>
      <c r="AR73" s="2">
        <f t="shared" si="35"/>
        <v>0.15812062851652939</v>
      </c>
      <c r="AS73" s="2">
        <f t="shared" si="36"/>
        <v>2.5421813217667688E-5</v>
      </c>
      <c r="AT73" s="2">
        <f t="shared" si="3"/>
        <v>4.4138977280901099E-3</v>
      </c>
      <c r="AU73" s="2">
        <f t="shared" si="37"/>
        <v>0.40589392827378618</v>
      </c>
      <c r="AV73" s="2">
        <f t="shared" si="197"/>
        <v>1.5369823072909544E-2</v>
      </c>
      <c r="AW73" s="2">
        <f t="shared" si="197"/>
        <v>6.8166720211241844E-2</v>
      </c>
      <c r="AX73" s="2">
        <f t="shared" si="126"/>
        <v>8.0418366536516341</v>
      </c>
      <c r="AY73" s="2">
        <f t="shared" si="127"/>
        <v>91.958163346348371</v>
      </c>
      <c r="AZ73" s="2">
        <v>750</v>
      </c>
      <c r="BA73" s="2">
        <f t="shared" si="39"/>
        <v>12.5</v>
      </c>
      <c r="BB73" s="2">
        <v>31511</v>
      </c>
      <c r="BC73" s="11">
        <v>740</v>
      </c>
      <c r="BD73" s="11">
        <v>699</v>
      </c>
      <c r="BE73" s="2">
        <f t="shared" si="128"/>
        <v>6990</v>
      </c>
      <c r="BF73" s="2">
        <f t="shared" si="40"/>
        <v>7.3153617863368492E-2</v>
      </c>
      <c r="BG73" s="2">
        <f t="shared" si="41"/>
        <v>6.5232846825748577E-5</v>
      </c>
      <c r="BH73" s="2">
        <f t="shared" si="129"/>
        <v>3.9565747252465408E-2</v>
      </c>
      <c r="BI73" s="2">
        <f t="shared" si="130"/>
        <v>0.17505418658731708</v>
      </c>
      <c r="BJ73" s="2">
        <f t="shared" si="131"/>
        <v>3.6795950618562149E-5</v>
      </c>
      <c r="BK73" s="2">
        <f t="shared" si="4"/>
        <v>6.1940787007270619E-3</v>
      </c>
      <c r="BL73" s="2">
        <f t="shared" si="132"/>
        <v>0.58607832150616646</v>
      </c>
      <c r="BM73" s="2">
        <f t="shared" si="133"/>
        <v>2.2317887057528161E-2</v>
      </c>
      <c r="BN73" s="2">
        <f t="shared" si="133"/>
        <v>9.8742974327617736E-2</v>
      </c>
      <c r="BO73" s="2">
        <f t="shared" si="134"/>
        <v>5.5163151330701057</v>
      </c>
      <c r="BP73" s="2">
        <f t="shared" si="135"/>
        <v>94.483684866929892</v>
      </c>
      <c r="BQ73" s="10">
        <v>630</v>
      </c>
      <c r="BR73" s="2">
        <f t="shared" si="42"/>
        <v>10.5</v>
      </c>
      <c r="BS73" s="2">
        <v>22254</v>
      </c>
      <c r="BT73" s="11">
        <v>560</v>
      </c>
      <c r="BU73" s="11">
        <v>700</v>
      </c>
      <c r="BV73" s="2">
        <f t="shared" si="136"/>
        <v>7000</v>
      </c>
      <c r="BW73" s="2">
        <f t="shared" si="43"/>
        <v>4.9841916633951759E-2</v>
      </c>
      <c r="BX73" s="2">
        <f t="shared" si="137"/>
        <v>4.4445240143241114E-5</v>
      </c>
      <c r="BY73" s="2">
        <f t="shared" si="138"/>
        <v>2.6813936804131432E-2</v>
      </c>
      <c r="BZ73" s="2">
        <f t="shared" si="44"/>
        <v>0.11860165603992956</v>
      </c>
      <c r="CA73" s="2">
        <f t="shared" si="45"/>
        <v>3.8729871154881239E-5</v>
      </c>
      <c r="CB73" s="2">
        <f t="shared" si="46"/>
        <v>6.4640614348284754E-3</v>
      </c>
      <c r="CC73" s="2">
        <f t="shared" si="47"/>
        <v>0.61670678224718445</v>
      </c>
      <c r="CD73" s="2">
        <f t="shared" si="198"/>
        <v>2.3365838821709357E-2</v>
      </c>
      <c r="CE73" s="2">
        <f t="shared" si="198"/>
        <v>0.10335025398395888</v>
      </c>
      <c r="CF73" s="2">
        <f t="shared" si="139"/>
        <v>4.594535731922722</v>
      </c>
      <c r="CG73" s="2">
        <f t="shared" si="140"/>
        <v>95.405464268077282</v>
      </c>
      <c r="CH73" s="40">
        <v>630</v>
      </c>
      <c r="CI73" s="40">
        <v>10.5</v>
      </c>
      <c r="CJ73" s="40">
        <v>48715</v>
      </c>
      <c r="CK73" s="40">
        <v>630</v>
      </c>
      <c r="CL73" s="40">
        <v>725</v>
      </c>
      <c r="CM73" s="40">
        <v>7250</v>
      </c>
      <c r="CN73" s="40">
        <v>0.1028040583273168</v>
      </c>
      <c r="CO73" s="40">
        <v>9.1672860287738358E-5</v>
      </c>
      <c r="CP73" s="40">
        <v>5.4911695175659109E-2</v>
      </c>
      <c r="CQ73" s="40">
        <v>0.24198915544672131</v>
      </c>
      <c r="CR73" s="40">
        <v>7.0615944202610806E-5</v>
      </c>
      <c r="CS73" s="40">
        <v>1.2099282410720396E-2</v>
      </c>
      <c r="CT73" s="40">
        <v>1.1203051284137833</v>
      </c>
      <c r="CU73" s="40">
        <v>4.2298682406375923E-2</v>
      </c>
      <c r="CV73" s="40">
        <v>0.18640514373639783</v>
      </c>
      <c r="CW73" s="40">
        <v>7.4073081043919755</v>
      </c>
      <c r="CX73" s="40">
        <v>92.592691895608027</v>
      </c>
      <c r="CY73" s="10">
        <v>660</v>
      </c>
      <c r="CZ73" s="2">
        <f t="shared" si="49"/>
        <v>11</v>
      </c>
      <c r="DA73" s="2">
        <v>39504</v>
      </c>
      <c r="DB73" s="11">
        <v>610</v>
      </c>
      <c r="DC73" s="11">
        <v>723</v>
      </c>
      <c r="DD73" s="2">
        <f t="shared" si="141"/>
        <v>7240</v>
      </c>
      <c r="DE73" s="2">
        <f t="shared" si="50"/>
        <v>8.8476457028292904E-2</v>
      </c>
      <c r="DF73" s="2">
        <f t="shared" si="51"/>
        <v>7.8896592370746718E-5</v>
      </c>
      <c r="DG73" s="2">
        <f t="shared" si="142"/>
        <v>4.686522295449147E-2</v>
      </c>
      <c r="DH73" s="2">
        <f t="shared" si="52"/>
        <v>0.20611422959644407</v>
      </c>
      <c r="DI73" s="2">
        <f t="shared" si="53"/>
        <v>7.3906414461933937E-5</v>
      </c>
      <c r="DJ73" s="2">
        <f t="shared" si="54"/>
        <v>1.2650515767192798E-2</v>
      </c>
      <c r="DK73" s="2">
        <f t="shared" si="55"/>
        <v>1.1701510371103339</v>
      </c>
      <c r="DL73" s="2">
        <f t="shared" si="199"/>
        <v>4.3901016348709063E-2</v>
      </c>
      <c r="DM73" s="2">
        <f t="shared" si="199"/>
        <v>0.19307758702016081</v>
      </c>
      <c r="DN73" s="2">
        <f t="shared" si="143"/>
        <v>7.5017130807469705</v>
      </c>
      <c r="DO73" s="2">
        <f t="shared" si="57"/>
        <v>92.498286919253033</v>
      </c>
      <c r="DP73" s="6"/>
      <c r="DQ73" s="2"/>
      <c r="DS73" s="11">
        <v>430</v>
      </c>
      <c r="DT73" s="11">
        <v>750</v>
      </c>
      <c r="DU73" s="2">
        <f t="shared" si="144"/>
        <v>7495</v>
      </c>
      <c r="EX73" s="2"/>
      <c r="EY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>
        <v>630</v>
      </c>
      <c r="FP73" s="2">
        <f t="shared" si="72"/>
        <v>10.5</v>
      </c>
      <c r="GH73" s="2"/>
      <c r="GI73" s="2">
        <v>315</v>
      </c>
      <c r="GJ73" s="11">
        <v>774</v>
      </c>
      <c r="GK73" s="2">
        <f t="shared" si="167"/>
        <v>3872.5</v>
      </c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KR73" s="2"/>
      <c r="KS73" s="2"/>
      <c r="LI73" s="10"/>
      <c r="LK73" s="2"/>
    </row>
    <row r="74" spans="1:323" x14ac:dyDescent="0.25">
      <c r="A74" s="10">
        <v>870</v>
      </c>
      <c r="B74" s="2">
        <f t="shared" si="21"/>
        <v>14.5</v>
      </c>
      <c r="C74" s="2">
        <v>24469</v>
      </c>
      <c r="D74" s="11">
        <v>940</v>
      </c>
      <c r="E74" s="11">
        <v>673</v>
      </c>
      <c r="F74" s="2">
        <f t="shared" si="114"/>
        <v>6725</v>
      </c>
      <c r="G74" s="2">
        <f t="shared" si="115"/>
        <v>5.1480054332765007E-2</v>
      </c>
      <c r="H74" s="2">
        <f t="shared" si="116"/>
        <v>4.5906007070527686E-5</v>
      </c>
      <c r="I74" s="2">
        <f t="shared" si="117"/>
        <v>2.7531784885393804E-2</v>
      </c>
      <c r="J74" s="2">
        <f t="shared" si="22"/>
        <v>0.1216831443988447</v>
      </c>
      <c r="K74" s="2">
        <f t="shared" si="23"/>
        <v>1.681708727459873E-5</v>
      </c>
      <c r="L74" s="2">
        <f t="shared" ref="L74:L137" si="201">K74/22.6258/Q74*100*3600</f>
        <v>2.7609485063940986E-3</v>
      </c>
      <c r="M74" s="2">
        <f t="shared" si="24"/>
        <v>0.26757734174506725</v>
      </c>
      <c r="N74" s="2">
        <f t="shared" si="195"/>
        <v>1.0085922492274463E-2</v>
      </c>
      <c r="O74" s="2">
        <f t="shared" si="195"/>
        <v>4.4577086742897329E-2</v>
      </c>
      <c r="P74" s="2">
        <f t="shared" si="118"/>
        <v>3.0849937529138489</v>
      </c>
      <c r="Q74" s="2">
        <f t="shared" si="119"/>
        <v>96.915006247086154</v>
      </c>
      <c r="R74" s="10">
        <v>1300</v>
      </c>
      <c r="S74" s="2">
        <f t="shared" si="26"/>
        <v>21.666666666666668</v>
      </c>
      <c r="T74" s="2">
        <v>23058</v>
      </c>
      <c r="U74" s="11">
        <v>1280</v>
      </c>
      <c r="V74" s="11">
        <v>674</v>
      </c>
      <c r="W74" s="2">
        <f t="shared" si="120"/>
        <v>6740</v>
      </c>
      <c r="X74" s="2">
        <f t="shared" si="27"/>
        <v>6.592234470457263E-2</v>
      </c>
      <c r="Y74" s="2">
        <f t="shared" si="28"/>
        <v>5.878454600207752E-5</v>
      </c>
      <c r="Z74" s="2">
        <f t="shared" si="121"/>
        <v>3.563937385642478E-2</v>
      </c>
      <c r="AA74" s="2">
        <f t="shared" si="29"/>
        <v>0.15718999795536848</v>
      </c>
      <c r="AB74" s="2">
        <f t="shared" si="30"/>
        <v>2.1772126358063055E-5</v>
      </c>
      <c r="AC74" s="2">
        <f t="shared" ref="AC74:AC137" si="202">AB74/22.6728/AH74*100*3600</f>
        <v>3.697826479368802E-3</v>
      </c>
      <c r="AD74" s="2">
        <f t="shared" si="31"/>
        <v>0.34569905300195392</v>
      </c>
      <c r="AE74" s="2">
        <f t="shared" si="196"/>
        <v>1.3199811918202216E-2</v>
      </c>
      <c r="AF74" s="2">
        <f t="shared" si="196"/>
        <v>5.8218711046726553E-2</v>
      </c>
      <c r="AG74" s="2">
        <f t="shared" si="122"/>
        <v>6.5129056404607875</v>
      </c>
      <c r="AH74" s="2">
        <f t="shared" si="33"/>
        <v>93.487094359539213</v>
      </c>
      <c r="AI74" s="2">
        <v>1470</v>
      </c>
      <c r="AJ74" s="2">
        <f t="shared" si="34"/>
        <v>24.5</v>
      </c>
      <c r="AK74" s="35">
        <v>33931</v>
      </c>
      <c r="AL74" s="35">
        <v>940</v>
      </c>
      <c r="AM74" s="35">
        <v>674</v>
      </c>
      <c r="AN74" s="2">
        <f t="shared" si="123"/>
        <v>6745</v>
      </c>
      <c r="AO74" s="2">
        <f t="shared" ref="AO74:AO137" si="203">AK74/5108876*10.1</f>
        <v>6.7079940871534169E-2</v>
      </c>
      <c r="AP74" s="2">
        <f t="shared" si="124"/>
        <v>5.981680244613356E-5</v>
      </c>
      <c r="AQ74" s="2">
        <f t="shared" si="125"/>
        <v>3.5635695667291793E-2</v>
      </c>
      <c r="AR74" s="2">
        <f t="shared" si="35"/>
        <v>0.15804791535738841</v>
      </c>
      <c r="AS74" s="2">
        <f t="shared" si="36"/>
        <v>2.5787370531799168E-5</v>
      </c>
      <c r="AT74" s="2">
        <f t="shared" ref="AT74:AT137" si="204">AS74/22.5474/AY74*100*3600</f>
        <v>4.4806880416296477E-3</v>
      </c>
      <c r="AU74" s="2">
        <f t="shared" si="37"/>
        <v>0.4117305494845393</v>
      </c>
      <c r="AV74" s="2">
        <f t="shared" si="197"/>
        <v>1.5362755124840059E-2</v>
      </c>
      <c r="AW74" s="2">
        <f t="shared" si="197"/>
        <v>6.8135373146527137E-2</v>
      </c>
      <c r="AX74" s="2">
        <f t="shared" si="126"/>
        <v>8.109972026798161</v>
      </c>
      <c r="AY74" s="2">
        <f t="shared" si="127"/>
        <v>91.890027973201839</v>
      </c>
      <c r="AZ74" s="2">
        <v>760</v>
      </c>
      <c r="BA74" s="2">
        <f t="shared" si="39"/>
        <v>12.666666666666666</v>
      </c>
      <c r="BB74" s="2">
        <v>31534</v>
      </c>
      <c r="BC74" s="11">
        <v>750</v>
      </c>
      <c r="BD74" s="11">
        <v>699</v>
      </c>
      <c r="BE74" s="2">
        <f t="shared" si="128"/>
        <v>6990</v>
      </c>
      <c r="BF74" s="2">
        <f t="shared" si="40"/>
        <v>7.320701297018381E-2</v>
      </c>
      <c r="BG74" s="2">
        <f t="shared" si="41"/>
        <v>6.5280460531343216E-5</v>
      </c>
      <c r="BH74" s="2">
        <f t="shared" si="129"/>
        <v>3.9153992207127536E-2</v>
      </c>
      <c r="BI74" s="2">
        <f t="shared" si="130"/>
        <v>0.17323242282597795</v>
      </c>
      <c r="BJ74" s="2">
        <f t="shared" si="131"/>
        <v>3.6822808124329249E-5</v>
      </c>
      <c r="BK74" s="2">
        <f t="shared" ref="BK74:BK104" si="205">BJ74/22.6344/BP74*100*3600</f>
        <v>6.2050170337498546E-3</v>
      </c>
      <c r="BL74" s="2">
        <f t="shared" si="132"/>
        <v>0.58650610232539291</v>
      </c>
      <c r="BM74" s="2">
        <f t="shared" si="133"/>
        <v>2.2085628014407336E-2</v>
      </c>
      <c r="BN74" s="2">
        <f t="shared" si="133"/>
        <v>9.7715370384954148E-2</v>
      </c>
      <c r="BO74" s="2">
        <f t="shared" si="134"/>
        <v>5.6140305034550595</v>
      </c>
      <c r="BP74" s="2">
        <f t="shared" si="135"/>
        <v>94.385969496544945</v>
      </c>
      <c r="BQ74" s="10">
        <v>640</v>
      </c>
      <c r="BR74" s="2">
        <f t="shared" si="42"/>
        <v>10.666666666666666</v>
      </c>
      <c r="BS74" s="2">
        <v>20909</v>
      </c>
      <c r="BT74" s="11">
        <v>570</v>
      </c>
      <c r="BU74" s="11">
        <v>700</v>
      </c>
      <c r="BV74" s="2">
        <f t="shared" si="136"/>
        <v>7000</v>
      </c>
      <c r="BW74" s="2">
        <f t="shared" si="43"/>
        <v>4.6829542324943713E-2</v>
      </c>
      <c r="BX74" s="2">
        <f t="shared" si="137"/>
        <v>4.1759033259415327E-5</v>
      </c>
      <c r="BY74" s="2">
        <f t="shared" si="138"/>
        <v>2.5861282020796929E-2</v>
      </c>
      <c r="BZ74" s="2">
        <f t="shared" si="44"/>
        <v>0.11438793554960514</v>
      </c>
      <c r="CA74" s="2">
        <f t="shared" si="45"/>
        <v>3.6389093015970699E-5</v>
      </c>
      <c r="CB74" s="2">
        <f t="shared" si="46"/>
        <v>6.0797348149624307E-3</v>
      </c>
      <c r="CC74" s="2">
        <f t="shared" si="47"/>
        <v>0.57943390446689946</v>
      </c>
      <c r="CD74" s="2">
        <f t="shared" si="198"/>
        <v>2.253568925125558E-2</v>
      </c>
      <c r="CE74" s="2">
        <f t="shared" si="198"/>
        <v>9.9678390559506988E-2</v>
      </c>
      <c r="CF74" s="2">
        <f t="shared" si="139"/>
        <v>4.6942141224822294</v>
      </c>
      <c r="CG74" s="2">
        <f t="shared" si="140"/>
        <v>95.305785877517764</v>
      </c>
      <c r="CH74" s="40">
        <v>640</v>
      </c>
      <c r="CI74" s="40">
        <v>10.666666666666666</v>
      </c>
      <c r="CJ74" s="40">
        <v>49791</v>
      </c>
      <c r="CK74" s="40">
        <v>640</v>
      </c>
      <c r="CL74" s="40">
        <v>725</v>
      </c>
      <c r="CM74" s="40">
        <v>7250</v>
      </c>
      <c r="CN74" s="40">
        <v>0.10507475866109886</v>
      </c>
      <c r="CO74" s="40">
        <v>9.3697698585379872E-5</v>
      </c>
      <c r="CP74" s="40">
        <v>5.5611167661935461E-2</v>
      </c>
      <c r="CQ74" s="40">
        <v>0.24507164553686997</v>
      </c>
      <c r="CR74" s="40">
        <v>7.2175684651384475E-5</v>
      </c>
      <c r="CS74" s="40">
        <v>1.2391791759660379E-2</v>
      </c>
      <c r="CT74" s="40">
        <v>1.1450500389787681</v>
      </c>
      <c r="CU74" s="40">
        <v>4.2837488656198575E-2</v>
      </c>
      <c r="CV74" s="40">
        <v>0.1887795972827126</v>
      </c>
      <c r="CW74" s="40">
        <v>7.5960877016746879</v>
      </c>
      <c r="CX74" s="40">
        <v>92.403912298325309</v>
      </c>
      <c r="CY74" s="10">
        <v>670</v>
      </c>
      <c r="CZ74" s="2">
        <f t="shared" si="49"/>
        <v>11.166666666666666</v>
      </c>
      <c r="DA74" s="2">
        <v>40056</v>
      </c>
      <c r="DB74" s="11">
        <v>620</v>
      </c>
      <c r="DC74" s="11">
        <v>723</v>
      </c>
      <c r="DD74" s="2">
        <f t="shared" si="141"/>
        <v>7230</v>
      </c>
      <c r="DE74" s="2">
        <f t="shared" si="50"/>
        <v>8.9712762320911826E-2</v>
      </c>
      <c r="DF74" s="2">
        <f t="shared" si="51"/>
        <v>7.9999035642026878E-5</v>
      </c>
      <c r="DG74" s="2">
        <f t="shared" si="142"/>
        <v>4.766868840383208E-2</v>
      </c>
      <c r="DH74" s="2">
        <f t="shared" si="52"/>
        <v>0.20964788742751875</v>
      </c>
      <c r="DI74" s="2">
        <f t="shared" si="53"/>
        <v>7.4939128637282936E-5</v>
      </c>
      <c r="DJ74" s="2">
        <f t="shared" si="54"/>
        <v>1.2854577016871361E-2</v>
      </c>
      <c r="DK74" s="2">
        <f t="shared" si="55"/>
        <v>1.1865018717722642</v>
      </c>
      <c r="DL74" s="2">
        <f t="shared" si="199"/>
        <v>4.465366292976506E-2</v>
      </c>
      <c r="DM74" s="2">
        <f t="shared" si="199"/>
        <v>0.19638774240688314</v>
      </c>
      <c r="DN74" s="2">
        <f t="shared" si="143"/>
        <v>7.6981008231538537</v>
      </c>
      <c r="DO74" s="2">
        <f t="shared" si="57"/>
        <v>92.301899176846149</v>
      </c>
      <c r="DP74" s="6"/>
      <c r="DQ74" s="2"/>
      <c r="DS74" s="11">
        <v>440</v>
      </c>
      <c r="DT74" s="11">
        <v>750</v>
      </c>
      <c r="DU74" s="2">
        <f t="shared" si="144"/>
        <v>7500</v>
      </c>
      <c r="EX74" s="2"/>
      <c r="EY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>
        <v>640</v>
      </c>
      <c r="FP74" s="2">
        <f t="shared" si="72"/>
        <v>10.666666666666666</v>
      </c>
      <c r="GH74" s="2"/>
      <c r="GI74" s="2">
        <v>320</v>
      </c>
      <c r="GJ74" s="11">
        <v>774</v>
      </c>
      <c r="GK74" s="2">
        <f t="shared" si="167"/>
        <v>3870</v>
      </c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KR74" s="2"/>
      <c r="KS74" s="2"/>
      <c r="LI74" s="10"/>
      <c r="LK74" s="2"/>
    </row>
    <row r="75" spans="1:323" x14ac:dyDescent="0.25">
      <c r="A75" s="10">
        <v>880</v>
      </c>
      <c r="B75" s="2">
        <f t="shared" ref="B75:B138" si="206">A75/60</f>
        <v>14.666666666666666</v>
      </c>
      <c r="C75" s="2">
        <v>24692</v>
      </c>
      <c r="D75" s="11">
        <v>950</v>
      </c>
      <c r="E75" s="11">
        <v>674</v>
      </c>
      <c r="F75" s="2">
        <f t="shared" si="114"/>
        <v>6735</v>
      </c>
      <c r="G75" s="2">
        <f t="shared" si="115"/>
        <v>5.1949221528653951E-2</v>
      </c>
      <c r="H75" s="2">
        <f t="shared" si="116"/>
        <v>4.632437478382729E-5</v>
      </c>
      <c r="I75" s="2">
        <f t="shared" si="117"/>
        <v>2.7669114556306492E-2</v>
      </c>
      <c r="J75" s="2">
        <f t="shared" ref="J75:J138" si="207">I75/22.6258*100</f>
        <v>0.12229010490814242</v>
      </c>
      <c r="K75" s="2">
        <f t="shared" ref="K75:K138" si="208">H75*0.3663374</f>
        <v>1.6970351014932851E-5</v>
      </c>
      <c r="L75" s="2">
        <f t="shared" si="201"/>
        <v>2.7873990991203693E-3</v>
      </c>
      <c r="M75" s="2">
        <f t="shared" ref="M75:M138" si="209">K75/22.6258*3600*100</f>
        <v>0.27001592718824641</v>
      </c>
      <c r="N75" s="2">
        <f t="shared" ref="N75:O106" si="210">I75*0.3663374</f>
        <v>1.0136231486859474E-2</v>
      </c>
      <c r="O75" s="2">
        <f t="shared" si="210"/>
        <v>4.4799439077776129E-2</v>
      </c>
      <c r="P75" s="2">
        <f t="shared" si="118"/>
        <v>3.1297931919916251</v>
      </c>
      <c r="Q75" s="2">
        <f t="shared" si="119"/>
        <v>96.870206808008376</v>
      </c>
      <c r="R75" s="10">
        <v>1310</v>
      </c>
      <c r="S75" s="2">
        <f t="shared" ref="S75:S138" si="211">R75/60</f>
        <v>21.833333333333332</v>
      </c>
      <c r="T75" s="2">
        <v>23068</v>
      </c>
      <c r="U75" s="11">
        <v>1290</v>
      </c>
      <c r="V75" s="11">
        <v>674</v>
      </c>
      <c r="W75" s="2">
        <f t="shared" si="120"/>
        <v>6740</v>
      </c>
      <c r="X75" s="2">
        <f t="shared" ref="X75:X138" si="212">T75/3396317*9.71</f>
        <v>6.5950934497574873E-2</v>
      </c>
      <c r="Y75" s="2">
        <f t="shared" ref="Y75:Y138" si="213">X75/100*0.01/60*12*1.293/29*1000</f>
        <v>5.8810040210596084E-5</v>
      </c>
      <c r="Z75" s="2">
        <f t="shared" si="121"/>
        <v>3.5278375863802079E-2</v>
      </c>
      <c r="AA75" s="2">
        <f t="shared" ref="AA75:AA138" si="214">Z75/22.6728*100</f>
        <v>0.15559779058520379</v>
      </c>
      <c r="AB75" s="2">
        <f t="shared" ref="AB75:AB138" si="215">Y75*0.3703716</f>
        <v>2.178156868886281E-5</v>
      </c>
      <c r="AC75" s="2">
        <f t="shared" si="202"/>
        <v>3.7017120620678684E-3</v>
      </c>
      <c r="AD75" s="2">
        <f t="shared" ref="AD75:AD138" si="216">AB75/22.6728*3600*100</f>
        <v>0.34584897886412846</v>
      </c>
      <c r="AE75" s="2">
        <f t="shared" ref="AE75:AF106" si="217">Z75*0.3703716</f>
        <v>1.3066108514077759E-2</v>
      </c>
      <c r="AF75" s="2">
        <f t="shared" si="217"/>
        <v>5.762900265550687E-2</v>
      </c>
      <c r="AG75" s="2">
        <f t="shared" si="122"/>
        <v>6.5705346431162948</v>
      </c>
      <c r="AH75" s="2">
        <f t="shared" ref="AH75:AH138" si="218">100-AG75</f>
        <v>93.429465356883711</v>
      </c>
      <c r="AI75" s="2">
        <v>1480</v>
      </c>
      <c r="AJ75" s="2">
        <f t="shared" ref="AJ75:AJ138" si="219">AI75/60</f>
        <v>24.666666666666668</v>
      </c>
      <c r="AK75" s="35">
        <v>33485</v>
      </c>
      <c r="AL75" s="36">
        <v>960</v>
      </c>
      <c r="AM75" s="35">
        <v>674</v>
      </c>
      <c r="AN75" s="2">
        <f t="shared" si="123"/>
        <v>13480</v>
      </c>
      <c r="AO75" s="2">
        <f t="shared" si="203"/>
        <v>6.6198220508777272E-2</v>
      </c>
      <c r="AP75" s="2">
        <f t="shared" si="124"/>
        <v>5.9030551115757931E-5</v>
      </c>
      <c r="AQ75" s="2">
        <f t="shared" si="125"/>
        <v>3.5654206068567444E-2</v>
      </c>
      <c r="AR75" s="2">
        <f t="shared" ref="AR75:AR138" si="220">AQ75/22.5474*100</f>
        <v>0.15813001085964434</v>
      </c>
      <c r="AS75" s="2">
        <f t="shared" ref="AS75:AS138" si="221">AP75*0.431105801</f>
        <v>2.5448413022230269E-5</v>
      </c>
      <c r="AT75" s="2">
        <f t="shared" si="204"/>
        <v>4.4250752794027298E-3</v>
      </c>
      <c r="AU75" s="2">
        <f t="shared" ref="AU75:AU138" si="222">AS75/22.5474*3600*100</f>
        <v>0.40631863044088878</v>
      </c>
      <c r="AV75" s="2">
        <f t="shared" ref="AV75:AW106" si="223">AQ75*0.431105801</f>
        <v>1.537073506620883E-2</v>
      </c>
      <c r="AW75" s="2">
        <f t="shared" si="223"/>
        <v>6.8170764993785674E-2</v>
      </c>
      <c r="AX75" s="2">
        <f t="shared" si="126"/>
        <v>8.1781427917919469</v>
      </c>
      <c r="AY75" s="2">
        <f t="shared" si="127"/>
        <v>91.821857208208058</v>
      </c>
      <c r="AZ75" s="2">
        <v>770</v>
      </c>
      <c r="BA75" s="2">
        <f t="shared" ref="BA75:BA104" si="224">AZ75/60</f>
        <v>12.833333333333334</v>
      </c>
      <c r="BB75" s="2">
        <v>31880</v>
      </c>
      <c r="BC75" s="11">
        <v>760</v>
      </c>
      <c r="BD75" s="11">
        <v>703</v>
      </c>
      <c r="BE75" s="2">
        <f t="shared" si="128"/>
        <v>7010</v>
      </c>
      <c r="BF75" s="2">
        <f t="shared" ref="BF75:BF104" si="225">BB75/4182593*9.71</f>
        <v>7.4010261098796853E-2</v>
      </c>
      <c r="BG75" s="2">
        <f t="shared" si="41"/>
        <v>6.5996736276375409E-5</v>
      </c>
      <c r="BH75" s="2">
        <f t="shared" si="129"/>
        <v>3.9383159042315589E-2</v>
      </c>
      <c r="BI75" s="2">
        <f t="shared" si="130"/>
        <v>0.17424634564337488</v>
      </c>
      <c r="BJ75" s="2">
        <f t="shared" si="131"/>
        <v>3.7226838428477727E-5</v>
      </c>
      <c r="BK75" s="2">
        <f t="shared" si="205"/>
        <v>6.2796394425849696E-3</v>
      </c>
      <c r="BL75" s="2">
        <f t="shared" si="132"/>
        <v>0.59294141377984166</v>
      </c>
      <c r="BM75" s="2">
        <f t="shared" si="133"/>
        <v>2.2214894359673682E-2</v>
      </c>
      <c r="BN75" s="2">
        <f t="shared" si="133"/>
        <v>9.8287294751233004E-2</v>
      </c>
      <c r="BO75" s="2">
        <f t="shared" si="134"/>
        <v>5.7123177982062927</v>
      </c>
      <c r="BP75" s="2">
        <f t="shared" si="135"/>
        <v>94.2876822017937</v>
      </c>
      <c r="BQ75" s="10">
        <v>650</v>
      </c>
      <c r="BR75" s="2">
        <f t="shared" ref="BR75:BR138" si="226">BQ75/60</f>
        <v>10.833333333333334</v>
      </c>
      <c r="BS75" s="2">
        <v>22202</v>
      </c>
      <c r="BT75" s="11">
        <v>580</v>
      </c>
      <c r="BU75" s="11">
        <v>700</v>
      </c>
      <c r="BV75" s="2">
        <f t="shared" si="136"/>
        <v>7000</v>
      </c>
      <c r="BW75" s="2">
        <f t="shared" ref="BW75:BW138" si="227">BS75/4335434*9.71</f>
        <v>4.9725453091893454E-2</v>
      </c>
      <c r="BX75" s="2">
        <f t="shared" si="137"/>
        <v>4.4341386791598778E-5</v>
      </c>
      <c r="BY75" s="2">
        <f t="shared" si="138"/>
        <v>2.5830126015304232E-2</v>
      </c>
      <c r="BZ75" s="2">
        <f t="shared" ref="BZ75:BZ138" si="228">BY75/22.6084*100</f>
        <v>0.11425012833860085</v>
      </c>
      <c r="CA75" s="2">
        <f t="shared" ref="CA75:CA138" si="229">BX75*0.8714065</f>
        <v>3.863937266921332E-5</v>
      </c>
      <c r="CB75" s="2">
        <f t="shared" ref="CB75:CB138" si="230">CA75/22.6084/CG75*100*3600</f>
        <v>6.4624527695109051E-3</v>
      </c>
      <c r="CC75" s="2">
        <f t="shared" ref="CC75:CC138" si="231">CA75/22.6084*3600*100</f>
        <v>0.61526574905419207</v>
      </c>
      <c r="CD75" s="2">
        <f t="shared" ref="CD75:CE106" si="232">BY75*0.8714065</f>
        <v>2.2508539705555206E-2</v>
      </c>
      <c r="CE75" s="2">
        <f t="shared" si="232"/>
        <v>9.9558304460090979E-2</v>
      </c>
      <c r="CF75" s="2">
        <f t="shared" si="139"/>
        <v>4.7937724269423203</v>
      </c>
      <c r="CG75" s="2">
        <f t="shared" si="140"/>
        <v>95.206227573057674</v>
      </c>
      <c r="CH75" s="40">
        <v>650</v>
      </c>
      <c r="CI75" s="40">
        <v>10.833333333333334</v>
      </c>
      <c r="CJ75" s="40">
        <v>49229</v>
      </c>
      <c r="CK75" s="40">
        <v>650</v>
      </c>
      <c r="CL75" s="40">
        <v>725</v>
      </c>
      <c r="CM75" s="40">
        <v>7250</v>
      </c>
      <c r="CN75" s="40">
        <v>0.10388876090311976</v>
      </c>
      <c r="CO75" s="40">
        <v>9.2640115757057837E-5</v>
      </c>
      <c r="CP75" s="40">
        <v>5.5901344302731318E-2</v>
      </c>
      <c r="CQ75" s="40">
        <v>0.24635041866547086</v>
      </c>
      <c r="CR75" s="40">
        <v>7.1361024677210887E-5</v>
      </c>
      <c r="CS75" s="40">
        <v>1.2277136224392008E-2</v>
      </c>
      <c r="CT75" s="40">
        <v>1.1321256526056074</v>
      </c>
      <c r="CU75" s="40">
        <v>4.3061012798578609E-2</v>
      </c>
      <c r="CV75" s="40">
        <v>0.18976464096536463</v>
      </c>
      <c r="CW75" s="40">
        <v>7.7858523426400525</v>
      </c>
      <c r="CX75" s="40">
        <v>92.214147657359945</v>
      </c>
      <c r="CY75" s="10">
        <v>680</v>
      </c>
      <c r="CZ75" s="2">
        <f t="shared" ref="CZ75:CZ95" si="233">CY75/60</f>
        <v>11.333333333333334</v>
      </c>
      <c r="DA75" s="2">
        <v>40988</v>
      </c>
      <c r="DB75" s="11">
        <v>630</v>
      </c>
      <c r="DC75" s="11">
        <v>723</v>
      </c>
      <c r="DD75" s="2">
        <f t="shared" si="141"/>
        <v>7230</v>
      </c>
      <c r="DE75" s="2">
        <f t="shared" ref="DE75:DE95" si="234">DA75/4335434*9.71</f>
        <v>9.1800147343956806E-2</v>
      </c>
      <c r="DF75" s="2">
        <f t="shared" ref="DF75:DF95" si="235">DE75/100*0.01/60*12*1.293/29*1000</f>
        <v>8.1860407252231808E-5</v>
      </c>
      <c r="DG75" s="2">
        <f t="shared" si="142"/>
        <v>4.8557832868277605E-2</v>
      </c>
      <c r="DH75" s="2">
        <f t="shared" ref="DH75:DH95" si="236">DG75/22.7375*100</f>
        <v>0.21355836335691086</v>
      </c>
      <c r="DI75" s="2">
        <f t="shared" ref="DI75:DI95" si="237">DF75*0.9367504</f>
        <v>7.6682769237691051E-5</v>
      </c>
      <c r="DJ75" s="2">
        <f t="shared" ref="DJ75:DJ95" si="238">DI75/22.7375/DO75*100*3600</f>
        <v>1.3182240511831091E-2</v>
      </c>
      <c r="DK75" s="2">
        <f t="shared" ref="DK75:DK95" si="239">DI75/22.7375*3600*100</f>
        <v>1.2141087158029149</v>
      </c>
      <c r="DL75" s="2">
        <f t="shared" ref="DL75:DM95" si="240">DG75*0.9367504</f>
        <v>4.5486569362492194E-2</v>
      </c>
      <c r="DM75" s="2">
        <f t="shared" si="240"/>
        <v>0.20005088229793158</v>
      </c>
      <c r="DN75" s="2">
        <f t="shared" si="143"/>
        <v>7.8981517054517854</v>
      </c>
      <c r="DO75" s="2">
        <f t="shared" ref="DO75:DO95" si="241">100-DN75</f>
        <v>92.101848294548219</v>
      </c>
      <c r="DP75" s="6"/>
      <c r="DQ75" s="2"/>
      <c r="DS75" s="11">
        <v>450</v>
      </c>
      <c r="DT75" s="11">
        <v>750</v>
      </c>
      <c r="DU75" s="2">
        <f t="shared" si="144"/>
        <v>7500</v>
      </c>
      <c r="EX75" s="2"/>
      <c r="EY75" s="2"/>
      <c r="FA75" s="36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>
        <v>650</v>
      </c>
      <c r="FP75" s="2">
        <f t="shared" ref="FP75:FP82" si="242">FO75/60</f>
        <v>10.833333333333334</v>
      </c>
      <c r="GH75" s="2"/>
      <c r="GI75" s="2">
        <v>325</v>
      </c>
      <c r="GJ75" s="11">
        <v>774</v>
      </c>
      <c r="GK75" s="2">
        <f t="shared" si="167"/>
        <v>3870</v>
      </c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Z75" s="36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KR75" s="2"/>
      <c r="KS75" s="2"/>
      <c r="LI75" s="10"/>
      <c r="LK75" s="2"/>
    </row>
    <row r="76" spans="1:323" x14ac:dyDescent="0.25">
      <c r="A76" s="10">
        <v>890</v>
      </c>
      <c r="B76" s="2">
        <f t="shared" si="206"/>
        <v>14.833333333333334</v>
      </c>
      <c r="C76" s="2">
        <v>24046</v>
      </c>
      <c r="D76" s="11">
        <v>960</v>
      </c>
      <c r="E76" s="11">
        <v>675</v>
      </c>
      <c r="F76" s="2">
        <f t="shared" ref="F76:F139" si="243">(E76+E75)/2*(D76-D75)</f>
        <v>6745</v>
      </c>
      <c r="G76" s="2">
        <f t="shared" ref="G76:G139" si="244">C76/4615263*9.71</f>
        <v>5.0590109382715576E-2</v>
      </c>
      <c r="H76" s="2">
        <f t="shared" ref="H76:H139" si="245">G76/100*0.01/60*12*1.293/29*1000</f>
        <v>4.5112421677138788E-5</v>
      </c>
      <c r="I76" s="2">
        <f t="shared" ref="I76:I139" si="246">(H76+H75)/2*(A76-A75)*60</f>
        <v>2.7431038938289822E-2</v>
      </c>
      <c r="J76" s="2">
        <f t="shared" si="207"/>
        <v>0.12123787418915495</v>
      </c>
      <c r="K76" s="2">
        <f t="shared" si="208"/>
        <v>1.6526367264906662E-5</v>
      </c>
      <c r="L76" s="2">
        <f t="shared" si="201"/>
        <v>2.7157194012237809E-3</v>
      </c>
      <c r="M76" s="2">
        <f t="shared" si="209"/>
        <v>0.26295168415553916</v>
      </c>
      <c r="N76" s="2">
        <f t="shared" si="210"/>
        <v>1.0049015483951854E-2</v>
      </c>
      <c r="O76" s="2">
        <f t="shared" si="210"/>
        <v>4.441396761198213E-2</v>
      </c>
      <c r="P76" s="2">
        <f t="shared" ref="P76:P139" si="247">O76+P75</f>
        <v>3.1742071596036072</v>
      </c>
      <c r="Q76" s="2">
        <f t="shared" ref="Q76:Q139" si="248">100-P76</f>
        <v>96.825792840396389</v>
      </c>
      <c r="R76" s="10">
        <v>1320</v>
      </c>
      <c r="S76" s="2">
        <f t="shared" si="211"/>
        <v>22</v>
      </c>
      <c r="T76" s="2">
        <v>23542</v>
      </c>
      <c r="U76" s="11">
        <v>1300</v>
      </c>
      <c r="V76" s="11">
        <v>674</v>
      </c>
      <c r="W76" s="2">
        <f t="shared" ref="W76:W139" si="249">(V76+V75)/2*(U76-U75)</f>
        <v>6740</v>
      </c>
      <c r="X76" s="2">
        <f t="shared" si="212"/>
        <v>6.7306090685881212E-2</v>
      </c>
      <c r="Y76" s="2">
        <f t="shared" si="213"/>
        <v>6.0018465694375451E-5</v>
      </c>
      <c r="Z76" s="2">
        <f t="shared" ref="Z76:Z139" si="250">(Y76+Y75)/2*(R76-R75)*60</f>
        <v>3.5648551771491462E-2</v>
      </c>
      <c r="AA76" s="2">
        <f t="shared" si="214"/>
        <v>0.15723047780376251</v>
      </c>
      <c r="AB76" s="2">
        <f t="shared" si="215"/>
        <v>2.2229135168770948E-5</v>
      </c>
      <c r="AC76" s="2">
        <f t="shared" si="202"/>
        <v>3.7801307584969749E-3</v>
      </c>
      <c r="AD76" s="2">
        <f t="shared" si="216"/>
        <v>0.3529554647311996</v>
      </c>
      <c r="AE76" s="2">
        <f t="shared" si="217"/>
        <v>1.3203211157290128E-2</v>
      </c>
      <c r="AF76" s="2">
        <f t="shared" si="217"/>
        <v>5.8233703632944007E-2</v>
      </c>
      <c r="AG76" s="2">
        <f t="shared" ref="AG76:AG139" si="251">AF76+AG75</f>
        <v>6.6287683467492391</v>
      </c>
      <c r="AH76" s="2">
        <f t="shared" si="218"/>
        <v>93.37123165325076</v>
      </c>
      <c r="AI76" s="2">
        <v>1490</v>
      </c>
      <c r="AJ76" s="2">
        <f t="shared" si="219"/>
        <v>24.833333333333332</v>
      </c>
      <c r="AK76" s="35">
        <v>33754</v>
      </c>
      <c r="AL76" s="35">
        <v>970</v>
      </c>
      <c r="AM76" s="35">
        <v>675</v>
      </c>
      <c r="AN76" s="2">
        <f t="shared" ref="AN76:AN139" si="252">(AM76+AM75)/2*(AL76-AL75)</f>
        <v>6745</v>
      </c>
      <c r="AO76" s="2">
        <f t="shared" si="203"/>
        <v>6.6730020458511813E-2</v>
      </c>
      <c r="AP76" s="2">
        <f t="shared" ref="AP76:AP138" si="253">AO76/100*0.01/60*12*1.293/29*1000</f>
        <v>5.9504769967486747E-5</v>
      </c>
      <c r="AQ76" s="2">
        <f t="shared" ref="AQ76:AQ138" si="254">(AP76+AP75)/2*(AI76-AI75)*60</f>
        <v>3.5560596324973402E-2</v>
      </c>
      <c r="AR76" s="2">
        <f t="shared" si="220"/>
        <v>0.15771484217680709</v>
      </c>
      <c r="AS76" s="2">
        <f t="shared" si="221"/>
        <v>2.5652851520154119E-5</v>
      </c>
      <c r="AT76" s="2">
        <f t="shared" si="204"/>
        <v>4.4639293184793845E-3</v>
      </c>
      <c r="AU76" s="2">
        <f t="shared" si="222"/>
        <v>0.40958276995376336</v>
      </c>
      <c r="AV76" s="2">
        <f t="shared" si="223"/>
        <v>1.5330379362715316E-2</v>
      </c>
      <c r="AW76" s="2">
        <f t="shared" si="223"/>
        <v>6.7991783366221012E-2</v>
      </c>
      <c r="AX76" s="2">
        <f t="shared" ref="AX76:AX138" si="255">AW76+AX75</f>
        <v>8.2461345751581678</v>
      </c>
      <c r="AY76" s="2">
        <f t="shared" ref="AY76:AY138" si="256">100-AX76</f>
        <v>91.753865424841834</v>
      </c>
      <c r="AZ76" s="2">
        <v>780</v>
      </c>
      <c r="BA76" s="2">
        <f t="shared" si="224"/>
        <v>13</v>
      </c>
      <c r="BB76" s="2">
        <v>34531</v>
      </c>
      <c r="BC76" s="11">
        <v>770</v>
      </c>
      <c r="BD76" s="11">
        <v>703</v>
      </c>
      <c r="BE76" s="2">
        <f t="shared" ref="BE76:BE105" si="257">(BD76+BD75)/2*(BC76-BC75)</f>
        <v>7030</v>
      </c>
      <c r="BF76" s="2">
        <f t="shared" si="225"/>
        <v>8.0164627540858027E-2</v>
      </c>
      <c r="BG76" s="2">
        <f t="shared" ref="BG76:BG104" si="258">BF76/100*0.01/60*12*1.293/29*1000</f>
        <v>7.148473338643411E-5</v>
      </c>
      <c r="BH76" s="2">
        <f t="shared" ref="BH76:BH104" si="259">(BG76+BG75)/2*(AZ76-AZ75)*60</f>
        <v>4.1244440898842862E-2</v>
      </c>
      <c r="BI76" s="2">
        <f t="shared" ref="BI76:BI104" si="260">BH76/22.602*100</f>
        <v>0.1824813773066227</v>
      </c>
      <c r="BJ76" s="2">
        <f t="shared" ref="BJ76:BJ104" si="261">BG76*0.5640709</f>
        <v>4.0322457897545941E-5</v>
      </c>
      <c r="BK76" s="2">
        <f t="shared" si="205"/>
        <v>6.8092600904631987E-3</v>
      </c>
      <c r="BL76" s="2">
        <f t="shared" ref="BL76:BL104" si="262">BJ76/22.602*3600*100</f>
        <v>0.64224780298719319</v>
      </c>
      <c r="BM76" s="2">
        <f t="shared" ref="BM76:BN104" si="263">BH76*0.56407091</f>
        <v>2.326478931025151E-2</v>
      </c>
      <c r="BN76" s="2">
        <f t="shared" si="263"/>
        <v>0.10293243655540001</v>
      </c>
      <c r="BO76" s="2">
        <f t="shared" ref="BO76:BO104" si="264">BN76+BO75</f>
        <v>5.8152502347616926</v>
      </c>
      <c r="BP76" s="2">
        <f t="shared" ref="BP76:BP104" si="265">100-BO76</f>
        <v>94.184749765238308</v>
      </c>
      <c r="BQ76" s="15">
        <v>660</v>
      </c>
      <c r="BR76" s="2">
        <f t="shared" si="226"/>
        <v>11</v>
      </c>
      <c r="BS76" s="2">
        <v>22664</v>
      </c>
      <c r="BT76" s="11">
        <v>590</v>
      </c>
      <c r="BU76" s="11">
        <v>701</v>
      </c>
      <c r="BV76" s="2">
        <f t="shared" ref="BV76:BV135" si="266">(BU76+BU75)/2*(BT76-BT75)</f>
        <v>7005</v>
      </c>
      <c r="BW76" s="2">
        <f t="shared" si="227"/>
        <v>5.0760186869411458E-2</v>
      </c>
      <c r="BX76" s="2">
        <f t="shared" ref="BX76:BX139" si="267">BW76/100*0.01/60*12*1.293/29*1000</f>
        <v>4.5264083877344136E-5</v>
      </c>
      <c r="BY76" s="2">
        <f t="shared" ref="BY76:BY135" si="268">(BX76+BX75)/2*(BQ76-BQ75)*60</f>
        <v>2.6881641200682874E-2</v>
      </c>
      <c r="BZ76" s="2">
        <f t="shared" si="228"/>
        <v>0.1189011217099966</v>
      </c>
      <c r="CA76" s="2">
        <f t="shared" si="229"/>
        <v>3.9443416907262885E-5</v>
      </c>
      <c r="CB76" s="2">
        <f t="shared" si="230"/>
        <v>6.6041166768199249E-3</v>
      </c>
      <c r="CC76" s="2">
        <f t="shared" si="231"/>
        <v>0.62806877473039391</v>
      </c>
      <c r="CD76" s="2">
        <f t="shared" si="232"/>
        <v>2.3424836872942861E-2</v>
      </c>
      <c r="CE76" s="2">
        <f t="shared" si="232"/>
        <v>0.10361121031538215</v>
      </c>
      <c r="CF76" s="2">
        <f t="shared" ref="CF76:CF135" si="269">CE76+CF75</f>
        <v>4.8973836372577022</v>
      </c>
      <c r="CG76" s="15">
        <f t="shared" ref="CG76:CG139" si="270">100-CF76</f>
        <v>95.102616362742296</v>
      </c>
      <c r="CH76" s="40">
        <v>660</v>
      </c>
      <c r="CI76" s="40">
        <v>11</v>
      </c>
      <c r="CJ76" s="40">
        <v>50041</v>
      </c>
      <c r="CK76" s="40">
        <v>660</v>
      </c>
      <c r="CL76" s="40">
        <v>725</v>
      </c>
      <c r="CM76" s="40">
        <v>7250</v>
      </c>
      <c r="CN76" s="40">
        <v>0.10560233773493299</v>
      </c>
      <c r="CO76" s="40">
        <v>9.4168153580185065E-5</v>
      </c>
      <c r="CP76" s="40">
        <v>5.604248080117287E-2</v>
      </c>
      <c r="CQ76" s="40">
        <v>0.24697239003152183</v>
      </c>
      <c r="CR76" s="40">
        <v>7.2538077878330035E-5</v>
      </c>
      <c r="CS76" s="40">
        <v>1.2505439046624385E-2</v>
      </c>
      <c r="CT76" s="40">
        <v>1.150799321173235</v>
      </c>
      <c r="CU76" s="40">
        <v>4.3169730766662272E-2</v>
      </c>
      <c r="CV76" s="40">
        <v>0.1902437478149035</v>
      </c>
      <c r="CW76" s="40">
        <v>7.9760960904549556</v>
      </c>
      <c r="CX76" s="40">
        <v>92.023903909545041</v>
      </c>
      <c r="CY76" s="10">
        <v>690</v>
      </c>
      <c r="CZ76" s="2">
        <f t="shared" si="233"/>
        <v>11.5</v>
      </c>
      <c r="DA76" s="2">
        <v>40634</v>
      </c>
      <c r="DB76" s="11">
        <v>640</v>
      </c>
      <c r="DC76" s="11">
        <v>722</v>
      </c>
      <c r="DD76" s="2">
        <f t="shared" ref="DD76:DD100" si="271">(DC76+DC75)/2*(DB76-DB75)</f>
        <v>7225</v>
      </c>
      <c r="DE76" s="2">
        <f t="shared" si="234"/>
        <v>9.1007299384559884E-2</v>
      </c>
      <c r="DF76" s="2">
        <f t="shared" si="235"/>
        <v>8.1153405589128228E-5</v>
      </c>
      <c r="DG76" s="2">
        <f t="shared" ref="DG76:DG95" si="272">(DF76+DF75)/2*(CY76-CY75)*60</f>
        <v>4.8904143852408009E-2</v>
      </c>
      <c r="DH76" s="2">
        <f t="shared" si="236"/>
        <v>0.21508144629976034</v>
      </c>
      <c r="DI76" s="2">
        <f t="shared" si="237"/>
        <v>7.60204851469781E-5</v>
      </c>
      <c r="DJ76" s="2">
        <f t="shared" si="238"/>
        <v>1.3097040259481023E-2</v>
      </c>
      <c r="DK76" s="2">
        <f t="shared" si="239"/>
        <v>1.2036228544436334</v>
      </c>
      <c r="DL76" s="2">
        <f t="shared" si="240"/>
        <v>4.5810976315400743E-2</v>
      </c>
      <c r="DM76" s="2">
        <f t="shared" si="240"/>
        <v>0.20147763085387901</v>
      </c>
      <c r="DN76" s="2">
        <f t="shared" ref="DN76:DN95" si="273">DM76+DN75</f>
        <v>8.0996293363056644</v>
      </c>
      <c r="DO76" s="2">
        <f t="shared" si="241"/>
        <v>91.900370663694332</v>
      </c>
      <c r="DP76" s="21"/>
      <c r="DQ76" s="2"/>
      <c r="DS76" s="11">
        <v>460</v>
      </c>
      <c r="DT76" s="11">
        <v>750</v>
      </c>
      <c r="DU76" s="2">
        <f>(DT76+DT75)/2*(DS76-DS75)</f>
        <v>7500</v>
      </c>
      <c r="EX76" s="2"/>
      <c r="EY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>
        <v>660</v>
      </c>
      <c r="FP76" s="2">
        <f t="shared" si="242"/>
        <v>11</v>
      </c>
      <c r="GH76" s="2"/>
      <c r="GI76" s="15">
        <v>330</v>
      </c>
      <c r="GJ76" s="11">
        <v>774</v>
      </c>
      <c r="GK76" s="2">
        <f t="shared" ref="GK76:GK82" si="274">(GJ76+GJ75)/2*(GI76-GI75)</f>
        <v>3870</v>
      </c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KR76" s="2"/>
      <c r="KS76" s="2"/>
      <c r="LI76" s="10"/>
      <c r="LK76" s="2"/>
    </row>
    <row r="77" spans="1:323" x14ac:dyDescent="0.25">
      <c r="A77" s="10">
        <v>900</v>
      </c>
      <c r="B77" s="2">
        <f t="shared" si="206"/>
        <v>15</v>
      </c>
      <c r="C77" s="2">
        <v>24456</v>
      </c>
      <c r="D77" s="11">
        <v>970</v>
      </c>
      <c r="E77" s="11">
        <v>676</v>
      </c>
      <c r="F77" s="2">
        <f t="shared" si="243"/>
        <v>6755</v>
      </c>
      <c r="G77" s="2">
        <f t="shared" si="244"/>
        <v>5.1452703778744571E-2</v>
      </c>
      <c r="H77" s="2">
        <f t="shared" si="245"/>
        <v>4.5881617921321882E-5</v>
      </c>
      <c r="I77" s="2">
        <f t="shared" si="246"/>
        <v>2.7298211879538199E-2</v>
      </c>
      <c r="J77" s="2">
        <f t="shared" si="207"/>
        <v>0.1206508140244243</v>
      </c>
      <c r="K77" s="2">
        <f t="shared" si="208"/>
        <v>1.6808152617090463E-5</v>
      </c>
      <c r="L77" s="2">
        <f t="shared" si="201"/>
        <v>2.7632855709682049E-3</v>
      </c>
      <c r="M77" s="2">
        <f t="shared" si="209"/>
        <v>0.26743518205555455</v>
      </c>
      <c r="N77" s="2">
        <f t="shared" si="210"/>
        <v>1.0000355964599136E-2</v>
      </c>
      <c r="O77" s="2">
        <f t="shared" si="210"/>
        <v>4.4198905517591133E-2</v>
      </c>
      <c r="P77" s="2">
        <f t="shared" si="247"/>
        <v>3.2184060651211985</v>
      </c>
      <c r="Q77" s="2">
        <f t="shared" si="248"/>
        <v>96.781593934878799</v>
      </c>
      <c r="R77" s="10">
        <v>1330</v>
      </c>
      <c r="S77" s="2">
        <f t="shared" si="211"/>
        <v>22.166666666666668</v>
      </c>
      <c r="T77" s="2">
        <v>24194</v>
      </c>
      <c r="U77" s="11">
        <v>1310</v>
      </c>
      <c r="V77" s="11">
        <v>675</v>
      </c>
      <c r="W77" s="2">
        <f t="shared" si="249"/>
        <v>6745</v>
      </c>
      <c r="X77" s="2">
        <f t="shared" si="212"/>
        <v>6.9170145189627483E-2</v>
      </c>
      <c r="Y77" s="2">
        <f t="shared" si="213"/>
        <v>6.1680688089785053E-5</v>
      </c>
      <c r="Z77" s="2">
        <f t="shared" si="250"/>
        <v>3.6509746135248149E-2</v>
      </c>
      <c r="AA77" s="2">
        <f t="shared" si="214"/>
        <v>0.1610288369114011</v>
      </c>
      <c r="AB77" s="2">
        <f t="shared" si="215"/>
        <v>2.2844775136914636E-5</v>
      </c>
      <c r="AC77" s="2">
        <f t="shared" si="202"/>
        <v>3.8873051728400797E-3</v>
      </c>
      <c r="AD77" s="2">
        <f t="shared" si="216"/>
        <v>0.36273063094497676</v>
      </c>
      <c r="AE77" s="2">
        <f t="shared" si="217"/>
        <v>1.3522173091705674E-2</v>
      </c>
      <c r="AF77" s="2">
        <f t="shared" si="217"/>
        <v>5.9640507973014685E-2</v>
      </c>
      <c r="AG77" s="2">
        <f t="shared" si="251"/>
        <v>6.6884088547222538</v>
      </c>
      <c r="AH77" s="2">
        <f t="shared" si="218"/>
        <v>93.311591145277745</v>
      </c>
      <c r="AI77" s="2">
        <v>1500</v>
      </c>
      <c r="AJ77" s="2">
        <f t="shared" si="219"/>
        <v>25</v>
      </c>
      <c r="AK77" s="35">
        <v>33843</v>
      </c>
      <c r="AL77" s="35">
        <v>1020</v>
      </c>
      <c r="AM77" s="35">
        <v>675</v>
      </c>
      <c r="AN77" s="2">
        <f t="shared" si="252"/>
        <v>33750</v>
      </c>
      <c r="AO77" s="2">
        <f t="shared" si="203"/>
        <v>6.6905969140765992E-2</v>
      </c>
      <c r="AP77" s="2">
        <f t="shared" si="253"/>
        <v>5.9661667654489946E-5</v>
      </c>
      <c r="AQ77" s="2">
        <f t="shared" si="254"/>
        <v>3.5749931286593012E-2</v>
      </c>
      <c r="AR77" s="2">
        <f t="shared" si="220"/>
        <v>0.15855456188559663</v>
      </c>
      <c r="AS77" s="2">
        <f t="shared" si="221"/>
        <v>2.5720491023184678E-5</v>
      </c>
      <c r="AT77" s="2">
        <f t="shared" si="204"/>
        <v>4.4790362138656288E-3</v>
      </c>
      <c r="AU77" s="2">
        <f t="shared" si="222"/>
        <v>0.41066272689296701</v>
      </c>
      <c r="AV77" s="2">
        <f t="shared" si="223"/>
        <v>1.5412002763001642E-2</v>
      </c>
      <c r="AW77" s="2">
        <f t="shared" si="223"/>
        <v>6.8353791403894207E-2</v>
      </c>
      <c r="AX77" s="2">
        <f t="shared" si="255"/>
        <v>8.3144883665620615</v>
      </c>
      <c r="AY77" s="2">
        <f t="shared" si="256"/>
        <v>91.68551163343794</v>
      </c>
      <c r="AZ77" s="2">
        <v>790</v>
      </c>
      <c r="BA77" s="2">
        <f t="shared" si="224"/>
        <v>13.166666666666666</v>
      </c>
      <c r="BB77" s="2">
        <v>33917</v>
      </c>
      <c r="BC77" s="11">
        <v>780</v>
      </c>
      <c r="BD77" s="11">
        <v>703</v>
      </c>
      <c r="BE77" s="2">
        <f t="shared" si="257"/>
        <v>7030</v>
      </c>
      <c r="BF77" s="2">
        <f t="shared" si="225"/>
        <v>7.873921034152738E-2</v>
      </c>
      <c r="BG77" s="2">
        <f t="shared" si="258"/>
        <v>7.0213654463168894E-5</v>
      </c>
      <c r="BH77" s="2">
        <f t="shared" si="259"/>
        <v>4.2509516354880907E-2</v>
      </c>
      <c r="BI77" s="2">
        <f t="shared" si="260"/>
        <v>0.18807856098965095</v>
      </c>
      <c r="BJ77" s="2">
        <f t="shared" si="261"/>
        <v>3.9605479265328695E-5</v>
      </c>
      <c r="BK77" s="2">
        <f t="shared" si="205"/>
        <v>6.6957258525772827E-3</v>
      </c>
      <c r="BL77" s="2">
        <f t="shared" si="262"/>
        <v>0.63082791503045443</v>
      </c>
      <c r="BM77" s="2">
        <f t="shared" si="263"/>
        <v>2.3978381573957555E-2</v>
      </c>
      <c r="BN77" s="2">
        <f t="shared" si="263"/>
        <v>0.1060896450489229</v>
      </c>
      <c r="BO77" s="2">
        <f t="shared" si="264"/>
        <v>5.9213398798106152</v>
      </c>
      <c r="BP77" s="2">
        <f t="shared" si="265"/>
        <v>94.078660120189383</v>
      </c>
      <c r="BQ77" s="10">
        <v>670</v>
      </c>
      <c r="BR77" s="2">
        <f t="shared" si="226"/>
        <v>11.166666666666666</v>
      </c>
      <c r="BS77" s="13">
        <v>22420</v>
      </c>
      <c r="BT77" s="11">
        <v>600</v>
      </c>
      <c r="BU77" s="11">
        <v>700</v>
      </c>
      <c r="BV77" s="2">
        <f t="shared" si="266"/>
        <v>7005</v>
      </c>
      <c r="BW77" s="2">
        <f t="shared" si="227"/>
        <v>5.0213704095137889E-2</v>
      </c>
      <c r="BX77" s="2">
        <f t="shared" si="267"/>
        <v>4.4776771996560888E-5</v>
      </c>
      <c r="BY77" s="2">
        <f t="shared" si="268"/>
        <v>2.7012256762171512E-2</v>
      </c>
      <c r="BZ77" s="2">
        <f t="shared" si="228"/>
        <v>0.11947885194074552</v>
      </c>
      <c r="CA77" s="2">
        <f t="shared" si="229"/>
        <v>3.9018770166821138E-5</v>
      </c>
      <c r="CB77" s="2">
        <f t="shared" si="230"/>
        <v>6.5401768699568314E-3</v>
      </c>
      <c r="CC77" s="2">
        <f t="shared" si="231"/>
        <v>0.621307003594045</v>
      </c>
      <c r="CD77" s="2">
        <f t="shared" si="232"/>
        <v>2.3538656122225207E-2</v>
      </c>
      <c r="CE77" s="2">
        <f t="shared" si="232"/>
        <v>0.10411464819370325</v>
      </c>
      <c r="CF77" s="2">
        <f t="shared" si="269"/>
        <v>5.0014982854514054</v>
      </c>
      <c r="CG77" s="2">
        <f t="shared" si="270"/>
        <v>94.998501714548595</v>
      </c>
      <c r="CH77" s="40">
        <v>670</v>
      </c>
      <c r="CI77" s="40">
        <v>11.166666666666666</v>
      </c>
      <c r="CJ77" s="40">
        <v>50193</v>
      </c>
      <c r="CK77" s="40">
        <v>690</v>
      </c>
      <c r="CL77" s="40">
        <v>725</v>
      </c>
      <c r="CM77" s="40">
        <v>21750</v>
      </c>
      <c r="CN77" s="40">
        <v>0.10592310581182413</v>
      </c>
      <c r="CO77" s="40">
        <v>9.4454190217026619E-5</v>
      </c>
      <c r="CP77" s="40">
        <v>5.6586703139163502E-2</v>
      </c>
      <c r="CQ77" s="40">
        <v>0.24937071161901433</v>
      </c>
      <c r="CR77" s="40">
        <v>7.2758412960312929E-5</v>
      </c>
      <c r="CS77" s="40">
        <v>1.2569662413123638E-2</v>
      </c>
      <c r="CT77" s="40">
        <v>1.1542948847474706</v>
      </c>
      <c r="CU77" s="40">
        <v>4.3588947251592888E-2</v>
      </c>
      <c r="CV77" s="40">
        <v>0.19209118382672544</v>
      </c>
      <c r="CW77" s="40">
        <v>8.1681872742816815</v>
      </c>
      <c r="CX77" s="40">
        <v>91.831812725718322</v>
      </c>
      <c r="CY77" s="10">
        <v>700</v>
      </c>
      <c r="CZ77" s="2">
        <f t="shared" si="233"/>
        <v>11.666666666666666</v>
      </c>
      <c r="DA77" s="2">
        <v>41011</v>
      </c>
      <c r="DB77" s="11">
        <v>650</v>
      </c>
      <c r="DC77" s="11">
        <v>724</v>
      </c>
      <c r="DD77" s="2">
        <f t="shared" si="271"/>
        <v>7230</v>
      </c>
      <c r="DE77" s="2">
        <f t="shared" si="234"/>
        <v>9.1851660064482601E-2</v>
      </c>
      <c r="DF77" s="2">
        <f t="shared" si="235"/>
        <v>8.1906342388535179E-5</v>
      </c>
      <c r="DG77" s="2">
        <f t="shared" si="272"/>
        <v>4.8917924393299027E-2</v>
      </c>
      <c r="DH77" s="2">
        <f t="shared" si="236"/>
        <v>0.21514205340648276</v>
      </c>
      <c r="DI77" s="2">
        <f t="shared" si="237"/>
        <v>7.6725798994997288E-5</v>
      </c>
      <c r="DJ77" s="2">
        <f t="shared" si="238"/>
        <v>1.3247605423780102E-2</v>
      </c>
      <c r="DK77" s="2">
        <f t="shared" si="239"/>
        <v>1.2147900005804959</v>
      </c>
      <c r="DL77" s="2">
        <f t="shared" si="240"/>
        <v>4.5823885242592621E-2</v>
      </c>
      <c r="DM77" s="2">
        <f t="shared" si="240"/>
        <v>0.20153440458534408</v>
      </c>
      <c r="DN77" s="2">
        <f t="shared" si="273"/>
        <v>8.3011637408910079</v>
      </c>
      <c r="DO77" s="2">
        <f t="shared" si="241"/>
        <v>91.698836259108987</v>
      </c>
      <c r="DP77" s="6"/>
      <c r="DQ77" s="2"/>
      <c r="DS77" s="11">
        <v>470</v>
      </c>
      <c r="DT77" s="11">
        <v>749</v>
      </c>
      <c r="DU77" s="2">
        <f>(DT77+DT76)/2*(DS77-DS76)</f>
        <v>7495</v>
      </c>
      <c r="EX77" s="2"/>
      <c r="EY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>
        <v>670</v>
      </c>
      <c r="FP77" s="2">
        <f t="shared" si="242"/>
        <v>11.166666666666666</v>
      </c>
      <c r="GH77" s="2"/>
      <c r="GI77" s="2">
        <v>335</v>
      </c>
      <c r="GJ77" s="11">
        <v>773</v>
      </c>
      <c r="GK77" s="2">
        <f t="shared" si="274"/>
        <v>3867.5</v>
      </c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KR77" s="2"/>
      <c r="KS77" s="2"/>
      <c r="LI77" s="10"/>
      <c r="LK77" s="2"/>
    </row>
    <row r="78" spans="1:323" x14ac:dyDescent="0.25">
      <c r="A78" s="10">
        <v>910</v>
      </c>
      <c r="B78" s="2">
        <f t="shared" si="206"/>
        <v>15.166666666666666</v>
      </c>
      <c r="C78" s="2">
        <v>24274</v>
      </c>
      <c r="D78" s="11">
        <v>980</v>
      </c>
      <c r="E78" s="11">
        <v>675</v>
      </c>
      <c r="F78" s="2">
        <f t="shared" si="243"/>
        <v>6755</v>
      </c>
      <c r="G78" s="2">
        <f t="shared" si="244"/>
        <v>5.1069796022458529E-2</v>
      </c>
      <c r="H78" s="2">
        <f t="shared" si="245"/>
        <v>4.5540169832440592E-5</v>
      </c>
      <c r="I78" s="2">
        <f t="shared" si="246"/>
        <v>2.7426536326128743E-2</v>
      </c>
      <c r="J78" s="2">
        <f t="shared" si="207"/>
        <v>0.12121797384458778</v>
      </c>
      <c r="K78" s="2">
        <f t="shared" si="208"/>
        <v>1.6683067411974721E-5</v>
      </c>
      <c r="L78" s="2">
        <f t="shared" si="201"/>
        <v>2.7439804063744571E-3</v>
      </c>
      <c r="M78" s="2">
        <f t="shared" si="209"/>
        <v>0.26544494640237687</v>
      </c>
      <c r="N78" s="2">
        <f t="shared" si="210"/>
        <v>1.0047366008719555E-2</v>
      </c>
      <c r="O78" s="2">
        <f t="shared" si="210"/>
        <v>4.4406677371494292E-2</v>
      </c>
      <c r="P78" s="2">
        <f t="shared" si="247"/>
        <v>3.2628127424926929</v>
      </c>
      <c r="Q78" s="2">
        <f t="shared" si="248"/>
        <v>96.737187257507301</v>
      </c>
      <c r="R78" s="10">
        <v>1340</v>
      </c>
      <c r="S78" s="2">
        <f t="shared" si="211"/>
        <v>22.333333333333332</v>
      </c>
      <c r="T78" s="2">
        <v>23400</v>
      </c>
      <c r="U78" s="11">
        <v>1320</v>
      </c>
      <c r="V78" s="11">
        <v>675</v>
      </c>
      <c r="W78" s="2">
        <f t="shared" si="249"/>
        <v>6750</v>
      </c>
      <c r="X78" s="2">
        <f t="shared" si="212"/>
        <v>6.6900115625249362E-2</v>
      </c>
      <c r="Y78" s="2">
        <f t="shared" si="213"/>
        <v>5.9656447933412014E-5</v>
      </c>
      <c r="Z78" s="2">
        <f t="shared" si="250"/>
        <v>3.6401140806959123E-2</v>
      </c>
      <c r="AA78" s="2">
        <f t="shared" si="214"/>
        <v>0.16054982537207194</v>
      </c>
      <c r="AB78" s="2">
        <f t="shared" si="215"/>
        <v>2.2095054071414502E-5</v>
      </c>
      <c r="AC78" s="2">
        <f t="shared" si="202"/>
        <v>3.7621288095625468E-3</v>
      </c>
      <c r="AD78" s="2">
        <f t="shared" si="216"/>
        <v>0.35082651748832167</v>
      </c>
      <c r="AE78" s="2">
        <f t="shared" si="217"/>
        <v>1.3481948762498742E-2</v>
      </c>
      <c r="AF78" s="2">
        <f t="shared" si="217"/>
        <v>5.946309570277488E-2</v>
      </c>
      <c r="AG78" s="2">
        <f t="shared" si="251"/>
        <v>6.7478719504250284</v>
      </c>
      <c r="AH78" s="2">
        <f t="shared" si="218"/>
        <v>93.252128049574978</v>
      </c>
      <c r="AI78" s="2">
        <v>1510</v>
      </c>
      <c r="AJ78" s="2">
        <f t="shared" si="219"/>
        <v>25.166666666666668</v>
      </c>
      <c r="AK78" s="35">
        <v>33886</v>
      </c>
      <c r="AL78" s="35">
        <v>1030</v>
      </c>
      <c r="AM78" s="35">
        <v>675</v>
      </c>
      <c r="AN78" s="2">
        <f t="shared" si="252"/>
        <v>6750</v>
      </c>
      <c r="AO78" s="2">
        <f t="shared" si="203"/>
        <v>6.6990978054664072E-2</v>
      </c>
      <c r="AP78" s="2">
        <f t="shared" si="253"/>
        <v>5.9737472154952174E-5</v>
      </c>
      <c r="AQ78" s="2">
        <f t="shared" si="254"/>
        <v>3.5819741942832634E-2</v>
      </c>
      <c r="AR78" s="2">
        <f t="shared" si="220"/>
        <v>0.15886417920839047</v>
      </c>
      <c r="AS78" s="2">
        <f t="shared" si="221"/>
        <v>2.5753170783075855E-5</v>
      </c>
      <c r="AT78" s="2">
        <f t="shared" si="204"/>
        <v>4.4880796630822435E-3</v>
      </c>
      <c r="AU78" s="2">
        <f t="shared" si="222"/>
        <v>0.41118450384112171</v>
      </c>
      <c r="AV78" s="2">
        <f t="shared" si="223"/>
        <v>1.5442098541878158E-2</v>
      </c>
      <c r="AW78" s="2">
        <f t="shared" si="223"/>
        <v>6.8487269227840722E-2</v>
      </c>
      <c r="AX78" s="2">
        <f t="shared" si="255"/>
        <v>8.3829756357899026</v>
      </c>
      <c r="AY78" s="2">
        <f t="shared" si="256"/>
        <v>91.617024364210096</v>
      </c>
      <c r="AZ78" s="2">
        <v>800</v>
      </c>
      <c r="BA78" s="2">
        <f t="shared" si="224"/>
        <v>13.333333333333334</v>
      </c>
      <c r="BB78" s="2">
        <v>34588</v>
      </c>
      <c r="BC78" s="11">
        <v>790</v>
      </c>
      <c r="BD78" s="11">
        <v>701</v>
      </c>
      <c r="BE78" s="2">
        <f t="shared" si="257"/>
        <v>7020</v>
      </c>
      <c r="BF78" s="2">
        <f t="shared" si="225"/>
        <v>8.0296954544704702E-2</v>
      </c>
      <c r="BG78" s="2">
        <f t="shared" si="258"/>
        <v>7.1602732569864277E-5</v>
      </c>
      <c r="BH78" s="2">
        <f t="shared" si="259"/>
        <v>4.2544916109909951E-2</v>
      </c>
      <c r="BI78" s="2">
        <f t="shared" si="260"/>
        <v>0.18823518321347649</v>
      </c>
      <c r="BJ78" s="2">
        <f t="shared" si="261"/>
        <v>4.0389017803142657E-5</v>
      </c>
      <c r="BK78" s="2">
        <f t="shared" si="205"/>
        <v>6.835906406457727E-3</v>
      </c>
      <c r="BL78" s="2">
        <f t="shared" si="262"/>
        <v>0.64330795545223241</v>
      </c>
      <c r="BM78" s="2">
        <f t="shared" si="263"/>
        <v>2.3998349545990564E-2</v>
      </c>
      <c r="BN78" s="2">
        <f t="shared" si="263"/>
        <v>0.1061779910892424</v>
      </c>
      <c r="BO78" s="2">
        <f t="shared" si="264"/>
        <v>6.0275178708998576</v>
      </c>
      <c r="BP78" s="2">
        <f t="shared" si="265"/>
        <v>93.972482129100143</v>
      </c>
      <c r="BQ78" s="10">
        <v>680</v>
      </c>
      <c r="BR78" s="2">
        <f t="shared" si="226"/>
        <v>11.333333333333334</v>
      </c>
      <c r="BS78" s="2">
        <v>22512</v>
      </c>
      <c r="BT78" s="11">
        <v>610</v>
      </c>
      <c r="BU78" s="11">
        <v>701</v>
      </c>
      <c r="BV78" s="2">
        <f t="shared" si="266"/>
        <v>7005</v>
      </c>
      <c r="BW78" s="2">
        <f t="shared" si="227"/>
        <v>5.0419754977241035E-2</v>
      </c>
      <c r="BX78" s="2">
        <f t="shared" si="267"/>
        <v>4.4960512541774251E-5</v>
      </c>
      <c r="BY78" s="2">
        <f t="shared" si="268"/>
        <v>2.6921185361500545E-2</v>
      </c>
      <c r="BZ78" s="2">
        <f t="shared" si="228"/>
        <v>0.11907603086242524</v>
      </c>
      <c r="CA78" s="2">
        <f t="shared" si="229"/>
        <v>3.9178882872233603E-5</v>
      </c>
      <c r="CB78" s="2">
        <f t="shared" si="230"/>
        <v>6.5741951180148693E-3</v>
      </c>
      <c r="CC78" s="2">
        <f t="shared" si="231"/>
        <v>0.62385652385857016</v>
      </c>
      <c r="CD78" s="2">
        <f t="shared" si="232"/>
        <v>2.3459295911716423E-2</v>
      </c>
      <c r="CE78" s="2">
        <f t="shared" si="232"/>
        <v>0.10376362728771796</v>
      </c>
      <c r="CF78" s="2">
        <f t="shared" si="269"/>
        <v>5.105261912739123</v>
      </c>
      <c r="CG78" s="2">
        <f t="shared" si="270"/>
        <v>94.894738087260876</v>
      </c>
      <c r="CH78" s="40">
        <v>680</v>
      </c>
      <c r="CI78" s="40">
        <v>11.333333333333334</v>
      </c>
      <c r="CJ78" s="40">
        <v>50345</v>
      </c>
      <c r="CK78" s="40">
        <v>700</v>
      </c>
      <c r="CL78" s="40">
        <v>725</v>
      </c>
      <c r="CM78" s="40">
        <v>7250</v>
      </c>
      <c r="CN78" s="40">
        <v>0.10624387388871527</v>
      </c>
      <c r="CO78" s="40">
        <v>9.4740226853868147E-5</v>
      </c>
      <c r="CP78" s="40">
        <v>5.6758325121268424E-2</v>
      </c>
      <c r="CQ78" s="40">
        <v>0.25012702880013232</v>
      </c>
      <c r="CR78" s="40">
        <v>7.2978748042295809E-5</v>
      </c>
      <c r="CS78" s="40">
        <v>1.2634235345436402E-2</v>
      </c>
      <c r="CT78" s="40">
        <v>1.1577904483217061</v>
      </c>
      <c r="CU78" s="40">
        <v>4.3721148300782615E-2</v>
      </c>
      <c r="CV78" s="40">
        <v>0.19267377775576472</v>
      </c>
      <c r="CW78" s="40">
        <v>8.3608610520374462</v>
      </c>
      <c r="CX78" s="40">
        <v>91.63913894796255</v>
      </c>
      <c r="CY78" s="10">
        <v>710</v>
      </c>
      <c r="CZ78" s="2">
        <f t="shared" si="233"/>
        <v>11.833333333333334</v>
      </c>
      <c r="DA78" s="2">
        <v>41883</v>
      </c>
      <c r="DB78" s="11">
        <v>660</v>
      </c>
      <c r="DC78" s="11">
        <v>724</v>
      </c>
      <c r="DD78" s="2">
        <f t="shared" si="271"/>
        <v>7240</v>
      </c>
      <c r="DE78" s="2">
        <f t="shared" si="234"/>
        <v>9.3804664077460312E-2</v>
      </c>
      <c r="DF78" s="2">
        <f t="shared" si="235"/>
        <v>8.3647883208383579E-5</v>
      </c>
      <c r="DG78" s="2">
        <f t="shared" si="272"/>
        <v>4.9666267679075629E-2</v>
      </c>
      <c r="DH78" s="2">
        <f t="shared" si="236"/>
        <v>0.21843328281066798</v>
      </c>
      <c r="DI78" s="2">
        <f t="shared" si="237"/>
        <v>7.8357188054606604E-5</v>
      </c>
      <c r="DJ78" s="2">
        <f t="shared" si="238"/>
        <v>1.3559540660884753E-2</v>
      </c>
      <c r="DK78" s="2">
        <f t="shared" si="239"/>
        <v>1.2406195799739803</v>
      </c>
      <c r="DL78" s="2">
        <f t="shared" si="240"/>
        <v>4.6524896114881163E-2</v>
      </c>
      <c r="DM78" s="2">
        <f t="shared" si="240"/>
        <v>0.20461746504620634</v>
      </c>
      <c r="DN78" s="2">
        <f t="shared" si="273"/>
        <v>8.5057812059372147</v>
      </c>
      <c r="DO78" s="2">
        <f t="shared" si="241"/>
        <v>91.494218794062789</v>
      </c>
      <c r="DP78" s="6"/>
      <c r="DQ78" s="2"/>
      <c r="DS78" s="11">
        <v>480</v>
      </c>
      <c r="DT78" s="11">
        <v>749</v>
      </c>
      <c r="DU78" s="2">
        <f>(DT78+DT77)/2*(DS78-DS77)</f>
        <v>7490</v>
      </c>
      <c r="EX78" s="2"/>
      <c r="EY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>
        <v>680</v>
      </c>
      <c r="FP78" s="2">
        <f t="shared" si="242"/>
        <v>11.333333333333334</v>
      </c>
      <c r="GH78" s="2"/>
      <c r="GI78" s="2">
        <v>340</v>
      </c>
      <c r="GJ78" s="11">
        <v>774</v>
      </c>
      <c r="GK78" s="2">
        <f t="shared" si="274"/>
        <v>3867.5</v>
      </c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KR78" s="2"/>
      <c r="KS78" s="2"/>
      <c r="LI78" s="10"/>
      <c r="LK78" s="2"/>
    </row>
    <row r="79" spans="1:323" x14ac:dyDescent="0.25">
      <c r="A79" s="10">
        <v>920</v>
      </c>
      <c r="B79" s="2">
        <f t="shared" si="206"/>
        <v>15.333333333333334</v>
      </c>
      <c r="C79" s="2">
        <v>23779</v>
      </c>
      <c r="D79" s="11">
        <v>990</v>
      </c>
      <c r="E79" s="11">
        <v>675</v>
      </c>
      <c r="F79" s="2">
        <f t="shared" si="243"/>
        <v>6750</v>
      </c>
      <c r="G79" s="2">
        <f t="shared" si="244"/>
        <v>5.0028371080911321E-2</v>
      </c>
      <c r="H79" s="2">
        <f t="shared" si="245"/>
        <v>4.4611506074219549E-5</v>
      </c>
      <c r="I79" s="2">
        <f t="shared" si="246"/>
        <v>2.7045502771998041E-2</v>
      </c>
      <c r="J79" s="2">
        <f t="shared" si="207"/>
        <v>0.1195339071855936</v>
      </c>
      <c r="K79" s="2">
        <f t="shared" si="208"/>
        <v>1.6342863145313796E-5</v>
      </c>
      <c r="L79" s="2">
        <f t="shared" si="201"/>
        <v>2.6892419701681613E-3</v>
      </c>
      <c r="M79" s="2">
        <f t="shared" si="209"/>
        <v>0.26003194284016323</v>
      </c>
      <c r="N79" s="2">
        <f t="shared" si="210"/>
        <v>9.9077791671865548E-3</v>
      </c>
      <c r="O79" s="2">
        <f t="shared" si="210"/>
        <v>4.3789740770211673E-2</v>
      </c>
      <c r="P79" s="2">
        <f t="shared" si="247"/>
        <v>3.3066024832629046</v>
      </c>
      <c r="Q79" s="2">
        <f t="shared" si="248"/>
        <v>96.693397516737093</v>
      </c>
      <c r="R79" s="10">
        <v>1350</v>
      </c>
      <c r="S79" s="2">
        <f t="shared" si="211"/>
        <v>22.5</v>
      </c>
      <c r="T79" s="2">
        <v>23726</v>
      </c>
      <c r="U79" s="11">
        <v>1330</v>
      </c>
      <c r="V79" s="11">
        <v>676</v>
      </c>
      <c r="W79" s="2">
        <f t="shared" si="249"/>
        <v>6755</v>
      </c>
      <c r="X79" s="2">
        <f t="shared" si="212"/>
        <v>6.7832142877122498E-2</v>
      </c>
      <c r="Y79" s="2">
        <f t="shared" si="213"/>
        <v>6.0487559131116819E-5</v>
      </c>
      <c r="Z79" s="2">
        <f t="shared" si="250"/>
        <v>3.6043202119358644E-2</v>
      </c>
      <c r="AA79" s="2">
        <f t="shared" si="214"/>
        <v>0.15897111128470523</v>
      </c>
      <c r="AB79" s="2">
        <f t="shared" si="215"/>
        <v>2.2402874055486348E-5</v>
      </c>
      <c r="AC79" s="2">
        <f t="shared" si="202"/>
        <v>3.8169513551131848E-3</v>
      </c>
      <c r="AD79" s="2">
        <f t="shared" si="216"/>
        <v>0.35571410059521041</v>
      </c>
      <c r="AE79" s="2">
        <f t="shared" si="217"/>
        <v>1.3349378438070252E-2</v>
      </c>
      <c r="AF79" s="2">
        <f t="shared" si="217"/>
        <v>5.8878384840294333E-2</v>
      </c>
      <c r="AG79" s="2">
        <f t="shared" si="251"/>
        <v>6.8067503352653231</v>
      </c>
      <c r="AH79" s="2">
        <f t="shared" si="218"/>
        <v>93.19324966473468</v>
      </c>
      <c r="AI79" s="2">
        <v>1520</v>
      </c>
      <c r="AJ79" s="2">
        <f t="shared" si="219"/>
        <v>25.333333333333332</v>
      </c>
      <c r="AK79" s="35">
        <v>33349</v>
      </c>
      <c r="AL79" s="35">
        <v>1040</v>
      </c>
      <c r="AM79" s="35">
        <v>676</v>
      </c>
      <c r="AN79" s="2">
        <f t="shared" si="252"/>
        <v>6755</v>
      </c>
      <c r="AO79" s="2">
        <f t="shared" si="203"/>
        <v>6.5929355106680992E-2</v>
      </c>
      <c r="AP79" s="2">
        <f t="shared" si="253"/>
        <v>5.8790797346854149E-5</v>
      </c>
      <c r="AQ79" s="2">
        <f t="shared" si="254"/>
        <v>3.5558480850541897E-2</v>
      </c>
      <c r="AR79" s="2">
        <f t="shared" si="220"/>
        <v>0.15770545983369214</v>
      </c>
      <c r="AS79" s="2">
        <f t="shared" si="221"/>
        <v>2.5345053781644234E-5</v>
      </c>
      <c r="AT79" s="2">
        <f t="shared" si="204"/>
        <v>4.4202361278559811E-3</v>
      </c>
      <c r="AU79" s="2">
        <f t="shared" si="222"/>
        <v>0.40466835916300431</v>
      </c>
      <c r="AV79" s="2">
        <f t="shared" si="223"/>
        <v>1.5329467369416027E-2</v>
      </c>
      <c r="AW79" s="2">
        <f t="shared" si="223"/>
        <v>6.7987738583677182E-2</v>
      </c>
      <c r="AX79" s="2">
        <f t="shared" si="255"/>
        <v>8.450963374373579</v>
      </c>
      <c r="AY79" s="2">
        <f t="shared" si="256"/>
        <v>91.549036625626428</v>
      </c>
      <c r="AZ79" s="2">
        <v>810</v>
      </c>
      <c r="BA79" s="2">
        <f t="shared" si="224"/>
        <v>13.5</v>
      </c>
      <c r="BB79" s="2">
        <v>33813</v>
      </c>
      <c r="BC79" s="11">
        <v>800</v>
      </c>
      <c r="BD79" s="11">
        <v>701</v>
      </c>
      <c r="BE79" s="2">
        <f t="shared" si="257"/>
        <v>7010</v>
      </c>
      <c r="BF79" s="2">
        <f t="shared" si="225"/>
        <v>7.8497771597666813E-2</v>
      </c>
      <c r="BG79" s="2">
        <f t="shared" si="258"/>
        <v>6.9998357707436672E-5</v>
      </c>
      <c r="BH79" s="2">
        <f t="shared" si="259"/>
        <v>4.2480327083190286E-2</v>
      </c>
      <c r="BI79" s="2">
        <f t="shared" si="260"/>
        <v>0.18794941634895268</v>
      </c>
      <c r="BJ79" s="2">
        <f t="shared" si="261"/>
        <v>3.9484036630555743E-5</v>
      </c>
      <c r="BK79" s="2">
        <f t="shared" si="205"/>
        <v>6.6902846520501078E-3</v>
      </c>
      <c r="BL79" s="2">
        <f t="shared" si="262"/>
        <v>0.62889360176090903</v>
      </c>
      <c r="BM79" s="2">
        <f t="shared" si="263"/>
        <v>2.3961916754912788E-2</v>
      </c>
      <c r="BN79" s="2">
        <f t="shared" si="263"/>
        <v>0.10601679831392261</v>
      </c>
      <c r="BO79" s="2">
        <f t="shared" si="264"/>
        <v>6.1335346692137804</v>
      </c>
      <c r="BP79" s="2">
        <f t="shared" si="265"/>
        <v>93.866465330786212</v>
      </c>
      <c r="BQ79" s="10">
        <v>690</v>
      </c>
      <c r="BR79" s="2">
        <f t="shared" si="226"/>
        <v>11.5</v>
      </c>
      <c r="BS79" s="2">
        <v>23086</v>
      </c>
      <c r="BT79" s="11">
        <v>620</v>
      </c>
      <c r="BU79" s="11">
        <v>701</v>
      </c>
      <c r="BV79" s="2">
        <f t="shared" si="266"/>
        <v>7010</v>
      </c>
      <c r="BW79" s="2">
        <f t="shared" si="227"/>
        <v>5.1705333306884621E-2</v>
      </c>
      <c r="BX79" s="2">
        <f t="shared" si="267"/>
        <v>4.6106893769518501E-5</v>
      </c>
      <c r="BY79" s="2">
        <f t="shared" si="268"/>
        <v>2.7320221893387828E-2</v>
      </c>
      <c r="BZ79" s="2">
        <f t="shared" si="228"/>
        <v>0.1208410232187498</v>
      </c>
      <c r="CA79" s="2">
        <f t="shared" si="229"/>
        <v>4.0177846925567924E-5</v>
      </c>
      <c r="CB79" s="2">
        <f t="shared" si="230"/>
        <v>6.7493102333130621E-3</v>
      </c>
      <c r="CC79" s="2">
        <f t="shared" si="231"/>
        <v>0.63976331333506353</v>
      </c>
      <c r="CD79" s="2">
        <f t="shared" si="232"/>
        <v>2.3807018939340459E-2</v>
      </c>
      <c r="CE79" s="2">
        <f t="shared" si="232"/>
        <v>0.1053016530994695</v>
      </c>
      <c r="CF79" s="2">
        <f t="shared" si="269"/>
        <v>5.2105635658385925</v>
      </c>
      <c r="CG79" s="2">
        <f t="shared" si="270"/>
        <v>94.789436434161402</v>
      </c>
      <c r="CH79" s="40">
        <v>690</v>
      </c>
      <c r="CI79" s="40">
        <v>11.5</v>
      </c>
      <c r="CJ79" s="40">
        <v>50499</v>
      </c>
      <c r="CK79" s="40">
        <v>710</v>
      </c>
      <c r="CL79" s="40">
        <v>725</v>
      </c>
      <c r="CM79" s="40">
        <v>7250</v>
      </c>
      <c r="CN79" s="40">
        <v>0.10656886259819709</v>
      </c>
      <c r="CO79" s="40">
        <v>9.5030027130668158E-5</v>
      </c>
      <c r="CP79" s="40">
        <v>5.6931076195360891E-2</v>
      </c>
      <c r="CQ79" s="40">
        <v>0.25088832175217868</v>
      </c>
      <c r="CR79" s="40">
        <v>7.3201982270094289E-5</v>
      </c>
      <c r="CS79" s="40">
        <v>1.2699664786555777E-2</v>
      </c>
      <c r="CT79" s="40">
        <v>1.1613320061534977</v>
      </c>
      <c r="CU79" s="40">
        <v>4.3854219093717027E-2</v>
      </c>
      <c r="CV79" s="40">
        <v>0.1932602045396003</v>
      </c>
      <c r="CW79" s="40">
        <v>8.5541212565770461</v>
      </c>
      <c r="CX79" s="40">
        <v>91.445878743422952</v>
      </c>
      <c r="CY79" s="10">
        <v>720</v>
      </c>
      <c r="CZ79" s="2">
        <f t="shared" si="233"/>
        <v>12</v>
      </c>
      <c r="DA79" s="2">
        <v>42064</v>
      </c>
      <c r="DB79" s="11">
        <v>670</v>
      </c>
      <c r="DC79" s="11">
        <v>724</v>
      </c>
      <c r="DD79" s="2">
        <f t="shared" si="271"/>
        <v>7240</v>
      </c>
      <c r="DE79" s="2">
        <f t="shared" si="234"/>
        <v>9.4210046791163238E-2</v>
      </c>
      <c r="DF79" s="2">
        <f t="shared" si="235"/>
        <v>8.4009372759292469E-5</v>
      </c>
      <c r="DG79" s="2">
        <f t="shared" si="272"/>
        <v>5.0297176790302815E-2</v>
      </c>
      <c r="DH79" s="2">
        <f t="shared" si="236"/>
        <v>0.22120803426191452</v>
      </c>
      <c r="DI79" s="2">
        <f t="shared" si="237"/>
        <v>7.8695813536016322E-5</v>
      </c>
      <c r="DJ79" s="2">
        <f t="shared" si="238"/>
        <v>1.3649051525187276E-2</v>
      </c>
      <c r="DK79" s="2">
        <f t="shared" si="239"/>
        <v>1.2459809949627654</v>
      </c>
      <c r="DL79" s="2">
        <f t="shared" si="240"/>
        <v>4.7115900477186876E-2</v>
      </c>
      <c r="DM79" s="2">
        <f t="shared" si="240"/>
        <v>0.20721671457806212</v>
      </c>
      <c r="DN79" s="2">
        <f t="shared" si="273"/>
        <v>8.7129979205152761</v>
      </c>
      <c r="DO79" s="2">
        <f t="shared" si="241"/>
        <v>91.287002079484722</v>
      </c>
      <c r="DP79" s="6"/>
      <c r="DQ79" s="2"/>
      <c r="EX79" s="2"/>
      <c r="EY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9">
        <v>690</v>
      </c>
      <c r="FP79" s="2">
        <f t="shared" si="242"/>
        <v>11.5</v>
      </c>
      <c r="GH79" s="2"/>
      <c r="GI79" s="2">
        <v>345</v>
      </c>
      <c r="GJ79" s="11">
        <v>774</v>
      </c>
      <c r="GK79" s="2">
        <f t="shared" si="274"/>
        <v>3870</v>
      </c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9"/>
      <c r="HO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KR79" s="9"/>
      <c r="KS79" s="2"/>
      <c r="LI79" s="10"/>
      <c r="LK79" s="2"/>
    </row>
    <row r="80" spans="1:323" x14ac:dyDescent="0.25">
      <c r="A80" s="10">
        <v>930</v>
      </c>
      <c r="B80" s="2">
        <f t="shared" si="206"/>
        <v>15.5</v>
      </c>
      <c r="C80" s="2">
        <v>23988</v>
      </c>
      <c r="D80" s="11">
        <v>1000</v>
      </c>
      <c r="E80" s="11">
        <v>676</v>
      </c>
      <c r="F80" s="2">
        <f t="shared" si="243"/>
        <v>6755</v>
      </c>
      <c r="G80" s="2">
        <f t="shared" si="244"/>
        <v>5.0468083834009025E-2</v>
      </c>
      <c r="H80" s="2">
        <f t="shared" si="245"/>
        <v>4.500360854991287E-5</v>
      </c>
      <c r="I80" s="2">
        <f t="shared" si="246"/>
        <v>2.6884534387239728E-2</v>
      </c>
      <c r="J80" s="2">
        <f t="shared" si="207"/>
        <v>0.11882246986731841</v>
      </c>
      <c r="K80" s="2">
        <f t="shared" si="208"/>
        <v>1.6486504946792849E-5</v>
      </c>
      <c r="L80" s="2">
        <f t="shared" si="201"/>
        <v>2.714100262835899E-3</v>
      </c>
      <c r="M80" s="2">
        <f t="shared" si="209"/>
        <v>0.26231743323309786</v>
      </c>
      <c r="N80" s="2">
        <f t="shared" si="210"/>
        <v>9.8488104276319953E-3</v>
      </c>
      <c r="O80" s="2">
        <f t="shared" si="210"/>
        <v>4.352911467277177E-2</v>
      </c>
      <c r="P80" s="2">
        <f t="shared" si="247"/>
        <v>3.3501315979356763</v>
      </c>
      <c r="Q80" s="2">
        <f t="shared" si="248"/>
        <v>96.649868402064328</v>
      </c>
      <c r="R80" s="10">
        <v>1360</v>
      </c>
      <c r="S80" s="2">
        <f t="shared" si="211"/>
        <v>22.666666666666668</v>
      </c>
      <c r="T80" s="2">
        <v>24304</v>
      </c>
      <c r="U80" s="11">
        <v>1340</v>
      </c>
      <c r="V80" s="11">
        <v>675</v>
      </c>
      <c r="W80" s="2">
        <f t="shared" si="249"/>
        <v>6755</v>
      </c>
      <c r="X80" s="2">
        <f t="shared" si="212"/>
        <v>6.9484632912652153E-2</v>
      </c>
      <c r="Y80" s="2">
        <f t="shared" si="213"/>
        <v>6.196112438348913E-5</v>
      </c>
      <c r="Z80" s="2">
        <f t="shared" si="250"/>
        <v>3.6734605054381787E-2</v>
      </c>
      <c r="AA80" s="2">
        <f t="shared" si="214"/>
        <v>0.16202059319705456</v>
      </c>
      <c r="AB80" s="2">
        <f t="shared" si="215"/>
        <v>2.2948640775711884E-5</v>
      </c>
      <c r="AC80" s="2">
        <f t="shared" si="202"/>
        <v>3.9124571231091889E-3</v>
      </c>
      <c r="AD80" s="2">
        <f t="shared" si="216"/>
        <v>0.36437981542889625</v>
      </c>
      <c r="AE80" s="2">
        <f t="shared" si="217"/>
        <v>1.3605454449359471E-2</v>
      </c>
      <c r="AF80" s="2">
        <f t="shared" si="217"/>
        <v>6.0007826335342213E-2</v>
      </c>
      <c r="AG80" s="2">
        <f t="shared" si="251"/>
        <v>6.8667581616006652</v>
      </c>
      <c r="AH80" s="2">
        <f t="shared" si="218"/>
        <v>93.133241838399329</v>
      </c>
      <c r="AI80" s="2">
        <v>1530</v>
      </c>
      <c r="AJ80" s="2">
        <f t="shared" si="219"/>
        <v>25.5</v>
      </c>
      <c r="AK80" s="35">
        <v>33726</v>
      </c>
      <c r="AL80" s="35">
        <v>1050</v>
      </c>
      <c r="AM80" s="35">
        <v>675</v>
      </c>
      <c r="AN80" s="2">
        <f t="shared" si="252"/>
        <v>6755</v>
      </c>
      <c r="AO80" s="2">
        <f t="shared" si="203"/>
        <v>6.6674665816903747E-2</v>
      </c>
      <c r="AP80" s="2">
        <f t="shared" si="253"/>
        <v>5.9455408897418304E-5</v>
      </c>
      <c r="AQ80" s="2">
        <f t="shared" si="254"/>
        <v>3.5473861873281741E-2</v>
      </c>
      <c r="AR80" s="2">
        <f t="shared" si="220"/>
        <v>0.15733016610909345</v>
      </c>
      <c r="AS80" s="2">
        <f t="shared" si="221"/>
        <v>2.5631571676504047E-5</v>
      </c>
      <c r="AT80" s="2">
        <f t="shared" si="204"/>
        <v>4.4735198100844271E-3</v>
      </c>
      <c r="AU80" s="2">
        <f t="shared" si="222"/>
        <v>0.40924300822008114</v>
      </c>
      <c r="AV80" s="2">
        <f t="shared" si="223"/>
        <v>1.5292987637444485E-2</v>
      </c>
      <c r="AW80" s="2">
        <f t="shared" si="223"/>
        <v>6.7825947281923787E-2</v>
      </c>
      <c r="AX80" s="2">
        <f t="shared" si="255"/>
        <v>8.5187893216555022</v>
      </c>
      <c r="AY80" s="2">
        <f t="shared" si="256"/>
        <v>91.481210678344496</v>
      </c>
      <c r="AZ80" s="2">
        <v>820</v>
      </c>
      <c r="BA80" s="2">
        <f t="shared" si="224"/>
        <v>13.666666666666666</v>
      </c>
      <c r="BB80" s="2">
        <v>32989</v>
      </c>
      <c r="BC80" s="11">
        <v>810</v>
      </c>
      <c r="BD80" s="11">
        <v>701</v>
      </c>
      <c r="BE80" s="2">
        <f t="shared" si="257"/>
        <v>7010</v>
      </c>
      <c r="BF80" s="2">
        <f t="shared" si="225"/>
        <v>7.6584833857848478E-2</v>
      </c>
      <c r="BG80" s="2">
        <f t="shared" si="258"/>
        <v>6.8292544950481431E-5</v>
      </c>
      <c r="BH80" s="2">
        <f t="shared" si="259"/>
        <v>4.1487270797375429E-2</v>
      </c>
      <c r="BI80" s="2">
        <f t="shared" si="260"/>
        <v>0.18355575080689951</v>
      </c>
      <c r="BJ80" s="2">
        <f t="shared" si="261"/>
        <v>3.8521837293508519E-5</v>
      </c>
      <c r="BK80" s="2">
        <f t="shared" si="205"/>
        <v>6.5344546927462947E-3</v>
      </c>
      <c r="BL80" s="2">
        <f t="shared" si="262"/>
        <v>0.61356788893297354</v>
      </c>
      <c r="BM80" s="2">
        <f t="shared" si="263"/>
        <v>2.3401762592091983E-2</v>
      </c>
      <c r="BN80" s="2">
        <f t="shared" si="263"/>
        <v>0.10353845939338104</v>
      </c>
      <c r="BO80" s="2">
        <f t="shared" si="264"/>
        <v>6.2370731286071619</v>
      </c>
      <c r="BP80" s="2">
        <f t="shared" si="265"/>
        <v>93.762926871392835</v>
      </c>
      <c r="BQ80" s="10">
        <v>700</v>
      </c>
      <c r="BR80" s="2">
        <f t="shared" si="226"/>
        <v>11.666666666666666</v>
      </c>
      <c r="BS80" s="2">
        <v>23159</v>
      </c>
      <c r="BT80" s="11">
        <v>630</v>
      </c>
      <c r="BU80" s="11">
        <v>701</v>
      </c>
      <c r="BV80" s="2">
        <f t="shared" si="266"/>
        <v>7010</v>
      </c>
      <c r="BW80" s="2">
        <f t="shared" si="227"/>
        <v>5.1868830202466472E-2</v>
      </c>
      <c r="BX80" s="2">
        <f t="shared" si="267"/>
        <v>4.6252687897785626E-5</v>
      </c>
      <c r="BY80" s="2">
        <f t="shared" si="268"/>
        <v>2.770787450019124E-2</v>
      </c>
      <c r="BZ80" s="2">
        <f t="shared" si="228"/>
        <v>0.12255566294028433</v>
      </c>
      <c r="CA80" s="2">
        <f t="shared" si="229"/>
        <v>4.0304892876601728E-5</v>
      </c>
      <c r="CB80" s="2">
        <f t="shared" si="230"/>
        <v>6.7782890078992237E-3</v>
      </c>
      <c r="CC80" s="2">
        <f t="shared" si="231"/>
        <v>0.64178630224061062</v>
      </c>
      <c r="CD80" s="2">
        <f t="shared" si="232"/>
        <v>2.4144821940650898E-2</v>
      </c>
      <c r="CE80" s="2">
        <f t="shared" si="232"/>
        <v>0.10679580129797288</v>
      </c>
      <c r="CF80" s="2">
        <f t="shared" si="269"/>
        <v>5.3173593671365653</v>
      </c>
      <c r="CG80" s="2">
        <f t="shared" si="270"/>
        <v>94.682640632863439</v>
      </c>
      <c r="CH80" s="40">
        <v>700</v>
      </c>
      <c r="CI80" s="40">
        <v>11.666666666666666</v>
      </c>
      <c r="CJ80" s="40">
        <v>51149</v>
      </c>
      <c r="CK80" s="40">
        <v>720</v>
      </c>
      <c r="CL80" s="40">
        <v>725</v>
      </c>
      <c r="CM80" s="40">
        <v>7250</v>
      </c>
      <c r="CN80" s="40">
        <v>0.1079405681901658</v>
      </c>
      <c r="CO80" s="40">
        <v>9.6253210117161641E-5</v>
      </c>
      <c r="CP80" s="40">
        <v>5.7384971174348938E-2</v>
      </c>
      <c r="CQ80" s="40">
        <v>0.25288858166539868</v>
      </c>
      <c r="CR80" s="40">
        <v>7.414420466015273E-5</v>
      </c>
      <c r="CS80" s="40">
        <v>1.2890589011160938E-2</v>
      </c>
      <c r="CT80" s="40">
        <v>1.1762801398591114</v>
      </c>
      <c r="CU80" s="40">
        <v>4.4203856079074101E-2</v>
      </c>
      <c r="CV80" s="40">
        <v>0.19480101216771742</v>
      </c>
      <c r="CW80" s="40">
        <v>8.7489222687447636</v>
      </c>
      <c r="CX80" s="40">
        <v>91.251077731255236</v>
      </c>
      <c r="CY80" s="10">
        <v>730</v>
      </c>
      <c r="CZ80" s="2">
        <f t="shared" si="233"/>
        <v>12.166666666666666</v>
      </c>
      <c r="DA80" s="2">
        <v>42603</v>
      </c>
      <c r="DB80" s="11">
        <v>680</v>
      </c>
      <c r="DC80" s="11">
        <v>726</v>
      </c>
      <c r="DD80" s="2">
        <f t="shared" si="271"/>
        <v>7250</v>
      </c>
      <c r="DE80" s="2">
        <f t="shared" si="234"/>
        <v>9.5417236198267585E-2</v>
      </c>
      <c r="DF80" s="2">
        <f t="shared" si="235"/>
        <v>8.508585269266206E-5</v>
      </c>
      <c r="DG80" s="2">
        <f t="shared" si="272"/>
        <v>5.0728567635586364E-2</v>
      </c>
      <c r="DH80" s="2">
        <f t="shared" si="236"/>
        <v>0.22310530021148484</v>
      </c>
      <c r="DI80" s="2">
        <f t="shared" si="237"/>
        <v>7.9704206544192266E-5</v>
      </c>
      <c r="DJ80" s="2">
        <f t="shared" si="238"/>
        <v>1.3855669243783585E-2</v>
      </c>
      <c r="DK80" s="2">
        <f t="shared" si="239"/>
        <v>1.2619467556199764</v>
      </c>
      <c r="DL80" s="2">
        <f t="shared" si="240"/>
        <v>4.7520006024062582E-2</v>
      </c>
      <c r="DM80" s="2">
        <f t="shared" si="240"/>
        <v>0.2089939792152285</v>
      </c>
      <c r="DN80" s="2">
        <f t="shared" si="273"/>
        <v>8.9219918997305054</v>
      </c>
      <c r="DO80" s="2">
        <f t="shared" si="241"/>
        <v>91.0780081002695</v>
      </c>
      <c r="DP80" s="22"/>
      <c r="DQ80" s="11"/>
      <c r="EX80" s="2"/>
      <c r="EY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>
        <v>700</v>
      </c>
      <c r="FP80" s="2">
        <f t="shared" si="242"/>
        <v>11.666666666666666</v>
      </c>
      <c r="GH80" s="2"/>
      <c r="GI80" s="2">
        <v>350</v>
      </c>
      <c r="GJ80" s="11">
        <v>774</v>
      </c>
      <c r="GK80" s="2">
        <f t="shared" si="274"/>
        <v>3870</v>
      </c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KR80" s="2"/>
      <c r="KS80" s="2"/>
      <c r="LI80" s="10"/>
      <c r="LK80" s="2"/>
    </row>
    <row r="81" spans="1:323" x14ac:dyDescent="0.25">
      <c r="A81" s="10">
        <v>940</v>
      </c>
      <c r="B81" s="2">
        <f t="shared" si="206"/>
        <v>15.666666666666666</v>
      </c>
      <c r="C81" s="2">
        <v>23764</v>
      </c>
      <c r="D81" s="11">
        <v>1010</v>
      </c>
      <c r="E81" s="11">
        <v>675</v>
      </c>
      <c r="F81" s="2">
        <f t="shared" si="243"/>
        <v>6755</v>
      </c>
      <c r="G81" s="2">
        <f t="shared" si="244"/>
        <v>4.9996812749349286E-2</v>
      </c>
      <c r="H81" s="2">
        <f t="shared" si="245"/>
        <v>4.4583364748212838E-5</v>
      </c>
      <c r="I81" s="2">
        <f t="shared" si="246"/>
        <v>2.687609198943771E-2</v>
      </c>
      <c r="J81" s="2">
        <f t="shared" si="207"/>
        <v>0.11878515672125498</v>
      </c>
      <c r="K81" s="2">
        <f t="shared" si="208"/>
        <v>1.6332553925111944E-5</v>
      </c>
      <c r="L81" s="2">
        <f t="shared" si="201"/>
        <v>2.6899671137150974E-3</v>
      </c>
      <c r="M81" s="2">
        <f t="shared" si="209"/>
        <v>0.259867912429187</v>
      </c>
      <c r="N81" s="2">
        <f t="shared" si="210"/>
        <v>9.8457176615714369E-3</v>
      </c>
      <c r="O81" s="2">
        <f t="shared" si="210"/>
        <v>4.3515445471857067E-2</v>
      </c>
      <c r="P81" s="2">
        <f t="shared" si="247"/>
        <v>3.3936470434075332</v>
      </c>
      <c r="Q81" s="2">
        <f t="shared" si="248"/>
        <v>96.606352956592474</v>
      </c>
      <c r="R81" s="10">
        <v>1370</v>
      </c>
      <c r="S81" s="2">
        <f t="shared" si="211"/>
        <v>22.833333333333332</v>
      </c>
      <c r="T81" s="2">
        <v>24092</v>
      </c>
      <c r="U81" s="11">
        <v>1350</v>
      </c>
      <c r="V81" s="11">
        <v>675</v>
      </c>
      <c r="W81" s="2">
        <f t="shared" si="249"/>
        <v>6750</v>
      </c>
      <c r="X81" s="2">
        <f t="shared" si="212"/>
        <v>6.887852930100459E-2</v>
      </c>
      <c r="Y81" s="2">
        <f t="shared" si="213"/>
        <v>6.1420647162895814E-5</v>
      </c>
      <c r="Z81" s="2">
        <f t="shared" si="250"/>
        <v>3.7014531463915479E-2</v>
      </c>
      <c r="AA81" s="2">
        <f t="shared" si="214"/>
        <v>0.16325522857307206</v>
      </c>
      <c r="AB81" s="2">
        <f t="shared" si="215"/>
        <v>2.2748463362757184E-5</v>
      </c>
      <c r="AC81" s="2">
        <f t="shared" si="202"/>
        <v>3.880848942187078E-3</v>
      </c>
      <c r="AD81" s="2">
        <f t="shared" si="216"/>
        <v>0.36120138715079686</v>
      </c>
      <c r="AE81" s="2">
        <f t="shared" si="217"/>
        <v>1.3709131241540719E-2</v>
      </c>
      <c r="AF81" s="2">
        <f t="shared" si="217"/>
        <v>6.0465100214974421E-2</v>
      </c>
      <c r="AG81" s="2">
        <f t="shared" si="251"/>
        <v>6.92722326181564</v>
      </c>
      <c r="AH81" s="2">
        <f t="shared" si="218"/>
        <v>93.072776738184359</v>
      </c>
      <c r="AI81" s="2">
        <v>1540</v>
      </c>
      <c r="AJ81" s="2">
        <f t="shared" si="219"/>
        <v>25.666666666666668</v>
      </c>
      <c r="AK81" s="35">
        <v>34103</v>
      </c>
      <c r="AL81" s="35">
        <v>1060</v>
      </c>
      <c r="AM81" s="35">
        <v>674</v>
      </c>
      <c r="AN81" s="2">
        <f t="shared" si="252"/>
        <v>6745</v>
      </c>
      <c r="AO81" s="2">
        <f t="shared" si="203"/>
        <v>6.7419976527126516E-2</v>
      </c>
      <c r="AP81" s="2">
        <f t="shared" si="253"/>
        <v>6.0120020447982466E-5</v>
      </c>
      <c r="AQ81" s="2">
        <f t="shared" si="254"/>
        <v>3.5872628803620236E-2</v>
      </c>
      <c r="AR81" s="2">
        <f t="shared" si="220"/>
        <v>0.15909873778626465</v>
      </c>
      <c r="AS81" s="2">
        <f t="shared" si="221"/>
        <v>2.591808957136386E-5</v>
      </c>
      <c r="AT81" s="2">
        <f t="shared" si="204"/>
        <v>4.5269203192352826E-3</v>
      </c>
      <c r="AU81" s="2">
        <f t="shared" si="222"/>
        <v>0.41381765727715786</v>
      </c>
      <c r="AV81" s="2">
        <f t="shared" si="223"/>
        <v>1.5464898374360374E-2</v>
      </c>
      <c r="AW81" s="2">
        <f t="shared" si="223"/>
        <v>6.8588388791436597E-2</v>
      </c>
      <c r="AX81" s="2">
        <f t="shared" si="255"/>
        <v>8.5873777104469387</v>
      </c>
      <c r="AY81" s="2">
        <f t="shared" si="256"/>
        <v>91.412622289553056</v>
      </c>
      <c r="AZ81" s="2">
        <v>830</v>
      </c>
      <c r="BA81" s="2">
        <f t="shared" si="224"/>
        <v>13.833333333333334</v>
      </c>
      <c r="BB81" s="2">
        <v>32217</v>
      </c>
      <c r="BC81" s="11">
        <v>820</v>
      </c>
      <c r="BD81" s="11">
        <v>700</v>
      </c>
      <c r="BE81" s="2">
        <f t="shared" si="257"/>
        <v>7005</v>
      </c>
      <c r="BF81" s="2">
        <f t="shared" si="225"/>
        <v>7.4792615489960426E-2</v>
      </c>
      <c r="BG81" s="2">
        <f t="shared" si="258"/>
        <v>6.6694380571392294E-5</v>
      </c>
      <c r="BH81" s="2">
        <f t="shared" si="259"/>
        <v>4.0496077656562116E-2</v>
      </c>
      <c r="BI81" s="2">
        <f t="shared" si="260"/>
        <v>0.1791703285397846</v>
      </c>
      <c r="BJ81" s="2">
        <f t="shared" si="261"/>
        <v>3.7620359273847769E-5</v>
      </c>
      <c r="BK81" s="2">
        <f t="shared" si="205"/>
        <v>6.3884230083842766E-3</v>
      </c>
      <c r="BL81" s="2">
        <f t="shared" si="262"/>
        <v>0.59920933273981047</v>
      </c>
      <c r="BM81" s="2">
        <f t="shared" si="263"/>
        <v>2.2842659375167659E-2</v>
      </c>
      <c r="BN81" s="2">
        <f t="shared" si="263"/>
        <v>0.10106477026443526</v>
      </c>
      <c r="BO81" s="2">
        <f t="shared" si="264"/>
        <v>6.3381378988715973</v>
      </c>
      <c r="BP81" s="2">
        <f t="shared" si="265"/>
        <v>93.661862101128406</v>
      </c>
      <c r="BQ81" s="10">
        <v>710</v>
      </c>
      <c r="BR81" s="2">
        <f t="shared" si="226"/>
        <v>11.833333333333334</v>
      </c>
      <c r="BS81" s="2">
        <v>23376</v>
      </c>
      <c r="BT81" s="11">
        <v>640</v>
      </c>
      <c r="BU81" s="11">
        <v>701</v>
      </c>
      <c r="BV81" s="2">
        <f t="shared" si="266"/>
        <v>7010</v>
      </c>
      <c r="BW81" s="2">
        <f t="shared" si="227"/>
        <v>5.2354841522209775E-2</v>
      </c>
      <c r="BX81" s="2">
        <f t="shared" si="267"/>
        <v>4.6686075922908436E-5</v>
      </c>
      <c r="BY81" s="2">
        <f t="shared" si="268"/>
        <v>2.7881629146208221E-2</v>
      </c>
      <c r="BZ81" s="2">
        <f t="shared" si="228"/>
        <v>0.12332420315550069</v>
      </c>
      <c r="CA81" s="2">
        <f t="shared" si="229"/>
        <v>4.068255001871591E-5</v>
      </c>
      <c r="CB81" s="2">
        <f t="shared" si="230"/>
        <v>6.8495759460919349E-3</v>
      </c>
      <c r="CC81" s="2">
        <f t="shared" si="231"/>
        <v>0.64779984460367501</v>
      </c>
      <c r="CD81" s="2">
        <f t="shared" si="232"/>
        <v>2.4296232868595294E-2</v>
      </c>
      <c r="CE81" s="2">
        <f t="shared" si="232"/>
        <v>0.1074655122370238</v>
      </c>
      <c r="CF81" s="2">
        <f t="shared" si="269"/>
        <v>5.4248248793735891</v>
      </c>
      <c r="CG81" s="2">
        <f t="shared" si="270"/>
        <v>94.575175120626412</v>
      </c>
      <c r="CH81" s="40">
        <v>710</v>
      </c>
      <c r="CI81" s="40">
        <v>11.833333333333334</v>
      </c>
      <c r="CJ81" s="40">
        <v>52281</v>
      </c>
      <c r="CN81" s="40">
        <v>0.1103294462364867</v>
      </c>
      <c r="CO81" s="40">
        <v>9.8383430333639487E-5</v>
      </c>
      <c r="CP81" s="40">
        <v>5.8390992135240335E-2</v>
      </c>
      <c r="CQ81" s="40">
        <v>0.25732199356260999</v>
      </c>
      <c r="CR81" s="40">
        <v>7.5785121191762172E-5</v>
      </c>
      <c r="CS81" s="40">
        <v>1.3204559065009374E-2</v>
      </c>
      <c r="CT81" s="40">
        <v>1.2023128896356561</v>
      </c>
      <c r="CU81" s="40">
        <v>4.4978797755574472E-2</v>
      </c>
      <c r="CV81" s="40">
        <v>0.19821608579123062</v>
      </c>
      <c r="CW81" s="40">
        <v>8.9471383545359942</v>
      </c>
      <c r="CX81" s="40">
        <v>91.052861645464006</v>
      </c>
      <c r="CY81" s="10">
        <v>740</v>
      </c>
      <c r="CZ81" s="2">
        <f t="shared" si="233"/>
        <v>12.333333333333334</v>
      </c>
      <c r="DA81" s="2">
        <v>43322</v>
      </c>
      <c r="DB81" s="11">
        <v>690</v>
      </c>
      <c r="DC81" s="11">
        <v>726</v>
      </c>
      <c r="DD81" s="2">
        <f t="shared" si="271"/>
        <v>7260</v>
      </c>
      <c r="DE81" s="2">
        <f t="shared" si="234"/>
        <v>9.7027568635573741E-2</v>
      </c>
      <c r="DF81" s="2">
        <f t="shared" si="235"/>
        <v>8.6521824997101254E-5</v>
      </c>
      <c r="DG81" s="2">
        <f t="shared" si="272"/>
        <v>5.1482303306928989E-2</v>
      </c>
      <c r="DH81" s="2">
        <f t="shared" si="236"/>
        <v>0.22642024544003952</v>
      </c>
      <c r="DI81" s="2">
        <f t="shared" si="237"/>
        <v>8.1049354174764592E-5</v>
      </c>
      <c r="DJ81" s="2">
        <f t="shared" si="238"/>
        <v>1.4122395588214362E-2</v>
      </c>
      <c r="DK81" s="2">
        <f t="shared" si="239"/>
        <v>1.2832443101886861</v>
      </c>
      <c r="DL81" s="2">
        <f t="shared" si="240"/>
        <v>4.8226068215687055E-2</v>
      </c>
      <c r="DM81" s="2">
        <f t="shared" si="240"/>
        <v>0.2120992554840552</v>
      </c>
      <c r="DN81" s="2">
        <f t="shared" si="273"/>
        <v>9.1340911552145609</v>
      </c>
      <c r="DO81" s="2">
        <f t="shared" si="241"/>
        <v>90.865908844785437</v>
      </c>
      <c r="DP81" s="22"/>
      <c r="DQ81" s="11"/>
      <c r="EX81" s="2"/>
      <c r="EY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>
        <v>710</v>
      </c>
      <c r="FP81" s="2">
        <f t="shared" si="242"/>
        <v>11.833333333333334</v>
      </c>
      <c r="GH81" s="2"/>
      <c r="GI81" s="2">
        <v>355</v>
      </c>
      <c r="GJ81" s="11">
        <v>775</v>
      </c>
      <c r="GK81" s="2">
        <f t="shared" si="274"/>
        <v>3872.5</v>
      </c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KR81" s="2"/>
      <c r="KS81" s="2"/>
      <c r="LI81" s="10"/>
      <c r="LK81" s="2"/>
    </row>
    <row r="82" spans="1:323" x14ac:dyDescent="0.25">
      <c r="A82" s="10">
        <v>950</v>
      </c>
      <c r="B82" s="2">
        <f t="shared" si="206"/>
        <v>15.833333333333334</v>
      </c>
      <c r="C82" s="2">
        <v>23826</v>
      </c>
      <c r="D82" s="11">
        <v>1020</v>
      </c>
      <c r="E82" s="11">
        <v>675</v>
      </c>
      <c r="F82" s="2">
        <f t="shared" si="243"/>
        <v>6750</v>
      </c>
      <c r="G82" s="2">
        <f t="shared" si="244"/>
        <v>5.0127253853139035E-2</v>
      </c>
      <c r="H82" s="2">
        <f t="shared" si="245"/>
        <v>4.4699682229040527E-5</v>
      </c>
      <c r="I82" s="2">
        <f t="shared" si="246"/>
        <v>2.6784914093176009E-2</v>
      </c>
      <c r="J82" s="2">
        <f t="shared" si="207"/>
        <v>0.11838217474377043</v>
      </c>
      <c r="K82" s="2">
        <f t="shared" si="208"/>
        <v>1.6375165368612909E-5</v>
      </c>
      <c r="L82" s="2">
        <f t="shared" si="201"/>
        <v>2.6981964613136248E-3</v>
      </c>
      <c r="M82" s="2">
        <f t="shared" si="209"/>
        <v>0.26054590479455519</v>
      </c>
      <c r="N82" s="2">
        <f t="shared" si="210"/>
        <v>9.812315788117457E-3</v>
      </c>
      <c r="O82" s="2">
        <f t="shared" si="210"/>
        <v>4.3367818101978525E-2</v>
      </c>
      <c r="P82" s="2">
        <f t="shared" si="247"/>
        <v>3.4370148615095117</v>
      </c>
      <c r="Q82" s="2">
        <f t="shared" si="248"/>
        <v>96.56298513849049</v>
      </c>
      <c r="R82" s="10">
        <v>1380</v>
      </c>
      <c r="S82" s="2">
        <f t="shared" si="211"/>
        <v>23</v>
      </c>
      <c r="T82" s="2">
        <v>24336</v>
      </c>
      <c r="U82" s="11">
        <v>1360</v>
      </c>
      <c r="V82" s="11">
        <v>675</v>
      </c>
      <c r="W82" s="2">
        <f t="shared" si="249"/>
        <v>6750</v>
      </c>
      <c r="X82" s="2">
        <f t="shared" si="212"/>
        <v>6.9576120250259332E-2</v>
      </c>
      <c r="Y82" s="2">
        <f t="shared" si="213"/>
        <v>6.2042705850748483E-5</v>
      </c>
      <c r="Z82" s="2">
        <f t="shared" si="250"/>
        <v>3.7039005904093279E-2</v>
      </c>
      <c r="AA82" s="2">
        <f t="shared" si="214"/>
        <v>0.16336317483545607</v>
      </c>
      <c r="AB82" s="2">
        <f t="shared" si="215"/>
        <v>2.2978856234271079E-5</v>
      </c>
      <c r="AC82" s="2">
        <f t="shared" si="202"/>
        <v>3.9227036571092598E-3</v>
      </c>
      <c r="AD82" s="2">
        <f t="shared" si="216"/>
        <v>0.36485957818785458</v>
      </c>
      <c r="AE82" s="2">
        <f t="shared" si="217"/>
        <v>1.3718195879108476E-2</v>
      </c>
      <c r="AF82" s="2">
        <f t="shared" si="217"/>
        <v>6.0505080444887602E-2</v>
      </c>
      <c r="AG82" s="2">
        <f t="shared" si="251"/>
        <v>6.9877283422605272</v>
      </c>
      <c r="AH82" s="2">
        <f t="shared" si="218"/>
        <v>93.012271657739475</v>
      </c>
      <c r="AI82" s="2">
        <v>1550</v>
      </c>
      <c r="AJ82" s="2">
        <f t="shared" si="219"/>
        <v>25.833333333333332</v>
      </c>
      <c r="AK82" s="35">
        <v>33469</v>
      </c>
      <c r="AL82" s="35">
        <v>1070</v>
      </c>
      <c r="AM82" s="35">
        <v>675</v>
      </c>
      <c r="AN82" s="2">
        <f t="shared" si="252"/>
        <v>6745</v>
      </c>
      <c r="AO82" s="2">
        <f t="shared" si="203"/>
        <v>6.6166589285001243E-2</v>
      </c>
      <c r="AP82" s="2">
        <f t="shared" si="253"/>
        <v>5.900234479000456E-5</v>
      </c>
      <c r="AQ82" s="2">
        <f t="shared" si="254"/>
        <v>3.5736709571396109E-2</v>
      </c>
      <c r="AR82" s="2">
        <f t="shared" si="220"/>
        <v>0.15849592224112807</v>
      </c>
      <c r="AS82" s="2">
        <f t="shared" si="221"/>
        <v>2.5436253111573095E-5</v>
      </c>
      <c r="AT82" s="2">
        <f t="shared" si="204"/>
        <v>4.4460848519518644E-3</v>
      </c>
      <c r="AU82" s="2">
        <f t="shared" si="222"/>
        <v>0.40612448087878489</v>
      </c>
      <c r="AV82" s="2">
        <f t="shared" si="223"/>
        <v>1.5406302804881087E-2</v>
      </c>
      <c r="AW82" s="2">
        <f t="shared" si="223"/>
        <v>6.8328511512995238E-2</v>
      </c>
      <c r="AX82" s="2">
        <f t="shared" si="255"/>
        <v>8.6557062219599334</v>
      </c>
      <c r="AY82" s="2">
        <f t="shared" si="256"/>
        <v>91.344293778040068</v>
      </c>
      <c r="AZ82" s="2">
        <v>840</v>
      </c>
      <c r="BA82" s="2">
        <f t="shared" si="224"/>
        <v>14</v>
      </c>
      <c r="BB82" s="2">
        <v>35212</v>
      </c>
      <c r="BC82" s="11">
        <v>830</v>
      </c>
      <c r="BD82" s="11">
        <v>700</v>
      </c>
      <c r="BE82" s="2">
        <f t="shared" si="257"/>
        <v>7000</v>
      </c>
      <c r="BF82" s="2">
        <f t="shared" si="225"/>
        <v>8.1745587007868104E-2</v>
      </c>
      <c r="BG82" s="2">
        <f t="shared" si="258"/>
        <v>7.2894513104257539E-5</v>
      </c>
      <c r="BH82" s="2">
        <f t="shared" si="259"/>
        <v>4.1876668102694949E-2</v>
      </c>
      <c r="BI82" s="2">
        <f t="shared" si="260"/>
        <v>0.18527859526898038</v>
      </c>
      <c r="BJ82" s="2">
        <f t="shared" si="261"/>
        <v>4.1117673611780348E-5</v>
      </c>
      <c r="BK82" s="2">
        <f t="shared" si="205"/>
        <v>6.9901119064952333E-3</v>
      </c>
      <c r="BL82" s="2">
        <f t="shared" si="262"/>
        <v>0.65491383506950385</v>
      </c>
      <c r="BM82" s="2">
        <f t="shared" si="263"/>
        <v>2.3621410284455111E-2</v>
      </c>
      <c r="BN82" s="2">
        <f t="shared" si="263"/>
        <v>0.10451026583689546</v>
      </c>
      <c r="BO82" s="2">
        <f t="shared" si="264"/>
        <v>6.4426481647084923</v>
      </c>
      <c r="BP82" s="2">
        <f t="shared" si="265"/>
        <v>93.557351835291513</v>
      </c>
      <c r="BQ82" s="10">
        <v>720</v>
      </c>
      <c r="BR82" s="2">
        <f t="shared" si="226"/>
        <v>12</v>
      </c>
      <c r="BS82" s="2">
        <v>23594</v>
      </c>
      <c r="BT82" s="11">
        <v>650</v>
      </c>
      <c r="BU82" s="11">
        <v>700</v>
      </c>
      <c r="BV82" s="2">
        <f t="shared" si="266"/>
        <v>7005</v>
      </c>
      <c r="BW82" s="2">
        <f t="shared" si="227"/>
        <v>5.2843092525454202E-2</v>
      </c>
      <c r="BX82" s="2">
        <f t="shared" si="267"/>
        <v>4.7121461127870533E-5</v>
      </c>
      <c r="BY82" s="2">
        <f t="shared" si="268"/>
        <v>2.8142261115233689E-2</v>
      </c>
      <c r="BZ82" s="2">
        <f t="shared" si="228"/>
        <v>0.12447701347832525</v>
      </c>
      <c r="CA82" s="2">
        <f t="shared" si="229"/>
        <v>4.1061947516323715E-5</v>
      </c>
      <c r="CB82" s="2">
        <f t="shared" si="230"/>
        <v>6.921392027518714E-3</v>
      </c>
      <c r="CC82" s="2">
        <f t="shared" si="231"/>
        <v>0.65384109914352795</v>
      </c>
      <c r="CD82" s="2">
        <f t="shared" si="232"/>
        <v>2.4523349260511886E-2</v>
      </c>
      <c r="CE82" s="2">
        <f t="shared" si="232"/>
        <v>0.10847007864560022</v>
      </c>
      <c r="CF82" s="2">
        <f t="shared" si="269"/>
        <v>5.533294958019189</v>
      </c>
      <c r="CG82" s="2">
        <f t="shared" si="270"/>
        <v>94.466705041980816</v>
      </c>
      <c r="CH82" s="40">
        <v>720</v>
      </c>
      <c r="CI82" s="40">
        <v>12</v>
      </c>
      <c r="CJ82" s="40">
        <v>52424</v>
      </c>
      <c r="CN82" s="40">
        <v>0.11063122146671983</v>
      </c>
      <c r="CO82" s="40">
        <v>9.8652530590668085E-5</v>
      </c>
      <c r="CP82" s="40">
        <v>5.911078827729227E-2</v>
      </c>
      <c r="CQ82" s="40">
        <v>0.26049404752946997</v>
      </c>
      <c r="CR82" s="40">
        <v>7.599241011757506E-5</v>
      </c>
      <c r="CS82" s="40">
        <v>1.3269920276982382E-2</v>
      </c>
      <c r="CT82" s="40">
        <v>1.2056014790508915</v>
      </c>
      <c r="CU82" s="40">
        <v>4.5533259392801166E-2</v>
      </c>
      <c r="CV82" s="40">
        <v>0.20065953072387896</v>
      </c>
      <c r="CW82" s="40">
        <v>9.1477978852598731</v>
      </c>
      <c r="CX82" s="40">
        <v>90.852202114740123</v>
      </c>
      <c r="CY82" s="10">
        <v>750</v>
      </c>
      <c r="CZ82" s="2">
        <f t="shared" si="233"/>
        <v>12.5</v>
      </c>
      <c r="DA82" s="2">
        <v>43930</v>
      </c>
      <c r="DB82" s="11">
        <v>700</v>
      </c>
      <c r="DC82" s="11">
        <v>723</v>
      </c>
      <c r="DD82" s="2">
        <f t="shared" si="271"/>
        <v>7245</v>
      </c>
      <c r="DE82" s="2">
        <f t="shared" si="234"/>
        <v>9.8389296204255461E-2</v>
      </c>
      <c r="DF82" s="2">
        <f t="shared" si="235"/>
        <v>8.7736110339380904E-5</v>
      </c>
      <c r="DG82" s="2">
        <f t="shared" si="272"/>
        <v>5.2277380600944647E-2</v>
      </c>
      <c r="DH82" s="2">
        <f t="shared" si="236"/>
        <v>0.22991701198876152</v>
      </c>
      <c r="DI82" s="2">
        <f t="shared" si="237"/>
        <v>8.2186836454859196E-5</v>
      </c>
      <c r="DJ82" s="2">
        <f t="shared" si="238"/>
        <v>1.4354619524864567E-2</v>
      </c>
      <c r="DK82" s="2">
        <f t="shared" si="239"/>
        <v>1.3012539251786392</v>
      </c>
      <c r="DL82" s="2">
        <f t="shared" si="240"/>
        <v>4.8970857188887135E-2</v>
      </c>
      <c r="DM82" s="2">
        <f t="shared" si="240"/>
        <v>0.21537485294727715</v>
      </c>
      <c r="DN82" s="2">
        <f t="shared" si="273"/>
        <v>9.3494660081618388</v>
      </c>
      <c r="DO82" s="2">
        <f t="shared" si="241"/>
        <v>90.650533991838159</v>
      </c>
      <c r="DP82" s="22"/>
      <c r="DQ82" s="11"/>
      <c r="EX82" s="2"/>
      <c r="EY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>
        <v>720</v>
      </c>
      <c r="FP82" s="2">
        <f t="shared" si="242"/>
        <v>12</v>
      </c>
      <c r="GH82" s="2"/>
      <c r="GI82" s="2">
        <v>360</v>
      </c>
      <c r="GJ82" s="11">
        <v>775</v>
      </c>
      <c r="GK82" s="2">
        <f t="shared" si="274"/>
        <v>3875</v>
      </c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KR82" s="2"/>
      <c r="KS82" s="2"/>
      <c r="LI82" s="10"/>
      <c r="LK82" s="2"/>
    </row>
    <row r="83" spans="1:323" x14ac:dyDescent="0.25">
      <c r="A83" s="10">
        <v>960</v>
      </c>
      <c r="B83" s="2">
        <f t="shared" si="206"/>
        <v>16</v>
      </c>
      <c r="C83" s="2">
        <v>23704</v>
      </c>
      <c r="D83" s="11">
        <v>1030</v>
      </c>
      <c r="E83" s="11">
        <v>675</v>
      </c>
      <c r="F83" s="2">
        <f t="shared" si="243"/>
        <v>6750</v>
      </c>
      <c r="G83" s="2">
        <f t="shared" si="244"/>
        <v>4.9870579423101136E-2</v>
      </c>
      <c r="H83" s="2">
        <f t="shared" si="245"/>
        <v>4.4470799444186041E-5</v>
      </c>
      <c r="I83" s="2">
        <f t="shared" si="246"/>
        <v>2.6751144501967972E-2</v>
      </c>
      <c r="J83" s="2">
        <f t="shared" si="207"/>
        <v>0.11823292215951689</v>
      </c>
      <c r="K83" s="2">
        <f t="shared" si="208"/>
        <v>1.6291317044304557E-5</v>
      </c>
      <c r="L83" s="2">
        <f t="shared" si="201"/>
        <v>2.6855850773386692E-3</v>
      </c>
      <c r="M83" s="2">
        <f t="shared" si="209"/>
        <v>0.25921179078528228</v>
      </c>
      <c r="N83" s="2">
        <f t="shared" si="210"/>
        <v>9.7999447238752407E-3</v>
      </c>
      <c r="O83" s="2">
        <f t="shared" si="210"/>
        <v>4.3313141298319799E-2</v>
      </c>
      <c r="P83" s="2">
        <f t="shared" si="247"/>
        <v>3.4803280028078314</v>
      </c>
      <c r="Q83" s="2">
        <f t="shared" si="248"/>
        <v>96.519671997192162</v>
      </c>
      <c r="R83" s="10">
        <v>1390</v>
      </c>
      <c r="S83" s="2">
        <f t="shared" si="211"/>
        <v>23.166666666666668</v>
      </c>
      <c r="T83" s="2">
        <v>24093</v>
      </c>
      <c r="U83" s="11">
        <v>1370</v>
      </c>
      <c r="V83" s="11">
        <v>675</v>
      </c>
      <c r="W83" s="2">
        <f t="shared" si="249"/>
        <v>6750</v>
      </c>
      <c r="X83" s="2">
        <f t="shared" si="212"/>
        <v>6.8881388280304823E-2</v>
      </c>
      <c r="Y83" s="2">
        <f t="shared" si="213"/>
        <v>6.1423196583747691E-5</v>
      </c>
      <c r="Z83" s="2">
        <f t="shared" si="250"/>
        <v>3.703977073034885E-2</v>
      </c>
      <c r="AA83" s="2">
        <f t="shared" si="214"/>
        <v>0.16336654815615564</v>
      </c>
      <c r="AB83" s="2">
        <f t="shared" si="215"/>
        <v>2.2749407595837167E-5</v>
      </c>
      <c r="AC83" s="2">
        <f t="shared" si="202"/>
        <v>3.8860626095989278E-3</v>
      </c>
      <c r="AD83" s="2">
        <f t="shared" si="216"/>
        <v>0.36121637973701443</v>
      </c>
      <c r="AE83" s="2">
        <f t="shared" si="217"/>
        <v>1.3718479149032473E-2</v>
      </c>
      <c r="AF83" s="2">
        <f t="shared" si="217"/>
        <v>6.0506329827072422E-2</v>
      </c>
      <c r="AG83" s="2">
        <f t="shared" si="251"/>
        <v>7.0482346720875997</v>
      </c>
      <c r="AH83" s="2">
        <f t="shared" si="218"/>
        <v>92.951765327912398</v>
      </c>
      <c r="AI83" s="2">
        <v>1560</v>
      </c>
      <c r="AJ83" s="2">
        <f t="shared" si="219"/>
        <v>26</v>
      </c>
      <c r="AK83" s="35">
        <v>33441</v>
      </c>
      <c r="AL83" s="35">
        <v>1080</v>
      </c>
      <c r="AM83" s="35">
        <v>674</v>
      </c>
      <c r="AN83" s="2">
        <f t="shared" si="252"/>
        <v>6745</v>
      </c>
      <c r="AO83" s="2">
        <f t="shared" si="203"/>
        <v>6.6111234643393191E-2</v>
      </c>
      <c r="AP83" s="2">
        <f t="shared" si="253"/>
        <v>5.8952983719936138E-5</v>
      </c>
      <c r="AQ83" s="2">
        <f t="shared" si="254"/>
        <v>3.5386598552982214E-2</v>
      </c>
      <c r="AR83" s="2">
        <f t="shared" si="220"/>
        <v>0.15694314445560117</v>
      </c>
      <c r="AS83" s="2">
        <f t="shared" si="221"/>
        <v>2.5414973267923029E-5</v>
      </c>
      <c r="AT83" s="2">
        <f t="shared" si="204"/>
        <v>4.4456581969354531E-3</v>
      </c>
      <c r="AU83" s="2">
        <f t="shared" si="222"/>
        <v>0.40578471914510283</v>
      </c>
      <c r="AV83" s="2">
        <f t="shared" si="223"/>
        <v>1.5255367913848839E-2</v>
      </c>
      <c r="AW83" s="2">
        <f t="shared" si="223"/>
        <v>6.7659100001990657E-2</v>
      </c>
      <c r="AX83" s="2">
        <f t="shared" si="255"/>
        <v>8.7233653219619249</v>
      </c>
      <c r="AY83" s="2">
        <f t="shared" si="256"/>
        <v>91.276634678038079</v>
      </c>
      <c r="AZ83" s="2">
        <v>850</v>
      </c>
      <c r="BA83" s="2">
        <f t="shared" si="224"/>
        <v>14.166666666666666</v>
      </c>
      <c r="BB83" s="2">
        <v>31176</v>
      </c>
      <c r="BC83" s="11">
        <v>840</v>
      </c>
      <c r="BD83" s="11">
        <v>699</v>
      </c>
      <c r="BE83" s="2">
        <f t="shared" si="257"/>
        <v>6995</v>
      </c>
      <c r="BF83" s="2">
        <f t="shared" si="225"/>
        <v>7.2375906524971473E-2</v>
      </c>
      <c r="BG83" s="2">
        <f t="shared" si="258"/>
        <v>6.4539342852957328E-5</v>
      </c>
      <c r="BH83" s="2">
        <f t="shared" si="259"/>
        <v>4.1230156787164463E-2</v>
      </c>
      <c r="BI83" s="2">
        <f t="shared" si="260"/>
        <v>0.18241817886542988</v>
      </c>
      <c r="BJ83" s="2">
        <f t="shared" si="261"/>
        <v>3.6404765208476213E-5</v>
      </c>
      <c r="BK83" s="2">
        <f t="shared" si="205"/>
        <v>6.1957193805508024E-3</v>
      </c>
      <c r="BL83" s="2">
        <f t="shared" si="262"/>
        <v>0.57984760087830445</v>
      </c>
      <c r="BM83" s="2">
        <f t="shared" si="263"/>
        <v>2.3256732058378533E-2</v>
      </c>
      <c r="BN83" s="2">
        <f t="shared" si="263"/>
        <v>0.1028967881531658</v>
      </c>
      <c r="BO83" s="2">
        <f t="shared" si="264"/>
        <v>6.5455449528616585</v>
      </c>
      <c r="BP83" s="2">
        <f t="shared" si="265"/>
        <v>93.454455047138339</v>
      </c>
      <c r="BQ83" s="10">
        <v>730</v>
      </c>
      <c r="BR83" s="2">
        <f t="shared" si="226"/>
        <v>12.166666666666666</v>
      </c>
      <c r="BS83" s="2">
        <v>23490</v>
      </c>
      <c r="BT83" s="18">
        <v>660</v>
      </c>
      <c r="BU83" s="11">
        <v>700</v>
      </c>
      <c r="BV83" s="2">
        <f t="shared" si="266"/>
        <v>7000</v>
      </c>
      <c r="BW83" s="2">
        <f t="shared" si="227"/>
        <v>5.2610165441337599E-2</v>
      </c>
      <c r="BX83" s="2">
        <f t="shared" si="267"/>
        <v>4.6913754424585868E-5</v>
      </c>
      <c r="BY83" s="2">
        <f t="shared" si="268"/>
        <v>2.8210564665736924E-2</v>
      </c>
      <c r="BZ83" s="2">
        <f t="shared" si="228"/>
        <v>0.12477912928706553</v>
      </c>
      <c r="CA83" s="2">
        <f t="shared" si="229"/>
        <v>4.0880950544987883E-5</v>
      </c>
      <c r="CB83" s="2">
        <f t="shared" si="230"/>
        <v>6.8988239260098037E-3</v>
      </c>
      <c r="CC83" s="2">
        <f t="shared" si="231"/>
        <v>0.65095903275754319</v>
      </c>
      <c r="CD83" s="2">
        <f t="shared" si="232"/>
        <v>2.4582869418393483E-2</v>
      </c>
      <c r="CE83" s="2">
        <f t="shared" si="232"/>
        <v>0.10873334432508926</v>
      </c>
      <c r="CF83" s="2">
        <f t="shared" si="269"/>
        <v>5.6420283023442783</v>
      </c>
      <c r="CG83" s="2">
        <f t="shared" si="270"/>
        <v>94.357971697655728</v>
      </c>
      <c r="CY83" s="10">
        <v>760</v>
      </c>
      <c r="CZ83" s="2">
        <f t="shared" si="233"/>
        <v>12.666666666666666</v>
      </c>
      <c r="DA83" s="2">
        <v>44465</v>
      </c>
      <c r="DB83" s="11">
        <v>710</v>
      </c>
      <c r="DC83" s="11">
        <v>725</v>
      </c>
      <c r="DD83" s="2">
        <f t="shared" si="271"/>
        <v>7240</v>
      </c>
      <c r="DE83" s="2">
        <f t="shared" si="234"/>
        <v>9.9587526877355309E-2</v>
      </c>
      <c r="DF83" s="2">
        <f t="shared" si="235"/>
        <v>8.8804601553393373E-5</v>
      </c>
      <c r="DG83" s="2">
        <f t="shared" si="272"/>
        <v>5.2962213567832282E-2</v>
      </c>
      <c r="DH83" s="2">
        <f t="shared" si="236"/>
        <v>0.23292892168370435</v>
      </c>
      <c r="DI83" s="2">
        <f t="shared" si="237"/>
        <v>8.3187746026981864E-5</v>
      </c>
      <c r="DJ83" s="2">
        <f t="shared" si="238"/>
        <v>1.4564493571320534E-2</v>
      </c>
      <c r="DK83" s="2">
        <f t="shared" si="239"/>
        <v>1.3171012015267058</v>
      </c>
      <c r="DL83" s="2">
        <f t="shared" si="240"/>
        <v>4.9612374744552316E-2</v>
      </c>
      <c r="DM83" s="2">
        <f t="shared" si="240"/>
        <v>0.21819626055877872</v>
      </c>
      <c r="DN83" s="2">
        <f t="shared" si="273"/>
        <v>9.5676622687206176</v>
      </c>
      <c r="DO83" s="2">
        <f t="shared" si="241"/>
        <v>90.432337731279375</v>
      </c>
      <c r="EX83" s="2"/>
      <c r="EY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11"/>
      <c r="FP83" s="11"/>
      <c r="GH83" s="2"/>
      <c r="GI83" s="11"/>
      <c r="GJ83" s="11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11"/>
      <c r="HO83" s="11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KR83" s="11"/>
      <c r="KS83" s="11"/>
      <c r="LI83" s="10"/>
      <c r="LK83" s="2"/>
    </row>
    <row r="84" spans="1:323" x14ac:dyDescent="0.25">
      <c r="A84" s="10">
        <v>970</v>
      </c>
      <c r="B84" s="2">
        <f t="shared" si="206"/>
        <v>16.166666666666668</v>
      </c>
      <c r="C84" s="2">
        <v>23820</v>
      </c>
      <c r="D84" s="11">
        <v>1040</v>
      </c>
      <c r="E84" s="11">
        <v>675</v>
      </c>
      <c r="F84" s="2">
        <f t="shared" si="243"/>
        <v>6750</v>
      </c>
      <c r="G84" s="2">
        <f t="shared" si="244"/>
        <v>5.0114630520514215E-2</v>
      </c>
      <c r="H84" s="2">
        <f t="shared" si="245"/>
        <v>4.4688425698637856E-5</v>
      </c>
      <c r="I84" s="2">
        <f t="shared" si="246"/>
        <v>2.6747767542847169E-2</v>
      </c>
      <c r="J84" s="2">
        <f t="shared" si="207"/>
        <v>0.11821799690109154</v>
      </c>
      <c r="K84" s="2">
        <f t="shared" si="208"/>
        <v>1.6371041680532174E-5</v>
      </c>
      <c r="L84" s="2">
        <f t="shared" si="201"/>
        <v>2.6999389379613659E-3</v>
      </c>
      <c r="M84" s="2">
        <f t="shared" si="209"/>
        <v>0.26048029263016481</v>
      </c>
      <c r="N84" s="2">
        <f t="shared" si="210"/>
        <v>9.7987076174510194E-3</v>
      </c>
      <c r="O84" s="2">
        <f t="shared" si="210"/>
        <v>4.3307673617953929E-2</v>
      </c>
      <c r="P84" s="2">
        <f t="shared" si="247"/>
        <v>3.5236356764257852</v>
      </c>
      <c r="Q84" s="2">
        <f t="shared" si="248"/>
        <v>96.476364323574217</v>
      </c>
      <c r="R84" s="10">
        <v>1400</v>
      </c>
      <c r="S84" s="2">
        <f t="shared" si="211"/>
        <v>23.333333333333332</v>
      </c>
      <c r="T84" s="2">
        <v>23807</v>
      </c>
      <c r="U84" s="11">
        <v>1380</v>
      </c>
      <c r="V84" s="11">
        <v>676</v>
      </c>
      <c r="W84" s="2">
        <f t="shared" si="249"/>
        <v>6755</v>
      </c>
      <c r="X84" s="2">
        <f t="shared" si="212"/>
        <v>6.8063720200440658E-2</v>
      </c>
      <c r="Y84" s="2">
        <f t="shared" si="213"/>
        <v>6.0694062220117092E-5</v>
      </c>
      <c r="Z84" s="2">
        <f t="shared" si="250"/>
        <v>3.6635177641159429E-2</v>
      </c>
      <c r="AA84" s="2">
        <f t="shared" si="214"/>
        <v>0.16158206150611937</v>
      </c>
      <c r="AB84" s="2">
        <f t="shared" si="215"/>
        <v>2.2479356934964322E-5</v>
      </c>
      <c r="AC84" s="2">
        <f t="shared" si="202"/>
        <v>3.8424063188851171E-3</v>
      </c>
      <c r="AD84" s="2">
        <f t="shared" si="216"/>
        <v>0.35692850007882382</v>
      </c>
      <c r="AE84" s="2">
        <f t="shared" si="217"/>
        <v>1.3568629359240445E-2</v>
      </c>
      <c r="AF84" s="2">
        <f t="shared" si="217"/>
        <v>5.9845406651319842E-2</v>
      </c>
      <c r="AG84" s="2">
        <f t="shared" si="251"/>
        <v>7.1080800787389196</v>
      </c>
      <c r="AH84" s="2">
        <f t="shared" si="218"/>
        <v>92.891919921261078</v>
      </c>
      <c r="AI84" s="2">
        <v>1570</v>
      </c>
      <c r="AJ84" s="2">
        <f t="shared" si="219"/>
        <v>26.166666666666668</v>
      </c>
      <c r="AK84" s="35">
        <v>33991</v>
      </c>
      <c r="AL84" s="35">
        <v>1090</v>
      </c>
      <c r="AM84" s="35">
        <v>674</v>
      </c>
      <c r="AN84" s="2">
        <f t="shared" si="252"/>
        <v>6740</v>
      </c>
      <c r="AO84" s="2">
        <f t="shared" si="203"/>
        <v>6.7198557960694294E-2</v>
      </c>
      <c r="AP84" s="2">
        <f t="shared" si="253"/>
        <v>5.9922576167708765E-5</v>
      </c>
      <c r="AQ84" s="2">
        <f t="shared" si="254"/>
        <v>3.5662667966293471E-2</v>
      </c>
      <c r="AR84" s="2">
        <f t="shared" si="220"/>
        <v>0.15816754023210425</v>
      </c>
      <c r="AS84" s="2">
        <f t="shared" si="221"/>
        <v>2.5832970196763598E-5</v>
      </c>
      <c r="AT84" s="2">
        <f t="shared" si="204"/>
        <v>4.5221536007904748E-3</v>
      </c>
      <c r="AU84" s="2">
        <f t="shared" si="222"/>
        <v>0.41245861034242948</v>
      </c>
      <c r="AV84" s="2">
        <f t="shared" si="223"/>
        <v>1.5374383039405987E-2</v>
      </c>
      <c r="AW84" s="2">
        <f t="shared" si="223"/>
        <v>6.8186944123961035E-2</v>
      </c>
      <c r="AX84" s="2">
        <f t="shared" si="255"/>
        <v>8.7915522660858851</v>
      </c>
      <c r="AY84" s="2">
        <f t="shared" si="256"/>
        <v>91.208447733914113</v>
      </c>
      <c r="AZ84" s="2">
        <v>860</v>
      </c>
      <c r="BA84" s="2">
        <f t="shared" si="224"/>
        <v>14.333333333333334</v>
      </c>
      <c r="BB84" s="2">
        <v>31350</v>
      </c>
      <c r="BC84" s="11">
        <v>850</v>
      </c>
      <c r="BD84" s="11">
        <v>702</v>
      </c>
      <c r="BE84" s="2">
        <f t="shared" si="257"/>
        <v>7005</v>
      </c>
      <c r="BF84" s="2">
        <f t="shared" si="225"/>
        <v>7.2779852115661278E-2</v>
      </c>
      <c r="BG84" s="2">
        <f t="shared" si="258"/>
        <v>6.4899550886586229E-5</v>
      </c>
      <c r="BH84" s="2">
        <f t="shared" si="259"/>
        <v>3.8831668121863068E-2</v>
      </c>
      <c r="BI84" s="2">
        <f t="shared" si="260"/>
        <v>0.17180633626167183</v>
      </c>
      <c r="BJ84" s="2">
        <f t="shared" si="261"/>
        <v>3.6607948078192495E-5</v>
      </c>
      <c r="BK84" s="2">
        <f t="shared" si="205"/>
        <v>6.2367664698485077E-3</v>
      </c>
      <c r="BL84" s="2">
        <f t="shared" si="262"/>
        <v>0.58308385577158206</v>
      </c>
      <c r="BM84" s="2">
        <f t="shared" si="263"/>
        <v>2.190381437431729E-2</v>
      </c>
      <c r="BN84" s="2">
        <f t="shared" si="263"/>
        <v>9.6910956438887225E-2</v>
      </c>
      <c r="BO84" s="2">
        <f t="shared" si="264"/>
        <v>6.642455909300546</v>
      </c>
      <c r="BP84" s="2">
        <f t="shared" si="265"/>
        <v>93.357544090699449</v>
      </c>
      <c r="BQ84" s="10">
        <v>740</v>
      </c>
      <c r="BR84" s="2">
        <f t="shared" si="226"/>
        <v>12.333333333333334</v>
      </c>
      <c r="BS84" s="2">
        <v>23385</v>
      </c>
      <c r="BT84" s="11">
        <v>670</v>
      </c>
      <c r="BU84" s="11">
        <v>700</v>
      </c>
      <c r="BV84" s="2">
        <f t="shared" si="266"/>
        <v>7000</v>
      </c>
      <c r="BW84" s="2">
        <f t="shared" si="227"/>
        <v>5.2374998673719871E-2</v>
      </c>
      <c r="BX84" s="2">
        <f t="shared" si="267"/>
        <v>4.6704050541461917E-5</v>
      </c>
      <c r="BY84" s="2">
        <f t="shared" si="268"/>
        <v>2.8085341489814331E-2</v>
      </c>
      <c r="BZ84" s="2">
        <f t="shared" si="228"/>
        <v>0.12422525030437506</v>
      </c>
      <c r="CA84" s="2">
        <f t="shared" si="229"/>
        <v>4.0698213218158436E-5</v>
      </c>
      <c r="CB84" s="2">
        <f t="shared" si="230"/>
        <v>6.8758745094440526E-3</v>
      </c>
      <c r="CC84" s="2">
        <f t="shared" si="231"/>
        <v>0.64804925419477</v>
      </c>
      <c r="CD84" s="2">
        <f t="shared" si="232"/>
        <v>2.447374912894389E-2</v>
      </c>
      <c r="CE84" s="2">
        <f t="shared" si="232"/>
        <v>0.1082506905793594</v>
      </c>
      <c r="CF84" s="2">
        <f t="shared" si="269"/>
        <v>5.7502789929236373</v>
      </c>
      <c r="CG84" s="2">
        <f t="shared" si="270"/>
        <v>94.24972100707636</v>
      </c>
      <c r="CY84" s="10">
        <v>770</v>
      </c>
      <c r="CZ84" s="2">
        <f t="shared" si="233"/>
        <v>12.833333333333334</v>
      </c>
      <c r="DA84" s="2">
        <v>43548</v>
      </c>
      <c r="DB84" s="11">
        <v>720</v>
      </c>
      <c r="DC84" s="11">
        <v>725</v>
      </c>
      <c r="DD84" s="2">
        <f t="shared" si="271"/>
        <v>7250</v>
      </c>
      <c r="DE84" s="2">
        <f t="shared" si="234"/>
        <v>9.753373710682714E-2</v>
      </c>
      <c r="DF84" s="2">
        <f t="shared" si="235"/>
        <v>8.6973187640777599E-5</v>
      </c>
      <c r="DG84" s="2">
        <f t="shared" si="272"/>
        <v>5.2733336758251287E-2</v>
      </c>
      <c r="DH84" s="2">
        <f t="shared" si="236"/>
        <v>0.23192231669379343</v>
      </c>
      <c r="DI84" s="2">
        <f t="shared" si="237"/>
        <v>8.1472168311773476E-5</v>
      </c>
      <c r="DJ84" s="2">
        <f t="shared" si="238"/>
        <v>1.4298481036902844E-2</v>
      </c>
      <c r="DK84" s="2">
        <f t="shared" si="239"/>
        <v>1.2899386736553469</v>
      </c>
      <c r="DL84" s="2">
        <f t="shared" si="240"/>
        <v>4.9397974301626596E-2</v>
      </c>
      <c r="DM84" s="2">
        <f t="shared" si="240"/>
        <v>0.21725332293183766</v>
      </c>
      <c r="DN84" s="2">
        <f t="shared" si="273"/>
        <v>9.7849155916524548</v>
      </c>
      <c r="DO84" s="2">
        <f t="shared" si="241"/>
        <v>90.21508440834755</v>
      </c>
      <c r="EX84" s="2"/>
      <c r="EY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11"/>
      <c r="FP84" s="11"/>
      <c r="GH84" s="2"/>
      <c r="GI84" s="11"/>
      <c r="GJ84" s="11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11"/>
      <c r="HO84" s="11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KR84" s="11"/>
      <c r="KS84" s="11"/>
      <c r="LI84" s="10"/>
      <c r="LK84" s="2"/>
    </row>
    <row r="85" spans="1:323" x14ac:dyDescent="0.25">
      <c r="A85" s="10">
        <v>980</v>
      </c>
      <c r="B85" s="2">
        <f t="shared" si="206"/>
        <v>16.333333333333332</v>
      </c>
      <c r="C85" s="2">
        <v>23910</v>
      </c>
      <c r="D85" s="11">
        <v>1050</v>
      </c>
      <c r="E85" s="11">
        <v>676</v>
      </c>
      <c r="F85" s="2">
        <f t="shared" si="243"/>
        <v>6755</v>
      </c>
      <c r="G85" s="2">
        <f t="shared" si="244"/>
        <v>5.0303980509886437E-2</v>
      </c>
      <c r="H85" s="2">
        <f t="shared" si="245"/>
        <v>4.4857273654678041E-5</v>
      </c>
      <c r="I85" s="2">
        <f t="shared" si="246"/>
        <v>2.6863709805994767E-2</v>
      </c>
      <c r="J85" s="2">
        <f t="shared" si="207"/>
        <v>0.11873043077369537</v>
      </c>
      <c r="K85" s="2">
        <f t="shared" si="208"/>
        <v>1.643289700174325E-5</v>
      </c>
      <c r="L85" s="2">
        <f t="shared" si="201"/>
        <v>2.7113626091115014E-3</v>
      </c>
      <c r="M85" s="2">
        <f t="shared" si="209"/>
        <v>0.26146447509602178</v>
      </c>
      <c r="N85" s="2">
        <f t="shared" si="210"/>
        <v>9.8411816046826261E-3</v>
      </c>
      <c r="O85" s="2">
        <f t="shared" si="210"/>
        <v>4.3495397310515549E-2</v>
      </c>
      <c r="P85" s="2">
        <f t="shared" si="247"/>
        <v>3.5671310737363009</v>
      </c>
      <c r="Q85" s="2">
        <f t="shared" si="248"/>
        <v>96.432868926263694</v>
      </c>
      <c r="R85" s="10">
        <v>1410</v>
      </c>
      <c r="S85" s="2">
        <f t="shared" si="211"/>
        <v>23.5</v>
      </c>
      <c r="T85" s="2">
        <v>24164</v>
      </c>
      <c r="U85" s="11">
        <v>1390</v>
      </c>
      <c r="V85" s="11">
        <v>676</v>
      </c>
      <c r="W85" s="2">
        <f t="shared" si="249"/>
        <v>6760</v>
      </c>
      <c r="X85" s="2">
        <f t="shared" si="212"/>
        <v>6.9084375810620741E-2</v>
      </c>
      <c r="Y85" s="2">
        <f t="shared" si="213"/>
        <v>6.1604205464229386E-5</v>
      </c>
      <c r="Z85" s="2">
        <f t="shared" si="250"/>
        <v>3.6689480305303952E-2</v>
      </c>
      <c r="AA85" s="2">
        <f t="shared" si="214"/>
        <v>0.16182156727578401</v>
      </c>
      <c r="AB85" s="2">
        <f t="shared" si="215"/>
        <v>2.2816448144515383E-5</v>
      </c>
      <c r="AC85" s="2">
        <f t="shared" si="202"/>
        <v>3.902543398197786E-3</v>
      </c>
      <c r="AD85" s="2">
        <f t="shared" si="216"/>
        <v>0.36228085335845328</v>
      </c>
      <c r="AE85" s="2">
        <f t="shared" si="217"/>
        <v>1.3588741523843914E-2</v>
      </c>
      <c r="AF85" s="2">
        <f t="shared" si="217"/>
        <v>5.9934112786439765E-2</v>
      </c>
      <c r="AG85" s="2">
        <f t="shared" si="251"/>
        <v>7.1680141915253595</v>
      </c>
      <c r="AH85" s="2">
        <f t="shared" si="218"/>
        <v>92.831985808474641</v>
      </c>
      <c r="AI85" s="2">
        <v>1580</v>
      </c>
      <c r="AJ85" s="2">
        <f t="shared" si="219"/>
        <v>26.333333333333332</v>
      </c>
      <c r="AK85" s="35">
        <v>34489</v>
      </c>
      <c r="AL85" s="35">
        <v>1100</v>
      </c>
      <c r="AM85" s="35">
        <v>673</v>
      </c>
      <c r="AN85" s="2">
        <f t="shared" si="252"/>
        <v>6735</v>
      </c>
      <c r="AO85" s="2">
        <f t="shared" si="203"/>
        <v>6.8183079800723287E-2</v>
      </c>
      <c r="AP85" s="2">
        <f t="shared" si="253"/>
        <v>6.0800498056782903E-5</v>
      </c>
      <c r="AQ85" s="2">
        <f t="shared" si="254"/>
        <v>3.6216922267347504E-2</v>
      </c>
      <c r="AR85" s="2">
        <f t="shared" si="220"/>
        <v>0.16062571412822543</v>
      </c>
      <c r="AS85" s="2">
        <f t="shared" si="221"/>
        <v>2.6211447415968339E-5</v>
      </c>
      <c r="AT85" s="2">
        <f t="shared" si="204"/>
        <v>4.5918936155942983E-3</v>
      </c>
      <c r="AU85" s="2">
        <f t="shared" si="222"/>
        <v>0.41850151546291819</v>
      </c>
      <c r="AV85" s="2">
        <f t="shared" si="223"/>
        <v>1.5613325283819581E-2</v>
      </c>
      <c r="AW85" s="2">
        <f t="shared" si="223"/>
        <v>6.9246677150445649E-2</v>
      </c>
      <c r="AX85" s="2">
        <f t="shared" si="255"/>
        <v>8.8607989432363308</v>
      </c>
      <c r="AY85" s="2">
        <f t="shared" si="256"/>
        <v>91.139201056763667</v>
      </c>
      <c r="AZ85" s="2">
        <v>870</v>
      </c>
      <c r="BA85" s="2">
        <f t="shared" si="224"/>
        <v>14.5</v>
      </c>
      <c r="BB85" s="2">
        <v>32366</v>
      </c>
      <c r="BC85" s="11">
        <v>860</v>
      </c>
      <c r="BD85" s="11">
        <v>702</v>
      </c>
      <c r="BE85" s="2">
        <f t="shared" si="257"/>
        <v>7020</v>
      </c>
      <c r="BF85" s="2">
        <f t="shared" si="225"/>
        <v>7.5138522921068346E-2</v>
      </c>
      <c r="BG85" s="2">
        <f t="shared" si="258"/>
        <v>6.7002834577200947E-5</v>
      </c>
      <c r="BH85" s="2">
        <f t="shared" si="259"/>
        <v>3.9570715639136153E-2</v>
      </c>
      <c r="BI85" s="2">
        <f t="shared" si="260"/>
        <v>0.17507616865381892</v>
      </c>
      <c r="BJ85" s="2">
        <f t="shared" si="261"/>
        <v>3.7794349202512858E-5</v>
      </c>
      <c r="BK85" s="2">
        <f t="shared" si="205"/>
        <v>6.4457078193488485E-3</v>
      </c>
      <c r="BL85" s="2">
        <f t="shared" si="262"/>
        <v>0.60198060848175516</v>
      </c>
      <c r="BM85" s="2">
        <f t="shared" si="263"/>
        <v>2.232068957991876E-2</v>
      </c>
      <c r="BN85" s="2">
        <f t="shared" si="263"/>
        <v>9.8755373771873114E-2</v>
      </c>
      <c r="BO85" s="2">
        <f t="shared" si="264"/>
        <v>6.7412112830724187</v>
      </c>
      <c r="BP85" s="2">
        <f t="shared" si="265"/>
        <v>93.258788716927583</v>
      </c>
      <c r="BQ85" s="19">
        <v>800</v>
      </c>
      <c r="BR85" s="2">
        <f t="shared" si="226"/>
        <v>13.333333333333334</v>
      </c>
      <c r="BS85" s="2">
        <v>23499</v>
      </c>
      <c r="BT85" s="11">
        <v>680</v>
      </c>
      <c r="BU85" s="11">
        <v>701</v>
      </c>
      <c r="BV85" s="2">
        <f t="shared" si="266"/>
        <v>7005</v>
      </c>
      <c r="BW85" s="2">
        <f t="shared" si="227"/>
        <v>5.2630322592847688E-2</v>
      </c>
      <c r="BX85" s="2">
        <f t="shared" si="267"/>
        <v>4.6931729043139343E-5</v>
      </c>
      <c r="BY85" s="2">
        <f t="shared" si="268"/>
        <v>0.16854440325228226</v>
      </c>
      <c r="BZ85" s="2">
        <f t="shared" si="228"/>
        <v>0.7454946093146011</v>
      </c>
      <c r="CA85" s="2">
        <f t="shared" si="229"/>
        <v>4.0896613744430403E-5</v>
      </c>
      <c r="CB85" s="2">
        <f t="shared" si="230"/>
        <v>6.9573483030740887E-3</v>
      </c>
      <c r="CC85" s="2">
        <f t="shared" si="231"/>
        <v>0.65120844234863795</v>
      </c>
      <c r="CD85" s="2">
        <f t="shared" si="232"/>
        <v>0.14687068853265989</v>
      </c>
      <c r="CE85" s="2">
        <f t="shared" si="232"/>
        <v>0.64962884827170397</v>
      </c>
      <c r="CF85" s="2">
        <f t="shared" si="269"/>
        <v>6.3999078411953416</v>
      </c>
      <c r="CG85" s="2">
        <f t="shared" si="270"/>
        <v>93.600092158804657</v>
      </c>
      <c r="CY85" s="15">
        <v>780</v>
      </c>
      <c r="CZ85" s="2">
        <f t="shared" si="233"/>
        <v>13</v>
      </c>
      <c r="DA85" s="2">
        <v>46030</v>
      </c>
      <c r="DB85" s="11">
        <v>730</v>
      </c>
      <c r="DC85" s="11">
        <v>724</v>
      </c>
      <c r="DD85" s="2">
        <f t="shared" si="271"/>
        <v>7245</v>
      </c>
      <c r="DE85" s="2">
        <f t="shared" si="234"/>
        <v>0.10309263155661003</v>
      </c>
      <c r="DF85" s="2">
        <f t="shared" si="235"/>
        <v>9.1930188001859857E-5</v>
      </c>
      <c r="DG85" s="2">
        <f t="shared" si="272"/>
        <v>5.3671012692791231E-2</v>
      </c>
      <c r="DH85" s="2">
        <f t="shared" si="236"/>
        <v>0.23604623504251226</v>
      </c>
      <c r="DI85" s="2">
        <f t="shared" si="237"/>
        <v>8.6115640382817424E-5</v>
      </c>
      <c r="DJ85" s="2">
        <f t="shared" si="238"/>
        <v>1.5150550839476017E-2</v>
      </c>
      <c r="DK85" s="2">
        <f t="shared" si="239"/>
        <v>1.3634581874794622</v>
      </c>
      <c r="DL85" s="2">
        <f t="shared" si="240"/>
        <v>5.027634260837726E-2</v>
      </c>
      <c r="DM85" s="2">
        <f t="shared" si="240"/>
        <v>0.22111640509456737</v>
      </c>
      <c r="DN85" s="2">
        <f t="shared" si="273"/>
        <v>10.006031996747023</v>
      </c>
      <c r="DO85" s="2">
        <f t="shared" si="241"/>
        <v>89.993968003252974</v>
      </c>
      <c r="EX85" s="2"/>
      <c r="EY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11"/>
      <c r="FP85" s="11"/>
      <c r="GH85" s="2"/>
      <c r="GI85" s="11"/>
      <c r="GJ85" s="11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11"/>
      <c r="HO85" s="11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KR85" s="11"/>
      <c r="KS85" s="11"/>
      <c r="LI85" s="10"/>
      <c r="LK85" s="2"/>
    </row>
    <row r="86" spans="1:323" x14ac:dyDescent="0.25">
      <c r="A86" s="10">
        <v>990</v>
      </c>
      <c r="B86" s="2">
        <f t="shared" si="206"/>
        <v>16.5</v>
      </c>
      <c r="C86" s="2">
        <v>23810</v>
      </c>
      <c r="D86" s="11">
        <v>1060</v>
      </c>
      <c r="E86" s="11">
        <v>676</v>
      </c>
      <c r="F86" s="2">
        <f t="shared" si="243"/>
        <v>6760</v>
      </c>
      <c r="G86" s="2">
        <f t="shared" si="244"/>
        <v>5.0093591632806196E-2</v>
      </c>
      <c r="H86" s="2">
        <f t="shared" si="245"/>
        <v>4.4669664814633387E-5</v>
      </c>
      <c r="I86" s="2">
        <f t="shared" si="246"/>
        <v>2.6858081540793426E-2</v>
      </c>
      <c r="J86" s="2">
        <f t="shared" si="207"/>
        <v>0.11870555534298642</v>
      </c>
      <c r="K86" s="2">
        <f t="shared" si="208"/>
        <v>1.6364168867064274E-5</v>
      </c>
      <c r="L86" s="2">
        <f t="shared" si="201"/>
        <v>2.7012408616678934E-3</v>
      </c>
      <c r="M86" s="2">
        <f t="shared" si="209"/>
        <v>0.2603709390228473</v>
      </c>
      <c r="N86" s="2">
        <f t="shared" si="210"/>
        <v>9.8391197606422579E-3</v>
      </c>
      <c r="O86" s="2">
        <f t="shared" si="210"/>
        <v>4.348628450990575E-2</v>
      </c>
      <c r="P86" s="2">
        <f t="shared" si="247"/>
        <v>3.6106173582462064</v>
      </c>
      <c r="Q86" s="2">
        <f t="shared" si="248"/>
        <v>96.389382641753798</v>
      </c>
      <c r="R86" s="10">
        <v>1420</v>
      </c>
      <c r="S86" s="2">
        <f t="shared" si="211"/>
        <v>23.666666666666668</v>
      </c>
      <c r="T86" s="2">
        <v>24290</v>
      </c>
      <c r="U86" s="11">
        <v>1400</v>
      </c>
      <c r="V86" s="11">
        <v>675</v>
      </c>
      <c r="W86" s="2">
        <f t="shared" si="249"/>
        <v>6755</v>
      </c>
      <c r="X86" s="2">
        <f t="shared" si="212"/>
        <v>6.9444607202449007E-2</v>
      </c>
      <c r="Y86" s="2">
        <f t="shared" si="213"/>
        <v>6.1925432491563139E-5</v>
      </c>
      <c r="Z86" s="2">
        <f t="shared" si="250"/>
        <v>3.7058891386737756E-2</v>
      </c>
      <c r="AA86" s="2">
        <f t="shared" si="214"/>
        <v>0.16345088117364315</v>
      </c>
      <c r="AB86" s="2">
        <f t="shared" si="215"/>
        <v>2.2935421512592228E-5</v>
      </c>
      <c r="AC86" s="2">
        <f t="shared" si="202"/>
        <v>3.9254525623409102E-3</v>
      </c>
      <c r="AD86" s="2">
        <f t="shared" si="216"/>
        <v>0.36416991922185182</v>
      </c>
      <c r="AE86" s="2">
        <f t="shared" si="217"/>
        <v>1.3725560897132283E-2</v>
      </c>
      <c r="AF86" s="2">
        <f t="shared" si="217"/>
        <v>6.0537564381692097E-2</v>
      </c>
      <c r="AG86" s="2">
        <f t="shared" si="251"/>
        <v>7.2285517559070511</v>
      </c>
      <c r="AH86" s="2">
        <f t="shared" si="218"/>
        <v>92.771448244092952</v>
      </c>
      <c r="AI86" s="2">
        <v>1590</v>
      </c>
      <c r="AJ86" s="2">
        <f t="shared" si="219"/>
        <v>26.5</v>
      </c>
      <c r="AK86" s="35">
        <v>33882</v>
      </c>
      <c r="AL86" s="35">
        <v>1110</v>
      </c>
      <c r="AM86" s="35">
        <v>675</v>
      </c>
      <c r="AN86" s="2">
        <f t="shared" si="252"/>
        <v>6740</v>
      </c>
      <c r="AO86" s="2">
        <f t="shared" si="203"/>
        <v>6.6983070248720064E-2</v>
      </c>
      <c r="AP86" s="2">
        <f t="shared" si="253"/>
        <v>5.9730420573513826E-5</v>
      </c>
      <c r="AQ86" s="2">
        <f t="shared" si="254"/>
        <v>3.6159275589089018E-2</v>
      </c>
      <c r="AR86" s="2">
        <f t="shared" si="220"/>
        <v>0.16037004527834259</v>
      </c>
      <c r="AS86" s="2">
        <f t="shared" si="221"/>
        <v>2.5750130805411559E-5</v>
      </c>
      <c r="AT86" s="2">
        <f t="shared" si="204"/>
        <v>4.5145017548486252E-3</v>
      </c>
      <c r="AU86" s="2">
        <f t="shared" si="222"/>
        <v>0.41113596645059564</v>
      </c>
      <c r="AV86" s="2">
        <f t="shared" si="223"/>
        <v>1.5588473466413968E-2</v>
      </c>
      <c r="AW86" s="2">
        <f t="shared" si="223"/>
        <v>6.9136456826126153E-2</v>
      </c>
      <c r="AX86" s="2">
        <f t="shared" si="255"/>
        <v>8.9299354000624565</v>
      </c>
      <c r="AY86" s="2">
        <f t="shared" si="256"/>
        <v>91.070064599937538</v>
      </c>
      <c r="AZ86" s="2">
        <v>880</v>
      </c>
      <c r="BA86" s="2">
        <f t="shared" si="224"/>
        <v>14.666666666666666</v>
      </c>
      <c r="BB86" s="2">
        <v>32212</v>
      </c>
      <c r="BC86" s="11">
        <v>870</v>
      </c>
      <c r="BD86" s="11">
        <v>700</v>
      </c>
      <c r="BE86" s="2">
        <f t="shared" si="257"/>
        <v>7010</v>
      </c>
      <c r="BF86" s="2">
        <f t="shared" si="225"/>
        <v>7.4781007858044049E-2</v>
      </c>
      <c r="BG86" s="2">
        <f t="shared" si="258"/>
        <v>6.6684029765828244E-5</v>
      </c>
      <c r="BH86" s="2">
        <f t="shared" si="259"/>
        <v>4.0106059302908753E-2</v>
      </c>
      <c r="BI86" s="2">
        <f t="shared" si="260"/>
        <v>0.17744473631939101</v>
      </c>
      <c r="BJ86" s="2">
        <f t="shared" si="261"/>
        <v>3.7614520685637533E-5</v>
      </c>
      <c r="BK86" s="2">
        <f t="shared" si="205"/>
        <v>6.4219310645515565E-3</v>
      </c>
      <c r="BL86" s="2">
        <f t="shared" si="262"/>
        <v>0.59911633690954391</v>
      </c>
      <c r="BM86" s="2">
        <f t="shared" si="263"/>
        <v>2.2622661367505705E-2</v>
      </c>
      <c r="BN86" s="2">
        <f t="shared" si="263"/>
        <v>0.10009141389038893</v>
      </c>
      <c r="BO86" s="2">
        <f t="shared" si="264"/>
        <v>6.8413026969628072</v>
      </c>
      <c r="BP86" s="2">
        <f t="shared" si="265"/>
        <v>93.158697303037187</v>
      </c>
      <c r="BQ86" s="10">
        <v>810</v>
      </c>
      <c r="BR86" s="2">
        <f t="shared" si="226"/>
        <v>13.5</v>
      </c>
      <c r="BS86" s="2">
        <v>23480</v>
      </c>
      <c r="BT86" s="11">
        <v>690</v>
      </c>
      <c r="BU86" s="11">
        <v>701</v>
      </c>
      <c r="BV86" s="2">
        <f t="shared" si="266"/>
        <v>7010</v>
      </c>
      <c r="BW86" s="2">
        <f t="shared" si="227"/>
        <v>5.2587768606326385E-2</v>
      </c>
      <c r="BX86" s="2">
        <f t="shared" si="267"/>
        <v>4.689378262619312E-5</v>
      </c>
      <c r="BY86" s="2">
        <f t="shared" si="268"/>
        <v>2.814765350079974E-2</v>
      </c>
      <c r="BZ86" s="2">
        <f t="shared" si="228"/>
        <v>0.12450086472638373</v>
      </c>
      <c r="CA86" s="2">
        <f t="shared" si="229"/>
        <v>4.0863546990051755E-5</v>
      </c>
      <c r="CB86" s="2">
        <f t="shared" si="230"/>
        <v>6.959789991502853E-3</v>
      </c>
      <c r="CC86" s="2">
        <f t="shared" si="231"/>
        <v>0.65068191098966011</v>
      </c>
      <c r="CD86" s="2">
        <f t="shared" si="232"/>
        <v>2.4528048220344649E-2</v>
      </c>
      <c r="CE86" s="2">
        <f t="shared" si="232"/>
        <v>0.1084908627781915</v>
      </c>
      <c r="CF86" s="2">
        <f t="shared" si="269"/>
        <v>6.5083987039735334</v>
      </c>
      <c r="CG86" s="2">
        <f t="shared" si="270"/>
        <v>93.49160129602646</v>
      </c>
      <c r="CY86" s="10">
        <v>810</v>
      </c>
      <c r="CZ86" s="2">
        <f t="shared" si="233"/>
        <v>13.5</v>
      </c>
      <c r="DA86" s="2">
        <v>47080</v>
      </c>
      <c r="DB86" s="11">
        <v>740</v>
      </c>
      <c r="DC86" s="11">
        <v>725</v>
      </c>
      <c r="DD86" s="2">
        <f t="shared" si="271"/>
        <v>7245</v>
      </c>
      <c r="DE86" s="2">
        <f t="shared" si="234"/>
        <v>0.10544429923278732</v>
      </c>
      <c r="DF86" s="2">
        <f t="shared" si="235"/>
        <v>9.4027226833099287E-5</v>
      </c>
      <c r="DG86" s="2">
        <f t="shared" si="272"/>
        <v>0.16736167335146324</v>
      </c>
      <c r="DH86" s="2">
        <f t="shared" si="236"/>
        <v>0.73606013568537976</v>
      </c>
      <c r="DI86" s="2">
        <f t="shared" si="237"/>
        <v>8.808004234679649E-5</v>
      </c>
      <c r="DJ86" s="2">
        <f t="shared" si="238"/>
        <v>1.5615796410387713E-2</v>
      </c>
      <c r="DK86" s="2">
        <f t="shared" si="239"/>
        <v>1.394560318629873</v>
      </c>
      <c r="DL86" s="2">
        <f t="shared" si="240"/>
        <v>0.15677611445665252</v>
      </c>
      <c r="DM86" s="2">
        <f t="shared" si="240"/>
        <v>0.6895046265273338</v>
      </c>
      <c r="DN86" s="2">
        <f t="shared" si="273"/>
        <v>10.695536623274357</v>
      </c>
      <c r="DO86" s="2">
        <f t="shared" si="241"/>
        <v>89.304463376725636</v>
      </c>
      <c r="EX86" s="2"/>
      <c r="EY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GH86" s="2"/>
      <c r="GI86" s="11"/>
      <c r="GJ86" s="11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LI86" s="10"/>
      <c r="LK86" s="2"/>
    </row>
    <row r="87" spans="1:323" x14ac:dyDescent="0.25">
      <c r="A87" s="10">
        <v>1000</v>
      </c>
      <c r="B87" s="2">
        <f t="shared" si="206"/>
        <v>16.666666666666668</v>
      </c>
      <c r="C87" s="2">
        <v>24706</v>
      </c>
      <c r="D87" s="11">
        <v>1070</v>
      </c>
      <c r="E87" s="11">
        <v>677</v>
      </c>
      <c r="F87" s="2">
        <f t="shared" si="243"/>
        <v>6765</v>
      </c>
      <c r="G87" s="2">
        <f t="shared" si="244"/>
        <v>5.197867597144519E-2</v>
      </c>
      <c r="H87" s="2">
        <f t="shared" si="245"/>
        <v>4.6350640021433538E-5</v>
      </c>
      <c r="I87" s="2">
        <f t="shared" si="246"/>
        <v>2.7306091450820077E-2</v>
      </c>
      <c r="J87" s="2">
        <f t="shared" si="207"/>
        <v>0.12068563962741682</v>
      </c>
      <c r="K87" s="2">
        <f t="shared" si="208"/>
        <v>1.6979972953787905E-5</v>
      </c>
      <c r="L87" s="2">
        <f t="shared" si="201"/>
        <v>2.8041781388223226E-3</v>
      </c>
      <c r="M87" s="2">
        <f t="shared" si="209"/>
        <v>0.27016902223849076</v>
      </c>
      <c r="N87" s="2">
        <f t="shared" si="210"/>
        <v>1.0003242546255654E-2</v>
      </c>
      <c r="O87" s="2">
        <f t="shared" si="210"/>
        <v>4.4211663438444848E-2</v>
      </c>
      <c r="P87" s="2">
        <f t="shared" si="247"/>
        <v>3.6548290216846513</v>
      </c>
      <c r="Q87" s="2">
        <f t="shared" si="248"/>
        <v>96.345170978315352</v>
      </c>
      <c r="R87" s="10">
        <v>1430</v>
      </c>
      <c r="S87" s="2">
        <f t="shared" si="211"/>
        <v>23.833333333333332</v>
      </c>
      <c r="T87" s="2">
        <v>23757</v>
      </c>
      <c r="U87" s="11">
        <v>1410</v>
      </c>
      <c r="V87" s="11">
        <v>676</v>
      </c>
      <c r="W87" s="2">
        <f t="shared" si="249"/>
        <v>6755</v>
      </c>
      <c r="X87" s="2">
        <f t="shared" si="212"/>
        <v>6.7920771235429445E-2</v>
      </c>
      <c r="Y87" s="2">
        <f t="shared" si="213"/>
        <v>6.0566591177524315E-5</v>
      </c>
      <c r="Z87" s="2">
        <f t="shared" si="250"/>
        <v>3.6747607100726234E-2</v>
      </c>
      <c r="AA87" s="2">
        <f t="shared" si="214"/>
        <v>0.16207793964894604</v>
      </c>
      <c r="AB87" s="2">
        <f t="shared" si="215"/>
        <v>2.2432145280965567E-5</v>
      </c>
      <c r="AC87" s="2">
        <f t="shared" si="202"/>
        <v>3.8418015161984509E-3</v>
      </c>
      <c r="AD87" s="2">
        <f t="shared" si="216"/>
        <v>0.35617887076795118</v>
      </c>
      <c r="AE87" s="2">
        <f t="shared" si="217"/>
        <v>1.3610270038067338E-2</v>
      </c>
      <c r="AF87" s="2">
        <f t="shared" si="217"/>
        <v>6.0029065832483589E-2</v>
      </c>
      <c r="AG87" s="2">
        <f t="shared" si="251"/>
        <v>7.2885808217395347</v>
      </c>
      <c r="AH87" s="2">
        <f t="shared" si="218"/>
        <v>92.711419178260471</v>
      </c>
      <c r="AI87" s="2">
        <v>1600</v>
      </c>
      <c r="AJ87" s="2">
        <f t="shared" si="219"/>
        <v>26.666666666666668</v>
      </c>
      <c r="AK87" s="35">
        <v>33890</v>
      </c>
      <c r="AL87" s="35">
        <v>1120</v>
      </c>
      <c r="AM87" s="35">
        <v>675</v>
      </c>
      <c r="AN87" s="2">
        <f t="shared" si="252"/>
        <v>6750</v>
      </c>
      <c r="AO87" s="2">
        <f t="shared" si="203"/>
        <v>6.6998885860608093E-2</v>
      </c>
      <c r="AP87" s="2">
        <f t="shared" si="253"/>
        <v>5.9744523736390529E-5</v>
      </c>
      <c r="AQ87" s="2">
        <f t="shared" si="254"/>
        <v>3.5842483292971308E-2</v>
      </c>
      <c r="AR87" s="2">
        <f t="shared" si="220"/>
        <v>0.1589650393968764</v>
      </c>
      <c r="AS87" s="2">
        <f t="shared" si="221"/>
        <v>2.5756210760740151E-5</v>
      </c>
      <c r="AT87" s="2">
        <f t="shared" si="204"/>
        <v>4.5189682397295435E-3</v>
      </c>
      <c r="AU87" s="2">
        <f t="shared" si="222"/>
        <v>0.41123304123164778</v>
      </c>
      <c r="AV87" s="2">
        <f t="shared" si="223"/>
        <v>1.5451902469845513E-2</v>
      </c>
      <c r="AW87" s="2">
        <f t="shared" si="223"/>
        <v>6.853075064018696E-2</v>
      </c>
      <c r="AX87" s="2">
        <f t="shared" si="255"/>
        <v>8.9984661507026438</v>
      </c>
      <c r="AY87" s="2">
        <f t="shared" si="256"/>
        <v>91.00153384929736</v>
      </c>
      <c r="AZ87" s="2">
        <v>890</v>
      </c>
      <c r="BA87" s="2">
        <f t="shared" si="224"/>
        <v>14.833333333333334</v>
      </c>
      <c r="BB87" s="2">
        <v>34359</v>
      </c>
      <c r="BC87" s="11">
        <v>880</v>
      </c>
      <c r="BD87" s="11">
        <v>700</v>
      </c>
      <c r="BE87" s="2">
        <f t="shared" si="257"/>
        <v>7000</v>
      </c>
      <c r="BF87" s="2">
        <f t="shared" si="225"/>
        <v>7.9765325002934789E-2</v>
      </c>
      <c r="BG87" s="2">
        <f t="shared" si="258"/>
        <v>7.1128665675030818E-5</v>
      </c>
      <c r="BH87" s="2">
        <f t="shared" si="259"/>
        <v>4.1343808632257714E-2</v>
      </c>
      <c r="BI87" s="2">
        <f t="shared" si="260"/>
        <v>0.18292101863665922</v>
      </c>
      <c r="BJ87" s="2">
        <f t="shared" si="261"/>
        <v>4.0121610463113746E-5</v>
      </c>
      <c r="BK87" s="2">
        <f t="shared" si="205"/>
        <v>6.8575620430194693E-3</v>
      </c>
      <c r="BL87" s="2">
        <f t="shared" si="262"/>
        <v>0.63904874642602194</v>
      </c>
      <c r="BM87" s="2">
        <f t="shared" si="263"/>
        <v>2.3320839758063462E-2</v>
      </c>
      <c r="BN87" s="2">
        <f t="shared" si="263"/>
        <v>0.10318042544050732</v>
      </c>
      <c r="BO87" s="2">
        <f t="shared" si="264"/>
        <v>6.9444831224033141</v>
      </c>
      <c r="BP87" s="2">
        <f t="shared" si="265"/>
        <v>93.055516877596688</v>
      </c>
      <c r="BQ87" s="10">
        <v>860</v>
      </c>
      <c r="BR87" s="2">
        <f t="shared" si="226"/>
        <v>14.333333333333334</v>
      </c>
      <c r="BS87" s="2">
        <v>23546</v>
      </c>
      <c r="BT87" s="11">
        <v>700</v>
      </c>
      <c r="BU87" s="11">
        <v>701</v>
      </c>
      <c r="BV87" s="2">
        <f t="shared" si="266"/>
        <v>7010</v>
      </c>
      <c r="BW87" s="2">
        <f t="shared" si="227"/>
        <v>5.2735587717400383E-2</v>
      </c>
      <c r="BX87" s="2">
        <f t="shared" si="267"/>
        <v>4.7025596495585311E-5</v>
      </c>
      <c r="BY87" s="2">
        <f t="shared" si="268"/>
        <v>0.14087906868266764</v>
      </c>
      <c r="BZ87" s="2">
        <f t="shared" si="228"/>
        <v>0.62312710622011136</v>
      </c>
      <c r="CA87" s="2">
        <f t="shared" si="229"/>
        <v>4.0978410452630258E-5</v>
      </c>
      <c r="CB87" s="2">
        <f t="shared" si="230"/>
        <v>7.0201260113015324E-3</v>
      </c>
      <c r="CC87" s="2">
        <f t="shared" si="231"/>
        <v>0.65251091465768885</v>
      </c>
      <c r="CD87" s="2">
        <f t="shared" si="232"/>
        <v>0.12276293616402302</v>
      </c>
      <c r="CE87" s="2">
        <f t="shared" si="232"/>
        <v>0.5429970106863955</v>
      </c>
      <c r="CF87" s="2">
        <f t="shared" si="269"/>
        <v>7.0513957146599289</v>
      </c>
      <c r="CG87" s="2">
        <f t="shared" si="270"/>
        <v>92.948604285340068</v>
      </c>
      <c r="CY87" s="10">
        <v>820</v>
      </c>
      <c r="CZ87" s="2">
        <f t="shared" si="233"/>
        <v>13.666666666666666</v>
      </c>
      <c r="DA87" s="2">
        <v>48595</v>
      </c>
      <c r="DB87" s="11">
        <v>750</v>
      </c>
      <c r="DC87" s="11">
        <v>724</v>
      </c>
      <c r="DD87" s="2">
        <f t="shared" si="271"/>
        <v>7245</v>
      </c>
      <c r="DE87" s="2">
        <f t="shared" si="234"/>
        <v>0.10883741973698596</v>
      </c>
      <c r="DF87" s="2">
        <f t="shared" si="235"/>
        <v>9.7052954289601962E-5</v>
      </c>
      <c r="DG87" s="2">
        <f t="shared" si="272"/>
        <v>5.7324054336810371E-2</v>
      </c>
      <c r="DH87" s="2">
        <f t="shared" si="236"/>
        <v>0.25211238850713741</v>
      </c>
      <c r="DI87" s="2">
        <f t="shared" si="237"/>
        <v>9.0914393751966352E-5</v>
      </c>
      <c r="DJ87" s="2">
        <f t="shared" si="238"/>
        <v>1.6161039328997501E-2</v>
      </c>
      <c r="DK87" s="2">
        <f t="shared" si="239"/>
        <v>1.4394362507183236</v>
      </c>
      <c r="DL87" s="2">
        <f t="shared" si="240"/>
        <v>5.3698330829628847E-2</v>
      </c>
      <c r="DM87" s="2">
        <f t="shared" si="240"/>
        <v>0.23616638077901636</v>
      </c>
      <c r="DN87" s="2">
        <f t="shared" si="273"/>
        <v>10.931703004053373</v>
      </c>
      <c r="DO87" s="2">
        <f t="shared" si="241"/>
        <v>89.068296995946625</v>
      </c>
      <c r="EX87" s="2"/>
      <c r="EY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GH87" s="2"/>
      <c r="GI87" s="11"/>
      <c r="GJ87" s="11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LI87" s="10"/>
      <c r="LK87" s="2"/>
    </row>
    <row r="88" spans="1:323" x14ac:dyDescent="0.25">
      <c r="A88" s="10">
        <v>1010</v>
      </c>
      <c r="B88" s="2">
        <f t="shared" si="206"/>
        <v>16.833333333333332</v>
      </c>
      <c r="C88" s="2">
        <v>24751</v>
      </c>
      <c r="D88" s="11">
        <v>1080</v>
      </c>
      <c r="E88" s="11">
        <v>677</v>
      </c>
      <c r="F88" s="2">
        <f t="shared" si="243"/>
        <v>6770</v>
      </c>
      <c r="G88" s="2">
        <f t="shared" si="244"/>
        <v>5.207335096613129E-2</v>
      </c>
      <c r="H88" s="2">
        <f t="shared" si="245"/>
        <v>4.643506399945363E-5</v>
      </c>
      <c r="I88" s="2">
        <f t="shared" si="246"/>
        <v>2.7835711206266153E-2</v>
      </c>
      <c r="J88" s="2">
        <f t="shared" si="207"/>
        <v>0.1230264176571266</v>
      </c>
      <c r="K88" s="2">
        <f t="shared" si="208"/>
        <v>1.7010900614393444E-5</v>
      </c>
      <c r="L88" s="2">
        <f t="shared" si="201"/>
        <v>2.8106004917064905E-3</v>
      </c>
      <c r="M88" s="2">
        <f t="shared" si="209"/>
        <v>0.2706611134714193</v>
      </c>
      <c r="N88" s="2">
        <f t="shared" si="210"/>
        <v>1.0197262070454405E-2</v>
      </c>
      <c r="O88" s="2">
        <f t="shared" si="210"/>
        <v>4.5069177975825846E-2</v>
      </c>
      <c r="P88" s="2">
        <f t="shared" si="247"/>
        <v>3.6998981996604772</v>
      </c>
      <c r="Q88" s="2">
        <f t="shared" si="248"/>
        <v>96.300101800339519</v>
      </c>
      <c r="R88" s="10">
        <v>1440</v>
      </c>
      <c r="S88" s="2">
        <f t="shared" si="211"/>
        <v>24</v>
      </c>
      <c r="T88" s="2">
        <v>23891</v>
      </c>
      <c r="U88" s="11">
        <v>1420</v>
      </c>
      <c r="V88" s="11">
        <v>676</v>
      </c>
      <c r="W88" s="2">
        <f t="shared" si="249"/>
        <v>6760</v>
      </c>
      <c r="X88" s="2">
        <f t="shared" si="212"/>
        <v>6.8303874461659503E-2</v>
      </c>
      <c r="Y88" s="2">
        <f t="shared" si="213"/>
        <v>6.0908213571672907E-5</v>
      </c>
      <c r="Z88" s="2">
        <f t="shared" si="250"/>
        <v>3.6442441424759164E-2</v>
      </c>
      <c r="AA88" s="2">
        <f t="shared" si="214"/>
        <v>0.16073198468984495</v>
      </c>
      <c r="AB88" s="2">
        <f t="shared" si="215"/>
        <v>2.2558672513682211E-5</v>
      </c>
      <c r="AC88" s="2">
        <f t="shared" si="202"/>
        <v>3.8659533299523537E-3</v>
      </c>
      <c r="AD88" s="2">
        <f t="shared" si="216"/>
        <v>0.35818787732108937</v>
      </c>
      <c r="AE88" s="2">
        <f t="shared" si="217"/>
        <v>1.3497245338394331E-2</v>
      </c>
      <c r="AF88" s="2">
        <f t="shared" si="217"/>
        <v>5.9530562340753386E-2</v>
      </c>
      <c r="AG88" s="2">
        <f t="shared" si="251"/>
        <v>7.3481113840802879</v>
      </c>
      <c r="AH88" s="2">
        <f t="shared" si="218"/>
        <v>92.651888615919717</v>
      </c>
      <c r="AI88" s="2">
        <v>1610</v>
      </c>
      <c r="AJ88" s="2">
        <f t="shared" si="219"/>
        <v>26.833333333333332</v>
      </c>
      <c r="AK88" s="35">
        <v>33334</v>
      </c>
      <c r="AL88" s="35">
        <v>1130</v>
      </c>
      <c r="AM88" s="35">
        <v>675</v>
      </c>
      <c r="AN88" s="2">
        <f t="shared" si="252"/>
        <v>6750</v>
      </c>
      <c r="AO88" s="2">
        <f t="shared" si="203"/>
        <v>6.5899700834390965E-2</v>
      </c>
      <c r="AP88" s="2">
        <f t="shared" si="253"/>
        <v>5.8764353916460363E-5</v>
      </c>
      <c r="AQ88" s="2">
        <f t="shared" si="254"/>
        <v>3.5552663295855269E-2</v>
      </c>
      <c r="AR88" s="2">
        <f t="shared" si="220"/>
        <v>0.15767965839012599</v>
      </c>
      <c r="AS88" s="2">
        <f t="shared" si="221"/>
        <v>2.5333653865403133E-5</v>
      </c>
      <c r="AT88" s="2">
        <f t="shared" si="204"/>
        <v>4.4481526540115623E-3</v>
      </c>
      <c r="AU88" s="2">
        <f t="shared" si="222"/>
        <v>0.40448634394853189</v>
      </c>
      <c r="AV88" s="2">
        <f t="shared" si="223"/>
        <v>1.5326959387842986E-2</v>
      </c>
      <c r="AW88" s="2">
        <f t="shared" si="223"/>
        <v>6.7976615431681639E-2</v>
      </c>
      <c r="AX88" s="2">
        <f t="shared" si="255"/>
        <v>9.0664427661343261</v>
      </c>
      <c r="AY88" s="2">
        <f t="shared" si="256"/>
        <v>90.93355723386567</v>
      </c>
      <c r="AZ88" s="2">
        <v>900</v>
      </c>
      <c r="BA88" s="2">
        <f t="shared" si="224"/>
        <v>15</v>
      </c>
      <c r="BB88" s="2">
        <v>33559</v>
      </c>
      <c r="BC88" s="11">
        <v>890</v>
      </c>
      <c r="BD88" s="11">
        <v>700</v>
      </c>
      <c r="BE88" s="2">
        <f t="shared" si="257"/>
        <v>7000</v>
      </c>
      <c r="BF88" s="2">
        <f t="shared" si="225"/>
        <v>7.7908103896315042E-2</v>
      </c>
      <c r="BG88" s="2">
        <f t="shared" si="258"/>
        <v>6.9472536784783006E-5</v>
      </c>
      <c r="BH88" s="2">
        <f t="shared" si="259"/>
        <v>4.218036073794415E-2</v>
      </c>
      <c r="BI88" s="2">
        <f t="shared" si="260"/>
        <v>0.18662224908390473</v>
      </c>
      <c r="BJ88" s="2">
        <f t="shared" si="261"/>
        <v>3.9187436349475659E-5</v>
      </c>
      <c r="BK88" s="2">
        <f t="shared" si="205"/>
        <v>6.7054790637965343E-3</v>
      </c>
      <c r="BL88" s="2">
        <f t="shared" si="262"/>
        <v>0.62416941358336597</v>
      </c>
      <c r="BM88" s="2">
        <f t="shared" si="263"/>
        <v>2.3792714465580428E-2</v>
      </c>
      <c r="BN88" s="2">
        <f t="shared" si="263"/>
        <v>0.1052681818670048</v>
      </c>
      <c r="BO88" s="2">
        <f t="shared" si="264"/>
        <v>7.0497513042703188</v>
      </c>
      <c r="BP88" s="2">
        <f t="shared" si="265"/>
        <v>92.950248695729684</v>
      </c>
      <c r="BQ88" s="10">
        <v>870</v>
      </c>
      <c r="BR88" s="2">
        <f t="shared" si="226"/>
        <v>14.5</v>
      </c>
      <c r="BS88" s="2">
        <v>23198</v>
      </c>
      <c r="BT88" s="11">
        <v>710</v>
      </c>
      <c r="BU88" s="11">
        <v>701</v>
      </c>
      <c r="BV88" s="2">
        <f t="shared" si="266"/>
        <v>7010</v>
      </c>
      <c r="BW88" s="2">
        <f t="shared" si="227"/>
        <v>5.1956177859010196E-2</v>
      </c>
      <c r="BX88" s="2">
        <f t="shared" si="267"/>
        <v>4.6330577911517373E-5</v>
      </c>
      <c r="BY88" s="2">
        <f t="shared" si="268"/>
        <v>2.8006852322130807E-2</v>
      </c>
      <c r="BZ88" s="2">
        <f t="shared" si="228"/>
        <v>0.12387808213819115</v>
      </c>
      <c r="CA88" s="2">
        <f t="shared" si="229"/>
        <v>4.0372766740852659E-5</v>
      </c>
      <c r="CB88" s="2">
        <f t="shared" si="230"/>
        <v>6.924413333624823E-3</v>
      </c>
      <c r="CC88" s="2">
        <f t="shared" si="231"/>
        <v>0.64286707713535485</v>
      </c>
      <c r="CD88" s="2">
        <f t="shared" si="232"/>
        <v>2.4405353158044877E-2</v>
      </c>
      <c r="CE88" s="2">
        <f t="shared" si="232"/>
        <v>0.10794816598275367</v>
      </c>
      <c r="CF88" s="2">
        <f t="shared" si="269"/>
        <v>7.1593438806426821</v>
      </c>
      <c r="CG88" s="2">
        <f t="shared" si="270"/>
        <v>92.84065611935732</v>
      </c>
      <c r="CY88" s="10">
        <v>830</v>
      </c>
      <c r="CZ88" s="2">
        <f t="shared" si="233"/>
        <v>13.833333333333334</v>
      </c>
      <c r="DA88" s="2">
        <v>48471</v>
      </c>
      <c r="DB88" s="11">
        <v>760</v>
      </c>
      <c r="DC88" s="11">
        <v>723</v>
      </c>
      <c r="DD88" s="2">
        <f t="shared" si="271"/>
        <v>7235</v>
      </c>
      <c r="DE88" s="2">
        <f t="shared" si="234"/>
        <v>0.10855969898284694</v>
      </c>
      <c r="DF88" s="2">
        <f t="shared" si="235"/>
        <v>9.6805303989531795E-5</v>
      </c>
      <c r="DG88" s="2">
        <f t="shared" si="272"/>
        <v>5.8157477483740123E-2</v>
      </c>
      <c r="DH88" s="2">
        <f t="shared" si="236"/>
        <v>0.25577780091804342</v>
      </c>
      <c r="DI88" s="2">
        <f t="shared" si="237"/>
        <v>9.0682407234315507E-5</v>
      </c>
      <c r="DJ88" s="2">
        <f t="shared" si="238"/>
        <v>1.6163281518252276E-2</v>
      </c>
      <c r="DK88" s="2">
        <f t="shared" si="239"/>
        <v>1.435763237134847</v>
      </c>
      <c r="DL88" s="2">
        <f t="shared" si="240"/>
        <v>5.4479040295884552E-2</v>
      </c>
      <c r="DM88" s="2">
        <f t="shared" si="240"/>
        <v>0.23959995732109754</v>
      </c>
      <c r="DN88" s="2">
        <f t="shared" si="273"/>
        <v>11.171302961374471</v>
      </c>
      <c r="DO88" s="2">
        <f t="shared" si="241"/>
        <v>88.828697038625535</v>
      </c>
      <c r="EX88" s="2"/>
      <c r="EY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GH88" s="2"/>
      <c r="GI88" s="11"/>
      <c r="GJ88" s="11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LI88" s="10"/>
      <c r="LK88" s="2"/>
    </row>
    <row r="89" spans="1:323" x14ac:dyDescent="0.25">
      <c r="A89" s="10">
        <v>1020</v>
      </c>
      <c r="B89" s="2">
        <f t="shared" si="206"/>
        <v>17</v>
      </c>
      <c r="C89" s="2">
        <v>24345</v>
      </c>
      <c r="D89" s="11">
        <v>1090</v>
      </c>
      <c r="E89" s="11">
        <v>675</v>
      </c>
      <c r="F89" s="2">
        <f t="shared" si="243"/>
        <v>6760</v>
      </c>
      <c r="G89" s="2">
        <f t="shared" si="244"/>
        <v>5.1219172125185508E-2</v>
      </c>
      <c r="H89" s="2">
        <f t="shared" si="245"/>
        <v>4.5673372108872315E-5</v>
      </c>
      <c r="I89" s="2">
        <f t="shared" si="246"/>
        <v>2.7632530832497781E-2</v>
      </c>
      <c r="J89" s="2">
        <f t="shared" si="207"/>
        <v>0.12212841460853441</v>
      </c>
      <c r="K89" s="2">
        <f t="shared" si="208"/>
        <v>1.6731864387596801E-5</v>
      </c>
      <c r="L89" s="2">
        <f t="shared" si="201"/>
        <v>2.7657821092185015E-3</v>
      </c>
      <c r="M89" s="2">
        <f t="shared" si="209"/>
        <v>0.26622135701433092</v>
      </c>
      <c r="N89" s="2">
        <f t="shared" si="210"/>
        <v>1.0122829500597072E-2</v>
      </c>
      <c r="O89" s="2">
        <f t="shared" si="210"/>
        <v>4.4740205873812514E-2</v>
      </c>
      <c r="P89" s="2">
        <f t="shared" si="247"/>
        <v>3.7446384055342898</v>
      </c>
      <c r="Q89" s="2">
        <f t="shared" si="248"/>
        <v>96.255361594465711</v>
      </c>
      <c r="R89" s="10">
        <v>1450</v>
      </c>
      <c r="S89" s="2">
        <f t="shared" si="211"/>
        <v>24.166666666666668</v>
      </c>
      <c r="T89" s="2">
        <v>23701</v>
      </c>
      <c r="U89" s="11">
        <v>1430</v>
      </c>
      <c r="V89" s="11">
        <v>676</v>
      </c>
      <c r="W89" s="2">
        <f t="shared" si="249"/>
        <v>6760</v>
      </c>
      <c r="X89" s="2">
        <f t="shared" si="212"/>
        <v>6.7760668394616877E-2</v>
      </c>
      <c r="Y89" s="2">
        <f t="shared" si="213"/>
        <v>6.042382360982042E-5</v>
      </c>
      <c r="Z89" s="2">
        <f t="shared" si="250"/>
        <v>3.6399611154448001E-2</v>
      </c>
      <c r="AA89" s="2">
        <f t="shared" si="214"/>
        <v>0.16054307873067289</v>
      </c>
      <c r="AB89" s="2">
        <f t="shared" si="215"/>
        <v>2.2379268228486965E-5</v>
      </c>
      <c r="AC89" s="2">
        <f t="shared" si="202"/>
        <v>3.837671109207008E-3</v>
      </c>
      <c r="AD89" s="2">
        <f t="shared" si="216"/>
        <v>0.35533928593977399</v>
      </c>
      <c r="AE89" s="2">
        <f t="shared" si="217"/>
        <v>1.3481382222650754E-2</v>
      </c>
      <c r="AF89" s="2">
        <f t="shared" si="217"/>
        <v>5.9460596938405288E-2</v>
      </c>
      <c r="AG89" s="2">
        <f t="shared" si="251"/>
        <v>7.4075719810186929</v>
      </c>
      <c r="AH89" s="2">
        <f t="shared" si="218"/>
        <v>92.592428018981309</v>
      </c>
      <c r="AI89" s="2">
        <v>1620</v>
      </c>
      <c r="AJ89" s="2">
        <f t="shared" si="219"/>
        <v>27</v>
      </c>
      <c r="AK89" s="35">
        <v>34142</v>
      </c>
      <c r="AL89" s="35">
        <v>1140</v>
      </c>
      <c r="AM89" s="35">
        <v>676</v>
      </c>
      <c r="AN89" s="2">
        <f t="shared" si="252"/>
        <v>6755</v>
      </c>
      <c r="AO89" s="2">
        <f t="shared" si="203"/>
        <v>6.7497077635080588E-2</v>
      </c>
      <c r="AP89" s="2">
        <f t="shared" si="253"/>
        <v>6.0188773367006333E-5</v>
      </c>
      <c r="AQ89" s="2">
        <f t="shared" si="254"/>
        <v>3.5685938185040011E-2</v>
      </c>
      <c r="AR89" s="2">
        <f t="shared" si="220"/>
        <v>0.15827074600636887</v>
      </c>
      <c r="AS89" s="2">
        <f t="shared" si="221"/>
        <v>2.5947729353590734E-5</v>
      </c>
      <c r="AT89" s="2">
        <f t="shared" si="204"/>
        <v>4.5593948318606581E-3</v>
      </c>
      <c r="AU89" s="2">
        <f t="shared" si="222"/>
        <v>0.41429089683478643</v>
      </c>
      <c r="AV89" s="2">
        <f t="shared" si="223"/>
        <v>1.5384414965698161E-2</v>
      </c>
      <c r="AW89" s="2">
        <f t="shared" si="223"/>
        <v>6.8231436731943207E-2</v>
      </c>
      <c r="AX89" s="2">
        <f t="shared" si="255"/>
        <v>9.13467420286627</v>
      </c>
      <c r="AY89" s="2">
        <f t="shared" si="256"/>
        <v>90.865325797133735</v>
      </c>
      <c r="AZ89" s="2">
        <v>910</v>
      </c>
      <c r="BA89" s="2">
        <f t="shared" si="224"/>
        <v>15.166666666666666</v>
      </c>
      <c r="BB89" s="2">
        <v>34350</v>
      </c>
      <c r="BC89" s="11">
        <v>900</v>
      </c>
      <c r="BD89" s="11">
        <v>699</v>
      </c>
      <c r="BE89" s="2">
        <f t="shared" si="257"/>
        <v>6995</v>
      </c>
      <c r="BF89" s="2">
        <f t="shared" si="225"/>
        <v>7.9744431265485305E-2</v>
      </c>
      <c r="BG89" s="2">
        <f t="shared" si="258"/>
        <v>7.1110034225015524E-5</v>
      </c>
      <c r="BH89" s="2">
        <f t="shared" si="259"/>
        <v>4.2174771302939548E-2</v>
      </c>
      <c r="BI89" s="2">
        <f t="shared" si="260"/>
        <v>0.1865975192590901</v>
      </c>
      <c r="BJ89" s="2">
        <f t="shared" si="261"/>
        <v>4.011110100433531E-5</v>
      </c>
      <c r="BK89" s="2">
        <f t="shared" si="205"/>
        <v>6.8713109547913183E-3</v>
      </c>
      <c r="BL89" s="2">
        <f t="shared" si="262"/>
        <v>0.638881353931542</v>
      </c>
      <c r="BM89" s="2">
        <f t="shared" si="263"/>
        <v>2.3789561627890997E-2</v>
      </c>
      <c r="BN89" s="2">
        <f t="shared" si="263"/>
        <v>0.10525423249221748</v>
      </c>
      <c r="BO89" s="2">
        <f t="shared" si="264"/>
        <v>7.1550055367625367</v>
      </c>
      <c r="BP89" s="2">
        <f t="shared" si="265"/>
        <v>92.84499446323747</v>
      </c>
      <c r="BQ89" s="10">
        <v>880</v>
      </c>
      <c r="BR89" s="2">
        <f t="shared" si="226"/>
        <v>14.666666666666666</v>
      </c>
      <c r="BS89" s="2">
        <v>24315</v>
      </c>
      <c r="BT89" s="11">
        <v>720</v>
      </c>
      <c r="BU89" s="11">
        <v>700</v>
      </c>
      <c r="BV89" s="2">
        <f t="shared" si="266"/>
        <v>7005</v>
      </c>
      <c r="BW89" s="2">
        <f t="shared" si="227"/>
        <v>5.4457904329762601E-2</v>
      </c>
      <c r="BX89" s="2">
        <f t="shared" si="267"/>
        <v>4.8561427791988294E-5</v>
      </c>
      <c r="BY89" s="2">
        <f t="shared" si="268"/>
        <v>2.8467601711051699E-2</v>
      </c>
      <c r="BZ89" s="2">
        <f t="shared" si="228"/>
        <v>0.12591603877785115</v>
      </c>
      <c r="CA89" s="2">
        <f t="shared" si="229"/>
        <v>4.2316743827219246E-5</v>
      </c>
      <c r="CB89" s="2">
        <f t="shared" si="230"/>
        <v>7.2664165408979058E-3</v>
      </c>
      <c r="CC89" s="2">
        <f t="shared" si="231"/>
        <v>0.6738215786079037</v>
      </c>
      <c r="CD89" s="2">
        <f t="shared" si="232"/>
        <v>2.4806853170421573E-2</v>
      </c>
      <c r="CE89" s="2">
        <f t="shared" si="232"/>
        <v>0.10972405464527155</v>
      </c>
      <c r="CF89" s="2">
        <f t="shared" si="269"/>
        <v>7.2690679352879535</v>
      </c>
      <c r="CG89" s="2">
        <f t="shared" si="270"/>
        <v>92.73093206471205</v>
      </c>
      <c r="CY89" s="10">
        <v>840</v>
      </c>
      <c r="CZ89" s="2">
        <f t="shared" si="233"/>
        <v>14</v>
      </c>
      <c r="DA89" s="2">
        <v>50372</v>
      </c>
      <c r="DB89" s="11">
        <v>770</v>
      </c>
      <c r="DC89" s="11">
        <v>723</v>
      </c>
      <c r="DD89" s="2">
        <f t="shared" si="271"/>
        <v>7230</v>
      </c>
      <c r="DE89" s="2">
        <f t="shared" si="234"/>
        <v>0.1128173373184784</v>
      </c>
      <c r="DF89" s="2">
        <f t="shared" si="235"/>
        <v>1.0060194286399488E-4</v>
      </c>
      <c r="DG89" s="2">
        <f t="shared" si="272"/>
        <v>5.9222174056058008E-2</v>
      </c>
      <c r="DH89" s="2">
        <f t="shared" si="236"/>
        <v>0.26046035868524686</v>
      </c>
      <c r="DI89" s="2">
        <f t="shared" si="237"/>
        <v>9.4238910218624351E-5</v>
      </c>
      <c r="DJ89" s="2">
        <f t="shared" si="238"/>
        <v>1.684345857626848E-2</v>
      </c>
      <c r="DK89" s="2">
        <f t="shared" si="239"/>
        <v>1.4920729050557346</v>
      </c>
      <c r="DL89" s="2">
        <f t="shared" si="240"/>
        <v>5.5476395235881958E-2</v>
      </c>
      <c r="DM89" s="2">
        <f t="shared" si="240"/>
        <v>0.24398634518254847</v>
      </c>
      <c r="DN89" s="2">
        <f t="shared" si="273"/>
        <v>11.415289306557019</v>
      </c>
      <c r="DO89" s="2">
        <f t="shared" si="241"/>
        <v>88.584710693442986</v>
      </c>
      <c r="EX89" s="2"/>
      <c r="EY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GH89" s="2"/>
      <c r="GI89" s="11"/>
      <c r="GJ89" s="11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LI89" s="10"/>
      <c r="LK89" s="2"/>
    </row>
    <row r="90" spans="1:323" x14ac:dyDescent="0.25">
      <c r="A90" s="10">
        <v>1030</v>
      </c>
      <c r="B90" s="2">
        <f t="shared" si="206"/>
        <v>17.166666666666668</v>
      </c>
      <c r="C90" s="2">
        <v>24122</v>
      </c>
      <c r="D90" s="11">
        <v>1100</v>
      </c>
      <c r="E90" s="11">
        <v>674</v>
      </c>
      <c r="F90" s="2">
        <f t="shared" si="243"/>
        <v>6745</v>
      </c>
      <c r="G90" s="2">
        <f t="shared" si="244"/>
        <v>5.0750004929296558E-2</v>
      </c>
      <c r="H90" s="2">
        <f t="shared" si="245"/>
        <v>4.5255004395572725E-5</v>
      </c>
      <c r="I90" s="2">
        <f t="shared" si="246"/>
        <v>2.7278512951333513E-2</v>
      </c>
      <c r="J90" s="2">
        <f t="shared" si="207"/>
        <v>0.12056375001694308</v>
      </c>
      <c r="K90" s="2">
        <f t="shared" si="208"/>
        <v>1.6578600647262684E-5</v>
      </c>
      <c r="L90" s="2">
        <f t="shared" si="201"/>
        <v>2.7417056062175099E-3</v>
      </c>
      <c r="M90" s="2">
        <f t="shared" si="209"/>
        <v>0.26378277157115182</v>
      </c>
      <c r="N90" s="2">
        <f t="shared" si="210"/>
        <v>9.993139510457846E-3</v>
      </c>
      <c r="O90" s="2">
        <f t="shared" si="210"/>
        <v>4.4167010715456881E-2</v>
      </c>
      <c r="P90" s="2">
        <f t="shared" si="247"/>
        <v>3.7888054162497466</v>
      </c>
      <c r="Q90" s="2">
        <f t="shared" si="248"/>
        <v>96.211194583750256</v>
      </c>
      <c r="R90" s="10">
        <v>1460</v>
      </c>
      <c r="S90" s="2">
        <f t="shared" si="211"/>
        <v>24.333333333333332</v>
      </c>
      <c r="T90" s="2">
        <v>23770</v>
      </c>
      <c r="U90" s="11">
        <v>1440</v>
      </c>
      <c r="V90" s="11">
        <v>676</v>
      </c>
      <c r="W90" s="2">
        <f t="shared" si="249"/>
        <v>6760</v>
      </c>
      <c r="X90" s="2">
        <f t="shared" si="212"/>
        <v>6.7957937966332357E-2</v>
      </c>
      <c r="Y90" s="2">
        <f t="shared" si="213"/>
        <v>6.0599733648598443E-5</v>
      </c>
      <c r="Z90" s="2">
        <f t="shared" si="250"/>
        <v>3.6307067177525659E-2</v>
      </c>
      <c r="AA90" s="2">
        <f t="shared" si="214"/>
        <v>0.16013490692603322</v>
      </c>
      <c r="AB90" s="2">
        <f t="shared" si="215"/>
        <v>2.2444420311005246E-5</v>
      </c>
      <c r="AC90" s="2">
        <f t="shared" si="202"/>
        <v>3.8513105339046225E-3</v>
      </c>
      <c r="AD90" s="2">
        <f t="shared" si="216"/>
        <v>0.35637377438877815</v>
      </c>
      <c r="AE90" s="2">
        <f t="shared" si="217"/>
        <v>1.3447106561847662E-2</v>
      </c>
      <c r="AF90" s="2">
        <f t="shared" si="217"/>
        <v>5.9309421694046009E-2</v>
      </c>
      <c r="AG90" s="2">
        <f t="shared" si="251"/>
        <v>7.4668814027127386</v>
      </c>
      <c r="AH90" s="2">
        <f t="shared" si="218"/>
        <v>92.533118597287256</v>
      </c>
      <c r="AI90" s="2">
        <v>1630</v>
      </c>
      <c r="AJ90" s="2">
        <f t="shared" si="219"/>
        <v>27.166666666666668</v>
      </c>
      <c r="AK90" s="35">
        <v>33469</v>
      </c>
      <c r="AL90" s="35">
        <v>1150</v>
      </c>
      <c r="AM90" s="35">
        <v>675</v>
      </c>
      <c r="AN90" s="2">
        <f t="shared" si="252"/>
        <v>6755</v>
      </c>
      <c r="AO90" s="2">
        <f t="shared" si="203"/>
        <v>6.6166589285001243E-2</v>
      </c>
      <c r="AP90" s="2">
        <f t="shared" si="253"/>
        <v>5.900234479000456E-5</v>
      </c>
      <c r="AQ90" s="2">
        <f t="shared" si="254"/>
        <v>3.5757335447103265E-2</v>
      </c>
      <c r="AR90" s="2">
        <f t="shared" si="220"/>
        <v>0.15858740008649896</v>
      </c>
      <c r="AS90" s="2">
        <f t="shared" si="221"/>
        <v>2.5436253111573095E-5</v>
      </c>
      <c r="AT90" s="2">
        <f t="shared" si="204"/>
        <v>4.4728864325413991E-3</v>
      </c>
      <c r="AU90" s="2">
        <f t="shared" si="222"/>
        <v>0.40612448087878489</v>
      </c>
      <c r="AV90" s="2">
        <f t="shared" si="223"/>
        <v>1.5415194739549146E-2</v>
      </c>
      <c r="AW90" s="2">
        <f t="shared" si="223"/>
        <v>6.8367948142797605E-2</v>
      </c>
      <c r="AX90" s="2">
        <f t="shared" si="255"/>
        <v>9.2030421510090683</v>
      </c>
      <c r="AY90" s="2">
        <f t="shared" si="256"/>
        <v>90.796957848990928</v>
      </c>
      <c r="AZ90" s="2">
        <v>920</v>
      </c>
      <c r="BA90" s="2">
        <f t="shared" si="224"/>
        <v>15.333333333333334</v>
      </c>
      <c r="BB90" s="2">
        <v>32680</v>
      </c>
      <c r="BC90" s="11">
        <v>910</v>
      </c>
      <c r="BD90" s="11">
        <v>702</v>
      </c>
      <c r="BE90" s="2">
        <f t="shared" si="257"/>
        <v>7005</v>
      </c>
      <c r="BF90" s="2">
        <f t="shared" si="225"/>
        <v>7.5867482205416586E-2</v>
      </c>
      <c r="BG90" s="2">
        <f t="shared" si="258"/>
        <v>6.7652865166623207E-5</v>
      </c>
      <c r="BH90" s="2">
        <f t="shared" si="259"/>
        <v>4.1628869817491615E-2</v>
      </c>
      <c r="BI90" s="2">
        <f t="shared" si="260"/>
        <v>0.18418223970220163</v>
      </c>
      <c r="BJ90" s="2">
        <f t="shared" si="261"/>
        <v>3.8161012542115807E-5</v>
      </c>
      <c r="BK90" s="2">
        <f t="shared" si="205"/>
        <v>6.5445704740300665E-3</v>
      </c>
      <c r="BL90" s="2">
        <f t="shared" si="262"/>
        <v>0.60782074662249752</v>
      </c>
      <c r="BM90" s="2">
        <f t="shared" si="263"/>
        <v>2.3481634480224028E-2</v>
      </c>
      <c r="BN90" s="2">
        <f t="shared" si="263"/>
        <v>0.103891843554659</v>
      </c>
      <c r="BO90" s="2">
        <f t="shared" si="264"/>
        <v>7.2588973803171957</v>
      </c>
      <c r="BP90" s="2">
        <f t="shared" si="265"/>
        <v>92.741102619682806</v>
      </c>
      <c r="BQ90" s="10">
        <v>890</v>
      </c>
      <c r="BR90" s="2">
        <f t="shared" si="226"/>
        <v>14.833333333333334</v>
      </c>
      <c r="BS90" s="2">
        <v>23644</v>
      </c>
      <c r="BT90" s="11">
        <v>730</v>
      </c>
      <c r="BU90" s="11">
        <v>699</v>
      </c>
      <c r="BV90" s="2">
        <f t="shared" si="266"/>
        <v>6995</v>
      </c>
      <c r="BW90" s="2">
        <f t="shared" si="227"/>
        <v>5.2955076700510265E-2</v>
      </c>
      <c r="BX90" s="2">
        <f t="shared" si="267"/>
        <v>4.7221320119834314E-5</v>
      </c>
      <c r="BY90" s="2">
        <f t="shared" si="268"/>
        <v>2.8734824373546783E-2</v>
      </c>
      <c r="BZ90" s="2">
        <f t="shared" si="228"/>
        <v>0.12709800062608048</v>
      </c>
      <c r="CA90" s="2">
        <f t="shared" si="229"/>
        <v>4.1148965291004396E-5</v>
      </c>
      <c r="CB90" s="2">
        <f t="shared" si="230"/>
        <v>7.0743408384952794E-3</v>
      </c>
      <c r="CC90" s="2">
        <f t="shared" si="231"/>
        <v>0.65522670798294358</v>
      </c>
      <c r="CD90" s="2">
        <f t="shared" si="232"/>
        <v>2.5039712735467092E-2</v>
      </c>
      <c r="CE90" s="2">
        <f t="shared" si="232"/>
        <v>0.11075402388257059</v>
      </c>
      <c r="CF90" s="2">
        <f t="shared" si="269"/>
        <v>7.3798219591705241</v>
      </c>
      <c r="CG90" s="2">
        <f t="shared" si="270"/>
        <v>92.620178040829472</v>
      </c>
      <c r="CY90" s="10">
        <v>850</v>
      </c>
      <c r="CZ90" s="2">
        <f t="shared" si="233"/>
        <v>14.166666666666666</v>
      </c>
      <c r="DA90" s="2">
        <v>47505</v>
      </c>
      <c r="DB90" s="18">
        <v>780</v>
      </c>
      <c r="DC90" s="11">
        <v>726</v>
      </c>
      <c r="DD90" s="2">
        <f t="shared" si="271"/>
        <v>7245</v>
      </c>
      <c r="DE90" s="2">
        <f t="shared" si="234"/>
        <v>0.10639616472076383</v>
      </c>
      <c r="DF90" s="2">
        <f t="shared" si="235"/>
        <v>9.4876028264791445E-5</v>
      </c>
      <c r="DG90" s="2">
        <f t="shared" si="272"/>
        <v>5.8643391338635893E-2</v>
      </c>
      <c r="DH90" s="2">
        <f t="shared" si="236"/>
        <v>0.2579148602029066</v>
      </c>
      <c r="DI90" s="2">
        <f t="shared" si="237"/>
        <v>8.887515742745469E-5</v>
      </c>
      <c r="DJ90" s="2">
        <f t="shared" si="238"/>
        <v>1.5928229093065207E-2</v>
      </c>
      <c r="DK90" s="2">
        <f t="shared" si="239"/>
        <v>1.4071492764764679</v>
      </c>
      <c r="DL90" s="2">
        <f t="shared" si="240"/>
        <v>5.4934220293823707E-2</v>
      </c>
      <c r="DM90" s="2">
        <f t="shared" si="240"/>
        <v>0.24160184846101684</v>
      </c>
      <c r="DN90" s="2">
        <f t="shared" si="273"/>
        <v>11.656891155018036</v>
      </c>
      <c r="DO90" s="2">
        <f t="shared" si="241"/>
        <v>88.34310884498197</v>
      </c>
      <c r="EX90" s="2"/>
      <c r="EY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GH90" s="2"/>
      <c r="GI90" s="11"/>
      <c r="GJ90" s="11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LI90" s="10"/>
      <c r="LK90" s="2"/>
    </row>
    <row r="91" spans="1:323" x14ac:dyDescent="0.25">
      <c r="A91" s="10">
        <v>1040</v>
      </c>
      <c r="B91" s="2">
        <f t="shared" si="206"/>
        <v>17.333333333333332</v>
      </c>
      <c r="C91" s="2">
        <v>24350</v>
      </c>
      <c r="D91" s="11">
        <v>1110</v>
      </c>
      <c r="E91" s="11">
        <v>673</v>
      </c>
      <c r="F91" s="2">
        <f t="shared" si="243"/>
        <v>6735</v>
      </c>
      <c r="G91" s="2">
        <f t="shared" si="244"/>
        <v>5.1229691569039511E-2</v>
      </c>
      <c r="H91" s="2">
        <f t="shared" si="245"/>
        <v>4.5682752550874543E-5</v>
      </c>
      <c r="I91" s="2">
        <f t="shared" si="246"/>
        <v>2.728132708393418E-2</v>
      </c>
      <c r="J91" s="2">
        <f t="shared" si="207"/>
        <v>0.12057618773229754</v>
      </c>
      <c r="K91" s="2">
        <f t="shared" si="208"/>
        <v>1.6735300794330746E-5</v>
      </c>
      <c r="L91" s="2">
        <f t="shared" si="201"/>
        <v>2.7688913045788104E-3</v>
      </c>
      <c r="M91" s="2">
        <f t="shared" si="209"/>
        <v>0.26627603381798953</v>
      </c>
      <c r="N91" s="2">
        <f t="shared" si="210"/>
        <v>9.9941704324780292E-3</v>
      </c>
      <c r="O91" s="2">
        <f t="shared" si="210"/>
        <v>4.4171567115761777E-2</v>
      </c>
      <c r="P91" s="2">
        <f t="shared" si="247"/>
        <v>3.8329769833655085</v>
      </c>
      <c r="Q91" s="2">
        <f t="shared" si="248"/>
        <v>96.167023016634488</v>
      </c>
      <c r="R91" s="10">
        <v>1470</v>
      </c>
      <c r="S91" s="2">
        <f t="shared" si="211"/>
        <v>24.5</v>
      </c>
      <c r="T91" s="2">
        <v>23697</v>
      </c>
      <c r="U91" s="11">
        <v>1450</v>
      </c>
      <c r="V91" s="11">
        <v>676</v>
      </c>
      <c r="W91" s="2">
        <f t="shared" si="249"/>
        <v>6760</v>
      </c>
      <c r="X91" s="2">
        <f t="shared" si="212"/>
        <v>6.7749232477415988E-2</v>
      </c>
      <c r="Y91" s="2">
        <f t="shared" si="213"/>
        <v>6.0413625926413015E-5</v>
      </c>
      <c r="Z91" s="2">
        <f t="shared" si="250"/>
        <v>3.6304007872503437E-2</v>
      </c>
      <c r="AA91" s="2">
        <f t="shared" si="214"/>
        <v>0.16012141364323523</v>
      </c>
      <c r="AB91" s="2">
        <f t="shared" si="215"/>
        <v>2.2375491296167071E-5</v>
      </c>
      <c r="AC91" s="2">
        <f t="shared" si="202"/>
        <v>3.8419450822021819E-3</v>
      </c>
      <c r="AD91" s="2">
        <f t="shared" si="216"/>
        <v>0.35527931559490428</v>
      </c>
      <c r="AE91" s="2">
        <f t="shared" si="217"/>
        <v>1.3445973482151695E-2</v>
      </c>
      <c r="AF91" s="2">
        <f t="shared" si="217"/>
        <v>5.9304424165306867E-2</v>
      </c>
      <c r="AG91" s="2">
        <f t="shared" si="251"/>
        <v>7.526185826878045</v>
      </c>
      <c r="AH91" s="2">
        <f t="shared" si="218"/>
        <v>92.473814173121951</v>
      </c>
      <c r="AI91" s="2">
        <v>1640</v>
      </c>
      <c r="AJ91" s="2">
        <f t="shared" si="219"/>
        <v>27.333333333333332</v>
      </c>
      <c r="AK91" s="35">
        <v>34185</v>
      </c>
      <c r="AL91" s="35">
        <v>1160</v>
      </c>
      <c r="AM91" s="35">
        <v>676</v>
      </c>
      <c r="AN91" s="2">
        <f t="shared" si="252"/>
        <v>6755</v>
      </c>
      <c r="AO91" s="2">
        <f t="shared" si="203"/>
        <v>6.7582086548978682E-2</v>
      </c>
      <c r="AP91" s="2">
        <f t="shared" si="253"/>
        <v>6.0264577867468575E-5</v>
      </c>
      <c r="AQ91" s="2">
        <f t="shared" si="254"/>
        <v>3.578007679724194E-2</v>
      </c>
      <c r="AR91" s="2">
        <f t="shared" si="220"/>
        <v>0.15868826027498487</v>
      </c>
      <c r="AS91" s="2">
        <f t="shared" si="221"/>
        <v>2.5980409113481914E-5</v>
      </c>
      <c r="AT91" s="2">
        <f t="shared" si="204"/>
        <v>4.5720193936015759E-3</v>
      </c>
      <c r="AU91" s="2">
        <f t="shared" si="222"/>
        <v>0.41481267378294123</v>
      </c>
      <c r="AV91" s="2">
        <f t="shared" si="223"/>
        <v>1.5424998667516501E-2</v>
      </c>
      <c r="AW91" s="2">
        <f t="shared" si="223"/>
        <v>6.841142955514383E-2</v>
      </c>
      <c r="AX91" s="2">
        <f t="shared" si="255"/>
        <v>9.2714535805642129</v>
      </c>
      <c r="AY91" s="2">
        <f t="shared" si="256"/>
        <v>90.728546419435787</v>
      </c>
      <c r="AZ91" s="2">
        <v>930</v>
      </c>
      <c r="BA91" s="2">
        <f t="shared" si="224"/>
        <v>15.5</v>
      </c>
      <c r="BB91" s="2">
        <v>33686</v>
      </c>
      <c r="BC91" s="11">
        <v>920</v>
      </c>
      <c r="BD91" s="11">
        <v>700</v>
      </c>
      <c r="BE91" s="2">
        <f t="shared" si="257"/>
        <v>7010</v>
      </c>
      <c r="BF91" s="2">
        <f t="shared" si="225"/>
        <v>7.8202937746990928E-2</v>
      </c>
      <c r="BG91" s="2">
        <f t="shared" si="258"/>
        <v>6.9735447246109826E-5</v>
      </c>
      <c r="BH91" s="2">
        <f t="shared" si="259"/>
        <v>4.1216493723819914E-2</v>
      </c>
      <c r="BI91" s="2">
        <f t="shared" si="260"/>
        <v>0.18235772818254983</v>
      </c>
      <c r="BJ91" s="2">
        <f t="shared" si="261"/>
        <v>3.9335736490015691E-5</v>
      </c>
      <c r="BK91" s="2">
        <f t="shared" si="205"/>
        <v>6.753524893683885E-3</v>
      </c>
      <c r="BL91" s="2">
        <f t="shared" si="262"/>
        <v>0.62653150767213739</v>
      </c>
      <c r="BM91" s="2">
        <f t="shared" si="263"/>
        <v>2.3249025121804386E-2</v>
      </c>
      <c r="BN91" s="2">
        <f t="shared" si="263"/>
        <v>0.10286268968146353</v>
      </c>
      <c r="BO91" s="2">
        <f t="shared" si="264"/>
        <v>7.3617600699986596</v>
      </c>
      <c r="BP91" s="2">
        <f t="shared" si="265"/>
        <v>92.638239930001333</v>
      </c>
      <c r="BQ91" s="10">
        <v>900</v>
      </c>
      <c r="BR91" s="2">
        <f t="shared" si="226"/>
        <v>15</v>
      </c>
      <c r="BS91" s="2">
        <v>23641</v>
      </c>
      <c r="BT91" s="11">
        <v>860</v>
      </c>
      <c r="BU91" s="11">
        <v>701</v>
      </c>
      <c r="BV91" s="2">
        <f t="shared" si="266"/>
        <v>91000</v>
      </c>
      <c r="BW91" s="2">
        <f t="shared" si="227"/>
        <v>5.2948357650006897E-2</v>
      </c>
      <c r="BX91" s="2">
        <f t="shared" si="267"/>
        <v>4.7215328580316487E-5</v>
      </c>
      <c r="BY91" s="2">
        <f t="shared" si="268"/>
        <v>2.8330994610045242E-2</v>
      </c>
      <c r="BZ91" s="2">
        <f t="shared" si="228"/>
        <v>0.12531180716037066</v>
      </c>
      <c r="CA91" s="2">
        <f t="shared" si="229"/>
        <v>4.1143744224523556E-5</v>
      </c>
      <c r="CB91" s="2">
        <f t="shared" si="230"/>
        <v>7.0817925373555142E-3</v>
      </c>
      <c r="CC91" s="2">
        <f t="shared" si="231"/>
        <v>0.65514357145257873</v>
      </c>
      <c r="CD91" s="2">
        <f t="shared" si="232"/>
        <v>2.4687812854658389E-2</v>
      </c>
      <c r="CE91" s="2">
        <f t="shared" si="232"/>
        <v>0.10919752328629354</v>
      </c>
      <c r="CF91" s="2">
        <f t="shared" si="269"/>
        <v>7.4890194824568175</v>
      </c>
      <c r="CG91" s="2">
        <f t="shared" si="270"/>
        <v>92.510980517543189</v>
      </c>
      <c r="CY91" s="10">
        <v>860</v>
      </c>
      <c r="CZ91" s="2">
        <f t="shared" si="233"/>
        <v>14.333333333333334</v>
      </c>
      <c r="DA91" s="2">
        <v>48903</v>
      </c>
      <c r="DB91" s="11">
        <v>810</v>
      </c>
      <c r="DC91" s="11">
        <v>726</v>
      </c>
      <c r="DD91" s="2">
        <f t="shared" si="271"/>
        <v>21780</v>
      </c>
      <c r="DE91" s="2">
        <f t="shared" si="234"/>
        <v>0.10952724225533131</v>
      </c>
      <c r="DF91" s="2">
        <f t="shared" si="235"/>
        <v>9.7668085680098894E-5</v>
      </c>
      <c r="DG91" s="2">
        <f t="shared" si="272"/>
        <v>5.7763234183467099E-2</v>
      </c>
      <c r="DH91" s="2">
        <f t="shared" si="236"/>
        <v>0.2540439106474639</v>
      </c>
      <c r="DI91" s="2">
        <f t="shared" si="237"/>
        <v>9.149061832806691E-5</v>
      </c>
      <c r="DJ91" s="2">
        <f t="shared" si="238"/>
        <v>1.6441261608592436E-2</v>
      </c>
      <c r="DK91" s="2">
        <f t="shared" si="239"/>
        <v>1.4485595425224447</v>
      </c>
      <c r="DL91" s="2">
        <f t="shared" si="240"/>
        <v>5.4109732726656479E-2</v>
      </c>
      <c r="DM91" s="2">
        <f t="shared" si="240"/>
        <v>0.23797573491657606</v>
      </c>
      <c r="DN91" s="2">
        <f t="shared" si="273"/>
        <v>11.894866889934612</v>
      </c>
      <c r="DO91" s="2">
        <f t="shared" si="241"/>
        <v>88.105133110065395</v>
      </c>
      <c r="EX91" s="2"/>
      <c r="EY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GH91" s="2"/>
      <c r="GI91" s="11"/>
      <c r="GJ91" s="11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LI91" s="10"/>
      <c r="LK91" s="2"/>
    </row>
    <row r="92" spans="1:323" x14ac:dyDescent="0.25">
      <c r="A92" s="10">
        <v>1050</v>
      </c>
      <c r="B92" s="2">
        <f t="shared" si="206"/>
        <v>17.5</v>
      </c>
      <c r="C92" s="13">
        <v>23951</v>
      </c>
      <c r="D92" s="11">
        <v>1120</v>
      </c>
      <c r="E92" s="11">
        <v>674</v>
      </c>
      <c r="F92" s="2">
        <f t="shared" si="243"/>
        <v>6735</v>
      </c>
      <c r="G92" s="2">
        <f t="shared" si="244"/>
        <v>5.0390239949489338E-2</v>
      </c>
      <c r="H92" s="2">
        <f t="shared" si="245"/>
        <v>4.4934193279096362E-5</v>
      </c>
      <c r="I92" s="2">
        <f t="shared" si="246"/>
        <v>2.7185083748991271E-2</v>
      </c>
      <c r="J92" s="2">
        <f t="shared" si="207"/>
        <v>0.12015081786717495</v>
      </c>
      <c r="K92" s="2">
        <f t="shared" si="208"/>
        <v>1.6461075536961635E-5</v>
      </c>
      <c r="L92" s="2">
        <f t="shared" si="201"/>
        <v>2.7247672779048956E-3</v>
      </c>
      <c r="M92" s="2">
        <f t="shared" si="209"/>
        <v>0.26191282488602341</v>
      </c>
      <c r="N92" s="2">
        <f t="shared" si="210"/>
        <v>9.9589128993877139E-3</v>
      </c>
      <c r="O92" s="2">
        <f t="shared" si="210"/>
        <v>4.4015738225334416E-2</v>
      </c>
      <c r="P92" s="2">
        <f t="shared" si="247"/>
        <v>3.8769927215908431</v>
      </c>
      <c r="Q92" s="2">
        <f t="shared" si="248"/>
        <v>96.123007278409162</v>
      </c>
      <c r="R92" s="10">
        <v>1480</v>
      </c>
      <c r="S92" s="2">
        <f t="shared" si="211"/>
        <v>24.666666666666668</v>
      </c>
      <c r="T92" s="13">
        <v>24155</v>
      </c>
      <c r="U92" s="11">
        <v>1460</v>
      </c>
      <c r="V92" s="11">
        <v>676</v>
      </c>
      <c r="W92" s="2">
        <f t="shared" si="249"/>
        <v>6760</v>
      </c>
      <c r="X92" s="2">
        <f t="shared" si="212"/>
        <v>6.905864499691873E-2</v>
      </c>
      <c r="Y92" s="2">
        <f t="shared" si="213"/>
        <v>6.1581260676562698E-5</v>
      </c>
      <c r="Z92" s="2">
        <f t="shared" si="250"/>
        <v>3.6598465980892718E-2</v>
      </c>
      <c r="AA92" s="2">
        <f t="shared" si="214"/>
        <v>0.16142014211254332</v>
      </c>
      <c r="AB92" s="2">
        <f t="shared" si="215"/>
        <v>2.2807950046795612E-5</v>
      </c>
      <c r="AC92" s="2">
        <f t="shared" si="202"/>
        <v>3.9187331732268267E-3</v>
      </c>
      <c r="AD92" s="2">
        <f t="shared" si="216"/>
        <v>0.36214592008249624</v>
      </c>
      <c r="AE92" s="2">
        <f t="shared" si="217"/>
        <v>1.3555032402888805E-2</v>
      </c>
      <c r="AF92" s="2">
        <f t="shared" si="217"/>
        <v>5.9785436306450057E-2</v>
      </c>
      <c r="AG92" s="2">
        <f t="shared" si="251"/>
        <v>7.5859712631844953</v>
      </c>
      <c r="AH92" s="2">
        <f t="shared" si="218"/>
        <v>92.41402873681551</v>
      </c>
      <c r="AI92" s="2">
        <v>1650</v>
      </c>
      <c r="AJ92" s="2">
        <f t="shared" si="219"/>
        <v>27.5</v>
      </c>
      <c r="AK92" s="35">
        <v>33758</v>
      </c>
      <c r="AL92" s="35">
        <v>1170</v>
      </c>
      <c r="AM92" s="35">
        <v>676</v>
      </c>
      <c r="AN92" s="2">
        <f t="shared" si="252"/>
        <v>6760</v>
      </c>
      <c r="AO92" s="2">
        <f t="shared" si="203"/>
        <v>6.673792826445582E-2</v>
      </c>
      <c r="AP92" s="2">
        <f t="shared" si="253"/>
        <v>5.9511821548925088E-5</v>
      </c>
      <c r="AQ92" s="2">
        <f t="shared" si="254"/>
        <v>3.59329198249181E-2</v>
      </c>
      <c r="AR92" s="2">
        <f t="shared" si="220"/>
        <v>0.1593661345650412</v>
      </c>
      <c r="AS92" s="2">
        <f t="shared" si="221"/>
        <v>2.5655891497818412E-5</v>
      </c>
      <c r="AT92" s="2">
        <f t="shared" si="204"/>
        <v>4.5183324270068994E-3</v>
      </c>
      <c r="AU92" s="2">
        <f t="shared" si="222"/>
        <v>0.40963130734428932</v>
      </c>
      <c r="AV92" s="2">
        <f t="shared" si="223"/>
        <v>1.5490890183390097E-2</v>
      </c>
      <c r="AW92" s="2">
        <f t="shared" si="223"/>
        <v>6.870366509393587E-2</v>
      </c>
      <c r="AX92" s="2">
        <f t="shared" si="255"/>
        <v>9.3401572456581494</v>
      </c>
      <c r="AY92" s="2">
        <f t="shared" si="256"/>
        <v>90.659842754341852</v>
      </c>
      <c r="AZ92" s="2">
        <v>940</v>
      </c>
      <c r="BA92" s="2">
        <f t="shared" si="224"/>
        <v>15.666666666666666</v>
      </c>
      <c r="BB92" s="2">
        <v>32497</v>
      </c>
      <c r="BC92" s="11">
        <v>930</v>
      </c>
      <c r="BD92" s="11">
        <v>700</v>
      </c>
      <c r="BE92" s="2">
        <f t="shared" si="257"/>
        <v>7000</v>
      </c>
      <c r="BF92" s="2">
        <f t="shared" si="225"/>
        <v>7.5442642877277338E-2</v>
      </c>
      <c r="BG92" s="2">
        <f t="shared" si="258"/>
        <v>6.7274025682979039E-5</v>
      </c>
      <c r="BH92" s="2">
        <f t="shared" si="259"/>
        <v>4.1102841878726662E-2</v>
      </c>
      <c r="BI92" s="2">
        <f t="shared" si="260"/>
        <v>0.1818548884113205</v>
      </c>
      <c r="BJ92" s="2">
        <f t="shared" si="261"/>
        <v>3.7947320213621103E-5</v>
      </c>
      <c r="BK92" s="2">
        <f t="shared" si="205"/>
        <v>6.5223709537620212E-3</v>
      </c>
      <c r="BL92" s="2">
        <f t="shared" si="262"/>
        <v>0.60441709923474018</v>
      </c>
      <c r="BM92" s="2">
        <f t="shared" si="263"/>
        <v>2.3184917422119457E-2</v>
      </c>
      <c r="BN92" s="2">
        <f t="shared" si="263"/>
        <v>0.102579052394122</v>
      </c>
      <c r="BO92" s="2">
        <f t="shared" si="264"/>
        <v>7.464339122392782</v>
      </c>
      <c r="BP92" s="2">
        <f t="shared" si="265"/>
        <v>92.535660877607214</v>
      </c>
      <c r="BQ92" s="10">
        <v>910</v>
      </c>
      <c r="BR92" s="2">
        <f t="shared" si="226"/>
        <v>15.166666666666666</v>
      </c>
      <c r="BS92" s="2">
        <v>24312</v>
      </c>
      <c r="BT92" s="11">
        <v>870</v>
      </c>
      <c r="BU92" s="11">
        <v>699</v>
      </c>
      <c r="BV92" s="2">
        <f t="shared" si="266"/>
        <v>7000</v>
      </c>
      <c r="BW92" s="2">
        <f t="shared" si="227"/>
        <v>5.4451185279259247E-2</v>
      </c>
      <c r="BX92" s="2">
        <f t="shared" si="267"/>
        <v>4.8555436252470487E-5</v>
      </c>
      <c r="BY92" s="2">
        <f t="shared" si="268"/>
        <v>2.8731229449836092E-2</v>
      </c>
      <c r="BZ92" s="2">
        <f t="shared" si="228"/>
        <v>0.12708209979404156</v>
      </c>
      <c r="CA92" s="2">
        <f t="shared" si="229"/>
        <v>4.231152276073842E-5</v>
      </c>
      <c r="CB92" s="2">
        <f t="shared" si="230"/>
        <v>7.2915226143063705E-3</v>
      </c>
      <c r="CC92" s="2">
        <f t="shared" si="231"/>
        <v>0.67373844207753897</v>
      </c>
      <c r="CD92" s="2">
        <f t="shared" si="232"/>
        <v>2.5036580095578593E-2</v>
      </c>
      <c r="CE92" s="2">
        <f t="shared" si="232"/>
        <v>0.11074016779417648</v>
      </c>
      <c r="CF92" s="2">
        <f t="shared" si="269"/>
        <v>7.5997596502509941</v>
      </c>
      <c r="CG92" s="2">
        <f t="shared" si="270"/>
        <v>92.400240349749012</v>
      </c>
      <c r="CY92" s="10">
        <v>870</v>
      </c>
      <c r="CZ92" s="2">
        <f t="shared" si="233"/>
        <v>14.5</v>
      </c>
      <c r="DA92" s="13">
        <v>52536</v>
      </c>
      <c r="DB92" s="11">
        <v>820</v>
      </c>
      <c r="DC92" s="11">
        <v>725</v>
      </c>
      <c r="DD92" s="2">
        <f t="shared" si="271"/>
        <v>7255</v>
      </c>
      <c r="DE92" s="2">
        <f t="shared" si="234"/>
        <v>0.11766401241490473</v>
      </c>
      <c r="DF92" s="2">
        <f t="shared" si="235"/>
        <v>1.0492384003618747E-4</v>
      </c>
      <c r="DG92" s="2">
        <f t="shared" si="272"/>
        <v>6.0777577714885907E-2</v>
      </c>
      <c r="DH92" s="2">
        <f t="shared" si="236"/>
        <v>0.26730105647008645</v>
      </c>
      <c r="DI92" s="2">
        <f t="shared" si="237"/>
        <v>9.8287449123434626E-5</v>
      </c>
      <c r="DJ92" s="2">
        <f t="shared" si="238"/>
        <v>1.7713021957015698E-2</v>
      </c>
      <c r="DK92" s="2">
        <f t="shared" si="239"/>
        <v>1.5561729163028681</v>
      </c>
      <c r="DL92" s="2">
        <f t="shared" si="240"/>
        <v>5.6933420235450456E-2</v>
      </c>
      <c r="DM92" s="2">
        <f t="shared" si="240"/>
        <v>0.25039437156877609</v>
      </c>
      <c r="DN92" s="2">
        <f t="shared" si="273"/>
        <v>12.145261261503387</v>
      </c>
      <c r="DO92" s="2">
        <f t="shared" si="241"/>
        <v>87.854738738496607</v>
      </c>
      <c r="EX92" s="2"/>
      <c r="EY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GH92" s="13"/>
      <c r="GI92" s="11"/>
      <c r="GJ92" s="11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LI92" s="10"/>
      <c r="LK92" s="13"/>
    </row>
    <row r="93" spans="1:323" x14ac:dyDescent="0.25">
      <c r="A93" s="10">
        <v>1060</v>
      </c>
      <c r="B93" s="2">
        <f t="shared" si="206"/>
        <v>17.666666666666668</v>
      </c>
      <c r="C93" s="2">
        <v>24048</v>
      </c>
      <c r="D93" s="11">
        <v>1130</v>
      </c>
      <c r="E93" s="11">
        <v>674</v>
      </c>
      <c r="F93" s="2">
        <f t="shared" si="243"/>
        <v>6740</v>
      </c>
      <c r="G93" s="2">
        <f t="shared" si="244"/>
        <v>5.0594317160257182E-2</v>
      </c>
      <c r="H93" s="2">
        <f t="shared" si="245"/>
        <v>4.5116173853939681E-5</v>
      </c>
      <c r="I93" s="2">
        <f t="shared" si="246"/>
        <v>2.7015110139910814E-2</v>
      </c>
      <c r="J93" s="2">
        <f t="shared" si="207"/>
        <v>0.11939957985976546</v>
      </c>
      <c r="K93" s="2">
        <f t="shared" si="208"/>
        <v>1.6527741827600243E-5</v>
      </c>
      <c r="L93" s="2">
        <f t="shared" si="201"/>
        <v>2.7370478957767915E-3</v>
      </c>
      <c r="M93" s="2">
        <f t="shared" si="209"/>
        <v>0.26297355487700264</v>
      </c>
      <c r="N93" s="2">
        <f t="shared" si="210"/>
        <v>9.8966452093685632E-3</v>
      </c>
      <c r="O93" s="2">
        <f t="shared" si="210"/>
        <v>4.3740531646918837E-2</v>
      </c>
      <c r="P93" s="2">
        <f t="shared" si="247"/>
        <v>3.9207332532377621</v>
      </c>
      <c r="Q93" s="2">
        <f t="shared" si="248"/>
        <v>96.079266746762244</v>
      </c>
      <c r="R93" s="10">
        <v>1490</v>
      </c>
      <c r="S93" s="2">
        <f t="shared" si="211"/>
        <v>24.833333333333332</v>
      </c>
      <c r="T93" s="2">
        <v>23861</v>
      </c>
      <c r="U93" s="11">
        <v>1470</v>
      </c>
      <c r="V93" s="11">
        <v>676</v>
      </c>
      <c r="W93" s="2">
        <f t="shared" si="249"/>
        <v>6760</v>
      </c>
      <c r="X93" s="2">
        <f t="shared" si="212"/>
        <v>6.8218105082652775E-2</v>
      </c>
      <c r="Y93" s="2">
        <f t="shared" si="213"/>
        <v>6.0831730946117273E-5</v>
      </c>
      <c r="Z93" s="2">
        <f t="shared" si="250"/>
        <v>3.6723897486803991E-2</v>
      </c>
      <c r="AA93" s="2">
        <f t="shared" si="214"/>
        <v>0.16197336670726153</v>
      </c>
      <c r="AB93" s="2">
        <f t="shared" si="215"/>
        <v>2.2530345521282971E-5</v>
      </c>
      <c r="AC93" s="2">
        <f t="shared" si="202"/>
        <v>3.8735512374462075E-3</v>
      </c>
      <c r="AD93" s="2">
        <f t="shared" si="216"/>
        <v>0.35773809973456605</v>
      </c>
      <c r="AE93" s="2">
        <f t="shared" si="217"/>
        <v>1.3601488670423574E-2</v>
      </c>
      <c r="AF93" s="2">
        <f t="shared" si="217"/>
        <v>5.9990334984755193E-2</v>
      </c>
      <c r="AG93" s="2">
        <f t="shared" si="251"/>
        <v>7.6459615981692508</v>
      </c>
      <c r="AH93" s="2">
        <f t="shared" si="218"/>
        <v>92.354038401830749</v>
      </c>
      <c r="AI93" s="2">
        <v>1660</v>
      </c>
      <c r="AJ93" s="2">
        <f t="shared" si="219"/>
        <v>27.666666666666668</v>
      </c>
      <c r="AK93" s="35">
        <v>34800</v>
      </c>
      <c r="AL93" s="35">
        <v>1180</v>
      </c>
      <c r="AM93" s="35">
        <v>676</v>
      </c>
      <c r="AN93" s="2">
        <f t="shared" si="252"/>
        <v>6760</v>
      </c>
      <c r="AO93" s="2">
        <f t="shared" si="203"/>
        <v>6.8797911712869905E-2</v>
      </c>
      <c r="AP93" s="2">
        <f t="shared" si="253"/>
        <v>6.1348758513614328E-5</v>
      </c>
      <c r="AQ93" s="2">
        <f t="shared" si="254"/>
        <v>3.6258174018761823E-2</v>
      </c>
      <c r="AR93" s="2">
        <f t="shared" si="220"/>
        <v>0.16080866981896727</v>
      </c>
      <c r="AS93" s="2">
        <f t="shared" si="221"/>
        <v>2.6447805679367276E-5</v>
      </c>
      <c r="AT93" s="2">
        <f t="shared" si="204"/>
        <v>4.661363138326228E-3</v>
      </c>
      <c r="AU93" s="2">
        <f t="shared" si="222"/>
        <v>0.42227529757631566</v>
      </c>
      <c r="AV93" s="2">
        <f t="shared" si="223"/>
        <v>1.5631109153155704E-2</v>
      </c>
      <c r="AW93" s="2">
        <f t="shared" si="223"/>
        <v>6.932555041005041E-2</v>
      </c>
      <c r="AX93" s="2">
        <f t="shared" si="255"/>
        <v>9.4094827960682004</v>
      </c>
      <c r="AY93" s="2">
        <f t="shared" si="256"/>
        <v>90.590517203931796</v>
      </c>
      <c r="AZ93" s="2">
        <v>950</v>
      </c>
      <c r="BA93" s="2">
        <f t="shared" si="224"/>
        <v>15.833333333333334</v>
      </c>
      <c r="BB93" s="2">
        <v>31675</v>
      </c>
      <c r="BC93" s="11">
        <v>940</v>
      </c>
      <c r="BD93" s="11">
        <v>701</v>
      </c>
      <c r="BE93" s="2">
        <f t="shared" si="257"/>
        <v>7005</v>
      </c>
      <c r="BF93" s="2">
        <f t="shared" si="225"/>
        <v>7.3534348190225543E-2</v>
      </c>
      <c r="BG93" s="2">
        <f t="shared" si="258"/>
        <v>6.5572353248249406E-5</v>
      </c>
      <c r="BH93" s="2">
        <f t="shared" si="259"/>
        <v>3.9853913679368538E-2</v>
      </c>
      <c r="BI93" s="2">
        <f t="shared" si="260"/>
        <v>0.17632914644442324</v>
      </c>
      <c r="BJ93" s="2">
        <f t="shared" si="261"/>
        <v>3.6987456311857966E-5</v>
      </c>
      <c r="BK93" s="2">
        <f t="shared" si="205"/>
        <v>6.3642305177299321E-3</v>
      </c>
      <c r="BL93" s="2">
        <f t="shared" si="262"/>
        <v>0.58912858473891105</v>
      </c>
      <c r="BM93" s="2">
        <f t="shared" si="263"/>
        <v>2.2480433356182859E-2</v>
      </c>
      <c r="BN93" s="2">
        <f t="shared" si="263"/>
        <v>9.9462142094429079E-2</v>
      </c>
      <c r="BO93" s="2">
        <f t="shared" si="264"/>
        <v>7.5638012644872115</v>
      </c>
      <c r="BP93" s="2">
        <f t="shared" si="265"/>
        <v>92.436198735512789</v>
      </c>
      <c r="BQ93" s="10">
        <v>920</v>
      </c>
      <c r="BR93" s="2">
        <f t="shared" si="226"/>
        <v>15.333333333333334</v>
      </c>
      <c r="BS93" s="2">
        <v>23616</v>
      </c>
      <c r="BT93" s="11">
        <v>880</v>
      </c>
      <c r="BU93" s="11">
        <v>699</v>
      </c>
      <c r="BV93" s="2">
        <f t="shared" si="266"/>
        <v>6990</v>
      </c>
      <c r="BW93" s="2">
        <f t="shared" si="227"/>
        <v>5.2892365562478873E-2</v>
      </c>
      <c r="BX93" s="2">
        <f t="shared" si="267"/>
        <v>4.716539908433461E-5</v>
      </c>
      <c r="BY93" s="2">
        <f t="shared" si="268"/>
        <v>2.8716250601041528E-2</v>
      </c>
      <c r="BZ93" s="2">
        <f t="shared" si="228"/>
        <v>0.12701584632721258</v>
      </c>
      <c r="CA93" s="2">
        <f t="shared" si="229"/>
        <v>4.1100235337183229E-5</v>
      </c>
      <c r="CB93" s="2">
        <f t="shared" si="230"/>
        <v>7.0912764327138106E-3</v>
      </c>
      <c r="CC93" s="2">
        <f t="shared" si="231"/>
        <v>0.65445076703287108</v>
      </c>
      <c r="CD93" s="2">
        <f t="shared" si="232"/>
        <v>2.5023527429376493E-2</v>
      </c>
      <c r="CE93" s="2">
        <f t="shared" si="232"/>
        <v>0.11068243409253417</v>
      </c>
      <c r="CF93" s="2">
        <f t="shared" si="269"/>
        <v>7.7104420843435282</v>
      </c>
      <c r="CG93" s="2">
        <f t="shared" si="270"/>
        <v>92.289557915656474</v>
      </c>
      <c r="CY93" s="10">
        <v>880</v>
      </c>
      <c r="CZ93" s="2">
        <f t="shared" si="233"/>
        <v>14.666666666666666</v>
      </c>
      <c r="DA93" s="2">
        <v>51707</v>
      </c>
      <c r="DB93" s="11">
        <v>830</v>
      </c>
      <c r="DC93" s="11">
        <v>726</v>
      </c>
      <c r="DD93" s="2">
        <f t="shared" si="271"/>
        <v>7255</v>
      </c>
      <c r="DE93" s="2">
        <f t="shared" si="234"/>
        <v>0.11580731479247523</v>
      </c>
      <c r="DF93" s="2">
        <f t="shared" si="235"/>
        <v>1.0326817794942789E-4</v>
      </c>
      <c r="DG93" s="2">
        <f t="shared" si="272"/>
        <v>6.2457605395684609E-2</v>
      </c>
      <c r="DH93" s="2">
        <f t="shared" si="236"/>
        <v>0.27468985330702411</v>
      </c>
      <c r="DI93" s="2">
        <f t="shared" si="237"/>
        <v>9.673650700139775E-5</v>
      </c>
      <c r="DJ93" s="2">
        <f t="shared" si="238"/>
        <v>1.7484727202898658E-2</v>
      </c>
      <c r="DK93" s="2">
        <f t="shared" si="239"/>
        <v>1.5316170432326857</v>
      </c>
      <c r="DL93" s="2">
        <f t="shared" si="240"/>
        <v>5.8507186837449716E-2</v>
      </c>
      <c r="DM93" s="2">
        <f t="shared" si="240"/>
        <v>0.25731582996129615</v>
      </c>
      <c r="DN93" s="2">
        <f t="shared" si="273"/>
        <v>12.402577091464684</v>
      </c>
      <c r="DO93" s="2">
        <f t="shared" si="241"/>
        <v>87.597422908535322</v>
      </c>
      <c r="EX93" s="2"/>
      <c r="EY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GH93" s="2"/>
      <c r="GI93" s="11"/>
      <c r="GJ93" s="11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LI93" s="10"/>
      <c r="LK93" s="2"/>
    </row>
    <row r="94" spans="1:323" x14ac:dyDescent="0.25">
      <c r="A94" s="10">
        <v>1070</v>
      </c>
      <c r="B94" s="2">
        <f t="shared" si="206"/>
        <v>17.833333333333332</v>
      </c>
      <c r="C94" s="2">
        <v>23790</v>
      </c>
      <c r="D94" s="11">
        <v>1140</v>
      </c>
      <c r="E94" s="11">
        <v>674</v>
      </c>
      <c r="F94" s="2">
        <f t="shared" si="243"/>
        <v>6740</v>
      </c>
      <c r="G94" s="2">
        <f t="shared" si="244"/>
        <v>5.0051513857390151E-2</v>
      </c>
      <c r="H94" s="2">
        <f t="shared" si="245"/>
        <v>4.4632143046624454E-5</v>
      </c>
      <c r="I94" s="2">
        <f t="shared" si="246"/>
        <v>2.6924495070169238E-2</v>
      </c>
      <c r="J94" s="2">
        <f t="shared" si="207"/>
        <v>0.11899908542535174</v>
      </c>
      <c r="K94" s="2">
        <f t="shared" si="208"/>
        <v>1.6350423240128482E-5</v>
      </c>
      <c r="L94" s="2">
        <f t="shared" si="201"/>
        <v>2.7089124683342585E-3</v>
      </c>
      <c r="M94" s="2">
        <f t="shared" si="209"/>
        <v>0.2601522318082124</v>
      </c>
      <c r="N94" s="2">
        <f t="shared" si="210"/>
        <v>9.8634495203186161E-3</v>
      </c>
      <c r="O94" s="2">
        <f t="shared" si="210"/>
        <v>4.3593815557101248E-2</v>
      </c>
      <c r="P94" s="2">
        <f t="shared" si="247"/>
        <v>3.9643270687948635</v>
      </c>
      <c r="Q94" s="2">
        <f t="shared" si="248"/>
        <v>96.035672931205141</v>
      </c>
      <c r="R94" s="10">
        <v>1500</v>
      </c>
      <c r="S94" s="2">
        <f t="shared" si="211"/>
        <v>25</v>
      </c>
      <c r="T94" s="2">
        <v>23957</v>
      </c>
      <c r="U94" s="11">
        <v>1480</v>
      </c>
      <c r="V94" s="11">
        <v>676</v>
      </c>
      <c r="W94" s="2">
        <f t="shared" si="249"/>
        <v>6760</v>
      </c>
      <c r="X94" s="2">
        <f t="shared" si="212"/>
        <v>6.8492567095474313E-2</v>
      </c>
      <c r="Y94" s="2">
        <f t="shared" si="213"/>
        <v>6.1076475347895373E-5</v>
      </c>
      <c r="Z94" s="2">
        <f t="shared" si="250"/>
        <v>3.6572461888203796E-2</v>
      </c>
      <c r="AA94" s="2">
        <f t="shared" si="214"/>
        <v>0.16130544920876028</v>
      </c>
      <c r="AB94" s="2">
        <f t="shared" si="215"/>
        <v>2.2620991896960567E-5</v>
      </c>
      <c r="AC94" s="2">
        <f t="shared" si="202"/>
        <v>3.8916531761960917E-3</v>
      </c>
      <c r="AD94" s="2">
        <f t="shared" si="216"/>
        <v>0.35917738801144117</v>
      </c>
      <c r="AE94" s="2">
        <f t="shared" si="217"/>
        <v>1.3545401225473062E-2</v>
      </c>
      <c r="AF94" s="2">
        <f t="shared" si="217"/>
        <v>5.9742957312167284E-2</v>
      </c>
      <c r="AG94" s="2">
        <f t="shared" si="251"/>
        <v>7.7057045554814181</v>
      </c>
      <c r="AH94" s="2">
        <f t="shared" si="218"/>
        <v>92.294295444518582</v>
      </c>
      <c r="AI94" s="2">
        <v>1670</v>
      </c>
      <c r="AJ94" s="2">
        <f t="shared" si="219"/>
        <v>27.833333333333332</v>
      </c>
      <c r="AK94" s="35">
        <v>33672</v>
      </c>
      <c r="AL94" s="35">
        <v>1190</v>
      </c>
      <c r="AM94" s="35">
        <v>675</v>
      </c>
      <c r="AN94" s="2">
        <f t="shared" si="252"/>
        <v>6755</v>
      </c>
      <c r="AO94" s="2">
        <f t="shared" si="203"/>
        <v>6.6567910436659647E-2</v>
      </c>
      <c r="AP94" s="2">
        <f t="shared" si="253"/>
        <v>5.9360212548000644E-5</v>
      </c>
      <c r="AQ94" s="2">
        <f t="shared" si="254"/>
        <v>3.6212691318484487E-2</v>
      </c>
      <c r="AR94" s="2">
        <f t="shared" si="220"/>
        <v>0.16060694944199547</v>
      </c>
      <c r="AS94" s="2">
        <f t="shared" si="221"/>
        <v>2.5590531978036069E-5</v>
      </c>
      <c r="AT94" s="2">
        <f t="shared" si="204"/>
        <v>4.5137205272992777E-3</v>
      </c>
      <c r="AU94" s="2">
        <f t="shared" si="222"/>
        <v>0.40858775344798004</v>
      </c>
      <c r="AV94" s="2">
        <f t="shared" si="223"/>
        <v>1.5611501297221001E-2</v>
      </c>
      <c r="AW94" s="2">
        <f t="shared" si="223"/>
        <v>6.9238587585357961E-2</v>
      </c>
      <c r="AX94" s="2">
        <f t="shared" si="255"/>
        <v>9.4787213836535589</v>
      </c>
      <c r="AY94" s="2">
        <f t="shared" si="256"/>
        <v>90.521278616346436</v>
      </c>
      <c r="AZ94" s="2">
        <v>960</v>
      </c>
      <c r="BA94" s="2">
        <f t="shared" si="224"/>
        <v>16</v>
      </c>
      <c r="BB94" s="2">
        <v>34270</v>
      </c>
      <c r="BC94" s="11">
        <v>950</v>
      </c>
      <c r="BD94" s="11">
        <v>702</v>
      </c>
      <c r="BE94" s="2">
        <f t="shared" si="257"/>
        <v>7015</v>
      </c>
      <c r="BF94" s="2">
        <f t="shared" si="225"/>
        <v>7.955870915482334E-2</v>
      </c>
      <c r="BG94" s="2">
        <f t="shared" si="258"/>
        <v>7.0944421335990745E-5</v>
      </c>
      <c r="BH94" s="2">
        <f t="shared" si="259"/>
        <v>4.0955032375272052E-2</v>
      </c>
      <c r="BI94" s="2">
        <f t="shared" si="260"/>
        <v>0.18120092193289111</v>
      </c>
      <c r="BJ94" s="2">
        <f t="shared" si="261"/>
        <v>4.0017683592971508E-5</v>
      </c>
      <c r="BK94" s="2">
        <f t="shared" si="205"/>
        <v>6.8932473734831428E-3</v>
      </c>
      <c r="BL94" s="2">
        <f t="shared" si="262"/>
        <v>0.63739342064727644</v>
      </c>
      <c r="BM94" s="2">
        <f t="shared" si="263"/>
        <v>2.3101542380999165E-2</v>
      </c>
      <c r="BN94" s="2">
        <f t="shared" si="263"/>
        <v>0.10221016892752484</v>
      </c>
      <c r="BO94" s="2">
        <f t="shared" si="264"/>
        <v>7.6660114334147362</v>
      </c>
      <c r="BP94" s="2">
        <f t="shared" si="265"/>
        <v>92.333988566585262</v>
      </c>
      <c r="BQ94" s="10">
        <v>930</v>
      </c>
      <c r="BR94" s="2">
        <f t="shared" si="226"/>
        <v>15.5</v>
      </c>
      <c r="BS94" s="2">
        <v>23643</v>
      </c>
      <c r="BT94" s="11">
        <v>890</v>
      </c>
      <c r="BU94" s="11">
        <v>699</v>
      </c>
      <c r="BV94" s="2">
        <f t="shared" si="266"/>
        <v>6990</v>
      </c>
      <c r="BW94" s="2">
        <f t="shared" si="227"/>
        <v>5.2952837017009147E-2</v>
      </c>
      <c r="BX94" s="2">
        <f t="shared" si="267"/>
        <v>4.7219322939995048E-5</v>
      </c>
      <c r="BY94" s="2">
        <f t="shared" si="268"/>
        <v>2.8315416607298895E-2</v>
      </c>
      <c r="BZ94" s="2">
        <f t="shared" si="228"/>
        <v>0.12524290355486853</v>
      </c>
      <c r="CA94" s="2">
        <f t="shared" si="229"/>
        <v>4.1147224935510794E-5</v>
      </c>
      <c r="CB94" s="2">
        <f t="shared" si="230"/>
        <v>7.1077891889761704E-3</v>
      </c>
      <c r="CC94" s="2">
        <f t="shared" si="231"/>
        <v>0.65519899580615548</v>
      </c>
      <c r="CD94" s="2">
        <f t="shared" si="232"/>
        <v>2.4674238081808204E-2</v>
      </c>
      <c r="CE94" s="2">
        <f t="shared" si="232"/>
        <v>0.10913748023658554</v>
      </c>
      <c r="CF94" s="2">
        <f t="shared" si="269"/>
        <v>7.8195795645801134</v>
      </c>
      <c r="CG94" s="2">
        <f t="shared" si="270"/>
        <v>92.18042043541989</v>
      </c>
      <c r="CY94" s="10">
        <v>890</v>
      </c>
      <c r="CZ94" s="2">
        <f t="shared" si="233"/>
        <v>14.833333333333334</v>
      </c>
      <c r="DA94" s="2">
        <v>51494</v>
      </c>
      <c r="DB94" s="11">
        <v>840</v>
      </c>
      <c r="DC94" s="11">
        <v>725</v>
      </c>
      <c r="DD94" s="2">
        <f t="shared" si="271"/>
        <v>7255</v>
      </c>
      <c r="DE94" s="2">
        <f t="shared" si="234"/>
        <v>0.11533026220673641</v>
      </c>
      <c r="DF94" s="2">
        <f t="shared" si="235"/>
        <v>1.0284277864366219E-4</v>
      </c>
      <c r="DG94" s="2">
        <f t="shared" si="272"/>
        <v>6.1833286977927025E-2</v>
      </c>
      <c r="DH94" s="2">
        <f t="shared" si="236"/>
        <v>0.2719440878633404</v>
      </c>
      <c r="DI94" s="2">
        <f t="shared" si="237"/>
        <v>9.6338014031562016E-5</v>
      </c>
      <c r="DJ94" s="2">
        <f t="shared" si="238"/>
        <v>1.7463487131036442E-2</v>
      </c>
      <c r="DK94" s="2">
        <f t="shared" si="239"/>
        <v>1.5253077537707453</v>
      </c>
      <c r="DL94" s="2">
        <f t="shared" si="240"/>
        <v>5.7922356309887929E-2</v>
      </c>
      <c r="DM94" s="2">
        <f t="shared" si="240"/>
        <v>0.25474373308361925</v>
      </c>
      <c r="DN94" s="2">
        <f t="shared" si="273"/>
        <v>12.657320824548304</v>
      </c>
      <c r="DO94" s="2">
        <f t="shared" si="241"/>
        <v>87.342679175451693</v>
      </c>
      <c r="EX94" s="2"/>
      <c r="EY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GH94" s="2"/>
      <c r="GI94" s="11"/>
      <c r="GJ94" s="11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LI94" s="10"/>
      <c r="LK94" s="2"/>
    </row>
    <row r="95" spans="1:323" x14ac:dyDescent="0.25">
      <c r="A95" s="10">
        <v>1080</v>
      </c>
      <c r="B95" s="2">
        <f t="shared" si="206"/>
        <v>18</v>
      </c>
      <c r="C95" s="2">
        <v>24195</v>
      </c>
      <c r="D95" s="11">
        <v>1180</v>
      </c>
      <c r="E95" s="11">
        <v>674</v>
      </c>
      <c r="F95" s="2">
        <f t="shared" si="243"/>
        <v>26960</v>
      </c>
      <c r="G95" s="2">
        <f t="shared" si="244"/>
        <v>5.0903588809565137E-2</v>
      </c>
      <c r="H95" s="2">
        <f t="shared" si="245"/>
        <v>4.5391958848805327E-5</v>
      </c>
      <c r="I95" s="2">
        <f t="shared" si="246"/>
        <v>2.7007230568628932E-2</v>
      </c>
      <c r="J95" s="2">
        <f t="shared" si="207"/>
        <v>0.11936475425677294</v>
      </c>
      <c r="K95" s="2">
        <f t="shared" si="208"/>
        <v>1.6628772185578335E-5</v>
      </c>
      <c r="L95" s="2">
        <f t="shared" si="201"/>
        <v>2.7562838993470968E-3</v>
      </c>
      <c r="M95" s="2">
        <f t="shared" si="209"/>
        <v>0.26458105290456913</v>
      </c>
      <c r="N95" s="2">
        <f t="shared" si="210"/>
        <v>9.8937586277120446E-3</v>
      </c>
      <c r="O95" s="2">
        <f t="shared" si="210"/>
        <v>4.3727773726065129E-2</v>
      </c>
      <c r="P95" s="2">
        <f t="shared" si="247"/>
        <v>4.008054842520929</v>
      </c>
      <c r="Q95" s="2">
        <f t="shared" si="248"/>
        <v>95.991945157479066</v>
      </c>
      <c r="R95" s="10">
        <v>1510</v>
      </c>
      <c r="S95" s="2">
        <f t="shared" si="211"/>
        <v>25.166666666666668</v>
      </c>
      <c r="T95" s="2">
        <v>24103</v>
      </c>
      <c r="U95" s="11">
        <v>1490</v>
      </c>
      <c r="V95" s="11">
        <v>676</v>
      </c>
      <c r="W95" s="2">
        <f t="shared" si="249"/>
        <v>6760</v>
      </c>
      <c r="X95" s="2">
        <f t="shared" si="212"/>
        <v>6.8909978073307065E-2</v>
      </c>
      <c r="Y95" s="2">
        <f t="shared" si="213"/>
        <v>6.1448690792266215E-5</v>
      </c>
      <c r="Z95" s="2">
        <f t="shared" si="250"/>
        <v>3.6757549842048473E-2</v>
      </c>
      <c r="AA95" s="2">
        <f t="shared" si="214"/>
        <v>0.16212179281803957</v>
      </c>
      <c r="AB95" s="2">
        <f t="shared" si="215"/>
        <v>2.2758849926636908E-5</v>
      </c>
      <c r="AC95" s="2">
        <f t="shared" si="202"/>
        <v>3.9179188323593449E-3</v>
      </c>
      <c r="AD95" s="2">
        <f t="shared" si="216"/>
        <v>0.36136630559918881</v>
      </c>
      <c r="AE95" s="2">
        <f t="shared" si="217"/>
        <v>1.3613952547079242E-2</v>
      </c>
      <c r="AF95" s="2">
        <f t="shared" si="217"/>
        <v>6.0045307800885829E-2</v>
      </c>
      <c r="AG95" s="2">
        <f t="shared" si="251"/>
        <v>7.7657498632823039</v>
      </c>
      <c r="AH95" s="2">
        <f t="shared" si="218"/>
        <v>92.234250136717691</v>
      </c>
      <c r="AI95" s="2">
        <v>1680</v>
      </c>
      <c r="AJ95" s="2">
        <f t="shared" si="219"/>
        <v>28</v>
      </c>
      <c r="AK95" s="35">
        <v>34498</v>
      </c>
      <c r="AL95" s="35">
        <v>1200</v>
      </c>
      <c r="AM95" s="35">
        <v>676</v>
      </c>
      <c r="AN95" s="2">
        <f t="shared" si="252"/>
        <v>6755</v>
      </c>
      <c r="AO95" s="2">
        <f t="shared" si="203"/>
        <v>6.8200872364097304E-2</v>
      </c>
      <c r="AP95" s="2">
        <f t="shared" si="253"/>
        <v>6.0816364115019177E-5</v>
      </c>
      <c r="AQ95" s="2">
        <f t="shared" si="254"/>
        <v>3.6052972998905947E-2</v>
      </c>
      <c r="AR95" s="2">
        <f t="shared" si="220"/>
        <v>0.15989858253681555</v>
      </c>
      <c r="AS95" s="2">
        <f t="shared" si="221"/>
        <v>2.6218287365712998E-5</v>
      </c>
      <c r="AT95" s="2">
        <f t="shared" si="204"/>
        <v>4.6279698187466555E-3</v>
      </c>
      <c r="AU95" s="2">
        <f t="shared" si="222"/>
        <v>0.41861072459160165</v>
      </c>
      <c r="AV95" s="2">
        <f t="shared" si="223"/>
        <v>1.554264580312472E-2</v>
      </c>
      <c r="AW95" s="2">
        <f t="shared" si="223"/>
        <v>6.8933206503298483E-2</v>
      </c>
      <c r="AX95" s="2">
        <f t="shared" si="255"/>
        <v>9.5476545901568581</v>
      </c>
      <c r="AY95" s="2">
        <f t="shared" si="256"/>
        <v>90.452345409843147</v>
      </c>
      <c r="AZ95" s="2">
        <v>970</v>
      </c>
      <c r="BA95" s="2">
        <f t="shared" si="224"/>
        <v>16.166666666666668</v>
      </c>
      <c r="BB95" s="2">
        <v>34247</v>
      </c>
      <c r="BC95" s="11">
        <v>960</v>
      </c>
      <c r="BD95" s="11">
        <v>699</v>
      </c>
      <c r="BE95" s="2">
        <f t="shared" si="257"/>
        <v>7005</v>
      </c>
      <c r="BF95" s="2">
        <f t="shared" si="225"/>
        <v>7.9505314048008022E-2</v>
      </c>
      <c r="BG95" s="2">
        <f t="shared" si="258"/>
        <v>7.089680763039612E-5</v>
      </c>
      <c r="BH95" s="2">
        <f t="shared" si="259"/>
        <v>4.2552368689916055E-2</v>
      </c>
      <c r="BI95" s="2">
        <f t="shared" si="260"/>
        <v>0.18826815631322916</v>
      </c>
      <c r="BJ95" s="2">
        <f t="shared" si="261"/>
        <v>3.9990826087204408E-5</v>
      </c>
      <c r="BK95" s="2">
        <f t="shared" si="205"/>
        <v>6.8965530028137602E-3</v>
      </c>
      <c r="BL95" s="2">
        <f t="shared" si="262"/>
        <v>0.63696563982804999</v>
      </c>
      <c r="BM95" s="2">
        <f t="shared" si="263"/>
        <v>2.4002553329576456E-2</v>
      </c>
      <c r="BN95" s="2">
        <f t="shared" si="263"/>
        <v>0.10619659025562542</v>
      </c>
      <c r="BO95" s="2">
        <f t="shared" si="264"/>
        <v>7.7722080236703617</v>
      </c>
      <c r="BP95" s="2">
        <f t="shared" si="265"/>
        <v>92.227791976329641</v>
      </c>
      <c r="BQ95" s="10">
        <v>940</v>
      </c>
      <c r="BR95" s="2">
        <f t="shared" si="226"/>
        <v>15.666666666666666</v>
      </c>
      <c r="BS95" s="11">
        <v>23696</v>
      </c>
      <c r="BT95" s="11">
        <v>900</v>
      </c>
      <c r="BU95" s="11">
        <v>699</v>
      </c>
      <c r="BV95" s="2">
        <f t="shared" si="266"/>
        <v>6990</v>
      </c>
      <c r="BW95" s="2">
        <f t="shared" si="227"/>
        <v>5.307154024256857E-2</v>
      </c>
      <c r="BX95" s="2">
        <f t="shared" si="267"/>
        <v>4.7325173471476663E-5</v>
      </c>
      <c r="BY95" s="2">
        <f t="shared" si="268"/>
        <v>2.8363348923441514E-2</v>
      </c>
      <c r="BZ95" s="2">
        <f t="shared" si="228"/>
        <v>0.12545491464872133</v>
      </c>
      <c r="CA95" s="2">
        <f t="shared" si="229"/>
        <v>4.1239463776672329E-5</v>
      </c>
      <c r="CB95" s="2">
        <f t="shared" si="230"/>
        <v>7.1321810422763053E-3</v>
      </c>
      <c r="CC95" s="2">
        <f t="shared" si="231"/>
        <v>0.65666774117593629</v>
      </c>
      <c r="CD95" s="2">
        <f t="shared" si="232"/>
        <v>2.4716006613654938E-2</v>
      </c>
      <c r="CE95" s="2">
        <f t="shared" si="232"/>
        <v>0.10932222808184097</v>
      </c>
      <c r="CF95" s="2">
        <f t="shared" si="269"/>
        <v>7.9289017926619545</v>
      </c>
      <c r="CG95" s="2">
        <f t="shared" si="270"/>
        <v>92.071098207338039</v>
      </c>
      <c r="CY95" s="10">
        <v>900</v>
      </c>
      <c r="CZ95" s="2">
        <f t="shared" si="233"/>
        <v>15</v>
      </c>
      <c r="DA95" s="2">
        <v>50316</v>
      </c>
      <c r="DB95" s="11">
        <v>850</v>
      </c>
      <c r="DC95" s="11">
        <v>725</v>
      </c>
      <c r="DD95" s="2">
        <f t="shared" si="271"/>
        <v>7250</v>
      </c>
      <c r="DE95" s="2">
        <f t="shared" si="234"/>
        <v>0.1126919150424156</v>
      </c>
      <c r="DF95" s="2">
        <f t="shared" si="235"/>
        <v>1.0049010079299543E-4</v>
      </c>
      <c r="DG95" s="2">
        <f t="shared" si="272"/>
        <v>6.0999863830997293E-2</v>
      </c>
      <c r="DH95" s="2">
        <f t="shared" si="236"/>
        <v>0.2682786754524345</v>
      </c>
      <c r="DI95" s="2">
        <f t="shared" si="237"/>
        <v>9.4134142113878788E-5</v>
      </c>
      <c r="DJ95" s="2">
        <f t="shared" si="238"/>
        <v>1.7113224209440305E-2</v>
      </c>
      <c r="DK95" s="2">
        <f t="shared" si="239"/>
        <v>1.4904141247277125</v>
      </c>
      <c r="DL95" s="2">
        <f t="shared" si="240"/>
        <v>5.7141646843632245E-2</v>
      </c>
      <c r="DM95" s="2">
        <f t="shared" si="240"/>
        <v>0.25131015654153821</v>
      </c>
      <c r="DN95" s="2">
        <f t="shared" si="273"/>
        <v>12.908630981089843</v>
      </c>
      <c r="DO95" s="2">
        <f t="shared" si="241"/>
        <v>87.091369018910157</v>
      </c>
      <c r="EX95" s="2"/>
      <c r="EY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GH95" s="2"/>
      <c r="GI95" s="11"/>
      <c r="GJ95" s="11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LI95" s="10"/>
      <c r="LK95" s="2"/>
    </row>
    <row r="96" spans="1:323" x14ac:dyDescent="0.25">
      <c r="A96" s="34">
        <v>1090</v>
      </c>
      <c r="B96" s="2">
        <f t="shared" si="206"/>
        <v>18.166666666666668</v>
      </c>
      <c r="C96" s="35">
        <v>24194</v>
      </c>
      <c r="D96" s="11">
        <v>1190</v>
      </c>
      <c r="E96" s="11">
        <v>674</v>
      </c>
      <c r="F96" s="2">
        <f t="shared" si="243"/>
        <v>6740</v>
      </c>
      <c r="G96" s="2">
        <f t="shared" si="244"/>
        <v>5.090148492079434E-2</v>
      </c>
      <c r="H96" s="2">
        <f t="shared" si="245"/>
        <v>4.5390082760404891E-5</v>
      </c>
      <c r="I96" s="2">
        <f t="shared" si="246"/>
        <v>2.7234612482763064E-2</v>
      </c>
      <c r="J96" s="2">
        <f t="shared" si="207"/>
        <v>0.1203697216574135</v>
      </c>
      <c r="K96" s="2">
        <f t="shared" si="208"/>
        <v>1.6628084904231551E-5</v>
      </c>
      <c r="L96" s="2">
        <f t="shared" si="201"/>
        <v>2.7574366666518937E-3</v>
      </c>
      <c r="M96" s="2">
        <f t="shared" si="209"/>
        <v>0.26457011754383747</v>
      </c>
      <c r="N96" s="2">
        <f t="shared" si="210"/>
        <v>9.9770571269429658E-3</v>
      </c>
      <c r="O96" s="2">
        <f t="shared" si="210"/>
        <v>4.4095930870700552E-2</v>
      </c>
      <c r="P96" s="2">
        <f t="shared" si="247"/>
        <v>4.05215077339163</v>
      </c>
      <c r="Q96" s="2">
        <f t="shared" si="248"/>
        <v>95.947849226608369</v>
      </c>
      <c r="R96" s="34">
        <v>1520</v>
      </c>
      <c r="S96" s="2">
        <f t="shared" si="211"/>
        <v>25.333333333333332</v>
      </c>
      <c r="T96" s="35">
        <v>23856</v>
      </c>
      <c r="U96" s="11">
        <v>1500</v>
      </c>
      <c r="V96" s="11">
        <v>676</v>
      </c>
      <c r="W96" s="2">
        <f t="shared" si="249"/>
        <v>6760</v>
      </c>
      <c r="X96" s="2">
        <f t="shared" si="212"/>
        <v>6.8203810186151653E-2</v>
      </c>
      <c r="Y96" s="2">
        <f t="shared" si="213"/>
        <v>6.0818983841857984E-5</v>
      </c>
      <c r="Z96" s="2">
        <f t="shared" si="250"/>
        <v>3.6680302390237257E-2</v>
      </c>
      <c r="AA96" s="2">
        <f t="shared" si="214"/>
        <v>0.16178108742738992</v>
      </c>
      <c r="AB96" s="2">
        <f t="shared" si="215"/>
        <v>2.2525624355883091E-5</v>
      </c>
      <c r="AC96" s="2">
        <f t="shared" si="202"/>
        <v>3.880290020649959E-3</v>
      </c>
      <c r="AD96" s="2">
        <f t="shared" si="216"/>
        <v>0.35766313680347872</v>
      </c>
      <c r="AE96" s="2">
        <f t="shared" si="217"/>
        <v>1.3585342284755999E-2</v>
      </c>
      <c r="AF96" s="2">
        <f t="shared" si="217"/>
        <v>5.9919120200222289E-2</v>
      </c>
      <c r="AG96" s="2">
        <f t="shared" si="251"/>
        <v>7.8256689834825259</v>
      </c>
      <c r="AH96" s="2">
        <f t="shared" si="218"/>
        <v>92.174331016517471</v>
      </c>
      <c r="AI96" s="2">
        <v>1690</v>
      </c>
      <c r="AJ96" s="2">
        <f t="shared" si="219"/>
        <v>28.166666666666668</v>
      </c>
      <c r="AK96" s="35">
        <v>34438</v>
      </c>
      <c r="AL96" s="35">
        <v>1210</v>
      </c>
      <c r="AM96" s="35">
        <v>676</v>
      </c>
      <c r="AN96" s="2">
        <f t="shared" si="252"/>
        <v>6760</v>
      </c>
      <c r="AO96" s="2">
        <f t="shared" si="203"/>
        <v>6.8082255274937192E-2</v>
      </c>
      <c r="AP96" s="2">
        <f t="shared" si="253"/>
        <v>6.0710590393443999E-5</v>
      </c>
      <c r="AQ96" s="2">
        <f t="shared" si="254"/>
        <v>3.6458086352538957E-2</v>
      </c>
      <c r="AR96" s="2">
        <f t="shared" si="220"/>
        <v>0.16169530124333162</v>
      </c>
      <c r="AS96" s="2">
        <f t="shared" si="221"/>
        <v>2.6172687700748581E-5</v>
      </c>
      <c r="AT96" s="2">
        <f t="shared" si="204"/>
        <v>4.6234838316628838E-3</v>
      </c>
      <c r="AU96" s="2">
        <f t="shared" si="222"/>
        <v>0.41788266373371163</v>
      </c>
      <c r="AV96" s="2">
        <f t="shared" si="223"/>
        <v>1.5717292519938475E-2</v>
      </c>
      <c r="AW96" s="2">
        <f t="shared" si="223"/>
        <v>6.9707782360442769E-2</v>
      </c>
      <c r="AX96" s="2">
        <f t="shared" si="255"/>
        <v>9.6173623725173005</v>
      </c>
      <c r="AY96" s="2">
        <f t="shared" si="256"/>
        <v>90.382637627482694</v>
      </c>
      <c r="AZ96" s="2">
        <v>980</v>
      </c>
      <c r="BA96" s="2">
        <f t="shared" si="224"/>
        <v>16.333333333333332</v>
      </c>
      <c r="BB96" s="2">
        <v>32222</v>
      </c>
      <c r="BC96" s="11">
        <v>970</v>
      </c>
      <c r="BD96" s="11">
        <v>700</v>
      </c>
      <c r="BE96" s="2">
        <f t="shared" si="257"/>
        <v>6995</v>
      </c>
      <c r="BF96" s="2">
        <f t="shared" si="225"/>
        <v>7.4804223121876789E-2</v>
      </c>
      <c r="BG96" s="2">
        <f t="shared" si="258"/>
        <v>6.670473137695633E-5</v>
      </c>
      <c r="BH96" s="2">
        <f t="shared" si="259"/>
        <v>4.1280461702205735E-2</v>
      </c>
      <c r="BI96" s="2">
        <f t="shared" si="260"/>
        <v>0.18264074728876087</v>
      </c>
      <c r="BJ96" s="2">
        <f t="shared" si="261"/>
        <v>3.7626197862057998E-5</v>
      </c>
      <c r="BK96" s="2">
        <f t="shared" si="205"/>
        <v>6.4960212099336445E-3</v>
      </c>
      <c r="BL96" s="2">
        <f t="shared" si="262"/>
        <v>0.59930232857007693</v>
      </c>
      <c r="BM96" s="2">
        <f t="shared" si="263"/>
        <v>2.3285107597583336E-2</v>
      </c>
      <c r="BN96" s="2">
        <f t="shared" si="263"/>
        <v>0.10302233252625137</v>
      </c>
      <c r="BO96" s="2">
        <f t="shared" si="264"/>
        <v>7.8752303561966128</v>
      </c>
      <c r="BP96" s="2">
        <f t="shared" si="265"/>
        <v>92.12476964380339</v>
      </c>
      <c r="BQ96" s="10">
        <v>950</v>
      </c>
      <c r="BR96" s="2">
        <f t="shared" si="226"/>
        <v>15.833333333333334</v>
      </c>
      <c r="BS96" s="11">
        <v>23574</v>
      </c>
      <c r="BT96" s="11">
        <v>910</v>
      </c>
      <c r="BU96" s="11">
        <v>700</v>
      </c>
      <c r="BV96" s="2">
        <f t="shared" si="266"/>
        <v>6995</v>
      </c>
      <c r="BW96" s="2">
        <f t="shared" si="227"/>
        <v>5.2798298855431781E-2</v>
      </c>
      <c r="BX96" s="2">
        <f t="shared" si="267"/>
        <v>4.7081517531085029E-5</v>
      </c>
      <c r="BY96" s="2">
        <f t="shared" si="268"/>
        <v>2.8322007300768507E-2</v>
      </c>
      <c r="BZ96" s="2">
        <f t="shared" si="228"/>
        <v>0.12527205508027331</v>
      </c>
      <c r="CA96" s="2">
        <f t="shared" si="229"/>
        <v>4.1027140406451445E-5</v>
      </c>
      <c r="CB96" s="2">
        <f t="shared" si="230"/>
        <v>7.1038832893649539E-3</v>
      </c>
      <c r="CC96" s="2">
        <f t="shared" si="231"/>
        <v>0.65328685560776178</v>
      </c>
      <c r="CD96" s="2">
        <f t="shared" si="232"/>
        <v>2.4679981254937131E-2</v>
      </c>
      <c r="CE96" s="2">
        <f t="shared" si="232"/>
        <v>0.10916288306530818</v>
      </c>
      <c r="CF96" s="2">
        <f t="shared" si="269"/>
        <v>8.0380646757272629</v>
      </c>
      <c r="CG96" s="2">
        <f t="shared" si="270"/>
        <v>91.96193532427273</v>
      </c>
      <c r="DB96" s="11">
        <v>860</v>
      </c>
      <c r="DC96" s="11">
        <v>725</v>
      </c>
      <c r="DD96" s="2">
        <f t="shared" si="271"/>
        <v>7250</v>
      </c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EX96" s="2"/>
      <c r="EY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GI96" s="11"/>
      <c r="GJ96" s="11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</row>
    <row r="97" spans="1:255" x14ac:dyDescent="0.25">
      <c r="A97" s="34">
        <v>1100</v>
      </c>
      <c r="B97" s="2">
        <f t="shared" si="206"/>
        <v>18.333333333333332</v>
      </c>
      <c r="C97" s="35">
        <v>24112</v>
      </c>
      <c r="D97" s="11">
        <v>1200</v>
      </c>
      <c r="E97" s="11">
        <v>674</v>
      </c>
      <c r="F97" s="2">
        <f t="shared" si="243"/>
        <v>6740</v>
      </c>
      <c r="G97" s="2">
        <f t="shared" si="244"/>
        <v>5.0728966041588539E-2</v>
      </c>
      <c r="H97" s="2">
        <f t="shared" si="245"/>
        <v>4.5236243511568256E-5</v>
      </c>
      <c r="I97" s="2">
        <f t="shared" si="246"/>
        <v>2.7187897881591944E-2</v>
      </c>
      <c r="J97" s="2">
        <f t="shared" si="207"/>
        <v>0.12016325558252942</v>
      </c>
      <c r="K97" s="2">
        <f t="shared" si="208"/>
        <v>1.6571727833794784E-5</v>
      </c>
      <c r="L97" s="2">
        <f t="shared" si="201"/>
        <v>2.7493523553771535E-3</v>
      </c>
      <c r="M97" s="2">
        <f t="shared" si="209"/>
        <v>0.26367341796383426</v>
      </c>
      <c r="N97" s="2">
        <f t="shared" si="210"/>
        <v>9.9599438214079006E-3</v>
      </c>
      <c r="O97" s="2">
        <f t="shared" si="210"/>
        <v>4.4020294625639313E-2</v>
      </c>
      <c r="P97" s="2">
        <f t="shared" si="247"/>
        <v>4.0961710680172692</v>
      </c>
      <c r="Q97" s="2">
        <f t="shared" si="248"/>
        <v>95.90382893198273</v>
      </c>
      <c r="R97" s="34">
        <v>1530</v>
      </c>
      <c r="S97" s="2">
        <f t="shared" si="211"/>
        <v>25.5</v>
      </c>
      <c r="T97" s="35">
        <v>23629</v>
      </c>
      <c r="U97" s="11">
        <v>1510</v>
      </c>
      <c r="V97" s="11">
        <v>676</v>
      </c>
      <c r="W97" s="2">
        <f t="shared" si="249"/>
        <v>6760</v>
      </c>
      <c r="X97" s="2">
        <f t="shared" si="212"/>
        <v>6.7554821885000726E-2</v>
      </c>
      <c r="Y97" s="2">
        <f t="shared" si="213"/>
        <v>6.0240265308486856E-5</v>
      </c>
      <c r="Z97" s="2">
        <f t="shared" si="250"/>
        <v>3.6317774745103448E-2</v>
      </c>
      <c r="AA97" s="2">
        <f t="shared" si="214"/>
        <v>0.16018213341582624</v>
      </c>
      <c r="AB97" s="2">
        <f t="shared" si="215"/>
        <v>2.2311283446728772E-5</v>
      </c>
      <c r="AC97" s="2">
        <f t="shared" si="202"/>
        <v>3.8458427395191498E-3</v>
      </c>
      <c r="AD97" s="2">
        <f t="shared" si="216"/>
        <v>0.35425981973211773</v>
      </c>
      <c r="AE97" s="2">
        <f t="shared" si="217"/>
        <v>1.3451072340783557E-2</v>
      </c>
      <c r="AF97" s="2">
        <f t="shared" si="217"/>
        <v>5.9326913044633035E-2</v>
      </c>
      <c r="AG97" s="2">
        <f t="shared" si="251"/>
        <v>7.8849958965271592</v>
      </c>
      <c r="AH97" s="2">
        <f t="shared" si="218"/>
        <v>92.115004103472842</v>
      </c>
      <c r="AI97" s="2">
        <v>1700</v>
      </c>
      <c r="AJ97" s="2">
        <f t="shared" si="219"/>
        <v>28.333333333333332</v>
      </c>
      <c r="AK97" s="35">
        <v>34336</v>
      </c>
      <c r="AL97" s="35">
        <v>1220</v>
      </c>
      <c r="AM97" s="35">
        <v>675</v>
      </c>
      <c r="AN97" s="2">
        <f t="shared" si="252"/>
        <v>6755</v>
      </c>
      <c r="AO97" s="2">
        <f t="shared" si="203"/>
        <v>6.7880606223364989E-2</v>
      </c>
      <c r="AP97" s="2">
        <f t="shared" si="253"/>
        <v>6.0530775066766157E-5</v>
      </c>
      <c r="AQ97" s="2">
        <f t="shared" si="254"/>
        <v>3.6372409638063048E-2</v>
      </c>
      <c r="AR97" s="2">
        <f t="shared" si="220"/>
        <v>0.1613153163471755</v>
      </c>
      <c r="AS97" s="2">
        <f t="shared" si="221"/>
        <v>2.6095168270309053E-5</v>
      </c>
      <c r="AT97" s="2">
        <f t="shared" si="204"/>
        <v>4.6133394771006205E-3</v>
      </c>
      <c r="AU97" s="2">
        <f t="shared" si="222"/>
        <v>0.41664496027529829</v>
      </c>
      <c r="AV97" s="2">
        <f t="shared" si="223"/>
        <v>1.5680356791317292E-2</v>
      </c>
      <c r="AW97" s="2">
        <f t="shared" si="223"/>
        <v>6.9543968667417494E-2</v>
      </c>
      <c r="AX97" s="2">
        <f t="shared" si="255"/>
        <v>9.6869063411847183</v>
      </c>
      <c r="AY97" s="2">
        <f t="shared" si="256"/>
        <v>90.313093658815276</v>
      </c>
      <c r="AZ97" s="2">
        <v>990</v>
      </c>
      <c r="BA97" s="2">
        <f t="shared" si="224"/>
        <v>16.5</v>
      </c>
      <c r="BB97" s="2">
        <v>34578</v>
      </c>
      <c r="BC97" s="11">
        <v>980</v>
      </c>
      <c r="BD97" s="11">
        <v>699</v>
      </c>
      <c r="BE97" s="2">
        <f t="shared" si="257"/>
        <v>6995</v>
      </c>
      <c r="BF97" s="2">
        <f t="shared" si="225"/>
        <v>8.0273739280871934E-2</v>
      </c>
      <c r="BG97" s="2">
        <f t="shared" si="258"/>
        <v>7.1582030958736151E-5</v>
      </c>
      <c r="BH97" s="2">
        <f t="shared" si="259"/>
        <v>4.1486028700707743E-2</v>
      </c>
      <c r="BI97" s="2">
        <f t="shared" si="260"/>
        <v>0.18355025529027408</v>
      </c>
      <c r="BJ97" s="2">
        <f t="shared" si="261"/>
        <v>4.0377340626722164E-5</v>
      </c>
      <c r="BK97" s="2">
        <f t="shared" si="205"/>
        <v>6.9788388754958366E-3</v>
      </c>
      <c r="BL97" s="2">
        <f t="shared" si="262"/>
        <v>0.64312196379169895</v>
      </c>
      <c r="BM97" s="2">
        <f t="shared" si="263"/>
        <v>2.3401061961494333E-2</v>
      </c>
      <c r="BN97" s="2">
        <f t="shared" si="263"/>
        <v>0.10353535953231721</v>
      </c>
      <c r="BO97" s="2">
        <f t="shared" si="264"/>
        <v>7.9787657157289305</v>
      </c>
      <c r="BP97" s="2">
        <f t="shared" si="265"/>
        <v>92.021234284271074</v>
      </c>
      <c r="BQ97" s="10">
        <v>960</v>
      </c>
      <c r="BR97" s="2">
        <f t="shared" si="226"/>
        <v>16</v>
      </c>
      <c r="BS97" s="11">
        <v>23557</v>
      </c>
      <c r="BT97" s="11">
        <v>920</v>
      </c>
      <c r="BU97" s="11">
        <v>700</v>
      </c>
      <c r="BV97" s="2">
        <f t="shared" si="266"/>
        <v>7000</v>
      </c>
      <c r="BW97" s="2">
        <f t="shared" si="227"/>
        <v>5.2760224235912714E-2</v>
      </c>
      <c r="BX97" s="2">
        <f t="shared" si="267"/>
        <v>4.7047565473817333E-5</v>
      </c>
      <c r="BY97" s="2">
        <f t="shared" si="268"/>
        <v>2.8238724901470707E-2</v>
      </c>
      <c r="BZ97" s="2">
        <f t="shared" si="228"/>
        <v>0.12490368580470404</v>
      </c>
      <c r="CA97" s="2">
        <f t="shared" si="229"/>
        <v>4.0997554363060001E-5</v>
      </c>
      <c r="CB97" s="2">
        <f t="shared" si="230"/>
        <v>7.107172160996488E-3</v>
      </c>
      <c r="CC97" s="2">
        <f t="shared" si="231"/>
        <v>0.65281574860236025</v>
      </c>
      <c r="CD97" s="2">
        <f t="shared" si="232"/>
        <v>2.4607408430853434E-2</v>
      </c>
      <c r="CE97" s="2">
        <f t="shared" si="232"/>
        <v>0.10884188368417683</v>
      </c>
      <c r="CF97" s="2">
        <f t="shared" si="269"/>
        <v>8.1469065594114394</v>
      </c>
      <c r="CG97" s="2">
        <f t="shared" si="270"/>
        <v>91.853093440588566</v>
      </c>
      <c r="DB97" s="11">
        <v>870</v>
      </c>
      <c r="DC97" s="11">
        <v>725</v>
      </c>
      <c r="DD97" s="2">
        <f t="shared" si="271"/>
        <v>7250</v>
      </c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EX97" s="2"/>
      <c r="EY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GI97" s="11"/>
      <c r="GJ97" s="11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</row>
    <row r="98" spans="1:255" x14ac:dyDescent="0.25">
      <c r="A98" s="34">
        <v>1110</v>
      </c>
      <c r="B98" s="2">
        <f t="shared" si="206"/>
        <v>18.5</v>
      </c>
      <c r="C98" s="35">
        <v>24528</v>
      </c>
      <c r="D98" s="11">
        <v>1210</v>
      </c>
      <c r="E98" s="11">
        <v>674</v>
      </c>
      <c r="F98" s="2">
        <f t="shared" si="243"/>
        <v>6740</v>
      </c>
      <c r="G98" s="2">
        <f t="shared" si="244"/>
        <v>5.1604183770242354E-2</v>
      </c>
      <c r="H98" s="2">
        <f t="shared" si="245"/>
        <v>4.6016696286154054E-5</v>
      </c>
      <c r="I98" s="2">
        <f t="shared" si="246"/>
        <v>2.7375881939316692E-2</v>
      </c>
      <c r="J98" s="2">
        <f t="shared" si="207"/>
        <v>0.12099409496820748</v>
      </c>
      <c r="K98" s="2">
        <f t="shared" si="208"/>
        <v>1.685763687405933E-5</v>
      </c>
      <c r="L98" s="2">
        <f t="shared" si="201"/>
        <v>2.7980796486623961E-3</v>
      </c>
      <c r="M98" s="2">
        <f t="shared" si="209"/>
        <v>0.2682225280282402</v>
      </c>
      <c r="N98" s="2">
        <f t="shared" si="210"/>
        <v>1.0028809412356234E-2</v>
      </c>
      <c r="O98" s="2">
        <f t="shared" si="210"/>
        <v>4.432466216600621E-2</v>
      </c>
      <c r="P98" s="2">
        <f t="shared" si="247"/>
        <v>4.1404957301832752</v>
      </c>
      <c r="Q98" s="2">
        <f t="shared" si="248"/>
        <v>95.859504269816725</v>
      </c>
      <c r="R98" s="34">
        <v>1540</v>
      </c>
      <c r="S98" s="2">
        <f t="shared" si="211"/>
        <v>25.666666666666668</v>
      </c>
      <c r="T98" s="35">
        <v>23960</v>
      </c>
      <c r="U98" s="11">
        <v>1520</v>
      </c>
      <c r="V98" s="11">
        <v>675</v>
      </c>
      <c r="W98" s="2">
        <f t="shared" si="249"/>
        <v>6755</v>
      </c>
      <c r="X98" s="2">
        <f t="shared" si="212"/>
        <v>6.8501144033374983E-2</v>
      </c>
      <c r="Y98" s="2">
        <f t="shared" si="213"/>
        <v>6.1084123610450936E-5</v>
      </c>
      <c r="Z98" s="2">
        <f t="shared" si="250"/>
        <v>3.6397316675681336E-2</v>
      </c>
      <c r="AA98" s="2">
        <f t="shared" si="214"/>
        <v>0.1605329587685744</v>
      </c>
      <c r="AB98" s="2">
        <f t="shared" si="215"/>
        <v>2.2623824596200492E-5</v>
      </c>
      <c r="AC98" s="2">
        <f t="shared" si="202"/>
        <v>3.9022348623518424E-3</v>
      </c>
      <c r="AD98" s="2">
        <f t="shared" si="216"/>
        <v>0.35922236577009359</v>
      </c>
      <c r="AE98" s="2">
        <f t="shared" si="217"/>
        <v>1.3480532412878778E-2</v>
      </c>
      <c r="AF98" s="2">
        <f t="shared" si="217"/>
        <v>5.9456848791850932E-2</v>
      </c>
      <c r="AG98" s="2">
        <f t="shared" si="251"/>
        <v>7.9444527453190101</v>
      </c>
      <c r="AH98" s="2">
        <f t="shared" si="218"/>
        <v>92.055547254680988</v>
      </c>
      <c r="AI98" s="2">
        <v>1710</v>
      </c>
      <c r="AJ98" s="2">
        <f t="shared" si="219"/>
        <v>28.5</v>
      </c>
      <c r="AK98" s="35">
        <v>34586</v>
      </c>
      <c r="AL98" s="35">
        <v>1230</v>
      </c>
      <c r="AM98" s="35">
        <v>674</v>
      </c>
      <c r="AN98" s="2">
        <f t="shared" si="252"/>
        <v>6745</v>
      </c>
      <c r="AO98" s="2">
        <f t="shared" si="203"/>
        <v>6.8374844094865481E-2</v>
      </c>
      <c r="AP98" s="2">
        <f t="shared" si="253"/>
        <v>6.0971498906662798E-5</v>
      </c>
      <c r="AQ98" s="2">
        <f t="shared" si="254"/>
        <v>3.6450682192028683E-2</v>
      </c>
      <c r="AR98" s="2">
        <f t="shared" si="220"/>
        <v>0.16166246304242921</v>
      </c>
      <c r="AS98" s="2">
        <f t="shared" si="221"/>
        <v>2.628516687432749E-5</v>
      </c>
      <c r="AT98" s="2">
        <f t="shared" si="204"/>
        <v>4.6505178996891286E-3</v>
      </c>
      <c r="AU98" s="2">
        <f t="shared" si="222"/>
        <v>0.41967854718317393</v>
      </c>
      <c r="AV98" s="2">
        <f t="shared" si="223"/>
        <v>1.5714100543390962E-2</v>
      </c>
      <c r="AW98" s="2">
        <f t="shared" si="223"/>
        <v>6.9693625621539343E-2</v>
      </c>
      <c r="AX98" s="2">
        <f t="shared" si="255"/>
        <v>9.7565999668062577</v>
      </c>
      <c r="AY98" s="2">
        <f t="shared" si="256"/>
        <v>90.243400033193737</v>
      </c>
      <c r="AZ98" s="2">
        <v>1000</v>
      </c>
      <c r="BA98" s="2">
        <f t="shared" si="224"/>
        <v>16.666666666666668</v>
      </c>
      <c r="BB98" s="2">
        <v>32946</v>
      </c>
      <c r="BC98" s="11">
        <v>990</v>
      </c>
      <c r="BD98" s="11">
        <v>699</v>
      </c>
      <c r="BE98" s="2">
        <f t="shared" si="257"/>
        <v>6990</v>
      </c>
      <c r="BF98" s="2">
        <f t="shared" si="225"/>
        <v>7.6485008223367665E-2</v>
      </c>
      <c r="BG98" s="2">
        <f t="shared" si="258"/>
        <v>6.8203528022630608E-5</v>
      </c>
      <c r="BH98" s="2">
        <f t="shared" si="259"/>
        <v>4.1935667694410025E-2</v>
      </c>
      <c r="BI98" s="2">
        <f t="shared" si="260"/>
        <v>0.18553963230868961</v>
      </c>
      <c r="BJ98" s="2">
        <f t="shared" si="261"/>
        <v>3.8471625434900469E-5</v>
      </c>
      <c r="BK98" s="2">
        <f t="shared" si="205"/>
        <v>6.6570253119812477E-3</v>
      </c>
      <c r="BL98" s="2">
        <f t="shared" si="262"/>
        <v>0.61276812479268072</v>
      </c>
      <c r="BM98" s="2">
        <f t="shared" si="263"/>
        <v>2.3654690237843463E-2</v>
      </c>
      <c r="BN98" s="2">
        <f t="shared" si="263"/>
        <v>0.10465750923742795</v>
      </c>
      <c r="BO98" s="2">
        <f t="shared" si="264"/>
        <v>8.0834232249663582</v>
      </c>
      <c r="BP98" s="2">
        <f t="shared" si="265"/>
        <v>91.916576775033647</v>
      </c>
      <c r="BQ98" s="10">
        <v>970</v>
      </c>
      <c r="BR98" s="2">
        <f t="shared" si="226"/>
        <v>16.166666666666668</v>
      </c>
      <c r="BS98" s="11">
        <v>23709</v>
      </c>
      <c r="BT98" s="11">
        <v>930</v>
      </c>
      <c r="BU98" s="11">
        <v>699</v>
      </c>
      <c r="BV98" s="2">
        <f t="shared" si="266"/>
        <v>6995</v>
      </c>
      <c r="BW98" s="2">
        <f t="shared" si="227"/>
        <v>5.3100656128083151E-2</v>
      </c>
      <c r="BX98" s="2">
        <f t="shared" si="267"/>
        <v>4.7351136809387245E-5</v>
      </c>
      <c r="BY98" s="2">
        <f t="shared" si="268"/>
        <v>2.8319610684961374E-2</v>
      </c>
      <c r="BZ98" s="2">
        <f t="shared" si="228"/>
        <v>0.12526145452558063</v>
      </c>
      <c r="CA98" s="2">
        <f t="shared" si="229"/>
        <v>4.1262088398089303E-5</v>
      </c>
      <c r="CB98" s="2">
        <f t="shared" si="230"/>
        <v>7.1615411431306016E-3</v>
      </c>
      <c r="CC98" s="2">
        <f t="shared" si="231"/>
        <v>0.65702799947418433</v>
      </c>
      <c r="CD98" s="2">
        <f t="shared" si="232"/>
        <v>2.4677892828344792E-2</v>
      </c>
      <c r="CE98" s="2">
        <f t="shared" si="232"/>
        <v>0.10915364567304538</v>
      </c>
      <c r="CF98" s="2">
        <f t="shared" si="269"/>
        <v>8.2560602050844842</v>
      </c>
      <c r="CG98" s="2">
        <f t="shared" si="270"/>
        <v>91.743939794915519</v>
      </c>
      <c r="DB98" s="11">
        <v>880</v>
      </c>
      <c r="DC98" s="11">
        <v>727</v>
      </c>
      <c r="DD98" s="2">
        <f t="shared" si="271"/>
        <v>7260</v>
      </c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EX98" s="2"/>
      <c r="EY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GI98" s="11"/>
      <c r="GJ98" s="11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</row>
    <row r="99" spans="1:255" x14ac:dyDescent="0.25">
      <c r="A99" s="34">
        <v>1120</v>
      </c>
      <c r="B99" s="2">
        <f t="shared" si="206"/>
        <v>18.666666666666668</v>
      </c>
      <c r="C99" s="35">
        <v>24469</v>
      </c>
      <c r="D99" s="11">
        <v>1220</v>
      </c>
      <c r="E99" s="11">
        <v>674</v>
      </c>
      <c r="F99" s="2">
        <f t="shared" si="243"/>
        <v>6740</v>
      </c>
      <c r="G99" s="2">
        <f t="shared" si="244"/>
        <v>5.1480054332765007E-2</v>
      </c>
      <c r="H99" s="2">
        <f t="shared" si="245"/>
        <v>4.5906007070527686E-5</v>
      </c>
      <c r="I99" s="2">
        <f t="shared" si="246"/>
        <v>2.7576811007004522E-2</v>
      </c>
      <c r="J99" s="2">
        <f t="shared" si="207"/>
        <v>0.12188214784451608</v>
      </c>
      <c r="K99" s="2">
        <f t="shared" si="208"/>
        <v>1.681708727459873E-5</v>
      </c>
      <c r="L99" s="2">
        <f t="shared" si="201"/>
        <v>2.7926498845498126E-3</v>
      </c>
      <c r="M99" s="2">
        <f t="shared" si="209"/>
        <v>0.26757734174506725</v>
      </c>
      <c r="N99" s="2">
        <f t="shared" si="210"/>
        <v>1.0102417244597418E-2</v>
      </c>
      <c r="O99" s="2">
        <f t="shared" si="210"/>
        <v>4.4649989147775619E-2</v>
      </c>
      <c r="P99" s="2">
        <f t="shared" si="247"/>
        <v>4.1851457193310511</v>
      </c>
      <c r="Q99" s="2">
        <f t="shared" si="248"/>
        <v>95.814854280668953</v>
      </c>
      <c r="R99" s="34">
        <v>1550</v>
      </c>
      <c r="S99" s="2">
        <f t="shared" si="211"/>
        <v>25.833333333333332</v>
      </c>
      <c r="T99" s="35">
        <v>24008</v>
      </c>
      <c r="U99" s="11">
        <v>1530</v>
      </c>
      <c r="V99" s="11">
        <v>675</v>
      </c>
      <c r="W99" s="2">
        <f t="shared" si="249"/>
        <v>6750</v>
      </c>
      <c r="X99" s="2">
        <f t="shared" si="212"/>
        <v>6.8638375039785746E-2</v>
      </c>
      <c r="Y99" s="2">
        <f t="shared" si="213"/>
        <v>6.1206495811339979E-5</v>
      </c>
      <c r="Z99" s="2">
        <f t="shared" si="250"/>
        <v>3.668718582653728E-2</v>
      </c>
      <c r="AA99" s="2">
        <f t="shared" si="214"/>
        <v>0.16181144731368549</v>
      </c>
      <c r="AB99" s="2">
        <f t="shared" si="215"/>
        <v>2.2669147784039288E-5</v>
      </c>
      <c r="AC99" s="2">
        <f t="shared" si="202"/>
        <v>3.9125995572023425E-3</v>
      </c>
      <c r="AD99" s="2">
        <f t="shared" si="216"/>
        <v>0.35994200990853109</v>
      </c>
      <c r="AE99" s="2">
        <f t="shared" si="217"/>
        <v>1.3587891714071937E-2</v>
      </c>
      <c r="AF99" s="2">
        <f t="shared" si="217"/>
        <v>5.9930364639885401E-2</v>
      </c>
      <c r="AG99" s="2">
        <f t="shared" si="251"/>
        <v>8.004383109958896</v>
      </c>
      <c r="AH99" s="2">
        <f t="shared" si="218"/>
        <v>91.995616890041106</v>
      </c>
      <c r="AI99" s="2">
        <v>1720</v>
      </c>
      <c r="AJ99" s="2">
        <f t="shared" si="219"/>
        <v>28.666666666666668</v>
      </c>
      <c r="AK99" s="35">
        <v>33878</v>
      </c>
      <c r="AL99" s="35">
        <v>1240</v>
      </c>
      <c r="AM99" s="35">
        <v>675</v>
      </c>
      <c r="AN99" s="2">
        <f t="shared" si="252"/>
        <v>6745</v>
      </c>
      <c r="AO99" s="2">
        <f t="shared" si="203"/>
        <v>6.6975162442776057E-2</v>
      </c>
      <c r="AP99" s="2">
        <f t="shared" si="253"/>
        <v>5.9723368992075478E-5</v>
      </c>
      <c r="AQ99" s="2">
        <f t="shared" si="254"/>
        <v>3.6208460369621484E-2</v>
      </c>
      <c r="AR99" s="2">
        <f t="shared" si="220"/>
        <v>0.16058818475576556</v>
      </c>
      <c r="AS99" s="2">
        <f t="shared" si="221"/>
        <v>2.5747090827747263E-5</v>
      </c>
      <c r="AT99" s="2">
        <f t="shared" si="204"/>
        <v>4.5588158025643942E-3</v>
      </c>
      <c r="AU99" s="2">
        <f t="shared" si="222"/>
        <v>0.41108742906006968</v>
      </c>
      <c r="AV99" s="2">
        <f t="shared" si="223"/>
        <v>1.5609677310622426E-2</v>
      </c>
      <c r="AW99" s="2">
        <f t="shared" si="223"/>
        <v>6.9230498020270301E-2</v>
      </c>
      <c r="AX99" s="2">
        <f t="shared" si="255"/>
        <v>9.8258304648265273</v>
      </c>
      <c r="AY99" s="2">
        <f t="shared" si="256"/>
        <v>90.174169535173476</v>
      </c>
      <c r="AZ99" s="2">
        <v>1010</v>
      </c>
      <c r="BA99" s="2">
        <f t="shared" si="224"/>
        <v>16.833333333333332</v>
      </c>
      <c r="BB99" s="2">
        <v>35063</v>
      </c>
      <c r="BC99" s="11">
        <v>1000</v>
      </c>
      <c r="BD99" s="11">
        <v>700</v>
      </c>
      <c r="BE99" s="2">
        <f t="shared" si="257"/>
        <v>6995</v>
      </c>
      <c r="BF99" s="2">
        <f t="shared" si="225"/>
        <v>8.1399679576760156E-2</v>
      </c>
      <c r="BG99" s="2">
        <f t="shared" si="258"/>
        <v>7.2586059098448885E-5</v>
      </c>
      <c r="BH99" s="2">
        <f t="shared" si="259"/>
        <v>4.2236876136323855E-2</v>
      </c>
      <c r="BI99" s="2">
        <f t="shared" si="260"/>
        <v>0.18687229509036304</v>
      </c>
      <c r="BJ99" s="2">
        <f t="shared" si="261"/>
        <v>4.0943683683115252E-5</v>
      </c>
      <c r="BK99" s="2">
        <f t="shared" si="205"/>
        <v>7.0929176437308714E-3</v>
      </c>
      <c r="BL99" s="2">
        <f t="shared" si="262"/>
        <v>0.65214255932755905</v>
      </c>
      <c r="BM99" s="2">
        <f t="shared" si="263"/>
        <v>2.382459315777348E-2</v>
      </c>
      <c r="BN99" s="2">
        <f t="shared" si="263"/>
        <v>0.10540922554540962</v>
      </c>
      <c r="BO99" s="2">
        <f t="shared" si="264"/>
        <v>8.188832450511768</v>
      </c>
      <c r="BP99" s="2">
        <f t="shared" si="265"/>
        <v>91.811167549488232</v>
      </c>
      <c r="BQ99" s="10">
        <v>980</v>
      </c>
      <c r="BR99" s="2">
        <f t="shared" si="226"/>
        <v>16.333333333333332</v>
      </c>
      <c r="BS99" s="11">
        <v>23803</v>
      </c>
      <c r="BT99" s="11">
        <v>940</v>
      </c>
      <c r="BU99" s="11">
        <v>700</v>
      </c>
      <c r="BV99" s="2">
        <f t="shared" si="266"/>
        <v>6995</v>
      </c>
      <c r="BW99" s="2">
        <f t="shared" si="227"/>
        <v>5.3311186377188541E-2</v>
      </c>
      <c r="BX99" s="2">
        <f t="shared" si="267"/>
        <v>4.7538871714279154E-5</v>
      </c>
      <c r="BY99" s="2">
        <f t="shared" si="268"/>
        <v>2.846700255709992E-2</v>
      </c>
      <c r="BZ99" s="2">
        <f t="shared" si="228"/>
        <v>0.125913388639178</v>
      </c>
      <c r="CA99" s="2">
        <f t="shared" si="229"/>
        <v>4.1425681814489E-5</v>
      </c>
      <c r="CB99" s="2">
        <f t="shared" si="230"/>
        <v>7.1985439296825401E-3</v>
      </c>
      <c r="CC99" s="2">
        <f t="shared" si="231"/>
        <v>0.65963294409228601</v>
      </c>
      <c r="CD99" s="2">
        <f t="shared" si="232"/>
        <v>2.4806331063773491E-2</v>
      </c>
      <c r="CE99" s="2">
        <f t="shared" si="232"/>
        <v>0.10972174529720587</v>
      </c>
      <c r="CF99" s="2">
        <f t="shared" si="269"/>
        <v>8.3657819503816899</v>
      </c>
      <c r="CG99" s="2">
        <f t="shared" si="270"/>
        <v>91.634218049618312</v>
      </c>
      <c r="DB99" s="11">
        <v>890</v>
      </c>
      <c r="DC99" s="11">
        <v>726</v>
      </c>
      <c r="DD99" s="2">
        <f t="shared" si="271"/>
        <v>7265</v>
      </c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EX99" s="2"/>
      <c r="EY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GI99" s="11"/>
      <c r="GJ99" s="11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</row>
    <row r="100" spans="1:255" x14ac:dyDescent="0.25">
      <c r="A100" s="34">
        <v>1130</v>
      </c>
      <c r="B100" s="2">
        <f t="shared" si="206"/>
        <v>18.833333333333332</v>
      </c>
      <c r="C100" s="35">
        <v>24574</v>
      </c>
      <c r="D100" s="35">
        <v>1230</v>
      </c>
      <c r="E100" s="35">
        <v>675</v>
      </c>
      <c r="F100" s="2">
        <f t="shared" si="243"/>
        <v>6745</v>
      </c>
      <c r="G100" s="2">
        <f t="shared" si="244"/>
        <v>5.1700962653699264E-2</v>
      </c>
      <c r="H100" s="2">
        <f t="shared" si="245"/>
        <v>4.6102996352574576E-5</v>
      </c>
      <c r="I100" s="2">
        <f t="shared" si="246"/>
        <v>2.760270102693068E-2</v>
      </c>
      <c r="J100" s="2">
        <f t="shared" si="207"/>
        <v>0.12199657482577712</v>
      </c>
      <c r="K100" s="2">
        <f t="shared" si="208"/>
        <v>1.6889251816011653E-5</v>
      </c>
      <c r="L100" s="2">
        <f t="shared" si="201"/>
        <v>2.8059423516094569E-3</v>
      </c>
      <c r="M100" s="2">
        <f t="shared" si="209"/>
        <v>0.26872555462190045</v>
      </c>
      <c r="N100" s="2">
        <f t="shared" si="210"/>
        <v>1.0111901727183115E-2</v>
      </c>
      <c r="O100" s="2">
        <f t="shared" si="210"/>
        <v>4.4691908030580645E-2</v>
      </c>
      <c r="P100" s="2">
        <f t="shared" si="247"/>
        <v>4.2298376273616318</v>
      </c>
      <c r="Q100" s="2">
        <f t="shared" si="248"/>
        <v>95.770162372638367</v>
      </c>
      <c r="R100" s="34">
        <v>1560</v>
      </c>
      <c r="S100" s="2">
        <f t="shared" si="211"/>
        <v>26</v>
      </c>
      <c r="T100" s="35">
        <v>23960</v>
      </c>
      <c r="U100" s="11">
        <v>1540</v>
      </c>
      <c r="V100" s="11">
        <v>675</v>
      </c>
      <c r="W100" s="2">
        <f t="shared" si="249"/>
        <v>6750</v>
      </c>
      <c r="X100" s="2">
        <f t="shared" si="212"/>
        <v>6.8501144033374983E-2</v>
      </c>
      <c r="Y100" s="2">
        <f t="shared" si="213"/>
        <v>6.1084123610450936E-5</v>
      </c>
      <c r="Z100" s="2">
        <f t="shared" si="250"/>
        <v>3.668718582653728E-2</v>
      </c>
      <c r="AA100" s="2">
        <f t="shared" si="214"/>
        <v>0.16181144731368549</v>
      </c>
      <c r="AB100" s="2">
        <f t="shared" si="215"/>
        <v>2.2623824596200492E-5</v>
      </c>
      <c r="AC100" s="2">
        <f t="shared" si="202"/>
        <v>3.9073223831405535E-3</v>
      </c>
      <c r="AD100" s="2">
        <f t="shared" si="216"/>
        <v>0.35922236577009359</v>
      </c>
      <c r="AE100" s="2">
        <f t="shared" si="217"/>
        <v>1.3587891714071937E-2</v>
      </c>
      <c r="AF100" s="2">
        <f t="shared" si="217"/>
        <v>5.9930364639885401E-2</v>
      </c>
      <c r="AG100" s="2">
        <f t="shared" si="251"/>
        <v>8.0643134745987819</v>
      </c>
      <c r="AH100" s="2">
        <f t="shared" si="218"/>
        <v>91.935686525401223</v>
      </c>
      <c r="AI100" s="2">
        <v>1730</v>
      </c>
      <c r="AJ100" s="2">
        <f t="shared" si="219"/>
        <v>28.833333333333332</v>
      </c>
      <c r="AK100" s="35">
        <v>33452</v>
      </c>
      <c r="AL100" s="35">
        <v>1250</v>
      </c>
      <c r="AM100" s="35">
        <v>675</v>
      </c>
      <c r="AN100" s="2">
        <f t="shared" si="252"/>
        <v>6750</v>
      </c>
      <c r="AO100" s="2">
        <f t="shared" si="203"/>
        <v>6.6132981109739211E-2</v>
      </c>
      <c r="AP100" s="2">
        <f t="shared" si="253"/>
        <v>5.8972375568891583E-5</v>
      </c>
      <c r="AQ100" s="2">
        <f t="shared" si="254"/>
        <v>3.5608723368290122E-2</v>
      </c>
      <c r="AR100" s="2">
        <f t="shared" si="220"/>
        <v>0.15792829048267262</v>
      </c>
      <c r="AS100" s="2">
        <f t="shared" si="221"/>
        <v>2.5423333206499837E-5</v>
      </c>
      <c r="AT100" s="2">
        <f t="shared" si="204"/>
        <v>4.5048921353862351E-3</v>
      </c>
      <c r="AU100" s="2">
        <f t="shared" si="222"/>
        <v>0.40591819696904924</v>
      </c>
      <c r="AV100" s="2">
        <f t="shared" si="223"/>
        <v>1.5351127210274132E-2</v>
      </c>
      <c r="AW100" s="2">
        <f t="shared" si="223"/>
        <v>6.8083802169093266E-2</v>
      </c>
      <c r="AX100" s="2">
        <f t="shared" si="255"/>
        <v>9.8939142669956208</v>
      </c>
      <c r="AY100" s="2">
        <f t="shared" si="256"/>
        <v>90.106085733004377</v>
      </c>
      <c r="AZ100" s="2">
        <v>1020</v>
      </c>
      <c r="BA100" s="2">
        <f t="shared" si="224"/>
        <v>17</v>
      </c>
      <c r="BB100" s="2">
        <v>33219</v>
      </c>
      <c r="BC100" s="11">
        <v>1010</v>
      </c>
      <c r="BD100" s="11">
        <v>700</v>
      </c>
      <c r="BE100" s="2">
        <f t="shared" si="257"/>
        <v>7000</v>
      </c>
      <c r="BF100" s="2">
        <f t="shared" si="225"/>
        <v>7.711878492600166E-2</v>
      </c>
      <c r="BG100" s="2">
        <f t="shared" si="258"/>
        <v>6.8768682006427681E-5</v>
      </c>
      <c r="BH100" s="2">
        <f t="shared" si="259"/>
        <v>4.2406422331462974E-2</v>
      </c>
      <c r="BI100" s="2">
        <f t="shared" si="260"/>
        <v>0.18762243310973797</v>
      </c>
      <c r="BJ100" s="2">
        <f t="shared" si="261"/>
        <v>3.8790412351179474E-5</v>
      </c>
      <c r="BK100" s="2">
        <f t="shared" si="205"/>
        <v>6.7276487341609743E-3</v>
      </c>
      <c r="BL100" s="2">
        <f t="shared" si="262"/>
        <v>0.61784569712523718</v>
      </c>
      <c r="BM100" s="2">
        <f t="shared" si="263"/>
        <v>2.3920229234352639E-2</v>
      </c>
      <c r="BN100" s="2">
        <f t="shared" si="263"/>
        <v>0.10583235658062402</v>
      </c>
      <c r="BO100" s="2">
        <f t="shared" si="264"/>
        <v>8.2946648070923921</v>
      </c>
      <c r="BP100" s="2">
        <f t="shared" si="265"/>
        <v>91.705335192907611</v>
      </c>
      <c r="BQ100" s="10">
        <v>990</v>
      </c>
      <c r="BR100" s="2">
        <f t="shared" si="226"/>
        <v>16.5</v>
      </c>
      <c r="BS100" s="11">
        <v>23368</v>
      </c>
      <c r="BT100" s="11">
        <v>950</v>
      </c>
      <c r="BU100" s="11">
        <v>700</v>
      </c>
      <c r="BV100" s="2">
        <f t="shared" si="266"/>
        <v>7000</v>
      </c>
      <c r="BW100" s="2">
        <f t="shared" si="227"/>
        <v>5.2336924054200804E-2</v>
      </c>
      <c r="BX100" s="2">
        <f t="shared" si="267"/>
        <v>4.6670098484194235E-5</v>
      </c>
      <c r="BY100" s="2">
        <f t="shared" si="268"/>
        <v>2.8262691059542017E-2</v>
      </c>
      <c r="BZ100" s="2">
        <f t="shared" si="228"/>
        <v>0.12500969135163045</v>
      </c>
      <c r="CA100" s="2">
        <f t="shared" si="229"/>
        <v>4.0668627174767E-5</v>
      </c>
      <c r="CB100" s="2">
        <f t="shared" si="230"/>
        <v>7.0754016852979185E-3</v>
      </c>
      <c r="CC100" s="2">
        <f t="shared" si="231"/>
        <v>0.64757814718936857</v>
      </c>
      <c r="CD100" s="2">
        <f t="shared" si="232"/>
        <v>2.4628292696776799E-2</v>
      </c>
      <c r="CE100" s="2">
        <f t="shared" si="232"/>
        <v>0.10893425760680456</v>
      </c>
      <c r="CF100" s="2">
        <f t="shared" si="269"/>
        <v>8.4747162079884948</v>
      </c>
      <c r="CG100" s="2">
        <f t="shared" si="270"/>
        <v>91.525283792011507</v>
      </c>
      <c r="DB100" s="11">
        <v>900</v>
      </c>
      <c r="DC100" s="11">
        <v>726</v>
      </c>
      <c r="DD100" s="2">
        <f t="shared" si="271"/>
        <v>7260</v>
      </c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EX100" s="2"/>
      <c r="EY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GI100" s="11"/>
      <c r="GJ100" s="11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</row>
    <row r="101" spans="1:255" x14ac:dyDescent="0.25">
      <c r="A101" s="34">
        <v>1140</v>
      </c>
      <c r="B101" s="2">
        <f t="shared" si="206"/>
        <v>19</v>
      </c>
      <c r="C101" s="35">
        <v>24453</v>
      </c>
      <c r="D101" s="35">
        <v>1240</v>
      </c>
      <c r="E101" s="35">
        <v>675</v>
      </c>
      <c r="F101" s="2">
        <f t="shared" si="243"/>
        <v>6750</v>
      </c>
      <c r="G101" s="2">
        <f t="shared" si="244"/>
        <v>5.1446392112432161E-2</v>
      </c>
      <c r="H101" s="2">
        <f t="shared" si="245"/>
        <v>4.5875989656120526E-5</v>
      </c>
      <c r="I101" s="2">
        <f t="shared" si="246"/>
        <v>2.759369580260853E-2</v>
      </c>
      <c r="J101" s="2">
        <f t="shared" si="207"/>
        <v>0.12195677413664281</v>
      </c>
      <c r="K101" s="2">
        <f t="shared" si="208"/>
        <v>1.6806090773050085E-5</v>
      </c>
      <c r="L101" s="2">
        <f t="shared" si="201"/>
        <v>2.793429313493757E-3</v>
      </c>
      <c r="M101" s="2">
        <f t="shared" si="209"/>
        <v>0.2674023759733592</v>
      </c>
      <c r="N101" s="2">
        <f t="shared" si="210"/>
        <v>1.0108602776718521E-2</v>
      </c>
      <c r="O101" s="2">
        <f t="shared" si="210"/>
        <v>4.4677327549604968E-2</v>
      </c>
      <c r="P101" s="2">
        <f t="shared" si="247"/>
        <v>4.2745149549112371</v>
      </c>
      <c r="Q101" s="2">
        <f t="shared" si="248"/>
        <v>95.72548504508876</v>
      </c>
      <c r="R101" s="34">
        <v>1570</v>
      </c>
      <c r="S101" s="2">
        <f t="shared" si="211"/>
        <v>26.166666666666668</v>
      </c>
      <c r="T101" s="35">
        <v>24012</v>
      </c>
      <c r="U101" s="35">
        <v>1550</v>
      </c>
      <c r="V101" s="35">
        <v>676</v>
      </c>
      <c r="W101" s="2">
        <f t="shared" si="249"/>
        <v>6755</v>
      </c>
      <c r="X101" s="2">
        <f t="shared" si="212"/>
        <v>6.8649810956986648E-2</v>
      </c>
      <c r="Y101" s="2">
        <f t="shared" si="213"/>
        <v>6.1216693494747405E-5</v>
      </c>
      <c r="Z101" s="2">
        <f t="shared" si="250"/>
        <v>3.6690245131559496E-2</v>
      </c>
      <c r="AA101" s="2">
        <f t="shared" si="214"/>
        <v>0.16182494059648345</v>
      </c>
      <c r="AB101" s="2">
        <f t="shared" si="215"/>
        <v>2.2672924716359189E-5</v>
      </c>
      <c r="AC101" s="2">
        <f t="shared" si="202"/>
        <v>3.9183568645201859E-3</v>
      </c>
      <c r="AD101" s="2">
        <f t="shared" si="216"/>
        <v>0.36000198025340086</v>
      </c>
      <c r="AE101" s="2">
        <f t="shared" si="217"/>
        <v>1.3589024793767902E-2</v>
      </c>
      <c r="AF101" s="2">
        <f t="shared" si="217"/>
        <v>5.993536216862453E-2</v>
      </c>
      <c r="AG101" s="2">
        <f t="shared" si="251"/>
        <v>8.1242488367674071</v>
      </c>
      <c r="AH101" s="2">
        <f t="shared" si="218"/>
        <v>91.875751163232593</v>
      </c>
      <c r="AI101" s="2">
        <v>1740</v>
      </c>
      <c r="AJ101" s="2">
        <f t="shared" si="219"/>
        <v>29</v>
      </c>
      <c r="AK101" s="35">
        <v>33844</v>
      </c>
      <c r="AL101" s="35">
        <v>1260</v>
      </c>
      <c r="AM101" s="35">
        <v>676</v>
      </c>
      <c r="AN101" s="2">
        <f t="shared" si="252"/>
        <v>6755</v>
      </c>
      <c r="AO101" s="2">
        <f t="shared" si="203"/>
        <v>6.6907946092251994E-2</v>
      </c>
      <c r="AP101" s="2">
        <f t="shared" si="253"/>
        <v>5.9663430549849538E-5</v>
      </c>
      <c r="AQ101" s="2">
        <f t="shared" si="254"/>
        <v>3.5590741835622337E-2</v>
      </c>
      <c r="AR101" s="2">
        <f t="shared" si="220"/>
        <v>0.15784854056619538</v>
      </c>
      <c r="AS101" s="2">
        <f t="shared" si="221"/>
        <v>2.5721251017600755E-5</v>
      </c>
      <c r="AT101" s="2">
        <f t="shared" si="204"/>
        <v>4.5611263646384665E-3</v>
      </c>
      <c r="AU101" s="2">
        <f t="shared" si="222"/>
        <v>0.41067486124059854</v>
      </c>
      <c r="AV101" s="2">
        <f t="shared" si="223"/>
        <v>1.5343375267230178E-2</v>
      </c>
      <c r="AW101" s="2">
        <f t="shared" si="223"/>
        <v>6.8049421517470648E-2</v>
      </c>
      <c r="AX101" s="2">
        <f t="shared" si="255"/>
        <v>9.9619636885130909</v>
      </c>
      <c r="AY101" s="2">
        <f t="shared" si="256"/>
        <v>90.038036311486906</v>
      </c>
      <c r="AZ101" s="2">
        <v>1030</v>
      </c>
      <c r="BA101" s="2">
        <f t="shared" si="224"/>
        <v>17.166666666666668</v>
      </c>
      <c r="BB101" s="2">
        <v>32652</v>
      </c>
      <c r="BC101" s="11">
        <v>1020</v>
      </c>
      <c r="BD101" s="11">
        <v>700</v>
      </c>
      <c r="BE101" s="2">
        <f t="shared" si="257"/>
        <v>7000</v>
      </c>
      <c r="BF101" s="2">
        <f t="shared" si="225"/>
        <v>7.5802479466684905E-2</v>
      </c>
      <c r="BG101" s="2">
        <f t="shared" si="258"/>
        <v>6.7594900655464546E-5</v>
      </c>
      <c r="BH101" s="2">
        <f t="shared" si="259"/>
        <v>4.0909074798567674E-2</v>
      </c>
      <c r="BI101" s="2">
        <f t="shared" si="260"/>
        <v>0.18099758781774919</v>
      </c>
      <c r="BJ101" s="2">
        <f t="shared" si="261"/>
        <v>3.8128316448138477E-5</v>
      </c>
      <c r="BK101" s="2">
        <f t="shared" si="205"/>
        <v>6.6201878078883773E-3</v>
      </c>
      <c r="BL101" s="2">
        <f t="shared" si="262"/>
        <v>0.60729996997300462</v>
      </c>
      <c r="BM101" s="2">
        <f t="shared" si="263"/>
        <v>2.3075619048886133E-2</v>
      </c>
      <c r="BN101" s="2">
        <f t="shared" si="263"/>
        <v>0.10209547406816269</v>
      </c>
      <c r="BO101" s="2">
        <f t="shared" si="264"/>
        <v>8.3967602811605548</v>
      </c>
      <c r="BP101" s="2">
        <f t="shared" si="265"/>
        <v>91.603239718839447</v>
      </c>
      <c r="BQ101" s="10">
        <v>1000</v>
      </c>
      <c r="BR101" s="2">
        <f t="shared" si="226"/>
        <v>16.666666666666668</v>
      </c>
      <c r="BS101" s="11">
        <v>23335</v>
      </c>
      <c r="BT101" s="11">
        <v>960</v>
      </c>
      <c r="BU101" s="11">
        <v>700</v>
      </c>
      <c r="BV101" s="2">
        <f t="shared" si="266"/>
        <v>7000</v>
      </c>
      <c r="BW101" s="2">
        <f t="shared" si="227"/>
        <v>5.2263014498663808E-2</v>
      </c>
      <c r="BX101" s="2">
        <f t="shared" si="267"/>
        <v>4.6604191549498129E-5</v>
      </c>
      <c r="BY101" s="2">
        <f t="shared" si="268"/>
        <v>2.7982287010107708E-2</v>
      </c>
      <c r="BZ101" s="2">
        <f t="shared" si="228"/>
        <v>0.12376942645259156</v>
      </c>
      <c r="CA101" s="2">
        <f t="shared" si="229"/>
        <v>4.0611195443477742E-5</v>
      </c>
      <c r="CB101" s="2">
        <f t="shared" si="230"/>
        <v>7.0737455993616144E-3</v>
      </c>
      <c r="CC101" s="2">
        <f t="shared" si="231"/>
        <v>0.64666364535535403</v>
      </c>
      <c r="CD101" s="2">
        <f t="shared" si="232"/>
        <v>2.4383946785473423E-2</v>
      </c>
      <c r="CE101" s="2">
        <f t="shared" si="232"/>
        <v>0.10785348271206023</v>
      </c>
      <c r="CF101" s="2">
        <f t="shared" si="269"/>
        <v>8.5825696907005558</v>
      </c>
      <c r="CG101" s="2">
        <f t="shared" si="270"/>
        <v>91.417430309299448</v>
      </c>
      <c r="EX101" s="2"/>
      <c r="EY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</row>
    <row r="102" spans="1:255" x14ac:dyDescent="0.25">
      <c r="A102" s="34">
        <v>1150</v>
      </c>
      <c r="B102" s="2">
        <f t="shared" si="206"/>
        <v>19.166666666666668</v>
      </c>
      <c r="C102" s="35">
        <v>24813</v>
      </c>
      <c r="D102" s="35">
        <v>1250</v>
      </c>
      <c r="E102" s="35">
        <v>675</v>
      </c>
      <c r="F102" s="2">
        <f t="shared" si="243"/>
        <v>6750</v>
      </c>
      <c r="G102" s="2">
        <f t="shared" si="244"/>
        <v>5.2203792069921054E-2</v>
      </c>
      <c r="H102" s="2">
        <f t="shared" si="245"/>
        <v>4.6551381480281326E-5</v>
      </c>
      <c r="I102" s="2">
        <f t="shared" si="246"/>
        <v>2.7728211340920555E-2</v>
      </c>
      <c r="J102" s="2">
        <f t="shared" si="207"/>
        <v>0.12255129693058611</v>
      </c>
      <c r="K102" s="2">
        <f t="shared" si="208"/>
        <v>1.7053512057894412E-5</v>
      </c>
      <c r="L102" s="2">
        <f t="shared" si="201"/>
        <v>2.8358845410454501E-3</v>
      </c>
      <c r="M102" s="2">
        <f t="shared" si="209"/>
        <v>0.27133910583678755</v>
      </c>
      <c r="N102" s="2">
        <f t="shared" si="210"/>
        <v>1.015788084928335E-2</v>
      </c>
      <c r="O102" s="2">
        <f t="shared" si="210"/>
        <v>4.4895123484178893E-2</v>
      </c>
      <c r="P102" s="2">
        <f t="shared" si="247"/>
        <v>4.3194100783954159</v>
      </c>
      <c r="Q102" s="2">
        <f t="shared" si="248"/>
        <v>95.680589921604579</v>
      </c>
      <c r="R102" s="34">
        <v>1580</v>
      </c>
      <c r="S102" s="2">
        <f t="shared" si="211"/>
        <v>26.333333333333332</v>
      </c>
      <c r="T102" s="35">
        <v>24247</v>
      </c>
      <c r="U102" s="35">
        <v>1560</v>
      </c>
      <c r="V102" s="35">
        <v>676</v>
      </c>
      <c r="W102" s="2">
        <f t="shared" si="249"/>
        <v>6760</v>
      </c>
      <c r="X102" s="2">
        <f t="shared" si="212"/>
        <v>6.9321671092539366E-2</v>
      </c>
      <c r="Y102" s="2">
        <f t="shared" si="213"/>
        <v>6.1815807394933372E-5</v>
      </c>
      <c r="Z102" s="2">
        <f t="shared" si="250"/>
        <v>3.6909750266904233E-2</v>
      </c>
      <c r="AA102" s="2">
        <f t="shared" si="214"/>
        <v>0.16279308363724038</v>
      </c>
      <c r="AB102" s="2">
        <f t="shared" si="215"/>
        <v>2.2894819490153306E-5</v>
      </c>
      <c r="AC102" s="2">
        <f t="shared" si="202"/>
        <v>3.9593032479301174E-3</v>
      </c>
      <c r="AD102" s="2">
        <f t="shared" si="216"/>
        <v>0.36352523801450154</v>
      </c>
      <c r="AE102" s="2">
        <f t="shared" si="217"/>
        <v>1.3670323261953748E-2</v>
      </c>
      <c r="AF102" s="2">
        <f t="shared" si="217"/>
        <v>6.0293934855658544E-2</v>
      </c>
      <c r="AG102" s="2">
        <f t="shared" si="251"/>
        <v>8.1845427716230663</v>
      </c>
      <c r="AH102" s="2">
        <f t="shared" si="218"/>
        <v>91.815457228376928</v>
      </c>
      <c r="AI102" s="15">
        <v>1750</v>
      </c>
      <c r="AJ102" s="2">
        <f t="shared" si="219"/>
        <v>29.166666666666668</v>
      </c>
      <c r="AK102" s="35">
        <v>34559</v>
      </c>
      <c r="AL102" s="35">
        <v>1270</v>
      </c>
      <c r="AM102" s="35">
        <v>675</v>
      </c>
      <c r="AN102" s="2">
        <f t="shared" si="252"/>
        <v>6755</v>
      </c>
      <c r="AO102" s="2">
        <f t="shared" si="203"/>
        <v>6.8321466404743431E-2</v>
      </c>
      <c r="AP102" s="2">
        <f t="shared" si="253"/>
        <v>6.0923900731953968E-5</v>
      </c>
      <c r="AQ102" s="2">
        <f t="shared" si="254"/>
        <v>3.6176199384541051E-2</v>
      </c>
      <c r="AR102" s="2">
        <f t="shared" si="220"/>
        <v>0.16044510402326231</v>
      </c>
      <c r="AS102" s="2">
        <f t="shared" si="221"/>
        <v>2.6264647025093501E-5</v>
      </c>
      <c r="AT102" s="2">
        <f t="shared" si="204"/>
        <v>4.6610670053605068E-3</v>
      </c>
      <c r="AU102" s="2">
        <f t="shared" si="222"/>
        <v>0.41935091979712336</v>
      </c>
      <c r="AV102" s="2">
        <f t="shared" si="223"/>
        <v>1.5595769412808278E-2</v>
      </c>
      <c r="AW102" s="2">
        <f t="shared" si="223"/>
        <v>6.916881508647682E-2</v>
      </c>
      <c r="AX102" s="2">
        <f t="shared" si="255"/>
        <v>10.031132503599567</v>
      </c>
      <c r="AY102" s="15">
        <f t="shared" si="256"/>
        <v>89.968867496400435</v>
      </c>
      <c r="AZ102" s="2">
        <v>1040</v>
      </c>
      <c r="BA102" s="2">
        <f t="shared" si="224"/>
        <v>17.333333333333332</v>
      </c>
      <c r="BB102" s="2">
        <v>34065</v>
      </c>
      <c r="BC102" s="11">
        <v>1030</v>
      </c>
      <c r="BD102" s="11">
        <v>700</v>
      </c>
      <c r="BE102" s="2">
        <f t="shared" si="257"/>
        <v>7000</v>
      </c>
      <c r="BF102" s="2">
        <f t="shared" si="225"/>
        <v>7.908279624625203E-2</v>
      </c>
      <c r="BG102" s="2">
        <f t="shared" si="258"/>
        <v>7.0520038307864743E-5</v>
      </c>
      <c r="BH102" s="2">
        <f t="shared" si="259"/>
        <v>4.1434481688998791E-2</v>
      </c>
      <c r="BI102" s="2">
        <f t="shared" si="260"/>
        <v>0.18332219135031763</v>
      </c>
      <c r="BJ102" s="2">
        <f t="shared" si="261"/>
        <v>3.9778301476351747E-5</v>
      </c>
      <c r="BK102" s="2">
        <f t="shared" si="205"/>
        <v>6.9144787726175307E-3</v>
      </c>
      <c r="BL102" s="2">
        <f t="shared" si="262"/>
        <v>0.63358059160634583</v>
      </c>
      <c r="BM102" s="2">
        <f t="shared" si="263"/>
        <v>2.3371985791691884E-2</v>
      </c>
      <c r="BN102" s="2">
        <f t="shared" si="263"/>
        <v>0.10340671529816779</v>
      </c>
      <c r="BO102" s="2">
        <f t="shared" si="264"/>
        <v>8.5001669964587219</v>
      </c>
      <c r="BP102" s="2">
        <f t="shared" si="265"/>
        <v>91.499833003541283</v>
      </c>
      <c r="BQ102" s="10">
        <v>1010</v>
      </c>
      <c r="BR102" s="2">
        <f t="shared" si="226"/>
        <v>16.833333333333332</v>
      </c>
      <c r="BS102" s="11">
        <v>23899</v>
      </c>
      <c r="BT102" s="11">
        <v>970</v>
      </c>
      <c r="BU102" s="11">
        <v>700</v>
      </c>
      <c r="BV102" s="2">
        <f t="shared" si="266"/>
        <v>7000</v>
      </c>
      <c r="BW102" s="2">
        <f t="shared" si="227"/>
        <v>5.352619599329618E-2</v>
      </c>
      <c r="BX102" s="2">
        <f t="shared" si="267"/>
        <v>4.7730600978849638E-5</v>
      </c>
      <c r="BY102" s="2">
        <f t="shared" si="268"/>
        <v>2.830043775850433E-2</v>
      </c>
      <c r="BZ102" s="2">
        <f t="shared" si="228"/>
        <v>0.12517665008803955</v>
      </c>
      <c r="CA102" s="2">
        <f t="shared" si="229"/>
        <v>4.1592755941875934E-5</v>
      </c>
      <c r="CB102" s="2">
        <f t="shared" si="230"/>
        <v>7.2533706827691558E-3</v>
      </c>
      <c r="CC102" s="2">
        <f t="shared" si="231"/>
        <v>0.66229331306396455</v>
      </c>
      <c r="CD102" s="2">
        <f t="shared" si="232"/>
        <v>2.4661185415606104E-2</v>
      </c>
      <c r="CE102" s="2">
        <f t="shared" si="232"/>
        <v>0.10907974653494323</v>
      </c>
      <c r="CF102" s="2">
        <f t="shared" si="269"/>
        <v>8.6916494372354993</v>
      </c>
      <c r="CG102" s="2">
        <f t="shared" si="270"/>
        <v>91.308350562764502</v>
      </c>
      <c r="EX102" s="15"/>
      <c r="EY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15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15"/>
      <c r="GX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15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</row>
    <row r="103" spans="1:255" x14ac:dyDescent="0.25">
      <c r="A103" s="34">
        <v>1160</v>
      </c>
      <c r="B103" s="2">
        <f t="shared" si="206"/>
        <v>19.333333333333332</v>
      </c>
      <c r="C103" s="35">
        <v>24434</v>
      </c>
      <c r="D103" s="35">
        <v>1290</v>
      </c>
      <c r="E103" s="35">
        <v>675</v>
      </c>
      <c r="F103" s="2">
        <f t="shared" si="243"/>
        <v>27000</v>
      </c>
      <c r="G103" s="2">
        <f t="shared" si="244"/>
        <v>5.1406418225786919E-2</v>
      </c>
      <c r="H103" s="2">
        <f t="shared" si="245"/>
        <v>4.5840343976512064E-5</v>
      </c>
      <c r="I103" s="2">
        <f t="shared" si="246"/>
        <v>2.771751763703802E-2</v>
      </c>
      <c r="J103" s="2">
        <f t="shared" si="207"/>
        <v>0.1225040336122392</v>
      </c>
      <c r="K103" s="2">
        <f t="shared" si="208"/>
        <v>1.679303242746109E-5</v>
      </c>
      <c r="L103" s="2">
        <f t="shared" si="201"/>
        <v>2.7938789623410559E-3</v>
      </c>
      <c r="M103" s="2">
        <f t="shared" si="209"/>
        <v>0.26719460411945617</v>
      </c>
      <c r="N103" s="2">
        <f t="shared" si="210"/>
        <v>1.0153963345606651E-2</v>
      </c>
      <c r="O103" s="2">
        <f t="shared" si="210"/>
        <v>4.4877809163020317E-2</v>
      </c>
      <c r="P103" s="2">
        <f t="shared" si="247"/>
        <v>4.3642878875584366</v>
      </c>
      <c r="Q103" s="2">
        <f t="shared" si="248"/>
        <v>95.635712112441567</v>
      </c>
      <c r="R103" s="34">
        <v>1590</v>
      </c>
      <c r="S103" s="2">
        <f t="shared" si="211"/>
        <v>26.5</v>
      </c>
      <c r="T103" s="35">
        <v>24190</v>
      </c>
      <c r="U103" s="35">
        <v>1570</v>
      </c>
      <c r="V103" s="35">
        <v>675</v>
      </c>
      <c r="W103" s="2">
        <f t="shared" si="249"/>
        <v>6755</v>
      </c>
      <c r="X103" s="2">
        <f t="shared" si="212"/>
        <v>6.915870927242658E-2</v>
      </c>
      <c r="Y103" s="2">
        <f t="shared" si="213"/>
        <v>6.1670490406377641E-5</v>
      </c>
      <c r="Z103" s="2">
        <f t="shared" si="250"/>
        <v>3.7045889340393309E-2</v>
      </c>
      <c r="AA103" s="2">
        <f t="shared" si="214"/>
        <v>0.16339353472175167</v>
      </c>
      <c r="AB103" s="2">
        <f t="shared" si="215"/>
        <v>2.2840998204594738E-5</v>
      </c>
      <c r="AC103" s="2">
        <f t="shared" si="202"/>
        <v>3.9526008848020846E-3</v>
      </c>
      <c r="AD103" s="2">
        <f t="shared" si="216"/>
        <v>0.362670660600107</v>
      </c>
      <c r="AE103" s="2">
        <f t="shared" si="217"/>
        <v>1.3720745308424416E-2</v>
      </c>
      <c r="AF103" s="2">
        <f t="shared" si="217"/>
        <v>6.0516324884550721E-2</v>
      </c>
      <c r="AG103" s="2">
        <f t="shared" si="251"/>
        <v>8.2450590965076174</v>
      </c>
      <c r="AH103" s="2">
        <f t="shared" si="218"/>
        <v>91.754940903492383</v>
      </c>
      <c r="AI103" s="2">
        <v>1760</v>
      </c>
      <c r="AJ103" s="2">
        <f t="shared" si="219"/>
        <v>29.333333333333332</v>
      </c>
      <c r="AK103" s="35">
        <v>34883</v>
      </c>
      <c r="AL103" s="35">
        <v>1280</v>
      </c>
      <c r="AM103" s="35">
        <v>676</v>
      </c>
      <c r="AN103" s="2">
        <f t="shared" si="252"/>
        <v>6755</v>
      </c>
      <c r="AO103" s="2">
        <f t="shared" si="203"/>
        <v>6.8961998686208073E-2</v>
      </c>
      <c r="AP103" s="2">
        <f t="shared" si="253"/>
        <v>6.1495078828460029E-5</v>
      </c>
      <c r="AQ103" s="2">
        <f t="shared" si="254"/>
        <v>3.6725693868124201E-2</v>
      </c>
      <c r="AR103" s="2">
        <f t="shared" si="220"/>
        <v>0.16288216764737487</v>
      </c>
      <c r="AS103" s="2">
        <f t="shared" si="221"/>
        <v>2.6510885215901403E-5</v>
      </c>
      <c r="AT103" s="2">
        <f t="shared" si="204"/>
        <v>4.7084406452785575E-3</v>
      </c>
      <c r="AU103" s="2">
        <f t="shared" si="222"/>
        <v>0.42328244842973051</v>
      </c>
      <c r="AV103" s="2">
        <f t="shared" si="223"/>
        <v>1.5832659672298473E-2</v>
      </c>
      <c r="AW103" s="2">
        <f t="shared" si="223"/>
        <v>7.0219447352237827E-2</v>
      </c>
      <c r="AX103" s="2">
        <f t="shared" si="255"/>
        <v>10.101351950951805</v>
      </c>
      <c r="AY103" s="2">
        <f t="shared" si="256"/>
        <v>89.898648049048191</v>
      </c>
      <c r="AZ103" s="2">
        <v>1050</v>
      </c>
      <c r="BA103" s="2">
        <f t="shared" si="224"/>
        <v>17.5</v>
      </c>
      <c r="BB103" s="2">
        <v>31504</v>
      </c>
      <c r="BC103" s="11">
        <v>1040</v>
      </c>
      <c r="BD103" s="11">
        <v>700</v>
      </c>
      <c r="BE103" s="2">
        <f t="shared" si="257"/>
        <v>7000</v>
      </c>
      <c r="BF103" s="2">
        <f t="shared" si="225"/>
        <v>7.3137367178685575E-2</v>
      </c>
      <c r="BG103" s="2">
        <f t="shared" si="258"/>
        <v>6.5218355697958919E-5</v>
      </c>
      <c r="BH103" s="2">
        <f t="shared" si="259"/>
        <v>4.0721518201747103E-2</v>
      </c>
      <c r="BI103" s="2">
        <f t="shared" si="260"/>
        <v>0.18016776480730512</v>
      </c>
      <c r="BJ103" s="2">
        <f t="shared" si="261"/>
        <v>3.678777659506782E-5</v>
      </c>
      <c r="BK103" s="2">
        <f t="shared" si="205"/>
        <v>6.4017599504171841E-3</v>
      </c>
      <c r="BL103" s="2">
        <f t="shared" si="262"/>
        <v>0.58594812734379331</v>
      </c>
      <c r="BM103" s="2">
        <f t="shared" si="263"/>
        <v>2.2969823828641052E-2</v>
      </c>
      <c r="BN103" s="2">
        <f t="shared" si="263"/>
        <v>0.10162739504752256</v>
      </c>
      <c r="BO103" s="2">
        <f t="shared" si="264"/>
        <v>8.6017943915062443</v>
      </c>
      <c r="BP103" s="2">
        <f t="shared" si="265"/>
        <v>91.398205608493754</v>
      </c>
      <c r="BQ103" s="10">
        <v>1020</v>
      </c>
      <c r="BR103" s="2">
        <f t="shared" si="226"/>
        <v>17</v>
      </c>
      <c r="BS103" s="11">
        <v>23146</v>
      </c>
      <c r="BT103" s="11">
        <v>980</v>
      </c>
      <c r="BU103" s="11">
        <v>700</v>
      </c>
      <c r="BV103" s="2">
        <f t="shared" si="266"/>
        <v>7000</v>
      </c>
      <c r="BW103" s="2">
        <f t="shared" si="227"/>
        <v>5.1839714316951897E-2</v>
      </c>
      <c r="BX103" s="2">
        <f t="shared" si="267"/>
        <v>4.6226724559875031E-5</v>
      </c>
      <c r="BY103" s="2">
        <f t="shared" si="268"/>
        <v>2.81871976616174E-2</v>
      </c>
      <c r="BZ103" s="2">
        <f t="shared" si="228"/>
        <v>0.12467577387881229</v>
      </c>
      <c r="CA103" s="2">
        <f t="shared" si="229"/>
        <v>4.028226825518474E-5</v>
      </c>
      <c r="CB103" s="2">
        <f t="shared" si="230"/>
        <v>7.0332028802665755E-3</v>
      </c>
      <c r="CC103" s="2">
        <f t="shared" si="231"/>
        <v>0.64142604394236236</v>
      </c>
      <c r="CD103" s="2">
        <f t="shared" si="232"/>
        <v>2.4562507259118203E-2</v>
      </c>
      <c r="CE103" s="2">
        <f t="shared" si="232"/>
        <v>0.10864327975052723</v>
      </c>
      <c r="CF103" s="2">
        <f t="shared" si="269"/>
        <v>8.8002927169860268</v>
      </c>
      <c r="CG103" s="2">
        <f t="shared" si="270"/>
        <v>91.199707283013979</v>
      </c>
      <c r="EX103" s="2"/>
      <c r="EY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</row>
    <row r="104" spans="1:255" x14ac:dyDescent="0.25">
      <c r="A104" s="34">
        <v>1170</v>
      </c>
      <c r="B104" s="2">
        <f t="shared" si="206"/>
        <v>19.5</v>
      </c>
      <c r="C104" s="35">
        <v>24048</v>
      </c>
      <c r="D104" s="35">
        <v>1370</v>
      </c>
      <c r="E104" s="35">
        <v>675</v>
      </c>
      <c r="F104" s="2">
        <f t="shared" si="243"/>
        <v>54000</v>
      </c>
      <c r="G104" s="2">
        <f t="shared" si="244"/>
        <v>5.0594317160257182E-2</v>
      </c>
      <c r="H104" s="2">
        <f t="shared" si="245"/>
        <v>4.5116173853939681E-5</v>
      </c>
      <c r="I104" s="2">
        <f t="shared" si="246"/>
        <v>2.7286955349135524E-2</v>
      </c>
      <c r="J104" s="2">
        <f t="shared" si="207"/>
        <v>0.12060106316300649</v>
      </c>
      <c r="K104" s="2">
        <f t="shared" si="208"/>
        <v>1.6527741827600243E-5</v>
      </c>
      <c r="L104" s="2">
        <f t="shared" si="201"/>
        <v>2.7510130964124866E-3</v>
      </c>
      <c r="M104" s="2">
        <f t="shared" si="209"/>
        <v>0.26297355487700264</v>
      </c>
      <c r="N104" s="2">
        <f t="shared" si="210"/>
        <v>9.9962322765183992E-3</v>
      </c>
      <c r="O104" s="2">
        <f t="shared" si="210"/>
        <v>4.4180679916371569E-2</v>
      </c>
      <c r="P104" s="2">
        <f t="shared" si="247"/>
        <v>4.4084685674748085</v>
      </c>
      <c r="Q104" s="2">
        <f t="shared" si="248"/>
        <v>95.591531432525187</v>
      </c>
      <c r="R104" s="34">
        <v>1600</v>
      </c>
      <c r="S104" s="2">
        <f t="shared" si="211"/>
        <v>26.666666666666668</v>
      </c>
      <c r="T104" s="35">
        <v>24400</v>
      </c>
      <c r="U104" s="35">
        <v>1580</v>
      </c>
      <c r="V104" s="35">
        <v>676</v>
      </c>
      <c r="W104" s="2">
        <f t="shared" si="249"/>
        <v>6755</v>
      </c>
      <c r="X104" s="2">
        <f t="shared" si="212"/>
        <v>6.9759094925473691E-2</v>
      </c>
      <c r="Y104" s="2">
        <f t="shared" si="213"/>
        <v>6.2205868785267229E-5</v>
      </c>
      <c r="Z104" s="2">
        <f t="shared" si="250"/>
        <v>3.7162907757493466E-2</v>
      </c>
      <c r="AA104" s="2">
        <f t="shared" si="214"/>
        <v>0.1639096527887754</v>
      </c>
      <c r="AB104" s="2">
        <f t="shared" si="215"/>
        <v>2.3039287151389483E-5</v>
      </c>
      <c r="AC104" s="2">
        <f t="shared" si="202"/>
        <v>3.9895540869801186E-3</v>
      </c>
      <c r="AD104" s="2">
        <f t="shared" si="216"/>
        <v>0.36581910370577142</v>
      </c>
      <c r="AE104" s="2">
        <f t="shared" si="217"/>
        <v>1.3764085606795267E-2</v>
      </c>
      <c r="AF104" s="2">
        <f t="shared" si="217"/>
        <v>6.0707480358823208E-2</v>
      </c>
      <c r="AG104" s="2">
        <f t="shared" si="251"/>
        <v>8.305766576866441</v>
      </c>
      <c r="AH104" s="2">
        <f t="shared" si="218"/>
        <v>91.694233423133554</v>
      </c>
      <c r="AI104" s="2">
        <v>1770</v>
      </c>
      <c r="AJ104" s="2">
        <f t="shared" si="219"/>
        <v>29.5</v>
      </c>
      <c r="AK104" s="35">
        <v>34970</v>
      </c>
      <c r="AL104" s="35">
        <v>1290</v>
      </c>
      <c r="AM104" s="35">
        <v>674</v>
      </c>
      <c r="AN104" s="2">
        <f t="shared" si="252"/>
        <v>6750</v>
      </c>
      <c r="AO104" s="2">
        <f t="shared" si="203"/>
        <v>6.9133993465490262E-2</v>
      </c>
      <c r="AP104" s="2">
        <f t="shared" si="253"/>
        <v>6.1648450724744071E-5</v>
      </c>
      <c r="AQ104" s="2">
        <f t="shared" si="254"/>
        <v>3.6943058865961234E-2</v>
      </c>
      <c r="AR104" s="2">
        <f t="shared" si="220"/>
        <v>0.16384620340243769</v>
      </c>
      <c r="AS104" s="2">
        <f t="shared" si="221"/>
        <v>2.6577004730099823E-5</v>
      </c>
      <c r="AT104" s="2">
        <f t="shared" si="204"/>
        <v>4.7238953918785154E-3</v>
      </c>
      <c r="AU104" s="2">
        <f t="shared" si="222"/>
        <v>0.42433813667367132</v>
      </c>
      <c r="AV104" s="2">
        <f t="shared" si="223"/>
        <v>1.5926366983800368E-2</v>
      </c>
      <c r="AW104" s="2">
        <f t="shared" si="223"/>
        <v>7.0635048758616828E-2</v>
      </c>
      <c r="AX104" s="2">
        <f t="shared" si="255"/>
        <v>10.171986999710422</v>
      </c>
      <c r="AY104" s="2">
        <f t="shared" si="256"/>
        <v>89.828013000289573</v>
      </c>
      <c r="AZ104" s="2">
        <v>1060</v>
      </c>
      <c r="BA104" s="2">
        <f t="shared" si="224"/>
        <v>17.666666666666668</v>
      </c>
      <c r="BB104" s="11">
        <v>35357</v>
      </c>
      <c r="BC104" s="11">
        <v>1050</v>
      </c>
      <c r="BD104" s="11">
        <v>700</v>
      </c>
      <c r="BE104" s="2">
        <f t="shared" si="257"/>
        <v>7000</v>
      </c>
      <c r="BF104" s="2">
        <f t="shared" si="225"/>
        <v>8.208220833344293E-2</v>
      </c>
      <c r="BG104" s="2">
        <f t="shared" si="258"/>
        <v>7.3194686465614974E-5</v>
      </c>
      <c r="BH104" s="2">
        <f t="shared" si="259"/>
        <v>4.1523912649072167E-2</v>
      </c>
      <c r="BI104" s="2">
        <f t="shared" si="260"/>
        <v>0.18371786854735053</v>
      </c>
      <c r="BJ104" s="2">
        <f t="shared" si="261"/>
        <v>4.1286992669877258E-5</v>
      </c>
      <c r="BK104" s="2">
        <f t="shared" si="205"/>
        <v>7.1928630214622502E-3</v>
      </c>
      <c r="BL104" s="2">
        <f t="shared" si="262"/>
        <v>0.65761071414723538</v>
      </c>
      <c r="BM104" s="2">
        <f t="shared" si="263"/>
        <v>2.3422431194722648E-2</v>
      </c>
      <c r="BN104" s="2">
        <f t="shared" si="263"/>
        <v>0.10362990529476439</v>
      </c>
      <c r="BO104" s="2">
        <f t="shared" si="264"/>
        <v>8.7054242968010094</v>
      </c>
      <c r="BP104" s="15">
        <f t="shared" si="265"/>
        <v>91.294575703198987</v>
      </c>
      <c r="BQ104" s="10">
        <v>1030</v>
      </c>
      <c r="BR104" s="2">
        <f t="shared" si="226"/>
        <v>17.166666666666668</v>
      </c>
      <c r="BS104" s="11">
        <v>23567</v>
      </c>
      <c r="BT104" s="11">
        <v>990</v>
      </c>
      <c r="BU104" s="11">
        <v>700</v>
      </c>
      <c r="BV104" s="2">
        <f t="shared" si="266"/>
        <v>7000</v>
      </c>
      <c r="BW104" s="2">
        <f t="shared" si="227"/>
        <v>5.2782621070923928E-2</v>
      </c>
      <c r="BX104" s="2">
        <f t="shared" si="267"/>
        <v>4.7067537272210095E-5</v>
      </c>
      <c r="BY104" s="2">
        <f t="shared" si="268"/>
        <v>2.7988278549625538E-2</v>
      </c>
      <c r="BZ104" s="2">
        <f t="shared" si="228"/>
        <v>0.12379592783932317</v>
      </c>
      <c r="CA104" s="2">
        <f t="shared" si="229"/>
        <v>4.1014957917996143E-5</v>
      </c>
      <c r="CB104" s="2">
        <f t="shared" si="230"/>
        <v>7.1696096708410723E-3</v>
      </c>
      <c r="CC104" s="2">
        <f t="shared" si="231"/>
        <v>0.65309287037024344</v>
      </c>
      <c r="CD104" s="2">
        <f t="shared" si="232"/>
        <v>2.4389167851954264E-2</v>
      </c>
      <c r="CE104" s="2">
        <f t="shared" si="232"/>
        <v>0.10787657619271716</v>
      </c>
      <c r="CF104" s="2">
        <f t="shared" si="269"/>
        <v>8.9081692931787444</v>
      </c>
      <c r="CG104" s="2">
        <f t="shared" si="270"/>
        <v>91.091830706821256</v>
      </c>
      <c r="EX104" s="2"/>
      <c r="EY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</row>
    <row r="105" spans="1:255" x14ac:dyDescent="0.25">
      <c r="A105" s="34">
        <v>1180</v>
      </c>
      <c r="B105" s="2">
        <f t="shared" si="206"/>
        <v>19.666666666666668</v>
      </c>
      <c r="C105" s="35">
        <v>24474</v>
      </c>
      <c r="D105" s="35">
        <v>1430</v>
      </c>
      <c r="E105" s="35">
        <v>675</v>
      </c>
      <c r="F105" s="2">
        <f t="shared" si="243"/>
        <v>40500</v>
      </c>
      <c r="G105" s="2">
        <f t="shared" si="244"/>
        <v>5.1490573776619017E-2</v>
      </c>
      <c r="H105" s="2">
        <f t="shared" si="245"/>
        <v>4.5915387512529921E-5</v>
      </c>
      <c r="I105" s="2">
        <f t="shared" si="246"/>
        <v>2.730946840994088E-2</v>
      </c>
      <c r="J105" s="2">
        <f t="shared" si="207"/>
        <v>0.12070056488584217</v>
      </c>
      <c r="K105" s="2">
        <f t="shared" si="208"/>
        <v>1.6820523681332678E-5</v>
      </c>
      <c r="L105" s="2">
        <f t="shared" si="201"/>
        <v>2.801041771875179E-3</v>
      </c>
      <c r="M105" s="2">
        <f t="shared" si="209"/>
        <v>0.26763201854872593</v>
      </c>
      <c r="N105" s="2">
        <f t="shared" si="210"/>
        <v>1.0004479652679876E-2</v>
      </c>
      <c r="O105" s="2">
        <f t="shared" si="210"/>
        <v>4.4217131118810718E-2</v>
      </c>
      <c r="P105" s="2">
        <f t="shared" si="247"/>
        <v>4.4526856985936192</v>
      </c>
      <c r="Q105" s="2">
        <f t="shared" si="248"/>
        <v>95.547314301406374</v>
      </c>
      <c r="R105" s="34">
        <v>1610</v>
      </c>
      <c r="S105" s="2">
        <f t="shared" si="211"/>
        <v>26.833333333333332</v>
      </c>
      <c r="T105" s="35">
        <v>24143</v>
      </c>
      <c r="U105" s="35">
        <v>1590</v>
      </c>
      <c r="V105" s="35">
        <v>676</v>
      </c>
      <c r="W105" s="2">
        <f t="shared" si="249"/>
        <v>6760</v>
      </c>
      <c r="X105" s="2">
        <f t="shared" si="212"/>
        <v>6.9024337245316036E-2</v>
      </c>
      <c r="Y105" s="2">
        <f t="shared" si="213"/>
        <v>6.155066762634042E-5</v>
      </c>
      <c r="Z105" s="2">
        <f t="shared" si="250"/>
        <v>3.7126960923482298E-2</v>
      </c>
      <c r="AA105" s="2">
        <f t="shared" si="214"/>
        <v>0.16375110671589879</v>
      </c>
      <c r="AB105" s="2">
        <f t="shared" si="215"/>
        <v>2.2796619249835905E-5</v>
      </c>
      <c r="AC105" s="2">
        <f t="shared" si="202"/>
        <v>3.9501456848618638E-3</v>
      </c>
      <c r="AD105" s="2">
        <f t="shared" si="216"/>
        <v>0.36196600904788667</v>
      </c>
      <c r="AE105" s="2">
        <f t="shared" si="217"/>
        <v>1.3750771920367617E-2</v>
      </c>
      <c r="AF105" s="2">
        <f t="shared" si="217"/>
        <v>6.0648759396138188E-2</v>
      </c>
      <c r="AG105" s="2">
        <f t="shared" si="251"/>
        <v>8.3664153362625786</v>
      </c>
      <c r="AH105" s="2">
        <f t="shared" si="218"/>
        <v>91.633584663737423</v>
      </c>
      <c r="AI105" s="2">
        <v>1780</v>
      </c>
      <c r="AJ105" s="2">
        <f t="shared" si="219"/>
        <v>29.666666666666668</v>
      </c>
      <c r="AK105" s="35">
        <v>34430</v>
      </c>
      <c r="AL105" s="35">
        <v>1300</v>
      </c>
      <c r="AM105" s="35">
        <v>674</v>
      </c>
      <c r="AN105" s="2">
        <f t="shared" si="252"/>
        <v>6740</v>
      </c>
      <c r="AO105" s="2">
        <f t="shared" si="203"/>
        <v>6.8066439663049177E-2</v>
      </c>
      <c r="AP105" s="2">
        <f t="shared" si="253"/>
        <v>6.0696487230567303E-5</v>
      </c>
      <c r="AQ105" s="2">
        <f t="shared" si="254"/>
        <v>3.670348138659342E-2</v>
      </c>
      <c r="AR105" s="2">
        <f t="shared" si="220"/>
        <v>0.16278365304466777</v>
      </c>
      <c r="AS105" s="2">
        <f t="shared" si="221"/>
        <v>2.6166607745419989E-5</v>
      </c>
      <c r="AT105" s="2">
        <f t="shared" si="204"/>
        <v>4.6545862452041188E-3</v>
      </c>
      <c r="AU105" s="2">
        <f t="shared" si="222"/>
        <v>0.4177855889526596</v>
      </c>
      <c r="AV105" s="2">
        <f t="shared" si="223"/>
        <v>1.5823083742655949E-2</v>
      </c>
      <c r="AW105" s="2">
        <f t="shared" si="223"/>
        <v>7.0176977135527591E-2</v>
      </c>
      <c r="AX105" s="2">
        <f t="shared" si="255"/>
        <v>10.24216397684595</v>
      </c>
      <c r="AY105" s="2">
        <f t="shared" si="256"/>
        <v>89.757836023154056</v>
      </c>
      <c r="BB105" s="2"/>
      <c r="BC105" s="18">
        <v>1060</v>
      </c>
      <c r="BD105" s="11">
        <v>700</v>
      </c>
      <c r="BE105" s="2">
        <f t="shared" si="257"/>
        <v>7000</v>
      </c>
      <c r="BQ105" s="10">
        <v>1040</v>
      </c>
      <c r="BR105" s="2">
        <f t="shared" si="226"/>
        <v>17.333333333333332</v>
      </c>
      <c r="BS105" s="11">
        <v>24325</v>
      </c>
      <c r="BT105" s="11">
        <v>1000</v>
      </c>
      <c r="BU105" s="11">
        <v>700</v>
      </c>
      <c r="BV105" s="2">
        <f t="shared" si="266"/>
        <v>7000</v>
      </c>
      <c r="BW105" s="2">
        <f t="shared" si="227"/>
        <v>5.4480301164773821E-2</v>
      </c>
      <c r="BX105" s="2">
        <f t="shared" si="267"/>
        <v>4.8581399590381069E-5</v>
      </c>
      <c r="BY105" s="2">
        <f t="shared" si="268"/>
        <v>2.8694681058777344E-2</v>
      </c>
      <c r="BZ105" s="2">
        <f t="shared" si="228"/>
        <v>0.12692044133497879</v>
      </c>
      <c r="CA105" s="2">
        <f t="shared" si="229"/>
        <v>4.2334147382155401E-5</v>
      </c>
      <c r="CB105" s="2">
        <f t="shared" si="230"/>
        <v>7.4092061619115942E-3</v>
      </c>
      <c r="CC105" s="2">
        <f t="shared" si="231"/>
        <v>0.67409870037578712</v>
      </c>
      <c r="CD105" s="2">
        <f t="shared" si="232"/>
        <v>2.5004731590045459E-2</v>
      </c>
      <c r="CE105" s="2">
        <f t="shared" si="232"/>
        <v>0.11059929756216919</v>
      </c>
      <c r="CF105" s="2">
        <f t="shared" si="269"/>
        <v>9.0187685907409136</v>
      </c>
      <c r="CG105" s="2">
        <f t="shared" si="270"/>
        <v>90.981231409259081</v>
      </c>
      <c r="EX105" s="2"/>
      <c r="EY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IJ105" s="2"/>
      <c r="IK105" s="2"/>
      <c r="IL105" s="2"/>
      <c r="IM105" s="2"/>
      <c r="IN105" s="2"/>
      <c r="IO105" s="2"/>
      <c r="IP105" s="2"/>
      <c r="IQ105" s="2"/>
      <c r="IR105" s="2"/>
      <c r="IS105" s="2"/>
      <c r="IT105" s="2"/>
      <c r="IU105" s="2"/>
    </row>
    <row r="106" spans="1:255" x14ac:dyDescent="0.25">
      <c r="A106" s="34">
        <v>1190</v>
      </c>
      <c r="B106" s="2">
        <f t="shared" si="206"/>
        <v>19.833333333333332</v>
      </c>
      <c r="C106" s="35">
        <v>23858</v>
      </c>
      <c r="D106" s="35">
        <v>1450</v>
      </c>
      <c r="E106" s="35">
        <v>674</v>
      </c>
      <c r="F106" s="2">
        <f t="shared" si="243"/>
        <v>13490</v>
      </c>
      <c r="G106" s="2">
        <f t="shared" si="244"/>
        <v>5.0194578293804706E-2</v>
      </c>
      <c r="H106" s="2">
        <f t="shared" si="245"/>
        <v>4.4759717057854821E-5</v>
      </c>
      <c r="I106" s="2">
        <f t="shared" si="246"/>
        <v>2.7202531371115418E-2</v>
      </c>
      <c r="J106" s="2">
        <f t="shared" si="207"/>
        <v>0.12022793170237257</v>
      </c>
      <c r="K106" s="2">
        <f t="shared" si="208"/>
        <v>1.6397158371710185E-5</v>
      </c>
      <c r="L106" s="2">
        <f t="shared" si="201"/>
        <v>2.7318000261305616E-3</v>
      </c>
      <c r="M106" s="2">
        <f t="shared" si="209"/>
        <v>0.26089583633797109</v>
      </c>
      <c r="N106" s="2">
        <f t="shared" si="210"/>
        <v>9.9653046159128567E-3</v>
      </c>
      <c r="O106" s="2">
        <f t="shared" si="210"/>
        <v>4.4043987907224739E-2</v>
      </c>
      <c r="P106" s="2">
        <f t="shared" si="247"/>
        <v>4.4967296865008439</v>
      </c>
      <c r="Q106" s="2">
        <f t="shared" si="248"/>
        <v>95.503270313499158</v>
      </c>
      <c r="R106" s="34">
        <v>1620</v>
      </c>
      <c r="S106" s="2">
        <f t="shared" si="211"/>
        <v>27</v>
      </c>
      <c r="T106" s="35">
        <v>23784</v>
      </c>
      <c r="U106" s="35">
        <v>1600</v>
      </c>
      <c r="V106" s="35">
        <v>676</v>
      </c>
      <c r="W106" s="2">
        <f t="shared" si="249"/>
        <v>6760</v>
      </c>
      <c r="X106" s="2">
        <f t="shared" si="212"/>
        <v>6.7997963676535503E-2</v>
      </c>
      <c r="Y106" s="2">
        <f t="shared" si="213"/>
        <v>6.0635425540524406E-5</v>
      </c>
      <c r="Z106" s="2">
        <f t="shared" si="250"/>
        <v>3.665582795005945E-2</v>
      </c>
      <c r="AA106" s="2">
        <f t="shared" si="214"/>
        <v>0.16167314116500589</v>
      </c>
      <c r="AB106" s="2">
        <f t="shared" si="215"/>
        <v>2.2457639574124891E-5</v>
      </c>
      <c r="AC106" s="2">
        <f t="shared" si="202"/>
        <v>3.8939526205289828E-3</v>
      </c>
      <c r="AD106" s="2">
        <f t="shared" si="216"/>
        <v>0.35658367059582236</v>
      </c>
      <c r="AE106" s="2">
        <f t="shared" si="217"/>
        <v>1.357627764718824E-2</v>
      </c>
      <c r="AF106" s="2">
        <f t="shared" si="217"/>
        <v>5.9879139970309102E-2</v>
      </c>
      <c r="AG106" s="2">
        <f t="shared" si="251"/>
        <v>8.4262944762328882</v>
      </c>
      <c r="AH106" s="2">
        <f t="shared" si="218"/>
        <v>91.573705523767117</v>
      </c>
      <c r="AI106" s="2">
        <v>1790</v>
      </c>
      <c r="AJ106" s="2">
        <f t="shared" si="219"/>
        <v>29.833333333333332</v>
      </c>
      <c r="AK106" s="35">
        <v>33914</v>
      </c>
      <c r="AL106" s="35">
        <v>1310</v>
      </c>
      <c r="AM106" s="35">
        <v>674</v>
      </c>
      <c r="AN106" s="2">
        <f t="shared" si="252"/>
        <v>6740</v>
      </c>
      <c r="AO106" s="2">
        <f t="shared" si="203"/>
        <v>6.7046332696272137E-2</v>
      </c>
      <c r="AP106" s="2">
        <f t="shared" si="253"/>
        <v>5.9786833225020596E-5</v>
      </c>
      <c r="AQ106" s="2">
        <f t="shared" si="254"/>
        <v>3.614499613667637E-2</v>
      </c>
      <c r="AR106" s="2">
        <f t="shared" si="220"/>
        <v>0.16030671446231659</v>
      </c>
      <c r="AS106" s="2">
        <f t="shared" si="221"/>
        <v>2.5774450626725917E-5</v>
      </c>
      <c r="AT106" s="2">
        <f t="shared" si="204"/>
        <v>4.5883611011411519E-3</v>
      </c>
      <c r="AU106" s="2">
        <f t="shared" si="222"/>
        <v>0.4115242655748037</v>
      </c>
      <c r="AV106" s="2">
        <f t="shared" si="223"/>
        <v>1.5582317511643773E-2</v>
      </c>
      <c r="AW106" s="2">
        <f t="shared" si="223"/>
        <v>6.9109154543955276E-2</v>
      </c>
      <c r="AX106" s="2">
        <f t="shared" si="255"/>
        <v>10.311273131389905</v>
      </c>
      <c r="AY106" s="2">
        <f t="shared" si="256"/>
        <v>89.68872686861009</v>
      </c>
      <c r="BB106" s="2"/>
      <c r="BC106" s="2"/>
      <c r="BQ106" s="10">
        <v>1050</v>
      </c>
      <c r="BR106" s="2">
        <f t="shared" si="226"/>
        <v>17.5</v>
      </c>
      <c r="BS106" s="11">
        <v>24336</v>
      </c>
      <c r="BT106" s="11">
        <v>1010</v>
      </c>
      <c r="BU106" s="11">
        <v>700</v>
      </c>
      <c r="BV106" s="2">
        <f t="shared" si="266"/>
        <v>7000</v>
      </c>
      <c r="BW106" s="2">
        <f t="shared" si="227"/>
        <v>5.4504937683286153E-2</v>
      </c>
      <c r="BX106" s="2">
        <f t="shared" si="267"/>
        <v>4.8603368568613091E-5</v>
      </c>
      <c r="BY106" s="2">
        <f t="shared" si="268"/>
        <v>2.9155430447698246E-2</v>
      </c>
      <c r="BZ106" s="2">
        <f t="shared" si="228"/>
        <v>0.12895839797463884</v>
      </c>
      <c r="CA106" s="2">
        <f t="shared" si="229"/>
        <v>4.2353291292585145E-5</v>
      </c>
      <c r="CB106" s="2">
        <f t="shared" si="230"/>
        <v>7.421723595432507E-3</v>
      </c>
      <c r="CC106" s="2">
        <f t="shared" si="231"/>
        <v>0.67440353432045841</v>
      </c>
      <c r="CD106" s="2">
        <f t="shared" si="232"/>
        <v>2.5406231602422162E-2</v>
      </c>
      <c r="CE106" s="2">
        <f t="shared" si="232"/>
        <v>0.11237518622468712</v>
      </c>
      <c r="CF106" s="2">
        <f t="shared" si="269"/>
        <v>9.131143776965601</v>
      </c>
      <c r="CG106" s="2">
        <f t="shared" si="270"/>
        <v>90.868856223034399</v>
      </c>
      <c r="EX106" s="2"/>
      <c r="EY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  <c r="IU106" s="2"/>
    </row>
    <row r="107" spans="1:255" x14ac:dyDescent="0.25">
      <c r="A107" s="34">
        <v>1200</v>
      </c>
      <c r="B107" s="2">
        <f t="shared" si="206"/>
        <v>20</v>
      </c>
      <c r="C107" s="35">
        <v>24624</v>
      </c>
      <c r="D107" s="35">
        <v>1490</v>
      </c>
      <c r="E107" s="35">
        <v>676</v>
      </c>
      <c r="F107" s="2">
        <f t="shared" si="243"/>
        <v>27000</v>
      </c>
      <c r="G107" s="2">
        <f t="shared" si="244"/>
        <v>5.1806157092239381E-2</v>
      </c>
      <c r="H107" s="2">
        <f t="shared" si="245"/>
        <v>4.6196800772596909E-5</v>
      </c>
      <c r="I107" s="2">
        <f t="shared" si="246"/>
        <v>2.7286955349135514E-2</v>
      </c>
      <c r="J107" s="2">
        <f t="shared" si="207"/>
        <v>0.12060106316300644</v>
      </c>
      <c r="K107" s="2">
        <f t="shared" si="208"/>
        <v>1.6923615883351141E-5</v>
      </c>
      <c r="L107" s="2">
        <f t="shared" si="201"/>
        <v>2.8208138553602645E-3</v>
      </c>
      <c r="M107" s="2">
        <f t="shared" si="209"/>
        <v>0.26927232265848766</v>
      </c>
      <c r="N107" s="2">
        <f t="shared" ref="N107:O138" si="275">I107*0.3663374</f>
        <v>9.9962322765183957E-3</v>
      </c>
      <c r="O107" s="2">
        <f t="shared" si="275"/>
        <v>4.4180679916371549E-2</v>
      </c>
      <c r="P107" s="2">
        <f t="shared" si="247"/>
        <v>4.5409103664172159</v>
      </c>
      <c r="Q107" s="2">
        <f t="shared" si="248"/>
        <v>95.459089633582778</v>
      </c>
      <c r="R107" s="34">
        <v>1630</v>
      </c>
      <c r="S107" s="2">
        <f t="shared" si="211"/>
        <v>27.166666666666668</v>
      </c>
      <c r="T107" s="35">
        <v>23700</v>
      </c>
      <c r="U107" s="35">
        <v>1610</v>
      </c>
      <c r="V107" s="35">
        <v>677</v>
      </c>
      <c r="W107" s="2">
        <f t="shared" si="249"/>
        <v>6765</v>
      </c>
      <c r="X107" s="2">
        <f t="shared" si="212"/>
        <v>6.7757809415316658E-2</v>
      </c>
      <c r="Y107" s="2">
        <f t="shared" si="213"/>
        <v>6.0421274188968577E-5</v>
      </c>
      <c r="Z107" s="2">
        <f t="shared" si="250"/>
        <v>3.6317009918847898E-2</v>
      </c>
      <c r="AA107" s="2">
        <f t="shared" si="214"/>
        <v>0.16017876009512677</v>
      </c>
      <c r="AB107" s="2">
        <f t="shared" si="215"/>
        <v>2.2378323995406996E-5</v>
      </c>
      <c r="AC107" s="2">
        <f t="shared" si="202"/>
        <v>3.8827154147438947E-3</v>
      </c>
      <c r="AD107" s="2">
        <f t="shared" si="216"/>
        <v>0.35532429335355659</v>
      </c>
      <c r="AE107" s="2">
        <f t="shared" ref="AE107:AF138" si="276">Z107*0.3703716</f>
        <v>1.3450789070859568E-2</v>
      </c>
      <c r="AF107" s="2">
        <f t="shared" si="276"/>
        <v>5.9325663662448257E-2</v>
      </c>
      <c r="AG107" s="2">
        <f t="shared" si="251"/>
        <v>8.485620139895337</v>
      </c>
      <c r="AH107" s="2">
        <f t="shared" si="218"/>
        <v>91.514379860104668</v>
      </c>
      <c r="AI107" s="2">
        <v>1800</v>
      </c>
      <c r="AJ107" s="2">
        <f t="shared" si="219"/>
        <v>30</v>
      </c>
      <c r="AK107" s="35">
        <v>34265</v>
      </c>
      <c r="AL107" s="35">
        <v>1320</v>
      </c>
      <c r="AM107" s="35">
        <v>674</v>
      </c>
      <c r="AN107" s="2">
        <f t="shared" si="252"/>
        <v>6740</v>
      </c>
      <c r="AO107" s="2">
        <f t="shared" si="203"/>
        <v>6.7740242667858844E-2</v>
      </c>
      <c r="AP107" s="2">
        <f t="shared" si="253"/>
        <v>6.04056094962355E-5</v>
      </c>
      <c r="AQ107" s="2">
        <f t="shared" si="254"/>
        <v>3.6057732816376829E-2</v>
      </c>
      <c r="AR107" s="2">
        <f t="shared" si="220"/>
        <v>0.1599196928088242</v>
      </c>
      <c r="AS107" s="2">
        <f t="shared" si="221"/>
        <v>2.6041208666767811E-5</v>
      </c>
      <c r="AT107" s="2">
        <f t="shared" si="204"/>
        <v>4.6394155445536852E-3</v>
      </c>
      <c r="AU107" s="2">
        <f t="shared" si="222"/>
        <v>0.41578342159346138</v>
      </c>
      <c r="AV107" s="2">
        <f t="shared" ref="AV107:AW138" si="277">AQ107*0.431105801</f>
        <v>1.5544697788048119E-2</v>
      </c>
      <c r="AW107" s="2">
        <f t="shared" si="277"/>
        <v>6.8942307264022104E-2</v>
      </c>
      <c r="AX107" s="2">
        <f t="shared" si="255"/>
        <v>10.380215438653927</v>
      </c>
      <c r="AY107" s="2">
        <f t="shared" si="256"/>
        <v>89.61978456134608</v>
      </c>
      <c r="BB107" s="2"/>
      <c r="BC107" s="2"/>
      <c r="BQ107" s="10">
        <v>1060</v>
      </c>
      <c r="BR107" s="2">
        <f t="shared" si="226"/>
        <v>17.666666666666668</v>
      </c>
      <c r="BS107" s="11">
        <v>24405</v>
      </c>
      <c r="BT107" s="11">
        <v>1020</v>
      </c>
      <c r="BU107" s="11">
        <v>701</v>
      </c>
      <c r="BV107" s="2">
        <f t="shared" si="266"/>
        <v>7005</v>
      </c>
      <c r="BW107" s="2">
        <f t="shared" si="227"/>
        <v>5.4659475844863518E-2</v>
      </c>
      <c r="BX107" s="2">
        <f t="shared" si="267"/>
        <v>4.8741173977523116E-5</v>
      </c>
      <c r="BY107" s="2">
        <f t="shared" si="268"/>
        <v>2.9203362763840866E-2</v>
      </c>
      <c r="BZ107" s="2">
        <f t="shared" si="228"/>
        <v>0.12917040906849164</v>
      </c>
      <c r="CA107" s="2">
        <f t="shared" si="229"/>
        <v>4.2473375821644494E-5</v>
      </c>
      <c r="CB107" s="2">
        <f t="shared" si="230"/>
        <v>7.4519972957632604E-3</v>
      </c>
      <c r="CC107" s="2">
        <f t="shared" si="231"/>
        <v>0.67631567451885222</v>
      </c>
      <c r="CD107" s="2">
        <f t="shared" ref="CD107:CE138" si="278">BY107*0.8714065</f>
        <v>2.5448000134268893E-2</v>
      </c>
      <c r="CE107" s="2">
        <f t="shared" si="278"/>
        <v>0.11255993406994257</v>
      </c>
      <c r="CF107" s="2">
        <f t="shared" si="269"/>
        <v>9.2437037110355433</v>
      </c>
      <c r="CG107" s="2">
        <f t="shared" si="270"/>
        <v>90.75629628896445</v>
      </c>
      <c r="EX107" s="2"/>
      <c r="EY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  <c r="IU107" s="2"/>
    </row>
    <row r="108" spans="1:255" x14ac:dyDescent="0.25">
      <c r="A108" s="34">
        <v>1210</v>
      </c>
      <c r="B108" s="2">
        <f t="shared" si="206"/>
        <v>20.166666666666668</v>
      </c>
      <c r="C108" s="35">
        <v>23904</v>
      </c>
      <c r="D108" s="35">
        <v>1570</v>
      </c>
      <c r="E108" s="35">
        <v>674</v>
      </c>
      <c r="F108" s="2">
        <f t="shared" si="243"/>
        <v>54000</v>
      </c>
      <c r="G108" s="2">
        <f t="shared" si="244"/>
        <v>5.0291357177261624E-2</v>
      </c>
      <c r="H108" s="2">
        <f t="shared" si="245"/>
        <v>4.4846017124275356E-5</v>
      </c>
      <c r="I108" s="2">
        <f t="shared" si="246"/>
        <v>2.7312845369061679E-2</v>
      </c>
      <c r="J108" s="2">
        <f t="shared" si="207"/>
        <v>0.12071549014426751</v>
      </c>
      <c r="K108" s="2">
        <f t="shared" si="208"/>
        <v>1.6428773313662511E-5</v>
      </c>
      <c r="L108" s="2">
        <f t="shared" si="201"/>
        <v>2.7396030729292743E-3</v>
      </c>
      <c r="M108" s="2">
        <f t="shared" si="209"/>
        <v>0.26139886293163134</v>
      </c>
      <c r="N108" s="2">
        <f t="shared" si="275"/>
        <v>1.0005716759104095E-2</v>
      </c>
      <c r="O108" s="2">
        <f t="shared" si="275"/>
        <v>4.4222598799176581E-2</v>
      </c>
      <c r="P108" s="2">
        <f t="shared" si="247"/>
        <v>4.5851329652163928</v>
      </c>
      <c r="Q108" s="2">
        <f t="shared" si="248"/>
        <v>95.414867034783612</v>
      </c>
      <c r="R108" s="34">
        <v>1640</v>
      </c>
      <c r="S108" s="2">
        <f t="shared" si="211"/>
        <v>27.333333333333332</v>
      </c>
      <c r="T108" s="35">
        <v>24106</v>
      </c>
      <c r="U108" s="35">
        <v>1620</v>
      </c>
      <c r="V108" s="35">
        <v>676</v>
      </c>
      <c r="W108" s="2">
        <f t="shared" si="249"/>
        <v>6765</v>
      </c>
      <c r="X108" s="2">
        <f t="shared" si="212"/>
        <v>6.8918555011207736E-2</v>
      </c>
      <c r="Y108" s="2">
        <f t="shared" si="213"/>
        <v>6.1456339054821792E-5</v>
      </c>
      <c r="Z108" s="2">
        <f t="shared" si="250"/>
        <v>3.6563283973137115E-2</v>
      </c>
      <c r="AA108" s="2">
        <f t="shared" si="214"/>
        <v>0.16126496936036624</v>
      </c>
      <c r="AB108" s="2">
        <f t="shared" si="215"/>
        <v>2.2761682625876836E-5</v>
      </c>
      <c r="AC108" s="2">
        <f t="shared" si="202"/>
        <v>3.9518086381355923E-3</v>
      </c>
      <c r="AD108" s="2">
        <f t="shared" si="216"/>
        <v>0.36141128335784117</v>
      </c>
      <c r="AE108" s="2">
        <f t="shared" si="276"/>
        <v>1.354200198638515E-2</v>
      </c>
      <c r="AF108" s="2">
        <f t="shared" si="276"/>
        <v>5.9727964725949829E-2</v>
      </c>
      <c r="AG108" s="2">
        <f t="shared" si="251"/>
        <v>8.5453481046212865</v>
      </c>
      <c r="AH108" s="2">
        <f t="shared" si="218"/>
        <v>91.454651895378717</v>
      </c>
      <c r="AI108" s="2">
        <v>1810</v>
      </c>
      <c r="AJ108" s="2">
        <f t="shared" si="219"/>
        <v>30.166666666666668</v>
      </c>
      <c r="AK108" s="35">
        <v>33565</v>
      </c>
      <c r="AL108" s="35">
        <v>1330</v>
      </c>
      <c r="AM108" s="35">
        <v>674</v>
      </c>
      <c r="AN108" s="2">
        <f t="shared" si="252"/>
        <v>6740</v>
      </c>
      <c r="AO108" s="2">
        <f t="shared" si="203"/>
        <v>6.6356376627657435E-2</v>
      </c>
      <c r="AP108" s="2">
        <f t="shared" si="253"/>
        <v>5.9171582744524869E-5</v>
      </c>
      <c r="AQ108" s="2">
        <f t="shared" si="254"/>
        <v>3.5873157672228109E-2</v>
      </c>
      <c r="AR108" s="2">
        <f t="shared" si="220"/>
        <v>0.15910108337204337</v>
      </c>
      <c r="AS108" s="2">
        <f t="shared" si="221"/>
        <v>2.5509212575516173E-5</v>
      </c>
      <c r="AT108" s="2">
        <f t="shared" si="204"/>
        <v>4.5481177277146264E-3</v>
      </c>
      <c r="AU108" s="2">
        <f t="shared" si="222"/>
        <v>0.40728937825140921</v>
      </c>
      <c r="AV108" s="2">
        <f t="shared" si="277"/>
        <v>1.5465126372685194E-2</v>
      </c>
      <c r="AW108" s="2">
        <f t="shared" si="277"/>
        <v>6.8589399987072544E-2</v>
      </c>
      <c r="AX108" s="2">
        <f t="shared" si="255"/>
        <v>10.448804838640999</v>
      </c>
      <c r="AY108" s="2">
        <f t="shared" si="256"/>
        <v>89.551195161359004</v>
      </c>
      <c r="BB108" s="2"/>
      <c r="BC108" s="2"/>
      <c r="BQ108" s="10">
        <v>1070</v>
      </c>
      <c r="BR108" s="2">
        <f t="shared" si="226"/>
        <v>17.833333333333332</v>
      </c>
      <c r="BS108" s="11">
        <v>24797</v>
      </c>
      <c r="BT108" s="11">
        <v>1030</v>
      </c>
      <c r="BU108" s="11">
        <v>701</v>
      </c>
      <c r="BV108" s="2">
        <f t="shared" si="266"/>
        <v>7010</v>
      </c>
      <c r="BW108" s="2">
        <f t="shared" si="227"/>
        <v>5.553743177730304E-2</v>
      </c>
      <c r="BX108" s="2">
        <f t="shared" si="267"/>
        <v>4.9524068474519195E-5</v>
      </c>
      <c r="BY108" s="2">
        <f t="shared" si="268"/>
        <v>2.9479572735612691E-2</v>
      </c>
      <c r="BZ108" s="2">
        <f t="shared" si="228"/>
        <v>0.1303921229968184</v>
      </c>
      <c r="CA108" s="2">
        <f t="shared" si="229"/>
        <v>4.3155595175141108E-5</v>
      </c>
      <c r="CB108" s="2">
        <f t="shared" si="230"/>
        <v>7.5811848281543068E-3</v>
      </c>
      <c r="CC108" s="2">
        <f t="shared" si="231"/>
        <v>0.68717884781987226</v>
      </c>
      <c r="CD108" s="2">
        <f t="shared" si="278"/>
        <v>2.5688691299035681E-2</v>
      </c>
      <c r="CE108" s="2">
        <f t="shared" si="278"/>
        <v>0.11362454352822704</v>
      </c>
      <c r="CF108" s="2">
        <f t="shared" si="269"/>
        <v>9.3573282545637699</v>
      </c>
      <c r="CG108" s="2">
        <f t="shared" si="270"/>
        <v>90.642671745436232</v>
      </c>
      <c r="EX108" s="2"/>
      <c r="EY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</row>
    <row r="109" spans="1:255" x14ac:dyDescent="0.25">
      <c r="A109" s="34">
        <v>1220</v>
      </c>
      <c r="B109" s="2">
        <f t="shared" si="206"/>
        <v>20.333333333333332</v>
      </c>
      <c r="C109" s="35">
        <v>24687</v>
      </c>
      <c r="D109" s="35">
        <v>1580</v>
      </c>
      <c r="E109" s="35">
        <v>674</v>
      </c>
      <c r="F109" s="2">
        <f t="shared" si="243"/>
        <v>6740</v>
      </c>
      <c r="G109" s="2">
        <f t="shared" si="244"/>
        <v>5.1938702084799934E-2</v>
      </c>
      <c r="H109" s="2">
        <f t="shared" si="245"/>
        <v>4.6314994341825048E-5</v>
      </c>
      <c r="I109" s="2">
        <f t="shared" si="246"/>
        <v>2.7348303439830121E-2</v>
      </c>
      <c r="J109" s="2">
        <f t="shared" si="207"/>
        <v>0.12087220535773374</v>
      </c>
      <c r="K109" s="2">
        <f t="shared" si="208"/>
        <v>1.6966914608198899E-5</v>
      </c>
      <c r="L109" s="2">
        <f t="shared" si="201"/>
        <v>2.8306552240562085E-3</v>
      </c>
      <c r="M109" s="2">
        <f t="shared" si="209"/>
        <v>0.26996125038458763</v>
      </c>
      <c r="N109" s="2">
        <f t="shared" si="275"/>
        <v>1.0018706376558422E-2</v>
      </c>
      <c r="O109" s="2">
        <f t="shared" si="275"/>
        <v>4.4280009443018249E-2</v>
      </c>
      <c r="P109" s="2">
        <f t="shared" si="247"/>
        <v>4.6294129746594113</v>
      </c>
      <c r="Q109" s="2">
        <f t="shared" si="248"/>
        <v>95.370587025340583</v>
      </c>
      <c r="R109" s="34">
        <v>1650</v>
      </c>
      <c r="S109" s="2">
        <f t="shared" si="211"/>
        <v>27.5</v>
      </c>
      <c r="T109" s="35">
        <v>23937</v>
      </c>
      <c r="U109" s="35">
        <v>1630</v>
      </c>
      <c r="V109" s="35">
        <v>676</v>
      </c>
      <c r="W109" s="2">
        <f t="shared" si="249"/>
        <v>6760</v>
      </c>
      <c r="X109" s="2">
        <f t="shared" si="212"/>
        <v>6.8435387509469814E-2</v>
      </c>
      <c r="Y109" s="2">
        <f t="shared" si="213"/>
        <v>6.1025486930858264E-5</v>
      </c>
      <c r="Z109" s="2">
        <f t="shared" si="250"/>
        <v>3.6744547795704012E-2</v>
      </c>
      <c r="AA109" s="2">
        <f t="shared" si="214"/>
        <v>0.16206444636614803</v>
      </c>
      <c r="AB109" s="2">
        <f t="shared" si="215"/>
        <v>2.2602107235361065E-5</v>
      </c>
      <c r="AC109" s="2">
        <f t="shared" si="202"/>
        <v>3.9266808653798954E-3</v>
      </c>
      <c r="AD109" s="2">
        <f t="shared" si="216"/>
        <v>0.35887753628709218</v>
      </c>
      <c r="AE109" s="2">
        <f t="shared" si="276"/>
        <v>1.3609136958371369E-2</v>
      </c>
      <c r="AF109" s="2">
        <f t="shared" si="276"/>
        <v>6.0024068303744432E-2</v>
      </c>
      <c r="AG109" s="2">
        <f t="shared" si="251"/>
        <v>8.6053721729250316</v>
      </c>
      <c r="AH109" s="2">
        <f t="shared" si="218"/>
        <v>91.39462782707497</v>
      </c>
      <c r="AI109" s="2">
        <v>1820</v>
      </c>
      <c r="AJ109" s="2">
        <f t="shared" si="219"/>
        <v>30.333333333333332</v>
      </c>
      <c r="AK109" s="35">
        <v>33277</v>
      </c>
      <c r="AL109" s="35">
        <v>1340</v>
      </c>
      <c r="AM109" s="35">
        <v>674</v>
      </c>
      <c r="AN109" s="2">
        <f t="shared" si="252"/>
        <v>6740</v>
      </c>
      <c r="AO109" s="2">
        <f t="shared" si="203"/>
        <v>6.5787014599688845E-2</v>
      </c>
      <c r="AP109" s="2">
        <f t="shared" si="253"/>
        <v>5.866386888096392E-5</v>
      </c>
      <c r="AQ109" s="2">
        <f t="shared" si="254"/>
        <v>3.5350635487646637E-2</v>
      </c>
      <c r="AR109" s="2">
        <f t="shared" si="220"/>
        <v>0.15678364462264668</v>
      </c>
      <c r="AS109" s="2">
        <f t="shared" si="221"/>
        <v>2.5290334183686925E-5</v>
      </c>
      <c r="AT109" s="2">
        <f t="shared" si="204"/>
        <v>4.5124990989554078E-3</v>
      </c>
      <c r="AU109" s="2">
        <f t="shared" si="222"/>
        <v>0.4037946861335362</v>
      </c>
      <c r="AV109" s="2">
        <f t="shared" si="277"/>
        <v>1.523986402776093E-2</v>
      </c>
      <c r="AW109" s="2">
        <f t="shared" si="277"/>
        <v>6.7590338698745436E-2</v>
      </c>
      <c r="AX109" s="2">
        <f t="shared" si="255"/>
        <v>10.516395177339744</v>
      </c>
      <c r="AY109" s="2">
        <f t="shared" si="256"/>
        <v>89.483604822660254</v>
      </c>
      <c r="BB109" s="2"/>
      <c r="BC109" s="2"/>
      <c r="BQ109" s="10">
        <v>1080</v>
      </c>
      <c r="BR109" s="2">
        <f t="shared" si="226"/>
        <v>18</v>
      </c>
      <c r="BS109" s="11">
        <v>24768</v>
      </c>
      <c r="BT109" s="11">
        <v>1040</v>
      </c>
      <c r="BU109" s="11">
        <v>701</v>
      </c>
      <c r="BV109" s="2">
        <f t="shared" si="266"/>
        <v>7010</v>
      </c>
      <c r="BW109" s="2">
        <f t="shared" si="227"/>
        <v>5.5472480955770523E-2</v>
      </c>
      <c r="BX109" s="2">
        <f t="shared" si="267"/>
        <v>4.9466150259180183E-5</v>
      </c>
      <c r="BY109" s="2">
        <f t="shared" si="268"/>
        <v>2.9697065620109812E-2</v>
      </c>
      <c r="BZ109" s="2">
        <f t="shared" si="228"/>
        <v>0.13135412333517546</v>
      </c>
      <c r="CA109" s="2">
        <f t="shared" si="229"/>
        <v>4.3105124865826298E-5</v>
      </c>
      <c r="CB109" s="2">
        <f t="shared" si="230"/>
        <v>7.581893013991892E-3</v>
      </c>
      <c r="CC109" s="2">
        <f t="shared" si="231"/>
        <v>0.68637519469301089</v>
      </c>
      <c r="CD109" s="2">
        <f t="shared" si="278"/>
        <v>2.587821601229022E-2</v>
      </c>
      <c r="CE109" s="2">
        <f t="shared" si="278"/>
        <v>0.11446283687607357</v>
      </c>
      <c r="CF109" s="2">
        <f t="shared" si="269"/>
        <v>9.4717910914398438</v>
      </c>
      <c r="CG109" s="2">
        <f t="shared" si="270"/>
        <v>90.52820890856016</v>
      </c>
      <c r="EX109" s="2"/>
      <c r="EY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</row>
    <row r="110" spans="1:255" x14ac:dyDescent="0.25">
      <c r="A110" s="34">
        <v>1230</v>
      </c>
      <c r="B110" s="2">
        <f t="shared" si="206"/>
        <v>20.5</v>
      </c>
      <c r="C110" s="35">
        <v>23850</v>
      </c>
      <c r="D110" s="35">
        <v>1590</v>
      </c>
      <c r="E110" s="35">
        <v>674</v>
      </c>
      <c r="F110" s="2">
        <f t="shared" si="243"/>
        <v>6740</v>
      </c>
      <c r="G110" s="2">
        <f t="shared" si="244"/>
        <v>5.0177747183638294E-2</v>
      </c>
      <c r="H110" s="2">
        <f t="shared" si="245"/>
        <v>4.4744708350651244E-5</v>
      </c>
      <c r="I110" s="2">
        <f t="shared" si="246"/>
        <v>2.7317910807742887E-2</v>
      </c>
      <c r="J110" s="2">
        <f t="shared" si="207"/>
        <v>0.12073787803190555</v>
      </c>
      <c r="K110" s="2">
        <f t="shared" si="208"/>
        <v>1.6391660120935866E-5</v>
      </c>
      <c r="L110" s="2">
        <f t="shared" si="201"/>
        <v>2.7359521939186553E-3</v>
      </c>
      <c r="M110" s="2">
        <f t="shared" si="209"/>
        <v>0.26080835345211711</v>
      </c>
      <c r="N110" s="2">
        <f t="shared" si="275"/>
        <v>1.0007572418740429E-2</v>
      </c>
      <c r="O110" s="2">
        <f t="shared" si="275"/>
        <v>4.4230800319725393E-2</v>
      </c>
      <c r="P110" s="2">
        <f t="shared" si="247"/>
        <v>4.6736437749791371</v>
      </c>
      <c r="Q110" s="2">
        <f t="shared" si="248"/>
        <v>95.326356225020859</v>
      </c>
      <c r="R110" s="34">
        <v>1660</v>
      </c>
      <c r="S110" s="2">
        <f t="shared" si="211"/>
        <v>27.666666666666668</v>
      </c>
      <c r="T110" s="35">
        <v>24114</v>
      </c>
      <c r="U110" s="35">
        <v>1640</v>
      </c>
      <c r="V110" s="35">
        <v>676</v>
      </c>
      <c r="W110" s="2">
        <f t="shared" si="249"/>
        <v>6760</v>
      </c>
      <c r="X110" s="2">
        <f t="shared" si="212"/>
        <v>6.8941426845609527E-2</v>
      </c>
      <c r="Y110" s="2">
        <f t="shared" si="213"/>
        <v>6.147673442163663E-5</v>
      </c>
      <c r="Z110" s="2">
        <f t="shared" si="250"/>
        <v>3.6750666405748471E-2</v>
      </c>
      <c r="AA110" s="2">
        <f t="shared" si="214"/>
        <v>0.16209143293174411</v>
      </c>
      <c r="AB110" s="2">
        <f t="shared" si="215"/>
        <v>2.2769236490516635E-5</v>
      </c>
      <c r="AC110" s="2">
        <f t="shared" si="202"/>
        <v>3.958316440130851E-3</v>
      </c>
      <c r="AD110" s="2">
        <f t="shared" si="216"/>
        <v>0.36153122404758076</v>
      </c>
      <c r="AE110" s="2">
        <f t="shared" si="276"/>
        <v>1.3611403117763311E-2</v>
      </c>
      <c r="AF110" s="2">
        <f t="shared" si="276"/>
        <v>6.0034063361222759E-2</v>
      </c>
      <c r="AG110" s="2">
        <f t="shared" si="251"/>
        <v>8.6654062362862536</v>
      </c>
      <c r="AH110" s="2">
        <f t="shared" si="218"/>
        <v>91.334593763713741</v>
      </c>
      <c r="AI110" s="2">
        <v>1830</v>
      </c>
      <c r="AJ110" s="2">
        <f t="shared" si="219"/>
        <v>30.5</v>
      </c>
      <c r="AK110" s="35">
        <v>34425</v>
      </c>
      <c r="AL110" s="35">
        <v>1350</v>
      </c>
      <c r="AM110" s="35">
        <v>673</v>
      </c>
      <c r="AN110" s="2">
        <f t="shared" si="252"/>
        <v>6735</v>
      </c>
      <c r="AO110" s="2">
        <f t="shared" si="203"/>
        <v>6.8056554905619154E-2</v>
      </c>
      <c r="AP110" s="2">
        <f t="shared" si="253"/>
        <v>6.068767275376935E-5</v>
      </c>
      <c r="AQ110" s="2">
        <f t="shared" si="254"/>
        <v>3.5805462490419979E-2</v>
      </c>
      <c r="AR110" s="2">
        <f t="shared" si="220"/>
        <v>0.15880084839236444</v>
      </c>
      <c r="AS110" s="2">
        <f t="shared" si="221"/>
        <v>2.6162807773339613E-5</v>
      </c>
      <c r="AT110" s="2">
        <f t="shared" si="204"/>
        <v>4.6717468040628563E-3</v>
      </c>
      <c r="AU110" s="2">
        <f t="shared" si="222"/>
        <v>0.41772491721450195</v>
      </c>
      <c r="AV110" s="2">
        <f t="shared" si="277"/>
        <v>1.5435942587107961E-2</v>
      </c>
      <c r="AW110" s="2">
        <f t="shared" si="277"/>
        <v>6.8459966945669831E-2</v>
      </c>
      <c r="AX110" s="2">
        <f t="shared" si="255"/>
        <v>10.584855144285413</v>
      </c>
      <c r="AY110" s="2">
        <f t="shared" si="256"/>
        <v>89.415144855714587</v>
      </c>
      <c r="BB110" s="2"/>
      <c r="BC110" s="2"/>
      <c r="BQ110" s="10">
        <v>1090</v>
      </c>
      <c r="BR110" s="2">
        <f t="shared" si="226"/>
        <v>18.166666666666668</v>
      </c>
      <c r="BS110" s="11">
        <v>24303</v>
      </c>
      <c r="BT110" s="11">
        <v>1050</v>
      </c>
      <c r="BU110" s="11">
        <v>701</v>
      </c>
      <c r="BV110" s="2">
        <f t="shared" si="266"/>
        <v>7010</v>
      </c>
      <c r="BW110" s="2">
        <f t="shared" si="227"/>
        <v>5.4431028127749151E-2</v>
      </c>
      <c r="BX110" s="2">
        <f t="shared" si="267"/>
        <v>4.8537461633916999E-5</v>
      </c>
      <c r="BY110" s="2">
        <f t="shared" si="268"/>
        <v>2.9401083567929157E-2</v>
      </c>
      <c r="BZ110" s="2">
        <f t="shared" si="228"/>
        <v>0.13004495483063444</v>
      </c>
      <c r="CA110" s="2">
        <f t="shared" si="229"/>
        <v>4.2295859561295894E-5</v>
      </c>
      <c r="CB110" s="2">
        <f t="shared" si="230"/>
        <v>7.4488732514656252E-3</v>
      </c>
      <c r="CC110" s="2">
        <f t="shared" si="231"/>
        <v>0.67348903248644398</v>
      </c>
      <c r="CD110" s="2">
        <f t="shared" si="278"/>
        <v>2.5620295328136658E-2</v>
      </c>
      <c r="CE110" s="2">
        <f t="shared" si="278"/>
        <v>0.11332201893162125</v>
      </c>
      <c r="CF110" s="2">
        <f t="shared" si="269"/>
        <v>9.5851131103714646</v>
      </c>
      <c r="CG110" s="2">
        <f t="shared" si="270"/>
        <v>90.414886889628534</v>
      </c>
      <c r="EX110" s="2"/>
      <c r="EY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  <c r="IT110" s="2"/>
      <c r="IU110" s="2"/>
    </row>
    <row r="111" spans="1:255" x14ac:dyDescent="0.25">
      <c r="A111" s="34">
        <v>1240</v>
      </c>
      <c r="B111" s="2">
        <f t="shared" si="206"/>
        <v>20.666666666666668</v>
      </c>
      <c r="C111" s="35">
        <v>24435</v>
      </c>
      <c r="D111" s="35">
        <v>1600</v>
      </c>
      <c r="E111" s="35">
        <v>675</v>
      </c>
      <c r="F111" s="2">
        <f t="shared" si="243"/>
        <v>6745</v>
      </c>
      <c r="G111" s="2">
        <f t="shared" si="244"/>
        <v>5.1408522114557723E-2</v>
      </c>
      <c r="H111" s="2">
        <f t="shared" si="245"/>
        <v>4.5842220064912513E-5</v>
      </c>
      <c r="I111" s="2">
        <f t="shared" si="246"/>
        <v>2.7176078524669127E-2</v>
      </c>
      <c r="J111" s="2">
        <f t="shared" si="207"/>
        <v>0.12011101717804065</v>
      </c>
      <c r="K111" s="2">
        <f t="shared" si="208"/>
        <v>1.679371970880788E-5</v>
      </c>
      <c r="L111" s="2">
        <f t="shared" si="201"/>
        <v>2.8043549017183799E-3</v>
      </c>
      <c r="M111" s="2">
        <f t="shared" si="209"/>
        <v>0.26720553948018794</v>
      </c>
      <c r="N111" s="2">
        <f t="shared" si="275"/>
        <v>9.9556139489231227E-3</v>
      </c>
      <c r="O111" s="2">
        <f t="shared" si="275"/>
        <v>4.4001157744358747E-2</v>
      </c>
      <c r="P111" s="2">
        <f t="shared" si="247"/>
        <v>4.7176449327234957</v>
      </c>
      <c r="Q111" s="2">
        <f t="shared" si="248"/>
        <v>95.282355067276498</v>
      </c>
      <c r="R111" s="34">
        <v>1670</v>
      </c>
      <c r="S111" s="2">
        <f t="shared" si="211"/>
        <v>27.833333333333332</v>
      </c>
      <c r="T111" s="35">
        <v>23670</v>
      </c>
      <c r="U111" s="35">
        <v>1650</v>
      </c>
      <c r="V111" s="35">
        <v>676</v>
      </c>
      <c r="W111" s="2">
        <f t="shared" si="249"/>
        <v>6760</v>
      </c>
      <c r="X111" s="2">
        <f t="shared" si="212"/>
        <v>6.767204003630993E-2</v>
      </c>
      <c r="Y111" s="2">
        <f t="shared" si="213"/>
        <v>6.0344791563412924E-5</v>
      </c>
      <c r="Z111" s="2">
        <f t="shared" si="250"/>
        <v>3.6546457795514867E-2</v>
      </c>
      <c r="AA111" s="2">
        <f t="shared" si="214"/>
        <v>0.16119075630497717</v>
      </c>
      <c r="AB111" s="2">
        <f t="shared" si="215"/>
        <v>2.2349997003007746E-5</v>
      </c>
      <c r="AC111" s="2">
        <f t="shared" si="202"/>
        <v>3.8879751374501326E-3</v>
      </c>
      <c r="AD111" s="2">
        <f t="shared" si="216"/>
        <v>0.35487451576703316</v>
      </c>
      <c r="AE111" s="2">
        <f t="shared" si="276"/>
        <v>1.3535770048057314E-2</v>
      </c>
      <c r="AF111" s="2">
        <f t="shared" si="276"/>
        <v>5.9700478317884484E-2</v>
      </c>
      <c r="AG111" s="2">
        <f t="shared" si="251"/>
        <v>8.7251067146041379</v>
      </c>
      <c r="AH111" s="2">
        <f t="shared" si="218"/>
        <v>91.274893285395862</v>
      </c>
      <c r="AI111" s="2">
        <v>1840</v>
      </c>
      <c r="AJ111" s="2">
        <f t="shared" si="219"/>
        <v>30.666666666666668</v>
      </c>
      <c r="AK111" s="35">
        <v>34650</v>
      </c>
      <c r="AL111" s="35">
        <v>1360</v>
      </c>
      <c r="AM111" s="35">
        <v>674</v>
      </c>
      <c r="AN111" s="2">
        <f t="shared" si="252"/>
        <v>6735</v>
      </c>
      <c r="AO111" s="2">
        <f t="shared" si="203"/>
        <v>6.8501368989969613E-2</v>
      </c>
      <c r="AP111" s="2">
        <f t="shared" si="253"/>
        <v>6.1084324209676358E-5</v>
      </c>
      <c r="AQ111" s="2">
        <f t="shared" si="254"/>
        <v>3.6531599089033709E-2</v>
      </c>
      <c r="AR111" s="2">
        <f t="shared" si="220"/>
        <v>0.16202133766657667</v>
      </c>
      <c r="AS111" s="2">
        <f t="shared" si="221"/>
        <v>2.633380651695622E-5</v>
      </c>
      <c r="AT111" s="2">
        <f t="shared" si="204"/>
        <v>4.7059572447759749E-3</v>
      </c>
      <c r="AU111" s="2">
        <f t="shared" si="222"/>
        <v>0.42045514543159035</v>
      </c>
      <c r="AV111" s="2">
        <f t="shared" si="277"/>
        <v>1.5748984287088749E-2</v>
      </c>
      <c r="AW111" s="2">
        <f t="shared" si="277"/>
        <v>6.9848338553841011E-2</v>
      </c>
      <c r="AX111" s="2">
        <f t="shared" si="255"/>
        <v>10.654703482839254</v>
      </c>
      <c r="AY111" s="2">
        <f t="shared" si="256"/>
        <v>89.345296517160747</v>
      </c>
      <c r="BB111" s="2"/>
      <c r="BC111" s="2"/>
      <c r="BQ111" s="10">
        <v>1100</v>
      </c>
      <c r="BR111" s="2">
        <f t="shared" si="226"/>
        <v>18.333333333333332</v>
      </c>
      <c r="BS111" s="11">
        <v>24790</v>
      </c>
      <c r="BT111" s="11">
        <v>1060</v>
      </c>
      <c r="BU111" s="11">
        <v>700</v>
      </c>
      <c r="BV111" s="2">
        <f t="shared" si="266"/>
        <v>7005</v>
      </c>
      <c r="BW111" s="2">
        <f t="shared" si="227"/>
        <v>5.5521753992795186E-2</v>
      </c>
      <c r="BX111" s="2">
        <f t="shared" si="267"/>
        <v>4.9510088215644267E-5</v>
      </c>
      <c r="BY111" s="2">
        <f t="shared" si="268"/>
        <v>2.9414264954868378E-2</v>
      </c>
      <c r="BZ111" s="2">
        <f t="shared" si="228"/>
        <v>0.13010325788144397</v>
      </c>
      <c r="CA111" s="2">
        <f t="shared" si="229"/>
        <v>4.3143412686685813E-5</v>
      </c>
      <c r="CB111" s="2">
        <f t="shared" si="230"/>
        <v>7.6076782288229923E-3</v>
      </c>
      <c r="CC111" s="2">
        <f t="shared" si="231"/>
        <v>0.68698486258235414</v>
      </c>
      <c r="CD111" s="2">
        <f t="shared" si="278"/>
        <v>2.5631781674394512E-2</v>
      </c>
      <c r="CE111" s="2">
        <f t="shared" si="278"/>
        <v>0.1133728245890665</v>
      </c>
      <c r="CF111" s="2">
        <f t="shared" si="269"/>
        <v>9.6984859349605319</v>
      </c>
      <c r="CG111" s="2">
        <f t="shared" si="270"/>
        <v>90.30151406503947</v>
      </c>
      <c r="EX111" s="2"/>
      <c r="EY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  <c r="IT111" s="2"/>
      <c r="IU111" s="2"/>
    </row>
    <row r="112" spans="1:255" x14ac:dyDescent="0.25">
      <c r="A112" s="34">
        <v>1250</v>
      </c>
      <c r="B112" s="2">
        <f t="shared" si="206"/>
        <v>20.833333333333332</v>
      </c>
      <c r="C112" s="35">
        <v>24923</v>
      </c>
      <c r="D112" s="35">
        <v>1610</v>
      </c>
      <c r="E112" s="35">
        <v>675</v>
      </c>
      <c r="F112" s="2">
        <f t="shared" si="243"/>
        <v>6750</v>
      </c>
      <c r="G112" s="2">
        <f t="shared" si="244"/>
        <v>5.2435219834709314E-2</v>
      </c>
      <c r="H112" s="2">
        <f t="shared" si="245"/>
        <v>4.6757751204330429E-5</v>
      </c>
      <c r="I112" s="2">
        <f t="shared" si="246"/>
        <v>2.7779991380772882E-2</v>
      </c>
      <c r="J112" s="2">
        <f t="shared" si="207"/>
        <v>0.12278015089310823</v>
      </c>
      <c r="K112" s="2">
        <f t="shared" si="208"/>
        <v>1.7129113006041277E-5</v>
      </c>
      <c r="L112" s="2">
        <f t="shared" si="201"/>
        <v>2.8617125613988078E-3</v>
      </c>
      <c r="M112" s="2">
        <f t="shared" si="209"/>
        <v>0.27254199551727937</v>
      </c>
      <c r="N112" s="2">
        <f t="shared" si="275"/>
        <v>1.0176849814454747E-2</v>
      </c>
      <c r="O112" s="2">
        <f t="shared" si="275"/>
        <v>4.4978961249788944E-2</v>
      </c>
      <c r="P112" s="2">
        <f t="shared" si="247"/>
        <v>4.7626238939732843</v>
      </c>
      <c r="Q112" s="2">
        <f t="shared" si="248"/>
        <v>95.237376106026716</v>
      </c>
      <c r="R112" s="34">
        <v>1680</v>
      </c>
      <c r="S112" s="2">
        <f t="shared" si="211"/>
        <v>28</v>
      </c>
      <c r="T112" s="35">
        <v>23669</v>
      </c>
      <c r="U112" s="35">
        <v>1660</v>
      </c>
      <c r="V112" s="35">
        <v>676</v>
      </c>
      <c r="W112" s="2">
        <f t="shared" si="249"/>
        <v>6760</v>
      </c>
      <c r="X112" s="2">
        <f t="shared" si="212"/>
        <v>6.7669181057009697E-2</v>
      </c>
      <c r="Y112" s="2">
        <f t="shared" si="213"/>
        <v>6.0342242142561061E-5</v>
      </c>
      <c r="Z112" s="2">
        <f t="shared" si="250"/>
        <v>3.6206110111792193E-2</v>
      </c>
      <c r="AA112" s="2">
        <f t="shared" si="214"/>
        <v>0.15968962859369903</v>
      </c>
      <c r="AB112" s="2">
        <f t="shared" si="215"/>
        <v>2.234905276992777E-5</v>
      </c>
      <c r="AC112" s="2">
        <f t="shared" si="202"/>
        <v>3.8903317455445518E-3</v>
      </c>
      <c r="AD112" s="2">
        <f t="shared" si="216"/>
        <v>0.35485952318081571</v>
      </c>
      <c r="AE112" s="2">
        <f t="shared" si="276"/>
        <v>1.3409714931880654E-2</v>
      </c>
      <c r="AF112" s="2">
        <f t="shared" si="276"/>
        <v>5.9144503245654068E-2</v>
      </c>
      <c r="AG112" s="2">
        <f t="shared" si="251"/>
        <v>8.7842512178497927</v>
      </c>
      <c r="AH112" s="2">
        <f t="shared" si="218"/>
        <v>91.2157487821502</v>
      </c>
      <c r="AI112" s="2">
        <v>1850</v>
      </c>
      <c r="AJ112" s="2">
        <f t="shared" si="219"/>
        <v>30.833333333333332</v>
      </c>
      <c r="AK112" s="35">
        <v>34702</v>
      </c>
      <c r="AL112" s="35">
        <v>1370</v>
      </c>
      <c r="AM112" s="35">
        <v>675</v>
      </c>
      <c r="AN112" s="2">
        <f t="shared" si="252"/>
        <v>6745</v>
      </c>
      <c r="AO112" s="2">
        <f t="shared" si="203"/>
        <v>6.860417046724171E-2</v>
      </c>
      <c r="AP112" s="2">
        <f t="shared" si="253"/>
        <v>6.1175994768374847E-5</v>
      </c>
      <c r="AQ112" s="2">
        <f t="shared" si="254"/>
        <v>3.6678095693415361E-2</v>
      </c>
      <c r="AR112" s="2">
        <f t="shared" si="220"/>
        <v>0.16267106492728811</v>
      </c>
      <c r="AS112" s="2">
        <f t="shared" si="221"/>
        <v>2.6373326226592049E-5</v>
      </c>
      <c r="AT112" s="2">
        <f t="shared" si="204"/>
        <v>4.7167218004370466E-3</v>
      </c>
      <c r="AU112" s="2">
        <f t="shared" si="222"/>
        <v>0.42108613150842833</v>
      </c>
      <c r="AV112" s="2">
        <f t="shared" si="277"/>
        <v>1.5812139823064481E-2</v>
      </c>
      <c r="AW112" s="2">
        <f t="shared" si="277"/>
        <v>7.0128439745001547E-2</v>
      </c>
      <c r="AX112" s="2">
        <f t="shared" si="255"/>
        <v>10.724831922584256</v>
      </c>
      <c r="AY112" s="2">
        <f t="shared" si="256"/>
        <v>89.275168077415742</v>
      </c>
      <c r="BB112" s="2"/>
      <c r="BC112" s="2"/>
      <c r="BQ112" s="10">
        <v>1110</v>
      </c>
      <c r="BR112" s="2">
        <f t="shared" si="226"/>
        <v>18.5</v>
      </c>
      <c r="BS112" s="11">
        <v>24847</v>
      </c>
      <c r="BT112" s="11">
        <v>1070</v>
      </c>
      <c r="BU112" s="11">
        <v>700</v>
      </c>
      <c r="BV112" s="2">
        <f t="shared" si="266"/>
        <v>7000</v>
      </c>
      <c r="BW112" s="2">
        <f t="shared" si="227"/>
        <v>5.5649415952359102E-2</v>
      </c>
      <c r="BX112" s="2">
        <f t="shared" si="267"/>
        <v>4.9623927466482984E-5</v>
      </c>
      <c r="BY112" s="2">
        <f t="shared" si="268"/>
        <v>2.9740204704638173E-2</v>
      </c>
      <c r="BZ112" s="2">
        <f t="shared" si="228"/>
        <v>0.13154493331964304</v>
      </c>
      <c r="CA112" s="2">
        <f t="shared" si="229"/>
        <v>4.3242612949821803E-5</v>
      </c>
      <c r="CB112" s="2">
        <f t="shared" si="230"/>
        <v>7.6348623971442516E-3</v>
      </c>
      <c r="CC112" s="2">
        <f t="shared" si="231"/>
        <v>0.68856445665928812</v>
      </c>
      <c r="CD112" s="2">
        <f t="shared" si="278"/>
        <v>2.5915807690952284E-2</v>
      </c>
      <c r="CE112" s="2">
        <f t="shared" si="278"/>
        <v>0.11462910993680352</v>
      </c>
      <c r="CF112" s="2">
        <f t="shared" si="269"/>
        <v>9.8131150448973354</v>
      </c>
      <c r="CG112" s="2">
        <f t="shared" si="270"/>
        <v>90.18688495510267</v>
      </c>
      <c r="EX112" s="2"/>
      <c r="EY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</row>
    <row r="113" spans="1:255" x14ac:dyDescent="0.25">
      <c r="A113" s="34">
        <v>1290</v>
      </c>
      <c r="B113" s="2">
        <f t="shared" si="206"/>
        <v>21.5</v>
      </c>
      <c r="C113" s="35">
        <v>25111</v>
      </c>
      <c r="D113" s="35">
        <v>1620</v>
      </c>
      <c r="E113" s="35">
        <v>675</v>
      </c>
      <c r="F113" s="2">
        <f t="shared" si="243"/>
        <v>6750</v>
      </c>
      <c r="G113" s="2">
        <f t="shared" si="244"/>
        <v>5.2830750923620176E-2</v>
      </c>
      <c r="H113" s="2">
        <f t="shared" si="245"/>
        <v>4.7110455823614403E-5</v>
      </c>
      <c r="I113" s="2">
        <f t="shared" si="246"/>
        <v>0.11264184843353378</v>
      </c>
      <c r="J113" s="2">
        <f t="shared" si="207"/>
        <v>0.49784692003612591</v>
      </c>
      <c r="K113" s="2">
        <f t="shared" si="208"/>
        <v>1.7258321899237757E-5</v>
      </c>
      <c r="L113" s="2">
        <f t="shared" si="201"/>
        <v>2.8888312495786951E-3</v>
      </c>
      <c r="M113" s="2">
        <f t="shared" si="209"/>
        <v>0.27459784333484755</v>
      </c>
      <c r="N113" s="2">
        <f t="shared" si="275"/>
        <v>4.1264921886334835E-2</v>
      </c>
      <c r="O113" s="2">
        <f t="shared" si="275"/>
        <v>0.18237994628404225</v>
      </c>
      <c r="P113" s="2">
        <f t="shared" si="247"/>
        <v>4.9450038402573266</v>
      </c>
      <c r="Q113" s="2">
        <f t="shared" si="248"/>
        <v>95.054996159742672</v>
      </c>
      <c r="R113" s="34">
        <v>1690</v>
      </c>
      <c r="S113" s="2">
        <f t="shared" si="211"/>
        <v>28.166666666666668</v>
      </c>
      <c r="T113" s="35">
        <v>23701</v>
      </c>
      <c r="U113" s="35">
        <v>1670</v>
      </c>
      <c r="V113" s="35">
        <v>676</v>
      </c>
      <c r="W113" s="2">
        <f t="shared" si="249"/>
        <v>6760</v>
      </c>
      <c r="X113" s="2">
        <f t="shared" si="212"/>
        <v>6.7760668394616877E-2</v>
      </c>
      <c r="Y113" s="2">
        <f t="shared" si="213"/>
        <v>6.042382360982042E-5</v>
      </c>
      <c r="Z113" s="2">
        <f t="shared" si="250"/>
        <v>3.6229819725714436E-2</v>
      </c>
      <c r="AA113" s="2">
        <f t="shared" si="214"/>
        <v>0.15979420153538354</v>
      </c>
      <c r="AB113" s="2">
        <f t="shared" si="215"/>
        <v>2.2379268228486965E-5</v>
      </c>
      <c r="AC113" s="2">
        <f t="shared" si="202"/>
        <v>3.8981205994695215E-3</v>
      </c>
      <c r="AD113" s="2">
        <f t="shared" si="216"/>
        <v>0.35533928593977399</v>
      </c>
      <c r="AE113" s="2">
        <f t="shared" si="276"/>
        <v>1.3418496299524418E-2</v>
      </c>
      <c r="AF113" s="2">
        <f t="shared" si="276"/>
        <v>5.9183234093382463E-2</v>
      </c>
      <c r="AG113" s="2">
        <f t="shared" si="251"/>
        <v>8.8434344519431747</v>
      </c>
      <c r="AH113" s="2">
        <f t="shared" si="218"/>
        <v>91.156565548056818</v>
      </c>
      <c r="AI113" s="2">
        <v>1860</v>
      </c>
      <c r="AJ113" s="2">
        <f t="shared" si="219"/>
        <v>31</v>
      </c>
      <c r="AK113" s="35">
        <v>34796</v>
      </c>
      <c r="AL113" s="35">
        <v>1380</v>
      </c>
      <c r="AM113" s="35">
        <v>676</v>
      </c>
      <c r="AN113" s="2">
        <f t="shared" si="252"/>
        <v>6755</v>
      </c>
      <c r="AO113" s="2">
        <f t="shared" si="203"/>
        <v>6.8790003906925912E-2</v>
      </c>
      <c r="AP113" s="2">
        <f t="shared" si="253"/>
        <v>6.1341706932176E-5</v>
      </c>
      <c r="AQ113" s="2">
        <f t="shared" si="254"/>
        <v>3.6755310510165257E-2</v>
      </c>
      <c r="AR113" s="2">
        <f t="shared" si="220"/>
        <v>0.16301352045098438</v>
      </c>
      <c r="AS113" s="2">
        <f t="shared" si="221"/>
        <v>2.6444765701702987E-5</v>
      </c>
      <c r="AT113" s="2">
        <f t="shared" si="204"/>
        <v>4.7332242739678374E-3</v>
      </c>
      <c r="AU113" s="2">
        <f t="shared" si="222"/>
        <v>0.4222267601857897</v>
      </c>
      <c r="AV113" s="2">
        <f t="shared" si="277"/>
        <v>1.5845427578488513E-2</v>
      </c>
      <c r="AW113" s="2">
        <f t="shared" si="277"/>
        <v>7.0276074307851502E-2</v>
      </c>
      <c r="AX113" s="2">
        <f t="shared" si="255"/>
        <v>10.795107996892108</v>
      </c>
      <c r="AY113" s="2">
        <f t="shared" si="256"/>
        <v>89.204892003107886</v>
      </c>
      <c r="BB113" s="2"/>
      <c r="BC113" s="2"/>
      <c r="BQ113" s="10">
        <v>1120</v>
      </c>
      <c r="BR113" s="2">
        <f t="shared" si="226"/>
        <v>18.666666666666668</v>
      </c>
      <c r="BS113" s="11">
        <v>24427</v>
      </c>
      <c r="BT113" s="11">
        <v>1080</v>
      </c>
      <c r="BU113" s="11">
        <v>699</v>
      </c>
      <c r="BV113" s="2">
        <f t="shared" si="266"/>
        <v>6995</v>
      </c>
      <c r="BW113" s="2">
        <f t="shared" si="227"/>
        <v>5.4708748881888182E-2</v>
      </c>
      <c r="BX113" s="2">
        <f t="shared" si="267"/>
        <v>4.8785111933987173E-5</v>
      </c>
      <c r="BY113" s="2">
        <f t="shared" si="268"/>
        <v>2.9522711820141042E-2</v>
      </c>
      <c r="BZ113" s="2">
        <f t="shared" si="228"/>
        <v>0.1305829329812859</v>
      </c>
      <c r="CA113" s="2">
        <f t="shared" si="229"/>
        <v>4.2511663642503995E-5</v>
      </c>
      <c r="CB113" s="2">
        <f t="shared" si="230"/>
        <v>7.5152890980654495E-3</v>
      </c>
      <c r="CC113" s="2">
        <f t="shared" si="231"/>
        <v>0.67692534240819513</v>
      </c>
      <c r="CD113" s="2">
        <f t="shared" si="278"/>
        <v>2.5726282977697735E-2</v>
      </c>
      <c r="CE113" s="2">
        <f t="shared" si="278"/>
        <v>0.1137908165889569</v>
      </c>
      <c r="CF113" s="2">
        <f t="shared" si="269"/>
        <v>9.9269058614862917</v>
      </c>
      <c r="CG113" s="2">
        <f t="shared" si="270"/>
        <v>90.07309413851371</v>
      </c>
      <c r="EX113" s="2"/>
      <c r="EY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</row>
    <row r="114" spans="1:255" x14ac:dyDescent="0.25">
      <c r="A114" s="34">
        <v>1370</v>
      </c>
      <c r="B114" s="2">
        <f t="shared" si="206"/>
        <v>22.833333333333332</v>
      </c>
      <c r="C114" s="35">
        <v>25059</v>
      </c>
      <c r="D114" s="35">
        <v>1630</v>
      </c>
      <c r="E114" s="35">
        <v>675</v>
      </c>
      <c r="F114" s="2">
        <f t="shared" si="243"/>
        <v>6750</v>
      </c>
      <c r="G114" s="2">
        <f t="shared" si="244"/>
        <v>5.2721348707538446E-2</v>
      </c>
      <c r="H114" s="2">
        <f t="shared" si="245"/>
        <v>4.701289922679119E-5</v>
      </c>
      <c r="I114" s="2">
        <f t="shared" si="246"/>
        <v>0.22589605212097347</v>
      </c>
      <c r="J114" s="2">
        <f t="shared" si="207"/>
        <v>0.99840028693338323</v>
      </c>
      <c r="K114" s="2">
        <f t="shared" si="208"/>
        <v>1.7222583269204693E-5</v>
      </c>
      <c r="L114" s="2">
        <f t="shared" si="201"/>
        <v>2.8939844770290704E-3</v>
      </c>
      <c r="M114" s="2">
        <f t="shared" si="209"/>
        <v>0.2740292045767968</v>
      </c>
      <c r="N114" s="2">
        <f t="shared" si="275"/>
        <v>8.2754172404261903E-2</v>
      </c>
      <c r="O114" s="2">
        <f t="shared" si="275"/>
        <v>0.36575136527442959</v>
      </c>
      <c r="P114" s="2">
        <f t="shared" si="247"/>
        <v>5.3107552055317564</v>
      </c>
      <c r="Q114" s="2">
        <f t="shared" si="248"/>
        <v>94.689244794468237</v>
      </c>
      <c r="R114" s="34">
        <v>1700</v>
      </c>
      <c r="S114" s="2">
        <f t="shared" si="211"/>
        <v>28.333333333333332</v>
      </c>
      <c r="T114" s="35">
        <v>24141</v>
      </c>
      <c r="U114" s="35">
        <v>1680</v>
      </c>
      <c r="V114" s="35">
        <v>676</v>
      </c>
      <c r="W114" s="2">
        <f t="shared" si="249"/>
        <v>6760</v>
      </c>
      <c r="X114" s="2">
        <f t="shared" si="212"/>
        <v>6.9018619286715585E-2</v>
      </c>
      <c r="Y114" s="2">
        <f t="shared" si="213"/>
        <v>6.1545568784636707E-5</v>
      </c>
      <c r="Z114" s="2">
        <f t="shared" si="250"/>
        <v>3.6590817718337144E-2</v>
      </c>
      <c r="AA114" s="2">
        <f t="shared" si="214"/>
        <v>0.16138640890554826</v>
      </c>
      <c r="AB114" s="2">
        <f t="shared" si="215"/>
        <v>2.2794730783675953E-5</v>
      </c>
      <c r="AC114" s="2">
        <f t="shared" si="202"/>
        <v>3.9730929434864956E-3</v>
      </c>
      <c r="AD114" s="2">
        <f t="shared" si="216"/>
        <v>0.36193602387545176</v>
      </c>
      <c r="AE114" s="2">
        <f t="shared" si="276"/>
        <v>1.3552199703648878E-2</v>
      </c>
      <c r="AF114" s="2">
        <f t="shared" si="276"/>
        <v>5.977294248460216E-2</v>
      </c>
      <c r="AG114" s="2">
        <f t="shared" si="251"/>
        <v>8.9032073944277776</v>
      </c>
      <c r="AH114" s="2">
        <f t="shared" si="218"/>
        <v>91.096792605572219</v>
      </c>
      <c r="AI114" s="2">
        <v>1870</v>
      </c>
      <c r="AJ114" s="2">
        <f t="shared" si="219"/>
        <v>31.166666666666668</v>
      </c>
      <c r="AK114" s="35">
        <v>34147</v>
      </c>
      <c r="AL114" s="35">
        <v>1390</v>
      </c>
      <c r="AM114" s="35">
        <v>675</v>
      </c>
      <c r="AN114" s="2">
        <f t="shared" si="252"/>
        <v>6755</v>
      </c>
      <c r="AO114" s="2">
        <f t="shared" si="203"/>
        <v>6.7506962392510597E-2</v>
      </c>
      <c r="AP114" s="2">
        <f t="shared" si="253"/>
        <v>6.0197587843804273E-5</v>
      </c>
      <c r="AQ114" s="2">
        <f t="shared" si="254"/>
        <v>3.646178843279408E-2</v>
      </c>
      <c r="AR114" s="2">
        <f t="shared" si="220"/>
        <v>0.16171172034378278</v>
      </c>
      <c r="AS114" s="2">
        <f t="shared" si="221"/>
        <v>2.5951529325671103E-5</v>
      </c>
      <c r="AT114" s="2">
        <f t="shared" si="204"/>
        <v>4.6485751401053391E-3</v>
      </c>
      <c r="AU114" s="2">
        <f t="shared" si="222"/>
        <v>0.41435156857294397</v>
      </c>
      <c r="AV114" s="2">
        <f t="shared" si="277"/>
        <v>1.5718888508212226E-2</v>
      </c>
      <c r="AW114" s="2">
        <f t="shared" si="277"/>
        <v>6.9714860729894468E-2</v>
      </c>
      <c r="AX114" s="2">
        <f t="shared" si="255"/>
        <v>10.864822857622002</v>
      </c>
      <c r="AY114" s="2">
        <f t="shared" si="256"/>
        <v>89.135177142377998</v>
      </c>
      <c r="BB114" s="2"/>
      <c r="BC114" s="2"/>
      <c r="BQ114" s="15">
        <v>1130</v>
      </c>
      <c r="BR114" s="2">
        <f t="shared" si="226"/>
        <v>18.833333333333332</v>
      </c>
      <c r="BS114" s="12">
        <v>24335</v>
      </c>
      <c r="BT114" s="11">
        <v>1090</v>
      </c>
      <c r="BU114" s="11">
        <v>700</v>
      </c>
      <c r="BV114" s="2">
        <f t="shared" si="266"/>
        <v>6995</v>
      </c>
      <c r="BW114" s="2">
        <f t="shared" si="227"/>
        <v>5.4502697999785035E-2</v>
      </c>
      <c r="BX114" s="2">
        <f t="shared" si="267"/>
        <v>4.8601371388773824E-5</v>
      </c>
      <c r="BY114" s="2">
        <f t="shared" si="268"/>
        <v>2.9215944996828301E-2</v>
      </c>
      <c r="BZ114" s="2">
        <f t="shared" si="228"/>
        <v>0.129226061980628</v>
      </c>
      <c r="CA114" s="2">
        <f t="shared" si="229"/>
        <v>4.2351550937091536E-5</v>
      </c>
      <c r="CB114" s="2">
        <f t="shared" si="230"/>
        <v>7.4963559482281884E-3</v>
      </c>
      <c r="CC114" s="2">
        <f t="shared" si="231"/>
        <v>0.6743758221436702</v>
      </c>
      <c r="CD114" s="2">
        <f t="shared" si="278"/>
        <v>2.5458964373878661E-2</v>
      </c>
      <c r="CE114" s="2">
        <f t="shared" si="278"/>
        <v>0.11260843037932211</v>
      </c>
      <c r="CF114" s="2">
        <f t="shared" si="269"/>
        <v>10.039514291865613</v>
      </c>
      <c r="CG114" s="15">
        <f t="shared" si="270"/>
        <v>89.960485708134385</v>
      </c>
      <c r="EX114" s="2"/>
      <c r="EY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</row>
    <row r="115" spans="1:255" x14ac:dyDescent="0.25">
      <c r="A115" s="34">
        <v>1430</v>
      </c>
      <c r="B115" s="2">
        <f t="shared" si="206"/>
        <v>23.833333333333332</v>
      </c>
      <c r="C115" s="35">
        <v>24462</v>
      </c>
      <c r="D115" s="35">
        <v>1640</v>
      </c>
      <c r="E115" s="35">
        <v>675</v>
      </c>
      <c r="F115" s="2">
        <f t="shared" si="243"/>
        <v>6750</v>
      </c>
      <c r="G115" s="2">
        <f t="shared" si="244"/>
        <v>5.1465327111369391E-2</v>
      </c>
      <c r="H115" s="2">
        <f t="shared" si="245"/>
        <v>4.5892874451724566E-5</v>
      </c>
      <c r="I115" s="2">
        <f t="shared" si="246"/>
        <v>0.16723039262132838</v>
      </c>
      <c r="J115" s="2">
        <f t="shared" si="207"/>
        <v>0.73911372248198237</v>
      </c>
      <c r="K115" s="2">
        <f t="shared" si="208"/>
        <v>1.6812276305171201E-5</v>
      </c>
      <c r="L115" s="2">
        <f t="shared" si="201"/>
        <v>2.8331402369593411E-3</v>
      </c>
      <c r="M115" s="2">
        <f t="shared" si="209"/>
        <v>0.26750079421994499</v>
      </c>
      <c r="N115" s="2">
        <f t="shared" si="275"/>
        <v>6.1262747233876619E-2</v>
      </c>
      <c r="O115" s="2">
        <f t="shared" si="275"/>
        <v>0.27076499939837095</v>
      </c>
      <c r="P115" s="2">
        <f t="shared" si="247"/>
        <v>5.5815202049301273</v>
      </c>
      <c r="Q115" s="2">
        <f t="shared" si="248"/>
        <v>94.418479795069871</v>
      </c>
      <c r="R115" s="34">
        <v>1710</v>
      </c>
      <c r="S115" s="2">
        <f t="shared" si="211"/>
        <v>28.5</v>
      </c>
      <c r="T115" s="35">
        <v>23634</v>
      </c>
      <c r="U115" s="35">
        <v>1690</v>
      </c>
      <c r="V115" s="35">
        <v>675</v>
      </c>
      <c r="W115" s="2">
        <f t="shared" si="249"/>
        <v>6755</v>
      </c>
      <c r="X115" s="2">
        <f t="shared" si="212"/>
        <v>6.7569116781501848E-2</v>
      </c>
      <c r="Y115" s="2">
        <f t="shared" si="213"/>
        <v>6.0253012412746125E-5</v>
      </c>
      <c r="Z115" s="2">
        <f t="shared" si="250"/>
        <v>3.6539574359214851E-2</v>
      </c>
      <c r="AA115" s="2">
        <f t="shared" si="214"/>
        <v>0.16116039641868163</v>
      </c>
      <c r="AB115" s="2">
        <f t="shared" si="215"/>
        <v>2.2316004612128643E-5</v>
      </c>
      <c r="AC115" s="2">
        <f t="shared" si="202"/>
        <v>3.8922018555060649E-3</v>
      </c>
      <c r="AD115" s="2">
        <f t="shared" si="216"/>
        <v>0.35433478266320489</v>
      </c>
      <c r="AE115" s="2">
        <f t="shared" si="276"/>
        <v>1.353322061874138E-2</v>
      </c>
      <c r="AF115" s="2">
        <f t="shared" si="276"/>
        <v>5.9689233878221386E-2</v>
      </c>
      <c r="AG115" s="2">
        <f t="shared" si="251"/>
        <v>8.9628966283059999</v>
      </c>
      <c r="AH115" s="2">
        <f t="shared" si="218"/>
        <v>91.037103371694002</v>
      </c>
      <c r="AI115" s="2">
        <v>1880</v>
      </c>
      <c r="AJ115" s="2">
        <f t="shared" si="219"/>
        <v>31.333333333333332</v>
      </c>
      <c r="AK115" s="35">
        <v>34450</v>
      </c>
      <c r="AL115" s="35">
        <v>1400</v>
      </c>
      <c r="AM115" s="35">
        <v>675</v>
      </c>
      <c r="AN115" s="2">
        <f t="shared" si="252"/>
        <v>6750</v>
      </c>
      <c r="AO115" s="2">
        <f t="shared" si="203"/>
        <v>6.8105978692769201E-2</v>
      </c>
      <c r="AP115" s="2">
        <f t="shared" si="253"/>
        <v>6.0731745137759009E-5</v>
      </c>
      <c r="AQ115" s="2">
        <f t="shared" si="254"/>
        <v>3.6278799894468985E-2</v>
      </c>
      <c r="AR115" s="2">
        <f t="shared" si="220"/>
        <v>0.16090014766433819</v>
      </c>
      <c r="AS115" s="2">
        <f t="shared" si="221"/>
        <v>2.6181807633741455E-5</v>
      </c>
      <c r="AT115" s="2">
        <f t="shared" si="204"/>
        <v>4.6934762709648185E-3</v>
      </c>
      <c r="AU115" s="2">
        <f t="shared" si="222"/>
        <v>0.41802827590528946</v>
      </c>
      <c r="AV115" s="2">
        <f t="shared" si="277"/>
        <v>1.5640001087823766E-2</v>
      </c>
      <c r="AW115" s="2">
        <f t="shared" si="277"/>
        <v>6.9364987039852791E-2</v>
      </c>
      <c r="AX115" s="2">
        <f t="shared" si="255"/>
        <v>10.934187844661855</v>
      </c>
      <c r="AY115" s="2">
        <f t="shared" si="256"/>
        <v>89.065812155338151</v>
      </c>
      <c r="BB115" s="11"/>
      <c r="BC115" s="2"/>
      <c r="BQ115" s="10">
        <v>1140</v>
      </c>
      <c r="BR115" s="2">
        <f t="shared" si="226"/>
        <v>19</v>
      </c>
      <c r="BS115" s="11">
        <v>24478</v>
      </c>
      <c r="BT115" s="11">
        <v>1100</v>
      </c>
      <c r="BU115" s="11">
        <v>700</v>
      </c>
      <c r="BV115" s="2">
        <f t="shared" si="266"/>
        <v>7000</v>
      </c>
      <c r="BW115" s="2">
        <f t="shared" si="227"/>
        <v>5.4822972740445369E-2</v>
      </c>
      <c r="BX115" s="2">
        <f t="shared" si="267"/>
        <v>4.8886968105790262E-5</v>
      </c>
      <c r="BY115" s="2">
        <f t="shared" si="268"/>
        <v>2.9246501848369227E-2</v>
      </c>
      <c r="BZ115" s="2">
        <f t="shared" si="228"/>
        <v>0.12936121905295922</v>
      </c>
      <c r="CA115" s="2">
        <f t="shared" si="229"/>
        <v>4.2600421772678319E-5</v>
      </c>
      <c r="CB115" s="2">
        <f t="shared" si="230"/>
        <v>7.5498673221430935E-3</v>
      </c>
      <c r="CC115" s="2">
        <f t="shared" si="231"/>
        <v>0.67833866342439952</v>
      </c>
      <c r="CD115" s="2">
        <f t="shared" si="278"/>
        <v>2.5485591812930957E-2</v>
      </c>
      <c r="CE115" s="2">
        <f t="shared" si="278"/>
        <v>0.11272620713067251</v>
      </c>
      <c r="CF115" s="2">
        <f t="shared" si="269"/>
        <v>10.152240498996285</v>
      </c>
      <c r="CG115" s="2">
        <f t="shared" si="270"/>
        <v>89.847759501003708</v>
      </c>
      <c r="EX115" s="2"/>
      <c r="EY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</row>
    <row r="116" spans="1:255" x14ac:dyDescent="0.25">
      <c r="A116" s="34">
        <v>1450</v>
      </c>
      <c r="B116" s="2">
        <f t="shared" si="206"/>
        <v>24.166666666666668</v>
      </c>
      <c r="C116" s="35">
        <v>24321</v>
      </c>
      <c r="D116" s="35">
        <v>1650</v>
      </c>
      <c r="E116" s="35">
        <v>675</v>
      </c>
      <c r="F116" s="2">
        <f t="shared" si="243"/>
        <v>6750</v>
      </c>
      <c r="G116" s="2">
        <f t="shared" si="244"/>
        <v>5.116867879468625E-2</v>
      </c>
      <c r="H116" s="2">
        <f t="shared" si="245"/>
        <v>4.5628345987261591E-5</v>
      </c>
      <c r="I116" s="2">
        <f t="shared" si="246"/>
        <v>5.4912732263391703E-2</v>
      </c>
      <c r="J116" s="2">
        <f t="shared" si="207"/>
        <v>0.24269962725469019</v>
      </c>
      <c r="K116" s="2">
        <f t="shared" si="208"/>
        <v>1.6715369635273844E-5</v>
      </c>
      <c r="L116" s="2">
        <f t="shared" si="201"/>
        <v>2.8194648697624706E-3</v>
      </c>
      <c r="M116" s="2">
        <f t="shared" si="209"/>
        <v>0.26595890835676894</v>
      </c>
      <c r="N116" s="2">
        <f t="shared" si="275"/>
        <v>2.0116587564267031E-2</v>
      </c>
      <c r="O116" s="2">
        <f t="shared" si="275"/>
        <v>8.8909950429452336E-2</v>
      </c>
      <c r="P116" s="2">
        <f t="shared" si="247"/>
        <v>5.6704301553595799</v>
      </c>
      <c r="Q116" s="2">
        <f t="shared" si="248"/>
        <v>94.329569844640417</v>
      </c>
      <c r="R116" s="34">
        <v>1720</v>
      </c>
      <c r="S116" s="2">
        <f t="shared" si="211"/>
        <v>28.666666666666668</v>
      </c>
      <c r="T116" s="35">
        <v>24077</v>
      </c>
      <c r="U116" s="35">
        <v>1700</v>
      </c>
      <c r="V116" s="35">
        <v>675</v>
      </c>
      <c r="W116" s="2">
        <f t="shared" si="249"/>
        <v>6750</v>
      </c>
      <c r="X116" s="2">
        <f t="shared" si="212"/>
        <v>6.8835644611501226E-2</v>
      </c>
      <c r="Y116" s="2">
        <f t="shared" si="213"/>
        <v>6.1382405850117974E-5</v>
      </c>
      <c r="Z116" s="2">
        <f t="shared" si="250"/>
        <v>3.6490625478859236E-2</v>
      </c>
      <c r="AA116" s="2">
        <f t="shared" si="214"/>
        <v>0.16094450389391357</v>
      </c>
      <c r="AB116" s="2">
        <f t="shared" si="215"/>
        <v>2.2734299866557556E-5</v>
      </c>
      <c r="AC116" s="2">
        <f t="shared" si="202"/>
        <v>3.9677560031231617E-3</v>
      </c>
      <c r="AD116" s="2">
        <f t="shared" si="216"/>
        <v>0.36097649835753504</v>
      </c>
      <c r="AE116" s="2">
        <f t="shared" si="276"/>
        <v>1.3515091343605862E-2</v>
      </c>
      <c r="AF116" s="2">
        <f t="shared" si="276"/>
        <v>5.9609273418395003E-2</v>
      </c>
      <c r="AG116" s="2">
        <f t="shared" si="251"/>
        <v>9.0225059017243954</v>
      </c>
      <c r="AH116" s="2">
        <f t="shared" si="218"/>
        <v>90.977494098275599</v>
      </c>
      <c r="AI116" s="2">
        <v>1890</v>
      </c>
      <c r="AJ116" s="2">
        <f t="shared" si="219"/>
        <v>31.5</v>
      </c>
      <c r="AK116" s="35">
        <v>33833</v>
      </c>
      <c r="AL116" s="35">
        <v>1410</v>
      </c>
      <c r="AM116" s="35">
        <v>676</v>
      </c>
      <c r="AN116" s="2">
        <f t="shared" si="252"/>
        <v>6755</v>
      </c>
      <c r="AO116" s="2">
        <f t="shared" si="203"/>
        <v>6.6886199625905973E-2</v>
      </c>
      <c r="AP116" s="2">
        <f t="shared" si="253"/>
        <v>5.9644038700894079E-5</v>
      </c>
      <c r="AQ116" s="2">
        <f t="shared" si="254"/>
        <v>3.611273515159593E-2</v>
      </c>
      <c r="AR116" s="2">
        <f t="shared" si="220"/>
        <v>0.16016363372981332</v>
      </c>
      <c r="AS116" s="2">
        <f t="shared" si="221"/>
        <v>2.5712891079023943E-5</v>
      </c>
      <c r="AT116" s="2">
        <f t="shared" si="204"/>
        <v>4.6129922236568081E-3</v>
      </c>
      <c r="AU116" s="2">
        <f t="shared" si="222"/>
        <v>0.41054138341665203</v>
      </c>
      <c r="AV116" s="2">
        <f t="shared" si="277"/>
        <v>1.5568409613829621E-2</v>
      </c>
      <c r="AW116" s="2">
        <f t="shared" si="277"/>
        <v>6.9047471610161795E-2</v>
      </c>
      <c r="AX116" s="2">
        <f t="shared" si="255"/>
        <v>11.003235316272017</v>
      </c>
      <c r="AY116" s="2">
        <f t="shared" si="256"/>
        <v>88.996764683727989</v>
      </c>
      <c r="BC116" s="11"/>
      <c r="BQ116" s="10">
        <v>1150</v>
      </c>
      <c r="BR116" s="2">
        <f t="shared" si="226"/>
        <v>19.166666666666668</v>
      </c>
      <c r="BS116" s="11">
        <v>24404</v>
      </c>
      <c r="BT116" s="11">
        <v>1110</v>
      </c>
      <c r="BU116" s="11">
        <v>700</v>
      </c>
      <c r="BV116" s="2">
        <f t="shared" si="266"/>
        <v>7000</v>
      </c>
      <c r="BW116" s="2">
        <f t="shared" si="227"/>
        <v>5.4657236161362394E-2</v>
      </c>
      <c r="BX116" s="2">
        <f t="shared" si="267"/>
        <v>4.8739176797683836E-5</v>
      </c>
      <c r="BY116" s="2">
        <f t="shared" si="268"/>
        <v>2.928784347104223E-2</v>
      </c>
      <c r="BZ116" s="2">
        <f t="shared" si="228"/>
        <v>0.12954407862140724</v>
      </c>
      <c r="CA116" s="2">
        <f t="shared" si="229"/>
        <v>4.2471635466150878E-5</v>
      </c>
      <c r="CB116" s="2">
        <f t="shared" si="230"/>
        <v>7.5365120892408816E-3</v>
      </c>
      <c r="CC116" s="2">
        <f t="shared" si="231"/>
        <v>0.6762879623420639</v>
      </c>
      <c r="CD116" s="2">
        <f t="shared" si="278"/>
        <v>2.5521617171648761E-2</v>
      </c>
      <c r="CE116" s="2">
        <f t="shared" si="278"/>
        <v>0.1128855521472053</v>
      </c>
      <c r="CF116" s="2">
        <f t="shared" si="269"/>
        <v>10.26512605114349</v>
      </c>
      <c r="CG116" s="2">
        <f t="shared" si="270"/>
        <v>89.734873948856517</v>
      </c>
      <c r="EX116" s="2"/>
      <c r="EY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</row>
    <row r="117" spans="1:255" x14ac:dyDescent="0.25">
      <c r="A117" s="34">
        <v>1490</v>
      </c>
      <c r="B117" s="2">
        <f t="shared" si="206"/>
        <v>24.833333333333332</v>
      </c>
      <c r="C117" s="35">
        <v>24628</v>
      </c>
      <c r="D117" s="35">
        <v>1660</v>
      </c>
      <c r="E117" s="35">
        <v>675</v>
      </c>
      <c r="F117" s="2">
        <f t="shared" si="243"/>
        <v>6750</v>
      </c>
      <c r="G117" s="2">
        <f t="shared" si="244"/>
        <v>5.1814572647322595E-2</v>
      </c>
      <c r="H117" s="2">
        <f t="shared" si="245"/>
        <v>4.6204305126198715E-5</v>
      </c>
      <c r="I117" s="2">
        <f t="shared" si="246"/>
        <v>0.11019918133615236</v>
      </c>
      <c r="J117" s="2">
        <f t="shared" si="207"/>
        <v>0.48705098310845296</v>
      </c>
      <c r="K117" s="2">
        <f t="shared" si="208"/>
        <v>1.6926365008738309E-5</v>
      </c>
      <c r="L117" s="2">
        <f t="shared" si="201"/>
        <v>2.8604651012959499E-3</v>
      </c>
      <c r="M117" s="2">
        <f t="shared" si="209"/>
        <v>0.26931606410141479</v>
      </c>
      <c r="N117" s="2">
        <f t="shared" si="275"/>
        <v>4.0370081572814583E-2</v>
      </c>
      <c r="O117" s="2">
        <f t="shared" si="275"/>
        <v>0.17842499081939456</v>
      </c>
      <c r="P117" s="2">
        <f t="shared" si="247"/>
        <v>5.8488551461789742</v>
      </c>
      <c r="Q117" s="2">
        <f t="shared" si="248"/>
        <v>94.151144853821023</v>
      </c>
      <c r="R117" s="34">
        <v>1730</v>
      </c>
      <c r="S117" s="2">
        <f t="shared" si="211"/>
        <v>28.833333333333332</v>
      </c>
      <c r="T117" s="35">
        <v>24328</v>
      </c>
      <c r="U117" s="35">
        <v>1710</v>
      </c>
      <c r="V117" s="35">
        <v>674</v>
      </c>
      <c r="W117" s="2">
        <f t="shared" si="249"/>
        <v>6745</v>
      </c>
      <c r="X117" s="2">
        <f t="shared" si="212"/>
        <v>6.9553248415857541E-2</v>
      </c>
      <c r="Y117" s="2">
        <f t="shared" si="213"/>
        <v>6.2022310483933658E-5</v>
      </c>
      <c r="Z117" s="2">
        <f t="shared" si="250"/>
        <v>3.7021414900215488E-2</v>
      </c>
      <c r="AA117" s="2">
        <f t="shared" si="214"/>
        <v>0.16328558845936758</v>
      </c>
      <c r="AB117" s="2">
        <f t="shared" si="215"/>
        <v>2.2971302369631284E-5</v>
      </c>
      <c r="AC117" s="2">
        <f t="shared" si="202"/>
        <v>4.0117862036185021E-3</v>
      </c>
      <c r="AD117" s="2">
        <f t="shared" si="216"/>
        <v>0.36473963749811505</v>
      </c>
      <c r="AE117" s="2">
        <f t="shared" si="276"/>
        <v>1.3711680670856652E-2</v>
      </c>
      <c r="AF117" s="2">
        <f t="shared" si="276"/>
        <v>6.0476344654637512E-2</v>
      </c>
      <c r="AG117" s="2">
        <f t="shared" si="251"/>
        <v>9.0829822463790322</v>
      </c>
      <c r="AH117" s="2">
        <f t="shared" si="218"/>
        <v>90.917017753620968</v>
      </c>
      <c r="AI117" s="2">
        <v>1900</v>
      </c>
      <c r="AJ117" s="2">
        <f t="shared" si="219"/>
        <v>31.666666666666668</v>
      </c>
      <c r="AK117" s="35">
        <v>34930</v>
      </c>
      <c r="AL117" s="35">
        <v>1420</v>
      </c>
      <c r="AM117" s="35">
        <v>675</v>
      </c>
      <c r="AN117" s="2">
        <f t="shared" si="252"/>
        <v>6755</v>
      </c>
      <c r="AO117" s="2">
        <f t="shared" si="203"/>
        <v>6.9054915406050174E-2</v>
      </c>
      <c r="AP117" s="2">
        <f t="shared" si="253"/>
        <v>6.1577934910360605E-5</v>
      </c>
      <c r="AQ117" s="2">
        <f t="shared" si="254"/>
        <v>3.6366592083376406E-2</v>
      </c>
      <c r="AR117" s="2">
        <f t="shared" si="220"/>
        <v>0.16128951490360932</v>
      </c>
      <c r="AS117" s="2">
        <f t="shared" si="221"/>
        <v>2.6546604953456872E-5</v>
      </c>
      <c r="AT117" s="2">
        <f t="shared" si="204"/>
        <v>4.7662876039989257E-3</v>
      </c>
      <c r="AU117" s="2">
        <f t="shared" si="222"/>
        <v>0.42385276276841122</v>
      </c>
      <c r="AV117" s="2">
        <f t="shared" si="277"/>
        <v>1.5677848809744245E-2</v>
      </c>
      <c r="AW117" s="2">
        <f t="shared" si="277"/>
        <v>6.9532845515421937E-2</v>
      </c>
      <c r="AX117" s="2">
        <f t="shared" si="255"/>
        <v>11.072768161787439</v>
      </c>
      <c r="AY117" s="2">
        <f t="shared" si="256"/>
        <v>88.927231838212563</v>
      </c>
      <c r="BQ117" s="10">
        <v>1160</v>
      </c>
      <c r="BR117" s="2">
        <f t="shared" si="226"/>
        <v>19.333333333333332</v>
      </c>
      <c r="BS117" s="11">
        <v>24449</v>
      </c>
      <c r="BT117" s="11">
        <v>1120</v>
      </c>
      <c r="BU117" s="11">
        <v>704</v>
      </c>
      <c r="BV117" s="2">
        <f t="shared" si="266"/>
        <v>7020</v>
      </c>
      <c r="BW117" s="2">
        <f t="shared" si="227"/>
        <v>5.4758021918912853E-2</v>
      </c>
      <c r="BX117" s="2">
        <f t="shared" si="267"/>
        <v>4.882904989045125E-5</v>
      </c>
      <c r="BY117" s="2">
        <f t="shared" si="268"/>
        <v>2.9270468006440526E-2</v>
      </c>
      <c r="BZ117" s="2">
        <f t="shared" si="228"/>
        <v>0.12946722459988555</v>
      </c>
      <c r="CA117" s="2">
        <f t="shared" si="229"/>
        <v>4.2549951463363509E-5</v>
      </c>
      <c r="CB117" s="2">
        <f t="shared" si="230"/>
        <v>7.5599137680672206E-3</v>
      </c>
      <c r="CC117" s="2">
        <f t="shared" si="231"/>
        <v>0.67753501029753815</v>
      </c>
      <c r="CD117" s="2">
        <f t="shared" si="278"/>
        <v>2.5506476078854316E-2</v>
      </c>
      <c r="CE117" s="2">
        <f t="shared" si="278"/>
        <v>0.11281858105330016</v>
      </c>
      <c r="CF117" s="2">
        <f t="shared" si="269"/>
        <v>10.37794463219679</v>
      </c>
      <c r="CG117" s="2">
        <f t="shared" si="270"/>
        <v>89.622055367803213</v>
      </c>
      <c r="EX117" s="2"/>
      <c r="EY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</row>
    <row r="118" spans="1:255" x14ac:dyDescent="0.25">
      <c r="A118" s="34">
        <v>1550</v>
      </c>
      <c r="B118" s="2">
        <f t="shared" si="206"/>
        <v>25.833333333333332</v>
      </c>
      <c r="C118" s="35">
        <v>24407</v>
      </c>
      <c r="D118" s="35">
        <v>1670</v>
      </c>
      <c r="E118" s="35">
        <v>675</v>
      </c>
      <c r="F118" s="2">
        <f t="shared" si="243"/>
        <v>6750</v>
      </c>
      <c r="G118" s="2">
        <f t="shared" si="244"/>
        <v>5.1349613228975258E-2</v>
      </c>
      <c r="H118" s="2">
        <f t="shared" si="245"/>
        <v>4.5789689589700011E-5</v>
      </c>
      <c r="I118" s="2">
        <f t="shared" si="246"/>
        <v>0.1655891904886177</v>
      </c>
      <c r="J118" s="2">
        <f t="shared" si="207"/>
        <v>0.73186004688726003</v>
      </c>
      <c r="K118" s="2">
        <f t="shared" si="208"/>
        <v>1.6774475831097769E-5</v>
      </c>
      <c r="L118" s="2">
        <f t="shared" si="201"/>
        <v>2.8428921505976121E-3</v>
      </c>
      <c r="M118" s="2">
        <f t="shared" si="209"/>
        <v>0.26689934937969911</v>
      </c>
      <c r="N118" s="2">
        <f t="shared" si="275"/>
        <v>6.0661513511704936E-2</v>
      </c>
      <c r="O118" s="2">
        <f t="shared" si="275"/>
        <v>0.26810770674055689</v>
      </c>
      <c r="P118" s="2">
        <f t="shared" si="247"/>
        <v>6.1169628529195315</v>
      </c>
      <c r="Q118" s="2">
        <f t="shared" si="248"/>
        <v>93.883037147080472</v>
      </c>
      <c r="R118" s="34">
        <v>1860</v>
      </c>
      <c r="S118" s="2">
        <f t="shared" si="211"/>
        <v>31</v>
      </c>
      <c r="T118" s="35">
        <v>23672</v>
      </c>
      <c r="U118" s="35">
        <v>1720</v>
      </c>
      <c r="V118" s="35">
        <v>675</v>
      </c>
      <c r="W118" s="2">
        <f t="shared" si="249"/>
        <v>6745</v>
      </c>
      <c r="X118" s="2">
        <f t="shared" si="212"/>
        <v>6.7677757994910367E-2</v>
      </c>
      <c r="Y118" s="2">
        <f t="shared" si="213"/>
        <v>6.0349890405116623E-5</v>
      </c>
      <c r="Z118" s="2">
        <f t="shared" si="250"/>
        <v>0.47725158346729613</v>
      </c>
      <c r="AA118" s="2">
        <f t="shared" si="214"/>
        <v>2.1049521164889038</v>
      </c>
      <c r="AB118" s="2">
        <f t="shared" si="215"/>
        <v>2.2351885469167695E-5</v>
      </c>
      <c r="AC118" s="2">
        <f t="shared" si="202"/>
        <v>3.9373721458908998E-3</v>
      </c>
      <c r="AD118" s="2">
        <f t="shared" si="216"/>
        <v>0.35490450093946802</v>
      </c>
      <c r="AE118" s="2">
        <f t="shared" si="276"/>
        <v>0.17676043257131602</v>
      </c>
      <c r="AF118" s="2">
        <f t="shared" si="276"/>
        <v>0.7796144833073817</v>
      </c>
      <c r="AG118" s="2">
        <f t="shared" si="251"/>
        <v>9.8625967296864143</v>
      </c>
      <c r="AH118" s="2">
        <f t="shared" si="218"/>
        <v>90.137403270313584</v>
      </c>
      <c r="AI118" s="2">
        <v>1910</v>
      </c>
      <c r="AJ118" s="2">
        <f t="shared" si="219"/>
        <v>31.833333333333332</v>
      </c>
      <c r="AK118" s="35">
        <v>34220</v>
      </c>
      <c r="AL118" s="35">
        <v>1430</v>
      </c>
      <c r="AM118" s="35">
        <v>675</v>
      </c>
      <c r="AN118" s="2">
        <f t="shared" si="252"/>
        <v>6750</v>
      </c>
      <c r="AO118" s="2">
        <f t="shared" si="203"/>
        <v>6.7651279850988746E-2</v>
      </c>
      <c r="AP118" s="2">
        <f t="shared" si="253"/>
        <v>6.0326279205054088E-5</v>
      </c>
      <c r="AQ118" s="2">
        <f t="shared" si="254"/>
        <v>3.6571264234624409E-2</v>
      </c>
      <c r="AR118" s="2">
        <f t="shared" si="220"/>
        <v>0.16219725659998233</v>
      </c>
      <c r="AS118" s="2">
        <f t="shared" si="221"/>
        <v>2.6007008918044485E-5</v>
      </c>
      <c r="AT118" s="2">
        <f t="shared" si="204"/>
        <v>4.6730807728156297E-3</v>
      </c>
      <c r="AU118" s="2">
        <f t="shared" si="222"/>
        <v>0.41523737595004367</v>
      </c>
      <c r="AV118" s="2">
        <f t="shared" si="277"/>
        <v>1.5766084161450408E-2</v>
      </c>
      <c r="AW118" s="2">
        <f t="shared" si="277"/>
        <v>6.9924178226537917E-2</v>
      </c>
      <c r="AX118" s="2">
        <f t="shared" si="255"/>
        <v>11.142692340013976</v>
      </c>
      <c r="AY118" s="2">
        <f t="shared" si="256"/>
        <v>88.85730765998602</v>
      </c>
      <c r="BQ118" s="10">
        <v>1170</v>
      </c>
      <c r="BR118" s="2">
        <f t="shared" si="226"/>
        <v>19.5</v>
      </c>
      <c r="BS118" s="11">
        <v>25025</v>
      </c>
      <c r="BT118" s="18">
        <v>1130</v>
      </c>
      <c r="BU118" s="11">
        <v>700</v>
      </c>
      <c r="BV118" s="2">
        <f t="shared" si="266"/>
        <v>7020</v>
      </c>
      <c r="BW118" s="2">
        <f t="shared" si="227"/>
        <v>5.6048079615558674E-2</v>
      </c>
      <c r="BX118" s="2">
        <f t="shared" si="267"/>
        <v>4.9979425477874033E-5</v>
      </c>
      <c r="BY118" s="2">
        <f t="shared" si="268"/>
        <v>2.964254261049758E-2</v>
      </c>
      <c r="BZ118" s="2">
        <f t="shared" si="228"/>
        <v>0.13111296071591788</v>
      </c>
      <c r="CA118" s="2">
        <f t="shared" si="229"/>
        <v>4.355239622768504E-5</v>
      </c>
      <c r="CB118" s="2">
        <f t="shared" si="230"/>
        <v>7.7478968687738842E-3</v>
      </c>
      <c r="CC118" s="2">
        <f t="shared" si="231"/>
        <v>0.69349722412760806</v>
      </c>
      <c r="CD118" s="2">
        <f t="shared" si="278"/>
        <v>2.5830704307314559E-2</v>
      </c>
      <c r="CE118" s="2">
        <f t="shared" si="278"/>
        <v>0.11425268620209549</v>
      </c>
      <c r="CF118" s="2">
        <f t="shared" si="269"/>
        <v>10.492197318398885</v>
      </c>
      <c r="CG118" s="2">
        <f t="shared" si="270"/>
        <v>89.50780268160112</v>
      </c>
      <c r="EX118" s="2"/>
      <c r="EY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</row>
    <row r="119" spans="1:255" x14ac:dyDescent="0.25">
      <c r="A119" s="34">
        <v>1560</v>
      </c>
      <c r="B119" s="2">
        <f t="shared" si="206"/>
        <v>26</v>
      </c>
      <c r="C119" s="35">
        <v>24540</v>
      </c>
      <c r="D119" s="35">
        <v>1680</v>
      </c>
      <c r="E119" s="35">
        <v>675</v>
      </c>
      <c r="F119" s="2">
        <f t="shared" si="243"/>
        <v>6750</v>
      </c>
      <c r="G119" s="2">
        <f t="shared" si="244"/>
        <v>5.162943043549198E-2</v>
      </c>
      <c r="H119" s="2">
        <f t="shared" si="245"/>
        <v>4.6039209346959402E-5</v>
      </c>
      <c r="I119" s="2">
        <f t="shared" si="246"/>
        <v>2.7548669680997829E-2</v>
      </c>
      <c r="J119" s="2">
        <f t="shared" si="207"/>
        <v>0.12175777069097149</v>
      </c>
      <c r="K119" s="2">
        <f t="shared" si="208"/>
        <v>1.6865884250220804E-5</v>
      </c>
      <c r="L119" s="2">
        <f t="shared" si="201"/>
        <v>2.859742480484657E-3</v>
      </c>
      <c r="M119" s="2">
        <f t="shared" si="209"/>
        <v>0.26835375235702119</v>
      </c>
      <c r="N119" s="2">
        <f t="shared" si="275"/>
        <v>1.0092108024395573E-2</v>
      </c>
      <c r="O119" s="2">
        <f t="shared" si="275"/>
        <v>4.4604425144726699E-2</v>
      </c>
      <c r="P119" s="2">
        <f t="shared" si="247"/>
        <v>6.1615672780642585</v>
      </c>
      <c r="Q119" s="2">
        <f t="shared" si="248"/>
        <v>93.838432721935746</v>
      </c>
      <c r="R119" s="34">
        <v>1870</v>
      </c>
      <c r="S119" s="2">
        <f t="shared" si="211"/>
        <v>31.166666666666668</v>
      </c>
      <c r="T119" s="35">
        <v>23715</v>
      </c>
      <c r="U119" s="35">
        <v>1730</v>
      </c>
      <c r="V119" s="35">
        <v>675</v>
      </c>
      <c r="W119" s="2">
        <f t="shared" si="249"/>
        <v>6750</v>
      </c>
      <c r="X119" s="2">
        <f t="shared" si="212"/>
        <v>6.7800694104820022E-2</v>
      </c>
      <c r="Y119" s="2">
        <f t="shared" si="213"/>
        <v>6.0459515501746397E-5</v>
      </c>
      <c r="Z119" s="2">
        <f t="shared" si="250"/>
        <v>3.6242821772058897E-2</v>
      </c>
      <c r="AA119" s="2">
        <f t="shared" si="214"/>
        <v>0.15985154798727505</v>
      </c>
      <c r="AB119" s="2">
        <f t="shared" si="215"/>
        <v>2.2392487491606617E-5</v>
      </c>
      <c r="AC119" s="2">
        <f t="shared" si="202"/>
        <v>3.9471169150393001E-3</v>
      </c>
      <c r="AD119" s="2">
        <f t="shared" si="216"/>
        <v>0.3555491821468183</v>
      </c>
      <c r="AE119" s="2">
        <f t="shared" si="276"/>
        <v>1.342331188823229E-2</v>
      </c>
      <c r="AF119" s="2">
        <f t="shared" si="276"/>
        <v>5.9204473590523846E-2</v>
      </c>
      <c r="AG119" s="2">
        <f t="shared" si="251"/>
        <v>9.9218012032769387</v>
      </c>
      <c r="AH119" s="2">
        <f t="shared" si="218"/>
        <v>90.078198796723058</v>
      </c>
      <c r="AI119" s="2">
        <v>1920</v>
      </c>
      <c r="AJ119" s="2">
        <f t="shared" si="219"/>
        <v>32</v>
      </c>
      <c r="AK119" s="35">
        <v>34813</v>
      </c>
      <c r="AL119" s="35">
        <v>1440</v>
      </c>
      <c r="AM119" s="35">
        <v>675</v>
      </c>
      <c r="AN119" s="2">
        <f t="shared" si="252"/>
        <v>6750</v>
      </c>
      <c r="AO119" s="2">
        <f t="shared" si="203"/>
        <v>6.8823612082187943E-2</v>
      </c>
      <c r="AP119" s="2">
        <f t="shared" si="253"/>
        <v>6.1371676153288977E-5</v>
      </c>
      <c r="AQ119" s="2">
        <f t="shared" si="254"/>
        <v>3.6509386607502921E-2</v>
      </c>
      <c r="AR119" s="2">
        <f t="shared" si="220"/>
        <v>0.16192282306386954</v>
      </c>
      <c r="AS119" s="2">
        <f t="shared" si="221"/>
        <v>2.6457685606776244E-5</v>
      </c>
      <c r="AT119" s="2">
        <f t="shared" si="204"/>
        <v>4.7577985141063865E-3</v>
      </c>
      <c r="AU119" s="2">
        <f t="shared" si="222"/>
        <v>0.42243304409552535</v>
      </c>
      <c r="AV119" s="2">
        <f t="shared" si="277"/>
        <v>1.5739408357446218E-2</v>
      </c>
      <c r="AW119" s="2">
        <f t="shared" si="277"/>
        <v>6.9805868337130761E-2</v>
      </c>
      <c r="AX119" s="2">
        <f t="shared" si="255"/>
        <v>11.212498208351107</v>
      </c>
      <c r="AY119" s="2">
        <f t="shared" si="256"/>
        <v>88.787501791648893</v>
      </c>
      <c r="BQ119" s="10">
        <v>1180</v>
      </c>
      <c r="BR119" s="2">
        <f t="shared" si="226"/>
        <v>19.666666666666668</v>
      </c>
      <c r="BS119" s="11">
        <v>25210</v>
      </c>
      <c r="BT119" s="11">
        <v>1140</v>
      </c>
      <c r="BU119" s="11">
        <v>700</v>
      </c>
      <c r="BV119" s="2">
        <f t="shared" si="266"/>
        <v>7000</v>
      </c>
      <c r="BW119" s="2">
        <f t="shared" si="227"/>
        <v>5.6462421063266106E-2</v>
      </c>
      <c r="BX119" s="2">
        <f t="shared" si="267"/>
        <v>5.0348903748140038E-5</v>
      </c>
      <c r="BY119" s="2">
        <f t="shared" si="268"/>
        <v>3.0098498767804224E-2</v>
      </c>
      <c r="BZ119" s="2">
        <f t="shared" si="228"/>
        <v>0.13312971624619266</v>
      </c>
      <c r="CA119" s="2">
        <f t="shared" si="229"/>
        <v>4.3874361994003594E-5</v>
      </c>
      <c r="CB119" s="2">
        <f t="shared" si="230"/>
        <v>7.8153033590453499E-3</v>
      </c>
      <c r="CC119" s="2">
        <f t="shared" si="231"/>
        <v>0.69862397683344657</v>
      </c>
      <c r="CD119" s="2">
        <f t="shared" si="278"/>
        <v>2.6228027466506591E-2</v>
      </c>
      <c r="CE119" s="2">
        <f t="shared" si="278"/>
        <v>0.11601010008008789</v>
      </c>
      <c r="CF119" s="2">
        <f t="shared" si="269"/>
        <v>10.608207418478973</v>
      </c>
      <c r="CG119" s="2">
        <f t="shared" si="270"/>
        <v>89.391792581521031</v>
      </c>
      <c r="EX119" s="2"/>
      <c r="EY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  <c r="IU119" s="2"/>
    </row>
    <row r="120" spans="1:255" x14ac:dyDescent="0.25">
      <c r="A120" s="34">
        <v>1570</v>
      </c>
      <c r="B120" s="2">
        <f t="shared" si="206"/>
        <v>26.166666666666668</v>
      </c>
      <c r="C120" s="35">
        <v>24327</v>
      </c>
      <c r="D120" s="35">
        <v>1690</v>
      </c>
      <c r="E120" s="35">
        <v>675</v>
      </c>
      <c r="F120" s="2">
        <f t="shared" si="243"/>
        <v>6750</v>
      </c>
      <c r="G120" s="2">
        <f t="shared" si="244"/>
        <v>5.1181302127311055E-2</v>
      </c>
      <c r="H120" s="2">
        <f t="shared" si="245"/>
        <v>4.5639602517664268E-5</v>
      </c>
      <c r="I120" s="2">
        <f t="shared" si="246"/>
        <v>2.75036435593871E-2</v>
      </c>
      <c r="J120" s="2">
        <f t="shared" si="207"/>
        <v>0.12155876724530006</v>
      </c>
      <c r="K120" s="2">
        <f t="shared" si="208"/>
        <v>1.6719493323354583E-5</v>
      </c>
      <c r="L120" s="2">
        <f t="shared" si="201"/>
        <v>2.8362667201163407E-3</v>
      </c>
      <c r="M120" s="2">
        <f t="shared" si="209"/>
        <v>0.26602452052115944</v>
      </c>
      <c r="N120" s="2">
        <f t="shared" si="275"/>
        <v>1.0075613272072615E-2</v>
      </c>
      <c r="O120" s="2">
        <f t="shared" si="275"/>
        <v>4.4531522739848381E-2</v>
      </c>
      <c r="P120" s="2">
        <f t="shared" si="247"/>
        <v>6.2060988008041065</v>
      </c>
      <c r="Q120" s="2">
        <f t="shared" si="248"/>
        <v>93.793901199195886</v>
      </c>
      <c r="R120" s="34">
        <v>1880</v>
      </c>
      <c r="S120" s="2">
        <f t="shared" si="211"/>
        <v>31.333333333333332</v>
      </c>
      <c r="T120" s="35">
        <v>23998</v>
      </c>
      <c r="U120" s="35">
        <v>1740</v>
      </c>
      <c r="V120" s="35">
        <v>676</v>
      </c>
      <c r="W120" s="2">
        <f t="shared" si="249"/>
        <v>6755</v>
      </c>
      <c r="X120" s="2">
        <f t="shared" si="212"/>
        <v>6.8609785246783503E-2</v>
      </c>
      <c r="Y120" s="2">
        <f t="shared" si="213"/>
        <v>6.1181001602821428E-5</v>
      </c>
      <c r="Z120" s="2">
        <f t="shared" si="250"/>
        <v>3.649215513137035E-2</v>
      </c>
      <c r="AA120" s="2">
        <f t="shared" si="214"/>
        <v>0.16095125053531259</v>
      </c>
      <c r="AB120" s="2">
        <f t="shared" si="215"/>
        <v>2.2659705453239537E-5</v>
      </c>
      <c r="AC120" s="2">
        <f t="shared" si="202"/>
        <v>3.996864380333723E-3</v>
      </c>
      <c r="AD120" s="2">
        <f t="shared" si="216"/>
        <v>0.35979208404635654</v>
      </c>
      <c r="AE120" s="2">
        <f t="shared" si="276"/>
        <v>1.3515657883453847E-2</v>
      </c>
      <c r="AF120" s="2">
        <f t="shared" si="276"/>
        <v>5.9611772182764582E-2</v>
      </c>
      <c r="AG120" s="2">
        <f t="shared" si="251"/>
        <v>9.981412975459703</v>
      </c>
      <c r="AH120" s="2">
        <f t="shared" si="218"/>
        <v>90.018587024540295</v>
      </c>
      <c r="AI120" s="2">
        <v>1930</v>
      </c>
      <c r="AJ120" s="2">
        <f t="shared" si="219"/>
        <v>32.166666666666664</v>
      </c>
      <c r="AK120" s="35">
        <v>34814</v>
      </c>
      <c r="AL120" s="35">
        <v>1450</v>
      </c>
      <c r="AM120" s="35">
        <v>676</v>
      </c>
      <c r="AN120" s="2">
        <f t="shared" si="252"/>
        <v>6755</v>
      </c>
      <c r="AO120" s="2">
        <f t="shared" si="203"/>
        <v>6.8825589033673931E-2</v>
      </c>
      <c r="AP120" s="2">
        <f t="shared" si="253"/>
        <v>6.1373439048648535E-5</v>
      </c>
      <c r="AQ120" s="2">
        <f t="shared" si="254"/>
        <v>3.6823534560581253E-2</v>
      </c>
      <c r="AR120" s="2">
        <f t="shared" si="220"/>
        <v>0.16331610101644203</v>
      </c>
      <c r="AS120" s="2">
        <f t="shared" si="221"/>
        <v>2.6458445601192304E-5</v>
      </c>
      <c r="AT120" s="2">
        <f t="shared" si="204"/>
        <v>4.7617111126408524E-3</v>
      </c>
      <c r="AU120" s="2">
        <f t="shared" si="222"/>
        <v>0.42244517844315665</v>
      </c>
      <c r="AV120" s="2">
        <f t="shared" si="277"/>
        <v>1.5874839362390564E-2</v>
      </c>
      <c r="AW120" s="2">
        <f t="shared" si="277"/>
        <v>7.0406518544890162E-2</v>
      </c>
      <c r="AX120" s="2">
        <f t="shared" si="255"/>
        <v>11.282904726895998</v>
      </c>
      <c r="AY120" s="2">
        <f t="shared" si="256"/>
        <v>88.717095273104007</v>
      </c>
      <c r="BQ120" s="10">
        <v>1190</v>
      </c>
      <c r="BR120" s="2">
        <f t="shared" si="226"/>
        <v>19.833333333333332</v>
      </c>
      <c r="BS120" s="11">
        <v>24907</v>
      </c>
      <c r="BT120" s="11">
        <v>1150</v>
      </c>
      <c r="BU120" s="11">
        <v>700</v>
      </c>
      <c r="BV120" s="2">
        <f t="shared" si="266"/>
        <v>7000</v>
      </c>
      <c r="BW120" s="2">
        <f t="shared" si="227"/>
        <v>5.5783796962426371E-2</v>
      </c>
      <c r="BX120" s="2">
        <f t="shared" si="267"/>
        <v>4.9743758256839514E-5</v>
      </c>
      <c r="BY120" s="2">
        <f t="shared" si="268"/>
        <v>3.0027798601493863E-2</v>
      </c>
      <c r="BZ120" s="2">
        <f t="shared" si="228"/>
        <v>0.13281699988275977</v>
      </c>
      <c r="CA120" s="2">
        <f t="shared" si="229"/>
        <v>4.3347034279438619E-5</v>
      </c>
      <c r="CB120" s="2">
        <f t="shared" si="230"/>
        <v>7.7313809104392565E-3</v>
      </c>
      <c r="CC120" s="2">
        <f t="shared" si="231"/>
        <v>0.69022718726658694</v>
      </c>
      <c r="CD120" s="2">
        <f t="shared" si="278"/>
        <v>2.6166418882032663E-2</v>
      </c>
      <c r="CE120" s="2">
        <f t="shared" si="278"/>
        <v>0.11573759700833611</v>
      </c>
      <c r="CF120" s="2">
        <f t="shared" si="269"/>
        <v>10.723945015487308</v>
      </c>
      <c r="CG120" s="2">
        <f t="shared" si="270"/>
        <v>89.276054984512697</v>
      </c>
      <c r="EX120" s="2"/>
      <c r="EY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  <c r="IT120" s="2"/>
      <c r="IU120" s="2"/>
    </row>
    <row r="121" spans="1:255" x14ac:dyDescent="0.25">
      <c r="A121" s="34">
        <v>1580</v>
      </c>
      <c r="B121" s="2">
        <f t="shared" si="206"/>
        <v>26.333333333333332</v>
      </c>
      <c r="C121" s="35">
        <v>24946</v>
      </c>
      <c r="D121" s="35">
        <v>1700</v>
      </c>
      <c r="E121" s="35">
        <v>675</v>
      </c>
      <c r="F121" s="2">
        <f t="shared" si="243"/>
        <v>6750</v>
      </c>
      <c r="G121" s="2">
        <f t="shared" si="244"/>
        <v>5.2483609276437769E-2</v>
      </c>
      <c r="H121" s="2">
        <f t="shared" si="245"/>
        <v>4.6800901237540711E-5</v>
      </c>
      <c r="I121" s="2">
        <f t="shared" si="246"/>
        <v>2.7732151126561494E-2</v>
      </c>
      <c r="J121" s="2">
        <f t="shared" si="207"/>
        <v>0.12256870973208238</v>
      </c>
      <c r="K121" s="2">
        <f t="shared" si="208"/>
        <v>1.7144920477017447E-5</v>
      </c>
      <c r="L121" s="2">
        <f t="shared" si="201"/>
        <v>2.9098284749331867E-3</v>
      </c>
      <c r="M121" s="2">
        <f t="shared" si="209"/>
        <v>0.27279350881410958</v>
      </c>
      <c r="N121" s="2">
        <f t="shared" si="275"/>
        <v>1.0159324140111609E-2</v>
      </c>
      <c r="O121" s="2">
        <f t="shared" si="275"/>
        <v>4.4901502444605751E-2</v>
      </c>
      <c r="P121" s="2">
        <f t="shared" si="247"/>
        <v>6.2510003032487118</v>
      </c>
      <c r="Q121" s="2">
        <f t="shared" si="248"/>
        <v>93.748999696751284</v>
      </c>
      <c r="R121" s="34">
        <v>1890</v>
      </c>
      <c r="S121" s="2">
        <f t="shared" si="211"/>
        <v>31.5</v>
      </c>
      <c r="T121" s="35">
        <v>23731</v>
      </c>
      <c r="U121" s="35">
        <v>1860</v>
      </c>
      <c r="V121" s="35">
        <v>676</v>
      </c>
      <c r="W121" s="2">
        <f t="shared" si="249"/>
        <v>81120</v>
      </c>
      <c r="X121" s="2">
        <f t="shared" si="212"/>
        <v>6.7846437773623605E-2</v>
      </c>
      <c r="Y121" s="2">
        <f t="shared" si="213"/>
        <v>6.0500306235376087E-5</v>
      </c>
      <c r="Z121" s="2">
        <f t="shared" si="250"/>
        <v>3.6504392351459254E-2</v>
      </c>
      <c r="AA121" s="2">
        <f t="shared" si="214"/>
        <v>0.1610052236665046</v>
      </c>
      <c r="AB121" s="2">
        <f t="shared" si="215"/>
        <v>2.2407595220886218E-5</v>
      </c>
      <c r="AC121" s="2">
        <f t="shared" si="202"/>
        <v>3.9550155122313737E-3</v>
      </c>
      <c r="AD121" s="2">
        <f t="shared" si="216"/>
        <v>0.35578906352629758</v>
      </c>
      <c r="AE121" s="2">
        <f t="shared" si="276"/>
        <v>1.3520190202237728E-2</v>
      </c>
      <c r="AF121" s="2">
        <f t="shared" si="276"/>
        <v>5.9631762297721179E-2</v>
      </c>
      <c r="AG121" s="2">
        <f t="shared" si="251"/>
        <v>10.041044737757424</v>
      </c>
      <c r="AH121" s="2">
        <f t="shared" si="218"/>
        <v>89.958955262242569</v>
      </c>
      <c r="AI121" s="2">
        <v>1940</v>
      </c>
      <c r="AJ121" s="2">
        <f t="shared" si="219"/>
        <v>32.333333333333336</v>
      </c>
      <c r="AK121" s="35">
        <v>34323</v>
      </c>
      <c r="AL121" s="35">
        <v>1460</v>
      </c>
      <c r="AM121" s="35">
        <v>678</v>
      </c>
      <c r="AN121" s="2">
        <f t="shared" si="252"/>
        <v>6770</v>
      </c>
      <c r="AO121" s="2">
        <f t="shared" si="203"/>
        <v>6.7854905854046951E-2</v>
      </c>
      <c r="AP121" s="2">
        <f t="shared" si="253"/>
        <v>6.0507857427091521E-5</v>
      </c>
      <c r="AQ121" s="2">
        <f t="shared" si="254"/>
        <v>3.6564388942722015E-2</v>
      </c>
      <c r="AR121" s="2">
        <f t="shared" si="220"/>
        <v>0.16216676398485863</v>
      </c>
      <c r="AS121" s="2">
        <f t="shared" si="221"/>
        <v>2.6085288342900089E-5</v>
      </c>
      <c r="AT121" s="2">
        <f t="shared" si="204"/>
        <v>4.6982565472867173E-3</v>
      </c>
      <c r="AU121" s="2">
        <f t="shared" si="222"/>
        <v>0.41648721375608866</v>
      </c>
      <c r="AV121" s="2">
        <f t="shared" si="277"/>
        <v>1.5763120183227716E-2</v>
      </c>
      <c r="AW121" s="2">
        <f t="shared" si="277"/>
        <v>6.9911032683270438E-2</v>
      </c>
      <c r="AX121" s="2">
        <f t="shared" si="255"/>
        <v>11.352815759579268</v>
      </c>
      <c r="AY121" s="2">
        <f t="shared" si="256"/>
        <v>88.647184240420728</v>
      </c>
      <c r="BQ121" s="10">
        <v>1200</v>
      </c>
      <c r="BR121" s="2">
        <f t="shared" si="226"/>
        <v>20</v>
      </c>
      <c r="BS121" s="11">
        <v>24869</v>
      </c>
      <c r="BT121" s="11">
        <v>1160</v>
      </c>
      <c r="BU121" s="11">
        <v>700</v>
      </c>
      <c r="BV121" s="2">
        <f t="shared" si="266"/>
        <v>7000</v>
      </c>
      <c r="BW121" s="2">
        <f t="shared" si="227"/>
        <v>5.5698688989383766E-2</v>
      </c>
      <c r="BX121" s="2">
        <f t="shared" si="267"/>
        <v>4.9667865422947034E-5</v>
      </c>
      <c r="BY121" s="2">
        <f t="shared" si="268"/>
        <v>2.982348710393596E-2</v>
      </c>
      <c r="BZ121" s="2">
        <f t="shared" si="228"/>
        <v>0.13191330259521222</v>
      </c>
      <c r="CA121" s="2">
        <f t="shared" si="229"/>
        <v>4.328090077068129E-5</v>
      </c>
      <c r="CB121" s="2">
        <f t="shared" si="230"/>
        <v>7.7295377341198013E-3</v>
      </c>
      <c r="CC121" s="2">
        <f t="shared" si="231"/>
        <v>0.68917412454863081</v>
      </c>
      <c r="CD121" s="2">
        <f t="shared" si="278"/>
        <v>2.5988380515035971E-2</v>
      </c>
      <c r="CE121" s="2">
        <f t="shared" si="278"/>
        <v>0.1149501093179348</v>
      </c>
      <c r="CF121" s="2">
        <f t="shared" si="269"/>
        <v>10.838895124805243</v>
      </c>
      <c r="CG121" s="2">
        <f t="shared" si="270"/>
        <v>89.161104875194752</v>
      </c>
      <c r="EX121" s="2"/>
      <c r="EY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  <c r="IT121" s="2"/>
      <c r="IU121" s="2"/>
    </row>
    <row r="122" spans="1:255" x14ac:dyDescent="0.25">
      <c r="A122" s="34">
        <v>1590</v>
      </c>
      <c r="B122" s="2">
        <f t="shared" si="206"/>
        <v>26.5</v>
      </c>
      <c r="C122" s="35">
        <v>23388</v>
      </c>
      <c r="D122" s="35">
        <v>1710</v>
      </c>
      <c r="E122" s="35">
        <v>676</v>
      </c>
      <c r="F122" s="2">
        <f t="shared" si="243"/>
        <v>6755</v>
      </c>
      <c r="G122" s="2">
        <f t="shared" si="244"/>
        <v>4.9205750571527568E-2</v>
      </c>
      <c r="H122" s="2">
        <f t="shared" si="245"/>
        <v>4.3877955509644924E-5</v>
      </c>
      <c r="I122" s="2">
        <f t="shared" si="246"/>
        <v>2.720365702415569E-2</v>
      </c>
      <c r="J122" s="2">
        <f t="shared" si="207"/>
        <v>0.12023290678851439</v>
      </c>
      <c r="K122" s="2">
        <f t="shared" si="208"/>
        <v>1.6074136138718997E-5</v>
      </c>
      <c r="L122" s="2">
        <f t="shared" si="201"/>
        <v>2.7293777563182522E-3</v>
      </c>
      <c r="M122" s="2">
        <f t="shared" si="209"/>
        <v>0.25575621679405097</v>
      </c>
      <c r="N122" s="2">
        <f t="shared" si="275"/>
        <v>9.9657169847209327E-3</v>
      </c>
      <c r="O122" s="2">
        <f t="shared" si="275"/>
        <v>4.4045810467346708E-2</v>
      </c>
      <c r="P122" s="2">
        <f t="shared" si="247"/>
        <v>6.2950461137160589</v>
      </c>
      <c r="Q122" s="2">
        <f t="shared" si="248"/>
        <v>93.704953886283946</v>
      </c>
      <c r="R122" s="34">
        <v>1900</v>
      </c>
      <c r="S122" s="2">
        <f t="shared" si="211"/>
        <v>31.666666666666668</v>
      </c>
      <c r="T122" s="35">
        <v>23544</v>
      </c>
      <c r="U122" s="35">
        <v>1870</v>
      </c>
      <c r="V122" s="35">
        <v>675</v>
      </c>
      <c r="W122" s="2">
        <f t="shared" si="249"/>
        <v>6755</v>
      </c>
      <c r="X122" s="2">
        <f t="shared" si="212"/>
        <v>6.7311808644481663E-2</v>
      </c>
      <c r="Y122" s="2">
        <f t="shared" si="213"/>
        <v>6.0023564536079164E-5</v>
      </c>
      <c r="Z122" s="2">
        <f t="shared" si="250"/>
        <v>3.6157161231436578E-2</v>
      </c>
      <c r="AA122" s="2">
        <f t="shared" si="214"/>
        <v>0.15947373606893098</v>
      </c>
      <c r="AB122" s="2">
        <f t="shared" si="215"/>
        <v>2.22310236349309E-5</v>
      </c>
      <c r="AC122" s="2">
        <f t="shared" si="202"/>
        <v>3.9264280198645337E-3</v>
      </c>
      <c r="AD122" s="2">
        <f t="shared" si="216"/>
        <v>0.35298544990363451</v>
      </c>
      <c r="AE122" s="2">
        <f t="shared" si="276"/>
        <v>1.3391585656745137E-2</v>
      </c>
      <c r="AF122" s="2">
        <f t="shared" si="276"/>
        <v>5.9064542785827678E-2</v>
      </c>
      <c r="AG122" s="2">
        <f t="shared" si="251"/>
        <v>10.100109280543252</v>
      </c>
      <c r="AH122" s="2">
        <f t="shared" si="218"/>
        <v>89.899890719456749</v>
      </c>
      <c r="AI122" s="2">
        <v>1950</v>
      </c>
      <c r="AJ122" s="2">
        <f t="shared" si="219"/>
        <v>32.5</v>
      </c>
      <c r="AK122" s="35">
        <v>33631</v>
      </c>
      <c r="AL122" s="35">
        <v>1470</v>
      </c>
      <c r="AM122" s="35">
        <v>675</v>
      </c>
      <c r="AN122" s="2">
        <f t="shared" si="252"/>
        <v>6765</v>
      </c>
      <c r="AO122" s="2">
        <f t="shared" si="203"/>
        <v>6.6486855425733571E-2</v>
      </c>
      <c r="AP122" s="2">
        <f t="shared" si="253"/>
        <v>5.928793383825758E-5</v>
      </c>
      <c r="AQ122" s="2">
        <f t="shared" si="254"/>
        <v>3.5938737379604728E-2</v>
      </c>
      <c r="AR122" s="2">
        <f t="shared" si="220"/>
        <v>0.15939193600860732</v>
      </c>
      <c r="AS122" s="2">
        <f t="shared" si="221"/>
        <v>2.5559372206977039E-5</v>
      </c>
      <c r="AT122" s="2">
        <f t="shared" si="204"/>
        <v>4.607104273972853E-3</v>
      </c>
      <c r="AU122" s="2">
        <f t="shared" si="222"/>
        <v>0.4080902451950883</v>
      </c>
      <c r="AV122" s="2">
        <f t="shared" si="277"/>
        <v>1.5493398164963137E-2</v>
      </c>
      <c r="AW122" s="2">
        <f t="shared" si="277"/>
        <v>6.8714788245931399E-2</v>
      </c>
      <c r="AX122" s="2">
        <f t="shared" si="255"/>
        <v>11.421530547825199</v>
      </c>
      <c r="AY122" s="2">
        <f t="shared" si="256"/>
        <v>88.578469452174801</v>
      </c>
      <c r="BQ122" s="10">
        <v>1210</v>
      </c>
      <c r="BR122" s="2">
        <f t="shared" si="226"/>
        <v>20.166666666666668</v>
      </c>
      <c r="BS122" s="11">
        <v>25121</v>
      </c>
      <c r="BT122" s="11">
        <v>1170</v>
      </c>
      <c r="BU122" s="11">
        <v>700</v>
      </c>
      <c r="BV122" s="2">
        <f t="shared" si="266"/>
        <v>7000</v>
      </c>
      <c r="BW122" s="2">
        <f t="shared" si="227"/>
        <v>5.626308923166632E-2</v>
      </c>
      <c r="BX122" s="2">
        <f t="shared" si="267"/>
        <v>5.0171154742444503E-5</v>
      </c>
      <c r="BY122" s="2">
        <f t="shared" si="268"/>
        <v>2.9951706049617461E-2</v>
      </c>
      <c r="BZ122" s="2">
        <f t="shared" si="228"/>
        <v>0.13248043227126846</v>
      </c>
      <c r="CA122" s="2">
        <f t="shared" si="229"/>
        <v>4.3719470355071961E-5</v>
      </c>
      <c r="CB122" s="2">
        <f t="shared" si="230"/>
        <v>7.8179844888461737E-3</v>
      </c>
      <c r="CC122" s="2">
        <f t="shared" si="231"/>
        <v>0.69615759309928638</v>
      </c>
      <c r="CD122" s="2">
        <f t="shared" si="278"/>
        <v>2.6100111337725978E-2</v>
      </c>
      <c r="CE122" s="2">
        <f t="shared" si="278"/>
        <v>0.1154443098039931</v>
      </c>
      <c r="CF122" s="2">
        <f t="shared" si="269"/>
        <v>10.954339434609235</v>
      </c>
      <c r="CG122" s="2">
        <f t="shared" si="270"/>
        <v>89.045660565390762</v>
      </c>
      <c r="EX122" s="2"/>
      <c r="EY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T122" s="2"/>
      <c r="IU122" s="2"/>
    </row>
    <row r="123" spans="1:255" x14ac:dyDescent="0.25">
      <c r="A123" s="34">
        <v>1600</v>
      </c>
      <c r="B123" s="2">
        <f t="shared" si="206"/>
        <v>26.666666666666668</v>
      </c>
      <c r="C123" s="35">
        <v>23382</v>
      </c>
      <c r="D123" s="35">
        <v>1720</v>
      </c>
      <c r="E123" s="35">
        <v>676</v>
      </c>
      <c r="F123" s="2">
        <f t="shared" si="243"/>
        <v>6760</v>
      </c>
      <c r="G123" s="2">
        <f t="shared" si="244"/>
        <v>4.9193127238902748E-2</v>
      </c>
      <c r="H123" s="2">
        <f t="shared" si="245"/>
        <v>4.386669897924224E-5</v>
      </c>
      <c r="I123" s="2">
        <f t="shared" si="246"/>
        <v>2.632339634666615E-2</v>
      </c>
      <c r="J123" s="2">
        <f t="shared" si="207"/>
        <v>0.11634238942563864</v>
      </c>
      <c r="K123" s="2">
        <f t="shared" si="208"/>
        <v>1.6070012450638255E-5</v>
      </c>
      <c r="L123" s="2">
        <f t="shared" si="201"/>
        <v>2.72991922763663E-3</v>
      </c>
      <c r="M123" s="2">
        <f t="shared" si="209"/>
        <v>0.25569060462966042</v>
      </c>
      <c r="N123" s="2">
        <f t="shared" si="275"/>
        <v>9.6432445768071754E-3</v>
      </c>
      <c r="O123" s="2">
        <f t="shared" si="275"/>
        <v>4.2620568451975947E-2</v>
      </c>
      <c r="P123" s="2">
        <f t="shared" si="247"/>
        <v>6.3376666821680345</v>
      </c>
      <c r="Q123" s="2">
        <f t="shared" si="248"/>
        <v>93.662333317831965</v>
      </c>
      <c r="R123" s="34">
        <v>1910</v>
      </c>
      <c r="S123" s="2">
        <f t="shared" si="211"/>
        <v>31.833333333333332</v>
      </c>
      <c r="T123" s="35">
        <v>23629</v>
      </c>
      <c r="U123" s="35">
        <v>1880</v>
      </c>
      <c r="V123" s="35">
        <v>675</v>
      </c>
      <c r="W123" s="2">
        <f t="shared" si="249"/>
        <v>6750</v>
      </c>
      <c r="X123" s="2">
        <f t="shared" si="212"/>
        <v>6.7554821885000726E-2</v>
      </c>
      <c r="Y123" s="2">
        <f t="shared" si="213"/>
        <v>6.0240265308486856E-5</v>
      </c>
      <c r="Z123" s="2">
        <f t="shared" si="250"/>
        <v>3.6079148953369805E-2</v>
      </c>
      <c r="AA123" s="2">
        <f t="shared" si="214"/>
        <v>0.15912965735758181</v>
      </c>
      <c r="AB123" s="2">
        <f t="shared" si="215"/>
        <v>2.2311283446728772E-5</v>
      </c>
      <c r="AC123" s="2">
        <f t="shared" si="202"/>
        <v>3.9431885513543609E-3</v>
      </c>
      <c r="AD123" s="2">
        <f t="shared" si="216"/>
        <v>0.35425981973211773</v>
      </c>
      <c r="AE123" s="2">
        <f t="shared" si="276"/>
        <v>1.3362692124497901E-2</v>
      </c>
      <c r="AF123" s="2">
        <f t="shared" si="276"/>
        <v>5.8937105802979346E-2</v>
      </c>
      <c r="AG123" s="2">
        <f t="shared" si="251"/>
        <v>10.159046386346231</v>
      </c>
      <c r="AH123" s="2">
        <f t="shared" si="218"/>
        <v>89.840953613653767</v>
      </c>
      <c r="AI123" s="2">
        <v>1960</v>
      </c>
      <c r="AJ123" s="2">
        <f t="shared" si="219"/>
        <v>32.666666666666664</v>
      </c>
      <c r="AK123" s="35">
        <v>33758</v>
      </c>
      <c r="AL123" s="35">
        <v>1480</v>
      </c>
      <c r="AM123" s="35">
        <v>675</v>
      </c>
      <c r="AN123" s="2">
        <f t="shared" si="252"/>
        <v>6750</v>
      </c>
      <c r="AO123" s="2">
        <f t="shared" si="203"/>
        <v>6.673792826445582E-2</v>
      </c>
      <c r="AP123" s="2">
        <f t="shared" si="253"/>
        <v>5.9511821548925088E-5</v>
      </c>
      <c r="AQ123" s="2">
        <f t="shared" si="254"/>
        <v>3.5639926616154803E-2</v>
      </c>
      <c r="AR123" s="2">
        <f t="shared" si="220"/>
        <v>0.15806668004361835</v>
      </c>
      <c r="AS123" s="2">
        <f t="shared" si="221"/>
        <v>2.5655891497818412E-5</v>
      </c>
      <c r="AT123" s="2">
        <f t="shared" si="204"/>
        <v>4.6280623505222922E-3</v>
      </c>
      <c r="AU123" s="2">
        <f t="shared" si="222"/>
        <v>0.40963130734428932</v>
      </c>
      <c r="AV123" s="2">
        <f t="shared" si="277"/>
        <v>1.5364579111438636E-2</v>
      </c>
      <c r="AW123" s="2">
        <f t="shared" si="277"/>
        <v>6.8143462711614811E-2</v>
      </c>
      <c r="AX123" s="2">
        <f t="shared" si="255"/>
        <v>11.489674010536813</v>
      </c>
      <c r="AY123" s="2">
        <f t="shared" si="256"/>
        <v>88.510325989463183</v>
      </c>
      <c r="BQ123" s="10">
        <v>1220</v>
      </c>
      <c r="BR123" s="2">
        <f t="shared" si="226"/>
        <v>20.333333333333332</v>
      </c>
      <c r="BS123" s="11">
        <v>25100</v>
      </c>
      <c r="BT123" s="11">
        <v>1180</v>
      </c>
      <c r="BU123" s="11">
        <v>700</v>
      </c>
      <c r="BV123" s="2">
        <f t="shared" si="266"/>
        <v>7000</v>
      </c>
      <c r="BW123" s="2">
        <f t="shared" si="227"/>
        <v>5.6216055878142768E-2</v>
      </c>
      <c r="BX123" s="2">
        <f t="shared" si="267"/>
        <v>5.0129213965819719E-5</v>
      </c>
      <c r="BY123" s="2">
        <f t="shared" si="268"/>
        <v>3.0090110612479265E-2</v>
      </c>
      <c r="BZ123" s="2">
        <f t="shared" si="228"/>
        <v>0.13309261430476843</v>
      </c>
      <c r="CA123" s="2">
        <f t="shared" si="229"/>
        <v>4.3682922889706083E-5</v>
      </c>
      <c r="CB123" s="2">
        <f t="shared" si="230"/>
        <v>7.8216363256451687E-3</v>
      </c>
      <c r="CC123" s="2">
        <f t="shared" si="231"/>
        <v>0.69557563738673189</v>
      </c>
      <c r="CD123" s="2">
        <f t="shared" si="278"/>
        <v>2.6220717973433411E-2</v>
      </c>
      <c r="CE123" s="2">
        <f t="shared" si="278"/>
        <v>0.11597776920716819</v>
      </c>
      <c r="CF123" s="2">
        <f t="shared" si="269"/>
        <v>11.070317203816403</v>
      </c>
      <c r="CG123" s="2">
        <f t="shared" si="270"/>
        <v>88.929682796183599</v>
      </c>
      <c r="EX123" s="2"/>
      <c r="EY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  <c r="IT123" s="2"/>
      <c r="IU123" s="2"/>
    </row>
    <row r="124" spans="1:255" x14ac:dyDescent="0.25">
      <c r="A124" s="34">
        <v>1610</v>
      </c>
      <c r="B124" s="2">
        <f t="shared" si="206"/>
        <v>26.833333333333332</v>
      </c>
      <c r="C124" s="35">
        <v>24819</v>
      </c>
      <c r="D124" s="35">
        <v>1730</v>
      </c>
      <c r="E124" s="35">
        <v>676</v>
      </c>
      <c r="F124" s="2">
        <f t="shared" si="243"/>
        <v>6760</v>
      </c>
      <c r="G124" s="2">
        <f t="shared" si="244"/>
        <v>5.221641540254586E-2</v>
      </c>
      <c r="H124" s="2">
        <f t="shared" si="245"/>
        <v>4.656263801068399E-5</v>
      </c>
      <c r="I124" s="2">
        <f t="shared" si="246"/>
        <v>2.7128801096977868E-2</v>
      </c>
      <c r="J124" s="2">
        <f t="shared" si="207"/>
        <v>0.11990206356008568</v>
      </c>
      <c r="K124" s="2">
        <f t="shared" si="208"/>
        <v>1.7057635745975144E-5</v>
      </c>
      <c r="L124" s="2">
        <f t="shared" si="201"/>
        <v>2.8990528865837067E-3</v>
      </c>
      <c r="M124" s="2">
        <f t="shared" si="209"/>
        <v>0.27140471800117794</v>
      </c>
      <c r="N124" s="2">
        <f t="shared" si="275"/>
        <v>9.9382944589840195E-3</v>
      </c>
      <c r="O124" s="2">
        <f t="shared" si="275"/>
        <v>4.3924610219236528E-2</v>
      </c>
      <c r="P124" s="2">
        <f t="shared" si="247"/>
        <v>6.3815912923872711</v>
      </c>
      <c r="Q124" s="2">
        <f t="shared" si="248"/>
        <v>93.61840870761273</v>
      </c>
      <c r="R124" s="34">
        <v>1920</v>
      </c>
      <c r="S124" s="2">
        <f t="shared" si="211"/>
        <v>32</v>
      </c>
      <c r="T124" s="35">
        <v>23570</v>
      </c>
      <c r="U124" s="35">
        <v>1890</v>
      </c>
      <c r="V124" s="35">
        <v>675</v>
      </c>
      <c r="W124" s="2">
        <f t="shared" si="249"/>
        <v>6750</v>
      </c>
      <c r="X124" s="2">
        <f t="shared" si="212"/>
        <v>6.7386142106287489E-2</v>
      </c>
      <c r="Y124" s="2">
        <f t="shared" si="213"/>
        <v>6.0089849478227405E-5</v>
      </c>
      <c r="Z124" s="2">
        <f t="shared" si="250"/>
        <v>3.6099034436014282E-2</v>
      </c>
      <c r="AA124" s="2">
        <f t="shared" si="214"/>
        <v>0.15921736369576889</v>
      </c>
      <c r="AB124" s="2">
        <f t="shared" si="215"/>
        <v>2.2255573695010249E-5</v>
      </c>
      <c r="AC124" s="2">
        <f t="shared" si="202"/>
        <v>3.9359261324762489E-3</v>
      </c>
      <c r="AD124" s="2">
        <f t="shared" si="216"/>
        <v>0.35337525714528817</v>
      </c>
      <c r="AE124" s="2">
        <f t="shared" si="276"/>
        <v>1.3370057142521707E-2</v>
      </c>
      <c r="AF124" s="2">
        <f t="shared" si="276"/>
        <v>5.8969589739783841E-2</v>
      </c>
      <c r="AG124" s="2">
        <f t="shared" si="251"/>
        <v>10.218015976086015</v>
      </c>
      <c r="AH124" s="2">
        <f t="shared" si="218"/>
        <v>89.781984023913992</v>
      </c>
      <c r="AI124" s="2">
        <v>2130</v>
      </c>
      <c r="AJ124" s="2">
        <f t="shared" si="219"/>
        <v>35.5</v>
      </c>
      <c r="AK124" s="35">
        <v>34957</v>
      </c>
      <c r="AL124" s="35">
        <v>1490</v>
      </c>
      <c r="AM124" s="35">
        <v>673</v>
      </c>
      <c r="AN124" s="2">
        <f t="shared" si="252"/>
        <v>6740</v>
      </c>
      <c r="AO124" s="2">
        <f t="shared" si="203"/>
        <v>6.9108293096172224E-2</v>
      </c>
      <c r="AP124" s="2">
        <f t="shared" si="253"/>
        <v>6.1625533085069435E-5</v>
      </c>
      <c r="AQ124" s="2">
        <f t="shared" si="254"/>
        <v>0.61780050863337199</v>
      </c>
      <c r="AR124" s="2">
        <f t="shared" si="220"/>
        <v>2.7400077553659048</v>
      </c>
      <c r="AS124" s="2">
        <f t="shared" si="221"/>
        <v>2.6567124802690861E-5</v>
      </c>
      <c r="AT124" s="2">
        <f t="shared" si="204"/>
        <v>4.8572632188252432E-3</v>
      </c>
      <c r="AU124" s="2">
        <f t="shared" si="222"/>
        <v>0.42418039015446174</v>
      </c>
      <c r="AV124" s="2">
        <f t="shared" si="277"/>
        <v>0.26633738313259725</v>
      </c>
      <c r="AW124" s="2">
        <f t="shared" si="277"/>
        <v>1.1812332381232304</v>
      </c>
      <c r="AX124" s="2">
        <f t="shared" si="255"/>
        <v>12.670907248660043</v>
      </c>
      <c r="AY124" s="2">
        <f t="shared" si="256"/>
        <v>87.329092751339957</v>
      </c>
      <c r="BQ124" s="10">
        <v>1230</v>
      </c>
      <c r="BR124" s="2">
        <f t="shared" si="226"/>
        <v>20.5</v>
      </c>
      <c r="BS124" s="11">
        <v>25157</v>
      </c>
      <c r="BT124" s="11">
        <v>1190</v>
      </c>
      <c r="BU124" s="11">
        <v>702</v>
      </c>
      <c r="BV124" s="2">
        <f t="shared" si="266"/>
        <v>7010</v>
      </c>
      <c r="BW124" s="2">
        <f t="shared" si="227"/>
        <v>5.6343717837706676E-2</v>
      </c>
      <c r="BX124" s="2">
        <f t="shared" si="267"/>
        <v>5.0243053216658429E-5</v>
      </c>
      <c r="BY124" s="2">
        <f t="shared" si="268"/>
        <v>3.0111680154743442E-2</v>
      </c>
      <c r="BZ124" s="2">
        <f t="shared" si="228"/>
        <v>0.13318801929700219</v>
      </c>
      <c r="CA124" s="2">
        <f t="shared" si="229"/>
        <v>4.3782123152842059E-5</v>
      </c>
      <c r="CB124" s="2">
        <f t="shared" si="230"/>
        <v>7.8496430685331686E-3</v>
      </c>
      <c r="CC124" s="2">
        <f t="shared" si="231"/>
        <v>0.69715523146366565</v>
      </c>
      <c r="CD124" s="2">
        <f t="shared" si="278"/>
        <v>2.6239513812764442E-2</v>
      </c>
      <c r="CE124" s="2">
        <f t="shared" si="278"/>
        <v>0.11606090573753314</v>
      </c>
      <c r="CF124" s="2">
        <f t="shared" si="269"/>
        <v>11.186378109553937</v>
      </c>
      <c r="CG124" s="2">
        <f t="shared" si="270"/>
        <v>88.813621890446058</v>
      </c>
      <c r="EX124" s="2"/>
      <c r="EY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</row>
    <row r="125" spans="1:255" x14ac:dyDescent="0.25">
      <c r="A125" s="34">
        <v>1620</v>
      </c>
      <c r="B125" s="2">
        <f t="shared" si="206"/>
        <v>27</v>
      </c>
      <c r="C125" s="35">
        <v>24285</v>
      </c>
      <c r="D125" s="35">
        <v>1740</v>
      </c>
      <c r="E125" s="35">
        <v>676</v>
      </c>
      <c r="F125" s="2">
        <f t="shared" si="243"/>
        <v>6760</v>
      </c>
      <c r="G125" s="2">
        <f t="shared" si="244"/>
        <v>5.1092938798937351E-2</v>
      </c>
      <c r="H125" s="2">
        <f t="shared" si="245"/>
        <v>4.5560806804845511E-5</v>
      </c>
      <c r="I125" s="2">
        <f t="shared" si="246"/>
        <v>2.763703344465885E-2</v>
      </c>
      <c r="J125" s="2">
        <f t="shared" si="207"/>
        <v>0.12214831495310154</v>
      </c>
      <c r="K125" s="2">
        <f t="shared" si="208"/>
        <v>1.6690627506789411E-5</v>
      </c>
      <c r="L125" s="2">
        <f t="shared" si="201"/>
        <v>2.838034035776225E-3</v>
      </c>
      <c r="M125" s="2">
        <f t="shared" si="209"/>
        <v>0.26556523537042614</v>
      </c>
      <c r="N125" s="2">
        <f t="shared" si="275"/>
        <v>1.0124478975829366E-2</v>
      </c>
      <c r="O125" s="2">
        <f t="shared" si="275"/>
        <v>4.4747496114300338E-2</v>
      </c>
      <c r="P125" s="2">
        <f t="shared" si="247"/>
        <v>6.426338788501571</v>
      </c>
      <c r="Q125" s="2">
        <f t="shared" si="248"/>
        <v>93.573661211498433</v>
      </c>
      <c r="R125" s="34">
        <v>1930</v>
      </c>
      <c r="S125" s="2">
        <f t="shared" si="211"/>
        <v>32.166666666666664</v>
      </c>
      <c r="T125" s="35">
        <v>23591</v>
      </c>
      <c r="U125" s="35">
        <v>1900</v>
      </c>
      <c r="V125" s="35">
        <v>675</v>
      </c>
      <c r="W125" s="2">
        <f t="shared" si="249"/>
        <v>6750</v>
      </c>
      <c r="X125" s="2">
        <f t="shared" si="212"/>
        <v>6.7446180671592207E-2</v>
      </c>
      <c r="Y125" s="2">
        <f t="shared" si="213"/>
        <v>6.0143387316116364E-5</v>
      </c>
      <c r="Z125" s="2">
        <f t="shared" si="250"/>
        <v>3.6069971038303131E-2</v>
      </c>
      <c r="AA125" s="2">
        <f t="shared" si="214"/>
        <v>0.1590891775091878</v>
      </c>
      <c r="AB125" s="2">
        <f t="shared" si="215"/>
        <v>2.2275402589689724E-5</v>
      </c>
      <c r="AC125" s="2">
        <f t="shared" si="202"/>
        <v>3.9420199659245692E-3</v>
      </c>
      <c r="AD125" s="2">
        <f t="shared" si="216"/>
        <v>0.35369010145585467</v>
      </c>
      <c r="AE125" s="2">
        <f t="shared" si="276"/>
        <v>1.3359292885409992E-2</v>
      </c>
      <c r="AF125" s="2">
        <f t="shared" si="276"/>
        <v>5.8922113216761905E-2</v>
      </c>
      <c r="AG125" s="2">
        <f t="shared" si="251"/>
        <v>10.276938089302776</v>
      </c>
      <c r="AH125" s="2">
        <f t="shared" si="218"/>
        <v>89.723061910697226</v>
      </c>
      <c r="AI125" s="2">
        <v>2140</v>
      </c>
      <c r="AJ125" s="2">
        <f t="shared" si="219"/>
        <v>35.666666666666664</v>
      </c>
      <c r="AK125" s="35">
        <v>34149</v>
      </c>
      <c r="AL125" s="35">
        <v>1500</v>
      </c>
      <c r="AM125" s="35">
        <v>674</v>
      </c>
      <c r="AN125" s="2">
        <f t="shared" si="252"/>
        <v>6735</v>
      </c>
      <c r="AO125" s="2">
        <f t="shared" si="203"/>
        <v>6.7510916295482615E-2</v>
      </c>
      <c r="AP125" s="2">
        <f t="shared" si="253"/>
        <v>6.0201113634523471E-5</v>
      </c>
      <c r="AQ125" s="2">
        <f t="shared" si="254"/>
        <v>3.6547994015877869E-2</v>
      </c>
      <c r="AR125" s="2">
        <f t="shared" si="220"/>
        <v>0.16209405082571768</v>
      </c>
      <c r="AS125" s="2">
        <f t="shared" si="221"/>
        <v>2.5953049314503263E-5</v>
      </c>
      <c r="AT125" s="2">
        <f t="shared" si="204"/>
        <v>4.7487918204821523E-3</v>
      </c>
      <c r="AU125" s="2">
        <f t="shared" si="222"/>
        <v>0.4143758372682072</v>
      </c>
      <c r="AV125" s="2">
        <f t="shared" si="277"/>
        <v>1.5756052235158236E-2</v>
      </c>
      <c r="AW125" s="2">
        <f t="shared" si="277"/>
        <v>6.9879685618555731E-2</v>
      </c>
      <c r="AX125" s="2">
        <f t="shared" si="255"/>
        <v>12.740786934278599</v>
      </c>
      <c r="AY125" s="2">
        <f t="shared" si="256"/>
        <v>87.259213065721397</v>
      </c>
      <c r="BQ125" s="10">
        <v>1240</v>
      </c>
      <c r="BR125" s="2">
        <f t="shared" si="226"/>
        <v>20.666666666666668</v>
      </c>
      <c r="BS125" s="11">
        <v>25358</v>
      </c>
      <c r="BT125" s="11">
        <v>1200</v>
      </c>
      <c r="BU125" s="11">
        <v>703</v>
      </c>
      <c r="BV125" s="2">
        <f t="shared" si="266"/>
        <v>7025</v>
      </c>
      <c r="BW125" s="2">
        <f t="shared" si="227"/>
        <v>5.6793894221432044E-2</v>
      </c>
      <c r="BX125" s="2">
        <f t="shared" si="267"/>
        <v>5.064448636435285E-5</v>
      </c>
      <c r="BY125" s="2">
        <f t="shared" si="268"/>
        <v>3.0266261874303382E-2</v>
      </c>
      <c r="BZ125" s="2">
        <f t="shared" si="228"/>
        <v>0.13387175507467747</v>
      </c>
      <c r="CA125" s="2">
        <f t="shared" si="229"/>
        <v>4.413193460705844E-5</v>
      </c>
      <c r="CB125" s="2">
        <f t="shared" si="230"/>
        <v>7.9227668909326379E-3</v>
      </c>
      <c r="CC125" s="2">
        <f t="shared" si="231"/>
        <v>0.70272537899811749</v>
      </c>
      <c r="CD125" s="2">
        <f t="shared" si="278"/>
        <v>2.6374217327970149E-2</v>
      </c>
      <c r="CE125" s="2">
        <f t="shared" si="278"/>
        <v>0.11665671753848193</v>
      </c>
      <c r="CF125" s="2">
        <f t="shared" si="269"/>
        <v>11.30303482709242</v>
      </c>
      <c r="CG125" s="2">
        <f t="shared" si="270"/>
        <v>88.696965172907582</v>
      </c>
      <c r="EX125" s="2"/>
      <c r="EY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</row>
    <row r="126" spans="1:255" x14ac:dyDescent="0.25">
      <c r="A126" s="34">
        <v>1630</v>
      </c>
      <c r="B126" s="2">
        <f t="shared" si="206"/>
        <v>27.166666666666668</v>
      </c>
      <c r="C126" s="35">
        <v>24172</v>
      </c>
      <c r="D126" s="35">
        <v>1750</v>
      </c>
      <c r="E126" s="35">
        <v>676</v>
      </c>
      <c r="F126" s="2">
        <f t="shared" si="243"/>
        <v>6760</v>
      </c>
      <c r="G126" s="2">
        <f t="shared" si="244"/>
        <v>5.0855199367836681E-2</v>
      </c>
      <c r="H126" s="2">
        <f t="shared" si="245"/>
        <v>4.5348808815595052E-5</v>
      </c>
      <c r="I126" s="2">
        <f t="shared" si="246"/>
        <v>2.7272884686132169E-2</v>
      </c>
      <c r="J126" s="2">
        <f t="shared" si="207"/>
        <v>0.12053887458623415</v>
      </c>
      <c r="K126" s="2">
        <f t="shared" si="208"/>
        <v>1.6612964714602172E-5</v>
      </c>
      <c r="L126" s="2">
        <f t="shared" si="201"/>
        <v>2.8261621225711096E-3</v>
      </c>
      <c r="M126" s="2">
        <f t="shared" si="209"/>
        <v>0.26432953960773897</v>
      </c>
      <c r="N126" s="2">
        <f t="shared" si="275"/>
        <v>9.9910776664174743E-3</v>
      </c>
      <c r="O126" s="2">
        <f t="shared" si="275"/>
        <v>4.4157897914847088E-2</v>
      </c>
      <c r="P126" s="2">
        <f t="shared" si="247"/>
        <v>6.4704966864164177</v>
      </c>
      <c r="Q126" s="2">
        <f t="shared" si="248"/>
        <v>93.529503313583575</v>
      </c>
      <c r="R126" s="34">
        <v>1940</v>
      </c>
      <c r="S126" s="2">
        <f t="shared" si="211"/>
        <v>32.333333333333336</v>
      </c>
      <c r="T126" s="35">
        <v>23573</v>
      </c>
      <c r="U126" s="35">
        <v>1910</v>
      </c>
      <c r="V126" s="35">
        <v>675</v>
      </c>
      <c r="W126" s="2">
        <f t="shared" si="249"/>
        <v>6750</v>
      </c>
      <c r="X126" s="2">
        <f t="shared" si="212"/>
        <v>6.7394719044188159E-2</v>
      </c>
      <c r="Y126" s="2">
        <f t="shared" si="213"/>
        <v>6.0097497740782974E-5</v>
      </c>
      <c r="Z126" s="2">
        <f t="shared" si="250"/>
        <v>3.6072265517069803E-2</v>
      </c>
      <c r="AA126" s="2">
        <f t="shared" si="214"/>
        <v>0.15909929747128632</v>
      </c>
      <c r="AB126" s="2">
        <f t="shared" si="215"/>
        <v>2.2258406394250177E-5</v>
      </c>
      <c r="AC126" s="2">
        <f t="shared" si="202"/>
        <v>3.9416008504167821E-3</v>
      </c>
      <c r="AD126" s="2">
        <f t="shared" si="216"/>
        <v>0.35342023490394059</v>
      </c>
      <c r="AE126" s="2">
        <f t="shared" si="276"/>
        <v>1.3360142695181971E-2</v>
      </c>
      <c r="AF126" s="2">
        <f t="shared" si="276"/>
        <v>5.8925861363316269E-2</v>
      </c>
      <c r="AG126" s="2">
        <f t="shared" si="251"/>
        <v>10.335863950666093</v>
      </c>
      <c r="AH126" s="2">
        <f t="shared" si="218"/>
        <v>89.664136049333905</v>
      </c>
      <c r="AI126" s="2">
        <v>2150</v>
      </c>
      <c r="AJ126" s="2">
        <f t="shared" si="219"/>
        <v>35.833333333333336</v>
      </c>
      <c r="AK126" s="35">
        <v>36006</v>
      </c>
      <c r="AL126" s="35">
        <v>1510</v>
      </c>
      <c r="AM126" s="35">
        <v>674</v>
      </c>
      <c r="AN126" s="2">
        <f t="shared" si="252"/>
        <v>6740</v>
      </c>
      <c r="AO126" s="2">
        <f t="shared" si="203"/>
        <v>7.1182115204988336E-2</v>
      </c>
      <c r="AP126" s="2">
        <f t="shared" si="253"/>
        <v>6.3474810317275813E-5</v>
      </c>
      <c r="AQ126" s="2">
        <f t="shared" si="254"/>
        <v>3.7102777185539781E-2</v>
      </c>
      <c r="AR126" s="2">
        <f t="shared" si="220"/>
        <v>0.16455457030761764</v>
      </c>
      <c r="AS126" s="2">
        <f t="shared" si="221"/>
        <v>2.7364358945152255E-5</v>
      </c>
      <c r="AT126" s="2">
        <f t="shared" si="204"/>
        <v>5.011101924734163E-3</v>
      </c>
      <c r="AU126" s="2">
        <f t="shared" si="222"/>
        <v>0.43690932081990885</v>
      </c>
      <c r="AV126" s="2">
        <f t="shared" si="277"/>
        <v>1.5995222477896653E-2</v>
      </c>
      <c r="AW126" s="2">
        <f t="shared" si="277"/>
        <v>7.094042984067632E-2</v>
      </c>
      <c r="AX126" s="2">
        <f t="shared" si="255"/>
        <v>12.811727364119276</v>
      </c>
      <c r="AY126" s="2">
        <f t="shared" si="256"/>
        <v>87.188272635880722</v>
      </c>
      <c r="BQ126" s="10">
        <v>1250</v>
      </c>
      <c r="BR126" s="2">
        <f t="shared" si="226"/>
        <v>20.833333333333332</v>
      </c>
      <c r="BS126" s="11">
        <v>25020</v>
      </c>
      <c r="BT126" s="11">
        <v>1210</v>
      </c>
      <c r="BU126" s="11">
        <v>702</v>
      </c>
      <c r="BV126" s="2">
        <f t="shared" si="266"/>
        <v>7025</v>
      </c>
      <c r="BW126" s="2">
        <f t="shared" si="227"/>
        <v>5.6036881198053071E-2</v>
      </c>
      <c r="BX126" s="2">
        <f t="shared" si="267"/>
        <v>4.9969439578677666E-5</v>
      </c>
      <c r="BY126" s="2">
        <f t="shared" si="268"/>
        <v>3.0184177782909157E-2</v>
      </c>
      <c r="BZ126" s="2">
        <f t="shared" si="228"/>
        <v>0.13350868607645458</v>
      </c>
      <c r="CA126" s="2">
        <f t="shared" si="229"/>
        <v>4.3543694450216976E-5</v>
      </c>
      <c r="CB126" s="2">
        <f t="shared" si="230"/>
        <v>7.8274302594607079E-3</v>
      </c>
      <c r="CC126" s="2">
        <f t="shared" si="231"/>
        <v>0.69335866324366657</v>
      </c>
      <c r="CD126" s="2">
        <f t="shared" si="278"/>
        <v>2.6302688717182627E-2</v>
      </c>
      <c r="CE126" s="2">
        <f t="shared" si="278"/>
        <v>0.11634033685348201</v>
      </c>
      <c r="CF126" s="2">
        <f t="shared" si="269"/>
        <v>11.419375163945901</v>
      </c>
      <c r="CG126" s="2">
        <f t="shared" si="270"/>
        <v>88.580624836054099</v>
      </c>
      <c r="EX126" s="2"/>
      <c r="EY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</row>
    <row r="127" spans="1:255" x14ac:dyDescent="0.25">
      <c r="A127" s="34">
        <v>1640</v>
      </c>
      <c r="B127" s="2">
        <f t="shared" si="206"/>
        <v>27.333333333333332</v>
      </c>
      <c r="C127" s="35">
        <v>24353</v>
      </c>
      <c r="D127" s="35">
        <v>1760</v>
      </c>
      <c r="E127" s="35">
        <v>675</v>
      </c>
      <c r="F127" s="2">
        <f t="shared" si="243"/>
        <v>6755</v>
      </c>
      <c r="G127" s="2">
        <f t="shared" si="244"/>
        <v>5.1236003235351921E-2</v>
      </c>
      <c r="H127" s="2">
        <f t="shared" si="245"/>
        <v>4.5688380816075885E-5</v>
      </c>
      <c r="I127" s="2">
        <f t="shared" si="246"/>
        <v>2.7311156889501281E-2</v>
      </c>
      <c r="J127" s="2">
        <f t="shared" si="207"/>
        <v>0.12070802751505486</v>
      </c>
      <c r="K127" s="2">
        <f t="shared" si="208"/>
        <v>1.6737362638371117E-5</v>
      </c>
      <c r="L127" s="2">
        <f t="shared" si="201"/>
        <v>2.8486712568672533E-3</v>
      </c>
      <c r="M127" s="2">
        <f t="shared" si="209"/>
        <v>0.26630883990018483</v>
      </c>
      <c r="N127" s="2">
        <f t="shared" si="275"/>
        <v>1.0005098205891986E-2</v>
      </c>
      <c r="O127" s="2">
        <f t="shared" si="275"/>
        <v>4.4219864958993653E-2</v>
      </c>
      <c r="P127" s="2">
        <f t="shared" si="247"/>
        <v>6.5147165513754111</v>
      </c>
      <c r="Q127" s="2">
        <f t="shared" si="248"/>
        <v>93.485283448624585</v>
      </c>
      <c r="R127" s="34">
        <v>1950</v>
      </c>
      <c r="S127" s="2">
        <f t="shared" si="211"/>
        <v>32.5</v>
      </c>
      <c r="T127" s="35">
        <v>23956</v>
      </c>
      <c r="U127" s="35">
        <v>1920</v>
      </c>
      <c r="V127" s="35">
        <v>675</v>
      </c>
      <c r="W127" s="2">
        <f t="shared" si="249"/>
        <v>6750</v>
      </c>
      <c r="X127" s="2">
        <f t="shared" si="212"/>
        <v>6.8489708116174081E-2</v>
      </c>
      <c r="Y127" s="2">
        <f t="shared" si="213"/>
        <v>6.107392592704351E-5</v>
      </c>
      <c r="Z127" s="2">
        <f t="shared" si="250"/>
        <v>3.6351427100347944E-2</v>
      </c>
      <c r="AA127" s="2">
        <f t="shared" si="214"/>
        <v>0.16033055952660433</v>
      </c>
      <c r="AB127" s="2">
        <f t="shared" si="215"/>
        <v>2.2620047663880591E-5</v>
      </c>
      <c r="AC127" s="2">
        <f t="shared" si="202"/>
        <v>4.0082961978777929E-3</v>
      </c>
      <c r="AD127" s="2">
        <f t="shared" si="216"/>
        <v>0.35916239542522377</v>
      </c>
      <c r="AE127" s="2">
        <f t="shared" si="276"/>
        <v>1.346353621743923E-2</v>
      </c>
      <c r="AF127" s="2">
        <f t="shared" si="276"/>
        <v>5.9381885860763692E-2</v>
      </c>
      <c r="AG127" s="2">
        <f t="shared" si="251"/>
        <v>10.395245836526858</v>
      </c>
      <c r="AH127" s="2">
        <f t="shared" si="218"/>
        <v>89.604754163473146</v>
      </c>
      <c r="AI127" s="2">
        <v>2160</v>
      </c>
      <c r="AJ127" s="2">
        <f t="shared" si="219"/>
        <v>36</v>
      </c>
      <c r="AK127" s="35">
        <v>34447</v>
      </c>
      <c r="AL127" s="35">
        <v>1520</v>
      </c>
      <c r="AM127" s="35">
        <v>674</v>
      </c>
      <c r="AN127" s="2">
        <f t="shared" si="252"/>
        <v>6740</v>
      </c>
      <c r="AO127" s="2">
        <f t="shared" si="203"/>
        <v>6.8100047838311209E-2</v>
      </c>
      <c r="AP127" s="2">
        <f t="shared" si="253"/>
        <v>6.0726456451680273E-5</v>
      </c>
      <c r="AQ127" s="2">
        <f t="shared" si="254"/>
        <v>3.7260380030686831E-2</v>
      </c>
      <c r="AR127" s="2">
        <f t="shared" si="220"/>
        <v>0.16525355486968268</v>
      </c>
      <c r="AS127" s="2">
        <f t="shared" si="221"/>
        <v>2.6179527650493242E-5</v>
      </c>
      <c r="AT127" s="2">
        <f t="shared" si="204"/>
        <v>4.7980500332637198E-3</v>
      </c>
      <c r="AU127" s="2">
        <f t="shared" si="222"/>
        <v>0.41799187286239503</v>
      </c>
      <c r="AV127" s="2">
        <f t="shared" si="277"/>
        <v>1.6063165978693651E-2</v>
      </c>
      <c r="AW127" s="2">
        <f t="shared" si="277"/>
        <v>7.1241766140192009E-2</v>
      </c>
      <c r="AX127" s="2">
        <f t="shared" si="255"/>
        <v>12.882969130259468</v>
      </c>
      <c r="AY127" s="2">
        <f t="shared" si="256"/>
        <v>87.117030869740532</v>
      </c>
      <c r="BQ127" s="10">
        <v>1260</v>
      </c>
      <c r="BR127" s="2">
        <f t="shared" si="226"/>
        <v>21</v>
      </c>
      <c r="BS127" s="11">
        <v>25274</v>
      </c>
      <c r="BT127" s="11">
        <v>1220</v>
      </c>
      <c r="BU127" s="11">
        <v>702</v>
      </c>
      <c r="BV127" s="2">
        <f t="shared" si="266"/>
        <v>7020</v>
      </c>
      <c r="BW127" s="2">
        <f t="shared" si="227"/>
        <v>5.6605760807337861E-2</v>
      </c>
      <c r="BX127" s="2">
        <f t="shared" si="267"/>
        <v>5.0476723257853689E-5</v>
      </c>
      <c r="BY127" s="2">
        <f t="shared" si="268"/>
        <v>3.0133848850959412E-2</v>
      </c>
      <c r="BZ127" s="2">
        <f t="shared" si="228"/>
        <v>0.13328607442790913</v>
      </c>
      <c r="CA127" s="2">
        <f t="shared" si="229"/>
        <v>4.3985744745594879E-5</v>
      </c>
      <c r="CB127" s="2">
        <f t="shared" si="230"/>
        <v>7.9172744602920651E-3</v>
      </c>
      <c r="CC127" s="2">
        <f t="shared" si="231"/>
        <v>0.70039755614789889</v>
      </c>
      <c r="CD127" s="2">
        <f t="shared" si="278"/>
        <v>2.6258831758743561E-2</v>
      </c>
      <c r="CE127" s="2">
        <f t="shared" si="278"/>
        <v>0.11614635161596379</v>
      </c>
      <c r="CF127" s="2">
        <f t="shared" si="269"/>
        <v>11.535521515561864</v>
      </c>
      <c r="CG127" s="2">
        <f t="shared" si="270"/>
        <v>88.464478484438132</v>
      </c>
      <c r="EX127" s="2"/>
      <c r="EY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  <c r="IU127" s="2"/>
    </row>
    <row r="128" spans="1:255" x14ac:dyDescent="0.25">
      <c r="A128" s="34">
        <v>1650</v>
      </c>
      <c r="B128" s="2">
        <f t="shared" si="206"/>
        <v>27.5</v>
      </c>
      <c r="C128" s="35">
        <v>24022</v>
      </c>
      <c r="D128" s="35">
        <v>1770</v>
      </c>
      <c r="E128" s="35">
        <v>675</v>
      </c>
      <c r="F128" s="2">
        <f t="shared" si="243"/>
        <v>6750</v>
      </c>
      <c r="G128" s="2">
        <f t="shared" si="244"/>
        <v>5.0539616052216317E-2</v>
      </c>
      <c r="H128" s="2">
        <f t="shared" si="245"/>
        <v>4.506739555552805E-5</v>
      </c>
      <c r="I128" s="2">
        <f t="shared" si="246"/>
        <v>2.7226732911481179E-2</v>
      </c>
      <c r="J128" s="2">
        <f t="shared" si="207"/>
        <v>0.12033489605442096</v>
      </c>
      <c r="K128" s="2">
        <f t="shared" si="208"/>
        <v>1.6509872512583702E-5</v>
      </c>
      <c r="L128" s="2">
        <f t="shared" si="201"/>
        <v>2.8112784801883829E-3</v>
      </c>
      <c r="M128" s="2">
        <f t="shared" si="209"/>
        <v>0.26268923549797718</v>
      </c>
      <c r="N128" s="2">
        <f t="shared" si="275"/>
        <v>9.9741705452864454E-3</v>
      </c>
      <c r="O128" s="2">
        <f t="shared" si="275"/>
        <v>4.408317294984683E-2</v>
      </c>
      <c r="P128" s="2">
        <f t="shared" si="247"/>
        <v>6.558799724325258</v>
      </c>
      <c r="Q128" s="2">
        <f t="shared" si="248"/>
        <v>93.441200275674746</v>
      </c>
      <c r="R128" s="34">
        <v>2000</v>
      </c>
      <c r="S128" s="2">
        <f t="shared" si="211"/>
        <v>33.333333333333336</v>
      </c>
      <c r="T128" s="35">
        <v>23699</v>
      </c>
      <c r="U128" s="35">
        <v>1930</v>
      </c>
      <c r="V128" s="35">
        <v>676</v>
      </c>
      <c r="W128" s="2">
        <f t="shared" si="249"/>
        <v>6755</v>
      </c>
      <c r="X128" s="2">
        <f t="shared" si="212"/>
        <v>6.775495043601644E-2</v>
      </c>
      <c r="Y128" s="2">
        <f t="shared" si="213"/>
        <v>6.0418724768116728E-5</v>
      </c>
      <c r="Z128" s="2">
        <f t="shared" si="250"/>
        <v>0.18223897604274036</v>
      </c>
      <c r="AA128" s="2">
        <f t="shared" si="214"/>
        <v>0.8037779896737075</v>
      </c>
      <c r="AB128" s="2">
        <f t="shared" si="215"/>
        <v>2.2377379762327023E-5</v>
      </c>
      <c r="AC128" s="2">
        <f t="shared" si="202"/>
        <v>3.9785131234048214E-3</v>
      </c>
      <c r="AD128" s="2">
        <f t="shared" si="216"/>
        <v>0.35530930076733919</v>
      </c>
      <c r="AE128" s="2">
        <f t="shared" si="276"/>
        <v>6.7496141139311419E-2</v>
      </c>
      <c r="AF128" s="2">
        <f t="shared" si="276"/>
        <v>0.29769654008023455</v>
      </c>
      <c r="AG128" s="2">
        <f t="shared" si="251"/>
        <v>10.692942376607093</v>
      </c>
      <c r="AH128" s="2">
        <f t="shared" si="218"/>
        <v>89.307057623392907</v>
      </c>
      <c r="AI128" s="2">
        <v>2170</v>
      </c>
      <c r="AJ128" s="2">
        <f t="shared" si="219"/>
        <v>36.166666666666664</v>
      </c>
      <c r="AK128" s="35">
        <v>34569</v>
      </c>
      <c r="AL128" s="35">
        <v>1530</v>
      </c>
      <c r="AM128" s="35">
        <v>675</v>
      </c>
      <c r="AN128" s="2">
        <f t="shared" si="252"/>
        <v>6745</v>
      </c>
      <c r="AO128" s="2">
        <f t="shared" si="203"/>
        <v>6.8341235919603449E-2</v>
      </c>
      <c r="AP128" s="2">
        <f t="shared" si="253"/>
        <v>6.0941529685549835E-5</v>
      </c>
      <c r="AQ128" s="2">
        <f t="shared" si="254"/>
        <v>3.6500395841169035E-2</v>
      </c>
      <c r="AR128" s="2">
        <f t="shared" si="220"/>
        <v>0.16188294810563095</v>
      </c>
      <c r="AS128" s="2">
        <f t="shared" si="221"/>
        <v>2.627224696925424E-5</v>
      </c>
      <c r="AT128" s="2">
        <f t="shared" si="204"/>
        <v>4.8189035368807432E-3</v>
      </c>
      <c r="AU128" s="2">
        <f t="shared" si="222"/>
        <v>0.41947226327343845</v>
      </c>
      <c r="AV128" s="2">
        <f t="shared" si="277"/>
        <v>1.5735532385924247E-2</v>
      </c>
      <c r="AW128" s="2">
        <f t="shared" si="277"/>
        <v>6.9788678011319466E-2</v>
      </c>
      <c r="AX128" s="2">
        <f t="shared" si="255"/>
        <v>12.952757808270787</v>
      </c>
      <c r="AY128" s="2">
        <f t="shared" si="256"/>
        <v>87.047242191729211</v>
      </c>
      <c r="BQ128" s="10">
        <v>1270</v>
      </c>
      <c r="BR128" s="2">
        <f t="shared" si="226"/>
        <v>21.166666666666668</v>
      </c>
      <c r="BS128" s="11">
        <v>25305</v>
      </c>
      <c r="BT128" s="11">
        <v>1230</v>
      </c>
      <c r="BU128" s="11">
        <v>702</v>
      </c>
      <c r="BV128" s="2">
        <f t="shared" si="266"/>
        <v>7020</v>
      </c>
      <c r="BW128" s="2">
        <f t="shared" si="227"/>
        <v>5.6675190995872621E-2</v>
      </c>
      <c r="BX128" s="2">
        <f t="shared" si="267"/>
        <v>5.0538635832871241E-5</v>
      </c>
      <c r="BY128" s="2">
        <f t="shared" si="268"/>
        <v>3.0304607727217478E-2</v>
      </c>
      <c r="BZ128" s="2">
        <f t="shared" si="228"/>
        <v>0.13404136394975974</v>
      </c>
      <c r="CA128" s="2">
        <f t="shared" si="229"/>
        <v>4.4039695765896912E-5</v>
      </c>
      <c r="CB128" s="2">
        <f t="shared" si="230"/>
        <v>7.9374657206865117E-3</v>
      </c>
      <c r="CC128" s="2">
        <f t="shared" si="231"/>
        <v>0.70125663362833679</v>
      </c>
      <c r="CD128" s="2">
        <f t="shared" si="278"/>
        <v>2.6407632153447536E-2</v>
      </c>
      <c r="CE128" s="2">
        <f t="shared" si="278"/>
        <v>0.1168045158146863</v>
      </c>
      <c r="CF128" s="2">
        <f t="shared" si="269"/>
        <v>11.652326031376552</v>
      </c>
      <c r="CG128" s="2">
        <f t="shared" si="270"/>
        <v>88.347673968623454</v>
      </c>
      <c r="EX128" s="2"/>
      <c r="EY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  <c r="IT128" s="2"/>
      <c r="IU128" s="2"/>
    </row>
    <row r="129" spans="1:255" x14ac:dyDescent="0.25">
      <c r="A129" s="34">
        <v>1660</v>
      </c>
      <c r="B129" s="2">
        <f t="shared" si="206"/>
        <v>27.666666666666668</v>
      </c>
      <c r="C129" s="35">
        <v>24105</v>
      </c>
      <c r="D129" s="35">
        <v>1780</v>
      </c>
      <c r="E129" s="35">
        <v>677</v>
      </c>
      <c r="F129" s="2">
        <f t="shared" si="243"/>
        <v>6760</v>
      </c>
      <c r="G129" s="2">
        <f t="shared" si="244"/>
        <v>5.0714238820192915E-2</v>
      </c>
      <c r="H129" s="2">
        <f t="shared" si="245"/>
        <v>4.5223110892765142E-5</v>
      </c>
      <c r="I129" s="2">
        <f t="shared" si="246"/>
        <v>2.7087151934487956E-2</v>
      </c>
      <c r="J129" s="2">
        <f t="shared" si="207"/>
        <v>0.11971798537283966</v>
      </c>
      <c r="K129" s="2">
        <f t="shared" si="208"/>
        <v>1.6566916864367259E-5</v>
      </c>
      <c r="L129" s="2">
        <f t="shared" si="201"/>
        <v>2.8223165851299688E-3</v>
      </c>
      <c r="M129" s="2">
        <f t="shared" si="209"/>
        <v>0.26359687043871216</v>
      </c>
      <c r="N129" s="2">
        <f t="shared" si="275"/>
        <v>9.923036813085288E-3</v>
      </c>
      <c r="O129" s="2">
        <f t="shared" si="275"/>
        <v>4.3857175494724107E-2</v>
      </c>
      <c r="P129" s="2">
        <f t="shared" si="247"/>
        <v>6.6026568998199817</v>
      </c>
      <c r="Q129" s="2">
        <f t="shared" si="248"/>
        <v>93.397343100180024</v>
      </c>
      <c r="R129" s="34">
        <v>2030</v>
      </c>
      <c r="S129" s="2">
        <f t="shared" si="211"/>
        <v>33.833333333333336</v>
      </c>
      <c r="T129" s="35">
        <v>23902</v>
      </c>
      <c r="U129" s="35">
        <v>1940</v>
      </c>
      <c r="V129" s="35">
        <v>676</v>
      </c>
      <c r="W129" s="2">
        <f t="shared" si="249"/>
        <v>6760</v>
      </c>
      <c r="X129" s="2">
        <f t="shared" si="212"/>
        <v>6.8335323233961978E-2</v>
      </c>
      <c r="Y129" s="2">
        <f t="shared" si="213"/>
        <v>6.0936257201043342E-5</v>
      </c>
      <c r="Z129" s="2">
        <f t="shared" si="250"/>
        <v>0.10921948377224407</v>
      </c>
      <c r="AA129" s="2">
        <f t="shared" si="214"/>
        <v>0.48172031585090541</v>
      </c>
      <c r="AB129" s="2">
        <f t="shared" si="215"/>
        <v>2.2569059077561945E-5</v>
      </c>
      <c r="AC129" s="2">
        <f t="shared" si="202"/>
        <v>4.0206244292423929E-3</v>
      </c>
      <c r="AD129" s="2">
        <f t="shared" si="216"/>
        <v>0.35835279576948148</v>
      </c>
      <c r="AE129" s="2">
        <f t="shared" si="276"/>
        <v>4.0451794955900074E-2</v>
      </c>
      <c r="AF129" s="2">
        <f t="shared" si="276"/>
        <v>0.17841552413420522</v>
      </c>
      <c r="AG129" s="2">
        <f t="shared" si="251"/>
        <v>10.871357900741298</v>
      </c>
      <c r="AH129" s="2">
        <f t="shared" si="218"/>
        <v>89.128642099258698</v>
      </c>
      <c r="AI129" s="2">
        <v>2180</v>
      </c>
      <c r="AJ129" s="2">
        <f t="shared" si="219"/>
        <v>36.333333333333336</v>
      </c>
      <c r="AK129" s="35">
        <v>33679</v>
      </c>
      <c r="AL129" s="35">
        <v>1540</v>
      </c>
      <c r="AM129" s="35">
        <v>676</v>
      </c>
      <c r="AN129" s="2">
        <f t="shared" si="252"/>
        <v>6755</v>
      </c>
      <c r="AO129" s="2">
        <f t="shared" si="203"/>
        <v>6.658174909706166E-2</v>
      </c>
      <c r="AP129" s="2">
        <f t="shared" si="253"/>
        <v>5.9372552815517735E-5</v>
      </c>
      <c r="AQ129" s="2">
        <f t="shared" si="254"/>
        <v>3.6094224750320272E-2</v>
      </c>
      <c r="AR129" s="2">
        <f t="shared" si="220"/>
        <v>0.16008153822755739</v>
      </c>
      <c r="AS129" s="2">
        <f t="shared" si="221"/>
        <v>2.5595851938948578E-5</v>
      </c>
      <c r="AT129" s="2">
        <f t="shared" si="204"/>
        <v>4.6985630008258344E-3</v>
      </c>
      <c r="AU129" s="2">
        <f t="shared" si="222"/>
        <v>0.40867269388140048</v>
      </c>
      <c r="AV129" s="2">
        <f t="shared" si="277"/>
        <v>1.5560429672460846E-2</v>
      </c>
      <c r="AW129" s="2">
        <f t="shared" si="277"/>
        <v>6.9012079762903245E-2</v>
      </c>
      <c r="AX129" s="2">
        <f t="shared" si="255"/>
        <v>13.02176988803369</v>
      </c>
      <c r="AY129" s="2">
        <f t="shared" si="256"/>
        <v>86.978230111966312</v>
      </c>
      <c r="BQ129" s="10">
        <v>1280</v>
      </c>
      <c r="BR129" s="2">
        <f t="shared" si="226"/>
        <v>21.333333333333332</v>
      </c>
      <c r="BS129" s="11">
        <v>25915</v>
      </c>
      <c r="BT129" s="11">
        <v>1240</v>
      </c>
      <c r="BU129" s="11">
        <v>701</v>
      </c>
      <c r="BV129" s="2">
        <f t="shared" si="266"/>
        <v>7015</v>
      </c>
      <c r="BW129" s="2">
        <f t="shared" si="227"/>
        <v>5.804139793155657E-2</v>
      </c>
      <c r="BX129" s="2">
        <f t="shared" si="267"/>
        <v>5.175691553482941E-5</v>
      </c>
      <c r="BY129" s="2">
        <f t="shared" si="268"/>
        <v>3.0688665410310199E-2</v>
      </c>
      <c r="BZ129" s="2">
        <f t="shared" si="228"/>
        <v>0.13574010283925531</v>
      </c>
      <c r="CA129" s="2">
        <f t="shared" si="229"/>
        <v>4.5101312617001324E-5</v>
      </c>
      <c r="CB129" s="2">
        <f t="shared" si="230"/>
        <v>8.1397034287653304E-3</v>
      </c>
      <c r="CC129" s="2">
        <f t="shared" si="231"/>
        <v>0.71816106146920955</v>
      </c>
      <c r="CD129" s="2">
        <f t="shared" si="278"/>
        <v>2.6742302514869472E-2</v>
      </c>
      <c r="CE129" s="2">
        <f t="shared" si="278"/>
        <v>0.11828480792479552</v>
      </c>
      <c r="CF129" s="2">
        <f t="shared" si="269"/>
        <v>11.770610839301346</v>
      </c>
      <c r="CG129" s="2">
        <f t="shared" si="270"/>
        <v>88.229389160698659</v>
      </c>
      <c r="EX129" s="2"/>
      <c r="EY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  <c r="IT129" s="2"/>
      <c r="IU129" s="2"/>
    </row>
    <row r="130" spans="1:255" x14ac:dyDescent="0.25">
      <c r="A130" s="34">
        <v>1670</v>
      </c>
      <c r="B130" s="2">
        <f t="shared" si="206"/>
        <v>27.833333333333332</v>
      </c>
      <c r="C130" s="35">
        <v>24873</v>
      </c>
      <c r="D130" s="35">
        <v>1790</v>
      </c>
      <c r="E130" s="35">
        <v>676</v>
      </c>
      <c r="F130" s="2">
        <f t="shared" si="243"/>
        <v>6765</v>
      </c>
      <c r="G130" s="2">
        <f t="shared" si="244"/>
        <v>5.2330025396169197E-2</v>
      </c>
      <c r="H130" s="2">
        <f t="shared" si="245"/>
        <v>4.6663946784308116E-5</v>
      </c>
      <c r="I130" s="2">
        <f t="shared" si="246"/>
        <v>2.756611730312198E-2</v>
      </c>
      <c r="J130" s="2">
        <f t="shared" si="207"/>
        <v>0.12183488452616913</v>
      </c>
      <c r="K130" s="2">
        <f t="shared" si="208"/>
        <v>1.7094748938701796E-5</v>
      </c>
      <c r="L130" s="2">
        <f t="shared" si="201"/>
        <v>2.9136296765393302E-3</v>
      </c>
      <c r="M130" s="2">
        <f t="shared" si="209"/>
        <v>0.27199522748069221</v>
      </c>
      <c r="N130" s="2">
        <f t="shared" si="275"/>
        <v>1.0098499740920718E-2</v>
      </c>
      <c r="O130" s="2">
        <f t="shared" si="275"/>
        <v>4.4632674826617029E-2</v>
      </c>
      <c r="P130" s="2">
        <f t="shared" si="247"/>
        <v>6.6472895746465985</v>
      </c>
      <c r="Q130" s="2">
        <f t="shared" si="248"/>
        <v>93.352710425353408</v>
      </c>
      <c r="R130" s="34">
        <v>2050</v>
      </c>
      <c r="S130" s="2">
        <f t="shared" si="211"/>
        <v>34.166666666666664</v>
      </c>
      <c r="T130" s="35">
        <v>23838</v>
      </c>
      <c r="U130" s="35">
        <v>1950</v>
      </c>
      <c r="V130" s="35">
        <v>676</v>
      </c>
      <c r="W130" s="2">
        <f t="shared" si="249"/>
        <v>6760</v>
      </c>
      <c r="X130" s="2">
        <f t="shared" si="212"/>
        <v>6.8152348558747619E-2</v>
      </c>
      <c r="Y130" s="2">
        <f t="shared" si="213"/>
        <v>6.0773094266524615E-5</v>
      </c>
      <c r="Z130" s="2">
        <f t="shared" si="250"/>
        <v>7.302561088054077E-2</v>
      </c>
      <c r="AA130" s="2">
        <f t="shared" si="214"/>
        <v>0.32208466038839828</v>
      </c>
      <c r="AB130" s="2">
        <f t="shared" si="215"/>
        <v>2.2508628160443551E-5</v>
      </c>
      <c r="AC130" s="2">
        <f t="shared" si="202"/>
        <v>4.0152328478071896E-3</v>
      </c>
      <c r="AD130" s="2">
        <f t="shared" si="216"/>
        <v>0.35739327025156475</v>
      </c>
      <c r="AE130" s="2">
        <f t="shared" si="276"/>
        <v>2.7046612342803294E-2</v>
      </c>
      <c r="AF130" s="2">
        <f t="shared" si="276"/>
        <v>0.1192910110035077</v>
      </c>
      <c r="AG130" s="2">
        <f t="shared" si="251"/>
        <v>10.990648911744806</v>
      </c>
      <c r="AH130" s="2">
        <f t="shared" si="218"/>
        <v>89.009351088255187</v>
      </c>
      <c r="AI130" s="2">
        <v>2210</v>
      </c>
      <c r="AJ130" s="2">
        <f t="shared" si="219"/>
        <v>36.833333333333336</v>
      </c>
      <c r="AK130" s="35">
        <v>35651</v>
      </c>
      <c r="AL130" s="35">
        <v>1550</v>
      </c>
      <c r="AM130" s="35">
        <v>676</v>
      </c>
      <c r="AN130" s="2">
        <f t="shared" si="252"/>
        <v>6760</v>
      </c>
      <c r="AO130" s="2">
        <f t="shared" si="203"/>
        <v>7.0480297427457622E-2</v>
      </c>
      <c r="AP130" s="2">
        <f t="shared" si="253"/>
        <v>6.2848982464622547E-5</v>
      </c>
      <c r="AQ130" s="2">
        <f t="shared" si="254"/>
        <v>0.10999938175212624</v>
      </c>
      <c r="AR130" s="2">
        <f t="shared" si="220"/>
        <v>0.48785838612046734</v>
      </c>
      <c r="AS130" s="2">
        <f t="shared" si="221"/>
        <v>2.7094560927446058E-5</v>
      </c>
      <c r="AT130" s="2">
        <f t="shared" si="204"/>
        <v>4.9857328564714863E-3</v>
      </c>
      <c r="AU130" s="2">
        <f t="shared" si="222"/>
        <v>0.432601627410725</v>
      </c>
      <c r="AV130" s="2">
        <f t="shared" si="277"/>
        <v>4.7421371579755171E-2</v>
      </c>
      <c r="AW130" s="2">
        <f t="shared" si="277"/>
        <v>0.21031858032303136</v>
      </c>
      <c r="AX130" s="2">
        <f t="shared" si="255"/>
        <v>13.232088468356721</v>
      </c>
      <c r="AY130" s="2">
        <f t="shared" si="256"/>
        <v>86.767911531643279</v>
      </c>
      <c r="BQ130" s="10">
        <v>1290</v>
      </c>
      <c r="BR130" s="2">
        <f t="shared" si="226"/>
        <v>21.5</v>
      </c>
      <c r="BS130" s="11">
        <v>25877</v>
      </c>
      <c r="BT130" s="11">
        <v>1250</v>
      </c>
      <c r="BU130" s="11">
        <v>698</v>
      </c>
      <c r="BV130" s="2">
        <f t="shared" si="266"/>
        <v>6995</v>
      </c>
      <c r="BW130" s="2">
        <f t="shared" si="227"/>
        <v>5.7956289958513964E-2</v>
      </c>
      <c r="BX130" s="2">
        <f t="shared" si="267"/>
        <v>5.1681022700936944E-5</v>
      </c>
      <c r="BY130" s="2">
        <f t="shared" si="268"/>
        <v>3.1031381470729907E-2</v>
      </c>
      <c r="BZ130" s="2">
        <f t="shared" si="228"/>
        <v>0.13725598216030285</v>
      </c>
      <c r="CA130" s="2">
        <f t="shared" si="229"/>
        <v>4.5035179108244009E-5</v>
      </c>
      <c r="CB130" s="2">
        <f t="shared" si="230"/>
        <v>8.1388010619604257E-3</v>
      </c>
      <c r="CC130" s="2">
        <f t="shared" si="231"/>
        <v>0.71710799875125353</v>
      </c>
      <c r="CD130" s="2">
        <f t="shared" si="278"/>
        <v>2.7040947517573601E-2</v>
      </c>
      <c r="CE130" s="2">
        <f t="shared" si="278"/>
        <v>0.11960575501837195</v>
      </c>
      <c r="CF130" s="2">
        <f t="shared" si="269"/>
        <v>11.890216594319718</v>
      </c>
      <c r="CG130" s="2">
        <f t="shared" si="270"/>
        <v>88.109783405680275</v>
      </c>
      <c r="EX130" s="2"/>
      <c r="EY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</row>
    <row r="131" spans="1:255" x14ac:dyDescent="0.25">
      <c r="A131" s="34">
        <v>1680</v>
      </c>
      <c r="B131" s="2">
        <f t="shared" si="206"/>
        <v>28</v>
      </c>
      <c r="C131" s="35">
        <v>24493</v>
      </c>
      <c r="D131" s="35">
        <v>1800</v>
      </c>
      <c r="E131" s="35">
        <v>676</v>
      </c>
      <c r="F131" s="2">
        <f t="shared" si="243"/>
        <v>6760</v>
      </c>
      <c r="G131" s="2">
        <f t="shared" si="244"/>
        <v>5.1530547663264266E-2</v>
      </c>
      <c r="H131" s="2">
        <f t="shared" si="245"/>
        <v>4.5951033192138411E-5</v>
      </c>
      <c r="I131" s="2">
        <f t="shared" si="246"/>
        <v>2.7784493992933958E-2</v>
      </c>
      <c r="J131" s="2">
        <f t="shared" si="207"/>
        <v>0.12280005123767537</v>
      </c>
      <c r="K131" s="2">
        <f t="shared" si="208"/>
        <v>1.6833582026921684E-5</v>
      </c>
      <c r="L131" s="2">
        <f t="shared" si="201"/>
        <v>2.8704996587801787E-3</v>
      </c>
      <c r="M131" s="2">
        <f t="shared" si="209"/>
        <v>0.26783979040262912</v>
      </c>
      <c r="N131" s="2">
        <f t="shared" si="275"/>
        <v>1.0178499289687044E-2</v>
      </c>
      <c r="O131" s="2">
        <f t="shared" si="275"/>
        <v>4.4986251490276775E-2</v>
      </c>
      <c r="P131" s="2">
        <f t="shared" si="247"/>
        <v>6.6922758261368749</v>
      </c>
      <c r="Q131" s="2">
        <f t="shared" si="248"/>
        <v>93.307724173863122</v>
      </c>
      <c r="R131" s="34">
        <v>2060</v>
      </c>
      <c r="S131" s="2">
        <f t="shared" si="211"/>
        <v>34.333333333333336</v>
      </c>
      <c r="T131" s="35">
        <v>24100</v>
      </c>
      <c r="U131" s="35">
        <v>2000</v>
      </c>
      <c r="V131" s="35">
        <v>676</v>
      </c>
      <c r="W131" s="2">
        <f t="shared" si="249"/>
        <v>33800</v>
      </c>
      <c r="X131" s="2">
        <f t="shared" si="212"/>
        <v>6.8901401135406395E-2</v>
      </c>
      <c r="Y131" s="2">
        <f t="shared" si="213"/>
        <v>6.1441042529710653E-5</v>
      </c>
      <c r="Z131" s="2">
        <f t="shared" si="250"/>
        <v>3.6664241038870587E-2</v>
      </c>
      <c r="AA131" s="2">
        <f t="shared" si="214"/>
        <v>0.16171024769270045</v>
      </c>
      <c r="AB131" s="2">
        <f t="shared" si="215"/>
        <v>2.2756017227396983E-5</v>
      </c>
      <c r="AC131" s="2">
        <f t="shared" si="202"/>
        <v>4.0620970057791486E-3</v>
      </c>
      <c r="AD131" s="2">
        <f t="shared" si="216"/>
        <v>0.36132132784053639</v>
      </c>
      <c r="AE131" s="2">
        <f t="shared" si="276"/>
        <v>1.3579393616352162E-2</v>
      </c>
      <c r="AF131" s="2">
        <f t="shared" si="276"/>
        <v>5.9892883174341778E-2</v>
      </c>
      <c r="AG131" s="2">
        <f t="shared" si="251"/>
        <v>11.050541794919148</v>
      </c>
      <c r="AH131" s="2">
        <f t="shared" si="218"/>
        <v>88.949458205080845</v>
      </c>
      <c r="AI131" s="2">
        <v>2330</v>
      </c>
      <c r="AJ131" s="2">
        <f t="shared" si="219"/>
        <v>38.833333333333336</v>
      </c>
      <c r="AK131" s="35">
        <v>34365</v>
      </c>
      <c r="AL131" s="35">
        <v>1560</v>
      </c>
      <c r="AM131" s="35">
        <v>675</v>
      </c>
      <c r="AN131" s="2">
        <f t="shared" si="252"/>
        <v>6755</v>
      </c>
      <c r="AO131" s="2">
        <f t="shared" si="203"/>
        <v>6.7937937816459029E-2</v>
      </c>
      <c r="AP131" s="2">
        <f t="shared" si="253"/>
        <v>6.0581899032194144E-5</v>
      </c>
      <c r="AQ131" s="2">
        <f t="shared" si="254"/>
        <v>0.44435117338854008</v>
      </c>
      <c r="AR131" s="2">
        <f t="shared" si="220"/>
        <v>1.9707424066124701</v>
      </c>
      <c r="AS131" s="2">
        <f t="shared" si="221"/>
        <v>2.6117208108375182E-5</v>
      </c>
      <c r="AT131" s="2">
        <f t="shared" si="204"/>
        <v>4.8534106590785832E-3</v>
      </c>
      <c r="AU131" s="2">
        <f t="shared" si="222"/>
        <v>0.41699685635661171</v>
      </c>
      <c r="AV131" s="2">
        <f t="shared" si="277"/>
        <v>0.19156236852895647</v>
      </c>
      <c r="AW131" s="2">
        <f t="shared" si="277"/>
        <v>0.8495984837673366</v>
      </c>
      <c r="AX131" s="2">
        <f t="shared" si="255"/>
        <v>14.081686952124057</v>
      </c>
      <c r="AY131" s="2">
        <f t="shared" si="256"/>
        <v>85.918313047875941</v>
      </c>
      <c r="BQ131" s="10">
        <v>1300</v>
      </c>
      <c r="BR131" s="2">
        <f t="shared" si="226"/>
        <v>21.666666666666668</v>
      </c>
      <c r="BS131" s="11">
        <v>25864</v>
      </c>
      <c r="BT131" s="11">
        <v>1260</v>
      </c>
      <c r="BU131" s="11">
        <v>699</v>
      </c>
      <c r="BV131" s="2">
        <f t="shared" si="266"/>
        <v>6985</v>
      </c>
      <c r="BW131" s="2">
        <f t="shared" si="227"/>
        <v>5.7927174072999389E-2</v>
      </c>
      <c r="BX131" s="2">
        <f t="shared" si="267"/>
        <v>5.1655059363026341E-5</v>
      </c>
      <c r="BY131" s="2">
        <f t="shared" si="268"/>
        <v>3.1000824619188981E-2</v>
      </c>
      <c r="BZ131" s="2">
        <f t="shared" si="228"/>
        <v>0.13712082508797163</v>
      </c>
      <c r="CA131" s="2">
        <f t="shared" si="229"/>
        <v>4.5012554486827014E-5</v>
      </c>
      <c r="CB131" s="2">
        <f t="shared" si="230"/>
        <v>8.1457589950278027E-3</v>
      </c>
      <c r="CC131" s="2">
        <f t="shared" si="231"/>
        <v>0.71674774045300538</v>
      </c>
      <c r="CD131" s="2">
        <f t="shared" si="278"/>
        <v>2.7014320078521302E-2</v>
      </c>
      <c r="CE131" s="2">
        <f t="shared" si="278"/>
        <v>0.11948797826702155</v>
      </c>
      <c r="CF131" s="2">
        <f t="shared" si="269"/>
        <v>12.00970457258674</v>
      </c>
      <c r="CG131" s="2">
        <f t="shared" si="270"/>
        <v>87.990295427413258</v>
      </c>
      <c r="EX131" s="2"/>
      <c r="EY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IJ131" s="2"/>
      <c r="IK131" s="2"/>
      <c r="IL131" s="2"/>
      <c r="IM131" s="2"/>
      <c r="IN131" s="2"/>
      <c r="IO131" s="2"/>
      <c r="IP131" s="2"/>
      <c r="IQ131" s="2"/>
      <c r="IR131" s="2"/>
      <c r="IS131" s="2"/>
      <c r="IT131" s="2"/>
      <c r="IU131" s="2"/>
    </row>
    <row r="132" spans="1:255" x14ac:dyDescent="0.25">
      <c r="A132" s="34">
        <v>1690</v>
      </c>
      <c r="B132" s="2">
        <f t="shared" si="206"/>
        <v>28.166666666666668</v>
      </c>
      <c r="C132" s="35">
        <v>24455</v>
      </c>
      <c r="D132" s="35">
        <v>1810</v>
      </c>
      <c r="E132" s="35">
        <v>676</v>
      </c>
      <c r="F132" s="2">
        <f t="shared" si="243"/>
        <v>6760</v>
      </c>
      <c r="G132" s="2">
        <f t="shared" si="244"/>
        <v>5.1450599889973768E-2</v>
      </c>
      <c r="H132" s="2">
        <f t="shared" si="245"/>
        <v>4.5879741832921445E-5</v>
      </c>
      <c r="I132" s="2">
        <f t="shared" si="246"/>
        <v>2.7549232507517958E-2</v>
      </c>
      <c r="J132" s="2">
        <f t="shared" si="207"/>
        <v>0.12176025823404237</v>
      </c>
      <c r="K132" s="2">
        <f t="shared" si="208"/>
        <v>1.6807465335743676E-5</v>
      </c>
      <c r="L132" s="2">
        <f t="shared" si="201"/>
        <v>2.8674169385323142E-3</v>
      </c>
      <c r="M132" s="2">
        <f t="shared" si="209"/>
        <v>0.26742424669482284</v>
      </c>
      <c r="N132" s="2">
        <f t="shared" si="275"/>
        <v>1.0092314208799609E-2</v>
      </c>
      <c r="O132" s="2">
        <f t="shared" si="275"/>
        <v>4.4605336424787666E-2</v>
      </c>
      <c r="P132" s="2">
        <f t="shared" si="247"/>
        <v>6.7368811625616623</v>
      </c>
      <c r="Q132" s="2">
        <f t="shared" si="248"/>
        <v>93.263118837438341</v>
      </c>
      <c r="R132" s="34">
        <v>2070</v>
      </c>
      <c r="S132" s="2">
        <f t="shared" si="211"/>
        <v>34.5</v>
      </c>
      <c r="T132" s="35">
        <v>23889</v>
      </c>
      <c r="U132" s="35">
        <v>2060</v>
      </c>
      <c r="V132" s="35">
        <v>676</v>
      </c>
      <c r="W132" s="2">
        <f t="shared" si="249"/>
        <v>40560</v>
      </c>
      <c r="X132" s="2">
        <f t="shared" si="212"/>
        <v>6.8298156503059052E-2</v>
      </c>
      <c r="Y132" s="2">
        <f t="shared" si="213"/>
        <v>6.0903114729969201E-5</v>
      </c>
      <c r="Z132" s="2">
        <f t="shared" si="250"/>
        <v>3.6703247177903957E-2</v>
      </c>
      <c r="AA132" s="2">
        <f t="shared" si="214"/>
        <v>0.16188228704837496</v>
      </c>
      <c r="AB132" s="2">
        <f t="shared" si="215"/>
        <v>2.2556784047522262E-5</v>
      </c>
      <c r="AC132" s="2">
        <f t="shared" si="202"/>
        <v>4.0292485129075619E-3</v>
      </c>
      <c r="AD132" s="2">
        <f t="shared" si="216"/>
        <v>0.35815789214865457</v>
      </c>
      <c r="AE132" s="2">
        <f t="shared" si="276"/>
        <v>1.3593840382475774E-2</v>
      </c>
      <c r="AF132" s="2">
        <f t="shared" si="276"/>
        <v>5.9956601665765913E-2</v>
      </c>
      <c r="AG132" s="2">
        <f t="shared" si="251"/>
        <v>11.110498396584914</v>
      </c>
      <c r="AH132" s="2">
        <f t="shared" si="218"/>
        <v>88.889501603415084</v>
      </c>
      <c r="AI132" s="2">
        <v>2340</v>
      </c>
      <c r="AJ132" s="2">
        <f t="shared" si="219"/>
        <v>39</v>
      </c>
      <c r="AK132" s="35">
        <v>34639</v>
      </c>
      <c r="AL132" s="35">
        <v>1570</v>
      </c>
      <c r="AM132" s="35">
        <v>675</v>
      </c>
      <c r="AN132" s="2">
        <f t="shared" si="252"/>
        <v>6750</v>
      </c>
      <c r="AO132" s="2">
        <f t="shared" si="203"/>
        <v>6.8479622523623593E-2</v>
      </c>
      <c r="AP132" s="2">
        <f t="shared" si="253"/>
        <v>6.1064932360720879E-5</v>
      </c>
      <c r="AQ132" s="2">
        <f t="shared" si="254"/>
        <v>3.6494049417874506E-2</v>
      </c>
      <c r="AR132" s="2">
        <f t="shared" si="220"/>
        <v>0.16185480107628597</v>
      </c>
      <c r="AS132" s="2">
        <f t="shared" si="221"/>
        <v>2.6325446578379395E-5</v>
      </c>
      <c r="AT132" s="2">
        <f t="shared" si="204"/>
        <v>4.8960842516752737E-3</v>
      </c>
      <c r="AU132" s="2">
        <f t="shared" si="222"/>
        <v>0.42032166760764356</v>
      </c>
      <c r="AV132" s="2">
        <f t="shared" si="277"/>
        <v>1.5732796406026373E-2</v>
      </c>
      <c r="AW132" s="2">
        <f t="shared" si="277"/>
        <v>6.977654366368792E-2</v>
      </c>
      <c r="AX132" s="2">
        <f t="shared" si="255"/>
        <v>14.151463495787745</v>
      </c>
      <c r="AY132" s="2">
        <f t="shared" si="256"/>
        <v>85.848536504212262</v>
      </c>
      <c r="BQ132" s="10">
        <v>1310</v>
      </c>
      <c r="BR132" s="2">
        <f t="shared" si="226"/>
        <v>21.833333333333332</v>
      </c>
      <c r="BS132" s="11">
        <v>26112</v>
      </c>
      <c r="BT132" s="11">
        <v>1270</v>
      </c>
      <c r="BU132" s="11">
        <v>698</v>
      </c>
      <c r="BV132" s="2">
        <f t="shared" si="266"/>
        <v>6985</v>
      </c>
      <c r="BW132" s="2">
        <f t="shared" si="227"/>
        <v>5.8482615581277445E-2</v>
      </c>
      <c r="BX132" s="2">
        <f t="shared" si="267"/>
        <v>5.2150359963166717E-5</v>
      </c>
      <c r="BY132" s="2">
        <f t="shared" si="268"/>
        <v>3.1141625797857918E-2</v>
      </c>
      <c r="BZ132" s="2">
        <f t="shared" si="228"/>
        <v>0.13774360767616425</v>
      </c>
      <c r="CA132" s="2">
        <f t="shared" si="229"/>
        <v>4.5444162649243236E-5</v>
      </c>
      <c r="CB132" s="2">
        <f t="shared" si="230"/>
        <v>8.2350993517081514E-3</v>
      </c>
      <c r="CC132" s="2">
        <f t="shared" si="231"/>
        <v>0.72362036029650778</v>
      </c>
      <c r="CD132" s="2">
        <f t="shared" si="278"/>
        <v>2.7137015140821074E-2</v>
      </c>
      <c r="CE132" s="2">
        <f t="shared" si="278"/>
        <v>0.12003067506245942</v>
      </c>
      <c r="CF132" s="2">
        <f t="shared" si="269"/>
        <v>12.129735247649199</v>
      </c>
      <c r="CG132" s="2">
        <f t="shared" si="270"/>
        <v>87.870264752350806</v>
      </c>
      <c r="EX132" s="2"/>
      <c r="EY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  <c r="IT132" s="2"/>
      <c r="IU132" s="2"/>
    </row>
    <row r="133" spans="1:255" x14ac:dyDescent="0.25">
      <c r="A133" s="34">
        <v>1700</v>
      </c>
      <c r="B133" s="2">
        <f t="shared" si="206"/>
        <v>28.333333333333332</v>
      </c>
      <c r="C133" s="35">
        <v>24800</v>
      </c>
      <c r="D133" s="35">
        <v>1820</v>
      </c>
      <c r="E133" s="35">
        <v>676</v>
      </c>
      <c r="F133" s="2">
        <f t="shared" si="243"/>
        <v>6760</v>
      </c>
      <c r="G133" s="2">
        <f t="shared" si="244"/>
        <v>5.2176441515900611E-2</v>
      </c>
      <c r="H133" s="2">
        <f t="shared" si="245"/>
        <v>4.6526992331075508E-5</v>
      </c>
      <c r="I133" s="2">
        <f t="shared" si="246"/>
        <v>2.7722020249199085E-2</v>
      </c>
      <c r="J133" s="2">
        <f t="shared" si="207"/>
        <v>0.1225239339568063</v>
      </c>
      <c r="K133" s="2">
        <f t="shared" si="208"/>
        <v>1.7044577400386138E-5</v>
      </c>
      <c r="L133" s="2">
        <f t="shared" si="201"/>
        <v>2.9092693057176135E-3</v>
      </c>
      <c r="M133" s="2">
        <f t="shared" si="209"/>
        <v>0.2711969461472748</v>
      </c>
      <c r="N133" s="2">
        <f t="shared" si="275"/>
        <v>1.0155612820838945E-2</v>
      </c>
      <c r="O133" s="2">
        <f t="shared" si="275"/>
        <v>4.4885099403508127E-2</v>
      </c>
      <c r="P133" s="2">
        <f t="shared" si="247"/>
        <v>6.7817662619651706</v>
      </c>
      <c r="Q133" s="2">
        <f t="shared" si="248"/>
        <v>93.218233738034826</v>
      </c>
      <c r="R133" s="34">
        <v>2090</v>
      </c>
      <c r="S133" s="2">
        <f t="shared" si="211"/>
        <v>34.833333333333336</v>
      </c>
      <c r="T133" s="35">
        <v>23807</v>
      </c>
      <c r="U133" s="35">
        <v>2100</v>
      </c>
      <c r="V133" s="35">
        <v>676</v>
      </c>
      <c r="W133" s="2">
        <f t="shared" si="249"/>
        <v>27040</v>
      </c>
      <c r="X133" s="2">
        <f t="shared" si="212"/>
        <v>6.8063720200440658E-2</v>
      </c>
      <c r="Y133" s="2">
        <f t="shared" si="213"/>
        <v>6.0694062220117092E-5</v>
      </c>
      <c r="Z133" s="2">
        <f t="shared" si="250"/>
        <v>7.2958306170051779E-2</v>
      </c>
      <c r="AA133" s="2">
        <f t="shared" si="214"/>
        <v>0.3217878081668421</v>
      </c>
      <c r="AB133" s="2">
        <f t="shared" si="215"/>
        <v>2.2479356934964322E-5</v>
      </c>
      <c r="AC133" s="2">
        <f t="shared" si="202"/>
        <v>4.0208089586187407E-3</v>
      </c>
      <c r="AD133" s="2">
        <f t="shared" si="216"/>
        <v>0.35692850007882382</v>
      </c>
      <c r="AE133" s="2">
        <f t="shared" si="276"/>
        <v>2.7021684589491952E-2</v>
      </c>
      <c r="AF133" s="2">
        <f t="shared" si="276"/>
        <v>0.11918106537124638</v>
      </c>
      <c r="AG133" s="2">
        <f t="shared" si="251"/>
        <v>11.22967946195616</v>
      </c>
      <c r="AH133" s="2">
        <f t="shared" si="218"/>
        <v>88.770320538043848</v>
      </c>
      <c r="AI133" s="2">
        <v>2350</v>
      </c>
      <c r="AJ133" s="2">
        <f t="shared" si="219"/>
        <v>39.166666666666664</v>
      </c>
      <c r="AK133" s="35">
        <v>35074</v>
      </c>
      <c r="AL133" s="35">
        <v>1580</v>
      </c>
      <c r="AM133" s="35">
        <v>675</v>
      </c>
      <c r="AN133" s="2">
        <f t="shared" si="252"/>
        <v>6750</v>
      </c>
      <c r="AO133" s="2">
        <f t="shared" si="203"/>
        <v>6.9339596420034469E-2</v>
      </c>
      <c r="AP133" s="2">
        <f t="shared" si="253"/>
        <v>6.1831791842141076E-5</v>
      </c>
      <c r="AQ133" s="2">
        <f t="shared" si="254"/>
        <v>3.6869017260858582E-2</v>
      </c>
      <c r="AR133" s="2">
        <f t="shared" si="220"/>
        <v>0.16351782139341378</v>
      </c>
      <c r="AS133" s="2">
        <f t="shared" si="221"/>
        <v>2.6656044149371496E-5</v>
      </c>
      <c r="AT133" s="2">
        <f t="shared" si="204"/>
        <v>4.9616439572305292E-3</v>
      </c>
      <c r="AU133" s="2">
        <f t="shared" si="222"/>
        <v>0.42560010882734767</v>
      </c>
      <c r="AV133" s="2">
        <f t="shared" si="277"/>
        <v>1.5894447218325267E-2</v>
      </c>
      <c r="AW133" s="2">
        <f t="shared" si="277"/>
        <v>7.0493481369582583E-2</v>
      </c>
      <c r="AX133" s="2">
        <f t="shared" si="255"/>
        <v>14.221956977157328</v>
      </c>
      <c r="AY133" s="2">
        <f t="shared" si="256"/>
        <v>85.778043022842667</v>
      </c>
      <c r="BQ133" s="10">
        <v>1320</v>
      </c>
      <c r="BR133" s="2">
        <f t="shared" si="226"/>
        <v>22</v>
      </c>
      <c r="BS133" s="11">
        <v>26244</v>
      </c>
      <c r="BT133" s="11">
        <v>1280</v>
      </c>
      <c r="BU133" s="11">
        <v>705</v>
      </c>
      <c r="BV133" s="2">
        <f t="shared" si="266"/>
        <v>7015</v>
      </c>
      <c r="BW133" s="2">
        <f t="shared" si="227"/>
        <v>5.8778253803425454E-2</v>
      </c>
      <c r="BX133" s="2">
        <f t="shared" si="267"/>
        <v>5.2413987701951105E-5</v>
      </c>
      <c r="BY133" s="2">
        <f t="shared" si="268"/>
        <v>3.1369304299535349E-2</v>
      </c>
      <c r="BZ133" s="2">
        <f t="shared" si="228"/>
        <v>0.13875066037196507</v>
      </c>
      <c r="CA133" s="2">
        <f t="shared" si="229"/>
        <v>4.5673889574400255E-5</v>
      </c>
      <c r="CB133" s="2">
        <f t="shared" si="230"/>
        <v>8.2881333428942959E-3</v>
      </c>
      <c r="CC133" s="2">
        <f t="shared" si="231"/>
        <v>0.72727836763256537</v>
      </c>
      <c r="CD133" s="2">
        <f t="shared" si="278"/>
        <v>2.7335415667093049E-2</v>
      </c>
      <c r="CE133" s="2">
        <f t="shared" si="278"/>
        <v>0.12090822732742278</v>
      </c>
      <c r="CF133" s="2">
        <f t="shared" si="269"/>
        <v>12.250643474976622</v>
      </c>
      <c r="CG133" s="2">
        <f t="shared" si="270"/>
        <v>87.749356525023373</v>
      </c>
      <c r="EX133" s="2"/>
      <c r="EY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</row>
    <row r="134" spans="1:255" x14ac:dyDescent="0.25">
      <c r="A134" s="34">
        <v>1710</v>
      </c>
      <c r="B134" s="2">
        <f t="shared" si="206"/>
        <v>28.5</v>
      </c>
      <c r="C134" s="35">
        <v>24235</v>
      </c>
      <c r="D134" s="35">
        <v>1830</v>
      </c>
      <c r="E134" s="35">
        <v>676</v>
      </c>
      <c r="F134" s="2">
        <f t="shared" si="243"/>
        <v>6760</v>
      </c>
      <c r="G134" s="2">
        <f t="shared" si="244"/>
        <v>5.0987744360397234E-2</v>
      </c>
      <c r="H134" s="2">
        <f t="shared" si="245"/>
        <v>4.5467002384823184E-5</v>
      </c>
      <c r="I134" s="2">
        <f t="shared" si="246"/>
        <v>2.7598198414769608E-2</v>
      </c>
      <c r="J134" s="2">
        <f t="shared" si="207"/>
        <v>0.12197667448120997</v>
      </c>
      <c r="K134" s="2">
        <f t="shared" si="208"/>
        <v>1.6656263439449923E-5</v>
      </c>
      <c r="L134" s="2">
        <f t="shared" si="201"/>
        <v>2.8443530362015127E-3</v>
      </c>
      <c r="M134" s="2">
        <f t="shared" si="209"/>
        <v>0.26501846733383888</v>
      </c>
      <c r="N134" s="2">
        <f t="shared" si="275"/>
        <v>1.011025225195082E-2</v>
      </c>
      <c r="O134" s="2">
        <f t="shared" si="275"/>
        <v>4.4684617790092807E-2</v>
      </c>
      <c r="P134" s="2">
        <f t="shared" si="247"/>
        <v>6.8264508797552637</v>
      </c>
      <c r="Q134" s="2">
        <f t="shared" si="248"/>
        <v>93.173549120244729</v>
      </c>
      <c r="R134" s="34">
        <v>2100</v>
      </c>
      <c r="S134" s="2">
        <f t="shared" si="211"/>
        <v>35</v>
      </c>
      <c r="T134" s="35">
        <v>23986</v>
      </c>
      <c r="U134" s="35">
        <v>2130</v>
      </c>
      <c r="V134" s="35">
        <v>676</v>
      </c>
      <c r="W134" s="2">
        <f t="shared" si="249"/>
        <v>20280</v>
      </c>
      <c r="X134" s="2">
        <f t="shared" si="212"/>
        <v>6.8575477495180809E-2</v>
      </c>
      <c r="Y134" s="2">
        <f t="shared" si="213"/>
        <v>6.1150408552599164E-5</v>
      </c>
      <c r="Z134" s="2">
        <f t="shared" si="250"/>
        <v>3.6553341231814876E-2</v>
      </c>
      <c r="AA134" s="2">
        <f t="shared" si="214"/>
        <v>0.16122111619127272</v>
      </c>
      <c r="AB134" s="2">
        <f t="shared" si="215"/>
        <v>2.2648374656279837E-5</v>
      </c>
      <c r="AC134" s="2">
        <f t="shared" si="202"/>
        <v>4.0537673883011402E-3</v>
      </c>
      <c r="AD134" s="2">
        <f t="shared" si="216"/>
        <v>0.35961217301174714</v>
      </c>
      <c r="AE134" s="2">
        <f t="shared" si="276"/>
        <v>1.3538319477373247E-2</v>
      </c>
      <c r="AF134" s="2">
        <f t="shared" si="276"/>
        <v>5.9711722757547589E-2</v>
      </c>
      <c r="AG134" s="2">
        <f t="shared" si="251"/>
        <v>11.289391184713708</v>
      </c>
      <c r="AH134" s="2">
        <f t="shared" si="218"/>
        <v>88.710608815286292</v>
      </c>
      <c r="AI134" s="2">
        <v>2360</v>
      </c>
      <c r="AJ134" s="2">
        <f t="shared" si="219"/>
        <v>39.333333333333336</v>
      </c>
      <c r="AK134" s="35">
        <v>34916</v>
      </c>
      <c r="AL134" s="35">
        <v>1590</v>
      </c>
      <c r="AM134" s="35">
        <v>677</v>
      </c>
      <c r="AN134" s="2">
        <f t="shared" si="252"/>
        <v>6760</v>
      </c>
      <c r="AO134" s="2">
        <f t="shared" si="203"/>
        <v>6.9027238085246148E-2</v>
      </c>
      <c r="AP134" s="2">
        <f t="shared" si="253"/>
        <v>6.1553254375326384E-5</v>
      </c>
      <c r="AQ134" s="2">
        <f t="shared" si="254"/>
        <v>3.701551386524024E-2</v>
      </c>
      <c r="AR134" s="2">
        <f t="shared" si="220"/>
        <v>0.16416754865412525</v>
      </c>
      <c r="AS134" s="2">
        <f t="shared" si="221"/>
        <v>2.6535965031631835E-5</v>
      </c>
      <c r="AT134" s="2">
        <f t="shared" si="204"/>
        <v>4.9433716027644384E-3</v>
      </c>
      <c r="AU134" s="2">
        <f t="shared" si="222"/>
        <v>0.42368288190157005</v>
      </c>
      <c r="AV134" s="2">
        <f t="shared" si="277"/>
        <v>1.5957602754301001E-2</v>
      </c>
      <c r="AW134" s="2">
        <f t="shared" si="277"/>
        <v>7.0773582560743134E-2</v>
      </c>
      <c r="AX134" s="2">
        <f t="shared" si="255"/>
        <v>14.292730559718072</v>
      </c>
      <c r="AY134" s="2">
        <f t="shared" si="256"/>
        <v>85.707269440281934</v>
      </c>
      <c r="BQ134" s="10">
        <v>1330</v>
      </c>
      <c r="BR134" s="2">
        <f t="shared" si="226"/>
        <v>22.166666666666668</v>
      </c>
      <c r="BS134" s="11">
        <v>26180</v>
      </c>
      <c r="BT134" s="11">
        <v>1290</v>
      </c>
      <c r="BU134" s="11">
        <v>701</v>
      </c>
      <c r="BV134" s="2">
        <f t="shared" si="266"/>
        <v>7030</v>
      </c>
      <c r="BW134" s="2">
        <f t="shared" si="227"/>
        <v>5.8634914059353692E-2</v>
      </c>
      <c r="BX134" s="2">
        <f t="shared" si="267"/>
        <v>5.2286168192237461E-5</v>
      </c>
      <c r="BY134" s="2">
        <f t="shared" si="268"/>
        <v>3.1410046768256566E-2</v>
      </c>
      <c r="BZ134" s="2">
        <f t="shared" si="228"/>
        <v>0.13893086980173991</v>
      </c>
      <c r="CA134" s="2">
        <f t="shared" si="229"/>
        <v>4.556250682280897E-5</v>
      </c>
      <c r="CB134" s="2">
        <f t="shared" si="230"/>
        <v>8.2793442376811553E-3</v>
      </c>
      <c r="CC134" s="2">
        <f t="shared" si="231"/>
        <v>0.72550478831811316</v>
      </c>
      <c r="CD134" s="2">
        <f t="shared" si="278"/>
        <v>2.7370918919162764E-2</v>
      </c>
      <c r="CE134" s="2">
        <f t="shared" si="278"/>
        <v>0.12106526299588986</v>
      </c>
      <c r="CF134" s="2">
        <f t="shared" si="269"/>
        <v>12.371708737972511</v>
      </c>
      <c r="CG134" s="2">
        <f t="shared" si="270"/>
        <v>87.628291262027489</v>
      </c>
      <c r="EX134" s="2"/>
      <c r="EY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  <c r="IT134" s="2"/>
      <c r="IU134" s="2"/>
    </row>
    <row r="135" spans="1:255" x14ac:dyDescent="0.25">
      <c r="A135" s="34">
        <v>1720</v>
      </c>
      <c r="B135" s="2">
        <f t="shared" si="206"/>
        <v>28.666666666666668</v>
      </c>
      <c r="C135" s="35">
        <v>24381</v>
      </c>
      <c r="D135" s="35">
        <v>1840</v>
      </c>
      <c r="E135" s="35">
        <v>676</v>
      </c>
      <c r="F135" s="2">
        <f t="shared" si="243"/>
        <v>6760</v>
      </c>
      <c r="G135" s="2">
        <f t="shared" si="244"/>
        <v>5.1294912120934393E-2</v>
      </c>
      <c r="H135" s="2">
        <f t="shared" si="245"/>
        <v>4.5740911291288387E-5</v>
      </c>
      <c r="I135" s="2">
        <f t="shared" si="246"/>
        <v>2.7362374102833473E-2</v>
      </c>
      <c r="J135" s="2">
        <f t="shared" si="207"/>
        <v>0.12093439393450606</v>
      </c>
      <c r="K135" s="2">
        <f t="shared" si="208"/>
        <v>1.6756606516081228E-5</v>
      </c>
      <c r="L135" s="2">
        <f t="shared" si="201"/>
        <v>2.8628496472458079E-3</v>
      </c>
      <c r="M135" s="2">
        <f t="shared" si="209"/>
        <v>0.26661503000067366</v>
      </c>
      <c r="N135" s="2">
        <f t="shared" si="275"/>
        <v>1.0023860986659347E-2</v>
      </c>
      <c r="O135" s="2">
        <f t="shared" si="275"/>
        <v>4.4302791444542716E-2</v>
      </c>
      <c r="P135" s="2">
        <f t="shared" si="247"/>
        <v>6.8707536711998065</v>
      </c>
      <c r="Q135" s="2">
        <f t="shared" si="248"/>
        <v>93.129246328800193</v>
      </c>
      <c r="R135" s="34">
        <v>2110</v>
      </c>
      <c r="S135" s="2">
        <f t="shared" si="211"/>
        <v>35.166666666666664</v>
      </c>
      <c r="T135" s="35">
        <v>24090</v>
      </c>
      <c r="U135" s="35">
        <v>2150</v>
      </c>
      <c r="V135" s="35">
        <v>675</v>
      </c>
      <c r="W135" s="2">
        <f t="shared" si="249"/>
        <v>13510</v>
      </c>
      <c r="X135" s="2">
        <f t="shared" si="212"/>
        <v>6.8872811342404153E-2</v>
      </c>
      <c r="Y135" s="2">
        <f t="shared" si="213"/>
        <v>6.1415548321192129E-5</v>
      </c>
      <c r="Z135" s="2">
        <f t="shared" si="250"/>
        <v>3.6769787062137391E-2</v>
      </c>
      <c r="AA135" s="2">
        <f t="shared" si="214"/>
        <v>0.16217576594923164</v>
      </c>
      <c r="AB135" s="2">
        <f t="shared" si="215"/>
        <v>2.2746574896597245E-5</v>
      </c>
      <c r="AC135" s="2">
        <f t="shared" si="202"/>
        <v>4.0741025113691844E-3</v>
      </c>
      <c r="AD135" s="2">
        <f t="shared" si="216"/>
        <v>0.36117140197836217</v>
      </c>
      <c r="AE135" s="2">
        <f t="shared" si="276"/>
        <v>1.3618484865863126E-2</v>
      </c>
      <c r="AF135" s="2">
        <f t="shared" si="276"/>
        <v>6.0065297915842447E-2</v>
      </c>
      <c r="AG135" s="2">
        <f t="shared" si="251"/>
        <v>11.349456482629551</v>
      </c>
      <c r="AH135" s="2">
        <f t="shared" si="218"/>
        <v>88.650543517370451</v>
      </c>
      <c r="AI135" s="2">
        <v>2370</v>
      </c>
      <c r="AJ135" s="2">
        <f t="shared" si="219"/>
        <v>39.5</v>
      </c>
      <c r="AK135" s="35">
        <v>34879</v>
      </c>
      <c r="AL135" s="35">
        <v>1600</v>
      </c>
      <c r="AM135" s="35">
        <v>678</v>
      </c>
      <c r="AN135" s="2">
        <f t="shared" si="252"/>
        <v>6775</v>
      </c>
      <c r="AO135" s="2">
        <f t="shared" si="203"/>
        <v>6.895409088026408E-2</v>
      </c>
      <c r="AP135" s="2">
        <f t="shared" si="253"/>
        <v>6.1488027247021688E-5</v>
      </c>
      <c r="AQ135" s="2">
        <f t="shared" si="254"/>
        <v>3.6912384486704412E-2</v>
      </c>
      <c r="AR135" s="2">
        <f t="shared" si="220"/>
        <v>0.1637101594272706</v>
      </c>
      <c r="AS135" s="2">
        <f t="shared" si="221"/>
        <v>2.650784523823711E-5</v>
      </c>
      <c r="AT135" s="2">
        <f t="shared" si="204"/>
        <v>4.9422028806882547E-3</v>
      </c>
      <c r="AU135" s="2">
        <f t="shared" si="222"/>
        <v>0.42323391103920455</v>
      </c>
      <c r="AV135" s="2">
        <f t="shared" si="277"/>
        <v>1.591314308096068E-2</v>
      </c>
      <c r="AW135" s="2">
        <f t="shared" si="277"/>
        <v>7.0576399411731203E-2</v>
      </c>
      <c r="AX135" s="2">
        <f t="shared" si="255"/>
        <v>14.363306959129803</v>
      </c>
      <c r="AY135" s="2">
        <f t="shared" si="256"/>
        <v>85.636693040870199</v>
      </c>
      <c r="BQ135" s="10">
        <v>1340</v>
      </c>
      <c r="BR135" s="2">
        <f t="shared" si="226"/>
        <v>22.333333333333332</v>
      </c>
      <c r="BS135" s="11">
        <v>26553</v>
      </c>
      <c r="BT135" s="11">
        <v>1300</v>
      </c>
      <c r="BU135" s="11">
        <v>701</v>
      </c>
      <c r="BV135" s="2">
        <f t="shared" si="266"/>
        <v>7010</v>
      </c>
      <c r="BW135" s="2">
        <f t="shared" si="227"/>
        <v>5.947031600527191E-2</v>
      </c>
      <c r="BX135" s="2">
        <f t="shared" si="267"/>
        <v>5.3031116272287304E-5</v>
      </c>
      <c r="BY135" s="2">
        <f t="shared" si="268"/>
        <v>3.1595185339357429E-2</v>
      </c>
      <c r="BZ135" s="2">
        <f t="shared" si="228"/>
        <v>0.13974976265174638</v>
      </c>
      <c r="CA135" s="2">
        <f t="shared" si="229"/>
        <v>4.6211659421926923E-5</v>
      </c>
      <c r="CB135" s="2">
        <f t="shared" si="230"/>
        <v>8.4089904852845537E-3</v>
      </c>
      <c r="CC135" s="2">
        <f t="shared" si="231"/>
        <v>0.73584143026015525</v>
      </c>
      <c r="CD135" s="2">
        <f t="shared" si="278"/>
        <v>2.7532249873420768E-2</v>
      </c>
      <c r="CE135" s="2">
        <f t="shared" si="278"/>
        <v>0.12177885154818903</v>
      </c>
      <c r="CF135" s="2">
        <f t="shared" si="269"/>
        <v>12.493487589520701</v>
      </c>
      <c r="CG135" s="2">
        <f t="shared" si="270"/>
        <v>87.506512410479303</v>
      </c>
      <c r="EX135" s="2"/>
      <c r="EY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IJ135" s="2"/>
      <c r="IK135" s="2"/>
      <c r="IL135" s="2"/>
      <c r="IM135" s="2"/>
      <c r="IN135" s="2"/>
      <c r="IO135" s="2"/>
      <c r="IP135" s="2"/>
      <c r="IQ135" s="2"/>
      <c r="IR135" s="2"/>
      <c r="IS135" s="2"/>
      <c r="IT135" s="2"/>
      <c r="IU135" s="2"/>
    </row>
    <row r="136" spans="1:255" x14ac:dyDescent="0.25">
      <c r="A136" s="34">
        <v>1730</v>
      </c>
      <c r="B136" s="2">
        <f t="shared" si="206"/>
        <v>28.833333333333332</v>
      </c>
      <c r="C136" s="35">
        <v>24689</v>
      </c>
      <c r="D136" s="35">
        <v>1850</v>
      </c>
      <c r="E136" s="35">
        <v>675</v>
      </c>
      <c r="F136" s="2">
        <f t="shared" si="243"/>
        <v>6755</v>
      </c>
      <c r="G136" s="2">
        <f t="shared" si="244"/>
        <v>5.1942909862341541E-2</v>
      </c>
      <c r="H136" s="2">
        <f t="shared" si="245"/>
        <v>4.6318746518625934E-5</v>
      </c>
      <c r="I136" s="2">
        <f t="shared" si="246"/>
        <v>2.7617897342974297E-2</v>
      </c>
      <c r="J136" s="2">
        <f t="shared" si="207"/>
        <v>0.12206373848869122</v>
      </c>
      <c r="K136" s="2">
        <f t="shared" si="208"/>
        <v>1.6968289170892476E-5</v>
      </c>
      <c r="L136" s="2">
        <f t="shared" si="201"/>
        <v>2.9004080660784671E-3</v>
      </c>
      <c r="M136" s="2">
        <f t="shared" si="209"/>
        <v>0.2699831211060511</v>
      </c>
      <c r="N136" s="2">
        <f t="shared" si="275"/>
        <v>1.0117468706092111E-2</v>
      </c>
      <c r="O136" s="2">
        <f t="shared" si="275"/>
        <v>4.4716512592227066E-2</v>
      </c>
      <c r="P136" s="2">
        <f t="shared" si="247"/>
        <v>6.9154701837920332</v>
      </c>
      <c r="Q136" s="2">
        <f t="shared" si="248"/>
        <v>93.084529816207962</v>
      </c>
      <c r="R136" s="34">
        <v>2130</v>
      </c>
      <c r="S136" s="2">
        <f t="shared" si="211"/>
        <v>35.5</v>
      </c>
      <c r="T136" s="35">
        <v>23474</v>
      </c>
      <c r="U136" s="35">
        <v>2160</v>
      </c>
      <c r="V136" s="35">
        <v>675</v>
      </c>
      <c r="W136" s="2">
        <f t="shared" si="249"/>
        <v>6750</v>
      </c>
      <c r="X136" s="2">
        <f t="shared" si="212"/>
        <v>6.711168009346595E-2</v>
      </c>
      <c r="Y136" s="2">
        <f t="shared" si="213"/>
        <v>5.9845105076449292E-5</v>
      </c>
      <c r="Z136" s="2">
        <f t="shared" si="250"/>
        <v>7.2756392038584861E-2</v>
      </c>
      <c r="AA136" s="2">
        <f t="shared" si="214"/>
        <v>0.3208972515021738</v>
      </c>
      <c r="AB136" s="2">
        <f t="shared" si="215"/>
        <v>2.2164927319332647E-5</v>
      </c>
      <c r="AC136" s="2">
        <f t="shared" si="202"/>
        <v>3.9752540561404613E-3</v>
      </c>
      <c r="AD136" s="2">
        <f t="shared" si="216"/>
        <v>0.351935968868413</v>
      </c>
      <c r="AE136" s="2">
        <f t="shared" si="276"/>
        <v>2.6946901329557939E-2</v>
      </c>
      <c r="AF136" s="2">
        <f t="shared" si="276"/>
        <v>0.11885122847446251</v>
      </c>
      <c r="AG136" s="2">
        <f t="shared" si="251"/>
        <v>11.468307711104012</v>
      </c>
      <c r="AH136" s="2">
        <f t="shared" si="218"/>
        <v>88.531692288895982</v>
      </c>
      <c r="AI136" s="2">
        <v>2380</v>
      </c>
      <c r="AJ136" s="2">
        <f t="shared" si="219"/>
        <v>39.666666666666664</v>
      </c>
      <c r="AK136" s="35">
        <v>33965</v>
      </c>
      <c r="AL136" s="35">
        <v>1610</v>
      </c>
      <c r="AM136" s="35">
        <v>676</v>
      </c>
      <c r="AN136" s="2">
        <f t="shared" si="252"/>
        <v>6770</v>
      </c>
      <c r="AO136" s="2">
        <f t="shared" si="203"/>
        <v>6.7147157222058232E-2</v>
      </c>
      <c r="AP136" s="2">
        <f t="shared" si="253"/>
        <v>5.9876740888359507E-5</v>
      </c>
      <c r="AQ136" s="2">
        <f t="shared" si="254"/>
        <v>3.6409430440614357E-2</v>
      </c>
      <c r="AR136" s="2">
        <f t="shared" si="220"/>
        <v>0.16147950735168737</v>
      </c>
      <c r="AS136" s="2">
        <f t="shared" si="221"/>
        <v>2.5813210341945679E-5</v>
      </c>
      <c r="AT136" s="2">
        <f t="shared" si="204"/>
        <v>4.8166085081738919E-3</v>
      </c>
      <c r="AU136" s="2">
        <f t="shared" si="222"/>
        <v>0.41214311730401038</v>
      </c>
      <c r="AV136" s="2">
        <f t="shared" si="277"/>
        <v>1.5696316674054835E-2</v>
      </c>
      <c r="AW136" s="2">
        <f t="shared" si="277"/>
        <v>6.9614752361934568E-2</v>
      </c>
      <c r="AX136" s="2">
        <f t="shared" si="255"/>
        <v>14.432921711491737</v>
      </c>
      <c r="AY136" s="2">
        <f t="shared" si="256"/>
        <v>85.56707828850827</v>
      </c>
      <c r="BQ136" s="10">
        <v>1350</v>
      </c>
      <c r="BR136" s="2">
        <f t="shared" si="226"/>
        <v>22.5</v>
      </c>
      <c r="BS136" s="11">
        <v>27145</v>
      </c>
      <c r="BT136" s="11">
        <v>1310</v>
      </c>
      <c r="BU136" s="11">
        <v>701</v>
      </c>
      <c r="BV136" s="2">
        <f>(BU136+BU135)/2*(BT136-BT135)</f>
        <v>7010</v>
      </c>
      <c r="BW136" s="2">
        <f t="shared" si="227"/>
        <v>6.0796208637935674E-2</v>
      </c>
      <c r="BX136" s="2">
        <f t="shared" si="267"/>
        <v>5.4213446737138497E-5</v>
      </c>
      <c r="BY136" s="2">
        <f>(BX136+BX135)/2*(BQ136-BQ135)*60</f>
        <v>3.2173368902827737E-2</v>
      </c>
      <c r="BZ136" s="2">
        <f t="shared" si="228"/>
        <v>0.14230714647134576</v>
      </c>
      <c r="CA136" s="2">
        <f t="shared" si="229"/>
        <v>4.7241949874146275E-5</v>
      </c>
      <c r="CB136" s="2">
        <f t="shared" si="230"/>
        <v>8.6086687328464449E-3</v>
      </c>
      <c r="CC136" s="2">
        <f t="shared" si="231"/>
        <v>0.75224703891883815</v>
      </c>
      <c r="CD136" s="2">
        <f t="shared" si="278"/>
        <v>2.8036082788821956E-2</v>
      </c>
      <c r="CE136" s="2">
        <f t="shared" si="278"/>
        <v>0.12400737243158276</v>
      </c>
      <c r="CF136" s="2">
        <f>CE136+CF135</f>
        <v>12.617494961952284</v>
      </c>
      <c r="CG136" s="2">
        <f t="shared" si="270"/>
        <v>87.382505038047711</v>
      </c>
      <c r="EX136" s="2"/>
      <c r="EY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IJ136" s="2"/>
      <c r="IK136" s="2"/>
      <c r="IL136" s="2"/>
      <c r="IM136" s="2"/>
      <c r="IN136" s="2"/>
      <c r="IO136" s="2"/>
      <c r="IP136" s="2"/>
      <c r="IQ136" s="2"/>
      <c r="IR136" s="2"/>
      <c r="IS136" s="2"/>
      <c r="IT136" s="2"/>
      <c r="IU136" s="2"/>
    </row>
    <row r="137" spans="1:255" x14ac:dyDescent="0.25">
      <c r="A137" s="34">
        <v>1740</v>
      </c>
      <c r="B137" s="2">
        <f t="shared" si="206"/>
        <v>29</v>
      </c>
      <c r="C137" s="35">
        <v>24089</v>
      </c>
      <c r="D137" s="35">
        <v>1860</v>
      </c>
      <c r="E137" s="35">
        <v>676</v>
      </c>
      <c r="F137" s="2">
        <f t="shared" si="243"/>
        <v>6755</v>
      </c>
      <c r="G137" s="2">
        <f t="shared" si="244"/>
        <v>5.0680576599860083E-2</v>
      </c>
      <c r="H137" s="2">
        <f t="shared" si="245"/>
        <v>4.5193093478357995E-5</v>
      </c>
      <c r="I137" s="2">
        <f t="shared" si="246"/>
        <v>2.7453551999095178E-2</v>
      </c>
      <c r="J137" s="2">
        <f t="shared" si="207"/>
        <v>0.12133737591199063</v>
      </c>
      <c r="K137" s="2">
        <f t="shared" si="208"/>
        <v>1.6555920362818624E-5</v>
      </c>
      <c r="L137" s="2">
        <f t="shared" si="201"/>
        <v>2.8312734293988984E-3</v>
      </c>
      <c r="M137" s="2">
        <f t="shared" si="209"/>
        <v>0.26342190466700421</v>
      </c>
      <c r="N137" s="2">
        <f t="shared" si="275"/>
        <v>1.0057262860113329E-2</v>
      </c>
      <c r="O137" s="2">
        <f t="shared" si="275"/>
        <v>4.4450418814421272E-2</v>
      </c>
      <c r="P137" s="2">
        <f t="shared" si="247"/>
        <v>6.9599206026064548</v>
      </c>
      <c r="Q137" s="2">
        <f t="shared" si="248"/>
        <v>93.040079397393541</v>
      </c>
      <c r="R137" s="34">
        <v>2140</v>
      </c>
      <c r="S137" s="2">
        <f t="shared" si="211"/>
        <v>35.666666666666664</v>
      </c>
      <c r="T137" s="35">
        <v>23620</v>
      </c>
      <c r="U137" s="35">
        <v>2170</v>
      </c>
      <c r="V137" s="35">
        <v>675</v>
      </c>
      <c r="W137" s="2">
        <f t="shared" si="249"/>
        <v>6750</v>
      </c>
      <c r="X137" s="2">
        <f t="shared" si="212"/>
        <v>6.7529091071298716E-2</v>
      </c>
      <c r="Y137" s="2">
        <f t="shared" si="213"/>
        <v>6.0217320520820147E-5</v>
      </c>
      <c r="Z137" s="2">
        <f t="shared" si="250"/>
        <v>3.601872767918083E-2</v>
      </c>
      <c r="AA137" s="2">
        <f t="shared" si="214"/>
        <v>0.15886316502232115</v>
      </c>
      <c r="AB137" s="2">
        <f t="shared" si="215"/>
        <v>2.2302785349008994E-5</v>
      </c>
      <c r="AC137" s="2">
        <f t="shared" si="202"/>
        <v>4.0026388989251272E-3</v>
      </c>
      <c r="AD137" s="2">
        <f t="shared" si="216"/>
        <v>0.35412488645616064</v>
      </c>
      <c r="AE137" s="2">
        <f t="shared" si="276"/>
        <v>1.3340313800502492E-2</v>
      </c>
      <c r="AF137" s="2">
        <f t="shared" si="276"/>
        <v>5.8838404610381125E-2</v>
      </c>
      <c r="AG137" s="2">
        <f t="shared" si="251"/>
        <v>11.527146115714393</v>
      </c>
      <c r="AH137" s="2">
        <f t="shared" si="218"/>
        <v>88.472853884285612</v>
      </c>
      <c r="AI137" s="2">
        <v>2390</v>
      </c>
      <c r="AJ137" s="2">
        <f t="shared" si="219"/>
        <v>39.833333333333336</v>
      </c>
      <c r="AK137" s="35">
        <v>34443</v>
      </c>
      <c r="AL137" s="35">
        <v>1620</v>
      </c>
      <c r="AM137" s="35">
        <v>676</v>
      </c>
      <c r="AN137" s="2">
        <f t="shared" si="252"/>
        <v>6760</v>
      </c>
      <c r="AO137" s="2">
        <f t="shared" si="203"/>
        <v>6.8092140032367202E-2</v>
      </c>
      <c r="AP137" s="2">
        <f t="shared" si="253"/>
        <v>6.0719404870241925E-5</v>
      </c>
      <c r="AQ137" s="2">
        <f t="shared" si="254"/>
        <v>3.6178843727580429E-2</v>
      </c>
      <c r="AR137" s="2">
        <f t="shared" si="220"/>
        <v>0.16045683195215601</v>
      </c>
      <c r="AS137" s="2">
        <f t="shared" si="221"/>
        <v>2.6176487672828946E-5</v>
      </c>
      <c r="AT137" s="2">
        <f t="shared" si="204"/>
        <v>4.8883459579460607E-3</v>
      </c>
      <c r="AU137" s="2">
        <f t="shared" si="222"/>
        <v>0.41794333547186907</v>
      </c>
      <c r="AV137" s="2">
        <f t="shared" si="277"/>
        <v>1.5596909404432388E-2</v>
      </c>
      <c r="AW137" s="2">
        <f t="shared" si="277"/>
        <v>6.9173871064656611E-2</v>
      </c>
      <c r="AX137" s="2">
        <f t="shared" si="255"/>
        <v>14.502095582556393</v>
      </c>
      <c r="AY137" s="2">
        <f t="shared" si="256"/>
        <v>85.497904417443607</v>
      </c>
      <c r="BQ137" s="10">
        <v>1360</v>
      </c>
      <c r="BR137" s="2">
        <f t="shared" si="226"/>
        <v>22.666666666666668</v>
      </c>
      <c r="BS137" s="11">
        <v>27389</v>
      </c>
      <c r="BT137" s="11">
        <v>1320</v>
      </c>
      <c r="BU137" s="11">
        <v>701</v>
      </c>
      <c r="BV137" s="2">
        <f t="shared" ref="BV137:BV158" si="279">(BU137+BU136)/2*(BT137-BT136)</f>
        <v>7010</v>
      </c>
      <c r="BW137" s="2">
        <f t="shared" si="227"/>
        <v>6.1342691412209258E-2</v>
      </c>
      <c r="BX137" s="2">
        <f t="shared" si="267"/>
        <v>5.4700758617921772E-5</v>
      </c>
      <c r="BY137" s="2">
        <f t="shared" ref="BY137:BY158" si="280">(BX137+BX136)/2*(BQ137-BQ136)*60</f>
        <v>3.2674261606518082E-2</v>
      </c>
      <c r="BZ137" s="2">
        <f t="shared" si="228"/>
        <v>0.14452266240210754</v>
      </c>
      <c r="CA137" s="2">
        <f t="shared" si="229"/>
        <v>4.7666596614588049E-5</v>
      </c>
      <c r="CB137" s="2">
        <f t="shared" si="230"/>
        <v>8.6985866589817818E-3</v>
      </c>
      <c r="CC137" s="2">
        <f t="shared" si="231"/>
        <v>0.75900881005518728</v>
      </c>
      <c r="CD137" s="2">
        <f t="shared" si="278"/>
        <v>2.8472563946620299E-2</v>
      </c>
      <c r="CE137" s="2">
        <f t="shared" si="278"/>
        <v>0.12593798741450213</v>
      </c>
      <c r="CF137" s="2">
        <f t="shared" ref="CF137:CF158" si="281">CE137+CF136</f>
        <v>12.743432949366786</v>
      </c>
      <c r="CG137" s="2">
        <f t="shared" si="270"/>
        <v>87.256567050633208</v>
      </c>
      <c r="EX137" s="2"/>
      <c r="EY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  <c r="IU137" s="2"/>
    </row>
    <row r="138" spans="1:255" x14ac:dyDescent="0.25">
      <c r="A138" s="34">
        <v>1750</v>
      </c>
      <c r="B138" s="2">
        <f t="shared" si="206"/>
        <v>29.166666666666668</v>
      </c>
      <c r="C138" s="35">
        <v>24087</v>
      </c>
      <c r="D138" s="35">
        <v>1870</v>
      </c>
      <c r="E138" s="35">
        <v>676</v>
      </c>
      <c r="F138" s="2">
        <f t="shared" si="243"/>
        <v>6760</v>
      </c>
      <c r="G138" s="2">
        <f t="shared" si="244"/>
        <v>5.0676368822318477E-2</v>
      </c>
      <c r="H138" s="2">
        <f t="shared" si="245"/>
        <v>4.5189341301557095E-5</v>
      </c>
      <c r="I138" s="2">
        <f t="shared" si="246"/>
        <v>2.7114730433974527E-2</v>
      </c>
      <c r="J138" s="2">
        <f t="shared" si="207"/>
        <v>0.1198398749833134</v>
      </c>
      <c r="K138" s="2">
        <f t="shared" si="208"/>
        <v>1.655454580012504E-5</v>
      </c>
      <c r="L138" s="2">
        <f t="shared" ref="L138:L155" si="282">K138/22.6258/Q138*100*3600</f>
        <v>2.8323748441123702E-3</v>
      </c>
      <c r="M138" s="2">
        <f t="shared" si="209"/>
        <v>0.26340003394554068</v>
      </c>
      <c r="N138" s="2">
        <f t="shared" si="275"/>
        <v>9.9331398488830998E-3</v>
      </c>
      <c r="O138" s="2">
        <f t="shared" si="275"/>
        <v>4.3901828217712074E-2</v>
      </c>
      <c r="P138" s="2">
        <f t="shared" si="247"/>
        <v>7.003822430824167</v>
      </c>
      <c r="Q138" s="2">
        <f t="shared" si="248"/>
        <v>92.996177569175828</v>
      </c>
      <c r="R138" s="34">
        <v>2150</v>
      </c>
      <c r="S138" s="2">
        <f t="shared" si="211"/>
        <v>35.833333333333336</v>
      </c>
      <c r="T138" s="35">
        <v>23370</v>
      </c>
      <c r="U138" s="35">
        <v>2180</v>
      </c>
      <c r="V138" s="35">
        <v>675</v>
      </c>
      <c r="W138" s="2">
        <f t="shared" si="249"/>
        <v>6750</v>
      </c>
      <c r="X138" s="2">
        <f t="shared" si="212"/>
        <v>6.681434624624262E-2</v>
      </c>
      <c r="Y138" s="2">
        <f t="shared" si="213"/>
        <v>5.9579965307856333E-5</v>
      </c>
      <c r="Z138" s="2">
        <f t="shared" si="250"/>
        <v>3.5939185748602942E-2</v>
      </c>
      <c r="AA138" s="2">
        <f t="shared" si="214"/>
        <v>0.15851233966957298</v>
      </c>
      <c r="AB138" s="2">
        <f t="shared" si="215"/>
        <v>2.2066727079015245E-5</v>
      </c>
      <c r="AC138" s="2">
        <f t="shared" ref="AC138:AC175" si="283">AB138/22.6728/AH138*100*3600</f>
        <v>3.9629036536576699E-3</v>
      </c>
      <c r="AD138" s="2">
        <f t="shared" si="216"/>
        <v>0.35037673990179813</v>
      </c>
      <c r="AE138" s="2">
        <f t="shared" si="276"/>
        <v>1.3310853728407269E-2</v>
      </c>
      <c r="AF138" s="2">
        <f t="shared" si="276"/>
        <v>5.8708468863163221E-2</v>
      </c>
      <c r="AG138" s="2">
        <f t="shared" si="251"/>
        <v>11.585854584577556</v>
      </c>
      <c r="AH138" s="2">
        <f t="shared" si="218"/>
        <v>88.414145415422439</v>
      </c>
      <c r="AI138" s="2">
        <v>2400</v>
      </c>
      <c r="AJ138" s="2">
        <f t="shared" si="219"/>
        <v>40</v>
      </c>
      <c r="AK138" s="35">
        <v>33779</v>
      </c>
      <c r="AL138" s="35">
        <v>1630</v>
      </c>
      <c r="AM138" s="35">
        <v>676</v>
      </c>
      <c r="AN138" s="2">
        <f t="shared" si="252"/>
        <v>6760</v>
      </c>
      <c r="AO138" s="2">
        <f t="shared" ref="AO138" si="284">AK138/5108876*10.1</f>
        <v>6.6779444245661859E-2</v>
      </c>
      <c r="AP138" s="2">
        <f t="shared" si="253"/>
        <v>5.9548842351476413E-5</v>
      </c>
      <c r="AQ138" s="2">
        <f t="shared" si="254"/>
        <v>3.6080474166515504E-2</v>
      </c>
      <c r="AR138" s="2">
        <f t="shared" si="220"/>
        <v>0.16002055299731013</v>
      </c>
      <c r="AS138" s="2">
        <f t="shared" si="221"/>
        <v>2.5671851380555962E-5</v>
      </c>
      <c r="AT138" s="2">
        <f t="shared" ref="AT138" si="285">AS138/22.5474/AY138*100*3600</f>
        <v>4.7979786613677943E-3</v>
      </c>
      <c r="AU138" s="2">
        <f t="shared" si="222"/>
        <v>0.40988612864455087</v>
      </c>
      <c r="AV138" s="2">
        <f t="shared" si="277"/>
        <v>1.5554501716015474E-2</v>
      </c>
      <c r="AW138" s="2">
        <f t="shared" si="277"/>
        <v>6.8985788676368343E-2</v>
      </c>
      <c r="AX138" s="2">
        <f t="shared" si="255"/>
        <v>14.571081371232761</v>
      </c>
      <c r="AY138" s="2">
        <f t="shared" si="256"/>
        <v>85.428918628767235</v>
      </c>
      <c r="BQ138" s="10">
        <v>1370</v>
      </c>
      <c r="BR138" s="2">
        <f t="shared" si="226"/>
        <v>22.833333333333332</v>
      </c>
      <c r="BS138" s="11">
        <v>27903</v>
      </c>
      <c r="BT138" s="11">
        <v>1330</v>
      </c>
      <c r="BU138" s="11">
        <v>700</v>
      </c>
      <c r="BV138" s="2">
        <f t="shared" si="279"/>
        <v>7005</v>
      </c>
      <c r="BW138" s="2">
        <f t="shared" si="227"/>
        <v>6.2493888731785567E-2</v>
      </c>
      <c r="BX138" s="2">
        <f t="shared" si="267"/>
        <v>5.5727309055309478E-5</v>
      </c>
      <c r="BY138" s="2">
        <f t="shared" si="280"/>
        <v>3.3128420301969379E-2</v>
      </c>
      <c r="BZ138" s="2">
        <f t="shared" si="228"/>
        <v>0.14653146751636284</v>
      </c>
      <c r="CA138" s="2">
        <f t="shared" si="229"/>
        <v>4.856113933830554E-5</v>
      </c>
      <c r="CB138" s="2">
        <f t="shared" si="230"/>
        <v>8.8748171851839568E-3</v>
      </c>
      <c r="CC138" s="2">
        <f t="shared" si="231"/>
        <v>0.77325286892438194</v>
      </c>
      <c r="CD138" s="2">
        <f t="shared" si="278"/>
        <v>2.8868320785868078E-2</v>
      </c>
      <c r="CE138" s="2">
        <f t="shared" si="278"/>
        <v>0.12768847324829743</v>
      </c>
      <c r="CF138" s="2">
        <f t="shared" si="281"/>
        <v>12.871121422615083</v>
      </c>
      <c r="CG138" s="2">
        <f t="shared" si="270"/>
        <v>87.12887857738491</v>
      </c>
      <c r="EX138" s="2"/>
      <c r="EY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  <c r="IT138" s="2"/>
      <c r="IU138" s="2"/>
    </row>
    <row r="139" spans="1:255" x14ac:dyDescent="0.25">
      <c r="A139" s="34">
        <v>1760</v>
      </c>
      <c r="B139" s="2">
        <f t="shared" ref="B139:B155" si="286">A139/60</f>
        <v>29.333333333333332</v>
      </c>
      <c r="C139" s="35">
        <v>24796</v>
      </c>
      <c r="D139" s="35">
        <v>1880</v>
      </c>
      <c r="E139" s="35">
        <v>675</v>
      </c>
      <c r="F139" s="2">
        <f t="shared" si="243"/>
        <v>6755</v>
      </c>
      <c r="G139" s="2">
        <f t="shared" si="244"/>
        <v>5.2168025960817405E-2</v>
      </c>
      <c r="H139" s="2">
        <f t="shared" si="245"/>
        <v>4.6519487977473722E-5</v>
      </c>
      <c r="I139" s="2">
        <f t="shared" si="246"/>
        <v>2.7512648783709247E-2</v>
      </c>
      <c r="J139" s="2">
        <f t="shared" ref="J139:J155" si="287">I139/22.6258*100</f>
        <v>0.12159856793443435</v>
      </c>
      <c r="K139" s="2">
        <f t="shared" ref="K139:K155" si="288">H139*0.3663374</f>
        <v>1.704182827499898E-5</v>
      </c>
      <c r="L139" s="2">
        <f t="shared" si="282"/>
        <v>2.9171430391048267E-3</v>
      </c>
      <c r="M139" s="2">
        <f t="shared" ref="M139:M155" si="289">K139/22.6258*3600*100</f>
        <v>0.27115320470434778</v>
      </c>
      <c r="N139" s="2">
        <f t="shared" ref="N139:O155" si="290">I139*0.3663374</f>
        <v>1.0078912222537208E-2</v>
      </c>
      <c r="O139" s="2">
        <f t="shared" si="290"/>
        <v>4.454610322082405E-2</v>
      </c>
      <c r="P139" s="2">
        <f t="shared" si="247"/>
        <v>7.0483685340449913</v>
      </c>
      <c r="Q139" s="2">
        <f t="shared" si="248"/>
        <v>92.951631465955003</v>
      </c>
      <c r="R139" s="34">
        <v>2160</v>
      </c>
      <c r="S139" s="2">
        <f t="shared" ref="S139:S175" si="291">R139/60</f>
        <v>36</v>
      </c>
      <c r="T139" s="35">
        <v>23968</v>
      </c>
      <c r="U139" s="35">
        <v>2190</v>
      </c>
      <c r="V139" s="35">
        <v>675</v>
      </c>
      <c r="W139" s="2">
        <f t="shared" si="249"/>
        <v>6750</v>
      </c>
      <c r="X139" s="2">
        <f t="shared" ref="X139:X175" si="292">T139/3396317*9.71</f>
        <v>6.8524015867776775E-2</v>
      </c>
      <c r="Y139" s="2">
        <f t="shared" ref="Y139:Y175" si="293">X139/100*0.01/60*12*1.293/29*1000</f>
        <v>6.1104518977265774E-5</v>
      </c>
      <c r="Z139" s="2">
        <f t="shared" si="250"/>
        <v>3.6205345285536629E-2</v>
      </c>
      <c r="AA139" s="2">
        <f t="shared" ref="AA139:AA170" si="294">Z139/22.6728*100</f>
        <v>0.15968625527299948</v>
      </c>
      <c r="AB139" s="2">
        <f t="shared" ref="AB139:AB175" si="295">Y139*0.3703716</f>
        <v>2.2631378460840291E-5</v>
      </c>
      <c r="AC139" s="2">
        <f t="shared" si="283"/>
        <v>4.0670284383307262E-3</v>
      </c>
      <c r="AD139" s="2">
        <f t="shared" ref="AD139:AD175" si="296">AB139/22.6728*3600*100</f>
        <v>0.35934230645983317</v>
      </c>
      <c r="AE139" s="2">
        <f t="shared" ref="AE139:AF175" si="297">Z139*0.3703716</f>
        <v>1.3409431661956659E-2</v>
      </c>
      <c r="AF139" s="2">
        <f t="shared" si="297"/>
        <v>5.9143253863469261E-2</v>
      </c>
      <c r="AG139" s="2">
        <f t="shared" si="251"/>
        <v>11.644997838441025</v>
      </c>
      <c r="AH139" s="2">
        <f t="shared" ref="AH139:AH175" si="298">100-AG139</f>
        <v>88.355002161558971</v>
      </c>
      <c r="AL139" s="35">
        <v>1640</v>
      </c>
      <c r="AM139" s="35">
        <v>675</v>
      </c>
      <c r="AN139" s="2">
        <f t="shared" si="252"/>
        <v>6755</v>
      </c>
      <c r="BQ139" s="10">
        <v>1380</v>
      </c>
      <c r="BR139" s="2">
        <f t="shared" ref="BR139:BR163" si="299">BQ139/60</f>
        <v>23</v>
      </c>
      <c r="BS139" s="11">
        <v>27795</v>
      </c>
      <c r="BT139" s="11">
        <v>1340</v>
      </c>
      <c r="BU139" s="11">
        <v>700</v>
      </c>
      <c r="BV139" s="2">
        <f t="shared" si="279"/>
        <v>7000</v>
      </c>
      <c r="BW139" s="2">
        <f t="shared" ref="BW139:BW163" si="300">BS139/4335434*9.71</f>
        <v>6.2252002913664471E-2</v>
      </c>
      <c r="BX139" s="2">
        <f t="shared" si="267"/>
        <v>5.5511613632667693E-5</v>
      </c>
      <c r="BY139" s="2">
        <f t="shared" si="280"/>
        <v>3.3371676806393157E-2</v>
      </c>
      <c r="BZ139" s="2">
        <f t="shared" ref="BZ139:BZ163" si="301">BY139/22.6084*100</f>
        <v>0.14760742381766581</v>
      </c>
      <c r="CA139" s="2">
        <f t="shared" ref="CA139:CA163" si="302">BX139*0.8714065</f>
        <v>4.837318094499524E-5</v>
      </c>
      <c r="CB139" s="2">
        <f t="shared" ref="CB139:CB163" si="303">CA139/22.6084/CG139*100*3600</f>
        <v>8.8535369912074446E-3</v>
      </c>
      <c r="CC139" s="2">
        <f t="shared" ref="CC139:CC163" si="304">CA139/22.6084*3600*100</f>
        <v>0.77025995383124357</v>
      </c>
      <c r="CD139" s="2">
        <f t="shared" ref="CD139:CE163" si="305">BY139*0.8714065</f>
        <v>2.9080296084990236E-2</v>
      </c>
      <c r="CE139" s="2">
        <f t="shared" si="305"/>
        <v>0.12862606856296879</v>
      </c>
      <c r="CF139" s="2">
        <f t="shared" si="281"/>
        <v>12.999747491178052</v>
      </c>
      <c r="CG139" s="2">
        <f t="shared" si="270"/>
        <v>87.000252508821944</v>
      </c>
      <c r="FC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HB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</row>
    <row r="140" spans="1:255" x14ac:dyDescent="0.25">
      <c r="A140" s="34">
        <v>1770</v>
      </c>
      <c r="B140" s="2">
        <f t="shared" si="286"/>
        <v>29.5</v>
      </c>
      <c r="C140" s="35">
        <v>24261</v>
      </c>
      <c r="D140" s="35">
        <v>1890</v>
      </c>
      <c r="E140" s="35">
        <v>673</v>
      </c>
      <c r="F140" s="2">
        <f>(E140+E139)/2*(D140-D139)</f>
        <v>6740</v>
      </c>
      <c r="G140" s="2">
        <f t="shared" ref="G140:G155" si="306">C140/4615263*9.71</f>
        <v>5.1042445468438093E-2</v>
      </c>
      <c r="H140" s="2">
        <f t="shared" ref="H140:H155" si="307">G140/100*0.01/60*12*1.293/29*1000</f>
        <v>4.5515780683234801E-5</v>
      </c>
      <c r="I140" s="2">
        <f t="shared" ref="I140:I155" si="308">(H140+H139)/2*(A140-A139)*60</f>
        <v>2.7610580598212562E-2</v>
      </c>
      <c r="J140" s="2">
        <f t="shared" si="287"/>
        <v>0.12203140042876964</v>
      </c>
      <c r="K140" s="2">
        <f t="shared" si="288"/>
        <v>1.667413275446646E-5</v>
      </c>
      <c r="L140" s="2">
        <f t="shared" si="282"/>
        <v>2.8555759602722549E-3</v>
      </c>
      <c r="M140" s="2">
        <f t="shared" si="289"/>
        <v>0.26530278671286434</v>
      </c>
      <c r="N140" s="2">
        <f t="shared" si="290"/>
        <v>1.0114788308839634E-2</v>
      </c>
      <c r="O140" s="2">
        <f t="shared" si="290"/>
        <v>4.4704665951434353E-2</v>
      </c>
      <c r="P140" s="2">
        <f t="shared" ref="P140:P155" si="309">O140+P139</f>
        <v>7.093073199996426</v>
      </c>
      <c r="Q140" s="2">
        <f t="shared" ref="Q140:Q155" si="310">100-P140</f>
        <v>92.906926800003575</v>
      </c>
      <c r="R140" s="34">
        <v>2170</v>
      </c>
      <c r="S140" s="2">
        <f t="shared" si="291"/>
        <v>36.166666666666664</v>
      </c>
      <c r="T140" s="35">
        <v>23196</v>
      </c>
      <c r="U140" s="35">
        <v>2200</v>
      </c>
      <c r="V140" s="35">
        <v>673</v>
      </c>
      <c r="W140" s="2">
        <f t="shared" ref="W140:W172" si="311">(V140+V139)/2*(U140-U139)</f>
        <v>6740</v>
      </c>
      <c r="X140" s="2">
        <f t="shared" si="292"/>
        <v>6.6316883848003591E-2</v>
      </c>
      <c r="Y140" s="2">
        <f t="shared" si="293"/>
        <v>5.9136366079633551E-5</v>
      </c>
      <c r="Z140" s="2">
        <f t="shared" ref="Z140:Z175" si="312">(Y140+Y139)/2*(R140-R139)*60</f>
        <v>3.6072265517069796E-2</v>
      </c>
      <c r="AA140" s="2">
        <f t="shared" si="294"/>
        <v>0.15909929747128629</v>
      </c>
      <c r="AB140" s="2">
        <f t="shared" si="295"/>
        <v>2.1902430523099607E-5</v>
      </c>
      <c r="AC140" s="2">
        <f t="shared" si="283"/>
        <v>3.938657803066967E-3</v>
      </c>
      <c r="AD140" s="2">
        <f t="shared" si="296"/>
        <v>0.34776802989996203</v>
      </c>
      <c r="AE140" s="2">
        <f t="shared" si="297"/>
        <v>1.3360142695181968E-2</v>
      </c>
      <c r="AF140" s="2">
        <f t="shared" si="297"/>
        <v>5.8925861363316262E-2</v>
      </c>
      <c r="AG140" s="2">
        <f t="shared" ref="AG140:AG175" si="313">AF140+AG139</f>
        <v>11.703923699804342</v>
      </c>
      <c r="AH140" s="2">
        <f t="shared" si="298"/>
        <v>88.296076300195665</v>
      </c>
      <c r="AL140" s="35">
        <v>1650</v>
      </c>
      <c r="AM140" s="35">
        <v>676</v>
      </c>
      <c r="AN140" s="2">
        <f t="shared" ref="AN140:AN186" si="314">(AM140+AM139)/2*(AL140-AL139)</f>
        <v>6755</v>
      </c>
      <c r="BQ140" s="10">
        <v>1390</v>
      </c>
      <c r="BR140" s="2">
        <f t="shared" si="299"/>
        <v>23.166666666666668</v>
      </c>
      <c r="BS140" s="11">
        <v>27824</v>
      </c>
      <c r="BT140" s="11">
        <v>1350</v>
      </c>
      <c r="BU140" s="11">
        <v>701</v>
      </c>
      <c r="BV140" s="2">
        <f t="shared" si="279"/>
        <v>7005</v>
      </c>
      <c r="BW140" s="2">
        <f t="shared" si="300"/>
        <v>6.2316953735196988E-2</v>
      </c>
      <c r="BX140" s="2">
        <f t="shared" ref="BX140:BX163" si="315">BW140/100*0.01/60*12*1.293/29*1000</f>
        <v>5.5569531848006698E-5</v>
      </c>
      <c r="BY140" s="2">
        <f t="shared" si="280"/>
        <v>3.3324343644202323E-2</v>
      </c>
      <c r="BZ140" s="2">
        <f t="shared" si="301"/>
        <v>0.14739806286248616</v>
      </c>
      <c r="CA140" s="2">
        <f t="shared" si="302"/>
        <v>4.8423651254310049E-5</v>
      </c>
      <c r="CB140" s="2">
        <f t="shared" si="303"/>
        <v>8.8758783420090897E-3</v>
      </c>
      <c r="CC140" s="2">
        <f t="shared" si="304"/>
        <v>0.77106360695810483</v>
      </c>
      <c r="CD140" s="2">
        <f t="shared" si="305"/>
        <v>2.903904965979159E-2</v>
      </c>
      <c r="CE140" s="2">
        <f t="shared" si="305"/>
        <v>0.12844363006577905</v>
      </c>
      <c r="CF140" s="2">
        <f t="shared" si="281"/>
        <v>13.128191121243832</v>
      </c>
      <c r="CG140" s="2">
        <f t="shared" ref="CG140:CG163" si="316">100-CF140</f>
        <v>86.87180887875617</v>
      </c>
      <c r="FC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HB140" s="2"/>
      <c r="IJ140" s="2"/>
      <c r="IK140" s="2"/>
      <c r="IL140" s="2"/>
      <c r="IM140" s="2"/>
      <c r="IN140" s="2"/>
      <c r="IO140" s="2"/>
      <c r="IP140" s="2"/>
      <c r="IQ140" s="2"/>
      <c r="IR140" s="2"/>
      <c r="IS140" s="2"/>
      <c r="IT140" s="2"/>
      <c r="IU140" s="2"/>
    </row>
    <row r="141" spans="1:255" x14ac:dyDescent="0.25">
      <c r="A141" s="34">
        <v>1780</v>
      </c>
      <c r="B141" s="2">
        <f t="shared" si="286"/>
        <v>29.666666666666668</v>
      </c>
      <c r="C141" s="35">
        <v>23861</v>
      </c>
      <c r="D141" s="35">
        <v>1900</v>
      </c>
      <c r="E141" s="35">
        <v>674</v>
      </c>
      <c r="F141" s="2">
        <f>(E141+E140)/2*(D141-D140)</f>
        <v>6735</v>
      </c>
      <c r="G141" s="2">
        <f t="shared" si="306"/>
        <v>5.0200889960117116E-2</v>
      </c>
      <c r="H141" s="2">
        <f t="shared" si="307"/>
        <v>4.4765345323056157E-5</v>
      </c>
      <c r="I141" s="2">
        <f t="shared" si="308"/>
        <v>2.7084337801887286E-2</v>
      </c>
      <c r="J141" s="2">
        <f t="shared" si="287"/>
        <v>0.11970554765748519</v>
      </c>
      <c r="K141" s="2">
        <f t="shared" si="288"/>
        <v>1.6399220215750552E-5</v>
      </c>
      <c r="L141" s="2">
        <f t="shared" si="282"/>
        <v>2.8098212849581518E-3</v>
      </c>
      <c r="M141" s="2">
        <f t="shared" si="289"/>
        <v>0.26092864242016633</v>
      </c>
      <c r="N141" s="2">
        <f t="shared" si="290"/>
        <v>9.922005891065103E-3</v>
      </c>
      <c r="O141" s="2">
        <f t="shared" si="290"/>
        <v>4.3852619094419211E-2</v>
      </c>
      <c r="P141" s="2">
        <f t="shared" si="309"/>
        <v>7.1369258190908456</v>
      </c>
      <c r="Q141" s="2">
        <f t="shared" si="310"/>
        <v>92.863074180909152</v>
      </c>
      <c r="R141" s="34">
        <v>2180</v>
      </c>
      <c r="S141" s="2">
        <f t="shared" si="291"/>
        <v>36.333333333333336</v>
      </c>
      <c r="T141" s="35">
        <v>24141</v>
      </c>
      <c r="U141" s="35">
        <v>2210</v>
      </c>
      <c r="V141" s="35">
        <v>674</v>
      </c>
      <c r="W141" s="2">
        <f t="shared" si="311"/>
        <v>6735</v>
      </c>
      <c r="X141" s="2">
        <f t="shared" si="292"/>
        <v>6.9018619286715585E-2</v>
      </c>
      <c r="Y141" s="2">
        <f t="shared" si="293"/>
        <v>6.1545568784636707E-5</v>
      </c>
      <c r="Z141" s="2">
        <f t="shared" si="312"/>
        <v>3.6204580459281079E-2</v>
      </c>
      <c r="AA141" s="2">
        <f t="shared" si="294"/>
        <v>0.15968288195230002</v>
      </c>
      <c r="AB141" s="2">
        <f t="shared" si="295"/>
        <v>2.2794730783675953E-5</v>
      </c>
      <c r="AC141" s="2">
        <f t="shared" si="283"/>
        <v>4.1018653556397508E-3</v>
      </c>
      <c r="AD141" s="2">
        <f t="shared" si="296"/>
        <v>0.36193602387545176</v>
      </c>
      <c r="AE141" s="2">
        <f t="shared" si="297"/>
        <v>1.3409148392032669E-2</v>
      </c>
      <c r="AF141" s="2">
        <f t="shared" si="297"/>
        <v>5.9142004481284483E-2</v>
      </c>
      <c r="AG141" s="2">
        <f t="shared" si="313"/>
        <v>11.763065704285626</v>
      </c>
      <c r="AH141" s="2">
        <f t="shared" si="298"/>
        <v>88.236934295714377</v>
      </c>
      <c r="AL141" s="35">
        <v>1660</v>
      </c>
      <c r="AM141" s="35">
        <v>677</v>
      </c>
      <c r="AN141" s="2">
        <f t="shared" si="314"/>
        <v>6765</v>
      </c>
      <c r="BQ141" s="10">
        <v>1400</v>
      </c>
      <c r="BR141" s="2">
        <f t="shared" si="299"/>
        <v>23.333333333333332</v>
      </c>
      <c r="BS141" s="11">
        <v>27887</v>
      </c>
      <c r="BT141" s="11">
        <v>1360</v>
      </c>
      <c r="BU141" s="11">
        <v>701</v>
      </c>
      <c r="BV141" s="2">
        <f t="shared" si="279"/>
        <v>7010</v>
      </c>
      <c r="BW141" s="2">
        <f t="shared" si="300"/>
        <v>6.2458053795767625E-2</v>
      </c>
      <c r="BX141" s="2">
        <f t="shared" si="315"/>
        <v>5.5695354177881049E-5</v>
      </c>
      <c r="BY141" s="2">
        <f t="shared" si="280"/>
        <v>3.3379465807766323E-2</v>
      </c>
      <c r="BZ141" s="2">
        <f t="shared" si="301"/>
        <v>0.14764187562041683</v>
      </c>
      <c r="CA141" s="2">
        <f t="shared" si="302"/>
        <v>4.8533293650407699E-5</v>
      </c>
      <c r="CB141" s="2">
        <f t="shared" si="303"/>
        <v>8.9091697644257655E-3</v>
      </c>
      <c r="CC141" s="2">
        <f t="shared" si="304"/>
        <v>0.7728094740957685</v>
      </c>
      <c r="CD141" s="2">
        <f t="shared" si="305"/>
        <v>2.9087083471415323E-2</v>
      </c>
      <c r="CE141" s="2">
        <f t="shared" si="305"/>
        <v>0.12865609008782275</v>
      </c>
      <c r="CF141" s="2">
        <f t="shared" si="281"/>
        <v>13.256847211331655</v>
      </c>
      <c r="CG141" s="2">
        <f t="shared" si="316"/>
        <v>86.74315278866834</v>
      </c>
      <c r="FC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HB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</row>
    <row r="142" spans="1:255" x14ac:dyDescent="0.25">
      <c r="A142" s="34">
        <v>1790</v>
      </c>
      <c r="B142" s="2">
        <f t="shared" si="286"/>
        <v>29.833333333333332</v>
      </c>
      <c r="C142" s="35">
        <v>24341</v>
      </c>
      <c r="D142" s="35">
        <v>1910</v>
      </c>
      <c r="E142" s="35">
        <v>674</v>
      </c>
      <c r="F142" s="2">
        <f>(E142+E141)/2*(D142-D141)</f>
        <v>6740</v>
      </c>
      <c r="G142" s="2">
        <f t="shared" si="306"/>
        <v>5.1210756570102295E-2</v>
      </c>
      <c r="H142" s="2">
        <f t="shared" si="307"/>
        <v>4.566586775527053E-5</v>
      </c>
      <c r="I142" s="2">
        <f t="shared" si="308"/>
        <v>2.7129363923498004E-2</v>
      </c>
      <c r="J142" s="2">
        <f t="shared" si="287"/>
        <v>0.11990455110315658</v>
      </c>
      <c r="K142" s="2">
        <f t="shared" si="288"/>
        <v>1.672911526220964E-5</v>
      </c>
      <c r="L142" s="2">
        <f t="shared" si="282"/>
        <v>2.8677015402082035E-3</v>
      </c>
      <c r="M142" s="2">
        <f t="shared" si="289"/>
        <v>0.26617761557140385</v>
      </c>
      <c r="N142" s="2">
        <f t="shared" si="290"/>
        <v>9.9385006433880575E-3</v>
      </c>
      <c r="O142" s="2">
        <f t="shared" si="290"/>
        <v>4.3925521499297508E-2</v>
      </c>
      <c r="P142" s="2">
        <f t="shared" si="309"/>
        <v>7.1808513405901433</v>
      </c>
      <c r="Q142" s="2">
        <f t="shared" si="310"/>
        <v>92.819148659409862</v>
      </c>
      <c r="R142" s="34">
        <v>2190</v>
      </c>
      <c r="S142" s="2">
        <f t="shared" si="291"/>
        <v>36.5</v>
      </c>
      <c r="T142" s="35">
        <v>23522</v>
      </c>
      <c r="U142" s="35">
        <v>2220</v>
      </c>
      <c r="V142" s="35">
        <v>674</v>
      </c>
      <c r="W142" s="2">
        <f t="shared" si="311"/>
        <v>6740</v>
      </c>
      <c r="X142" s="2">
        <f t="shared" si="292"/>
        <v>6.7248911099876726E-2</v>
      </c>
      <c r="Y142" s="2">
        <f t="shared" si="293"/>
        <v>5.9967477277338342E-5</v>
      </c>
      <c r="Z142" s="2">
        <f t="shared" si="312"/>
        <v>3.6453913818592518E-2</v>
      </c>
      <c r="AA142" s="2">
        <f t="shared" si="294"/>
        <v>0.1607825845003375</v>
      </c>
      <c r="AB142" s="2">
        <f t="shared" si="295"/>
        <v>2.2210250507171446E-5</v>
      </c>
      <c r="AC142" s="2">
        <f t="shared" si="283"/>
        <v>3.9993884263667227E-3</v>
      </c>
      <c r="AD142" s="2">
        <f t="shared" si="296"/>
        <v>0.35265561300685055</v>
      </c>
      <c r="AE142" s="2">
        <f t="shared" si="297"/>
        <v>1.3501494387254221E-2</v>
      </c>
      <c r="AF142" s="2">
        <f t="shared" si="297"/>
        <v>5.9549303073525205E-2</v>
      </c>
      <c r="AG142" s="2">
        <f t="shared" si="313"/>
        <v>11.822615007359152</v>
      </c>
      <c r="AH142" s="2">
        <f t="shared" si="298"/>
        <v>88.177384992640853</v>
      </c>
      <c r="AL142" s="35">
        <v>1670</v>
      </c>
      <c r="AM142" s="35">
        <v>676</v>
      </c>
      <c r="AN142" s="2">
        <f t="shared" si="314"/>
        <v>6765</v>
      </c>
      <c r="BQ142" s="10">
        <v>1410</v>
      </c>
      <c r="BR142" s="2">
        <f t="shared" si="299"/>
        <v>23.5</v>
      </c>
      <c r="BS142" s="11">
        <v>27278</v>
      </c>
      <c r="BT142" s="11">
        <v>1370</v>
      </c>
      <c r="BU142" s="11">
        <v>700</v>
      </c>
      <c r="BV142" s="2">
        <f t="shared" si="279"/>
        <v>7005</v>
      </c>
      <c r="BW142" s="2">
        <f t="shared" si="300"/>
        <v>6.1094086543584794E-2</v>
      </c>
      <c r="BX142" s="2">
        <f t="shared" si="315"/>
        <v>5.4479071655762153E-5</v>
      </c>
      <c r="BY142" s="2">
        <f t="shared" si="280"/>
        <v>3.3052327750092966E-2</v>
      </c>
      <c r="BZ142" s="2">
        <f t="shared" si="301"/>
        <v>0.1461948999048715</v>
      </c>
      <c r="CA142" s="2">
        <f t="shared" si="302"/>
        <v>4.7473417154796903E-5</v>
      </c>
      <c r="CB142" s="2">
        <f t="shared" si="303"/>
        <v>8.7274276569830507E-3</v>
      </c>
      <c r="CC142" s="2">
        <f t="shared" si="304"/>
        <v>0.75593275843168395</v>
      </c>
      <c r="CD142" s="2">
        <f t="shared" si="305"/>
        <v>2.8802013241561387E-2</v>
      </c>
      <c r="CE142" s="2">
        <f t="shared" si="305"/>
        <v>0.12739518604395439</v>
      </c>
      <c r="CF142" s="2">
        <f t="shared" si="281"/>
        <v>13.384242397375608</v>
      </c>
      <c r="CG142" s="2">
        <f t="shared" si="316"/>
        <v>86.615757602624399</v>
      </c>
      <c r="FC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HB142" s="2"/>
      <c r="IJ142" s="2"/>
      <c r="IK142" s="2"/>
      <c r="IL142" s="2"/>
      <c r="IM142" s="2"/>
      <c r="IN142" s="2"/>
      <c r="IO142" s="2"/>
      <c r="IP142" s="2"/>
      <c r="IQ142" s="2"/>
      <c r="IR142" s="2"/>
      <c r="IS142" s="2"/>
      <c r="IT142" s="2"/>
      <c r="IU142" s="2"/>
    </row>
    <row r="143" spans="1:255" x14ac:dyDescent="0.25">
      <c r="A143" s="34">
        <v>1800</v>
      </c>
      <c r="B143" s="2">
        <f t="shared" si="286"/>
        <v>30</v>
      </c>
      <c r="C143" s="35">
        <v>24645</v>
      </c>
      <c r="D143" s="35">
        <v>1920</v>
      </c>
      <c r="E143" s="35">
        <v>674</v>
      </c>
      <c r="F143" s="2">
        <f>(E143+E142)/2*(D143-D142)</f>
        <v>6740</v>
      </c>
      <c r="G143" s="2">
        <f t="shared" si="306"/>
        <v>5.185033875642623E-2</v>
      </c>
      <c r="H143" s="2">
        <f t="shared" si="307"/>
        <v>4.6236198629006285E-5</v>
      </c>
      <c r="I143" s="2">
        <f t="shared" si="308"/>
        <v>2.7570619915283041E-2</v>
      </c>
      <c r="J143" s="2">
        <f t="shared" si="287"/>
        <v>0.12185478487073624</v>
      </c>
      <c r="K143" s="2">
        <f t="shared" si="288"/>
        <v>1.6938048791633727E-5</v>
      </c>
      <c r="L143" s="2">
        <f t="shared" si="282"/>
        <v>2.9049139577959106E-3</v>
      </c>
      <c r="M143" s="2">
        <f t="shared" si="289"/>
        <v>0.26950196523385433</v>
      </c>
      <c r="N143" s="2">
        <f t="shared" si="290"/>
        <v>1.010014921615301E-2</v>
      </c>
      <c r="O143" s="2">
        <f t="shared" si="290"/>
        <v>4.4639965067104846E-2</v>
      </c>
      <c r="P143" s="2">
        <f t="shared" si="309"/>
        <v>7.2254913056572478</v>
      </c>
      <c r="Q143" s="2">
        <f t="shared" si="310"/>
        <v>92.774508694342757</v>
      </c>
      <c r="R143" s="34">
        <v>2200</v>
      </c>
      <c r="S143" s="2">
        <f t="shared" si="291"/>
        <v>36.666666666666664</v>
      </c>
      <c r="T143" s="35">
        <v>23476</v>
      </c>
      <c r="U143" s="35">
        <v>2230</v>
      </c>
      <c r="V143" s="35">
        <v>675</v>
      </c>
      <c r="W143" s="2">
        <f t="shared" si="311"/>
        <v>6745</v>
      </c>
      <c r="X143" s="2">
        <f t="shared" si="292"/>
        <v>6.7117398052066402E-2</v>
      </c>
      <c r="Y143" s="2">
        <f t="shared" si="293"/>
        <v>5.9850203918152991E-5</v>
      </c>
      <c r="Z143" s="2">
        <f t="shared" si="312"/>
        <v>3.5945304358647401E-2</v>
      </c>
      <c r="AA143" s="2">
        <f t="shared" si="294"/>
        <v>0.15853932623516903</v>
      </c>
      <c r="AB143" s="2">
        <f t="shared" si="295"/>
        <v>2.2166815785492592E-5</v>
      </c>
      <c r="AC143" s="2">
        <f t="shared" si="283"/>
        <v>3.9942269658169742E-3</v>
      </c>
      <c r="AD143" s="2">
        <f t="shared" si="296"/>
        <v>0.35196595404084779</v>
      </c>
      <c r="AE143" s="2">
        <f t="shared" si="297"/>
        <v>1.3313119887799213E-2</v>
      </c>
      <c r="AF143" s="2">
        <f t="shared" si="297"/>
        <v>5.8718463920641534E-2</v>
      </c>
      <c r="AG143" s="2">
        <f t="shared" si="313"/>
        <v>11.881333471279794</v>
      </c>
      <c r="AH143" s="2">
        <f t="shared" si="298"/>
        <v>88.118666528720212</v>
      </c>
      <c r="AL143" s="35">
        <v>1680</v>
      </c>
      <c r="AM143" s="35">
        <v>676</v>
      </c>
      <c r="AN143" s="2">
        <f t="shared" si="314"/>
        <v>6760</v>
      </c>
      <c r="BQ143" s="10">
        <v>1420</v>
      </c>
      <c r="BR143" s="2">
        <f t="shared" si="299"/>
        <v>23.666666666666668</v>
      </c>
      <c r="BS143" s="11">
        <v>27997</v>
      </c>
      <c r="BT143" s="11">
        <v>1380</v>
      </c>
      <c r="BU143" s="11">
        <v>698</v>
      </c>
      <c r="BV143" s="2">
        <f t="shared" si="279"/>
        <v>6990</v>
      </c>
      <c r="BW143" s="2">
        <f t="shared" si="300"/>
        <v>6.2704418980890964E-2</v>
      </c>
      <c r="BX143" s="2">
        <f t="shared" si="315"/>
        <v>5.5915043960201408E-5</v>
      </c>
      <c r="BY143" s="2">
        <f t="shared" si="280"/>
        <v>3.3118234684789076E-2</v>
      </c>
      <c r="BZ143" s="2">
        <f t="shared" si="301"/>
        <v>0.14648641515891914</v>
      </c>
      <c r="CA143" s="2">
        <f t="shared" si="302"/>
        <v>4.8724732754705243E-5</v>
      </c>
      <c r="CB143" s="2">
        <f t="shared" si="303"/>
        <v>8.9706877396280478E-3</v>
      </c>
      <c r="CC143" s="2">
        <f t="shared" si="304"/>
        <v>0.77585781354248362</v>
      </c>
      <c r="CD143" s="2">
        <f t="shared" si="305"/>
        <v>2.8859444972850652E-2</v>
      </c>
      <c r="CE143" s="2">
        <f t="shared" si="305"/>
        <v>0.12764921433118068</v>
      </c>
      <c r="CF143" s="2">
        <f t="shared" si="281"/>
        <v>13.511891611706789</v>
      </c>
      <c r="CG143" s="2">
        <f t="shared" si="316"/>
        <v>86.488108388293213</v>
      </c>
      <c r="FC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HB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</row>
    <row r="144" spans="1:255" x14ac:dyDescent="0.25">
      <c r="A144" s="34">
        <v>1810</v>
      </c>
      <c r="B144" s="2">
        <f t="shared" si="286"/>
        <v>30.166666666666668</v>
      </c>
      <c r="C144" s="35">
        <v>24683</v>
      </c>
      <c r="G144" s="2">
        <f t="shared" si="306"/>
        <v>5.1930286529716735E-2</v>
      </c>
      <c r="H144" s="2">
        <f t="shared" si="307"/>
        <v>4.6307489988223277E-5</v>
      </c>
      <c r="I144" s="2">
        <f t="shared" si="308"/>
        <v>2.7763106585168871E-2</v>
      </c>
      <c r="J144" s="2">
        <f t="shared" si="287"/>
        <v>0.12270552460098148</v>
      </c>
      <c r="K144" s="2">
        <f t="shared" si="288"/>
        <v>1.6964165482811745E-5</v>
      </c>
      <c r="L144" s="2">
        <f t="shared" si="282"/>
        <v>2.9108033885415141E-3</v>
      </c>
      <c r="M144" s="2">
        <f t="shared" si="289"/>
        <v>0.26991750894166078</v>
      </c>
      <c r="N144" s="2">
        <f t="shared" si="290"/>
        <v>1.0170664282333642E-2</v>
      </c>
      <c r="O144" s="2">
        <f t="shared" si="290"/>
        <v>4.4951622847959588E-2</v>
      </c>
      <c r="P144" s="2">
        <f t="shared" si="309"/>
        <v>7.270442928505207</v>
      </c>
      <c r="Q144" s="2">
        <f t="shared" si="310"/>
        <v>92.729557071494796</v>
      </c>
      <c r="R144" s="34">
        <v>2210</v>
      </c>
      <c r="S144" s="2">
        <f t="shared" si="291"/>
        <v>36.833333333333336</v>
      </c>
      <c r="T144" s="35">
        <v>23759</v>
      </c>
      <c r="U144" s="35">
        <v>2240</v>
      </c>
      <c r="V144" s="35">
        <v>675</v>
      </c>
      <c r="W144" s="2">
        <f t="shared" si="311"/>
        <v>6750</v>
      </c>
      <c r="X144" s="2">
        <f t="shared" si="292"/>
        <v>6.7926489194029896E-2</v>
      </c>
      <c r="Y144" s="2">
        <f t="shared" si="293"/>
        <v>6.0571690019228028E-5</v>
      </c>
      <c r="Z144" s="2">
        <f t="shared" si="312"/>
        <v>3.6126568181214305E-2</v>
      </c>
      <c r="AA144" s="2">
        <f t="shared" si="294"/>
        <v>0.15933880324095087</v>
      </c>
      <c r="AB144" s="2">
        <f t="shared" si="295"/>
        <v>2.2434033747125515E-5</v>
      </c>
      <c r="AC144" s="2">
        <f t="shared" si="283"/>
        <v>4.0450858935627788E-3</v>
      </c>
      <c r="AD144" s="2">
        <f t="shared" si="296"/>
        <v>0.35620885594038604</v>
      </c>
      <c r="AE144" s="2">
        <f t="shared" si="297"/>
        <v>1.3380254859785433E-2</v>
      </c>
      <c r="AF144" s="2">
        <f t="shared" si="297"/>
        <v>5.9014567498436164E-2</v>
      </c>
      <c r="AG144" s="2">
        <f t="shared" si="313"/>
        <v>11.940348038778231</v>
      </c>
      <c r="AH144" s="2">
        <f t="shared" si="298"/>
        <v>88.059651961221775</v>
      </c>
      <c r="AL144" s="35">
        <v>1690</v>
      </c>
      <c r="AM144" s="35">
        <v>675</v>
      </c>
      <c r="AN144" s="2">
        <f t="shared" si="314"/>
        <v>6755</v>
      </c>
      <c r="BQ144" s="10">
        <v>1430</v>
      </c>
      <c r="BR144" s="2">
        <f t="shared" si="299"/>
        <v>23.833333333333332</v>
      </c>
      <c r="BS144" s="11">
        <v>28339</v>
      </c>
      <c r="BT144" s="11">
        <v>1390</v>
      </c>
      <c r="BU144" s="11">
        <v>699</v>
      </c>
      <c r="BV144" s="2">
        <f t="shared" si="279"/>
        <v>6985</v>
      </c>
      <c r="BW144" s="2">
        <f t="shared" si="300"/>
        <v>6.3470390738274415E-2</v>
      </c>
      <c r="BX144" s="2">
        <f t="shared" si="315"/>
        <v>5.6598079465233678E-5</v>
      </c>
      <c r="BY144" s="2">
        <f t="shared" si="280"/>
        <v>3.3753937027630528E-2</v>
      </c>
      <c r="BZ144" s="2">
        <f t="shared" si="301"/>
        <v>0.14929821229114193</v>
      </c>
      <c r="CA144" s="2">
        <f t="shared" si="302"/>
        <v>4.9319934333521149E-5</v>
      </c>
      <c r="CB144" s="2">
        <f t="shared" si="303"/>
        <v>9.0939495653179526E-3</v>
      </c>
      <c r="CC144" s="2">
        <f t="shared" si="304"/>
        <v>0.78533537800408759</v>
      </c>
      <c r="CD144" s="2">
        <f t="shared" si="305"/>
        <v>2.9413400126467919E-2</v>
      </c>
      <c r="CE144" s="2">
        <f t="shared" si="305"/>
        <v>0.13009943262888096</v>
      </c>
      <c r="CF144" s="2">
        <f t="shared" si="281"/>
        <v>13.64199104433567</v>
      </c>
      <c r="CG144" s="2">
        <f t="shared" si="316"/>
        <v>86.358008955664332</v>
      </c>
      <c r="FC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HB144" s="2"/>
      <c r="IJ144" s="2"/>
      <c r="IK144" s="2"/>
      <c r="IL144" s="2"/>
      <c r="IM144" s="2"/>
      <c r="IN144" s="2"/>
      <c r="IO144" s="2"/>
      <c r="IP144" s="2"/>
      <c r="IQ144" s="2"/>
      <c r="IR144" s="2"/>
      <c r="IS144" s="2"/>
      <c r="IT144" s="2"/>
      <c r="IU144" s="2"/>
    </row>
    <row r="145" spans="1:255" x14ac:dyDescent="0.25">
      <c r="A145" s="34">
        <v>1820</v>
      </c>
      <c r="B145" s="2">
        <f t="shared" si="286"/>
        <v>30.333333333333332</v>
      </c>
      <c r="C145" s="35">
        <v>24468</v>
      </c>
      <c r="G145" s="2">
        <f t="shared" si="306"/>
        <v>5.1477950443994204E-2</v>
      </c>
      <c r="H145" s="2">
        <f t="shared" si="307"/>
        <v>4.5904130982127237E-5</v>
      </c>
      <c r="I145" s="2">
        <f t="shared" si="308"/>
        <v>2.7663486291105155E-2</v>
      </c>
      <c r="J145" s="2">
        <f t="shared" si="287"/>
        <v>0.12226522947743353</v>
      </c>
      <c r="K145" s="2">
        <f t="shared" si="288"/>
        <v>1.6816399993251936E-5</v>
      </c>
      <c r="L145" s="2">
        <f t="shared" si="282"/>
        <v>2.886843391642256E-3</v>
      </c>
      <c r="M145" s="2">
        <f t="shared" si="289"/>
        <v>0.26756640638433543</v>
      </c>
      <c r="N145" s="2">
        <f t="shared" si="290"/>
        <v>1.0134169642819105E-2</v>
      </c>
      <c r="O145" s="2">
        <f t="shared" si="290"/>
        <v>4.4790326277166358E-2</v>
      </c>
      <c r="P145" s="2">
        <f t="shared" si="309"/>
        <v>7.3152332547823731</v>
      </c>
      <c r="Q145" s="2">
        <f t="shared" si="310"/>
        <v>92.68476674521763</v>
      </c>
      <c r="R145" s="34">
        <v>2220</v>
      </c>
      <c r="S145" s="2">
        <f t="shared" si="291"/>
        <v>37</v>
      </c>
      <c r="T145" s="35">
        <v>23516</v>
      </c>
      <c r="U145" s="35">
        <v>2250</v>
      </c>
      <c r="V145" s="35">
        <v>675</v>
      </c>
      <c r="W145" s="2">
        <f t="shared" si="311"/>
        <v>6750</v>
      </c>
      <c r="X145" s="2">
        <f t="shared" si="292"/>
        <v>6.7231757224075386E-2</v>
      </c>
      <c r="Y145" s="2">
        <f t="shared" si="293"/>
        <v>5.9952180752227223E-5</v>
      </c>
      <c r="Z145" s="2">
        <f t="shared" si="312"/>
        <v>3.6157161231436578E-2</v>
      </c>
      <c r="AA145" s="2">
        <f t="shared" si="294"/>
        <v>0.15947373606893098</v>
      </c>
      <c r="AB145" s="2">
        <f t="shared" si="295"/>
        <v>2.2204585108691603E-5</v>
      </c>
      <c r="AC145" s="2">
        <f t="shared" si="283"/>
        <v>4.0064011824503358E-3</v>
      </c>
      <c r="AD145" s="2">
        <f t="shared" si="296"/>
        <v>0.35256565748954594</v>
      </c>
      <c r="AE145" s="2">
        <f t="shared" si="297"/>
        <v>1.3391585656745137E-2</v>
      </c>
      <c r="AF145" s="2">
        <f t="shared" si="297"/>
        <v>5.9064542785827678E-2</v>
      </c>
      <c r="AG145" s="2">
        <f t="shared" si="313"/>
        <v>11.999412581564059</v>
      </c>
      <c r="AH145" s="2">
        <f t="shared" si="298"/>
        <v>88.000587418435941</v>
      </c>
      <c r="AL145" s="35">
        <v>1700</v>
      </c>
      <c r="AM145" s="35">
        <v>675</v>
      </c>
      <c r="AN145" s="2">
        <f t="shared" si="314"/>
        <v>6750</v>
      </c>
      <c r="BQ145" s="10">
        <v>1440</v>
      </c>
      <c r="BR145" s="2">
        <f t="shared" si="299"/>
        <v>24</v>
      </c>
      <c r="BS145" s="11">
        <v>28440</v>
      </c>
      <c r="BT145" s="11">
        <v>1400</v>
      </c>
      <c r="BU145" s="11">
        <v>698</v>
      </c>
      <c r="BV145" s="2">
        <f t="shared" si="279"/>
        <v>6985</v>
      </c>
      <c r="BW145" s="2">
        <f t="shared" si="300"/>
        <v>6.3696598771887658E-2</v>
      </c>
      <c r="BX145" s="2">
        <f t="shared" si="315"/>
        <v>5.6799794629000515E-5</v>
      </c>
      <c r="BY145" s="2">
        <f t="shared" si="280"/>
        <v>3.4019362228270254E-2</v>
      </c>
      <c r="BZ145" s="2">
        <f t="shared" si="301"/>
        <v>0.15047222372335173</v>
      </c>
      <c r="CA145" s="2">
        <f t="shared" si="302"/>
        <v>4.9495710238376134E-5</v>
      </c>
      <c r="CB145" s="2">
        <f t="shared" si="303"/>
        <v>9.1402385035167961E-3</v>
      </c>
      <c r="CC145" s="2">
        <f t="shared" si="304"/>
        <v>0.78813430785970739</v>
      </c>
      <c r="CD145" s="2">
        <f t="shared" si="305"/>
        <v>2.9644693371569181E-2</v>
      </c>
      <c r="CE145" s="2">
        <f t="shared" si="305"/>
        <v>0.13112247382198289</v>
      </c>
      <c r="CF145" s="2">
        <f t="shared" si="281"/>
        <v>13.773113518157652</v>
      </c>
      <c r="CG145" s="2">
        <f t="shared" si="316"/>
        <v>86.226886481842342</v>
      </c>
      <c r="FC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HB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</row>
    <row r="146" spans="1:255" x14ac:dyDescent="0.25">
      <c r="A146" s="34">
        <v>1830</v>
      </c>
      <c r="B146" s="2">
        <f t="shared" si="286"/>
        <v>30.5</v>
      </c>
      <c r="C146" s="35">
        <v>23982</v>
      </c>
      <c r="G146" s="2">
        <f t="shared" si="306"/>
        <v>5.0455460501384219E-2</v>
      </c>
      <c r="H146" s="2">
        <f t="shared" si="307"/>
        <v>4.4992352019510206E-5</v>
      </c>
      <c r="I146" s="2">
        <f t="shared" si="308"/>
        <v>2.726894490049123E-2</v>
      </c>
      <c r="J146" s="2">
        <f t="shared" si="287"/>
        <v>0.1205214617847379</v>
      </c>
      <c r="K146" s="2">
        <f t="shared" si="288"/>
        <v>1.6482381258712117E-5</v>
      </c>
      <c r="L146" s="2">
        <f t="shared" si="282"/>
        <v>2.8308514621604134E-3</v>
      </c>
      <c r="M146" s="2">
        <f t="shared" si="289"/>
        <v>0.26225182106870742</v>
      </c>
      <c r="N146" s="2">
        <f t="shared" si="290"/>
        <v>9.989634375589215E-3</v>
      </c>
      <c r="O146" s="2">
        <f t="shared" si="290"/>
        <v>4.4151518954420238E-2</v>
      </c>
      <c r="P146" s="2">
        <f t="shared" si="309"/>
        <v>7.3593847737367932</v>
      </c>
      <c r="Q146" s="2">
        <f t="shared" si="310"/>
        <v>92.640615226263208</v>
      </c>
      <c r="R146" s="34">
        <v>2230</v>
      </c>
      <c r="S146" s="2">
        <f t="shared" si="291"/>
        <v>37.166666666666664</v>
      </c>
      <c r="T146" s="35">
        <v>23516</v>
      </c>
      <c r="U146" s="35">
        <v>2260</v>
      </c>
      <c r="V146" s="35">
        <v>675</v>
      </c>
      <c r="W146" s="2">
        <f t="shared" si="311"/>
        <v>6750</v>
      </c>
      <c r="X146" s="2">
        <f t="shared" si="292"/>
        <v>6.7231757224075386E-2</v>
      </c>
      <c r="Y146" s="2">
        <f t="shared" si="293"/>
        <v>5.9952180752227223E-5</v>
      </c>
      <c r="Z146" s="2">
        <f t="shared" si="312"/>
        <v>3.5971308451336337E-2</v>
      </c>
      <c r="AA146" s="2">
        <f t="shared" si="294"/>
        <v>0.15865401913895213</v>
      </c>
      <c r="AB146" s="2">
        <f t="shared" si="295"/>
        <v>2.2204585108691603E-5</v>
      </c>
      <c r="AC146" s="2">
        <f t="shared" si="283"/>
        <v>4.0090781783760675E-3</v>
      </c>
      <c r="AD146" s="2">
        <f t="shared" si="296"/>
        <v>0.35256565748954594</v>
      </c>
      <c r="AE146" s="2">
        <f t="shared" si="297"/>
        <v>1.3322751065214963E-2</v>
      </c>
      <c r="AF146" s="2">
        <f t="shared" si="297"/>
        <v>5.8760942914924327E-2</v>
      </c>
      <c r="AG146" s="2">
        <f t="shared" si="313"/>
        <v>12.058173524478983</v>
      </c>
      <c r="AH146" s="2">
        <f t="shared" si="298"/>
        <v>87.941826475521012</v>
      </c>
      <c r="AL146" s="35">
        <v>1710</v>
      </c>
      <c r="AM146" s="35">
        <v>675</v>
      </c>
      <c r="AN146" s="2">
        <f t="shared" si="314"/>
        <v>6750</v>
      </c>
      <c r="BQ146" s="10">
        <v>1450</v>
      </c>
      <c r="BR146" s="2">
        <f t="shared" si="299"/>
        <v>24.166666666666668</v>
      </c>
      <c r="BS146" s="11">
        <v>28822</v>
      </c>
      <c r="BT146" s="11">
        <v>1410</v>
      </c>
      <c r="BU146" s="11">
        <v>698</v>
      </c>
      <c r="BV146" s="2">
        <f t="shared" si="279"/>
        <v>6980</v>
      </c>
      <c r="BW146" s="2">
        <f t="shared" si="300"/>
        <v>6.4552157869315979E-2</v>
      </c>
      <c r="BX146" s="2">
        <f t="shared" si="315"/>
        <v>5.7562717327603833E-5</v>
      </c>
      <c r="BY146" s="2">
        <f t="shared" si="280"/>
        <v>3.4308753586981301E-2</v>
      </c>
      <c r="BZ146" s="2">
        <f t="shared" si="301"/>
        <v>0.15175224070248802</v>
      </c>
      <c r="CA146" s="2">
        <f t="shared" si="302"/>
        <v>5.0160526036936606E-5</v>
      </c>
      <c r="CB146" s="2">
        <f t="shared" si="303"/>
        <v>9.2772358380782041E-3</v>
      </c>
      <c r="CC146" s="2">
        <f t="shared" si="304"/>
        <v>0.79872035939284414</v>
      </c>
      <c r="CD146" s="2">
        <f t="shared" si="305"/>
        <v>2.989687088259382E-2</v>
      </c>
      <c r="CE146" s="2">
        <f t="shared" si="305"/>
        <v>0.13223788893771263</v>
      </c>
      <c r="CF146" s="2">
        <f t="shared" si="281"/>
        <v>13.905351407095365</v>
      </c>
      <c r="CG146" s="2">
        <f t="shared" si="316"/>
        <v>86.094648592904633</v>
      </c>
      <c r="FC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HB146" s="2"/>
      <c r="IK146" s="2"/>
      <c r="IL146" s="2"/>
      <c r="IM146" s="2"/>
      <c r="IN146" s="2"/>
      <c r="IO146" s="2"/>
      <c r="IP146" s="2"/>
      <c r="IQ146" s="2"/>
      <c r="IR146" s="2"/>
      <c r="IS146" s="2"/>
      <c r="IT146" s="2"/>
      <c r="IU146" s="2"/>
    </row>
    <row r="147" spans="1:255" x14ac:dyDescent="0.25">
      <c r="A147" s="34">
        <v>1840</v>
      </c>
      <c r="B147" s="2">
        <f t="shared" si="286"/>
        <v>30.666666666666668</v>
      </c>
      <c r="C147" s="35">
        <v>24695</v>
      </c>
      <c r="G147" s="2">
        <f t="shared" si="306"/>
        <v>5.1955533194966361E-2</v>
      </c>
      <c r="H147" s="2">
        <f t="shared" si="307"/>
        <v>4.6330003049028625E-5</v>
      </c>
      <c r="I147" s="2">
        <f t="shared" si="308"/>
        <v>2.7396706520561649E-2</v>
      </c>
      <c r="J147" s="2">
        <f t="shared" si="287"/>
        <v>0.12108613406183052</v>
      </c>
      <c r="K147" s="2">
        <f t="shared" si="288"/>
        <v>1.6972412858973218E-5</v>
      </c>
      <c r="L147" s="2">
        <f t="shared" si="282"/>
        <v>2.9164109054367663E-3</v>
      </c>
      <c r="M147" s="2">
        <f t="shared" si="289"/>
        <v>0.2700487332704416</v>
      </c>
      <c r="N147" s="2">
        <f t="shared" si="290"/>
        <v>1.0036438235305601E-2</v>
      </c>
      <c r="O147" s="2">
        <f t="shared" si="290"/>
        <v>4.435837952826243E-2</v>
      </c>
      <c r="P147" s="2">
        <f t="shared" si="309"/>
        <v>7.4037431532650553</v>
      </c>
      <c r="Q147" s="2">
        <f t="shared" si="310"/>
        <v>92.596256846734946</v>
      </c>
      <c r="R147" s="34">
        <v>2240</v>
      </c>
      <c r="S147" s="2">
        <f t="shared" si="291"/>
        <v>37.333333333333336</v>
      </c>
      <c r="T147" s="35">
        <v>25000</v>
      </c>
      <c r="U147" s="35">
        <v>2270</v>
      </c>
      <c r="V147" s="35">
        <v>675</v>
      </c>
      <c r="W147" s="2">
        <f t="shared" si="311"/>
        <v>6750</v>
      </c>
      <c r="X147" s="2">
        <f t="shared" si="292"/>
        <v>7.1474482505608283E-2</v>
      </c>
      <c r="Y147" s="2">
        <f t="shared" si="293"/>
        <v>6.3735521296380356E-5</v>
      </c>
      <c r="Z147" s="2">
        <f t="shared" si="312"/>
        <v>3.710631061458227E-2</v>
      </c>
      <c r="AA147" s="2">
        <f t="shared" si="294"/>
        <v>0.16366002705701224</v>
      </c>
      <c r="AB147" s="2">
        <f t="shared" si="295"/>
        <v>2.3605826999374467E-5</v>
      </c>
      <c r="AC147" s="2">
        <f t="shared" si="283"/>
        <v>4.2650146630245746E-3</v>
      </c>
      <c r="AD147" s="2">
        <f t="shared" si="296"/>
        <v>0.37481465543624121</v>
      </c>
      <c r="AE147" s="2">
        <f t="shared" si="297"/>
        <v>1.3743123632419819E-2</v>
      </c>
      <c r="AF147" s="2">
        <f t="shared" si="297"/>
        <v>6.0615026077148922E-2</v>
      </c>
      <c r="AG147" s="2">
        <f t="shared" si="313"/>
        <v>12.118788550556133</v>
      </c>
      <c r="AH147" s="2">
        <f t="shared" si="298"/>
        <v>87.881211449443867</v>
      </c>
      <c r="AL147" s="35">
        <v>1720</v>
      </c>
      <c r="AM147" s="35">
        <v>675</v>
      </c>
      <c r="AN147" s="2">
        <f t="shared" si="314"/>
        <v>6750</v>
      </c>
      <c r="BQ147" s="10">
        <v>1460</v>
      </c>
      <c r="BR147" s="2">
        <f t="shared" si="299"/>
        <v>24.333333333333332</v>
      </c>
      <c r="BS147" s="11">
        <v>28372</v>
      </c>
      <c r="BT147" s="11">
        <v>1420</v>
      </c>
      <c r="BU147" s="11">
        <v>697</v>
      </c>
      <c r="BV147" s="2">
        <f t="shared" si="279"/>
        <v>6975</v>
      </c>
      <c r="BW147" s="2">
        <f t="shared" si="300"/>
        <v>6.3544300293811418E-2</v>
      </c>
      <c r="BX147" s="2">
        <f t="shared" si="315"/>
        <v>5.6663986399929757E-5</v>
      </c>
      <c r="BY147" s="2">
        <f t="shared" si="280"/>
        <v>3.4268011118260076E-2</v>
      </c>
      <c r="BZ147" s="2">
        <f t="shared" si="301"/>
        <v>0.15157203127271315</v>
      </c>
      <c r="CA147" s="2">
        <f t="shared" si="302"/>
        <v>4.9377366064810387E-5</v>
      </c>
      <c r="CB147" s="2">
        <f t="shared" si="303"/>
        <v>9.146421524069713E-3</v>
      </c>
      <c r="CC147" s="2">
        <f t="shared" si="304"/>
        <v>0.78624987983810168</v>
      </c>
      <c r="CD147" s="2">
        <f t="shared" si="305"/>
        <v>2.9861367630524098E-2</v>
      </c>
      <c r="CE147" s="2">
        <f t="shared" si="305"/>
        <v>0.13208085326924551</v>
      </c>
      <c r="CF147" s="2">
        <f t="shared" si="281"/>
        <v>14.037432260364611</v>
      </c>
      <c r="CG147" s="2">
        <f t="shared" si="316"/>
        <v>85.962567739635389</v>
      </c>
      <c r="FC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HB147" s="2"/>
      <c r="IK147" s="2"/>
      <c r="IL147" s="2"/>
      <c r="IM147" s="2"/>
      <c r="IN147" s="2"/>
      <c r="IO147" s="2"/>
      <c r="IP147" s="2"/>
      <c r="IQ147" s="2"/>
      <c r="IR147" s="2"/>
      <c r="IS147" s="2"/>
      <c r="IT147" s="2"/>
      <c r="IU147" s="2"/>
    </row>
    <row r="148" spans="1:255" x14ac:dyDescent="0.25">
      <c r="A148" s="34">
        <v>1850</v>
      </c>
      <c r="B148" s="2">
        <f t="shared" si="286"/>
        <v>30.833333333333332</v>
      </c>
      <c r="C148" s="35">
        <v>23932</v>
      </c>
      <c r="G148" s="2">
        <f t="shared" si="306"/>
        <v>5.0350266062844096E-2</v>
      </c>
      <c r="H148" s="2">
        <f t="shared" si="307"/>
        <v>4.4898547599487872E-5</v>
      </c>
      <c r="I148" s="2">
        <f t="shared" si="308"/>
        <v>2.7368565194554953E-2</v>
      </c>
      <c r="J148" s="2">
        <f t="shared" si="287"/>
        <v>0.12096175690828591</v>
      </c>
      <c r="K148" s="2">
        <f t="shared" si="288"/>
        <v>1.6448017191372626E-5</v>
      </c>
      <c r="L148" s="2">
        <f t="shared" si="282"/>
        <v>2.8276559263181959E-3</v>
      </c>
      <c r="M148" s="2">
        <f t="shared" si="289"/>
        <v>0.26170505303212016</v>
      </c>
      <c r="N148" s="2">
        <f t="shared" si="290"/>
        <v>1.0026129015103755E-2</v>
      </c>
      <c r="O148" s="2">
        <f t="shared" si="290"/>
        <v>4.4312815525213496E-2</v>
      </c>
      <c r="P148" s="2">
        <f t="shared" si="309"/>
        <v>7.4480559687902685</v>
      </c>
      <c r="Q148" s="2">
        <f t="shared" si="310"/>
        <v>92.551944031209729</v>
      </c>
      <c r="R148" s="34">
        <v>2250</v>
      </c>
      <c r="S148" s="2">
        <f t="shared" si="291"/>
        <v>37.5</v>
      </c>
      <c r="T148" s="35">
        <v>24031</v>
      </c>
      <c r="U148" s="35">
        <v>2280</v>
      </c>
      <c r="V148" s="35">
        <v>675</v>
      </c>
      <c r="W148" s="2">
        <f t="shared" si="311"/>
        <v>6750</v>
      </c>
      <c r="X148" s="2">
        <f t="shared" si="292"/>
        <v>6.8704131563690915E-2</v>
      </c>
      <c r="Y148" s="2">
        <f t="shared" si="293"/>
        <v>6.1265132490932658E-5</v>
      </c>
      <c r="Z148" s="2">
        <f t="shared" si="312"/>
        <v>3.750019613619391E-2</v>
      </c>
      <c r="AA148" s="2">
        <f t="shared" si="294"/>
        <v>0.16539728721725555</v>
      </c>
      <c r="AB148" s="2">
        <f t="shared" si="295"/>
        <v>2.2690865144878715E-5</v>
      </c>
      <c r="AC148" s="2">
        <f t="shared" si="283"/>
        <v>4.1025624259470247E-3</v>
      </c>
      <c r="AD148" s="2">
        <f t="shared" si="296"/>
        <v>0.3602868393915325</v>
      </c>
      <c r="AE148" s="2">
        <f t="shared" si="297"/>
        <v>1.3889007643275957E-2</v>
      </c>
      <c r="AF148" s="2">
        <f t="shared" si="297"/>
        <v>6.1258457902314489E-2</v>
      </c>
      <c r="AG148" s="2">
        <f t="shared" si="313"/>
        <v>12.180047008458446</v>
      </c>
      <c r="AH148" s="2">
        <f t="shared" si="298"/>
        <v>87.819952991541555</v>
      </c>
      <c r="AL148" s="35">
        <v>1730</v>
      </c>
      <c r="AM148" s="35">
        <v>675</v>
      </c>
      <c r="AN148" s="2">
        <f t="shared" si="314"/>
        <v>6750</v>
      </c>
      <c r="BQ148" s="10">
        <v>1470</v>
      </c>
      <c r="BR148" s="2">
        <f t="shared" si="299"/>
        <v>24.5</v>
      </c>
      <c r="BS148" s="11">
        <v>28665</v>
      </c>
      <c r="BT148" s="11">
        <v>1430</v>
      </c>
      <c r="BU148" s="11">
        <v>698</v>
      </c>
      <c r="BV148" s="2">
        <f t="shared" si="279"/>
        <v>6975</v>
      </c>
      <c r="BW148" s="2">
        <f t="shared" si="300"/>
        <v>6.4200527559639939E-2</v>
      </c>
      <c r="BX148" s="2">
        <f t="shared" si="315"/>
        <v>5.724916009283754E-5</v>
      </c>
      <c r="BY148" s="2">
        <f t="shared" si="280"/>
        <v>3.4173943947830188E-2</v>
      </c>
      <c r="BZ148" s="2">
        <f t="shared" si="301"/>
        <v>0.151155959501027</v>
      </c>
      <c r="CA148" s="2">
        <f t="shared" si="302"/>
        <v>4.9887290224439233E-5</v>
      </c>
      <c r="CB148" s="2">
        <f t="shared" si="303"/>
        <v>9.2550586728457791E-3</v>
      </c>
      <c r="CC148" s="2">
        <f t="shared" si="304"/>
        <v>0.79436954763707834</v>
      </c>
      <c r="CD148" s="2">
        <f t="shared" si="305"/>
        <v>2.9779396886774886E-2</v>
      </c>
      <c r="CE148" s="2">
        <f t="shared" si="305"/>
        <v>0.1317182856229317</v>
      </c>
      <c r="CF148" s="2">
        <f t="shared" si="281"/>
        <v>14.169150545987542</v>
      </c>
      <c r="CG148" s="2">
        <f t="shared" si="316"/>
        <v>85.830849454012451</v>
      </c>
      <c r="FC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HB148" s="2"/>
      <c r="IK148" s="2"/>
      <c r="IL148" s="2"/>
      <c r="IM148" s="2"/>
      <c r="IN148" s="2"/>
      <c r="IO148" s="2"/>
      <c r="IP148" s="2"/>
      <c r="IQ148" s="2"/>
      <c r="IR148" s="2"/>
      <c r="IS148" s="2"/>
      <c r="IT148" s="2"/>
      <c r="IU148" s="2"/>
    </row>
    <row r="149" spans="1:255" x14ac:dyDescent="0.25">
      <c r="A149" s="34">
        <v>1860</v>
      </c>
      <c r="B149" s="2">
        <f t="shared" si="286"/>
        <v>31</v>
      </c>
      <c r="C149" s="35">
        <v>24081</v>
      </c>
      <c r="G149" s="2">
        <f t="shared" si="306"/>
        <v>5.0663745489693657E-2</v>
      </c>
      <c r="H149" s="2">
        <f t="shared" si="307"/>
        <v>4.5178084771154411E-5</v>
      </c>
      <c r="I149" s="2">
        <f t="shared" si="308"/>
        <v>2.7022989711192685E-2</v>
      </c>
      <c r="J149" s="2">
        <f t="shared" si="287"/>
        <v>0.11943440546275794</v>
      </c>
      <c r="K149" s="2">
        <f t="shared" si="288"/>
        <v>1.6550422112044302E-5</v>
      </c>
      <c r="L149" s="2">
        <f t="shared" si="282"/>
        <v>2.8466065509441633E-3</v>
      </c>
      <c r="M149" s="2">
        <f t="shared" si="289"/>
        <v>0.26333442178115019</v>
      </c>
      <c r="N149" s="2">
        <f t="shared" si="290"/>
        <v>9.8995317910250784E-3</v>
      </c>
      <c r="O149" s="2">
        <f t="shared" si="290"/>
        <v>4.3753289567772538E-2</v>
      </c>
      <c r="P149" s="2">
        <f t="shared" si="309"/>
        <v>7.4918092583580407</v>
      </c>
      <c r="Q149" s="2">
        <f t="shared" si="310"/>
        <v>92.508190741641954</v>
      </c>
      <c r="R149" s="34">
        <v>2260</v>
      </c>
      <c r="S149" s="2">
        <f t="shared" si="291"/>
        <v>37.666666666666664</v>
      </c>
      <c r="T149" s="35">
        <v>23774</v>
      </c>
      <c r="U149" s="35">
        <v>2290</v>
      </c>
      <c r="V149" s="35">
        <v>675</v>
      </c>
      <c r="W149" s="2">
        <f t="shared" si="311"/>
        <v>6750</v>
      </c>
      <c r="X149" s="2">
        <f t="shared" si="292"/>
        <v>6.796937388353326E-2</v>
      </c>
      <c r="Y149" s="2">
        <f t="shared" si="293"/>
        <v>6.0609931332005869E-5</v>
      </c>
      <c r="Z149" s="2">
        <f t="shared" si="312"/>
        <v>3.6562519146881557E-2</v>
      </c>
      <c r="AA149" s="2">
        <f t="shared" si="294"/>
        <v>0.16126159603966672</v>
      </c>
      <c r="AB149" s="2">
        <f t="shared" si="295"/>
        <v>2.2448197243325147E-5</v>
      </c>
      <c r="AC149" s="2">
        <f t="shared" si="283"/>
        <v>4.0614497005953985E-3</v>
      </c>
      <c r="AD149" s="2">
        <f t="shared" si="296"/>
        <v>0.35643374473364792</v>
      </c>
      <c r="AE149" s="2">
        <f t="shared" si="297"/>
        <v>1.3541718716461159E-2</v>
      </c>
      <c r="AF149" s="2">
        <f t="shared" si="297"/>
        <v>5.972671534376503E-2</v>
      </c>
      <c r="AG149" s="2">
        <f t="shared" si="313"/>
        <v>12.239773723802211</v>
      </c>
      <c r="AH149" s="2">
        <f t="shared" si="298"/>
        <v>87.760226276197784</v>
      </c>
      <c r="AL149" s="35">
        <v>1740</v>
      </c>
      <c r="AM149" s="35">
        <v>675</v>
      </c>
      <c r="AN149" s="2">
        <f t="shared" si="314"/>
        <v>6750</v>
      </c>
      <c r="BQ149" s="10">
        <v>1480</v>
      </c>
      <c r="BR149" s="2">
        <f t="shared" si="299"/>
        <v>24.666666666666668</v>
      </c>
      <c r="BS149" s="11">
        <v>28848</v>
      </c>
      <c r="BT149" s="11">
        <v>1440</v>
      </c>
      <c r="BU149" s="11">
        <v>699</v>
      </c>
      <c r="BV149" s="2">
        <f t="shared" si="279"/>
        <v>6985</v>
      </c>
      <c r="BW149" s="2">
        <f t="shared" si="300"/>
        <v>6.4610389640345128E-2</v>
      </c>
      <c r="BX149" s="2">
        <f t="shared" si="315"/>
        <v>5.7614644003424997E-5</v>
      </c>
      <c r="BY149" s="2">
        <f t="shared" si="280"/>
        <v>3.4459141228878762E-2</v>
      </c>
      <c r="BZ149" s="2">
        <f t="shared" si="301"/>
        <v>0.15241742550945117</v>
      </c>
      <c r="CA149" s="2">
        <f t="shared" si="302"/>
        <v>5.0205775279770562E-5</v>
      </c>
      <c r="CB149" s="2">
        <f t="shared" si="303"/>
        <v>9.3285791760965766E-3</v>
      </c>
      <c r="CC149" s="2">
        <f t="shared" si="304"/>
        <v>0.79944087598934033</v>
      </c>
      <c r="CD149" s="2">
        <f t="shared" si="305"/>
        <v>3.002791965126294E-2</v>
      </c>
      <c r="CE149" s="2">
        <f t="shared" si="305"/>
        <v>0.13281753530220156</v>
      </c>
      <c r="CF149" s="2">
        <f t="shared" si="281"/>
        <v>14.301968081289743</v>
      </c>
      <c r="CG149" s="2">
        <f t="shared" si="316"/>
        <v>85.698031918710257</v>
      </c>
      <c r="FC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HB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</row>
    <row r="150" spans="1:255" x14ac:dyDescent="0.25">
      <c r="A150" s="34">
        <v>1870</v>
      </c>
      <c r="B150" s="2">
        <f t="shared" si="286"/>
        <v>31.166666666666668</v>
      </c>
      <c r="C150" s="35">
        <v>24244</v>
      </c>
      <c r="G150" s="2">
        <f t="shared" si="306"/>
        <v>5.1006679359334457E-2</v>
      </c>
      <c r="H150" s="2">
        <f t="shared" si="307"/>
        <v>4.5483887180427211E-5</v>
      </c>
      <c r="I150" s="2">
        <f t="shared" si="308"/>
        <v>2.7198591585474489E-2</v>
      </c>
      <c r="J150" s="2">
        <f t="shared" si="287"/>
        <v>0.12021051890087636</v>
      </c>
      <c r="K150" s="2">
        <f t="shared" si="288"/>
        <v>1.6662448971571036E-5</v>
      </c>
      <c r="L150" s="2">
        <f t="shared" si="282"/>
        <v>2.8672396447513649E-3</v>
      </c>
      <c r="M150" s="2">
        <f t="shared" si="289"/>
        <v>0.26511688558042468</v>
      </c>
      <c r="N150" s="2">
        <f t="shared" si="290"/>
        <v>9.9638613250846025E-3</v>
      </c>
      <c r="O150" s="2">
        <f t="shared" si="290"/>
        <v>4.4037608946797903E-2</v>
      </c>
      <c r="P150" s="2">
        <f t="shared" si="309"/>
        <v>7.5358468673048389</v>
      </c>
      <c r="Q150" s="2">
        <f t="shared" si="310"/>
        <v>92.464153132695159</v>
      </c>
      <c r="R150" s="34">
        <v>2270</v>
      </c>
      <c r="S150" s="2">
        <f t="shared" si="291"/>
        <v>37.833333333333336</v>
      </c>
      <c r="T150" s="35">
        <v>23782</v>
      </c>
      <c r="U150" s="35">
        <v>2300</v>
      </c>
      <c r="V150" s="35">
        <v>675</v>
      </c>
      <c r="W150" s="2">
        <f t="shared" si="311"/>
        <v>6750</v>
      </c>
      <c r="X150" s="2">
        <f t="shared" si="292"/>
        <v>6.7992245717935051E-2</v>
      </c>
      <c r="Y150" s="2">
        <f t="shared" si="293"/>
        <v>6.0630326698820707E-5</v>
      </c>
      <c r="Z150" s="2">
        <f t="shared" si="312"/>
        <v>3.6372077409247978E-2</v>
      </c>
      <c r="AA150" s="2">
        <f t="shared" si="294"/>
        <v>0.16042163918549091</v>
      </c>
      <c r="AB150" s="2">
        <f t="shared" si="295"/>
        <v>2.2455751107964946E-5</v>
      </c>
      <c r="AC150" s="2">
        <f t="shared" si="283"/>
        <v>4.0655688670633199E-3</v>
      </c>
      <c r="AD150" s="2">
        <f t="shared" si="296"/>
        <v>0.35655368542338756</v>
      </c>
      <c r="AE150" s="2">
        <f t="shared" si="297"/>
        <v>1.347118450538703E-2</v>
      </c>
      <c r="AF150" s="2">
        <f t="shared" si="297"/>
        <v>5.9415619179752965E-2</v>
      </c>
      <c r="AG150" s="2">
        <f t="shared" si="313"/>
        <v>12.299189342981963</v>
      </c>
      <c r="AH150" s="2">
        <f t="shared" si="298"/>
        <v>87.700810657018039</v>
      </c>
      <c r="AL150" s="36">
        <v>1750</v>
      </c>
      <c r="AM150" s="35">
        <v>675</v>
      </c>
      <c r="AN150" s="2">
        <f t="shared" si="314"/>
        <v>6750</v>
      </c>
      <c r="BQ150" s="10">
        <v>1490</v>
      </c>
      <c r="BR150" s="2">
        <f t="shared" si="299"/>
        <v>24.833333333333332</v>
      </c>
      <c r="BS150" s="11">
        <v>29130</v>
      </c>
      <c r="BT150" s="11">
        <v>1450</v>
      </c>
      <c r="BU150" s="11">
        <v>704</v>
      </c>
      <c r="BV150" s="2">
        <f t="shared" si="279"/>
        <v>7015</v>
      </c>
      <c r="BW150" s="2">
        <f t="shared" si="300"/>
        <v>6.5241980387661311E-2</v>
      </c>
      <c r="BX150" s="2">
        <f t="shared" si="315"/>
        <v>5.8177848718100731E-5</v>
      </c>
      <c r="BY150" s="2">
        <f t="shared" si="280"/>
        <v>3.4737747816457713E-2</v>
      </c>
      <c r="BZ150" s="2">
        <f t="shared" si="301"/>
        <v>0.15364973999247056</v>
      </c>
      <c r="CA150" s="2">
        <f t="shared" si="302"/>
        <v>5.0696555528969645E-5</v>
      </c>
      <c r="CB150" s="2">
        <f t="shared" si="303"/>
        <v>9.434509653009876E-3</v>
      </c>
      <c r="CC150" s="2">
        <f t="shared" si="304"/>
        <v>0.80725570984364547</v>
      </c>
      <c r="CD150" s="2">
        <f t="shared" si="305"/>
        <v>3.0270699242622056E-2</v>
      </c>
      <c r="CE150" s="2">
        <f t="shared" si="305"/>
        <v>0.13389138215274879</v>
      </c>
      <c r="CF150" s="2">
        <f t="shared" si="281"/>
        <v>14.435859463442492</v>
      </c>
      <c r="CG150" s="2">
        <f t="shared" si="316"/>
        <v>85.564140536557503</v>
      </c>
      <c r="FA150" s="36"/>
      <c r="FC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Z150" s="36"/>
      <c r="HB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</row>
    <row r="151" spans="1:255" x14ac:dyDescent="0.25">
      <c r="A151" s="34">
        <v>1880</v>
      </c>
      <c r="B151" s="2">
        <f t="shared" si="286"/>
        <v>31.333333333333332</v>
      </c>
      <c r="C151" s="35">
        <v>24275</v>
      </c>
      <c r="G151" s="2">
        <f t="shared" si="306"/>
        <v>5.1071899911229332E-2</v>
      </c>
      <c r="H151" s="2">
        <f t="shared" si="307"/>
        <v>4.5542045920841042E-5</v>
      </c>
      <c r="I151" s="2">
        <f t="shared" si="308"/>
        <v>2.7307779930380475E-2</v>
      </c>
      <c r="J151" s="2">
        <f t="shared" si="287"/>
        <v>0.12069310225662948</v>
      </c>
      <c r="K151" s="2">
        <f t="shared" si="288"/>
        <v>1.6683754693321511E-5</v>
      </c>
      <c r="L151" s="2">
        <f t="shared" si="282"/>
        <v>2.8722793522192895E-3</v>
      </c>
      <c r="M151" s="2">
        <f t="shared" si="289"/>
        <v>0.26545588176310864</v>
      </c>
      <c r="N151" s="2">
        <f t="shared" si="290"/>
        <v>1.0003861099467763E-2</v>
      </c>
      <c r="O151" s="2">
        <f t="shared" si="290"/>
        <v>4.4214397278627776E-2</v>
      </c>
      <c r="P151" s="2">
        <f t="shared" si="309"/>
        <v>7.5800612645834669</v>
      </c>
      <c r="Q151" s="2">
        <f t="shared" si="310"/>
        <v>92.419938735416537</v>
      </c>
      <c r="R151" s="34">
        <v>2280</v>
      </c>
      <c r="S151" s="2">
        <f t="shared" si="291"/>
        <v>38</v>
      </c>
      <c r="T151" s="35">
        <v>23642</v>
      </c>
      <c r="U151" s="35">
        <v>2310</v>
      </c>
      <c r="V151" s="35">
        <v>675</v>
      </c>
      <c r="W151" s="2">
        <f t="shared" si="311"/>
        <v>6750</v>
      </c>
      <c r="X151" s="2">
        <f t="shared" si="292"/>
        <v>6.7591988615903639E-2</v>
      </c>
      <c r="Y151" s="2">
        <f t="shared" si="293"/>
        <v>6.027340777956097E-5</v>
      </c>
      <c r="Z151" s="2">
        <f t="shared" si="312"/>
        <v>3.6271120343514505E-2</v>
      </c>
      <c r="AA151" s="2">
        <f t="shared" si="294"/>
        <v>0.1599763608531567</v>
      </c>
      <c r="AB151" s="2">
        <f t="shared" si="295"/>
        <v>2.2323558476768445E-5</v>
      </c>
      <c r="AC151" s="2">
        <f t="shared" si="283"/>
        <v>4.0443680318987627E-3</v>
      </c>
      <c r="AD151" s="2">
        <f t="shared" si="296"/>
        <v>0.35445472335294453</v>
      </c>
      <c r="AE151" s="2">
        <f t="shared" si="297"/>
        <v>1.3433792875420018E-2</v>
      </c>
      <c r="AF151" s="2">
        <f t="shared" si="297"/>
        <v>5.9250700731361017E-2</v>
      </c>
      <c r="AG151" s="2">
        <f t="shared" si="313"/>
        <v>12.358440043713324</v>
      </c>
      <c r="AH151" s="2">
        <f t="shared" si="298"/>
        <v>87.64155995628667</v>
      </c>
      <c r="AL151" s="35">
        <v>1760</v>
      </c>
      <c r="AM151" s="35">
        <v>674</v>
      </c>
      <c r="AN151" s="2">
        <f t="shared" si="314"/>
        <v>6745</v>
      </c>
      <c r="BQ151" s="10">
        <v>1500</v>
      </c>
      <c r="BR151" s="2">
        <f t="shared" si="299"/>
        <v>25</v>
      </c>
      <c r="BS151" s="11">
        <v>28420</v>
      </c>
      <c r="BT151" s="11">
        <v>1460</v>
      </c>
      <c r="BU151" s="11">
        <v>703</v>
      </c>
      <c r="BV151" s="2">
        <f t="shared" si="279"/>
        <v>7035</v>
      </c>
      <c r="BW151" s="2">
        <f t="shared" si="300"/>
        <v>6.3651805101865244E-2</v>
      </c>
      <c r="BX151" s="2">
        <f t="shared" si="315"/>
        <v>5.6759851032215005E-5</v>
      </c>
      <c r="BY151" s="2">
        <f t="shared" si="280"/>
        <v>3.4481309925094718E-2</v>
      </c>
      <c r="BZ151" s="2">
        <f t="shared" si="301"/>
        <v>0.15251548064035811</v>
      </c>
      <c r="CA151" s="2">
        <f t="shared" si="302"/>
        <v>4.9460903128503864E-5</v>
      </c>
      <c r="CB151" s="2">
        <f t="shared" si="303"/>
        <v>9.2188769220793339E-3</v>
      </c>
      <c r="CC151" s="2">
        <f t="shared" si="304"/>
        <v>0.78758006432394123</v>
      </c>
      <c r="CD151" s="2">
        <f t="shared" si="305"/>
        <v>3.0047237597242048E-2</v>
      </c>
      <c r="CE151" s="2">
        <f t="shared" si="305"/>
        <v>0.13290298118063221</v>
      </c>
      <c r="CF151" s="2">
        <f t="shared" si="281"/>
        <v>14.568762444623124</v>
      </c>
      <c r="CG151" s="2">
        <f t="shared" si="316"/>
        <v>85.431237555376882</v>
      </c>
      <c r="FC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HB151" s="2"/>
      <c r="IK151" s="2"/>
      <c r="IL151" s="2"/>
      <c r="IM151" s="2"/>
      <c r="IN151" s="2"/>
      <c r="IO151" s="2"/>
      <c r="IP151" s="2"/>
      <c r="IQ151" s="2"/>
      <c r="IR151" s="2"/>
      <c r="IS151" s="2"/>
      <c r="IT151" s="2"/>
      <c r="IU151" s="2"/>
    </row>
    <row r="152" spans="1:255" x14ac:dyDescent="0.25">
      <c r="A152" s="34">
        <v>1890</v>
      </c>
      <c r="B152" s="2">
        <f t="shared" si="286"/>
        <v>31.5</v>
      </c>
      <c r="C152" s="35">
        <v>24080</v>
      </c>
      <c r="G152" s="2">
        <f t="shared" si="306"/>
        <v>5.0661641600922853E-2</v>
      </c>
      <c r="H152" s="2">
        <f t="shared" si="307"/>
        <v>4.5176208682753968E-5</v>
      </c>
      <c r="I152" s="2">
        <f t="shared" si="308"/>
        <v>2.7215476381078501E-2</v>
      </c>
      <c r="J152" s="2">
        <f t="shared" si="287"/>
        <v>0.12028514519300312</v>
      </c>
      <c r="K152" s="2">
        <f t="shared" si="288"/>
        <v>1.6549734830697512E-5</v>
      </c>
      <c r="L152" s="2">
        <f t="shared" si="282"/>
        <v>2.8505655819239641E-3</v>
      </c>
      <c r="M152" s="2">
        <f t="shared" si="289"/>
        <v>0.26332348642041842</v>
      </c>
      <c r="N152" s="2">
        <f t="shared" si="290"/>
        <v>9.9700468572057072E-3</v>
      </c>
      <c r="O152" s="2">
        <f t="shared" si="290"/>
        <v>4.4064947348627259E-2</v>
      </c>
      <c r="P152" s="2">
        <f t="shared" si="309"/>
        <v>7.6241262119320945</v>
      </c>
      <c r="Q152" s="2">
        <f t="shared" si="310"/>
        <v>92.375873788067906</v>
      </c>
      <c r="R152" s="34">
        <v>2290</v>
      </c>
      <c r="S152" s="2">
        <f t="shared" si="291"/>
        <v>38.166666666666664</v>
      </c>
      <c r="T152" s="35">
        <v>23468</v>
      </c>
      <c r="U152" s="35">
        <v>2320</v>
      </c>
      <c r="V152" s="35">
        <v>677</v>
      </c>
      <c r="W152" s="2">
        <f t="shared" si="311"/>
        <v>6760</v>
      </c>
      <c r="X152" s="2">
        <f t="shared" si="292"/>
        <v>6.709452621766461E-2</v>
      </c>
      <c r="Y152" s="2">
        <f t="shared" si="293"/>
        <v>5.9829808551338173E-5</v>
      </c>
      <c r="Z152" s="2">
        <f t="shared" si="312"/>
        <v>3.6030964899269741E-2</v>
      </c>
      <c r="AA152" s="2">
        <f t="shared" si="294"/>
        <v>0.15891713815351322</v>
      </c>
      <c r="AB152" s="2">
        <f t="shared" si="295"/>
        <v>2.2159261920852803E-5</v>
      </c>
      <c r="AC152" s="2">
        <f t="shared" si="283"/>
        <v>4.0173003010622816E-3</v>
      </c>
      <c r="AD152" s="2">
        <f t="shared" si="296"/>
        <v>0.35184601335110832</v>
      </c>
      <c r="AE152" s="2">
        <f t="shared" si="297"/>
        <v>1.3344846119286373E-2</v>
      </c>
      <c r="AF152" s="2">
        <f t="shared" si="297"/>
        <v>5.8858394725337736E-2</v>
      </c>
      <c r="AG152" s="2">
        <f t="shared" si="313"/>
        <v>12.417298438438662</v>
      </c>
      <c r="AH152" s="2">
        <f t="shared" si="298"/>
        <v>87.582701561561336</v>
      </c>
      <c r="AL152" s="35">
        <v>1770</v>
      </c>
      <c r="AM152" s="35">
        <v>674</v>
      </c>
      <c r="AN152" s="2">
        <f t="shared" si="314"/>
        <v>6740</v>
      </c>
      <c r="BQ152" s="10">
        <v>1510</v>
      </c>
      <c r="BR152" s="2">
        <f t="shared" si="299"/>
        <v>25.166666666666668</v>
      </c>
      <c r="BS152" s="11">
        <v>29300</v>
      </c>
      <c r="BT152" s="11">
        <v>1470</v>
      </c>
      <c r="BU152" s="11">
        <v>705</v>
      </c>
      <c r="BV152" s="2">
        <f t="shared" si="279"/>
        <v>7040</v>
      </c>
      <c r="BW152" s="2">
        <f t="shared" si="300"/>
        <v>6.5622726582851912E-2</v>
      </c>
      <c r="BX152" s="2">
        <f t="shared" si="315"/>
        <v>5.85173692907776E-5</v>
      </c>
      <c r="BY152" s="2">
        <f t="shared" si="280"/>
        <v>3.458316609689778E-2</v>
      </c>
      <c r="BZ152" s="2">
        <f t="shared" si="301"/>
        <v>0.15296600421479531</v>
      </c>
      <c r="CA152" s="2">
        <f t="shared" si="302"/>
        <v>5.0992415962883992E-5</v>
      </c>
      <c r="CB152" s="2">
        <f t="shared" si="303"/>
        <v>9.519183710671569E-3</v>
      </c>
      <c r="CC152" s="2">
        <f t="shared" si="304"/>
        <v>0.8119667798976592</v>
      </c>
      <c r="CD152" s="2">
        <f t="shared" si="305"/>
        <v>3.0135995727416355E-2</v>
      </c>
      <c r="CE152" s="2">
        <f t="shared" si="305"/>
        <v>0.13329557035180004</v>
      </c>
      <c r="CF152" s="2">
        <f t="shared" si="281"/>
        <v>14.702058014974924</v>
      </c>
      <c r="CG152" s="2">
        <f t="shared" si="316"/>
        <v>85.297941985025076</v>
      </c>
      <c r="FC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HB152" s="2"/>
      <c r="IK152" s="2"/>
      <c r="IL152" s="2"/>
      <c r="IM152" s="2"/>
      <c r="IN152" s="2"/>
      <c r="IO152" s="2"/>
      <c r="IP152" s="2"/>
      <c r="IQ152" s="2"/>
      <c r="IR152" s="2"/>
      <c r="IS152" s="2"/>
      <c r="IT152" s="2"/>
      <c r="IU152" s="2"/>
    </row>
    <row r="153" spans="1:255" x14ac:dyDescent="0.25">
      <c r="A153" s="34">
        <v>1900</v>
      </c>
      <c r="B153" s="2">
        <f t="shared" si="286"/>
        <v>31.666666666666668</v>
      </c>
      <c r="C153" s="35">
        <v>24473</v>
      </c>
      <c r="G153" s="2">
        <f t="shared" si="306"/>
        <v>5.1488469887848221E-2</v>
      </c>
      <c r="H153" s="2">
        <f t="shared" si="307"/>
        <v>4.5913511424129485E-5</v>
      </c>
      <c r="I153" s="2">
        <f t="shared" si="308"/>
        <v>2.7326916032065034E-2</v>
      </c>
      <c r="J153" s="2">
        <f t="shared" si="287"/>
        <v>0.12077767872103985</v>
      </c>
      <c r="K153" s="2">
        <f t="shared" si="288"/>
        <v>1.6819836399985891E-5</v>
      </c>
      <c r="L153" s="2">
        <f t="shared" si="282"/>
        <v>2.8984768037182197E-3</v>
      </c>
      <c r="M153" s="2">
        <f t="shared" si="289"/>
        <v>0.26762108318799427</v>
      </c>
      <c r="N153" s="2">
        <f t="shared" si="290"/>
        <v>1.001087136920502E-2</v>
      </c>
      <c r="O153" s="2">
        <f t="shared" si="290"/>
        <v>4.4245380800701062E-2</v>
      </c>
      <c r="P153" s="2">
        <f t="shared" si="309"/>
        <v>7.6683715927327958</v>
      </c>
      <c r="Q153" s="2">
        <f t="shared" si="310"/>
        <v>92.331628407267203</v>
      </c>
      <c r="R153" s="34">
        <v>2300</v>
      </c>
      <c r="S153" s="2">
        <f t="shared" si="291"/>
        <v>38.333333333333336</v>
      </c>
      <c r="T153" s="35">
        <v>23814</v>
      </c>
      <c r="U153" s="35">
        <v>2330</v>
      </c>
      <c r="V153" s="35">
        <v>676</v>
      </c>
      <c r="W153" s="2">
        <f t="shared" si="311"/>
        <v>6765</v>
      </c>
      <c r="X153" s="2">
        <f t="shared" si="292"/>
        <v>6.8083733055542231E-2</v>
      </c>
      <c r="Y153" s="2">
        <f t="shared" si="293"/>
        <v>6.0711908166080073E-5</v>
      </c>
      <c r="Z153" s="2">
        <f t="shared" si="312"/>
        <v>3.6162515015225473E-2</v>
      </c>
      <c r="AA153" s="2">
        <f t="shared" si="294"/>
        <v>0.15949734931382747</v>
      </c>
      <c r="AB153" s="2">
        <f t="shared" si="295"/>
        <v>2.2485966566524144E-5</v>
      </c>
      <c r="AC153" s="2">
        <f t="shared" si="283"/>
        <v>4.0792807065572452E-3</v>
      </c>
      <c r="AD153" s="2">
        <f t="shared" si="296"/>
        <v>0.35703344818234595</v>
      </c>
      <c r="AE153" s="2">
        <f t="shared" si="297"/>
        <v>1.3393568546213083E-2</v>
      </c>
      <c r="AF153" s="2">
        <f t="shared" si="297"/>
        <v>5.9073288461121184E-2</v>
      </c>
      <c r="AG153" s="2">
        <f t="shared" si="313"/>
        <v>12.476371726899783</v>
      </c>
      <c r="AH153" s="2">
        <f t="shared" si="298"/>
        <v>87.523628273100215</v>
      </c>
      <c r="AL153" s="35">
        <v>1780</v>
      </c>
      <c r="AM153" s="35">
        <v>673</v>
      </c>
      <c r="AN153" s="2">
        <f t="shared" si="314"/>
        <v>6735</v>
      </c>
      <c r="BQ153" s="10">
        <v>1520</v>
      </c>
      <c r="BR153" s="2">
        <f t="shared" si="299"/>
        <v>25.333333333333332</v>
      </c>
      <c r="BS153" s="11">
        <v>29490</v>
      </c>
      <c r="BT153" s="11">
        <v>1480</v>
      </c>
      <c r="BU153" s="11">
        <v>702</v>
      </c>
      <c r="BV153" s="2">
        <f t="shared" si="279"/>
        <v>7035</v>
      </c>
      <c r="BW153" s="2">
        <f t="shared" si="300"/>
        <v>6.6048266448064955E-2</v>
      </c>
      <c r="BX153" s="2">
        <f t="shared" si="315"/>
        <v>5.8896833460239972E-5</v>
      </c>
      <c r="BY153" s="2">
        <f t="shared" si="280"/>
        <v>3.5224260825305269E-2</v>
      </c>
      <c r="BZ153" s="2">
        <f t="shared" si="301"/>
        <v>0.15580165259507647</v>
      </c>
      <c r="CA153" s="2">
        <f t="shared" si="302"/>
        <v>5.1323083506670603E-5</v>
      </c>
      <c r="CB153" s="2">
        <f t="shared" si="303"/>
        <v>9.5961862121473375E-3</v>
      </c>
      <c r="CC153" s="2">
        <f t="shared" si="304"/>
        <v>0.81723209348743897</v>
      </c>
      <c r="CD153" s="2">
        <f t="shared" si="305"/>
        <v>3.0694649840866374E-2</v>
      </c>
      <c r="CE153" s="2">
        <f t="shared" si="305"/>
        <v>0.1357665727820915</v>
      </c>
      <c r="CF153" s="2">
        <f t="shared" si="281"/>
        <v>14.837824587757016</v>
      </c>
      <c r="CG153" s="2">
        <f t="shared" si="316"/>
        <v>85.162175412242988</v>
      </c>
      <c r="FC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HB153" s="2"/>
      <c r="IK153" s="2"/>
      <c r="IL153" s="2"/>
      <c r="IM153" s="2"/>
      <c r="IN153" s="2"/>
      <c r="IO153" s="2"/>
      <c r="IP153" s="2"/>
      <c r="IQ153" s="2"/>
      <c r="IR153" s="2"/>
      <c r="IS153" s="2"/>
      <c r="IT153" s="2"/>
      <c r="IU153" s="2"/>
    </row>
    <row r="154" spans="1:255" x14ac:dyDescent="0.25">
      <c r="A154" s="34">
        <v>1910</v>
      </c>
      <c r="B154" s="2">
        <f t="shared" si="286"/>
        <v>31.833333333333332</v>
      </c>
      <c r="C154" s="35">
        <v>24642</v>
      </c>
      <c r="G154" s="2">
        <f t="shared" si="306"/>
        <v>5.1844027090113834E-2</v>
      </c>
      <c r="H154" s="2">
        <f t="shared" si="307"/>
        <v>4.6230570363804963E-5</v>
      </c>
      <c r="I154" s="2">
        <f t="shared" si="308"/>
        <v>2.7643224536380333E-2</v>
      </c>
      <c r="J154" s="2">
        <f t="shared" si="287"/>
        <v>0.1221756779268814</v>
      </c>
      <c r="K154" s="2">
        <f t="shared" si="288"/>
        <v>1.6935986947593363E-5</v>
      </c>
      <c r="L154" s="2">
        <f t="shared" si="282"/>
        <v>2.9199078542970409E-3</v>
      </c>
      <c r="M154" s="2">
        <f t="shared" si="289"/>
        <v>0.26946915915165914</v>
      </c>
      <c r="N154" s="2">
        <f t="shared" si="290"/>
        <v>1.0126747004273776E-2</v>
      </c>
      <c r="O154" s="2">
        <f t="shared" si="290"/>
        <v>4.4757520194971118E-2</v>
      </c>
      <c r="P154" s="2">
        <f t="shared" si="309"/>
        <v>7.713129112927767</v>
      </c>
      <c r="Q154" s="2">
        <f t="shared" si="310"/>
        <v>92.28687088707224</v>
      </c>
      <c r="R154" s="34">
        <v>2310</v>
      </c>
      <c r="S154" s="2">
        <f t="shared" si="291"/>
        <v>38.5</v>
      </c>
      <c r="T154" s="35">
        <v>24325</v>
      </c>
      <c r="U154" s="35">
        <v>2340</v>
      </c>
      <c r="V154" s="35">
        <v>675</v>
      </c>
      <c r="W154" s="2">
        <f t="shared" si="311"/>
        <v>6755</v>
      </c>
      <c r="X154" s="2">
        <f t="shared" si="292"/>
        <v>6.9544671477956871E-2</v>
      </c>
      <c r="Y154" s="2">
        <f t="shared" si="293"/>
        <v>6.2014662221378109E-5</v>
      </c>
      <c r="Z154" s="2">
        <f t="shared" si="312"/>
        <v>3.6817971116237455E-2</v>
      </c>
      <c r="AA154" s="2">
        <f t="shared" si="294"/>
        <v>0.16238828515330025</v>
      </c>
      <c r="AB154" s="2">
        <f t="shared" si="295"/>
        <v>2.2968469670391366E-5</v>
      </c>
      <c r="AC154" s="2">
        <f t="shared" si="283"/>
        <v>4.1696790701616976E-3</v>
      </c>
      <c r="AD154" s="2">
        <f t="shared" si="296"/>
        <v>0.3646946597394628</v>
      </c>
      <c r="AE154" s="2">
        <f t="shared" si="297"/>
        <v>1.3636330871074654E-2</v>
      </c>
      <c r="AF154" s="2">
        <f t="shared" si="297"/>
        <v>6.0144008993484065E-2</v>
      </c>
      <c r="AG154" s="2">
        <f t="shared" si="313"/>
        <v>12.536515735893268</v>
      </c>
      <c r="AH154" s="2">
        <f t="shared" si="298"/>
        <v>87.463484264106739</v>
      </c>
      <c r="AL154" s="35">
        <v>1790</v>
      </c>
      <c r="AM154" s="35">
        <v>673</v>
      </c>
      <c r="AN154" s="2">
        <f t="shared" si="314"/>
        <v>6730</v>
      </c>
      <c r="BQ154" s="10">
        <v>1530</v>
      </c>
      <c r="BR154" s="2">
        <f t="shared" si="299"/>
        <v>25.5</v>
      </c>
      <c r="BS154" s="11">
        <v>30233</v>
      </c>
      <c r="BT154" s="11">
        <v>1490</v>
      </c>
      <c r="BU154" s="11">
        <v>701</v>
      </c>
      <c r="BV154" s="2">
        <f t="shared" si="279"/>
        <v>7015</v>
      </c>
      <c r="BW154" s="2">
        <f t="shared" si="300"/>
        <v>6.7712351289398023E-2</v>
      </c>
      <c r="BX154" s="2">
        <f t="shared" si="315"/>
        <v>6.0380738080821837E-5</v>
      </c>
      <c r="BY154" s="2">
        <f t="shared" si="280"/>
        <v>3.5783271462318536E-2</v>
      </c>
      <c r="BZ154" s="2">
        <f t="shared" si="301"/>
        <v>0.15827423197713478</v>
      </c>
      <c r="CA154" s="2">
        <f t="shared" si="302"/>
        <v>5.2616167638425676E-5</v>
      </c>
      <c r="CB154" s="2">
        <f t="shared" si="303"/>
        <v>9.853920490685E-3</v>
      </c>
      <c r="CC154" s="2">
        <f t="shared" si="304"/>
        <v>0.83782224084115819</v>
      </c>
      <c r="CD154" s="2">
        <f t="shared" si="305"/>
        <v>3.1181775343528877E-2</v>
      </c>
      <c r="CE154" s="2">
        <f t="shared" si="305"/>
        <v>0.13792119452738308</v>
      </c>
      <c r="CF154" s="2">
        <f t="shared" si="281"/>
        <v>14.975745782284399</v>
      </c>
      <c r="CG154" s="2">
        <f t="shared" si="316"/>
        <v>85.024254217715594</v>
      </c>
      <c r="FC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HB154" s="2"/>
      <c r="IK154" s="2"/>
      <c r="IL154" s="2"/>
      <c r="IM154" s="2"/>
      <c r="IN154" s="2"/>
      <c r="IO154" s="2"/>
      <c r="IP154" s="2"/>
      <c r="IQ154" s="2"/>
      <c r="IR154" s="2"/>
      <c r="IS154" s="2"/>
      <c r="IT154" s="2"/>
      <c r="IU154" s="2"/>
    </row>
    <row r="155" spans="1:255" x14ac:dyDescent="0.25">
      <c r="A155" s="34">
        <v>1920</v>
      </c>
      <c r="B155" s="2">
        <f t="shared" si="286"/>
        <v>32</v>
      </c>
      <c r="C155" s="35">
        <v>24551</v>
      </c>
      <c r="G155" s="2">
        <f t="shared" si="306"/>
        <v>5.1652573211970809E-2</v>
      </c>
      <c r="H155" s="2">
        <f t="shared" si="307"/>
        <v>4.6059846319364308E-5</v>
      </c>
      <c r="I155" s="2">
        <f t="shared" si="308"/>
        <v>2.7687125004950783E-2</v>
      </c>
      <c r="J155" s="2">
        <f t="shared" si="287"/>
        <v>0.12236970628641101</v>
      </c>
      <c r="K155" s="2">
        <f t="shared" si="288"/>
        <v>1.687344434503549E-5</v>
      </c>
      <c r="L155" s="2">
        <f t="shared" si="282"/>
        <v>2.9105387811086299E-3</v>
      </c>
      <c r="M155" s="2">
        <f t="shared" si="289"/>
        <v>0.26847404132507036</v>
      </c>
      <c r="N155" s="2">
        <f t="shared" si="290"/>
        <v>1.0142829387788656E-2</v>
      </c>
      <c r="O155" s="2">
        <f t="shared" si="290"/>
        <v>4.4828600039727461E-2</v>
      </c>
      <c r="P155" s="2">
        <f t="shared" si="309"/>
        <v>7.7579577129674941</v>
      </c>
      <c r="Q155" s="2">
        <f t="shared" si="310"/>
        <v>92.242042287032504</v>
      </c>
      <c r="R155" s="34">
        <v>2320</v>
      </c>
      <c r="S155" s="2">
        <f t="shared" si="291"/>
        <v>38.666666666666664</v>
      </c>
      <c r="T155" s="35">
        <v>24843</v>
      </c>
      <c r="U155" s="35">
        <v>2350</v>
      </c>
      <c r="V155" s="35">
        <v>675</v>
      </c>
      <c r="W155" s="2">
        <f t="shared" si="311"/>
        <v>6750</v>
      </c>
      <c r="X155" s="2">
        <f t="shared" si="292"/>
        <v>7.102562275547307E-2</v>
      </c>
      <c r="Y155" s="2">
        <f t="shared" si="293"/>
        <v>6.3335262222639086E-5</v>
      </c>
      <c r="Z155" s="2">
        <f t="shared" si="312"/>
        <v>3.7604977333205156E-2</v>
      </c>
      <c r="AA155" s="2">
        <f t="shared" si="294"/>
        <v>0.16585943215308721</v>
      </c>
      <c r="AB155" s="2">
        <f t="shared" si="295"/>
        <v>2.3457582405818396E-5</v>
      </c>
      <c r="AC155" s="2">
        <f t="shared" si="283"/>
        <v>4.2614652588045861E-3</v>
      </c>
      <c r="AD155" s="2">
        <f t="shared" si="296"/>
        <v>0.37246081940010156</v>
      </c>
      <c r="AE155" s="2">
        <f t="shared" si="297"/>
        <v>1.3927815622862928E-2</v>
      </c>
      <c r="AF155" s="2">
        <f t="shared" si="297"/>
        <v>6.1429623261630359E-2</v>
      </c>
      <c r="AG155" s="2">
        <f t="shared" si="313"/>
        <v>12.597945359154899</v>
      </c>
      <c r="AH155" s="2">
        <f t="shared" si="298"/>
        <v>87.402054640845108</v>
      </c>
      <c r="AL155" s="35">
        <v>1800</v>
      </c>
      <c r="AM155" s="35">
        <v>673</v>
      </c>
      <c r="AN155" s="2">
        <f t="shared" si="314"/>
        <v>6730</v>
      </c>
      <c r="BQ155" s="10">
        <v>1540</v>
      </c>
      <c r="BR155" s="2">
        <f t="shared" si="299"/>
        <v>25.666666666666668</v>
      </c>
      <c r="BS155" s="11">
        <v>30289</v>
      </c>
      <c r="BT155" s="11">
        <v>1500</v>
      </c>
      <c r="BU155" s="11">
        <v>697</v>
      </c>
      <c r="BV155" s="2">
        <f t="shared" si="279"/>
        <v>6990</v>
      </c>
      <c r="BW155" s="2">
        <f t="shared" si="300"/>
        <v>6.7837773565460821E-2</v>
      </c>
      <c r="BX155" s="2">
        <f t="shared" si="315"/>
        <v>6.0492580151821267E-5</v>
      </c>
      <c r="BY155" s="2">
        <f t="shared" si="280"/>
        <v>3.6261995469792932E-2</v>
      </c>
      <c r="BZ155" s="2">
        <f t="shared" si="301"/>
        <v>0.16039169277698967</v>
      </c>
      <c r="CA155" s="2">
        <f t="shared" si="302"/>
        <v>5.2713627546068036E-5</v>
      </c>
      <c r="CB155" s="2">
        <f t="shared" si="303"/>
        <v>9.8884277205534468E-3</v>
      </c>
      <c r="CC155" s="2">
        <f t="shared" si="304"/>
        <v>0.83937412274130374</v>
      </c>
      <c r="CD155" s="2">
        <f t="shared" si="305"/>
        <v>3.1598938555348115E-2</v>
      </c>
      <c r="CE155" s="2">
        <f t="shared" si="305"/>
        <v>0.13976636363187184</v>
      </c>
      <c r="CF155" s="2">
        <f t="shared" si="281"/>
        <v>15.11551214591627</v>
      </c>
      <c r="CG155" s="2">
        <f t="shared" si="316"/>
        <v>84.88448785408373</v>
      </c>
      <c r="FC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HB155" s="2"/>
      <c r="IK155" s="2"/>
      <c r="IL155" s="2"/>
      <c r="IM155" s="2"/>
      <c r="IN155" s="2"/>
      <c r="IO155" s="2"/>
      <c r="IP155" s="2"/>
      <c r="IQ155" s="2"/>
      <c r="IR155" s="2"/>
      <c r="IS155" s="2"/>
      <c r="IT155" s="2"/>
      <c r="IU155" s="2"/>
    </row>
    <row r="156" spans="1:255" x14ac:dyDescent="0.25">
      <c r="R156" s="34">
        <v>2330</v>
      </c>
      <c r="S156" s="2">
        <f t="shared" si="291"/>
        <v>38.833333333333336</v>
      </c>
      <c r="T156" s="35">
        <v>24394</v>
      </c>
      <c r="U156" s="35">
        <v>2360</v>
      </c>
      <c r="V156" s="35">
        <v>674</v>
      </c>
      <c r="W156" s="2">
        <f t="shared" si="311"/>
        <v>6745</v>
      </c>
      <c r="X156" s="2">
        <f t="shared" si="292"/>
        <v>6.9741941049672351E-2</v>
      </c>
      <c r="Y156" s="2">
        <f t="shared" si="293"/>
        <v>6.2190572260156104E-5</v>
      </c>
      <c r="Z156" s="2">
        <f t="shared" si="312"/>
        <v>3.765775034483855E-2</v>
      </c>
      <c r="AA156" s="2">
        <f t="shared" si="294"/>
        <v>0.16609219128135277</v>
      </c>
      <c r="AB156" s="2">
        <f t="shared" si="295"/>
        <v>2.3033621752909633E-5</v>
      </c>
      <c r="AC156" s="2">
        <f t="shared" si="283"/>
        <v>4.1873928552602661E-3</v>
      </c>
      <c r="AD156" s="2">
        <f t="shared" si="296"/>
        <v>0.36572914818846675</v>
      </c>
      <c r="AE156" s="2">
        <f t="shared" si="297"/>
        <v>1.3947361247618407E-2</v>
      </c>
      <c r="AF156" s="2">
        <f t="shared" si="297"/>
        <v>6.1515830632380683E-2</v>
      </c>
      <c r="AG156" s="2">
        <f t="shared" si="313"/>
        <v>12.65946118978728</v>
      </c>
      <c r="AH156" s="2">
        <f t="shared" si="298"/>
        <v>87.34053881021272</v>
      </c>
      <c r="AL156" s="35">
        <v>1810</v>
      </c>
      <c r="AM156" s="35">
        <v>674</v>
      </c>
      <c r="AN156" s="2">
        <f t="shared" si="314"/>
        <v>6735</v>
      </c>
      <c r="BQ156" s="10">
        <v>1550</v>
      </c>
      <c r="BR156" s="2">
        <f t="shared" si="299"/>
        <v>25.833333333333332</v>
      </c>
      <c r="BS156" s="11">
        <v>30628</v>
      </c>
      <c r="BT156" s="11">
        <v>1510</v>
      </c>
      <c r="BU156" s="11">
        <v>698</v>
      </c>
      <c r="BV156" s="2">
        <f t="shared" si="279"/>
        <v>6975</v>
      </c>
      <c r="BW156" s="2">
        <f t="shared" si="300"/>
        <v>6.8597026272340905E-2</v>
      </c>
      <c r="BX156" s="2">
        <f t="shared" si="315"/>
        <v>6.1169624117335717E-5</v>
      </c>
      <c r="BY156" s="2">
        <f t="shared" si="280"/>
        <v>3.6498661280747094E-2</v>
      </c>
      <c r="BZ156" s="2">
        <f t="shared" si="301"/>
        <v>0.16143849755288783</v>
      </c>
      <c r="CA156" s="2">
        <f t="shared" si="302"/>
        <v>5.3303608058403102E-5</v>
      </c>
      <c r="CB156" s="2">
        <f t="shared" si="303"/>
        <v>1.0015699762660016E-2</v>
      </c>
      <c r="CC156" s="2">
        <f t="shared" si="304"/>
        <v>0.84876855067254287</v>
      </c>
      <c r="CD156" s="2">
        <f t="shared" si="305"/>
        <v>3.1805170681341338E-2</v>
      </c>
      <c r="CE156" s="2">
        <f t="shared" si="305"/>
        <v>0.14067855611782054</v>
      </c>
      <c r="CF156" s="2">
        <f t="shared" si="281"/>
        <v>15.25619070203409</v>
      </c>
      <c r="CG156" s="2">
        <f t="shared" si="316"/>
        <v>84.74380929796591</v>
      </c>
      <c r="FC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HB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  <c r="IU156" s="2"/>
    </row>
    <row r="157" spans="1:255" x14ac:dyDescent="0.25">
      <c r="R157" s="34">
        <v>2340</v>
      </c>
      <c r="S157" s="2">
        <f t="shared" si="291"/>
        <v>39</v>
      </c>
      <c r="T157" s="35">
        <v>24257</v>
      </c>
      <c r="U157" s="35">
        <v>2370</v>
      </c>
      <c r="V157" s="35">
        <v>674</v>
      </c>
      <c r="W157" s="2">
        <f t="shared" si="311"/>
        <v>6740</v>
      </c>
      <c r="X157" s="2">
        <f t="shared" si="292"/>
        <v>6.9350260885541609E-2</v>
      </c>
      <c r="Y157" s="2">
        <f t="shared" si="293"/>
        <v>6.1841301603451936E-5</v>
      </c>
      <c r="Z157" s="2">
        <f t="shared" si="312"/>
        <v>3.7209562159082409E-2</v>
      </c>
      <c r="AA157" s="2">
        <f t="shared" si="294"/>
        <v>0.16411542535144497</v>
      </c>
      <c r="AB157" s="2">
        <f t="shared" si="295"/>
        <v>2.2904261820953061E-5</v>
      </c>
      <c r="AC157" s="2">
        <f t="shared" si="283"/>
        <v>4.1667757131869888E-3</v>
      </c>
      <c r="AD157" s="2">
        <f t="shared" si="296"/>
        <v>0.36367516387667609</v>
      </c>
      <c r="AE157" s="2">
        <f t="shared" si="297"/>
        <v>1.3781365072158807E-2</v>
      </c>
      <c r="AF157" s="2">
        <f t="shared" si="297"/>
        <v>6.0783692672095241E-2</v>
      </c>
      <c r="AG157" s="2">
        <f t="shared" si="313"/>
        <v>12.720244882459374</v>
      </c>
      <c r="AH157" s="2">
        <f t="shared" si="298"/>
        <v>87.279755117540631</v>
      </c>
      <c r="AL157" s="35">
        <v>1820</v>
      </c>
      <c r="AM157" s="35">
        <v>675</v>
      </c>
      <c r="AN157" s="2">
        <f t="shared" si="314"/>
        <v>6745</v>
      </c>
      <c r="BQ157" s="10">
        <v>1560</v>
      </c>
      <c r="BR157" s="2">
        <f t="shared" si="299"/>
        <v>26</v>
      </c>
      <c r="BS157" s="11">
        <v>31641</v>
      </c>
      <c r="BT157" s="11">
        <v>1520</v>
      </c>
      <c r="BU157" s="11">
        <v>698</v>
      </c>
      <c r="BV157" s="2">
        <f t="shared" si="279"/>
        <v>6980</v>
      </c>
      <c r="BW157" s="2">
        <f t="shared" si="300"/>
        <v>7.0865825658976714E-2</v>
      </c>
      <c r="BX157" s="2">
        <f t="shared" si="315"/>
        <v>6.3192767294521988E-5</v>
      </c>
      <c r="BY157" s="2">
        <f t="shared" si="280"/>
        <v>3.7308717423557312E-2</v>
      </c>
      <c r="BZ157" s="2">
        <f t="shared" si="301"/>
        <v>0.16502148503900016</v>
      </c>
      <c r="CA157" s="2">
        <f t="shared" si="302"/>
        <v>5.5066588173433871E-5</v>
      </c>
      <c r="CB157" s="2">
        <f t="shared" si="303"/>
        <v>1.036454961733585E-2</v>
      </c>
      <c r="CC157" s="2">
        <f t="shared" si="304"/>
        <v>0.87684098575910707</v>
      </c>
      <c r="CD157" s="2">
        <f t="shared" si="305"/>
        <v>3.2511058869551093E-2</v>
      </c>
      <c r="CE157" s="2">
        <f t="shared" si="305"/>
        <v>0.14380079470263749</v>
      </c>
      <c r="CF157" s="2">
        <f t="shared" si="281"/>
        <v>15.399991496736726</v>
      </c>
      <c r="CG157" s="2">
        <f t="shared" si="316"/>
        <v>84.600008503263268</v>
      </c>
      <c r="FC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HB157" s="2"/>
      <c r="IK157" s="2"/>
      <c r="IL157" s="2"/>
      <c r="IM157" s="2"/>
      <c r="IN157" s="2"/>
      <c r="IO157" s="2"/>
      <c r="IP157" s="2"/>
      <c r="IQ157" s="2"/>
      <c r="IR157" s="2"/>
      <c r="IS157" s="2"/>
      <c r="IT157" s="2"/>
      <c r="IU157" s="2"/>
    </row>
    <row r="158" spans="1:255" x14ac:dyDescent="0.25">
      <c r="R158" s="34">
        <v>2350</v>
      </c>
      <c r="S158" s="2">
        <f t="shared" si="291"/>
        <v>39.166666666666664</v>
      </c>
      <c r="T158" s="35">
        <v>24714</v>
      </c>
      <c r="U158" s="35">
        <v>2380</v>
      </c>
      <c r="V158" s="35">
        <v>674</v>
      </c>
      <c r="W158" s="2">
        <f t="shared" si="311"/>
        <v>6740</v>
      </c>
      <c r="X158" s="2">
        <f t="shared" si="292"/>
        <v>7.0656814425744119E-2</v>
      </c>
      <c r="Y158" s="2">
        <f t="shared" si="293"/>
        <v>6.3006386932749756E-5</v>
      </c>
      <c r="Z158" s="2">
        <f t="shared" si="312"/>
        <v>3.7454306560860504E-2</v>
      </c>
      <c r="AA158" s="2">
        <f t="shared" si="294"/>
        <v>0.16519488797528539</v>
      </c>
      <c r="AB158" s="2">
        <f t="shared" si="295"/>
        <v>2.3335776338501622E-5</v>
      </c>
      <c r="AC158" s="2">
        <f t="shared" si="283"/>
        <v>4.2482554906020714E-3</v>
      </c>
      <c r="AD158" s="2">
        <f t="shared" si="296"/>
        <v>0.37052677577805054</v>
      </c>
      <c r="AE158" s="2">
        <f t="shared" si="297"/>
        <v>1.3872011447836403E-2</v>
      </c>
      <c r="AF158" s="2">
        <f t="shared" si="297"/>
        <v>6.1183494971227215E-2</v>
      </c>
      <c r="AG158" s="2">
        <f t="shared" si="313"/>
        <v>12.781428377430601</v>
      </c>
      <c r="AH158" s="2">
        <f t="shared" si="298"/>
        <v>87.218571622569399</v>
      </c>
      <c r="AL158" s="35">
        <v>1830</v>
      </c>
      <c r="AM158" s="35">
        <v>675</v>
      </c>
      <c r="AN158" s="2">
        <f t="shared" si="314"/>
        <v>6750</v>
      </c>
      <c r="BQ158" s="10">
        <v>1570</v>
      </c>
      <c r="BR158" s="2">
        <f t="shared" si="299"/>
        <v>26.166666666666668</v>
      </c>
      <c r="BS158" s="11">
        <v>31402</v>
      </c>
      <c r="BT158" s="11">
        <v>1530</v>
      </c>
      <c r="BU158" s="11">
        <v>697</v>
      </c>
      <c r="BV158" s="2">
        <f t="shared" si="279"/>
        <v>6975</v>
      </c>
      <c r="BW158" s="2">
        <f t="shared" si="300"/>
        <v>7.0330541302208741E-2</v>
      </c>
      <c r="BX158" s="2">
        <f t="shared" si="315"/>
        <v>6.2715441312935101E-5</v>
      </c>
      <c r="BY158" s="2">
        <f t="shared" si="280"/>
        <v>3.7772462582237126E-2</v>
      </c>
      <c r="BZ158" s="2">
        <f t="shared" si="301"/>
        <v>0.16707269237202599</v>
      </c>
      <c r="CA158" s="2">
        <f t="shared" si="302"/>
        <v>5.4650643210460182E-5</v>
      </c>
      <c r="CB158" s="2">
        <f t="shared" si="303"/>
        <v>1.0303993239099665E-2</v>
      </c>
      <c r="CC158" s="2">
        <f t="shared" si="304"/>
        <v>0.87021777550669954</v>
      </c>
      <c r="CD158" s="2">
        <f t="shared" si="305"/>
        <v>3.2915169415168213E-2</v>
      </c>
      <c r="CE158" s="2">
        <f t="shared" si="305"/>
        <v>0.14558823010548386</v>
      </c>
      <c r="CF158" s="2">
        <f t="shared" si="281"/>
        <v>15.54557972684221</v>
      </c>
      <c r="CG158" s="2">
        <f t="shared" si="316"/>
        <v>84.454420273157794</v>
      </c>
      <c r="FC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HB158" s="2"/>
      <c r="IK158" s="2"/>
      <c r="IL158" s="2"/>
      <c r="IM158" s="2"/>
      <c r="IN158" s="2"/>
      <c r="IO158" s="2"/>
      <c r="IP158" s="2"/>
      <c r="IQ158" s="2"/>
      <c r="IR158" s="2"/>
      <c r="IS158" s="2"/>
      <c r="IT158" s="2"/>
      <c r="IU158" s="2"/>
    </row>
    <row r="159" spans="1:255" x14ac:dyDescent="0.25">
      <c r="R159" s="34">
        <v>2360</v>
      </c>
      <c r="S159" s="2">
        <f t="shared" si="291"/>
        <v>39.333333333333336</v>
      </c>
      <c r="T159" s="35">
        <v>23686</v>
      </c>
      <c r="U159" s="35">
        <v>2390</v>
      </c>
      <c r="V159" s="35">
        <v>674</v>
      </c>
      <c r="W159" s="2">
        <f t="shared" si="311"/>
        <v>6740</v>
      </c>
      <c r="X159" s="2">
        <f t="shared" si="292"/>
        <v>6.7717783705113513E-2</v>
      </c>
      <c r="Y159" s="2">
        <f t="shared" si="293"/>
        <v>6.03855822970426E-5</v>
      </c>
      <c r="Z159" s="2">
        <f t="shared" si="312"/>
        <v>3.7017590768937708E-2</v>
      </c>
      <c r="AA159" s="2">
        <f t="shared" si="294"/>
        <v>0.16326872185587007</v>
      </c>
      <c r="AB159" s="2">
        <f t="shared" si="295"/>
        <v>2.2365104732287343E-5</v>
      </c>
      <c r="AC159" s="2">
        <f t="shared" si="283"/>
        <v>4.0743704937786333E-3</v>
      </c>
      <c r="AD159" s="2">
        <f t="shared" si="296"/>
        <v>0.35511439714651227</v>
      </c>
      <c r="AE159" s="2">
        <f t="shared" si="297"/>
        <v>1.371026432123669E-2</v>
      </c>
      <c r="AF159" s="2">
        <f t="shared" si="297"/>
        <v>6.047009774371357E-2</v>
      </c>
      <c r="AG159" s="2">
        <f t="shared" si="313"/>
        <v>12.841898475174315</v>
      </c>
      <c r="AH159" s="2">
        <f t="shared" si="298"/>
        <v>87.158101524825682</v>
      </c>
      <c r="AL159" s="35">
        <v>1840</v>
      </c>
      <c r="AM159" s="35">
        <v>675</v>
      </c>
      <c r="AN159" s="2">
        <f t="shared" si="314"/>
        <v>6750</v>
      </c>
      <c r="BQ159" s="10">
        <v>1580</v>
      </c>
      <c r="BR159" s="2">
        <f t="shared" si="299"/>
        <v>26.333333333333332</v>
      </c>
      <c r="BS159" s="11">
        <v>31851</v>
      </c>
      <c r="BT159" s="11">
        <v>1540</v>
      </c>
      <c r="BU159" s="11">
        <v>700</v>
      </c>
      <c r="BV159" s="2">
        <f>(BU159+BU158)/2*(BT159-BT158)</f>
        <v>6985</v>
      </c>
      <c r="BW159" s="2">
        <f t="shared" si="300"/>
        <v>7.133615919421217E-2</v>
      </c>
      <c r="BX159" s="2">
        <f t="shared" si="315"/>
        <v>6.3612175060769876E-5</v>
      </c>
      <c r="BY159" s="2">
        <f>(BX159+BX158)/2*(BQ159-BQ158)*60</f>
        <v>3.7898284912111495E-2</v>
      </c>
      <c r="BZ159" s="2">
        <f t="shared" si="301"/>
        <v>0.1676292214933896</v>
      </c>
      <c r="CA159" s="2">
        <f t="shared" si="302"/>
        <v>5.5432062827092765E-5</v>
      </c>
      <c r="CB159" s="2">
        <f t="shared" si="303"/>
        <v>1.0469432428173844E-2</v>
      </c>
      <c r="CC159" s="2">
        <f t="shared" si="304"/>
        <v>0.88266054288465323</v>
      </c>
      <c r="CD159" s="2">
        <f t="shared" si="305"/>
        <v>3.3024811811265882E-2</v>
      </c>
      <c r="CE159" s="2">
        <f t="shared" si="305"/>
        <v>0.14607319319927939</v>
      </c>
      <c r="CF159" s="2">
        <f>CE159+CF158</f>
        <v>15.69165292004149</v>
      </c>
      <c r="CG159" s="2">
        <f t="shared" si="316"/>
        <v>84.308347079958509</v>
      </c>
      <c r="FC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HB159" s="2"/>
      <c r="IK159" s="2"/>
      <c r="IL159" s="2"/>
      <c r="IM159" s="2"/>
      <c r="IN159" s="2"/>
      <c r="IO159" s="2"/>
      <c r="IP159" s="2"/>
      <c r="IQ159" s="2"/>
      <c r="IR159" s="2"/>
      <c r="IS159" s="2"/>
      <c r="IT159" s="2"/>
      <c r="IU159" s="2"/>
    </row>
    <row r="160" spans="1:255" x14ac:dyDescent="0.25">
      <c r="R160" s="34">
        <v>2370</v>
      </c>
      <c r="S160" s="2">
        <f t="shared" si="291"/>
        <v>39.5</v>
      </c>
      <c r="T160" s="35">
        <v>24546</v>
      </c>
      <c r="U160" s="35">
        <v>2400</v>
      </c>
      <c r="V160" s="35">
        <v>674</v>
      </c>
      <c r="W160" s="2">
        <f t="shared" si="311"/>
        <v>6740</v>
      </c>
      <c r="X160" s="2">
        <f t="shared" si="292"/>
        <v>7.0176505903306444E-2</v>
      </c>
      <c r="Y160" s="2">
        <f t="shared" si="293"/>
        <v>6.2578084229638099E-5</v>
      </c>
      <c r="Z160" s="2">
        <f t="shared" si="312"/>
        <v>3.6889099958004212E-2</v>
      </c>
      <c r="AA160" s="2">
        <f t="shared" si="294"/>
        <v>0.16270200397835385</v>
      </c>
      <c r="AB160" s="2">
        <f t="shared" si="295"/>
        <v>2.317714518106583E-5</v>
      </c>
      <c r="AC160" s="2">
        <f t="shared" si="283"/>
        <v>4.2252255130818921E-3</v>
      </c>
      <c r="AD160" s="2">
        <f t="shared" si="296"/>
        <v>0.36800802129351906</v>
      </c>
      <c r="AE160" s="2">
        <f t="shared" si="297"/>
        <v>1.3662674974005954E-2</v>
      </c>
      <c r="AF160" s="2">
        <f t="shared" si="297"/>
        <v>6.0260201536669285E-2</v>
      </c>
      <c r="AG160" s="2">
        <f t="shared" si="313"/>
        <v>12.902158676710984</v>
      </c>
      <c r="AH160" s="2">
        <f t="shared" si="298"/>
        <v>87.097841323289018</v>
      </c>
      <c r="AL160" s="35">
        <v>1850</v>
      </c>
      <c r="AM160" s="35">
        <v>676</v>
      </c>
      <c r="AN160" s="2">
        <f t="shared" si="314"/>
        <v>6755</v>
      </c>
      <c r="BQ160" s="10">
        <v>1590</v>
      </c>
      <c r="BR160" s="2">
        <f t="shared" si="299"/>
        <v>26.5</v>
      </c>
      <c r="BS160" s="11">
        <v>32035</v>
      </c>
      <c r="BT160" s="11">
        <v>1550</v>
      </c>
      <c r="BU160" s="11">
        <v>700</v>
      </c>
      <c r="BV160" s="2">
        <f t="shared" ref="BV160:BV167" si="317">(BU160+BU159)/2*(BT160-BT159)</f>
        <v>7000</v>
      </c>
      <c r="BW160" s="2">
        <f t="shared" si="300"/>
        <v>7.1748260958418478E-2</v>
      </c>
      <c r="BX160" s="2">
        <f t="shared" si="315"/>
        <v>6.3979656151196614E-5</v>
      </c>
      <c r="BY160" s="2">
        <f>(BX160+BX159)/2*(BQ160-BQ159)*60</f>
        <v>3.8277549363589944E-2</v>
      </c>
      <c r="BZ160" s="2">
        <f t="shared" si="301"/>
        <v>0.16930675927349986</v>
      </c>
      <c r="CA160" s="2">
        <f t="shared" si="302"/>
        <v>5.575228823791771E-5</v>
      </c>
      <c r="CB160" s="2">
        <f t="shared" si="303"/>
        <v>1.0548372355072949E-2</v>
      </c>
      <c r="CC160" s="2">
        <f t="shared" si="304"/>
        <v>0.88775958341370353</v>
      </c>
      <c r="CD160" s="2">
        <f t="shared" si="305"/>
        <v>3.3355305319503141E-2</v>
      </c>
      <c r="CE160" s="2">
        <f t="shared" si="305"/>
        <v>0.14753501052486306</v>
      </c>
      <c r="CF160" s="2">
        <f>CE160+CF159</f>
        <v>15.839187930566352</v>
      </c>
      <c r="CG160" s="2">
        <f t="shared" si="316"/>
        <v>84.160812069433646</v>
      </c>
      <c r="FC160" s="2"/>
      <c r="GK160" s="2"/>
      <c r="GL160" s="2"/>
      <c r="GM160" s="2"/>
      <c r="GN160" s="2"/>
      <c r="GO160" s="2"/>
      <c r="GP160" s="2"/>
      <c r="GQ160" s="2"/>
      <c r="GR160" s="2"/>
      <c r="GS160" s="2"/>
      <c r="GT160" s="2"/>
      <c r="GU160" s="2"/>
      <c r="GV160" s="2"/>
      <c r="HB160" s="2"/>
      <c r="IK160" s="2"/>
      <c r="IL160" s="2"/>
      <c r="IM160" s="2"/>
      <c r="IN160" s="2"/>
      <c r="IO160" s="2"/>
      <c r="IP160" s="2"/>
      <c r="IQ160" s="2"/>
      <c r="IR160" s="2"/>
      <c r="IS160" s="2"/>
      <c r="IT160" s="2"/>
      <c r="IU160" s="2"/>
    </row>
    <row r="161" spans="18:255" x14ac:dyDescent="0.25">
      <c r="R161" s="34">
        <v>2380</v>
      </c>
      <c r="S161" s="2">
        <f t="shared" si="291"/>
        <v>39.666666666666664</v>
      </c>
      <c r="T161" s="35">
        <v>24026</v>
      </c>
      <c r="U161" s="35">
        <v>2410</v>
      </c>
      <c r="V161" s="35">
        <v>674</v>
      </c>
      <c r="W161" s="2">
        <f t="shared" si="311"/>
        <v>6740</v>
      </c>
      <c r="X161" s="2">
        <f t="shared" si="292"/>
        <v>6.8689836667189794E-2</v>
      </c>
      <c r="Y161" s="2">
        <f t="shared" si="293"/>
        <v>6.1252385386673395E-5</v>
      </c>
      <c r="Z161" s="2">
        <f t="shared" si="312"/>
        <v>3.7149140884893447E-2</v>
      </c>
      <c r="AA161" s="2">
        <f t="shared" si="294"/>
        <v>0.16384893301618436</v>
      </c>
      <c r="AB161" s="2">
        <f t="shared" si="295"/>
        <v>2.2686143979478845E-5</v>
      </c>
      <c r="AC161" s="2">
        <f t="shared" si="283"/>
        <v>4.138598865606532E-3</v>
      </c>
      <c r="AD161" s="2">
        <f t="shared" si="296"/>
        <v>0.36021187646044533</v>
      </c>
      <c r="AE161" s="2">
        <f t="shared" si="297"/>
        <v>1.3758986748163404E-2</v>
      </c>
      <c r="AF161" s="2">
        <f t="shared" si="297"/>
        <v>6.0684991479497033E-2</v>
      </c>
      <c r="AG161" s="2">
        <f t="shared" si="313"/>
        <v>12.962843668190482</v>
      </c>
      <c r="AH161" s="2">
        <f t="shared" si="298"/>
        <v>87.037156331809513</v>
      </c>
      <c r="AL161" s="35">
        <v>1860</v>
      </c>
      <c r="AM161" s="35">
        <v>676</v>
      </c>
      <c r="AN161" s="2">
        <f t="shared" si="314"/>
        <v>6760</v>
      </c>
      <c r="BQ161" s="10">
        <v>1600</v>
      </c>
      <c r="BR161" s="2">
        <f t="shared" si="299"/>
        <v>26.666666666666668</v>
      </c>
      <c r="BS161" s="11">
        <v>32635</v>
      </c>
      <c r="BT161" s="11">
        <v>1560</v>
      </c>
      <c r="BU161" s="11">
        <v>701</v>
      </c>
      <c r="BV161" s="2">
        <f t="shared" si="317"/>
        <v>7005</v>
      </c>
      <c r="BW161" s="2">
        <f t="shared" si="300"/>
        <v>7.3092071059091199E-2</v>
      </c>
      <c r="BX161" s="2">
        <f t="shared" si="315"/>
        <v>6.5177964054762008E-5</v>
      </c>
      <c r="BY161" s="2">
        <f>(BX161+BX160)/2*(BQ161-BQ160)*60</f>
        <v>3.8747286061787581E-2</v>
      </c>
      <c r="BZ161" s="2">
        <f t="shared" si="301"/>
        <v>0.17138446799325729</v>
      </c>
      <c r="CA161" s="2">
        <f t="shared" si="302"/>
        <v>5.6796501534085966E-5</v>
      </c>
      <c r="CB161" s="2">
        <f t="shared" si="303"/>
        <v>1.0765041093092566E-2</v>
      </c>
      <c r="CC161" s="2">
        <f t="shared" si="304"/>
        <v>0.90438688948669288</v>
      </c>
      <c r="CD161" s="2">
        <f t="shared" si="305"/>
        <v>3.3764636931601096E-2</v>
      </c>
      <c r="CE161" s="2">
        <f t="shared" si="305"/>
        <v>0.14934553940836637</v>
      </c>
      <c r="CF161" s="2">
        <f>CE161+CF160</f>
        <v>15.988533469974719</v>
      </c>
      <c r="CG161" s="2">
        <f t="shared" si="316"/>
        <v>84.011466530025274</v>
      </c>
      <c r="FC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HB161" s="2"/>
      <c r="IK161" s="2"/>
      <c r="IL161" s="2"/>
      <c r="IM161" s="2"/>
      <c r="IN161" s="2"/>
      <c r="IO161" s="2"/>
      <c r="IP161" s="2"/>
      <c r="IQ161" s="2"/>
      <c r="IR161" s="2"/>
      <c r="IS161" s="2"/>
      <c r="IT161" s="2"/>
      <c r="IU161" s="2"/>
    </row>
    <row r="162" spans="18:255" x14ac:dyDescent="0.25">
      <c r="R162" s="34">
        <v>2390</v>
      </c>
      <c r="S162" s="2">
        <f t="shared" si="291"/>
        <v>39.833333333333336</v>
      </c>
      <c r="T162" s="35">
        <v>24026</v>
      </c>
      <c r="U162" s="35">
        <v>2420</v>
      </c>
      <c r="V162" s="35">
        <v>674</v>
      </c>
      <c r="W162" s="2">
        <f t="shared" si="311"/>
        <v>6740</v>
      </c>
      <c r="X162" s="2">
        <f t="shared" si="292"/>
        <v>6.8689836667189794E-2</v>
      </c>
      <c r="Y162" s="2">
        <f t="shared" si="293"/>
        <v>6.1252385386673395E-5</v>
      </c>
      <c r="Z162" s="2">
        <f t="shared" si="312"/>
        <v>3.6751431232004035E-2</v>
      </c>
      <c r="AA162" s="2">
        <f t="shared" si="294"/>
        <v>0.16209480625244363</v>
      </c>
      <c r="AB162" s="2">
        <f t="shared" si="295"/>
        <v>2.2686143979478845E-5</v>
      </c>
      <c r="AC162" s="2">
        <f t="shared" si="283"/>
        <v>4.141455502780827E-3</v>
      </c>
      <c r="AD162" s="2">
        <f t="shared" si="296"/>
        <v>0.36021187646044533</v>
      </c>
      <c r="AE162" s="2">
        <f t="shared" si="297"/>
        <v>1.3611686387687307E-2</v>
      </c>
      <c r="AF162" s="2">
        <f t="shared" si="297"/>
        <v>6.0035312743407558E-2</v>
      </c>
      <c r="AG162" s="2">
        <f t="shared" si="313"/>
        <v>13.022878980933889</v>
      </c>
      <c r="AH162" s="2">
        <f t="shared" si="298"/>
        <v>86.977121019066118</v>
      </c>
      <c r="AL162" s="35">
        <v>1870</v>
      </c>
      <c r="AM162" s="35">
        <v>675</v>
      </c>
      <c r="AN162" s="2">
        <f t="shared" si="314"/>
        <v>6755</v>
      </c>
      <c r="BQ162" s="10">
        <v>1610</v>
      </c>
      <c r="BR162" s="2">
        <f t="shared" si="299"/>
        <v>26.833333333333332</v>
      </c>
      <c r="BS162" s="11">
        <v>32402</v>
      </c>
      <c r="BT162" s="11">
        <v>1570</v>
      </c>
      <c r="BU162" s="11">
        <v>701</v>
      </c>
      <c r="BV162" s="2">
        <f t="shared" si="317"/>
        <v>7010</v>
      </c>
      <c r="BW162" s="2">
        <f t="shared" si="300"/>
        <v>7.2570224803329961E-2</v>
      </c>
      <c r="BX162" s="2">
        <f t="shared" si="315"/>
        <v>6.4712621152210776E-5</v>
      </c>
      <c r="BY162" s="2">
        <f>(BX162+BX161)/2*(BQ162-BQ161)*60</f>
        <v>3.8967175562091845E-2</v>
      </c>
      <c r="BZ162" s="2">
        <f t="shared" si="301"/>
        <v>0.17235706888630706</v>
      </c>
      <c r="CA162" s="2">
        <f t="shared" si="302"/>
        <v>5.6390998704073956E-5</v>
      </c>
      <c r="CB162" s="2">
        <f t="shared" si="303"/>
        <v>1.0707325506148287E-2</v>
      </c>
      <c r="CC162" s="2">
        <f t="shared" si="304"/>
        <v>0.89792995229501538</v>
      </c>
      <c r="CD162" s="2">
        <f t="shared" si="305"/>
        <v>3.3956250071447987E-2</v>
      </c>
      <c r="CE162" s="2">
        <f t="shared" si="305"/>
        <v>0.15019307014847572</v>
      </c>
      <c r="CF162" s="2">
        <f>CE162+CF161</f>
        <v>16.138726540123194</v>
      </c>
      <c r="CG162" s="2">
        <f t="shared" si="316"/>
        <v>83.861273459876799</v>
      </c>
      <c r="FC162" s="2"/>
      <c r="GK162" s="2"/>
      <c r="GL162" s="2"/>
      <c r="GM162" s="2"/>
      <c r="GN162" s="2"/>
      <c r="GO162" s="2"/>
      <c r="GP162" s="2"/>
      <c r="GQ162" s="2"/>
      <c r="GR162" s="2"/>
      <c r="GS162" s="2"/>
      <c r="GT162" s="2"/>
      <c r="GU162" s="2"/>
      <c r="GV162" s="2"/>
      <c r="HB162" s="2"/>
      <c r="IK162" s="2"/>
      <c r="IL162" s="2"/>
      <c r="IM162" s="2"/>
      <c r="IN162" s="2"/>
      <c r="IO162" s="2"/>
      <c r="IP162" s="2"/>
      <c r="IQ162" s="2"/>
      <c r="IR162" s="2"/>
      <c r="IS162" s="2"/>
      <c r="IT162" s="2"/>
      <c r="IU162" s="2"/>
    </row>
    <row r="163" spans="18:255" x14ac:dyDescent="0.25">
      <c r="R163" s="34">
        <v>2400</v>
      </c>
      <c r="S163" s="2">
        <f t="shared" si="291"/>
        <v>40</v>
      </c>
      <c r="T163" s="35">
        <v>23714</v>
      </c>
      <c r="U163" s="35">
        <v>2430</v>
      </c>
      <c r="V163" s="35">
        <v>674</v>
      </c>
      <c r="W163" s="2">
        <f t="shared" si="311"/>
        <v>6740</v>
      </c>
      <c r="X163" s="2">
        <f t="shared" si="292"/>
        <v>6.779783512551979E-2</v>
      </c>
      <c r="Y163" s="2">
        <f t="shared" si="293"/>
        <v>6.0456966080894534E-5</v>
      </c>
      <c r="Z163" s="2">
        <f t="shared" si="312"/>
        <v>3.6512805440270378E-2</v>
      </c>
      <c r="AA163" s="2">
        <f t="shared" si="294"/>
        <v>0.16104233019419914</v>
      </c>
      <c r="AB163" s="2">
        <f t="shared" si="295"/>
        <v>2.2391543258526641E-5</v>
      </c>
      <c r="AC163" s="2">
        <f t="shared" si="283"/>
        <v>4.0904799346722408E-3</v>
      </c>
      <c r="AD163" s="2">
        <f t="shared" si="296"/>
        <v>0.35553418956060084</v>
      </c>
      <c r="AE163" s="2">
        <f t="shared" si="297"/>
        <v>1.3523306171401645E-2</v>
      </c>
      <c r="AF163" s="2">
        <f t="shared" si="297"/>
        <v>5.9645505501753848E-2</v>
      </c>
      <c r="AG163" s="2">
        <f t="shared" si="313"/>
        <v>13.082524486435643</v>
      </c>
      <c r="AH163" s="2">
        <f t="shared" si="298"/>
        <v>86.917475513564355</v>
      </c>
      <c r="AL163" s="35">
        <v>1880</v>
      </c>
      <c r="AM163" s="35">
        <v>676</v>
      </c>
      <c r="AN163" s="2">
        <f t="shared" si="314"/>
        <v>6755</v>
      </c>
      <c r="BQ163" s="10">
        <v>1620</v>
      </c>
      <c r="BR163" s="2">
        <f t="shared" si="299"/>
        <v>27</v>
      </c>
      <c r="BS163" s="11">
        <v>32895</v>
      </c>
      <c r="BT163" s="11">
        <v>1580</v>
      </c>
      <c r="BU163" s="11">
        <v>701</v>
      </c>
      <c r="BV163" s="2">
        <f t="shared" si="317"/>
        <v>7010</v>
      </c>
      <c r="BW163" s="2">
        <f t="shared" si="300"/>
        <v>7.3674388769382732E-2</v>
      </c>
      <c r="BX163" s="2">
        <f t="shared" si="315"/>
        <v>6.5697230812973692E-5</v>
      </c>
      <c r="BY163" s="2">
        <f>(BX163+BX162)/2*(BQ163-BQ162)*60</f>
        <v>3.9122955589555336E-2</v>
      </c>
      <c r="BZ163" s="2">
        <f t="shared" si="301"/>
        <v>0.1730461049413286</v>
      </c>
      <c r="CA163" s="2">
        <f t="shared" si="302"/>
        <v>5.7248993962425555E-5</v>
      </c>
      <c r="CB163" s="2">
        <f t="shared" si="303"/>
        <v>1.0889819959169024E-2</v>
      </c>
      <c r="CC163" s="2">
        <f t="shared" si="304"/>
        <v>0.911592055451655</v>
      </c>
      <c r="CD163" s="2">
        <f t="shared" si="305"/>
        <v>3.4091997799949848E-2</v>
      </c>
      <c r="CE163" s="2">
        <f t="shared" si="305"/>
        <v>0.15079350064555586</v>
      </c>
      <c r="CF163" s="2">
        <f>CE163+CF162</f>
        <v>16.28952004076875</v>
      </c>
      <c r="CG163" s="2">
        <f t="shared" si="316"/>
        <v>83.71047995923125</v>
      </c>
      <c r="FC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HB163" s="2"/>
      <c r="IK163" s="2"/>
      <c r="IL163" s="2"/>
      <c r="IM163" s="2"/>
      <c r="IN163" s="2"/>
      <c r="IO163" s="2"/>
      <c r="IP163" s="2"/>
      <c r="IQ163" s="2"/>
      <c r="IR163" s="2"/>
      <c r="IS163" s="2"/>
      <c r="IT163" s="2"/>
      <c r="IU163" s="2"/>
    </row>
    <row r="164" spans="18:255" x14ac:dyDescent="0.25">
      <c r="R164" s="34">
        <v>2410</v>
      </c>
      <c r="S164" s="2">
        <f t="shared" si="291"/>
        <v>40.166666666666664</v>
      </c>
      <c r="T164" s="35">
        <v>24280</v>
      </c>
      <c r="U164" s="35">
        <v>2440</v>
      </c>
      <c r="V164" s="35">
        <v>675</v>
      </c>
      <c r="W164" s="2">
        <f t="shared" si="311"/>
        <v>6745</v>
      </c>
      <c r="X164" s="2">
        <f t="shared" si="292"/>
        <v>6.9416017409446765E-2</v>
      </c>
      <c r="Y164" s="2">
        <f t="shared" si="293"/>
        <v>6.1899938283044601E-5</v>
      </c>
      <c r="Z164" s="2">
        <f t="shared" si="312"/>
        <v>3.6707071309181737E-2</v>
      </c>
      <c r="AA164" s="2">
        <f t="shared" si="294"/>
        <v>0.16189915365187246</v>
      </c>
      <c r="AB164" s="2">
        <f t="shared" si="295"/>
        <v>2.2925979181792484E-5</v>
      </c>
      <c r="AC164" s="2">
        <f t="shared" si="283"/>
        <v>4.1910018165465402E-3</v>
      </c>
      <c r="AD164" s="2">
        <f t="shared" si="296"/>
        <v>0.36401999335967744</v>
      </c>
      <c r="AE164" s="2">
        <f t="shared" si="297"/>
        <v>1.3595256732095735E-2</v>
      </c>
      <c r="AF164" s="2">
        <f t="shared" si="297"/>
        <v>5.9962848576689848E-2</v>
      </c>
      <c r="AG164" s="2">
        <f t="shared" si="313"/>
        <v>13.142487335012333</v>
      </c>
      <c r="AH164" s="2">
        <f t="shared" si="298"/>
        <v>86.857512664987667</v>
      </c>
      <c r="AL164" s="35">
        <v>1890</v>
      </c>
      <c r="AM164" s="35">
        <v>676</v>
      </c>
      <c r="AN164" s="2">
        <f t="shared" si="314"/>
        <v>6760</v>
      </c>
      <c r="BT164" s="11">
        <v>1590</v>
      </c>
      <c r="BU164" s="11">
        <v>701</v>
      </c>
      <c r="BV164" s="2">
        <f t="shared" si="317"/>
        <v>7010</v>
      </c>
      <c r="FC164" s="2"/>
      <c r="GK164" s="2"/>
      <c r="GL164" s="2"/>
      <c r="GM164" s="2"/>
      <c r="GN164" s="2"/>
      <c r="GO164" s="2"/>
      <c r="GP164" s="2"/>
      <c r="GQ164" s="2"/>
      <c r="GR164" s="2"/>
      <c r="GS164" s="2"/>
      <c r="GT164" s="2"/>
      <c r="GU164" s="2"/>
      <c r="GV164" s="2"/>
      <c r="HB164" s="2"/>
      <c r="IK164" s="2"/>
      <c r="IL164" s="2"/>
      <c r="IM164" s="2"/>
      <c r="IN164" s="2"/>
      <c r="IO164" s="2"/>
      <c r="IP164" s="2"/>
      <c r="IQ164" s="2"/>
      <c r="IR164" s="2"/>
      <c r="IS164" s="2"/>
      <c r="IT164" s="2"/>
      <c r="IU164" s="2"/>
    </row>
    <row r="165" spans="18:255" x14ac:dyDescent="0.25">
      <c r="R165" s="34">
        <v>2420</v>
      </c>
      <c r="S165" s="2">
        <f t="shared" si="291"/>
        <v>40.333333333333336</v>
      </c>
      <c r="T165" s="35">
        <v>23401</v>
      </c>
      <c r="U165" s="35">
        <v>2450</v>
      </c>
      <c r="V165" s="35">
        <v>674</v>
      </c>
      <c r="W165" s="2">
        <f t="shared" si="311"/>
        <v>6745</v>
      </c>
      <c r="X165" s="2">
        <f t="shared" si="292"/>
        <v>6.6902974604549581E-2</v>
      </c>
      <c r="Y165" s="2">
        <f t="shared" si="293"/>
        <v>5.9658997354263864E-5</v>
      </c>
      <c r="Z165" s="2">
        <f t="shared" si="312"/>
        <v>3.6467680691192543E-2</v>
      </c>
      <c r="AA165" s="2">
        <f t="shared" si="294"/>
        <v>0.16084330427292853</v>
      </c>
      <c r="AB165" s="2">
        <f t="shared" si="295"/>
        <v>2.2095998304494475E-5</v>
      </c>
      <c r="AC165" s="2">
        <f t="shared" si="283"/>
        <v>4.0420487691953267E-3</v>
      </c>
      <c r="AD165" s="2">
        <f t="shared" si="296"/>
        <v>0.35084151007453918</v>
      </c>
      <c r="AE165" s="2">
        <f t="shared" si="297"/>
        <v>1.3506593245886088E-2</v>
      </c>
      <c r="AF165" s="2">
        <f t="shared" si="297"/>
        <v>5.957179195285138E-2</v>
      </c>
      <c r="AG165" s="2">
        <f t="shared" si="313"/>
        <v>13.202059126965185</v>
      </c>
      <c r="AH165" s="2">
        <f t="shared" si="298"/>
        <v>86.797940873034818</v>
      </c>
      <c r="AL165" s="35">
        <v>1900</v>
      </c>
      <c r="AM165" s="35">
        <v>675</v>
      </c>
      <c r="AN165" s="2">
        <f t="shared" si="314"/>
        <v>6755</v>
      </c>
      <c r="BT165" s="11">
        <v>1600</v>
      </c>
      <c r="BU165" s="11">
        <v>701</v>
      </c>
      <c r="BV165" s="2">
        <f t="shared" si="317"/>
        <v>7010</v>
      </c>
      <c r="FC165" s="2"/>
      <c r="GK165" s="2"/>
      <c r="GL165" s="2"/>
      <c r="GM165" s="2"/>
      <c r="GN165" s="2"/>
      <c r="GO165" s="2"/>
      <c r="GP165" s="2"/>
      <c r="GQ165" s="2"/>
      <c r="GR165" s="2"/>
      <c r="GS165" s="2"/>
      <c r="GT165" s="2"/>
      <c r="GU165" s="2"/>
      <c r="GV165" s="2"/>
      <c r="HB165" s="2"/>
      <c r="IK165" s="2"/>
      <c r="IL165" s="2"/>
      <c r="IM165" s="2"/>
      <c r="IN165" s="2"/>
      <c r="IO165" s="2"/>
      <c r="IP165" s="2"/>
      <c r="IQ165" s="2"/>
      <c r="IR165" s="2"/>
      <c r="IS165" s="2"/>
      <c r="IT165" s="2"/>
      <c r="IU165" s="2"/>
    </row>
    <row r="166" spans="18:255" x14ac:dyDescent="0.25">
      <c r="R166" s="34">
        <v>2430</v>
      </c>
      <c r="S166" s="2">
        <f t="shared" si="291"/>
        <v>40.5</v>
      </c>
      <c r="T166" s="35">
        <v>23953</v>
      </c>
      <c r="U166" s="35">
        <v>2460</v>
      </c>
      <c r="V166" s="35">
        <v>674</v>
      </c>
      <c r="W166" s="2">
        <f t="shared" si="311"/>
        <v>6740</v>
      </c>
      <c r="X166" s="2">
        <f t="shared" si="292"/>
        <v>6.8481131178273411E-2</v>
      </c>
      <c r="Y166" s="2">
        <f t="shared" si="293"/>
        <v>6.1066277664487934E-5</v>
      </c>
      <c r="Z166" s="2">
        <f t="shared" si="312"/>
        <v>3.621758250562554E-2</v>
      </c>
      <c r="AA166" s="2">
        <f t="shared" si="294"/>
        <v>0.15974022840419155</v>
      </c>
      <c r="AB166" s="2">
        <f t="shared" si="295"/>
        <v>2.2617214964640659E-5</v>
      </c>
      <c r="AC166" s="2">
        <f t="shared" si="283"/>
        <v>4.1402176452423464E-3</v>
      </c>
      <c r="AD166" s="2">
        <f t="shared" si="296"/>
        <v>0.35911741766657129</v>
      </c>
      <c r="AE166" s="2">
        <f t="shared" si="297"/>
        <v>1.341396398074054E-2</v>
      </c>
      <c r="AF166" s="2">
        <f t="shared" si="297"/>
        <v>5.9163243978425879E-2</v>
      </c>
      <c r="AG166" s="2">
        <f t="shared" si="313"/>
        <v>13.261222370943612</v>
      </c>
      <c r="AH166" s="2">
        <f t="shared" si="298"/>
        <v>86.738777629056386</v>
      </c>
      <c r="AL166" s="35">
        <v>1910</v>
      </c>
      <c r="AM166" s="35">
        <v>677</v>
      </c>
      <c r="AN166" s="2">
        <f t="shared" si="314"/>
        <v>6760</v>
      </c>
      <c r="BT166" s="11">
        <v>1610</v>
      </c>
      <c r="BU166" s="11">
        <v>701</v>
      </c>
      <c r="BV166" s="2">
        <f t="shared" si="317"/>
        <v>7010</v>
      </c>
      <c r="FC166" s="2"/>
      <c r="GK166" s="2"/>
      <c r="GL166" s="2"/>
      <c r="GM166" s="2"/>
      <c r="GN166" s="2"/>
      <c r="GO166" s="2"/>
      <c r="GP166" s="2"/>
      <c r="GQ166" s="2"/>
      <c r="GR166" s="2"/>
      <c r="GS166" s="2"/>
      <c r="GT166" s="2"/>
      <c r="GU166" s="2"/>
      <c r="GV166" s="2"/>
      <c r="HB166" s="2"/>
      <c r="IK166" s="2"/>
      <c r="IL166" s="2"/>
      <c r="IM166" s="2"/>
      <c r="IN166" s="2"/>
      <c r="IO166" s="2"/>
      <c r="IP166" s="2"/>
      <c r="IQ166" s="2"/>
      <c r="IR166" s="2"/>
      <c r="IS166" s="2"/>
      <c r="IT166" s="2"/>
      <c r="IU166" s="2"/>
    </row>
    <row r="167" spans="18:255" x14ac:dyDescent="0.25">
      <c r="R167" s="34">
        <v>2440</v>
      </c>
      <c r="S167" s="2">
        <f t="shared" si="291"/>
        <v>40.666666666666664</v>
      </c>
      <c r="T167" s="35">
        <v>23761</v>
      </c>
      <c r="U167" s="35">
        <v>2470</v>
      </c>
      <c r="V167" s="35">
        <v>674</v>
      </c>
      <c r="W167" s="2">
        <f t="shared" si="311"/>
        <v>6740</v>
      </c>
      <c r="X167" s="2">
        <f t="shared" si="292"/>
        <v>6.7932207152630347E-2</v>
      </c>
      <c r="Y167" s="2">
        <f t="shared" si="293"/>
        <v>6.0576788860931748E-5</v>
      </c>
      <c r="Z167" s="2">
        <f t="shared" si="312"/>
        <v>3.6492919957625908E-2</v>
      </c>
      <c r="AA167" s="2">
        <f t="shared" si="294"/>
        <v>0.16095462385601209</v>
      </c>
      <c r="AB167" s="2">
        <f t="shared" si="295"/>
        <v>2.2435922213285471E-5</v>
      </c>
      <c r="AC167" s="2">
        <f t="shared" si="283"/>
        <v>4.1098554967156694E-3</v>
      </c>
      <c r="AD167" s="2">
        <f t="shared" si="296"/>
        <v>0.35623884111282106</v>
      </c>
      <c r="AE167" s="2">
        <f t="shared" si="297"/>
        <v>1.351594115337784E-2</v>
      </c>
      <c r="AF167" s="2">
        <f t="shared" si="297"/>
        <v>5.9613021564949367E-2</v>
      </c>
      <c r="AG167" s="2">
        <f t="shared" si="313"/>
        <v>13.320835392508561</v>
      </c>
      <c r="AH167" s="2">
        <f t="shared" si="298"/>
        <v>86.679164607491444</v>
      </c>
      <c r="AL167" s="35">
        <v>1920</v>
      </c>
      <c r="AM167" s="35">
        <v>676</v>
      </c>
      <c r="AN167" s="2">
        <f t="shared" si="314"/>
        <v>6765</v>
      </c>
      <c r="BT167" s="11">
        <v>1620</v>
      </c>
      <c r="BU167" s="11">
        <v>700</v>
      </c>
      <c r="BV167" s="2">
        <f t="shared" si="317"/>
        <v>7005</v>
      </c>
      <c r="FC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HB167" s="2"/>
      <c r="IK167" s="2"/>
      <c r="IL167" s="2"/>
      <c r="IM167" s="2"/>
      <c r="IN167" s="2"/>
      <c r="IO167" s="2"/>
      <c r="IP167" s="2"/>
      <c r="IQ167" s="2"/>
      <c r="IR167" s="2"/>
      <c r="IS167" s="2"/>
      <c r="IT167" s="2"/>
      <c r="IU167" s="2"/>
    </row>
    <row r="168" spans="18:255" x14ac:dyDescent="0.25">
      <c r="R168" s="34">
        <v>2450</v>
      </c>
      <c r="S168" s="2">
        <f t="shared" si="291"/>
        <v>40.833333333333336</v>
      </c>
      <c r="T168" s="35">
        <v>23685</v>
      </c>
      <c r="U168" s="35">
        <v>2480</v>
      </c>
      <c r="V168" s="35">
        <v>674</v>
      </c>
      <c r="W168" s="2">
        <f t="shared" si="311"/>
        <v>6740</v>
      </c>
      <c r="X168" s="2">
        <f t="shared" si="292"/>
        <v>6.7714924725813294E-2</v>
      </c>
      <c r="Y168" s="2">
        <f t="shared" si="293"/>
        <v>6.0383032876190751E-5</v>
      </c>
      <c r="Z168" s="2">
        <f t="shared" si="312"/>
        <v>3.6287946521136753E-2</v>
      </c>
      <c r="AA168" s="2">
        <f t="shared" si="294"/>
        <v>0.16005057390854571</v>
      </c>
      <c r="AB168" s="2">
        <f t="shared" si="295"/>
        <v>2.2364160499207371E-5</v>
      </c>
      <c r="AC168" s="2">
        <f t="shared" si="283"/>
        <v>4.0995136248165474E-3</v>
      </c>
      <c r="AD168" s="2">
        <f t="shared" si="296"/>
        <v>0.35509940456029487</v>
      </c>
      <c r="AE168" s="2">
        <f t="shared" si="297"/>
        <v>1.3440024813747854E-2</v>
      </c>
      <c r="AF168" s="2">
        <f t="shared" si="297"/>
        <v>5.9278187139426335E-2</v>
      </c>
      <c r="AG168" s="2">
        <f t="shared" si="313"/>
        <v>13.380113579647988</v>
      </c>
      <c r="AH168" s="2">
        <f t="shared" si="298"/>
        <v>86.619886420352017</v>
      </c>
      <c r="AL168" s="35">
        <v>1930</v>
      </c>
      <c r="AM168" s="35">
        <v>676</v>
      </c>
      <c r="AN168" s="2">
        <f t="shared" si="314"/>
        <v>6760</v>
      </c>
      <c r="FC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HB168" s="2"/>
      <c r="IK168" s="2"/>
      <c r="IL168" s="2"/>
      <c r="IM168" s="2"/>
      <c r="IN168" s="2"/>
      <c r="IO168" s="2"/>
      <c r="IP168" s="2"/>
      <c r="IQ168" s="2"/>
      <c r="IR168" s="2"/>
      <c r="IS168" s="2"/>
      <c r="IT168" s="2"/>
      <c r="IU168" s="2"/>
    </row>
    <row r="169" spans="18:255" x14ac:dyDescent="0.25">
      <c r="R169" s="34">
        <v>2460</v>
      </c>
      <c r="S169" s="2">
        <f t="shared" si="291"/>
        <v>41</v>
      </c>
      <c r="T169" s="35">
        <v>23827</v>
      </c>
      <c r="U169" s="35">
        <v>2490</v>
      </c>
      <c r="V169" s="35">
        <v>674</v>
      </c>
      <c r="W169" s="2">
        <f t="shared" si="311"/>
        <v>6740</v>
      </c>
      <c r="X169" s="2">
        <f t="shared" si="292"/>
        <v>6.8120899786445144E-2</v>
      </c>
      <c r="Y169" s="2">
        <f t="shared" si="293"/>
        <v>6.0745050637154201E-5</v>
      </c>
      <c r="Z169" s="2">
        <f t="shared" si="312"/>
        <v>3.6338425054003483E-2</v>
      </c>
      <c r="AA169" s="2">
        <f t="shared" si="294"/>
        <v>0.16027321307471282</v>
      </c>
      <c r="AB169" s="2">
        <f t="shared" si="295"/>
        <v>2.2498241596563824E-5</v>
      </c>
      <c r="AC169" s="2">
        <f t="shared" si="283"/>
        <v>4.1269198472281077E-3</v>
      </c>
      <c r="AD169" s="2">
        <f t="shared" si="296"/>
        <v>0.35722835180317286</v>
      </c>
      <c r="AE169" s="2">
        <f t="shared" si="297"/>
        <v>1.3458720628731357E-2</v>
      </c>
      <c r="AF169" s="2">
        <f t="shared" si="297"/>
        <v>5.9360646363622309E-2</v>
      </c>
      <c r="AG169" s="2">
        <f t="shared" si="313"/>
        <v>13.43947422601161</v>
      </c>
      <c r="AH169" s="2">
        <f t="shared" si="298"/>
        <v>86.560525773988388</v>
      </c>
      <c r="AL169" s="35">
        <v>1940</v>
      </c>
      <c r="AM169" s="35">
        <v>676</v>
      </c>
      <c r="AN169" s="2">
        <f t="shared" si="314"/>
        <v>6760</v>
      </c>
      <c r="FC169" s="2"/>
      <c r="GK169" s="2"/>
      <c r="GL169" s="2"/>
      <c r="GM169" s="2"/>
      <c r="GN169" s="2"/>
      <c r="GO169" s="2"/>
      <c r="GP169" s="2"/>
      <c r="GQ169" s="2"/>
      <c r="GR169" s="2"/>
      <c r="GS169" s="2"/>
      <c r="GT169" s="2"/>
      <c r="GU169" s="2"/>
      <c r="GV169" s="2"/>
      <c r="HB169" s="2"/>
      <c r="IK169" s="2"/>
      <c r="IL169" s="2"/>
      <c r="IM169" s="2"/>
      <c r="IN169" s="2"/>
      <c r="IO169" s="2"/>
      <c r="IP169" s="2"/>
      <c r="IQ169" s="2"/>
      <c r="IR169" s="2"/>
      <c r="IS169" s="2"/>
      <c r="IT169" s="2"/>
      <c r="IU169" s="2"/>
    </row>
    <row r="170" spans="18:255" x14ac:dyDescent="0.25">
      <c r="R170" s="34">
        <v>2470</v>
      </c>
      <c r="S170" s="2">
        <f t="shared" si="291"/>
        <v>41.166666666666664</v>
      </c>
      <c r="T170" s="35">
        <v>24120</v>
      </c>
      <c r="U170" s="35">
        <v>2500</v>
      </c>
      <c r="V170" s="35">
        <v>675</v>
      </c>
      <c r="W170" s="2">
        <f t="shared" si="311"/>
        <v>6745</v>
      </c>
      <c r="X170" s="2">
        <f t="shared" si="292"/>
        <v>6.8958580721410867E-2</v>
      </c>
      <c r="Y170" s="2">
        <f t="shared" si="293"/>
        <v>6.1492030946747755E-5</v>
      </c>
      <c r="Z170" s="2">
        <f t="shared" si="312"/>
        <v>3.667112447517059E-2</v>
      </c>
      <c r="AA170" s="2">
        <f t="shared" si="294"/>
        <v>0.16174060757899594</v>
      </c>
      <c r="AB170" s="2">
        <f t="shared" si="295"/>
        <v>2.2774901888996481E-5</v>
      </c>
      <c r="AC170" s="2">
        <f t="shared" si="283"/>
        <v>4.1805616269815849E-3</v>
      </c>
      <c r="AD170" s="2">
        <f t="shared" si="296"/>
        <v>0.36162117956488543</v>
      </c>
      <c r="AE170" s="2">
        <f t="shared" si="297"/>
        <v>1.3581943045668092E-2</v>
      </c>
      <c r="AF170" s="2">
        <f t="shared" si="297"/>
        <v>5.9904127614004855E-2</v>
      </c>
      <c r="AG170" s="2">
        <f t="shared" si="313"/>
        <v>13.499378353625614</v>
      </c>
      <c r="AH170" s="2">
        <f t="shared" si="298"/>
        <v>86.500621646374384</v>
      </c>
      <c r="AL170" s="35">
        <v>1950</v>
      </c>
      <c r="AM170" s="35">
        <v>677</v>
      </c>
      <c r="AN170" s="2">
        <f t="shared" si="314"/>
        <v>6765</v>
      </c>
      <c r="FC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HB170" s="2"/>
      <c r="IK170" s="2"/>
      <c r="IL170" s="2"/>
      <c r="IM170" s="2"/>
      <c r="IN170" s="2"/>
      <c r="IO170" s="2"/>
      <c r="IP170" s="2"/>
      <c r="IQ170" s="2"/>
      <c r="IR170" s="2"/>
      <c r="IS170" s="2"/>
      <c r="IT170" s="2"/>
      <c r="IU170" s="2"/>
    </row>
    <row r="171" spans="18:255" x14ac:dyDescent="0.25">
      <c r="R171" s="34">
        <v>2480</v>
      </c>
      <c r="S171" s="2">
        <f t="shared" si="291"/>
        <v>41.333333333333336</v>
      </c>
      <c r="T171" s="35">
        <v>23940</v>
      </c>
      <c r="U171" s="35">
        <v>2510</v>
      </c>
      <c r="V171" s="35">
        <v>675</v>
      </c>
      <c r="W171" s="2">
        <f t="shared" si="311"/>
        <v>6750</v>
      </c>
      <c r="X171" s="2">
        <f t="shared" si="292"/>
        <v>6.8443964447370498E-2</v>
      </c>
      <c r="Y171" s="2">
        <f t="shared" si="293"/>
        <v>6.1033135193413833E-5</v>
      </c>
      <c r="Z171" s="2">
        <f t="shared" si="312"/>
        <v>3.6757549842048473E-2</v>
      </c>
      <c r="AA171" s="2">
        <f>Z171/22.6728*100</f>
        <v>0.16212179281803957</v>
      </c>
      <c r="AB171" s="2">
        <f t="shared" si="295"/>
        <v>2.2604939934600993E-5</v>
      </c>
      <c r="AC171" s="2">
        <f t="shared" si="283"/>
        <v>4.1522457305224834E-3</v>
      </c>
      <c r="AD171" s="2">
        <f t="shared" si="296"/>
        <v>0.3589225140457446</v>
      </c>
      <c r="AE171" s="2">
        <f t="shared" si="297"/>
        <v>1.3613952547079242E-2</v>
      </c>
      <c r="AF171" s="2">
        <f t="shared" si="297"/>
        <v>6.0045307800885829E-2</v>
      </c>
      <c r="AG171" s="2">
        <f t="shared" si="313"/>
        <v>13.5594236614265</v>
      </c>
      <c r="AH171" s="2">
        <f t="shared" si="298"/>
        <v>86.440576338573493</v>
      </c>
      <c r="AL171" s="35">
        <v>1960</v>
      </c>
      <c r="AM171" s="35">
        <v>676</v>
      </c>
      <c r="AN171" s="2">
        <f t="shared" si="314"/>
        <v>6765</v>
      </c>
      <c r="FC171" s="2"/>
      <c r="GK171" s="2"/>
      <c r="GL171" s="2"/>
      <c r="GM171" s="2"/>
      <c r="GN171" s="2"/>
      <c r="GO171" s="2"/>
      <c r="GP171" s="2"/>
      <c r="GQ171" s="2"/>
      <c r="GR171" s="2"/>
      <c r="GS171" s="2"/>
      <c r="GT171" s="2"/>
      <c r="GU171" s="2"/>
      <c r="GV171" s="2"/>
      <c r="HB171" s="2"/>
      <c r="IK171" s="2"/>
      <c r="IL171" s="2"/>
      <c r="IM171" s="2"/>
      <c r="IN171" s="2"/>
      <c r="IO171" s="2"/>
      <c r="IP171" s="2"/>
      <c r="IQ171" s="2"/>
      <c r="IR171" s="2"/>
      <c r="IS171" s="2"/>
      <c r="IT171" s="2"/>
      <c r="IU171" s="2"/>
    </row>
    <row r="172" spans="18:255" x14ac:dyDescent="0.25">
      <c r="R172" s="34">
        <v>2490</v>
      </c>
      <c r="S172" s="2">
        <f t="shared" si="291"/>
        <v>41.5</v>
      </c>
      <c r="T172" s="35">
        <v>23805</v>
      </c>
      <c r="U172" s="35">
        <v>2520</v>
      </c>
      <c r="V172" s="35">
        <v>674</v>
      </c>
      <c r="W172" s="2">
        <f t="shared" si="311"/>
        <v>6745</v>
      </c>
      <c r="X172" s="2">
        <f t="shared" si="292"/>
        <v>6.8058002241840207E-2</v>
      </c>
      <c r="Y172" s="2">
        <f t="shared" si="293"/>
        <v>6.0688963378413365E-5</v>
      </c>
      <c r="Z172" s="2">
        <f t="shared" si="312"/>
        <v>3.6516629571548158E-2</v>
      </c>
      <c r="AA172" s="2">
        <f>Z172/22.6728*100</f>
        <v>0.16105919679769662</v>
      </c>
      <c r="AB172" s="2">
        <f t="shared" si="295"/>
        <v>2.2477468468804366E-5</v>
      </c>
      <c r="AC172" s="2">
        <f t="shared" si="283"/>
        <v>4.1316820422592224E-3</v>
      </c>
      <c r="AD172" s="2">
        <f t="shared" si="296"/>
        <v>0.3568985149063888</v>
      </c>
      <c r="AE172" s="2">
        <f t="shared" si="297"/>
        <v>1.3524722521021607E-2</v>
      </c>
      <c r="AF172" s="2">
        <f t="shared" si="297"/>
        <v>5.9651752412677776E-2</v>
      </c>
      <c r="AG172" s="2">
        <f t="shared" si="313"/>
        <v>13.619075413839179</v>
      </c>
      <c r="AH172" s="2">
        <f t="shared" si="298"/>
        <v>86.380924586160816</v>
      </c>
      <c r="AL172" s="35">
        <v>1970</v>
      </c>
      <c r="AM172" s="35">
        <v>676</v>
      </c>
      <c r="AN172" s="2">
        <f t="shared" si="314"/>
        <v>6760</v>
      </c>
      <c r="FC172" s="2"/>
      <c r="GK172" s="2"/>
      <c r="GL172" s="2"/>
      <c r="GM172" s="2"/>
      <c r="GN172" s="2"/>
      <c r="GO172" s="2"/>
      <c r="GP172" s="2"/>
      <c r="GQ172" s="2"/>
      <c r="GR172" s="2"/>
      <c r="GS172" s="2"/>
      <c r="GT172" s="2"/>
      <c r="GU172" s="2"/>
      <c r="GV172" s="2"/>
      <c r="HB172" s="2"/>
      <c r="IK172" s="2"/>
      <c r="IL172" s="2"/>
      <c r="IM172" s="2"/>
      <c r="IN172" s="2"/>
      <c r="IO172" s="2"/>
      <c r="IP172" s="2"/>
      <c r="IQ172" s="2"/>
      <c r="IR172" s="2"/>
      <c r="IS172" s="2"/>
      <c r="IT172" s="2"/>
      <c r="IU172" s="2"/>
    </row>
    <row r="173" spans="18:255" x14ac:dyDescent="0.25">
      <c r="R173" s="34">
        <v>2500</v>
      </c>
      <c r="S173" s="2">
        <f t="shared" si="291"/>
        <v>41.666666666666664</v>
      </c>
      <c r="T173" s="35">
        <v>23722</v>
      </c>
      <c r="X173" s="2">
        <f t="shared" si="292"/>
        <v>6.7820706959921595E-2</v>
      </c>
      <c r="Y173" s="2">
        <f t="shared" si="293"/>
        <v>6.0477361447709379E-5</v>
      </c>
      <c r="Z173" s="2">
        <f t="shared" si="312"/>
        <v>3.6349897447836829E-2</v>
      </c>
      <c r="AA173" s="2">
        <f>Z173/22.6728*100</f>
        <v>0.16032381288520534</v>
      </c>
      <c r="AB173" s="2">
        <f t="shared" si="295"/>
        <v>2.239909712316644E-5</v>
      </c>
      <c r="AC173" s="2">
        <f t="shared" si="283"/>
        <v>4.1201084784820924E-3</v>
      </c>
      <c r="AD173" s="2">
        <f t="shared" si="296"/>
        <v>0.35565413025034048</v>
      </c>
      <c r="AE173" s="2">
        <f t="shared" si="297"/>
        <v>1.3462969677591244E-2</v>
      </c>
      <c r="AF173" s="2">
        <f t="shared" si="297"/>
        <v>5.9379387096394121E-2</v>
      </c>
      <c r="AG173" s="2">
        <f t="shared" si="313"/>
        <v>13.678454800935572</v>
      </c>
      <c r="AH173" s="2">
        <f t="shared" si="298"/>
        <v>86.321545199064431</v>
      </c>
      <c r="AL173" s="35">
        <v>2130</v>
      </c>
      <c r="AM173" s="35">
        <v>677</v>
      </c>
      <c r="AN173" s="2">
        <f t="shared" si="314"/>
        <v>108240</v>
      </c>
      <c r="FC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HB173" s="2"/>
      <c r="IK173" s="2"/>
      <c r="IL173" s="2"/>
      <c r="IM173" s="2"/>
      <c r="IN173" s="2"/>
      <c r="IO173" s="2"/>
      <c r="IP173" s="2"/>
      <c r="IQ173" s="2"/>
      <c r="IR173" s="2"/>
      <c r="IS173" s="2"/>
      <c r="IT173" s="2"/>
      <c r="IU173" s="2"/>
    </row>
    <row r="174" spans="18:255" x14ac:dyDescent="0.25">
      <c r="R174" s="34">
        <v>2510</v>
      </c>
      <c r="S174" s="2">
        <f t="shared" si="291"/>
        <v>41.833333333333336</v>
      </c>
      <c r="T174" s="35">
        <v>23653</v>
      </c>
      <c r="X174" s="2">
        <f t="shared" si="292"/>
        <v>6.7623437388206115E-2</v>
      </c>
      <c r="Y174" s="2">
        <f t="shared" si="293"/>
        <v>6.030145140893137E-5</v>
      </c>
      <c r="Z174" s="2">
        <f t="shared" si="312"/>
        <v>3.6233643856992223E-2</v>
      </c>
      <c r="AA174" s="2">
        <f>Z174/22.6728*100</f>
        <v>0.15981106813888107</v>
      </c>
      <c r="AB174" s="2">
        <f t="shared" si="295"/>
        <v>2.2333945040648169E-5</v>
      </c>
      <c r="AC174" s="2">
        <f t="shared" si="283"/>
        <v>4.1109431669171578E-3</v>
      </c>
      <c r="AD174" s="2">
        <f t="shared" si="296"/>
        <v>0.35461964180133643</v>
      </c>
      <c r="AE174" s="2">
        <f t="shared" si="297"/>
        <v>1.3419912649144381E-2</v>
      </c>
      <c r="AF174" s="2">
        <f t="shared" si="297"/>
        <v>5.9189481004306412E-2</v>
      </c>
      <c r="AG174" s="2">
        <f t="shared" si="313"/>
        <v>13.737644281939879</v>
      </c>
      <c r="AH174" s="2">
        <f t="shared" si="298"/>
        <v>86.262355718060121</v>
      </c>
      <c r="AL174" s="35">
        <v>2160</v>
      </c>
      <c r="AM174" s="35">
        <v>677</v>
      </c>
      <c r="AN174" s="2">
        <f t="shared" si="314"/>
        <v>20310</v>
      </c>
      <c r="FC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HB174" s="2"/>
      <c r="IK174" s="2"/>
      <c r="IL174" s="2"/>
      <c r="IM174" s="2"/>
      <c r="IN174" s="2"/>
      <c r="IO174" s="2"/>
      <c r="IP174" s="2"/>
      <c r="IQ174" s="2"/>
      <c r="IR174" s="2"/>
      <c r="IS174" s="2"/>
      <c r="IT174" s="2"/>
      <c r="IU174" s="2"/>
    </row>
    <row r="175" spans="18:255" x14ac:dyDescent="0.25">
      <c r="R175" s="34">
        <v>2520</v>
      </c>
      <c r="S175" s="2">
        <f t="shared" si="291"/>
        <v>42</v>
      </c>
      <c r="T175" s="35">
        <v>23620</v>
      </c>
      <c r="X175" s="2">
        <f t="shared" si="292"/>
        <v>6.7529091071298716E-2</v>
      </c>
      <c r="Y175" s="2">
        <f t="shared" si="293"/>
        <v>6.0217320520820147E-5</v>
      </c>
      <c r="Z175" s="2">
        <f t="shared" si="312"/>
        <v>3.6155631578925457E-2</v>
      </c>
      <c r="AA175" s="2">
        <f>Z175/22.6728*100</f>
        <v>0.15946698942753193</v>
      </c>
      <c r="AB175" s="2">
        <f t="shared" si="295"/>
        <v>2.2302785349008994E-5</v>
      </c>
      <c r="AC175" s="2">
        <f t="shared" si="283"/>
        <v>4.108020370952605E-3</v>
      </c>
      <c r="AD175" s="2">
        <f t="shared" si="296"/>
        <v>0.35412488645616064</v>
      </c>
      <c r="AE175" s="2">
        <f t="shared" si="297"/>
        <v>1.3391019116897149E-2</v>
      </c>
      <c r="AF175" s="2">
        <f t="shared" si="297"/>
        <v>5.9062044021458086E-2</v>
      </c>
      <c r="AG175" s="2">
        <f t="shared" si="313"/>
        <v>13.796706325961337</v>
      </c>
      <c r="AH175" s="2">
        <f t="shared" si="298"/>
        <v>86.203293674038662</v>
      </c>
      <c r="AL175" s="35">
        <v>2170</v>
      </c>
      <c r="AM175" s="35">
        <v>675</v>
      </c>
      <c r="AN175" s="2">
        <f t="shared" si="314"/>
        <v>6760</v>
      </c>
      <c r="FC175" s="2"/>
      <c r="GL175" s="2"/>
      <c r="GM175" s="2"/>
      <c r="GN175" s="2"/>
      <c r="GO175" s="2"/>
      <c r="GP175" s="2"/>
      <c r="GQ175" s="2"/>
      <c r="GR175" s="2"/>
      <c r="GS175" s="2"/>
      <c r="GT175" s="2"/>
      <c r="GU175" s="2"/>
      <c r="GV175" s="2"/>
      <c r="HB175" s="2"/>
      <c r="IK175" s="2"/>
      <c r="IL175" s="2"/>
      <c r="IM175" s="2"/>
      <c r="IN175" s="2"/>
      <c r="IO175" s="2"/>
      <c r="IP175" s="2"/>
      <c r="IQ175" s="2"/>
      <c r="IR175" s="2"/>
      <c r="IS175" s="2"/>
      <c r="IT175" s="2"/>
      <c r="IU175" s="2"/>
    </row>
    <row r="176" spans="18:255" x14ac:dyDescent="0.25">
      <c r="AL176" s="35">
        <v>2180</v>
      </c>
      <c r="AM176" s="35">
        <v>675</v>
      </c>
      <c r="AN176" s="2">
        <f t="shared" si="314"/>
        <v>6750</v>
      </c>
      <c r="FC176" s="2"/>
      <c r="HB176" s="2"/>
    </row>
    <row r="177" spans="38:210" x14ac:dyDescent="0.25">
      <c r="AL177" s="35">
        <v>2190</v>
      </c>
      <c r="AM177" s="35">
        <v>676</v>
      </c>
      <c r="AN177" s="2">
        <f t="shared" si="314"/>
        <v>6755</v>
      </c>
      <c r="FC177" s="2"/>
      <c r="HB177" s="2"/>
    </row>
    <row r="178" spans="38:210" x14ac:dyDescent="0.25">
      <c r="AL178" s="35">
        <v>2210</v>
      </c>
      <c r="AM178" s="35">
        <v>675</v>
      </c>
      <c r="AN178" s="2">
        <f t="shared" si="314"/>
        <v>13510</v>
      </c>
      <c r="FC178" s="2"/>
      <c r="HB178" s="2"/>
    </row>
    <row r="179" spans="38:210" x14ac:dyDescent="0.25">
      <c r="AL179" s="35">
        <v>2330</v>
      </c>
      <c r="AM179" s="35">
        <v>677</v>
      </c>
      <c r="AN179" s="2">
        <f t="shared" si="314"/>
        <v>81120</v>
      </c>
      <c r="FC179" s="2"/>
      <c r="HB179" s="2"/>
    </row>
    <row r="180" spans="38:210" x14ac:dyDescent="0.25">
      <c r="AL180" s="35">
        <v>2340</v>
      </c>
      <c r="AM180" s="35">
        <v>676</v>
      </c>
      <c r="AN180" s="2">
        <f t="shared" si="314"/>
        <v>6765</v>
      </c>
      <c r="FC180" s="2"/>
      <c r="HB180" s="2"/>
    </row>
    <row r="181" spans="38:210" x14ac:dyDescent="0.25">
      <c r="AL181" s="35">
        <v>2350</v>
      </c>
      <c r="AM181" s="35">
        <v>675</v>
      </c>
      <c r="AN181" s="2">
        <f t="shared" si="314"/>
        <v>6755</v>
      </c>
      <c r="FC181" s="2"/>
      <c r="HB181" s="2"/>
    </row>
    <row r="182" spans="38:210" x14ac:dyDescent="0.25">
      <c r="AL182" s="35">
        <v>2360</v>
      </c>
      <c r="AM182" s="35">
        <v>675</v>
      </c>
      <c r="AN182" s="2">
        <f t="shared" si="314"/>
        <v>6750</v>
      </c>
      <c r="FC182" s="2"/>
      <c r="HB182" s="2"/>
    </row>
    <row r="183" spans="38:210" x14ac:dyDescent="0.25">
      <c r="AL183" s="35">
        <v>2370</v>
      </c>
      <c r="AM183" s="35">
        <v>676</v>
      </c>
      <c r="AN183" s="2">
        <f t="shared" si="314"/>
        <v>6755</v>
      </c>
      <c r="FC183" s="2"/>
      <c r="HB183" s="2"/>
    </row>
    <row r="184" spans="38:210" x14ac:dyDescent="0.25">
      <c r="AL184" s="35">
        <v>2380</v>
      </c>
      <c r="AM184" s="35">
        <v>673</v>
      </c>
      <c r="AN184" s="2">
        <f t="shared" si="314"/>
        <v>6745</v>
      </c>
      <c r="FC184" s="2"/>
      <c r="HB184" s="2"/>
    </row>
    <row r="185" spans="38:210" x14ac:dyDescent="0.25">
      <c r="AL185" s="35">
        <v>2390</v>
      </c>
      <c r="AM185" s="35">
        <v>673</v>
      </c>
      <c r="AN185" s="2">
        <f t="shared" si="314"/>
        <v>6730</v>
      </c>
      <c r="FC185" s="2"/>
      <c r="HB185" s="2"/>
    </row>
    <row r="186" spans="38:210" x14ac:dyDescent="0.25">
      <c r="AL186" s="35">
        <v>2400</v>
      </c>
      <c r="AM186" s="35">
        <v>675</v>
      </c>
      <c r="AN186" s="2">
        <f t="shared" si="314"/>
        <v>6740</v>
      </c>
      <c r="FC186" s="2"/>
      <c r="HB186" s="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zhouyp2</dc:creator>
  <cp:lastModifiedBy>zhouyp2</cp:lastModifiedBy>
  <dcterms:created xsi:type="dcterms:W3CDTF">2021-10-07T01:32:34Z</dcterms:created>
  <dcterms:modified xsi:type="dcterms:W3CDTF">2021-10-07T02:12:53Z</dcterms:modified>
</cp:coreProperties>
</file>