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3" l="1"/>
  <c r="B59" i="3"/>
  <c r="I59" i="3"/>
  <c r="R59" i="3"/>
  <c r="S59" i="3"/>
  <c r="J59" i="3"/>
  <c r="K59" i="3"/>
  <c r="L59" i="3"/>
  <c r="M59" i="3"/>
  <c r="A60" i="3"/>
  <c r="B60" i="3"/>
  <c r="I60" i="3"/>
  <c r="R60" i="3"/>
  <c r="S60" i="3"/>
  <c r="J60" i="3"/>
  <c r="K60" i="3"/>
  <c r="L60" i="3"/>
  <c r="M60" i="3"/>
  <c r="A61" i="3"/>
  <c r="B61" i="3"/>
  <c r="I61" i="3"/>
  <c r="R61" i="3"/>
  <c r="S61" i="3"/>
  <c r="J61" i="3"/>
  <c r="K61" i="3"/>
  <c r="L61" i="3"/>
  <c r="M61" i="3"/>
  <c r="A62" i="3"/>
  <c r="B62" i="3"/>
  <c r="I62" i="3"/>
  <c r="R62" i="3"/>
  <c r="S62" i="3"/>
  <c r="J62" i="3"/>
  <c r="K62" i="3"/>
  <c r="L62" i="3"/>
  <c r="M62" i="3"/>
  <c r="A63" i="3"/>
  <c r="B63" i="3"/>
  <c r="I63" i="3"/>
  <c r="R63" i="3"/>
  <c r="S63" i="3"/>
  <c r="J63" i="3"/>
  <c r="K63" i="3"/>
  <c r="L63" i="3"/>
  <c r="M63" i="3"/>
  <c r="A64" i="3"/>
  <c r="B64" i="3"/>
  <c r="I64" i="3"/>
  <c r="R64" i="3"/>
  <c r="S64" i="3"/>
  <c r="J64" i="3"/>
  <c r="K64" i="3"/>
  <c r="L64" i="3"/>
  <c r="M64" i="3"/>
  <c r="A65" i="3"/>
  <c r="B65" i="3"/>
  <c r="I65" i="3"/>
  <c r="R65" i="3"/>
  <c r="S65" i="3"/>
  <c r="J65" i="3"/>
  <c r="K65" i="3"/>
  <c r="L65" i="3"/>
  <c r="M65" i="3"/>
  <c r="A66" i="3"/>
  <c r="B66" i="3"/>
  <c r="I66" i="3"/>
  <c r="R66" i="3"/>
  <c r="S66" i="3"/>
  <c r="J66" i="3"/>
  <c r="K66" i="3"/>
  <c r="L66" i="3"/>
  <c r="M66" i="3"/>
  <c r="A67" i="3"/>
  <c r="B67" i="3"/>
  <c r="I67" i="3"/>
  <c r="R67" i="3"/>
  <c r="S67" i="3"/>
  <c r="J67" i="3"/>
  <c r="K67" i="3"/>
  <c r="L67" i="3"/>
  <c r="M67" i="3"/>
  <c r="A68" i="3"/>
  <c r="B68" i="3"/>
  <c r="I68" i="3"/>
  <c r="R68" i="3"/>
  <c r="S68" i="3"/>
  <c r="J68" i="3"/>
  <c r="K68" i="3"/>
  <c r="L68" i="3"/>
  <c r="M68" i="3"/>
  <c r="A52" i="3"/>
  <c r="A32" i="3"/>
  <c r="B32" i="3"/>
  <c r="I32" i="3"/>
  <c r="R32" i="3"/>
  <c r="S32" i="3"/>
  <c r="J32" i="3"/>
  <c r="K32" i="3"/>
  <c r="L32" i="3"/>
  <c r="M32" i="3"/>
  <c r="C209" i="2"/>
  <c r="C212" i="2"/>
  <c r="C208" i="2"/>
  <c r="C211" i="2"/>
  <c r="C207" i="2"/>
  <c r="C210" i="2"/>
  <c r="A209" i="2"/>
  <c r="A212" i="2"/>
  <c r="A208" i="2"/>
  <c r="A211" i="2"/>
  <c r="A207" i="2"/>
  <c r="A210" i="2"/>
  <c r="R9" i="3"/>
  <c r="S9" i="3"/>
  <c r="J9" i="3"/>
  <c r="R10" i="3"/>
  <c r="S10" i="3"/>
  <c r="J10" i="3"/>
  <c r="R11" i="3"/>
  <c r="S11" i="3"/>
  <c r="J11" i="3"/>
  <c r="R12" i="3"/>
  <c r="S12" i="3"/>
  <c r="J12" i="3"/>
  <c r="R13" i="3"/>
  <c r="S13" i="3"/>
  <c r="J13" i="3"/>
  <c r="R14" i="3"/>
  <c r="S14" i="3"/>
  <c r="J14" i="3"/>
  <c r="R15" i="3"/>
  <c r="S15" i="3"/>
  <c r="J15" i="3"/>
  <c r="R16" i="3"/>
  <c r="S16" i="3"/>
  <c r="J16" i="3"/>
  <c r="R17" i="3"/>
  <c r="S17" i="3"/>
  <c r="J17" i="3"/>
  <c r="R18" i="3"/>
  <c r="S18" i="3"/>
  <c r="J18" i="3"/>
  <c r="R19" i="3"/>
  <c r="S19" i="3"/>
  <c r="J19" i="3"/>
  <c r="R20" i="3"/>
  <c r="S20" i="3"/>
  <c r="J20" i="3"/>
  <c r="R21" i="3"/>
  <c r="S21" i="3"/>
  <c r="J21" i="3"/>
  <c r="R22" i="3"/>
  <c r="S22" i="3"/>
  <c r="J22" i="3"/>
  <c r="R23" i="3"/>
  <c r="S23" i="3"/>
  <c r="J23" i="3"/>
  <c r="R24" i="3"/>
  <c r="S24" i="3"/>
  <c r="J24" i="3"/>
  <c r="R25" i="3"/>
  <c r="S25" i="3"/>
  <c r="J25" i="3"/>
  <c r="R26" i="3"/>
  <c r="S26" i="3"/>
  <c r="J26" i="3"/>
  <c r="R27" i="3"/>
  <c r="S27" i="3"/>
  <c r="J27" i="3"/>
  <c r="R28" i="3"/>
  <c r="S28" i="3"/>
  <c r="J28" i="3"/>
  <c r="R29" i="3"/>
  <c r="S29" i="3"/>
  <c r="J29" i="3"/>
  <c r="R30" i="3"/>
  <c r="S30" i="3"/>
  <c r="J30" i="3"/>
  <c r="R31" i="3"/>
  <c r="S31" i="3"/>
  <c r="J31" i="3"/>
  <c r="R33" i="3"/>
  <c r="S33" i="3"/>
  <c r="J33" i="3"/>
  <c r="R34" i="3"/>
  <c r="S34" i="3"/>
  <c r="J34" i="3"/>
  <c r="R35" i="3"/>
  <c r="S35" i="3"/>
  <c r="J35" i="3"/>
  <c r="R36" i="3"/>
  <c r="S36" i="3"/>
  <c r="J36" i="3"/>
  <c r="R37" i="3"/>
  <c r="S37" i="3"/>
  <c r="J37" i="3"/>
  <c r="R38" i="3"/>
  <c r="S38" i="3"/>
  <c r="J38" i="3"/>
  <c r="R39" i="3"/>
  <c r="S39" i="3"/>
  <c r="J39" i="3"/>
  <c r="R40" i="3"/>
  <c r="S40" i="3"/>
  <c r="J40" i="3"/>
  <c r="R41" i="3"/>
  <c r="S41" i="3"/>
  <c r="J41" i="3"/>
  <c r="R42" i="3"/>
  <c r="S42" i="3"/>
  <c r="J42" i="3"/>
  <c r="R43" i="3"/>
  <c r="S43" i="3"/>
  <c r="J43" i="3"/>
  <c r="R44" i="3"/>
  <c r="S44" i="3"/>
  <c r="J44" i="3"/>
  <c r="R45" i="3"/>
  <c r="S45" i="3"/>
  <c r="J45" i="3"/>
  <c r="R46" i="3"/>
  <c r="S46" i="3"/>
  <c r="J46" i="3"/>
  <c r="R47" i="3"/>
  <c r="S47" i="3"/>
  <c r="J47" i="3"/>
  <c r="R48" i="3"/>
  <c r="S48" i="3"/>
  <c r="J48" i="3"/>
  <c r="R49" i="3"/>
  <c r="S49" i="3"/>
  <c r="J49" i="3"/>
  <c r="R50" i="3"/>
  <c r="S50" i="3"/>
  <c r="J50" i="3"/>
  <c r="R51" i="3"/>
  <c r="S51" i="3"/>
  <c r="J51" i="3"/>
  <c r="R52" i="3"/>
  <c r="S52" i="3"/>
  <c r="J52" i="3"/>
  <c r="R53" i="3"/>
  <c r="S53" i="3"/>
  <c r="J53" i="3"/>
  <c r="R54" i="3"/>
  <c r="S54" i="3"/>
  <c r="J54" i="3"/>
  <c r="R55" i="3"/>
  <c r="S55" i="3"/>
  <c r="J55" i="3"/>
  <c r="R56" i="3"/>
  <c r="S56" i="3"/>
  <c r="J56" i="3"/>
  <c r="R57" i="3"/>
  <c r="S57" i="3"/>
  <c r="J57" i="3"/>
  <c r="R58" i="3"/>
  <c r="S58" i="3"/>
  <c r="J58" i="3"/>
  <c r="R70" i="3"/>
  <c r="S70" i="3"/>
  <c r="J70" i="3"/>
  <c r="R71" i="3"/>
  <c r="S71" i="3"/>
  <c r="J71" i="3"/>
  <c r="R72" i="3"/>
  <c r="S72" i="3"/>
  <c r="J72" i="3"/>
  <c r="R73" i="3"/>
  <c r="S73" i="3"/>
  <c r="J73" i="3"/>
  <c r="R74" i="3"/>
  <c r="S74" i="3"/>
  <c r="J74" i="3"/>
  <c r="R75" i="3"/>
  <c r="S75" i="3"/>
  <c r="J75" i="3"/>
  <c r="R76" i="3"/>
  <c r="S76" i="3"/>
  <c r="J76" i="3"/>
  <c r="R77" i="3"/>
  <c r="S77" i="3"/>
  <c r="J77" i="3"/>
  <c r="R8" i="3"/>
  <c r="S8" i="3"/>
  <c r="J8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B8" i="3"/>
  <c r="B9" i="3"/>
  <c r="B10" i="3"/>
  <c r="I8" i="3"/>
  <c r="K8" i="3"/>
  <c r="L8" i="3"/>
  <c r="M8" i="3"/>
  <c r="I9" i="3"/>
  <c r="K9" i="3"/>
  <c r="L9" i="3"/>
  <c r="M9" i="3"/>
  <c r="I10" i="3"/>
  <c r="K10" i="3"/>
  <c r="L10" i="3"/>
  <c r="M10" i="3"/>
  <c r="B11" i="3"/>
  <c r="I11" i="3"/>
  <c r="K11" i="3"/>
  <c r="L11" i="3"/>
  <c r="M11" i="3"/>
  <c r="B12" i="3"/>
  <c r="I12" i="3"/>
  <c r="K12" i="3"/>
  <c r="L12" i="3"/>
  <c r="M12" i="3"/>
  <c r="B13" i="3"/>
  <c r="I13" i="3"/>
  <c r="K13" i="3"/>
  <c r="L13" i="3"/>
  <c r="M13" i="3"/>
  <c r="B14" i="3"/>
  <c r="I14" i="3"/>
  <c r="K14" i="3"/>
  <c r="L14" i="3"/>
  <c r="M14" i="3"/>
  <c r="B15" i="3"/>
  <c r="I15" i="3"/>
  <c r="K15" i="3"/>
  <c r="L15" i="3"/>
  <c r="M15" i="3"/>
  <c r="B16" i="3"/>
  <c r="I16" i="3"/>
  <c r="K16" i="3"/>
  <c r="L16" i="3"/>
  <c r="M16" i="3"/>
  <c r="B17" i="3"/>
  <c r="I17" i="3"/>
  <c r="K17" i="3"/>
  <c r="L17" i="3"/>
  <c r="M17" i="3"/>
  <c r="B18" i="3"/>
  <c r="I18" i="3"/>
  <c r="K18" i="3"/>
  <c r="L18" i="3"/>
  <c r="M18" i="3"/>
  <c r="B19" i="3"/>
  <c r="I19" i="3"/>
  <c r="K19" i="3"/>
  <c r="L19" i="3"/>
  <c r="M19" i="3"/>
  <c r="B20" i="3"/>
  <c r="I20" i="3"/>
  <c r="K20" i="3"/>
  <c r="L20" i="3"/>
  <c r="M20" i="3"/>
  <c r="B21" i="3"/>
  <c r="I21" i="3"/>
  <c r="K21" i="3"/>
  <c r="L21" i="3"/>
  <c r="M21" i="3"/>
  <c r="B22" i="3"/>
  <c r="I22" i="3"/>
  <c r="K22" i="3"/>
  <c r="L22" i="3"/>
  <c r="M22" i="3"/>
  <c r="B23" i="3"/>
  <c r="I23" i="3"/>
  <c r="K23" i="3"/>
  <c r="L23" i="3"/>
  <c r="M23" i="3"/>
  <c r="B24" i="3"/>
  <c r="I24" i="3"/>
  <c r="K24" i="3"/>
  <c r="L24" i="3"/>
  <c r="M24" i="3"/>
  <c r="B25" i="3"/>
  <c r="I25" i="3"/>
  <c r="K25" i="3"/>
  <c r="L25" i="3"/>
  <c r="M25" i="3"/>
  <c r="B29" i="3"/>
  <c r="I29" i="3"/>
  <c r="K29" i="3"/>
  <c r="L29" i="3"/>
  <c r="M29" i="3"/>
  <c r="B30" i="3"/>
  <c r="I30" i="3"/>
  <c r="K30" i="3"/>
  <c r="L30" i="3"/>
  <c r="M30" i="3"/>
  <c r="B31" i="3"/>
  <c r="I31" i="3"/>
  <c r="K31" i="3"/>
  <c r="L31" i="3"/>
  <c r="M31" i="3"/>
  <c r="B33" i="3"/>
  <c r="I33" i="3"/>
  <c r="K33" i="3"/>
  <c r="L33" i="3"/>
  <c r="M33" i="3"/>
  <c r="B34" i="3"/>
  <c r="I34" i="3"/>
  <c r="K34" i="3"/>
  <c r="L34" i="3"/>
  <c r="M34" i="3"/>
  <c r="B35" i="3"/>
  <c r="I35" i="3"/>
  <c r="K35" i="3"/>
  <c r="L35" i="3"/>
  <c r="M35" i="3"/>
  <c r="B36" i="3"/>
  <c r="I36" i="3"/>
  <c r="K36" i="3"/>
  <c r="L36" i="3"/>
  <c r="M36" i="3"/>
  <c r="B37" i="3"/>
  <c r="I37" i="3"/>
  <c r="K37" i="3"/>
  <c r="L37" i="3"/>
  <c r="M37" i="3"/>
  <c r="B38" i="3"/>
  <c r="I38" i="3"/>
  <c r="K38" i="3"/>
  <c r="L38" i="3"/>
  <c r="M38" i="3"/>
  <c r="B39" i="3"/>
  <c r="I39" i="3"/>
  <c r="K39" i="3"/>
  <c r="L39" i="3"/>
  <c r="M39" i="3"/>
  <c r="B40" i="3"/>
  <c r="I40" i="3"/>
  <c r="K40" i="3"/>
  <c r="L40" i="3"/>
  <c r="M40" i="3"/>
  <c r="B41" i="3"/>
  <c r="I41" i="3"/>
  <c r="K41" i="3"/>
  <c r="L41" i="3"/>
  <c r="M41" i="3"/>
  <c r="B42" i="3"/>
  <c r="I42" i="3"/>
  <c r="K42" i="3"/>
  <c r="L42" i="3"/>
  <c r="M42" i="3"/>
  <c r="B43" i="3"/>
  <c r="I43" i="3"/>
  <c r="K43" i="3"/>
  <c r="L43" i="3"/>
  <c r="M43" i="3"/>
  <c r="B44" i="3"/>
  <c r="I44" i="3"/>
  <c r="K44" i="3"/>
  <c r="L44" i="3"/>
  <c r="M44" i="3"/>
  <c r="B45" i="3"/>
  <c r="I45" i="3"/>
  <c r="K45" i="3"/>
  <c r="L45" i="3"/>
  <c r="M45" i="3"/>
  <c r="B46" i="3"/>
  <c r="I46" i="3"/>
  <c r="K46" i="3"/>
  <c r="L46" i="3"/>
  <c r="M46" i="3"/>
  <c r="B50" i="3"/>
  <c r="I50" i="3"/>
  <c r="K50" i="3"/>
  <c r="L50" i="3"/>
  <c r="M50" i="3"/>
  <c r="B51" i="3"/>
  <c r="I51" i="3"/>
  <c r="K51" i="3"/>
  <c r="L51" i="3"/>
  <c r="M51" i="3"/>
  <c r="B52" i="3"/>
  <c r="I52" i="3"/>
  <c r="K52" i="3"/>
  <c r="L52" i="3"/>
  <c r="M52" i="3"/>
  <c r="B53" i="3"/>
  <c r="I53" i="3"/>
  <c r="K53" i="3"/>
  <c r="L53" i="3"/>
  <c r="M53" i="3"/>
  <c r="B54" i="3"/>
  <c r="I54" i="3"/>
  <c r="K54" i="3"/>
  <c r="L54" i="3"/>
  <c r="M54" i="3"/>
  <c r="B55" i="3"/>
  <c r="I55" i="3"/>
  <c r="K55" i="3"/>
  <c r="L55" i="3"/>
  <c r="M55" i="3"/>
  <c r="B56" i="3"/>
  <c r="I56" i="3"/>
  <c r="K56" i="3"/>
  <c r="L56" i="3"/>
  <c r="M56" i="3"/>
  <c r="B57" i="3"/>
  <c r="I57" i="3"/>
  <c r="K57" i="3"/>
  <c r="L57" i="3"/>
  <c r="M57" i="3"/>
  <c r="B58" i="3"/>
  <c r="I58" i="3"/>
  <c r="K58" i="3"/>
  <c r="L58" i="3"/>
  <c r="M58" i="3"/>
  <c r="B73" i="3"/>
  <c r="I73" i="3"/>
  <c r="K73" i="3"/>
  <c r="L73" i="3"/>
  <c r="M73" i="3"/>
  <c r="B77" i="3"/>
  <c r="I77" i="3"/>
  <c r="K77" i="3"/>
  <c r="L77" i="3"/>
  <c r="M77" i="3"/>
  <c r="AT5" i="4"/>
  <c r="AU5" i="4"/>
  <c r="AV5" i="4"/>
  <c r="AW5" i="4"/>
  <c r="AX5" i="4"/>
  <c r="AY5" i="4"/>
  <c r="AZ5" i="4"/>
  <c r="BA5" i="4"/>
  <c r="BB5" i="4"/>
  <c r="BC5" i="4"/>
  <c r="BD5" i="4"/>
  <c r="AT6" i="4"/>
  <c r="AU6" i="4"/>
  <c r="AV6" i="4"/>
  <c r="AW6" i="4"/>
  <c r="AX6" i="4"/>
  <c r="AY6" i="4"/>
  <c r="AZ6" i="4"/>
  <c r="BA6" i="4"/>
  <c r="BB6" i="4"/>
  <c r="BC6" i="4"/>
  <c r="BD6" i="4"/>
  <c r="AT7" i="4"/>
  <c r="AU7" i="4"/>
  <c r="AV7" i="4"/>
  <c r="AW7" i="4"/>
  <c r="AX7" i="4"/>
  <c r="AY7" i="4"/>
  <c r="AZ7" i="4"/>
  <c r="BA7" i="4"/>
  <c r="BB7" i="4"/>
  <c r="BC7" i="4"/>
  <c r="BD7" i="4"/>
  <c r="AT8" i="4"/>
  <c r="AU8" i="4"/>
  <c r="AV8" i="4"/>
  <c r="AW8" i="4"/>
  <c r="AX8" i="4"/>
  <c r="AY8" i="4"/>
  <c r="AZ8" i="4"/>
  <c r="BA8" i="4"/>
  <c r="BB8" i="4"/>
  <c r="BC8" i="4"/>
  <c r="BD8" i="4"/>
  <c r="AT9" i="4"/>
  <c r="AU9" i="4"/>
  <c r="AV9" i="4"/>
  <c r="AW9" i="4"/>
  <c r="AX9" i="4"/>
  <c r="AY9" i="4"/>
  <c r="AZ9" i="4"/>
  <c r="BA9" i="4"/>
  <c r="BB9" i="4"/>
  <c r="BC9" i="4"/>
  <c r="BD9" i="4"/>
  <c r="AT10" i="4"/>
  <c r="AU10" i="4"/>
  <c r="AV10" i="4"/>
  <c r="AW10" i="4"/>
  <c r="AX10" i="4"/>
  <c r="AY10" i="4"/>
  <c r="AZ10" i="4"/>
  <c r="BA10" i="4"/>
  <c r="BB10" i="4"/>
  <c r="BC10" i="4"/>
  <c r="BD10" i="4"/>
  <c r="AT11" i="4"/>
  <c r="AU11" i="4"/>
  <c r="AV11" i="4"/>
  <c r="AW11" i="4"/>
  <c r="AX11" i="4"/>
  <c r="AY11" i="4"/>
  <c r="AZ11" i="4"/>
  <c r="BA11" i="4"/>
  <c r="BB11" i="4"/>
  <c r="BC11" i="4"/>
  <c r="BD11" i="4"/>
  <c r="AU4" i="4"/>
  <c r="AV4" i="4"/>
  <c r="AW4" i="4"/>
  <c r="AX4" i="4"/>
  <c r="AY4" i="4"/>
  <c r="AZ4" i="4"/>
  <c r="BA4" i="4"/>
  <c r="BB4" i="4"/>
  <c r="BC4" i="4"/>
  <c r="BD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I5" i="4"/>
  <c r="J5" i="4"/>
  <c r="K5" i="4"/>
  <c r="L5" i="4"/>
  <c r="M5" i="4"/>
  <c r="N5" i="4"/>
  <c r="O5" i="4"/>
  <c r="P5" i="4"/>
  <c r="I6" i="4"/>
  <c r="J6" i="4"/>
  <c r="K6" i="4"/>
  <c r="L6" i="4"/>
  <c r="M6" i="4"/>
  <c r="N6" i="4"/>
  <c r="O6" i="4"/>
  <c r="P6" i="4"/>
  <c r="I7" i="4"/>
  <c r="J7" i="4"/>
  <c r="K7" i="4"/>
  <c r="L7" i="4"/>
  <c r="M7" i="4"/>
  <c r="N7" i="4"/>
  <c r="O7" i="4"/>
  <c r="P7" i="4"/>
  <c r="I8" i="4"/>
  <c r="J8" i="4"/>
  <c r="K8" i="4"/>
  <c r="L8" i="4"/>
  <c r="M8" i="4"/>
  <c r="N8" i="4"/>
  <c r="O8" i="4"/>
  <c r="P8" i="4"/>
  <c r="J4" i="4"/>
  <c r="K4" i="4"/>
  <c r="L4" i="4"/>
  <c r="M4" i="4"/>
  <c r="N4" i="4"/>
  <c r="O4" i="4"/>
  <c r="P4" i="4"/>
  <c r="Q4" i="4"/>
  <c r="I4" i="4"/>
  <c r="H5" i="4"/>
  <c r="H6" i="4"/>
  <c r="H7" i="4"/>
  <c r="H8" i="4"/>
  <c r="H4" i="4"/>
  <c r="G5" i="4"/>
  <c r="G6" i="4"/>
  <c r="G7" i="4"/>
  <c r="G8" i="4"/>
  <c r="G4" i="4"/>
  <c r="A77" i="3"/>
  <c r="A73" i="3"/>
  <c r="A51" i="3"/>
  <c r="A53" i="3"/>
  <c r="A54" i="3"/>
  <c r="A55" i="3"/>
  <c r="A56" i="3"/>
  <c r="A57" i="3"/>
  <c r="A58" i="3"/>
  <c r="A50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1" i="3"/>
  <c r="A30" i="3"/>
  <c r="A29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8" i="3"/>
  <c r="D7" i="4"/>
  <c r="D7" i="1"/>
  <c r="D8" i="4"/>
  <c r="D8" i="1"/>
  <c r="D5" i="4"/>
  <c r="D5" i="1"/>
  <c r="D6" i="4"/>
  <c r="D6" i="1"/>
  <c r="D4" i="4"/>
  <c r="D4" i="1"/>
</calcChain>
</file>

<file path=xl/sharedStrings.xml><?xml version="1.0" encoding="utf-8"?>
<sst xmlns="http://schemas.openxmlformats.org/spreadsheetml/2006/main" count="447" uniqueCount="280">
  <si>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</si>
  <si>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</si>
  <si>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</si>
  <si>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</si>
  <si>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</si>
  <si>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</si>
  <si>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</si>
  <si>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</si>
  <si>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</si>
  <si>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</si>
  <si>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</si>
  <si>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</si>
  <si>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</si>
  <si>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</si>
  <si>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</si>
  <si>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</si>
  <si>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</si>
  <si>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</si>
  <si>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</si>
  <si>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</si>
  <si>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</si>
  <si>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</si>
  <si>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</si>
  <si>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</si>
  <si>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</si>
  <si>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</si>
  <si>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</si>
  <si>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</si>
  <si>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</si>
  <si>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</si>
  <si>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</si>
  <si>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</si>
  <si>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</si>
  <si>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</si>
  <si>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</si>
  <si>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</si>
  <si>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</si>
  <si>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</si>
  <si>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</si>
  <si>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</si>
  <si>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</si>
  <si>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</si>
  <si>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</si>
  <si>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</si>
  <si>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</si>
  <si>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</si>
  <si>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</si>
  <si>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</si>
  <si>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</si>
  <si>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</si>
  <si>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</si>
  <si>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</si>
  <si>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</si>
  <si>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</si>
  <si>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</si>
  <si>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</si>
  <si>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</si>
  <si>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</si>
  <si>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</si>
  <si>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</si>
  <si>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</si>
  <si>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</si>
  <si>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</si>
  <si>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</si>
  <si>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</si>
  <si>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</si>
  <si>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</si>
  <si>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</si>
  <si>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</si>
  <si>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</si>
  <si>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</si>
  <si>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</si>
  <si>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</si>
  <si>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</si>
  <si>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</si>
  <si>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</si>
  <si>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</si>
  <si>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</si>
  <si>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</si>
  <si>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</si>
  <si>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</si>
  <si>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</si>
  <si>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</si>
  <si>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</si>
  <si>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</si>
  <si>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</si>
  <si>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</si>
  <si>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</si>
  <si>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</si>
  <si>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</si>
  <si>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</si>
  <si>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</si>
  <si>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</si>
  <si>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</si>
  <si>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</si>
  <si>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</si>
  <si>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</si>
  <si>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</si>
  <si>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</si>
  <si>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</si>
  <si>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</si>
  <si>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</si>
  <si>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</si>
  <si>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</si>
  <si>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</si>
  <si>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</si>
  <si>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</si>
  <si>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</si>
  <si>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</si>
  <si>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</si>
  <si>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</si>
  <si>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</si>
  <si>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</si>
  <si>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</si>
  <si>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</si>
  <si>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</si>
  <si>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</si>
  <si>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</si>
  <si>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</si>
  <si>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</si>
  <si>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</si>
  <si>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</si>
  <si>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</si>
  <si>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</si>
  <si>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</si>
  <si>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</si>
  <si>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</si>
  <si>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</si>
  <si>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</si>
  <si>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</si>
  <si>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</si>
  <si>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</si>
  <si>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贝蒂</t>
  </si>
  <si>
    <t>吉拉</t>
  </si>
  <si>
    <t>珍妮芙</t>
  </si>
  <si>
    <t>伊西多</t>
  </si>
  <si>
    <t>修</t>
  </si>
  <si>
    <t>国王</t>
  </si>
  <si>
    <t>霍尔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</si>
  <si>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</si>
  <si>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</si>
  <si>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</si>
  <si>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</si>
  <si>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</si>
  <si>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</si>
  <si>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</si>
  <si>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</si>
  <si>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</si>
  <si>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</si>
  <si>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</si>
  <si>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</si>
  <si>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</si>
  <si>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</si>
  <si>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</si>
  <si>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</si>
  <si>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</si>
  <si>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</si>
  <si>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</si>
  <si>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</si>
  <si>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</si>
  <si>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</si>
  <si>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</si>
  <si>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</si>
  <si>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</si>
  <si>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</si>
  <si>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</si>
  <si>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</si>
  <si>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</si>
  <si>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</si>
  <si>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</si>
  <si>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</si>
  <si>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</si>
  <si>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</si>
  <si>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</si>
  <si>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</si>
  <si>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</si>
  <si>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</si>
  <si>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</si>
  <si>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</si>
  <si>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</si>
  <si>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</si>
  <si>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</si>
  <si>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</si>
  <si>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</si>
  <si>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</si>
  <si>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</si>
  <si>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</si>
  <si>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</si>
  <si>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</si>
  <si>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</si>
  <si>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刀低</t>
  </si>
  <si>
    <t>刀中</t>
  </si>
  <si>
    <t>刀高</t>
  </si>
  <si>
    <t>弓弩低</t>
  </si>
  <si>
    <t>弓弩中</t>
  </si>
  <si>
    <t>弓弩高</t>
  </si>
  <si>
    <t>短兵低</t>
  </si>
  <si>
    <t>短兵中</t>
  </si>
  <si>
    <t>短兵高</t>
  </si>
  <si>
    <t>长柄兵器低</t>
  </si>
  <si>
    <t>长柄兵器中</t>
  </si>
  <si>
    <t>长柄兵器高</t>
  </si>
  <si>
    <t>重武器低</t>
  </si>
  <si>
    <t>重武器中</t>
  </si>
  <si>
    <t>重武器高</t>
  </si>
  <si>
    <t>法杖低</t>
  </si>
  <si>
    <t>法杖中</t>
  </si>
  <si>
    <t>法杖高</t>
  </si>
  <si>
    <t>特殊低</t>
  </si>
  <si>
    <t>特殊中</t>
  </si>
  <si>
    <t>特殊高</t>
  </si>
  <si>
    <t>剑低</t>
  </si>
  <si>
    <t>剑中</t>
  </si>
  <si>
    <t>剑高</t>
  </si>
  <si>
    <t>匕首低</t>
  </si>
  <si>
    <t>匕首中</t>
  </si>
  <si>
    <t>匕首高</t>
  </si>
  <si>
    <t>刀低</t>
    <rPh sb="0" eb="1">
      <t>dao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</si>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</sst>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charset val="134"/>
    </font>
    <font>
      <sz val="9"/>
      <name val="等线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D4" sqref="D4:D8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181</v>
      </c>
      <c r="C4" s="3" t="s">
        <v>181</v>
      </c>
      <c r="D4" s="3" t="str">
        <f>VLOOKUP(A4,奖励测试!A:D,4,FALSE)</f>
        <v>[{"g":20,"i":[{"t":"i","i":21003,"c":5,"tr":0}]},{"g":20,"i":[{"t":"i","i":21001,"c":5,"tr":0}]},{"g":20,"i":[{"t":"i","i":21007,"c":5,"tr":0}]},{"g":20,"i":[{"t":"i","i":21005,"c":5,"tr":0}]},{"g":20,"i":[{"t":"i","i":21014,"c":5,"tr":0}]},{"g":20,"i":[{"t":"i","i":21017,"c":5,"tr":0}]},{"g":20,"i":[{"t":"i","i":21006,"c":5,"tr":0}]},{"g":20,"i":[{"t":"i","i":21016,"c":5,"tr":0}]},{"g":20,"i":[{"t":"i","i":21015,"c":5,"tr":0}]},{"g":100,"i":[{"t":"a","i":4,"c":1,"tr":0}]},{"g":100,"i":[{"t":"a","i":7,"c":1,"tr":0}]},{"g":100,"i":[{"t":"a","i":10,"c":1,"tr":0}]},{"g":100,"i":[{"t":"a","i":13,"c":1,"tr":0}]},{"g":100,"i":[{"t":"a","i":16,"c":1,"tr":0}]},{"g":100,"i":[{"t":"a","i":19,"c":1,"tr":0}]},{"g":100,"i":[{"t":"a","i":22,"c":1,"tr":0}]},{"g":100,"i":[{"t":"a","i":25,"c":1,"tr":0}]},{"g":100,"i":[{"t":"a","i":1,"c":1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182</v>
      </c>
      <c r="C5" s="3" t="s">
        <v>182</v>
      </c>
      <c r="D5" s="3" t="str">
        <f>VLOOKUP(A5,奖励测试!A:D,4,FALSE)</f>
        <v>[{"g":100,"i":[{"t":"i","i":21003,"c":5,"tr":0}]},{"g":100,"i":[{"t":"i","i":21001,"c":5,"tr":0}]},{"g":100,"i":[{"t":"i","i":21007,"c":5,"tr":0}]},{"g":100,"i":[{"t":"i","i":21005,"c":5,"tr":0}]},{"g":100,"i":[{"t":"i","i":21014,"c":5,"tr":0}]},{"g":100,"i":[{"t":"i","i":21017,"c":5,"tr":0}]},{"g":100,"i":[{"t":"i","i":21006,"c":5,"tr":0}]},{"g":100,"i":[{"t":"i","i":21016,"c":5,"tr":0}]},{"g":100,"i":[{"t":"i","i":21015,"c":5,"tr":0}]},{"g":100,"i":[{"t":"a","i":3,"c":1,"tr":0}]},{"g":100,"i":[{"t":"a","i":6,"c":1,"tr":0}]},{"g":100,"i":[{"t":"a","i":9,"c":1,"tr":0}]},{"g":100,"i":[{"t":"a","i":12,"c":1,"tr":0}]},{"g":100,"i":[{"t":"a","i":15,"c":1,"tr":0}]},{"g":100,"i":[{"t":"a","i":18,"c":1,"tr":0}]},{"g":100,"i":[{"t":"a","i":21,"c":1,"tr":0}]},{"g":100,"i":[{"t":"a","i":24,"c":1,"tr":0}]},{"g":100,"i":[{"t":"a","i":27,"c":1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183</v>
      </c>
      <c r="C6" s="3" t="s">
        <v>183</v>
      </c>
      <c r="D6" s="3" t="str">
        <f>VLOOKUP(A6,奖励测试!A:D,4,FALSE)</f>
        <v>[{"g":100,"i":[{"t":"i","i":21001,"c":25,"tr":0}]},{"g":100,"i":[{"t":"i","i":21002,"c":25,"tr":0}]},{"g":100,"i":[{"t":"i","i":21003,"c":25,"tr":0}]},{"g":100,"i":[{"t":"i","i":21004,"c":25,"tr":0}]},{"g":100,"i":[{"t":"i","i":21005,"c":25,"tr":0}]},{"g":100,"i":[{"t":"i","i":21006,"c":25,"tr":0}]},{"g":100,"i":[{"t":"i","i":21007,"c":25,"tr":0}]},{"g":100,"i":[{"t":"i","i":21008,"c":25,"tr":0}]},{"g":100,"i":[{"t":"i","i":21009,"c":25,"tr":0}]},{"g":100,"i":[{"t":"i","i":21010,"c":25,"tr":0}]},{"g":100,"i":[{"t":"i","i":21011,"c":25,"tr":0}]},{"g":100,"i":[{"t":"i","i":21012,"c":25,"tr":0}]},{"g":100,"i":[{"t":"i","i":21013,"c":25,"tr":0}]},{"g":100,"i":[{"t":"i","i":21014,"c":25,"tr":0}]},{"g":100,"i":[{"t":"i","i":21015,"c":25,"tr":0}]},{"g":100,"i":[{"t":"i","i":21016,"c":25,"tr":0}]},{"g":100,"i":[{"t":"i","i":21017,"c":25,"tr":0}]},{"g":100,"i":[{"t":"i","i":21018,"c":25,"tr":0}]},{"g":100,"i":[{"t":"i","i":21019,"c":25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184</v>
      </c>
      <c r="C7" s="3" t="s">
        <v>184</v>
      </c>
      <c r="D7" s="3" t="str">
        <f>VLOOKUP(A7,奖励测试!A:D,4,FALSE)</f>
        <v>[{"g":100,"i":[{"t":"i","i":21001,"c":25,"tr":0}]}]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185</v>
      </c>
      <c r="C8" s="3" t="s">
        <v>185</v>
      </c>
      <c r="D8" s="3" t="str">
        <f>VLOOKUP(A8,奖励测试!A:D,4,FALSE)</f>
        <v>[{"g":100,"i":[{"t":"i","i":21002,"c":25,"tr":0}]}]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zoomScale="110" zoomScaleNormal="110" zoomScalePageLayoutView="110" workbookViewId="0">
      <selection activeCell="A7" sqref="A7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330001</v>
      </c>
      <c r="B4" s="1" t="s">
        <v>176</v>
      </c>
      <c r="C4" s="1" t="s">
        <v>176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21003,"c":5,"tr":0}]},{"g":20,"i":[{"t":"i","i":21001,"c":5,"tr":0}]},{"g":20,"i":[{"t":"i","i":21007,"c":5,"tr":0}]},{"g":20,"i":[{"t":"i","i":21005,"c":5,"tr":0}]},{"g":20,"i":[{"t":"i","i":21014,"c":5,"tr":0}]},{"g":20,"i":[{"t":"i","i":21017,"c":5,"tr":0}]},{"g":20,"i":[{"t":"i","i":21006,"c":5,"tr":0}]},{"g":20,"i":[{"t":"i","i":21016,"c":5,"tr":0}]},{"g":20,"i":[{"t":"i","i":21015,"c":5,"tr":0}]},{"g":100,"i":[{"t":"a","i":4,"c":1,"tr":0}]},{"g":100,"i":[{"t":"a","i":7,"c":1,"tr":0}]},{"g":100,"i":[{"t":"a","i":10,"c":1,"tr":0}]},{"g":100,"i":[{"t":"a","i":13,"c":1,"tr":0}]},{"g":100,"i":[{"t":"a","i":16,"c":1,"tr":0}]},{"g":100,"i":[{"t":"a","i":19,"c":1,"tr":0}]},{"g":100,"i":[{"t":"a","i":22,"c":1,"tr":0}]},{"g":100,"i":[{"t":"a","i":25,"c":1,"tr":0}]},{"g":100,"i":[{"t":"a","i":1,"c":1,"tr":0}]}]</v>
      </c>
      <c r="E4" s="2">
        <v>0</v>
      </c>
      <c r="F4" s="2">
        <v>0</v>
      </c>
      <c r="G4" t="str">
        <f>VLOOKUP($A4*1000+G$3,奖励辅助!$B:$M,12,FALSE)</f>
        <v>{"g":20,"i":[{"t":"i","i":21003,"c":5,"tr":0}]}</v>
      </c>
      <c r="H4" t="str">
        <f>_xlfn.IFNA(","&amp;VLOOKUP($A4*1000+H$3,奖励辅助!$B:$M,12,FALSE),"")</f>
        <v>,{"g":20,"i":[{"t":"i","i":21001,"c":5,"tr":0}]}</v>
      </c>
      <c r="I4" t="str">
        <f>_xlfn.IFNA(","&amp;VLOOKUP($A4*1000+I$3,奖励辅助!$B:$M,12,FALSE),"")</f>
        <v>,{"g":20,"i":[{"t":"i","i":21007,"c":5,"tr":0}]}</v>
      </c>
      <c r="J4" t="str">
        <f>_xlfn.IFNA(","&amp;VLOOKUP($A4*1000+J$3,奖励辅助!$B:$M,12,FALSE),"")</f>
        <v>,{"g":20,"i":[{"t":"i","i":21005,"c":5,"tr":0}]}</v>
      </c>
      <c r="K4" t="str">
        <f>_xlfn.IFNA(","&amp;VLOOKUP($A4*1000+K$3,奖励辅助!$B:$M,12,FALSE),"")</f>
        <v>,{"g":20,"i":[{"t":"i","i":21014,"c":5,"tr":0}]}</v>
      </c>
      <c r="L4" t="str">
        <f>_xlfn.IFNA(","&amp;VLOOKUP($A4*1000+L$3,奖励辅助!$B:$M,12,FALSE),"")</f>
        <v>,{"g":20,"i":[{"t":"i","i":21017,"c":5,"tr":0}]}</v>
      </c>
      <c r="M4" t="str">
        <f>_xlfn.IFNA(","&amp;VLOOKUP($A4*1000+M$3,奖励辅助!$B:$M,12,FALSE),"")</f>
        <v>,{"g":20,"i":[{"t":"i","i":21006,"c":5,"tr":0}]}</v>
      </c>
      <c r="N4" t="str">
        <f>_xlfn.IFNA(","&amp;VLOOKUP($A4*1000+N$3,奖励辅助!$B:$M,12,FALSE),"")</f>
        <v>,{"g":20,"i":[{"t":"i","i":21016,"c":5,"tr":0}]}</v>
      </c>
      <c r="O4" t="str">
        <f>_xlfn.IFNA(","&amp;VLOOKUP($A4*1000+O$3,奖励辅助!$B:$M,12,FALSE),"")</f>
        <v>,{"g":20,"i":[{"t":"i","i":21015,"c":5,"tr":0}]}</v>
      </c>
      <c r="P4" t="str">
        <f>_xlfn.IFNA(","&amp;VLOOKUP($A4*1000+P$3,奖励辅助!$B:$M,12,FALSE),"")</f>
        <v>,{"g":100,"i":[{"t":"a","i":4,"c":1,"tr":0}]}</v>
      </c>
      <c r="Q4" t="str">
        <f>_xlfn.IFNA(","&amp;VLOOKUP($A4*1000+Q$3,奖励辅助!$B:$M,12,FALSE),"")</f>
        <v>,{"g":100,"i":[{"t":"a","i":7,"c":1,"tr":0}]}</v>
      </c>
      <c r="R4" t="str">
        <f>_xlfn.IFNA(","&amp;VLOOKUP($A4*1000+R$3,奖励辅助!$B:$M,12,FALSE),"")</f>
        <v>,{"g":100,"i":[{"t":"a","i":10,"c":1,"tr":0}]}</v>
      </c>
      <c r="S4" t="str">
        <f>_xlfn.IFNA(","&amp;VLOOKUP($A4*1000+S$3,奖励辅助!$B:$M,12,FALSE),"")</f>
        <v>,{"g":100,"i":[{"t":"a","i":13,"c":1,"tr":0}]}</v>
      </c>
      <c r="T4" t="str">
        <f>_xlfn.IFNA(","&amp;VLOOKUP($A4*1000+T$3,奖励辅助!$B:$M,12,FALSE),"")</f>
        <v>,{"g":100,"i":[{"t":"a","i":16,"c":1,"tr":0}]}</v>
      </c>
      <c r="U4" t="str">
        <f>_xlfn.IFNA(","&amp;VLOOKUP($A4*1000+U$3,奖励辅助!$B:$M,12,FALSE),"")</f>
        <v>,{"g":100,"i":[{"t":"a","i":19,"c":1,"tr":0}]}</v>
      </c>
      <c r="V4" t="str">
        <f>_xlfn.IFNA(","&amp;VLOOKUP($A4*1000+V$3,奖励辅助!$B:$M,12,FALSE),"")</f>
        <v>,{"g":100,"i":[{"t":"a","i":22,"c":1,"tr":0}]}</v>
      </c>
      <c r="W4" t="str">
        <f>_xlfn.IFNA(","&amp;VLOOKUP($A4*1000+W$3,奖励辅助!$B:$M,12,FALSE),"")</f>
        <v>,{"g":100,"i":[{"t":"a","i":25,"c":1,"tr":0}]}</v>
      </c>
      <c r="X4" t="str">
        <f>_xlfn.IFNA(","&amp;VLOOKUP($A4*1000+X$3,奖励辅助!$B:$M,12,FALSE),"")</f>
        <v>,{"g":100,"i":[{"t":"a","i":1,"c":1,"tr":0}]}</v>
      </c>
      <c r="Y4" t="str">
        <f>_xlfn.IFNA(","&amp;VLOOKUP($A4*1000+Y$3,奖励辅助!$B:$M,12,FALSE),"")</f>
        <v/>
      </c>
      <c r="Z4" t="str">
        <f>_xlfn.IFNA(","&amp;VLOOKUP($A4*1000+Z$3,奖励辅助!$B:$M,12,FALSE),"")</f>
        <v/>
      </c>
      <c r="AA4" t="str">
        <f>_xlfn.IFNA(","&amp;VLOOKUP($A4*1000+AA$3,奖励辅助!$B:$M,12,FALSE),"")</f>
        <v/>
      </c>
      <c r="AB4" t="str">
        <f>_xlfn.IFNA(","&amp;VLOOKUP($A4*1000+AB$3,奖励辅助!$B:$M,12,FALSE),"")</f>
        <v/>
      </c>
      <c r="AC4" t="str">
        <f>_xlfn.IFNA(","&amp;VLOOKUP($A4*1000+AC$3,奖励辅助!$B:$M,12,FALSE),"")</f>
        <v/>
      </c>
      <c r="AD4" t="str">
        <f>_xlfn.IFNA(","&amp;VLOOKUP($A4*1000+AD$3,奖励辅助!$B:$M,12,FALSE),"")</f>
        <v/>
      </c>
      <c r="AE4" t="str">
        <f>_xlfn.IFNA(","&amp;VLOOKUP($A4*1000+AE$3,奖励辅助!$B:$M,12,FALSE),"")</f>
        <v/>
      </c>
      <c r="AF4" t="str">
        <f>_xlfn.IFNA(","&amp;VLOOKUP($A4*1000+AF$3,奖励辅助!$B:$M,12,FALSE),"")</f>
        <v/>
      </c>
      <c r="AG4" t="str">
        <f>_xlfn.IFNA(","&amp;VLOOKUP($A4*1000+AG$3,奖励辅助!$B:$M,12,FALSE),"")</f>
        <v/>
      </c>
      <c r="AH4" t="str">
        <f>_xlfn.IFNA(","&amp;VLOOKUP($A4*1000+AH$3,奖励辅助!$B:$M,12,FALSE),"")</f>
        <v/>
      </c>
      <c r="AI4" t="str">
        <f>_xlfn.IFNA(","&amp;VLOOKUP($A4*1000+AI$3,奖励辅助!$B:$M,12,FALSE),"")</f>
        <v/>
      </c>
      <c r="AJ4" t="str">
        <f>_xlfn.IFNA(","&amp;VLOOKUP($A4*1000+AJ$3,奖励辅助!$B:$M,12,FALSE),"")</f>
        <v/>
      </c>
      <c r="AK4" t="str">
        <f>_xlfn.IFNA(","&amp;VLOOKUP($A4*1000+AK$3,奖励辅助!$B:$M,12,FALSE),"")</f>
        <v/>
      </c>
      <c r="AL4" t="str">
        <f>_xlfn.IFNA(","&amp;VLOOKUP($A4*1000+AL$3,奖励辅助!$B:$M,12,FALSE),"")</f>
        <v/>
      </c>
      <c r="AM4" t="str">
        <f>_xlfn.IFNA(","&amp;VLOOKUP($A4*1000+AM$3,奖励辅助!$B:$M,12,FALSE),"")</f>
        <v/>
      </c>
      <c r="AN4" t="str">
        <f>_xlfn.IFNA(","&amp;VLOOKUP($A4*1000+AN$3,奖励辅助!$B:$M,12,FALSE),"")</f>
        <v/>
      </c>
      <c r="AO4" t="str">
        <f>_xlfn.IFNA(","&amp;VLOOKUP($A4*1000+AO$3,奖励辅助!$B:$M,12,FALSE),"")</f>
        <v/>
      </c>
      <c r="AP4" t="str">
        <f>_xlfn.IFNA(","&amp;VLOOKUP($A4*1000+AP$3,奖励辅助!$B:$M,12,FALSE),"")</f>
        <v/>
      </c>
      <c r="AQ4" t="str">
        <f>_xlfn.IFNA(","&amp;VLOOKUP($A4*1000+AQ$3,奖励辅助!$B:$M,12,FALSE),"")</f>
        <v/>
      </c>
      <c r="AR4" t="str">
        <f>_xlfn.IFNA(","&amp;VLOOKUP($A4*1000+AR$3,奖励辅助!$B:$M,12,FALSE),"")</f>
        <v/>
      </c>
      <c r="AS4" t="str">
        <f>_xlfn.IFNA(","&amp;VLOOKUP($A4*1000+AS$3,奖励辅助!$B:$M,12,FALSE),"")</f>
        <v/>
      </c>
      <c r="AT4" t="str">
        <f>_xlfn.IFNA(","&amp;VLOOKUP($A4*1000+AT$3,奖励辅助!$B:$M,12,FALSE),"")</f>
        <v/>
      </c>
      <c r="AU4" t="str">
        <f>_xlfn.IFNA(","&amp;VLOOKUP($A4*1000+AU$3,奖励辅助!$B:$M,12,FALSE),"")</f>
        <v/>
      </c>
      <c r="AV4" t="str">
        <f>_xlfn.IFNA(","&amp;VLOOKUP($A4*1000+AV$3,奖励辅助!$B:$M,12,FALSE),"")</f>
        <v/>
      </c>
      <c r="AW4" t="str">
        <f>_xlfn.IFNA(","&amp;VLOOKUP($A4*1000+AW$3,奖励辅助!$B:$M,12,FALSE),"")</f>
        <v/>
      </c>
      <c r="AX4" t="str">
        <f>_xlfn.IFNA(","&amp;VLOOKUP($A4*1000+AX$3,奖励辅助!$B:$M,12,FALSE),"")</f>
        <v/>
      </c>
      <c r="AY4" t="str">
        <f>_xlfn.IFNA(","&amp;VLOOKUP($A4*1000+AY$3,奖励辅助!$B:$M,12,FALSE),"")</f>
        <v/>
      </c>
      <c r="AZ4" t="str">
        <f>_xlfn.IFNA(","&amp;VLOOKUP($A4*1000+AZ$3,奖励辅助!$B:$M,12,FALSE),"")</f>
        <v/>
      </c>
      <c r="BA4" t="str">
        <f>_xlfn.IFNA(","&amp;VLOOKUP($A4*1000+BA$3,奖励辅助!$B:$M,12,FALSE),"")</f>
        <v/>
      </c>
      <c r="BB4" t="str">
        <f>_xlfn.IFNA(","&amp;VLOOKUP($A4*1000+BB$3,奖励辅助!$B:$M,12,FALSE),"")</f>
        <v/>
      </c>
      <c r="BC4" t="str">
        <f>_xlfn.IFNA(","&amp;VLOOKUP($A4*1000+BC$3,奖励辅助!$B:$M,12,FALSE),"")</f>
        <v/>
      </c>
      <c r="BD4" t="str">
        <f>_xlfn.IFNA(","&amp;VLOOKUP($A4*1000+BD$3,奖励辅助!$B:$M,12,FALSE),"")</f>
        <v/>
      </c>
    </row>
    <row r="5" spans="1:56" x14ac:dyDescent="0.15">
      <c r="A5">
        <v>330002</v>
      </c>
      <c r="B5" s="1" t="s">
        <v>177</v>
      </c>
      <c r="C5" s="1" t="s">
        <v>177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21003,"c":5,"tr":0}]},{"g":100,"i":[{"t":"i","i":21001,"c":5,"tr":0}]},{"g":100,"i":[{"t":"i","i":21007,"c":5,"tr":0}]},{"g":100,"i":[{"t":"i","i":21005,"c":5,"tr":0}]},{"g":100,"i":[{"t":"i","i":21014,"c":5,"tr":0}]},{"g":100,"i":[{"t":"i","i":21017,"c":5,"tr":0}]},{"g":100,"i":[{"t":"i","i":21006,"c":5,"tr":0}]},{"g":100,"i":[{"t":"i","i":21016,"c":5,"tr":0}]},{"g":100,"i":[{"t":"i","i":21015,"c":5,"tr":0}]},{"g":100,"i":[{"t":"a","i":3,"c":1,"tr":0}]},{"g":100,"i":[{"t":"a","i":6,"c":1,"tr":0}]},{"g":100,"i":[{"t":"a","i":9,"c":1,"tr":0}]},{"g":100,"i":[{"t":"a","i":12,"c":1,"tr":0}]},{"g":100,"i":[{"t":"a","i":15,"c":1,"tr":0}]},{"g":100,"i":[{"t":"a","i":18,"c":1,"tr":0}]},{"g":100,"i":[{"t":"a","i":21,"c":1,"tr":0}]},{"g":100,"i":[{"t":"a","i":24,"c":1,"tr":0}]},{"g":100,"i":[{"t":"a","i":27,"c":1,"tr":0}]}]</v>
      </c>
      <c r="E5" s="2">
        <v>0</v>
      </c>
      <c r="F5" s="2">
        <v>0</v>
      </c>
      <c r="G5" t="str">
        <f>VLOOKUP($A5*1000+G$3,奖励辅助!$B:$M,12,FALSE)</f>
        <v>{"g":100,"i":[{"t":"i","i":21003,"c":5,"tr":0}]}</v>
      </c>
      <c r="H5" t="str">
        <f>_xlfn.IFNA(","&amp;VLOOKUP($A5*1000+H$3,奖励辅助!$B:$M,12,FALSE),"")</f>
        <v>,{"g":100,"i":[{"t":"i","i":21001,"c":5,"tr":0}]}</v>
      </c>
      <c r="I5" t="str">
        <f>_xlfn.IFNA(","&amp;VLOOKUP($A5*1000+I$3,奖励辅助!$B:$M,12,FALSE),"")</f>
        <v>,{"g":100,"i":[{"t":"i","i":21007,"c":5,"tr":0}]}</v>
      </c>
      <c r="J5" t="str">
        <f>_xlfn.IFNA(","&amp;VLOOKUP($A5*1000+J$3,奖励辅助!$B:$M,12,FALSE),"")</f>
        <v>,{"g":100,"i":[{"t":"i","i":21005,"c":5,"tr":0}]}</v>
      </c>
      <c r="K5" t="str">
        <f>_xlfn.IFNA(","&amp;VLOOKUP($A5*1000+K$3,奖励辅助!$B:$M,12,FALSE),"")</f>
        <v>,{"g":100,"i":[{"t":"i","i":21014,"c":5,"tr":0}]}</v>
      </c>
      <c r="L5" t="str">
        <f>_xlfn.IFNA(","&amp;VLOOKUP($A5*1000+L$3,奖励辅助!$B:$M,12,FALSE),"")</f>
        <v>,{"g":100,"i":[{"t":"i","i":21017,"c":5,"tr":0}]}</v>
      </c>
      <c r="M5" t="str">
        <f>_xlfn.IFNA(","&amp;VLOOKUP($A5*1000+M$3,奖励辅助!$B:$M,12,FALSE),"")</f>
        <v>,{"g":100,"i":[{"t":"i","i":21006,"c":5,"tr":0}]}</v>
      </c>
      <c r="N5" t="str">
        <f>_xlfn.IFNA(","&amp;VLOOKUP($A5*1000+N$3,奖励辅助!$B:$M,12,FALSE),"")</f>
        <v>,{"g":100,"i":[{"t":"i","i":21016,"c":5,"tr":0}]}</v>
      </c>
      <c r="O5" t="str">
        <f>_xlfn.IFNA(","&amp;VLOOKUP($A5*1000+O$3,奖励辅助!$B:$M,12,FALSE),"")</f>
        <v>,{"g":100,"i":[{"t":"i","i":21015,"c":5,"tr":0}]}</v>
      </c>
      <c r="P5" t="str">
        <f>_xlfn.IFNA(","&amp;VLOOKUP($A5*1000+P$3,奖励辅助!$B:$M,12,FALSE),"")</f>
        <v>,{"g":100,"i":[{"t":"a","i":3,"c":1,"tr":0}]}</v>
      </c>
      <c r="Q5" t="str">
        <f>_xlfn.IFNA(","&amp;VLOOKUP($A5*1000+Q$3,奖励辅助!$B:$M,12,FALSE),"")</f>
        <v>,{"g":100,"i":[{"t":"a","i":6,"c":1,"tr":0}]}</v>
      </c>
      <c r="R5" t="str">
        <f>_xlfn.IFNA(","&amp;VLOOKUP($A5*1000+R$3,奖励辅助!$B:$M,12,FALSE),"")</f>
        <v>,{"g":100,"i":[{"t":"a","i":9,"c":1,"tr":0}]}</v>
      </c>
      <c r="S5" t="str">
        <f>_xlfn.IFNA(","&amp;VLOOKUP($A5*1000+S$3,奖励辅助!$B:$M,12,FALSE),"")</f>
        <v>,{"g":100,"i":[{"t":"a","i":12,"c":1,"tr":0}]}</v>
      </c>
      <c r="T5" t="str">
        <f>_xlfn.IFNA(","&amp;VLOOKUP($A5*1000+T$3,奖励辅助!$B:$M,12,FALSE),"")</f>
        <v>,{"g":100,"i":[{"t":"a","i":15,"c":1,"tr":0}]}</v>
      </c>
      <c r="U5" t="str">
        <f>_xlfn.IFNA(","&amp;VLOOKUP($A5*1000+U$3,奖励辅助!$B:$M,12,FALSE),"")</f>
        <v>,{"g":100,"i":[{"t":"a","i":18,"c":1,"tr":0}]}</v>
      </c>
      <c r="V5" t="str">
        <f>_xlfn.IFNA(","&amp;VLOOKUP($A5*1000+V$3,奖励辅助!$B:$M,12,FALSE),"")</f>
        <v>,{"g":100,"i":[{"t":"a","i":21,"c":1,"tr":0}]}</v>
      </c>
      <c r="W5" t="str">
        <f>_xlfn.IFNA(","&amp;VLOOKUP($A5*1000+W$3,奖励辅助!$B:$M,12,FALSE),"")</f>
        <v>,{"g":100,"i":[{"t":"a","i":24,"c":1,"tr":0}]}</v>
      </c>
      <c r="X5" t="str">
        <f>_xlfn.IFNA(","&amp;VLOOKUP($A5*1000+X$3,奖励辅助!$B:$M,12,FALSE),"")</f>
        <v>,{"g":100,"i":[{"t":"a","i":27,"c":1,"tr":0}]}</v>
      </c>
      <c r="Y5" t="str">
        <f>_xlfn.IFNA(","&amp;VLOOKUP($A5*1000+Y$3,奖励辅助!$B:$M,12,FALSE),"")</f>
        <v/>
      </c>
      <c r="Z5" t="str">
        <f>_xlfn.IFNA(","&amp;VLOOKUP($A5*1000+Z$3,奖励辅助!$B:$M,12,FALSE),"")</f>
        <v/>
      </c>
      <c r="AA5" t="str">
        <f>_xlfn.IFNA(","&amp;VLOOKUP($A5*1000+AA$3,奖励辅助!$B:$M,12,FALSE),"")</f>
        <v/>
      </c>
      <c r="AB5" t="str">
        <f>_xlfn.IFNA(","&amp;VLOOKUP($A5*1000+AB$3,奖励辅助!$B:$M,12,FALSE),"")</f>
        <v/>
      </c>
      <c r="AC5" t="str">
        <f>_xlfn.IFNA(","&amp;VLOOKUP($A5*1000+AC$3,奖励辅助!$B:$M,12,FALSE),"")</f>
        <v/>
      </c>
      <c r="AD5" t="str">
        <f>_xlfn.IFNA(","&amp;VLOOKUP($A5*1000+AD$3,奖励辅助!$B:$M,12,FALSE),"")</f>
        <v/>
      </c>
      <c r="AE5" t="str">
        <f>_xlfn.IFNA(","&amp;VLOOKUP($A5*1000+AE$3,奖励辅助!$B:$M,12,FALSE),"")</f>
        <v/>
      </c>
      <c r="AF5" t="str">
        <f>_xlfn.IFNA(","&amp;VLOOKUP($A5*1000+AF$3,奖励辅助!$B:$M,12,FALSE),"")</f>
        <v/>
      </c>
      <c r="AG5" t="str">
        <f>_xlfn.IFNA(","&amp;VLOOKUP($A5*1000+AG$3,奖励辅助!$B:$M,12,FALSE),"")</f>
        <v/>
      </c>
      <c r="AH5" t="str">
        <f>_xlfn.IFNA(","&amp;VLOOKUP($A5*1000+AH$3,奖励辅助!$B:$M,12,FALSE),"")</f>
        <v/>
      </c>
      <c r="AI5" t="str">
        <f>_xlfn.IFNA(","&amp;VLOOKUP($A5*1000+AI$3,奖励辅助!$B:$M,12,FALSE),"")</f>
        <v/>
      </c>
      <c r="AJ5" t="str">
        <f>_xlfn.IFNA(","&amp;VLOOKUP($A5*1000+AJ$3,奖励辅助!$B:$M,12,FALSE),"")</f>
        <v/>
      </c>
      <c r="AK5" t="str">
        <f>_xlfn.IFNA(","&amp;VLOOKUP($A5*1000+AK$3,奖励辅助!$B:$M,12,FALSE),"")</f>
        <v/>
      </c>
      <c r="AL5" t="str">
        <f>_xlfn.IFNA(","&amp;VLOOKUP($A5*1000+AL$3,奖励辅助!$B:$M,12,FALSE),"")</f>
        <v/>
      </c>
      <c r="AM5" t="str">
        <f>_xlfn.IFNA(","&amp;VLOOKUP($A5*1000+AM$3,奖励辅助!$B:$M,12,FALSE),"")</f>
        <v/>
      </c>
      <c r="AN5" t="str">
        <f>_xlfn.IFNA(","&amp;VLOOKUP($A5*1000+AN$3,奖励辅助!$B:$M,12,FALSE),"")</f>
        <v/>
      </c>
      <c r="AO5" t="str">
        <f>_xlfn.IFNA(","&amp;VLOOKUP($A5*1000+AO$3,奖励辅助!$B:$M,12,FALSE),"")</f>
        <v/>
      </c>
      <c r="AP5" t="str">
        <f>_xlfn.IFNA(","&amp;VLOOKUP($A5*1000+AP$3,奖励辅助!$B:$M,12,FALSE),"")</f>
        <v/>
      </c>
      <c r="AQ5" t="str">
        <f>_xlfn.IFNA(","&amp;VLOOKUP($A5*1000+AQ$3,奖励辅助!$B:$M,12,FALSE),"")</f>
        <v/>
      </c>
      <c r="AR5" t="str">
        <f>_xlfn.IFNA(","&amp;VLOOKUP($A5*1000+AR$3,奖励辅助!$B:$M,12,FALSE),"")</f>
        <v/>
      </c>
      <c r="AS5" t="str">
        <f>_xlfn.IFNA(","&amp;VLOOKUP($A5*1000+AS$3,奖励辅助!$B:$M,12,FALSE),"")</f>
        <v/>
      </c>
      <c r="AT5" t="str">
        <f>_xlfn.IFNA(","&amp;VLOOKUP($A5*1000+AT$3,奖励辅助!$B:$M,12,FALSE),"")</f>
        <v/>
      </c>
      <c r="AU5" t="str">
        <f>_xlfn.IFNA(","&amp;VLOOKUP($A5*1000+AU$3,奖励辅助!$B:$M,12,FALSE),"")</f>
        <v/>
      </c>
      <c r="AV5" t="str">
        <f>_xlfn.IFNA(","&amp;VLOOKUP($A5*1000+AV$3,奖励辅助!$B:$M,12,FALSE),"")</f>
        <v/>
      </c>
      <c r="AW5" t="str">
        <f>_xlfn.IFNA(","&amp;VLOOKUP($A5*1000+AW$3,奖励辅助!$B:$M,12,FALSE),"")</f>
        <v/>
      </c>
      <c r="AX5" t="str">
        <f>_xlfn.IFNA(","&amp;VLOOKUP($A5*1000+AX$3,奖励辅助!$B:$M,12,FALSE),"")</f>
        <v/>
      </c>
      <c r="AY5" t="str">
        <f>_xlfn.IFNA(","&amp;VLOOKUP($A5*1000+AY$3,奖励辅助!$B:$M,12,FALSE),"")</f>
        <v/>
      </c>
      <c r="AZ5" t="str">
        <f>_xlfn.IFNA(","&amp;VLOOKUP($A5*1000+AZ$3,奖励辅助!$B:$M,12,FALSE),"")</f>
        <v/>
      </c>
      <c r="BA5" t="str">
        <f>_xlfn.IFNA(","&amp;VLOOKUP($A5*1000+BA$3,奖励辅助!$B:$M,12,FALSE),"")</f>
        <v/>
      </c>
      <c r="BB5" t="str">
        <f>_xlfn.IFNA(","&amp;VLOOKUP($A5*1000+BB$3,奖励辅助!$B:$M,12,FALSE),"")</f>
        <v/>
      </c>
      <c r="BC5" t="str">
        <f>_xlfn.IFNA(","&amp;VLOOKUP($A5*1000+BC$3,奖励辅助!$B:$M,12,FALSE),"")</f>
        <v/>
      </c>
      <c r="BD5" t="str">
        <f>_xlfn.IFNA(","&amp;VLOOKUP($A5*1000+BD$3,奖励辅助!$B:$M,12,FALSE),"")</f>
        <v/>
      </c>
    </row>
    <row r="6" spans="1:56" x14ac:dyDescent="0.15">
      <c r="A6">
        <v>330003</v>
      </c>
      <c r="B6" s="1" t="s">
        <v>178</v>
      </c>
      <c r="C6" s="1" t="s">
        <v>178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21001,"c":25,"tr":0}]},{"g":100,"i":[{"t":"i","i":21002,"c":25,"tr":0}]},{"g":100,"i":[{"t":"i","i":21003,"c":25,"tr":0}]},{"g":100,"i":[{"t":"i","i":21004,"c":25,"tr":0}]},{"g":100,"i":[{"t":"i","i":21005,"c":25,"tr":0}]},{"g":100,"i":[{"t":"i","i":21006,"c":25,"tr":0}]},{"g":100,"i":[{"t":"i","i":21007,"c":25,"tr":0}]},{"g":100,"i":[{"t":"i","i":21008,"c":25,"tr":0}]},{"g":100,"i":[{"t":"i","i":21009,"c":25,"tr":0}]},{"g":100,"i":[{"t":"i","i":21010,"c":25,"tr":0}]},{"g":100,"i":[{"t":"i","i":21011,"c":25,"tr":0}]},{"g":100,"i":[{"t":"i","i":21012,"c":25,"tr":0}]},{"g":100,"i":[{"t":"i","i":21013,"c":25,"tr":0}]},{"g":100,"i":[{"t":"i","i":21014,"c":25,"tr":0}]},{"g":100,"i":[{"t":"i","i":21015,"c":25,"tr":0}]},{"g":100,"i":[{"t":"i","i":21016,"c":25,"tr":0}]},{"g":100,"i":[{"t":"i","i":21017,"c":25,"tr":0}]},{"g":100,"i":[{"t":"i","i":21018,"c":25,"tr":0}]},{"g":100,"i":[{"t":"i","i":21019,"c":25,"tr":0}]}]</v>
      </c>
      <c r="E6" s="2">
        <v>0</v>
      </c>
      <c r="F6" s="2">
        <v>0</v>
      </c>
      <c r="G6" t="str">
        <f>VLOOKUP($A6*1000+G$3,奖励辅助!$B:$M,12,FALSE)</f>
        <v>{"g":100,"i":[{"t":"i","i":21001,"c":25,"tr":0}]}</v>
      </c>
      <c r="H6" t="str">
        <f>_xlfn.IFNA(","&amp;VLOOKUP($A6*1000+H$3,奖励辅助!$B:$M,12,FALSE),"")</f>
        <v>,{"g":100,"i":[{"t":"i","i":21002,"c":25,"tr":0}]}</v>
      </c>
      <c r="I6" t="str">
        <f>_xlfn.IFNA(","&amp;VLOOKUP($A6*1000+I$3,奖励辅助!$B:$M,12,FALSE),"")</f>
        <v>,{"g":100,"i":[{"t":"i","i":21003,"c":25,"tr":0}]}</v>
      </c>
      <c r="J6" t="str">
        <f>_xlfn.IFNA(","&amp;VLOOKUP($A6*1000+J$3,奖励辅助!$B:$M,12,FALSE),"")</f>
        <v>,{"g":100,"i":[{"t":"i","i":21004,"c":25,"tr":0}]}</v>
      </c>
      <c r="K6" t="str">
        <f>_xlfn.IFNA(","&amp;VLOOKUP($A6*1000+K$3,奖励辅助!$B:$M,12,FALSE),"")</f>
        <v>,{"g":100,"i":[{"t":"i","i":21005,"c":25,"tr":0}]}</v>
      </c>
      <c r="L6" t="str">
        <f>_xlfn.IFNA(","&amp;VLOOKUP($A6*1000+L$3,奖励辅助!$B:$M,12,FALSE),"")</f>
        <v>,{"g":100,"i":[{"t":"i","i":21006,"c":25,"tr":0}]}</v>
      </c>
      <c r="M6" t="str">
        <f>_xlfn.IFNA(","&amp;VLOOKUP($A6*1000+M$3,奖励辅助!$B:$M,12,FALSE),"")</f>
        <v>,{"g":100,"i":[{"t":"i","i":21007,"c":25,"tr":0}]}</v>
      </c>
      <c r="N6" t="str">
        <f>_xlfn.IFNA(","&amp;VLOOKUP($A6*1000+N$3,奖励辅助!$B:$M,12,FALSE),"")</f>
        <v>,{"g":100,"i":[{"t":"i","i":21008,"c":25,"tr":0}]}</v>
      </c>
      <c r="O6" t="str">
        <f>_xlfn.IFNA(","&amp;VLOOKUP($A6*1000+O$3,奖励辅助!$B:$M,12,FALSE),"")</f>
        <v>,{"g":100,"i":[{"t":"i","i":21009,"c":25,"tr":0}]}</v>
      </c>
      <c r="P6" t="str">
        <f>_xlfn.IFNA(","&amp;VLOOKUP($A6*1000+P$3,奖励辅助!$B:$M,12,FALSE),"")</f>
        <v>,{"g":100,"i":[{"t":"i","i":21010,"c":25,"tr":0}]}</v>
      </c>
      <c r="Q6" t="str">
        <f>_xlfn.IFNA(","&amp;VLOOKUP($A6*1000+Q$3,奖励辅助!$B:$M,12,FALSE),"")</f>
        <v>,{"g":100,"i":[{"t":"i","i":21011,"c":25,"tr":0}]}</v>
      </c>
      <c r="R6" t="str">
        <f>_xlfn.IFNA(","&amp;VLOOKUP($A6*1000+R$3,奖励辅助!$B:$M,12,FALSE),"")</f>
        <v>,{"g":100,"i":[{"t":"i","i":21012,"c":25,"tr":0}]}</v>
      </c>
      <c r="S6" t="str">
        <f>_xlfn.IFNA(","&amp;VLOOKUP($A6*1000+S$3,奖励辅助!$B:$M,12,FALSE),"")</f>
        <v>,{"g":100,"i":[{"t":"i","i":21013,"c":25,"tr":0}]}</v>
      </c>
      <c r="T6" t="str">
        <f>_xlfn.IFNA(","&amp;VLOOKUP($A6*1000+T$3,奖励辅助!$B:$M,12,FALSE),"")</f>
        <v>,{"g":100,"i":[{"t":"i","i":21014,"c":25,"tr":0}]}</v>
      </c>
      <c r="U6" t="str">
        <f>_xlfn.IFNA(","&amp;VLOOKUP($A6*1000+U$3,奖励辅助!$B:$M,12,FALSE),"")</f>
        <v>,{"g":100,"i":[{"t":"i","i":21015,"c":25,"tr":0}]}</v>
      </c>
      <c r="V6" t="str">
        <f>_xlfn.IFNA(","&amp;VLOOKUP($A6*1000+V$3,奖励辅助!$B:$M,12,FALSE),"")</f>
        <v>,{"g":100,"i":[{"t":"i","i":21016,"c":25,"tr":0}]}</v>
      </c>
      <c r="W6" t="str">
        <f>_xlfn.IFNA(","&amp;VLOOKUP($A6*1000+W$3,奖励辅助!$B:$M,12,FALSE),"")</f>
        <v>,{"g":100,"i":[{"t":"i","i":21017,"c":25,"tr":0}]}</v>
      </c>
      <c r="X6" t="str">
        <f>_xlfn.IFNA(","&amp;VLOOKUP($A6*1000+X$3,奖励辅助!$B:$M,12,FALSE),"")</f>
        <v>,{"g":100,"i":[{"t":"i","i":21018,"c":25,"tr":0}]}</v>
      </c>
      <c r="Y6" t="str">
        <f>_xlfn.IFNA(","&amp;VLOOKUP($A6*1000+Y$3,奖励辅助!$B:$M,12,FALSE),"")</f>
        <v>,{"g":100,"i":[{"t":"i","i":21019,"c":25,"tr":0}]}</v>
      </c>
      <c r="Z6" t="str">
        <f>_xlfn.IFNA(","&amp;VLOOKUP($A6*1000+Z$3,奖励辅助!$B:$M,12,FALSE),"")</f>
        <v/>
      </c>
      <c r="AA6" t="str">
        <f>_xlfn.IFNA(","&amp;VLOOKUP($A6*1000+AA$3,奖励辅助!$B:$M,12,FALSE),"")</f>
        <v/>
      </c>
      <c r="AB6" t="str">
        <f>_xlfn.IFNA(","&amp;VLOOKUP($A6*1000+AB$3,奖励辅助!$B:$M,12,FALSE),"")</f>
        <v/>
      </c>
      <c r="AC6" t="str">
        <f>_xlfn.IFNA(","&amp;VLOOKUP($A6*1000+AC$3,奖励辅助!$B:$M,12,FALSE),"")</f>
        <v/>
      </c>
      <c r="AD6" t="str">
        <f>_xlfn.IFNA(","&amp;VLOOKUP($A6*1000+AD$3,奖励辅助!$B:$M,12,FALSE),"")</f>
        <v/>
      </c>
      <c r="AE6" t="str">
        <f>_xlfn.IFNA(","&amp;VLOOKUP($A6*1000+AE$3,奖励辅助!$B:$M,12,FALSE),"")</f>
        <v/>
      </c>
      <c r="AF6" t="str">
        <f>_xlfn.IFNA(","&amp;VLOOKUP($A6*1000+AF$3,奖励辅助!$B:$M,12,FALSE),"")</f>
        <v/>
      </c>
      <c r="AG6" t="str">
        <f>_xlfn.IFNA(","&amp;VLOOKUP($A6*1000+AG$3,奖励辅助!$B:$M,12,FALSE),"")</f>
        <v/>
      </c>
      <c r="AH6" t="str">
        <f>_xlfn.IFNA(","&amp;VLOOKUP($A6*1000+AH$3,奖励辅助!$B:$M,12,FALSE),"")</f>
        <v/>
      </c>
      <c r="AI6" t="str">
        <f>_xlfn.IFNA(","&amp;VLOOKUP($A6*1000+AI$3,奖励辅助!$B:$M,12,FALSE),"")</f>
        <v/>
      </c>
      <c r="AJ6" t="str">
        <f>_xlfn.IFNA(","&amp;VLOOKUP($A6*1000+AJ$3,奖励辅助!$B:$M,12,FALSE),"")</f>
        <v/>
      </c>
      <c r="AK6" t="str">
        <f>_xlfn.IFNA(","&amp;VLOOKUP($A6*1000+AK$3,奖励辅助!$B:$M,12,FALSE),"")</f>
        <v/>
      </c>
      <c r="AL6" t="str">
        <f>_xlfn.IFNA(","&amp;VLOOKUP($A6*1000+AL$3,奖励辅助!$B:$M,12,FALSE),"")</f>
        <v/>
      </c>
      <c r="AM6" t="str">
        <f>_xlfn.IFNA(","&amp;VLOOKUP($A6*1000+AM$3,奖励辅助!$B:$M,12,FALSE),"")</f>
        <v/>
      </c>
      <c r="AN6" t="str">
        <f>_xlfn.IFNA(","&amp;VLOOKUP($A6*1000+AN$3,奖励辅助!$B:$M,12,FALSE),"")</f>
        <v/>
      </c>
      <c r="AO6" t="str">
        <f>_xlfn.IFNA(","&amp;VLOOKUP($A6*1000+AO$3,奖励辅助!$B:$M,12,FALSE),"")</f>
        <v/>
      </c>
      <c r="AP6" t="str">
        <f>_xlfn.IFNA(","&amp;VLOOKUP($A6*1000+AP$3,奖励辅助!$B:$M,12,FALSE),"")</f>
        <v/>
      </c>
      <c r="AQ6" t="str">
        <f>_xlfn.IFNA(","&amp;VLOOKUP($A6*1000+AQ$3,奖励辅助!$B:$M,12,FALSE),"")</f>
        <v/>
      </c>
      <c r="AR6" t="str">
        <f>_xlfn.IFNA(","&amp;VLOOKUP($A6*1000+AR$3,奖励辅助!$B:$M,12,FALSE),"")</f>
        <v/>
      </c>
      <c r="AS6" t="str">
        <f>_xlfn.IFNA(","&amp;VLOOKUP($A6*1000+AS$3,奖励辅助!$B:$M,12,FALSE),"")</f>
        <v/>
      </c>
      <c r="AT6" t="str">
        <f>_xlfn.IFNA(","&amp;VLOOKUP($A6*1000+AT$3,奖励辅助!$B:$M,12,FALSE),"")</f>
        <v/>
      </c>
      <c r="AU6" t="str">
        <f>_xlfn.IFNA(","&amp;VLOOKUP($A6*1000+AU$3,奖励辅助!$B:$M,12,FALSE),"")</f>
        <v/>
      </c>
      <c r="AV6" t="str">
        <f>_xlfn.IFNA(","&amp;VLOOKUP($A6*1000+AV$3,奖励辅助!$B:$M,12,FALSE),"")</f>
        <v/>
      </c>
      <c r="AW6" t="str">
        <f>_xlfn.IFNA(","&amp;VLOOKUP($A6*1000+AW$3,奖励辅助!$B:$M,12,FALSE),"")</f>
        <v/>
      </c>
      <c r="AX6" t="str">
        <f>_xlfn.IFNA(","&amp;VLOOKUP($A6*1000+AX$3,奖励辅助!$B:$M,12,FALSE),"")</f>
        <v/>
      </c>
      <c r="AY6" t="str">
        <f>_xlfn.IFNA(","&amp;VLOOKUP($A6*1000+AY$3,奖励辅助!$B:$M,12,FALSE),"")</f>
        <v/>
      </c>
      <c r="AZ6" t="str">
        <f>_xlfn.IFNA(","&amp;VLOOKUP($A6*1000+AZ$3,奖励辅助!$B:$M,12,FALSE),"")</f>
        <v/>
      </c>
      <c r="BA6" t="str">
        <f>_xlfn.IFNA(","&amp;VLOOKUP($A6*1000+BA$3,奖励辅助!$B:$M,12,FALSE),"")</f>
        <v/>
      </c>
      <c r="BB6" t="str">
        <f>_xlfn.IFNA(","&amp;VLOOKUP($A6*1000+BB$3,奖励辅助!$B:$M,12,FALSE),"")</f>
        <v/>
      </c>
      <c r="BC6" t="str">
        <f>_xlfn.IFNA(","&amp;VLOOKUP($A6*1000+BC$3,奖励辅助!$B:$M,12,FALSE),"")</f>
        <v/>
      </c>
      <c r="BD6" t="str">
        <f>_xlfn.IFNA(","&amp;VLOOKUP($A6*1000+BD$3,奖励辅助!$B:$M,12,FALSE),"")</f>
        <v/>
      </c>
    </row>
    <row r="7" spans="1:56" x14ac:dyDescent="0.15">
      <c r="A7">
        <v>330004</v>
      </c>
      <c r="B7" s="1" t="s">
        <v>179</v>
      </c>
      <c r="C7" s="1" t="s">
        <v>179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[{"g":100,"i":[{"t":"i","i":21001,"c":25,"tr":0}]}]</v>
      </c>
      <c r="E7" s="2">
        <v>1</v>
      </c>
      <c r="F7" s="2">
        <v>1</v>
      </c>
      <c r="G7" t="str">
        <f>VLOOKUP($A7*1000+G$3,奖励辅助!$B:$M,12,FALSE)</f>
        <v>{"g":100,"i":[{"t":"i","i":21001,"c":25,"tr":0}]}</v>
      </c>
      <c r="H7" t="str">
        <f>_xlfn.IFNA(","&amp;VLOOKUP($A7*1000+H$3,奖励辅助!$B:$M,12,FALSE),"")</f>
        <v/>
      </c>
      <c r="I7" t="str">
        <f>_xlfn.IFNA(","&amp;VLOOKUP($A7*1000+I$3,奖励辅助!$B:$M,12,FALSE),"")</f>
        <v/>
      </c>
      <c r="J7" t="str">
        <f>_xlfn.IFNA(","&amp;VLOOKUP($A7*1000+J$3,奖励辅助!$B:$M,12,FALSE),"")</f>
        <v/>
      </c>
      <c r="K7" t="str">
        <f>_xlfn.IFNA(","&amp;VLOOKUP($A7*1000+K$3,奖励辅助!$B:$M,12,FALSE),"")</f>
        <v/>
      </c>
      <c r="L7" t="str">
        <f>_xlfn.IFNA(","&amp;VLOOKUP($A7*1000+L$3,奖励辅助!$B:$M,12,FALSE),"")</f>
        <v/>
      </c>
      <c r="M7" t="str">
        <f>_xlfn.IFNA(","&amp;VLOOKUP($A7*1000+M$3,奖励辅助!$B:$M,12,FALSE),"")</f>
        <v/>
      </c>
      <c r="N7" t="str">
        <f>_xlfn.IFNA(","&amp;VLOOKUP($A7*1000+N$3,奖励辅助!$B:$M,12,FALSE),"")</f>
        <v/>
      </c>
      <c r="O7" t="str">
        <f>_xlfn.IFNA(","&amp;VLOOKUP($A7*1000+O$3,奖励辅助!$B:$M,12,FALSE),"")</f>
        <v/>
      </c>
      <c r="P7" t="str">
        <f>_xlfn.IFNA(","&amp;VLOOKUP($A7*1000+P$3,奖励辅助!$B:$M,12,FALSE),"")</f>
        <v/>
      </c>
      <c r="Q7" t="str">
        <f>_xlfn.IFNA(","&amp;VLOOKUP($A7*1000+Q$3,奖励辅助!$B:$M,12,FALSE),"")</f>
        <v/>
      </c>
      <c r="R7" t="str">
        <f>_xlfn.IFNA(","&amp;VLOOKUP($A7*1000+R$3,奖励辅助!$B:$M,12,FALSE),"")</f>
        <v/>
      </c>
      <c r="S7" t="str">
        <f>_xlfn.IFNA(","&amp;VLOOKUP($A7*1000+S$3,奖励辅助!$B:$M,12,FALSE),"")</f>
        <v/>
      </c>
      <c r="T7" t="str">
        <f>_xlfn.IFNA(","&amp;VLOOKUP($A7*1000+T$3,奖励辅助!$B:$M,12,FALSE),"")</f>
        <v/>
      </c>
      <c r="U7" t="str">
        <f>_xlfn.IFNA(","&amp;VLOOKUP($A7*1000+U$3,奖励辅助!$B:$M,12,FALSE),"")</f>
        <v/>
      </c>
      <c r="V7" t="str">
        <f>_xlfn.IFNA(","&amp;VLOOKUP($A7*1000+V$3,奖励辅助!$B:$M,12,FALSE),"")</f>
        <v/>
      </c>
      <c r="W7" t="str">
        <f>_xlfn.IFNA(","&amp;VLOOKUP($A7*1000+W$3,奖励辅助!$B:$M,12,FALSE),"")</f>
        <v/>
      </c>
      <c r="X7" t="str">
        <f>_xlfn.IFNA(","&amp;VLOOKUP($A7*1000+X$3,奖励辅助!$B:$M,12,FALSE),"")</f>
        <v/>
      </c>
      <c r="Y7" t="str">
        <f>_xlfn.IFNA(","&amp;VLOOKUP($A7*1000+Y$3,奖励辅助!$B:$M,12,FALSE),"")</f>
        <v/>
      </c>
      <c r="Z7" t="str">
        <f>_xlfn.IFNA(","&amp;VLOOKUP($A7*1000+Z$3,奖励辅助!$B:$M,12,FALSE),"")</f>
        <v/>
      </c>
      <c r="AA7" t="str">
        <f>_xlfn.IFNA(","&amp;VLOOKUP($A7*1000+AA$3,奖励辅助!$B:$M,12,FALSE),"")</f>
        <v/>
      </c>
      <c r="AB7" t="str">
        <f>_xlfn.IFNA(","&amp;VLOOKUP($A7*1000+AB$3,奖励辅助!$B:$M,12,FALSE),"")</f>
        <v/>
      </c>
      <c r="AC7" t="str">
        <f>_xlfn.IFNA(","&amp;VLOOKUP($A7*1000+AC$3,奖励辅助!$B:$M,12,FALSE),"")</f>
        <v/>
      </c>
      <c r="AD7" t="str">
        <f>_xlfn.IFNA(","&amp;VLOOKUP($A7*1000+AD$3,奖励辅助!$B:$M,12,FALSE),"")</f>
        <v/>
      </c>
      <c r="AE7" t="str">
        <f>_xlfn.IFNA(","&amp;VLOOKUP($A7*1000+AE$3,奖励辅助!$B:$M,12,FALSE),"")</f>
        <v/>
      </c>
      <c r="AF7" t="str">
        <f>_xlfn.IFNA(","&amp;VLOOKUP($A7*1000+AF$3,奖励辅助!$B:$M,12,FALSE),"")</f>
        <v/>
      </c>
      <c r="AG7" t="str">
        <f>_xlfn.IFNA(","&amp;VLOOKUP($A7*1000+AG$3,奖励辅助!$B:$M,12,FALSE),"")</f>
        <v/>
      </c>
      <c r="AH7" t="str">
        <f>_xlfn.IFNA(","&amp;VLOOKUP($A7*1000+AH$3,奖励辅助!$B:$M,12,FALSE),"")</f>
        <v/>
      </c>
      <c r="AI7" t="str">
        <f>_xlfn.IFNA(","&amp;VLOOKUP($A7*1000+AI$3,奖励辅助!$B:$M,12,FALSE),"")</f>
        <v/>
      </c>
      <c r="AJ7" t="str">
        <f>_xlfn.IFNA(","&amp;VLOOKUP($A7*1000+AJ$3,奖励辅助!$B:$M,12,FALSE),"")</f>
        <v/>
      </c>
      <c r="AK7" t="str">
        <f>_xlfn.IFNA(","&amp;VLOOKUP($A7*1000+AK$3,奖励辅助!$B:$M,12,FALSE),"")</f>
        <v/>
      </c>
      <c r="AL7" t="str">
        <f>_xlfn.IFNA(","&amp;VLOOKUP($A7*1000+AL$3,奖励辅助!$B:$M,12,FALSE),"")</f>
        <v/>
      </c>
      <c r="AM7" t="str">
        <f>_xlfn.IFNA(","&amp;VLOOKUP($A7*1000+AM$3,奖励辅助!$B:$M,12,FALSE),"")</f>
        <v/>
      </c>
      <c r="AN7" t="str">
        <f>_xlfn.IFNA(","&amp;VLOOKUP($A7*1000+AN$3,奖励辅助!$B:$M,12,FALSE),"")</f>
        <v/>
      </c>
      <c r="AO7" t="str">
        <f>_xlfn.IFNA(","&amp;VLOOKUP($A7*1000+AO$3,奖励辅助!$B:$M,12,FALSE),"")</f>
        <v/>
      </c>
      <c r="AP7" t="str">
        <f>_xlfn.IFNA(","&amp;VLOOKUP($A7*1000+AP$3,奖励辅助!$B:$M,12,FALSE),"")</f>
        <v/>
      </c>
      <c r="AQ7" t="str">
        <f>_xlfn.IFNA(","&amp;VLOOKUP($A7*1000+AQ$3,奖励辅助!$B:$M,12,FALSE),"")</f>
        <v/>
      </c>
      <c r="AR7" t="str">
        <f>_xlfn.IFNA(","&amp;VLOOKUP($A7*1000+AR$3,奖励辅助!$B:$M,12,FALSE),"")</f>
        <v/>
      </c>
      <c r="AS7" t="str">
        <f>_xlfn.IFNA(","&amp;VLOOKUP($A7*1000+AS$3,奖励辅助!$B:$M,12,FALSE),"")</f>
        <v/>
      </c>
      <c r="AT7" t="str">
        <f>_xlfn.IFNA(","&amp;VLOOKUP($A7*1000+AT$3,奖励辅助!$B:$M,12,FALSE),"")</f>
        <v/>
      </c>
      <c r="AU7" t="str">
        <f>_xlfn.IFNA(","&amp;VLOOKUP($A7*1000+AU$3,奖励辅助!$B:$M,12,FALSE),"")</f>
        <v/>
      </c>
      <c r="AV7" t="str">
        <f>_xlfn.IFNA(","&amp;VLOOKUP($A7*1000+AV$3,奖励辅助!$B:$M,12,FALSE),"")</f>
        <v/>
      </c>
      <c r="AW7" t="str">
        <f>_xlfn.IFNA(","&amp;VLOOKUP($A7*1000+AW$3,奖励辅助!$B:$M,12,FALSE),"")</f>
        <v/>
      </c>
      <c r="AX7" t="str">
        <f>_xlfn.IFNA(","&amp;VLOOKUP($A7*1000+AX$3,奖励辅助!$B:$M,12,FALSE),"")</f>
        <v/>
      </c>
      <c r="AY7" t="str">
        <f>_xlfn.IFNA(","&amp;VLOOKUP($A7*1000+AY$3,奖励辅助!$B:$M,12,FALSE),"")</f>
        <v/>
      </c>
      <c r="AZ7" t="str">
        <f>_xlfn.IFNA(","&amp;VLOOKUP($A7*1000+AZ$3,奖励辅助!$B:$M,12,FALSE),"")</f>
        <v/>
      </c>
      <c r="BA7" t="str">
        <f>_xlfn.IFNA(","&amp;VLOOKUP($A7*1000+BA$3,奖励辅助!$B:$M,12,FALSE),"")</f>
        <v/>
      </c>
      <c r="BB7" t="str">
        <f>_xlfn.IFNA(","&amp;VLOOKUP($A7*1000+BB$3,奖励辅助!$B:$M,12,FALSE),"")</f>
        <v/>
      </c>
      <c r="BC7" t="str">
        <f>_xlfn.IFNA(","&amp;VLOOKUP($A7*1000+BC$3,奖励辅助!$B:$M,12,FALSE),"")</f>
        <v/>
      </c>
      <c r="BD7" t="str">
        <f>_xlfn.IFNA(","&amp;VLOOKUP($A7*1000+BD$3,奖励辅助!$B:$M,12,FALSE),"")</f>
        <v/>
      </c>
    </row>
    <row r="8" spans="1:56" x14ac:dyDescent="0.15">
      <c r="A8">
        <v>330005</v>
      </c>
      <c r="B8" s="1" t="s">
        <v>180</v>
      </c>
      <c r="C8" s="1" t="s">
        <v>180</v>
      </c>
      <c r="D8" s="3" t="str">
        <f t="shared" si="0"/>
        <v>[{"g":100,"i":[{"t":"i","i":21002,"c":25,"tr":0}]}]</v>
      </c>
      <c r="E8" s="2">
        <v>2</v>
      </c>
      <c r="F8" s="2">
        <v>2</v>
      </c>
      <c r="G8" t="str">
        <f>VLOOKUP($A8*1000+G$3,奖励辅助!$B:$M,12,FALSE)</f>
        <v>{"g":100,"i":[{"t":"i","i":21002,"c":25,"tr":0}]}</v>
      </c>
      <c r="H8" t="str">
        <f>_xlfn.IFNA(","&amp;VLOOKUP($A8*1000+H$3,奖励辅助!$B:$M,12,FALSE),"")</f>
        <v/>
      </c>
      <c r="I8" t="str">
        <f>_xlfn.IFNA(","&amp;VLOOKUP($A8*1000+I$3,奖励辅助!$B:$M,12,FALSE),"")</f>
        <v/>
      </c>
      <c r="J8" t="str">
        <f>_xlfn.IFNA(","&amp;VLOOKUP($A8*1000+J$3,奖励辅助!$B:$M,12,FALSE),"")</f>
        <v/>
      </c>
      <c r="K8" t="str">
        <f>_xlfn.IFNA(","&amp;VLOOKUP($A8*1000+K$3,奖励辅助!$B:$M,12,FALSE),"")</f>
        <v/>
      </c>
      <c r="L8" t="str">
        <f>_xlfn.IFNA(","&amp;VLOOKUP($A8*1000+L$3,奖励辅助!$B:$M,12,FALSE),"")</f>
        <v/>
      </c>
      <c r="M8" t="str">
        <f>_xlfn.IFNA(","&amp;VLOOKUP($A8*1000+M$3,奖励辅助!$B:$M,12,FALSE),"")</f>
        <v/>
      </c>
      <c r="N8" t="str">
        <f>_xlfn.IFNA(","&amp;VLOOKUP($A8*1000+N$3,奖励辅助!$B:$M,12,FALSE),"")</f>
        <v/>
      </c>
      <c r="O8" t="str">
        <f>_xlfn.IFNA(","&amp;VLOOKUP($A8*1000+O$3,奖励辅助!$B:$M,12,FALSE),"")</f>
        <v/>
      </c>
      <c r="P8" t="str">
        <f>_xlfn.IFNA(","&amp;VLOOKUP($A8*1000+P$3,奖励辅助!$B:$M,12,FALSE),"")</f>
        <v/>
      </c>
      <c r="Q8" t="str">
        <f>_xlfn.IFNA(","&amp;VLOOKUP($A8*1000+Q$3,奖励辅助!$B:$M,12,FALSE),"")</f>
        <v/>
      </c>
      <c r="R8" t="str">
        <f>_xlfn.IFNA(","&amp;VLOOKUP($A8*1000+R$3,奖励辅助!$B:$M,12,FALSE),"")</f>
        <v/>
      </c>
      <c r="S8" t="str">
        <f>_xlfn.IFNA(","&amp;VLOOKUP($A8*1000+S$3,奖励辅助!$B:$M,12,FALSE),"")</f>
        <v/>
      </c>
      <c r="T8" t="str">
        <f>_xlfn.IFNA(","&amp;VLOOKUP($A8*1000+T$3,奖励辅助!$B:$M,12,FALSE),"")</f>
        <v/>
      </c>
      <c r="U8" t="str">
        <f>_xlfn.IFNA(","&amp;VLOOKUP($A8*1000+U$3,奖励辅助!$B:$M,12,FALSE),"")</f>
        <v/>
      </c>
      <c r="V8" t="str">
        <f>_xlfn.IFNA(","&amp;VLOOKUP($A8*1000+V$3,奖励辅助!$B:$M,12,FALSE),"")</f>
        <v/>
      </c>
      <c r="W8" t="str">
        <f>_xlfn.IFNA(","&amp;VLOOKUP($A8*1000+W$3,奖励辅助!$B:$M,12,FALSE),"")</f>
        <v/>
      </c>
      <c r="X8" t="str">
        <f>_xlfn.IFNA(","&amp;VLOOKUP($A8*1000+X$3,奖励辅助!$B:$M,12,FALSE),"")</f>
        <v/>
      </c>
      <c r="Y8" t="str">
        <f>_xlfn.IFNA(","&amp;VLOOKUP($A8*1000+Y$3,奖励辅助!$B:$M,12,FALSE),"")</f>
        <v/>
      </c>
      <c r="Z8" t="str">
        <f>_xlfn.IFNA(","&amp;VLOOKUP($A8*1000+Z$3,奖励辅助!$B:$M,12,FALSE),"")</f>
        <v/>
      </c>
      <c r="AA8" t="str">
        <f>_xlfn.IFNA(","&amp;VLOOKUP($A8*1000+AA$3,奖励辅助!$B:$M,12,FALSE),"")</f>
        <v/>
      </c>
      <c r="AB8" t="str">
        <f>_xlfn.IFNA(","&amp;VLOOKUP($A8*1000+AB$3,奖励辅助!$B:$M,12,FALSE),"")</f>
        <v/>
      </c>
      <c r="AC8" t="str">
        <f>_xlfn.IFNA(","&amp;VLOOKUP($A8*1000+AC$3,奖励辅助!$B:$M,12,FALSE),"")</f>
        <v/>
      </c>
      <c r="AD8" t="str">
        <f>_xlfn.IFNA(","&amp;VLOOKUP($A8*1000+AD$3,奖励辅助!$B:$M,12,FALSE),"")</f>
        <v/>
      </c>
      <c r="AE8" t="str">
        <f>_xlfn.IFNA(","&amp;VLOOKUP($A8*1000+AE$3,奖励辅助!$B:$M,12,FALSE),"")</f>
        <v/>
      </c>
      <c r="AF8" t="str">
        <f>_xlfn.IFNA(","&amp;VLOOKUP($A8*1000+AF$3,奖励辅助!$B:$M,12,FALSE),"")</f>
        <v/>
      </c>
      <c r="AG8" t="str">
        <f>_xlfn.IFNA(","&amp;VLOOKUP($A8*1000+AG$3,奖励辅助!$B:$M,12,FALSE),"")</f>
        <v/>
      </c>
      <c r="AH8" t="str">
        <f>_xlfn.IFNA(","&amp;VLOOKUP($A8*1000+AH$3,奖励辅助!$B:$M,12,FALSE),"")</f>
        <v/>
      </c>
      <c r="AI8" t="str">
        <f>_xlfn.IFNA(","&amp;VLOOKUP($A8*1000+AI$3,奖励辅助!$B:$M,12,FALSE),"")</f>
        <v/>
      </c>
      <c r="AJ8" t="str">
        <f>_xlfn.IFNA(","&amp;VLOOKUP($A8*1000+AJ$3,奖励辅助!$B:$M,12,FALSE),"")</f>
        <v/>
      </c>
      <c r="AK8" t="str">
        <f>_xlfn.IFNA(","&amp;VLOOKUP($A8*1000+AK$3,奖励辅助!$B:$M,12,FALSE),"")</f>
        <v/>
      </c>
      <c r="AL8" t="str">
        <f>_xlfn.IFNA(","&amp;VLOOKUP($A8*1000+AL$3,奖励辅助!$B:$M,12,FALSE),"")</f>
        <v/>
      </c>
      <c r="AM8" t="str">
        <f>_xlfn.IFNA(","&amp;VLOOKUP($A8*1000+AM$3,奖励辅助!$B:$M,12,FALSE),"")</f>
        <v/>
      </c>
      <c r="AN8" t="str">
        <f>_xlfn.IFNA(","&amp;VLOOKUP($A8*1000+AN$3,奖励辅助!$B:$M,12,FALSE),"")</f>
        <v/>
      </c>
      <c r="AO8" t="str">
        <f>_xlfn.IFNA(","&amp;VLOOKUP($A8*1000+AO$3,奖励辅助!$B:$M,12,FALSE),"")</f>
        <v/>
      </c>
      <c r="AP8" t="str">
        <f>_xlfn.IFNA(","&amp;VLOOKUP($A8*1000+AP$3,奖励辅助!$B:$M,12,FALSE),"")</f>
        <v/>
      </c>
      <c r="AQ8" t="str">
        <f>_xlfn.IFNA(","&amp;VLOOKUP($A8*1000+AQ$3,奖励辅助!$B:$M,12,FALSE),"")</f>
        <v/>
      </c>
      <c r="AR8" t="str">
        <f>_xlfn.IFNA(","&amp;VLOOKUP($A8*1000+AR$3,奖励辅助!$B:$M,12,FALSE),"")</f>
        <v/>
      </c>
      <c r="AS8" t="str">
        <f>_xlfn.IFNA(","&amp;VLOOKUP($A8*1000+AS$3,奖励辅助!$B:$M,12,FALSE),"")</f>
        <v/>
      </c>
      <c r="AT8" t="str">
        <f>_xlfn.IFNA(","&amp;VLOOKUP($A8*1000+AT$3,奖励辅助!$B:$M,12,FALSE),"")</f>
        <v/>
      </c>
      <c r="AU8" t="str">
        <f>_xlfn.IFNA(","&amp;VLOOKUP($A8*1000+AU$3,奖励辅助!$B:$M,12,FALSE),"")</f>
        <v/>
      </c>
      <c r="AV8" t="str">
        <f>_xlfn.IFNA(","&amp;VLOOKUP($A8*1000+AV$3,奖励辅助!$B:$M,12,FALSE),"")</f>
        <v/>
      </c>
      <c r="AW8" t="str">
        <f>_xlfn.IFNA(","&amp;VLOOKUP($A8*1000+AW$3,奖励辅助!$B:$M,12,FALSE),"")</f>
        <v/>
      </c>
      <c r="AX8" t="str">
        <f>_xlfn.IFNA(","&amp;VLOOKUP($A8*1000+AX$3,奖励辅助!$B:$M,12,FALSE),"")</f>
        <v/>
      </c>
      <c r="AY8" t="str">
        <f>_xlfn.IFNA(","&amp;VLOOKUP($A8*1000+AY$3,奖励辅助!$B:$M,12,FALSE),"")</f>
        <v/>
      </c>
      <c r="AZ8" t="str">
        <f>_xlfn.IFNA(","&amp;VLOOKUP($A8*1000+AZ$3,奖励辅助!$B:$M,12,FALSE),"")</f>
        <v/>
      </c>
      <c r="BA8" t="str">
        <f>_xlfn.IFNA(","&amp;VLOOKUP($A8*1000+BA$3,奖励辅助!$B:$M,12,FALSE),"")</f>
        <v/>
      </c>
      <c r="BB8" t="str">
        <f>_xlfn.IFNA(","&amp;VLOOKUP($A8*1000+BB$3,奖励辅助!$B:$M,12,FALSE),"")</f>
        <v/>
      </c>
      <c r="BC8" t="str">
        <f>_xlfn.IFNA(","&amp;VLOOKUP($A8*1000+BC$3,奖励辅助!$B:$M,12,FALSE),"")</f>
        <v/>
      </c>
      <c r="BD8" t="str">
        <f>_xlfn.IFNA(","&amp;VLOOKUP($A8*1000+BD$3,奖励辅助!$B:$M,12,FALSE),"")</f>
        <v/>
      </c>
    </row>
    <row r="9" spans="1:56" x14ac:dyDescent="0.15">
      <c r="D9" s="3"/>
      <c r="AD9" t="str">
        <f>_xlfn.IFNA(","&amp;VLOOKUP($A9*1000+AD$3,奖励辅助!$B:$M,12,FALSE),"")</f>
        <v/>
      </c>
      <c r="AE9" t="str">
        <f>_xlfn.IFNA(","&amp;VLOOKUP($A9*1000+AE$3,奖励辅助!$B:$M,12,FALSE),"")</f>
        <v/>
      </c>
      <c r="AF9" t="str">
        <f>_xlfn.IFNA(","&amp;VLOOKUP($A9*1000+AF$3,奖励辅助!$B:$M,12,FALSE),"")</f>
        <v/>
      </c>
      <c r="AG9" t="str">
        <f>_xlfn.IFNA(","&amp;VLOOKUP($A9*1000+AG$3,奖励辅助!$B:$M,12,FALSE),"")</f>
        <v/>
      </c>
      <c r="AH9" t="str">
        <f>_xlfn.IFNA(","&amp;VLOOKUP($A9*1000+AH$3,奖励辅助!$B:$M,12,FALSE),"")</f>
        <v/>
      </c>
      <c r="AI9" t="str">
        <f>_xlfn.IFNA(","&amp;VLOOKUP($A9*1000+AI$3,奖励辅助!$B:$M,12,FALSE),"")</f>
        <v/>
      </c>
      <c r="AJ9" t="str">
        <f>_xlfn.IFNA(","&amp;VLOOKUP($A9*1000+AJ$3,奖励辅助!$B:$M,12,FALSE),"")</f>
        <v/>
      </c>
      <c r="AK9" t="str">
        <f>_xlfn.IFNA(","&amp;VLOOKUP($A9*1000+AK$3,奖励辅助!$B:$M,12,FALSE),"")</f>
        <v/>
      </c>
      <c r="AL9" t="str">
        <f>_xlfn.IFNA(","&amp;VLOOKUP($A9*1000+AL$3,奖励辅助!$B:$M,12,FALSE),"")</f>
        <v/>
      </c>
      <c r="AM9" t="str">
        <f>_xlfn.IFNA(","&amp;VLOOKUP($A9*1000+AM$3,奖励辅助!$B:$M,12,FALSE),"")</f>
        <v/>
      </c>
      <c r="AN9" t="str">
        <f>_xlfn.IFNA(","&amp;VLOOKUP($A9*1000+AN$3,奖励辅助!$B:$M,12,FALSE),"")</f>
        <v/>
      </c>
      <c r="AO9" t="str">
        <f>_xlfn.IFNA(","&amp;VLOOKUP($A9*1000+AO$3,奖励辅助!$B:$M,12,FALSE),"")</f>
        <v/>
      </c>
      <c r="AP9" t="str">
        <f>_xlfn.IFNA(","&amp;VLOOKUP($A9*1000+AP$3,奖励辅助!$B:$M,12,FALSE),"")</f>
        <v/>
      </c>
      <c r="AQ9" t="str">
        <f>_xlfn.IFNA(","&amp;VLOOKUP($A9*1000+AQ$3,奖励辅助!$B:$M,12,FALSE),"")</f>
        <v/>
      </c>
      <c r="AR9" t="str">
        <f>_xlfn.IFNA(","&amp;VLOOKUP($A9*1000+AR$3,奖励辅助!$B:$M,12,FALSE),"")</f>
        <v/>
      </c>
      <c r="AS9" t="str">
        <f>_xlfn.IFNA(","&amp;VLOOKUP($A9*1000+AS$3,奖励辅助!$B:$M,12,FALSE),"")</f>
        <v/>
      </c>
      <c r="AT9" t="str">
        <f>_xlfn.IFNA(","&amp;VLOOKUP($A9*1000+AT$3,奖励辅助!$B:$M,12,FALSE),"")</f>
        <v/>
      </c>
      <c r="AU9" t="str">
        <f>_xlfn.IFNA(","&amp;VLOOKUP($A9*1000+AU$3,奖励辅助!$B:$M,12,FALSE),"")</f>
        <v/>
      </c>
      <c r="AV9" t="str">
        <f>_xlfn.IFNA(","&amp;VLOOKUP($A9*1000+AV$3,奖励辅助!$B:$M,12,FALSE),"")</f>
        <v/>
      </c>
      <c r="AW9" t="str">
        <f>_xlfn.IFNA(","&amp;VLOOKUP($A9*1000+AW$3,奖励辅助!$B:$M,12,FALSE),"")</f>
        <v/>
      </c>
      <c r="AX9" t="str">
        <f>_xlfn.IFNA(","&amp;VLOOKUP($A9*1000+AX$3,奖励辅助!$B:$M,12,FALSE),"")</f>
        <v/>
      </c>
      <c r="AY9" t="str">
        <f>_xlfn.IFNA(","&amp;VLOOKUP($A9*1000+AY$3,奖励辅助!$B:$M,12,FALSE),"")</f>
        <v/>
      </c>
      <c r="AZ9" t="str">
        <f>_xlfn.IFNA(","&amp;VLOOKUP($A9*1000+AZ$3,奖励辅助!$B:$M,12,FALSE),"")</f>
        <v/>
      </c>
      <c r="BA9" t="str">
        <f>_xlfn.IFNA(","&amp;VLOOKUP($A9*1000+BA$3,奖励辅助!$B:$M,12,FALSE),"")</f>
        <v/>
      </c>
      <c r="BB9" t="str">
        <f>_xlfn.IFNA(","&amp;VLOOKUP($A9*1000+BB$3,奖励辅助!$B:$M,12,FALSE),"")</f>
        <v/>
      </c>
      <c r="BC9" t="str">
        <f>_xlfn.IFNA(","&amp;VLOOKUP($A9*1000+BC$3,奖励辅助!$B:$M,12,FALSE),"")</f>
        <v/>
      </c>
      <c r="BD9" t="str">
        <f>_xlfn.IFNA(","&amp;VLOOKUP($A9*1000+BD$3,奖励辅助!$B:$M,12,FALSE),"")</f>
        <v/>
      </c>
    </row>
    <row r="10" spans="1:56" x14ac:dyDescent="0.15">
      <c r="AD10" t="str">
        <f>_xlfn.IFNA(","&amp;VLOOKUP($A10*1000+AD$3,奖励辅助!$B:$M,12,FALSE),"")</f>
        <v/>
      </c>
      <c r="AE10" t="str">
        <f>_xlfn.IFNA(","&amp;VLOOKUP($A10*1000+AE$3,奖励辅助!$B:$M,12,FALSE),"")</f>
        <v/>
      </c>
      <c r="AF10" t="str">
        <f>_xlfn.IFNA(","&amp;VLOOKUP($A10*1000+AF$3,奖励辅助!$B:$M,12,FALSE),"")</f>
        <v/>
      </c>
      <c r="AG10" t="str">
        <f>_xlfn.IFNA(","&amp;VLOOKUP($A10*1000+AG$3,奖励辅助!$B:$M,12,FALSE),"")</f>
        <v/>
      </c>
      <c r="AH10" t="str">
        <f>_xlfn.IFNA(","&amp;VLOOKUP($A10*1000+AH$3,奖励辅助!$B:$M,12,FALSE),"")</f>
        <v/>
      </c>
      <c r="AI10" t="str">
        <f>_xlfn.IFNA(","&amp;VLOOKUP($A10*1000+AI$3,奖励辅助!$B:$M,12,FALSE),"")</f>
        <v/>
      </c>
      <c r="AJ10" t="str">
        <f>_xlfn.IFNA(","&amp;VLOOKUP($A10*1000+AJ$3,奖励辅助!$B:$M,12,FALSE),"")</f>
        <v/>
      </c>
      <c r="AK10" t="str">
        <f>_xlfn.IFNA(","&amp;VLOOKUP($A10*1000+AK$3,奖励辅助!$B:$M,12,FALSE),"")</f>
        <v/>
      </c>
      <c r="AL10" t="str">
        <f>_xlfn.IFNA(","&amp;VLOOKUP($A10*1000+AL$3,奖励辅助!$B:$M,12,FALSE),"")</f>
        <v/>
      </c>
      <c r="AM10" t="str">
        <f>_xlfn.IFNA(","&amp;VLOOKUP($A10*1000+AM$3,奖励辅助!$B:$M,12,FALSE),"")</f>
        <v/>
      </c>
      <c r="AN10" t="str">
        <f>_xlfn.IFNA(","&amp;VLOOKUP($A10*1000+AN$3,奖励辅助!$B:$M,12,FALSE),"")</f>
        <v/>
      </c>
      <c r="AO10" t="str">
        <f>_xlfn.IFNA(","&amp;VLOOKUP($A10*1000+AO$3,奖励辅助!$B:$M,12,FALSE),"")</f>
        <v/>
      </c>
      <c r="AP10" t="str">
        <f>_xlfn.IFNA(","&amp;VLOOKUP($A10*1000+AP$3,奖励辅助!$B:$M,12,FALSE),"")</f>
        <v/>
      </c>
      <c r="AQ10" t="str">
        <f>_xlfn.IFNA(","&amp;VLOOKUP($A10*1000+AQ$3,奖励辅助!$B:$M,12,FALSE),"")</f>
        <v/>
      </c>
      <c r="AR10" t="str">
        <f>_xlfn.IFNA(","&amp;VLOOKUP($A10*1000+AR$3,奖励辅助!$B:$M,12,FALSE),"")</f>
        <v/>
      </c>
      <c r="AS10" t="str">
        <f>_xlfn.IFNA(","&amp;VLOOKUP($A10*1000+AS$3,奖励辅助!$B:$M,12,FALSE),"")</f>
        <v/>
      </c>
      <c r="AT10" t="str">
        <f>_xlfn.IFNA(","&amp;VLOOKUP($A10*1000+AT$3,奖励辅助!$B:$M,12,FALSE),"")</f>
        <v/>
      </c>
      <c r="AU10" t="str">
        <f>_xlfn.IFNA(","&amp;VLOOKUP($A10*1000+AU$3,奖励辅助!$B:$M,12,FALSE),"")</f>
        <v/>
      </c>
      <c r="AV10" t="str">
        <f>_xlfn.IFNA(","&amp;VLOOKUP($A10*1000+AV$3,奖励辅助!$B:$M,12,FALSE),"")</f>
        <v/>
      </c>
      <c r="AW10" t="str">
        <f>_xlfn.IFNA(","&amp;VLOOKUP($A10*1000+AW$3,奖励辅助!$B:$M,12,FALSE),"")</f>
        <v/>
      </c>
      <c r="AX10" t="str">
        <f>_xlfn.IFNA(","&amp;VLOOKUP($A10*1000+AX$3,奖励辅助!$B:$M,12,FALSE),"")</f>
        <v/>
      </c>
      <c r="AY10" t="str">
        <f>_xlfn.IFNA(","&amp;VLOOKUP($A10*1000+AY$3,奖励辅助!$B:$M,12,FALSE),"")</f>
        <v/>
      </c>
      <c r="AZ10" t="str">
        <f>_xlfn.IFNA(","&amp;VLOOKUP($A10*1000+AZ$3,奖励辅助!$B:$M,12,FALSE),"")</f>
        <v/>
      </c>
      <c r="BA10" t="str">
        <f>_xlfn.IFNA(","&amp;VLOOKUP($A10*1000+BA$3,奖励辅助!$B:$M,12,FALSE),"")</f>
        <v/>
      </c>
      <c r="BB10" t="str">
        <f>_xlfn.IFNA(","&amp;VLOOKUP($A10*1000+BB$3,奖励辅助!$B:$M,12,FALSE),"")</f>
        <v/>
      </c>
      <c r="BC10" t="str">
        <f>_xlfn.IFNA(","&amp;VLOOKUP($A10*1000+BC$3,奖励辅助!$B:$M,12,FALSE),"")</f>
        <v/>
      </c>
      <c r="BD10" t="str">
        <f>_xlfn.IFNA(","&amp;VLOOKUP($A10*1000+BD$3,奖励辅助!$B:$M,12,FALSE),"")</f>
        <v/>
      </c>
    </row>
    <row r="11" spans="1:56" x14ac:dyDescent="0.15">
      <c r="AD11" t="str">
        <f>_xlfn.IFNA(","&amp;VLOOKUP($A11*1000+AD$3,奖励辅助!$B:$M,12,FALSE),"")</f>
        <v/>
      </c>
      <c r="AE11" t="str">
        <f>_xlfn.IFNA(","&amp;VLOOKUP($A11*1000+AE$3,奖励辅助!$B:$M,12,FALSE),"")</f>
        <v/>
      </c>
      <c r="AF11" t="str">
        <f>_xlfn.IFNA(","&amp;VLOOKUP($A11*1000+AF$3,奖励辅助!$B:$M,12,FALSE),"")</f>
        <v/>
      </c>
      <c r="AG11" t="str">
        <f>_xlfn.IFNA(","&amp;VLOOKUP($A11*1000+AG$3,奖励辅助!$B:$M,12,FALSE),"")</f>
        <v/>
      </c>
      <c r="AH11" t="str">
        <f>_xlfn.IFNA(","&amp;VLOOKUP($A11*1000+AH$3,奖励辅助!$B:$M,12,FALSE),"")</f>
        <v/>
      </c>
      <c r="AI11" t="str">
        <f>_xlfn.IFNA(","&amp;VLOOKUP($A11*1000+AI$3,奖励辅助!$B:$M,12,FALSE),"")</f>
        <v/>
      </c>
      <c r="AJ11" t="str">
        <f>_xlfn.IFNA(","&amp;VLOOKUP($A11*1000+AJ$3,奖励辅助!$B:$M,12,FALSE),"")</f>
        <v/>
      </c>
      <c r="AK11" t="str">
        <f>_xlfn.IFNA(","&amp;VLOOKUP($A11*1000+AK$3,奖励辅助!$B:$M,12,FALSE),"")</f>
        <v/>
      </c>
      <c r="AL11" t="str">
        <f>_xlfn.IFNA(","&amp;VLOOKUP($A11*1000+AL$3,奖励辅助!$B:$M,12,FALSE),"")</f>
        <v/>
      </c>
      <c r="AM11" t="str">
        <f>_xlfn.IFNA(","&amp;VLOOKUP($A11*1000+AM$3,奖励辅助!$B:$M,12,FALSE),"")</f>
        <v/>
      </c>
      <c r="AN11" t="str">
        <f>_xlfn.IFNA(","&amp;VLOOKUP($A11*1000+AN$3,奖励辅助!$B:$M,12,FALSE),"")</f>
        <v/>
      </c>
      <c r="AO11" t="str">
        <f>_xlfn.IFNA(","&amp;VLOOKUP($A11*1000+AO$3,奖励辅助!$B:$M,12,FALSE),"")</f>
        <v/>
      </c>
      <c r="AP11" t="str">
        <f>_xlfn.IFNA(","&amp;VLOOKUP($A11*1000+AP$3,奖励辅助!$B:$M,12,FALSE),"")</f>
        <v/>
      </c>
      <c r="AQ11" t="str">
        <f>_xlfn.IFNA(","&amp;VLOOKUP($A11*1000+AQ$3,奖励辅助!$B:$M,12,FALSE),"")</f>
        <v/>
      </c>
      <c r="AR11" t="str">
        <f>_xlfn.IFNA(","&amp;VLOOKUP($A11*1000+AR$3,奖励辅助!$B:$M,12,FALSE),"")</f>
        <v/>
      </c>
      <c r="AS11" t="str">
        <f>_xlfn.IFNA(","&amp;VLOOKUP($A11*1000+AS$3,奖励辅助!$B:$M,12,FALSE),"")</f>
        <v/>
      </c>
      <c r="AT11" t="str">
        <f>_xlfn.IFNA(","&amp;VLOOKUP($A11*1000+AT$3,奖励辅助!$B:$M,12,FALSE),"")</f>
        <v/>
      </c>
      <c r="AU11" t="str">
        <f>_xlfn.IFNA(","&amp;VLOOKUP($A11*1000+AU$3,奖励辅助!$B:$M,12,FALSE),"")</f>
        <v/>
      </c>
      <c r="AV11" t="str">
        <f>_xlfn.IFNA(","&amp;VLOOKUP($A11*1000+AV$3,奖励辅助!$B:$M,12,FALSE),"")</f>
        <v/>
      </c>
      <c r="AW11" t="str">
        <f>_xlfn.IFNA(","&amp;VLOOKUP($A11*1000+AW$3,奖励辅助!$B:$M,12,FALSE),"")</f>
        <v/>
      </c>
      <c r="AX11" t="str">
        <f>_xlfn.IFNA(","&amp;VLOOKUP($A11*1000+AX$3,奖励辅助!$B:$M,12,FALSE),"")</f>
        <v/>
      </c>
      <c r="AY11" t="str">
        <f>_xlfn.IFNA(","&amp;VLOOKUP($A11*1000+AY$3,奖励辅助!$B:$M,12,FALSE),"")</f>
        <v/>
      </c>
      <c r="AZ11" t="str">
        <f>_xlfn.IFNA(","&amp;VLOOKUP($A11*1000+AZ$3,奖励辅助!$B:$M,12,FALSE),"")</f>
        <v/>
      </c>
      <c r="BA11" t="str">
        <f>_xlfn.IFNA(","&amp;VLOOKUP($A11*1000+BA$3,奖励辅助!$B:$M,12,FALSE),"")</f>
        <v/>
      </c>
      <c r="BB11" t="str">
        <f>_xlfn.IFNA(","&amp;VLOOKUP($A11*1000+BB$3,奖励辅助!$B:$M,12,FALSE),"")</f>
        <v/>
      </c>
      <c r="BC11" t="str">
        <f>_xlfn.IFNA(","&amp;VLOOKUP($A11*1000+BC$3,奖励辅助!$B:$M,12,FALSE),"")</f>
        <v/>
      </c>
      <c r="BD11" t="str">
        <f>_xlfn.IFNA(","&amp;VLOOKUP($A11*1000+BD$3,奖励辅助!$B:$M,12,FALSE),"")</f>
        <v/>
      </c>
    </row>
    <row r="12" spans="1:56" x14ac:dyDescent="0.15">
      <c r="AD12" t="str">
        <f>_xlfn.IFNA(","&amp;VLOOKUP($A12*1000+AD$3,奖励辅助!$B:$M,12,FALSE),"")</f>
        <v/>
      </c>
      <c r="AE12" t="str">
        <f>_xlfn.IFNA(","&amp;VLOOKUP($A12*1000+AE$3,奖励辅助!$B:$M,12,FALSE),"")</f>
        <v/>
      </c>
      <c r="AF12" t="str">
        <f>_xlfn.IFNA(","&amp;VLOOKUP($A12*1000+AF$3,奖励辅助!$B:$M,12,FALSE),"")</f>
        <v/>
      </c>
      <c r="AG12" t="str">
        <f>_xlfn.IFNA(","&amp;VLOOKUP($A12*1000+AG$3,奖励辅助!$B:$M,12,FALSE),"")</f>
        <v/>
      </c>
      <c r="AH12" t="str">
        <f>_xlfn.IFNA(","&amp;VLOOKUP($A12*1000+AH$3,奖励辅助!$B:$M,12,FALSE),"")</f>
        <v/>
      </c>
      <c r="AI12" t="str">
        <f>_xlfn.IFNA(","&amp;VLOOKUP($A12*1000+AI$3,奖励辅助!$B:$M,12,FALSE),"")</f>
        <v/>
      </c>
      <c r="AJ12" t="str">
        <f>_xlfn.IFNA(","&amp;VLOOKUP($A12*1000+AJ$3,奖励辅助!$B:$M,12,FALSE),"")</f>
        <v/>
      </c>
      <c r="AK12" t="str">
        <f>_xlfn.IFNA(","&amp;VLOOKUP($A12*1000+AK$3,奖励辅助!$B:$M,12,FALSE),"")</f>
        <v/>
      </c>
      <c r="AL12" t="str">
        <f>_xlfn.IFNA(","&amp;VLOOKUP($A12*1000+AL$3,奖励辅助!$B:$M,12,FALSE),"")</f>
        <v/>
      </c>
      <c r="AM12" t="str">
        <f>_xlfn.IFNA(","&amp;VLOOKUP($A12*1000+AM$3,奖励辅助!$B:$M,12,FALSE),"")</f>
        <v/>
      </c>
      <c r="AN12" t="str">
        <f>_xlfn.IFNA(","&amp;VLOOKUP($A12*1000+AN$3,奖励辅助!$B:$M,12,FALSE),"")</f>
        <v/>
      </c>
      <c r="AO12" t="str">
        <f>_xlfn.IFNA(","&amp;VLOOKUP($A12*1000+AO$3,奖励辅助!$B:$M,12,FALSE),"")</f>
        <v/>
      </c>
      <c r="AP12" t="str">
        <f>_xlfn.IFNA(","&amp;VLOOKUP($A12*1000+AP$3,奖励辅助!$B:$M,12,FALSE),"")</f>
        <v/>
      </c>
      <c r="AQ12" t="str">
        <f>_xlfn.IFNA(","&amp;VLOOKUP($A12*1000+AQ$3,奖励辅助!$B:$M,12,FALSE),"")</f>
        <v/>
      </c>
      <c r="AR12" t="str">
        <f>_xlfn.IFNA(","&amp;VLOOKUP($A12*1000+AR$3,奖励辅助!$B:$M,12,FALSE),"")</f>
        <v/>
      </c>
      <c r="AS12" t="str">
        <f>_xlfn.IFNA(","&amp;VLOOKUP($A12*1000+AS$3,奖励辅助!$B:$M,12,FALSE),"")</f>
        <v/>
      </c>
      <c r="AT12" t="str">
        <f>_xlfn.IFNA(","&amp;VLOOKUP($A12*1000+AT$3,奖励辅助!$B:$M,12,FALSE),"")</f>
        <v/>
      </c>
      <c r="AU12" t="str">
        <f>_xlfn.IFNA(","&amp;VLOOKUP($A12*1000+AU$3,奖励辅助!$B:$M,12,FALSE),"")</f>
        <v/>
      </c>
      <c r="AV12" t="str">
        <f>_xlfn.IFNA(","&amp;VLOOKUP($A12*1000+AV$3,奖励辅助!$B:$M,12,FALSE),"")</f>
        <v/>
      </c>
      <c r="AW12" t="str">
        <f>_xlfn.IFNA(","&amp;VLOOKUP($A12*1000+AW$3,奖励辅助!$B:$M,12,FALSE),"")</f>
        <v/>
      </c>
      <c r="AX12" t="str">
        <f>_xlfn.IFNA(","&amp;VLOOKUP($A12*1000+AX$3,奖励辅助!$B:$M,12,FALSE),"")</f>
        <v/>
      </c>
      <c r="AY12" t="str">
        <f>_xlfn.IFNA(","&amp;VLOOKUP($A12*1000+AY$3,奖励辅助!$B:$M,12,FALSE),"")</f>
        <v/>
      </c>
    </row>
    <row r="13" spans="1:56" x14ac:dyDescent="0.15">
      <c r="AD13" t="str">
        <f>_xlfn.IFNA(","&amp;VLOOKUP($A13*1000+AD$3,奖励辅助!$B:$M,12,FALSE),"")</f>
        <v/>
      </c>
      <c r="AE13" t="str">
        <f>_xlfn.IFNA(","&amp;VLOOKUP($A13*1000+AE$3,奖励辅助!$B:$M,12,FALSE),"")</f>
        <v/>
      </c>
      <c r="AF13" t="str">
        <f>_xlfn.IFNA(","&amp;VLOOKUP($A13*1000+AF$3,奖励辅助!$B:$M,12,FALSE),"")</f>
        <v/>
      </c>
      <c r="AG13" t="str">
        <f>_xlfn.IFNA(","&amp;VLOOKUP($A13*1000+AG$3,奖励辅助!$B:$M,12,FALSE),"")</f>
        <v/>
      </c>
      <c r="AH13" t="str">
        <f>_xlfn.IFNA(","&amp;VLOOKUP($A13*1000+AH$3,奖励辅助!$B:$M,12,FALSE),"")</f>
        <v/>
      </c>
      <c r="AI13" t="str">
        <f>_xlfn.IFNA(","&amp;VLOOKUP($A13*1000+AI$3,奖励辅助!$B:$M,12,FALSE),"")</f>
        <v/>
      </c>
      <c r="AJ13" t="str">
        <f>_xlfn.IFNA(","&amp;VLOOKUP($A13*1000+AJ$3,奖励辅助!$B:$M,12,FALSE),"")</f>
        <v/>
      </c>
      <c r="AK13" t="str">
        <f>_xlfn.IFNA(","&amp;VLOOKUP($A13*1000+AK$3,奖励辅助!$B:$M,12,FALSE),"")</f>
        <v/>
      </c>
      <c r="AL13" t="str">
        <f>_xlfn.IFNA(","&amp;VLOOKUP($A13*1000+AL$3,奖励辅助!$B:$M,12,FALSE),"")</f>
        <v/>
      </c>
      <c r="AM13" t="str">
        <f>_xlfn.IFNA(","&amp;VLOOKUP($A13*1000+AM$3,奖励辅助!$B:$M,12,FALSE),"")</f>
        <v/>
      </c>
      <c r="AN13" t="str">
        <f>_xlfn.IFNA(","&amp;VLOOKUP($A13*1000+AN$3,奖励辅助!$B:$M,12,FALSE),"")</f>
        <v/>
      </c>
      <c r="AO13" t="str">
        <f>_xlfn.IFNA(","&amp;VLOOKUP($A13*1000+AO$3,奖励辅助!$B:$M,12,FALSE),"")</f>
        <v/>
      </c>
      <c r="AP13" t="str">
        <f>_xlfn.IFNA(","&amp;VLOOKUP($A13*1000+AP$3,奖励辅助!$B:$M,12,FALSE),"")</f>
        <v/>
      </c>
      <c r="AQ13" t="str">
        <f>_xlfn.IFNA(","&amp;VLOOKUP($A13*1000+AQ$3,奖励辅助!$B:$M,12,FALSE),"")</f>
        <v/>
      </c>
      <c r="AR13" t="str">
        <f>_xlfn.IFNA(","&amp;VLOOKUP($A13*1000+AR$3,奖励辅助!$B:$M,12,FALSE),"")</f>
        <v/>
      </c>
      <c r="AS13" t="str">
        <f>_xlfn.IFNA(","&amp;VLOOKUP($A13*1000+AS$3,奖励辅助!$B:$M,12,FALSE),"")</f>
        <v/>
      </c>
      <c r="AT13" t="str">
        <f>_xlfn.IFNA(","&amp;VLOOKUP($A13*1000+AT$3,奖励辅助!$B:$M,12,FALSE),"")</f>
        <v/>
      </c>
      <c r="AU13" t="str">
        <f>_xlfn.IFNA(","&amp;VLOOKUP($A13*1000+AU$3,奖励辅助!$B:$M,12,FALSE),"")</f>
        <v/>
      </c>
      <c r="AV13" t="str">
        <f>_xlfn.IFNA(","&amp;VLOOKUP($A13*1000+AV$3,奖励辅助!$B:$M,12,FALSE),"")</f>
        <v/>
      </c>
      <c r="AW13" t="str">
        <f>_xlfn.IFNA(","&amp;VLOOKUP($A13*1000+AW$3,奖励辅助!$B:$M,12,FALSE),"")</f>
        <v/>
      </c>
      <c r="AX13" t="str">
        <f>_xlfn.IFNA(","&amp;VLOOKUP($A13*1000+AX$3,奖励辅助!$B:$M,12,FALSE),"")</f>
        <v/>
      </c>
      <c r="AY13" t="str">
        <f>_xlfn.IFNA(","&amp;VLOOKUP($A13*1000+AY$3,奖励辅助!$B:$M,12,FALSE),"")</f>
        <v/>
      </c>
    </row>
    <row r="22" spans="4:4" x14ac:dyDescent="0.15">
      <c r="D2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40" workbookViewId="0">
      <selection activeCell="G15" sqref="G15"/>
    </sheetView>
  </sheetViews>
  <sheetFormatPr baseColWidth="10" defaultRowHeight="15" x14ac:dyDescent="0.15"/>
  <cols>
    <col min="2" max="2" width="10.83203125" hidden="1" customWidth="1"/>
    <col min="6" max="6" width="102.6640625" customWidth="1"/>
    <col min="7" max="7" width="19.6640625" customWidth="1"/>
    <col min="9" max="9" width="14.5" bestFit="1" customWidth="1"/>
    <col min="10" max="10" width="19.5" bestFit="1" customWidth="1"/>
    <col min="11" max="11" width="15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219</v>
      </c>
      <c r="S1" t="s">
        <v>218</v>
      </c>
    </row>
    <row r="4" spans="1:19" x14ac:dyDescent="0.15">
      <c r="J4" s="4" t="s">
        <v>187</v>
      </c>
    </row>
    <row r="5" spans="1:19" x14ac:dyDescent="0.15">
      <c r="I5" s="4" t="s">
        <v>96</v>
      </c>
      <c r="J5" s="4"/>
      <c r="K5" s="4" t="s">
        <v>99</v>
      </c>
      <c r="L5" s="4"/>
    </row>
    <row r="6" spans="1:19" x14ac:dyDescent="0.15">
      <c r="I6" s="4" t="s">
        <v>97</v>
      </c>
      <c r="J6" s="4" t="s">
        <v>98</v>
      </c>
      <c r="K6" s="4" t="s">
        <v>100</v>
      </c>
      <c r="L6" s="4" t="s">
        <v>101</v>
      </c>
    </row>
    <row r="7" spans="1:19" x14ac:dyDescent="0.15">
      <c r="A7" t="s">
        <v>186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188</v>
      </c>
      <c r="H7" t="s">
        <v>94</v>
      </c>
    </row>
    <row r="8" spans="1:19" x14ac:dyDescent="0.15">
      <c r="A8">
        <f>E8/SUMIF(C:C,C8,E:E)</f>
        <v>1.8518518518518517E-2</v>
      </c>
      <c r="B8">
        <f>C8*1000+D8</f>
        <v>330001001</v>
      </c>
      <c r="C8">
        <v>330001</v>
      </c>
      <c r="D8">
        <v>1</v>
      </c>
      <c r="E8">
        <v>20</v>
      </c>
      <c r="F8" t="s">
        <v>174</v>
      </c>
      <c r="G8" t="s">
        <v>93</v>
      </c>
      <c r="H8">
        <v>5</v>
      </c>
      <c r="I8" t="str">
        <f>IF(E8=0,"",I$5&amp;E8&amp;I$6)</f>
        <v>{"g":20,"i":[</v>
      </c>
      <c r="J8" t="str">
        <f>R8&amp;S8</f>
        <v>{"t":"i","i":21003</v>
      </c>
      <c r="K8" t="str">
        <f>K$5&amp;H8&amp;K$6</f>
        <v>,"c":5,"tr":0}</v>
      </c>
      <c r="L8" t="str">
        <f>IF(I8="","",L$6)</f>
        <v>]}</v>
      </c>
      <c r="M8" t="str">
        <f>I8&amp;J8&amp;K8&amp;L8</f>
        <v>{"g":20,"i":[{"t":"i","i":21003,"c":5,"tr":0}]}</v>
      </c>
      <c r="R8" t="str">
        <f>VLOOKUP(G8,映射表!A:B,2,FALSE)</f>
        <v>{"t":"i","i":</v>
      </c>
      <c r="S8">
        <f>_xlfn.IFNA(VLOOKUP(F8,物品!B:C,2,FALSE),VLOOKUP(F8,物品!H:I,2,FALSE))</f>
        <v>21003</v>
      </c>
    </row>
    <row r="9" spans="1:19" x14ac:dyDescent="0.15">
      <c r="A9">
        <f>E9/SUMIF(C:C,C9,E:E)</f>
        <v>1.8518518518518517E-2</v>
      </c>
      <c r="B9">
        <f t="shared" ref="B9" si="0">C9*1000+D9</f>
        <v>330001002</v>
      </c>
      <c r="C9">
        <v>330001</v>
      </c>
      <c r="D9">
        <v>2</v>
      </c>
      <c r="E9">
        <v>20</v>
      </c>
      <c r="F9" t="s">
        <v>175</v>
      </c>
      <c r="G9" t="s">
        <v>93</v>
      </c>
      <c r="H9">
        <v>5</v>
      </c>
      <c r="I9" t="str">
        <f t="shared" ref="I9:I46" si="1">IF(E9=0,"",I$5&amp;E9&amp;I$6)</f>
        <v>{"g":20,"i":[</v>
      </c>
      <c r="J9" t="str">
        <f t="shared" ref="J9:J77" si="2">R9&amp;S9</f>
        <v>{"t":"i","i":21001</v>
      </c>
      <c r="K9" t="str">
        <f t="shared" ref="K9:K46" si="3">K$5&amp;H9&amp;K$6</f>
        <v>,"c":5,"tr":0}</v>
      </c>
      <c r="L9" t="str">
        <f t="shared" ref="L9:L46" si="4">IF(I9="","",L$6)</f>
        <v>]}</v>
      </c>
      <c r="M9" t="str">
        <f t="shared" ref="M9:M46" si="5">I9&amp;J9&amp;K9&amp;L9</f>
        <v>{"g":20,"i":[{"t":"i","i":21001,"c":5,"tr":0}]}</v>
      </c>
      <c r="R9" t="str">
        <f>VLOOKUP(G9,映射表!A:B,2,FALSE)</f>
        <v>{"t":"i","i":</v>
      </c>
      <c r="S9">
        <f>_xlfn.IFNA(VLOOKUP(F9,物品!B:C,2,FALSE),VLOOKUP(F9,物品!H:I,2,FALSE))</f>
        <v>21001</v>
      </c>
    </row>
    <row r="10" spans="1:19" x14ac:dyDescent="0.15">
      <c r="A10">
        <f>E10/SUMIF(C:C,C10,E:E)</f>
        <v>1.8518518518518517E-2</v>
      </c>
      <c r="B10">
        <f t="shared" ref="B10:B29" si="6">C10*1000+D10</f>
        <v>330001003</v>
      </c>
      <c r="C10">
        <v>330001</v>
      </c>
      <c r="D10">
        <v>3</v>
      </c>
      <c r="E10">
        <v>20</v>
      </c>
      <c r="F10" s="1" t="s">
        <v>132</v>
      </c>
      <c r="G10" t="s">
        <v>93</v>
      </c>
      <c r="H10">
        <v>5</v>
      </c>
      <c r="I10" t="str">
        <f t="shared" si="1"/>
        <v>{"g":20,"i":[</v>
      </c>
      <c r="J10" t="str">
        <f t="shared" si="2"/>
        <v>{"t":"i","i":21007</v>
      </c>
      <c r="K10" t="str">
        <f t="shared" si="3"/>
        <v>,"c":5,"tr":0}</v>
      </c>
      <c r="L10" t="str">
        <f t="shared" si="4"/>
        <v>]}</v>
      </c>
      <c r="M10" t="str">
        <f t="shared" si="5"/>
        <v>{"g":20,"i":[{"t":"i","i":21007,"c":5,"tr":0}]}</v>
      </c>
      <c r="R10" t="str">
        <f>VLOOKUP(G10,映射表!A:B,2,FALSE)</f>
        <v>{"t":"i","i":</v>
      </c>
      <c r="S10">
        <f>_xlfn.IFNA(VLOOKUP(F10,物品!B:C,2,FALSE),VLOOKUP(F10,物品!H:I,2,FALSE))</f>
        <v>21007</v>
      </c>
    </row>
    <row r="11" spans="1:19" x14ac:dyDescent="0.15">
      <c r="A11">
        <f>E11/SUMIF(C:C,C11,E:E)</f>
        <v>1.8518518518518517E-2</v>
      </c>
      <c r="B11">
        <f t="shared" si="6"/>
        <v>330001004</v>
      </c>
      <c r="C11">
        <v>330001</v>
      </c>
      <c r="D11">
        <v>4</v>
      </c>
      <c r="E11">
        <v>20</v>
      </c>
      <c r="F11" s="1" t="s">
        <v>133</v>
      </c>
      <c r="G11" t="s">
        <v>93</v>
      </c>
      <c r="H11">
        <v>5</v>
      </c>
      <c r="I11" t="str">
        <f t="shared" si="1"/>
        <v>{"g":20,"i":[</v>
      </c>
      <c r="J11" t="str">
        <f t="shared" si="2"/>
        <v>{"t":"i","i":21005</v>
      </c>
      <c r="K11" t="str">
        <f t="shared" si="3"/>
        <v>,"c":5,"tr":0}</v>
      </c>
      <c r="L11" t="str">
        <f t="shared" si="4"/>
        <v>]}</v>
      </c>
      <c r="M11" t="str">
        <f t="shared" si="5"/>
        <v>{"g":20,"i":[{"t":"i","i":21005,"c":5,"tr":0}]}</v>
      </c>
      <c r="R11" t="str">
        <f>VLOOKUP(G11,映射表!A:B,2,FALSE)</f>
        <v>{"t":"i","i":</v>
      </c>
      <c r="S11">
        <f>_xlfn.IFNA(VLOOKUP(F11,物品!B:C,2,FALSE),VLOOKUP(F11,物品!H:I,2,FALSE))</f>
        <v>21005</v>
      </c>
    </row>
    <row r="12" spans="1:19" x14ac:dyDescent="0.15">
      <c r="A12">
        <f>E12/SUMIF(C:C,C12,E:E)</f>
        <v>1.8518518518518517E-2</v>
      </c>
      <c r="B12">
        <f t="shared" si="6"/>
        <v>330001005</v>
      </c>
      <c r="C12">
        <v>330001</v>
      </c>
      <c r="D12">
        <v>5</v>
      </c>
      <c r="E12">
        <v>20</v>
      </c>
      <c r="F12" s="1" t="s">
        <v>134</v>
      </c>
      <c r="G12" t="s">
        <v>93</v>
      </c>
      <c r="H12">
        <v>5</v>
      </c>
      <c r="I12" t="str">
        <f t="shared" si="1"/>
        <v>{"g":20,"i":[</v>
      </c>
      <c r="J12" t="str">
        <f t="shared" si="2"/>
        <v>{"t":"i","i":21014</v>
      </c>
      <c r="K12" t="str">
        <f t="shared" si="3"/>
        <v>,"c":5,"tr":0}</v>
      </c>
      <c r="L12" t="str">
        <f t="shared" si="4"/>
        <v>]}</v>
      </c>
      <c r="M12" t="str">
        <f t="shared" si="5"/>
        <v>{"g":20,"i":[{"t":"i","i":21014,"c":5,"tr":0}]}</v>
      </c>
      <c r="R12" t="str">
        <f>VLOOKUP(G12,映射表!A:B,2,FALSE)</f>
        <v>{"t":"i","i":</v>
      </c>
      <c r="S12">
        <f>_xlfn.IFNA(VLOOKUP(F12,物品!B:C,2,FALSE),VLOOKUP(F12,物品!H:I,2,FALSE))</f>
        <v>21014</v>
      </c>
    </row>
    <row r="13" spans="1:19" x14ac:dyDescent="0.15">
      <c r="A13">
        <f>E13/SUMIF(C:C,C13,E:E)</f>
        <v>1.8518518518518517E-2</v>
      </c>
      <c r="B13">
        <f t="shared" si="6"/>
        <v>330001006</v>
      </c>
      <c r="C13">
        <v>330001</v>
      </c>
      <c r="D13">
        <v>6</v>
      </c>
      <c r="E13">
        <v>20</v>
      </c>
      <c r="F13" s="1" t="s">
        <v>135</v>
      </c>
      <c r="G13" t="s">
        <v>93</v>
      </c>
      <c r="H13">
        <v>5</v>
      </c>
      <c r="I13" t="str">
        <f t="shared" si="1"/>
        <v>{"g":20,"i":[</v>
      </c>
      <c r="J13" t="str">
        <f t="shared" si="2"/>
        <v>{"t":"i","i":21017</v>
      </c>
      <c r="K13" t="str">
        <f t="shared" si="3"/>
        <v>,"c":5,"tr":0}</v>
      </c>
      <c r="L13" t="str">
        <f t="shared" si="4"/>
        <v>]}</v>
      </c>
      <c r="M13" t="str">
        <f t="shared" si="5"/>
        <v>{"g":20,"i":[{"t":"i","i":21017,"c":5,"tr":0}]}</v>
      </c>
      <c r="R13" t="str">
        <f>VLOOKUP(G13,映射表!A:B,2,FALSE)</f>
        <v>{"t":"i","i":</v>
      </c>
      <c r="S13">
        <f>_xlfn.IFNA(VLOOKUP(F13,物品!B:C,2,FALSE),VLOOKUP(F13,物品!H:I,2,FALSE))</f>
        <v>21017</v>
      </c>
    </row>
    <row r="14" spans="1:19" x14ac:dyDescent="0.15">
      <c r="A14">
        <f>E14/SUMIF(C:C,C14,E:E)</f>
        <v>1.8518518518518517E-2</v>
      </c>
      <c r="B14">
        <f t="shared" si="6"/>
        <v>330001007</v>
      </c>
      <c r="C14">
        <v>330001</v>
      </c>
      <c r="D14">
        <v>7</v>
      </c>
      <c r="E14">
        <v>20</v>
      </c>
      <c r="F14" s="1" t="s">
        <v>136</v>
      </c>
      <c r="G14" t="s">
        <v>93</v>
      </c>
      <c r="H14">
        <v>5</v>
      </c>
      <c r="I14" t="str">
        <f t="shared" si="1"/>
        <v>{"g":20,"i":[</v>
      </c>
      <c r="J14" t="str">
        <f t="shared" si="2"/>
        <v>{"t":"i","i":21006</v>
      </c>
      <c r="K14" t="str">
        <f t="shared" si="3"/>
        <v>,"c":5,"tr":0}</v>
      </c>
      <c r="L14" t="str">
        <f t="shared" si="4"/>
        <v>]}</v>
      </c>
      <c r="M14" t="str">
        <f t="shared" si="5"/>
        <v>{"g":20,"i":[{"t":"i","i":21006,"c":5,"tr":0}]}</v>
      </c>
      <c r="R14" t="str">
        <f>VLOOKUP(G14,映射表!A:B,2,FALSE)</f>
        <v>{"t":"i","i":</v>
      </c>
      <c r="S14">
        <f>_xlfn.IFNA(VLOOKUP(F14,物品!B:C,2,FALSE),VLOOKUP(F14,物品!H:I,2,FALSE))</f>
        <v>21006</v>
      </c>
    </row>
    <row r="15" spans="1:19" x14ac:dyDescent="0.15">
      <c r="A15">
        <f>E15/SUMIF(C:C,C15,E:E)</f>
        <v>1.8518518518518517E-2</v>
      </c>
      <c r="B15">
        <f t="shared" si="6"/>
        <v>330001008</v>
      </c>
      <c r="C15">
        <v>330001</v>
      </c>
      <c r="D15">
        <v>8</v>
      </c>
      <c r="E15">
        <v>20</v>
      </c>
      <c r="F15" s="1" t="s">
        <v>137</v>
      </c>
      <c r="G15" t="s">
        <v>93</v>
      </c>
      <c r="H15">
        <v>5</v>
      </c>
      <c r="I15" t="str">
        <f t="shared" si="1"/>
        <v>{"g":20,"i":[</v>
      </c>
      <c r="J15" t="str">
        <f t="shared" si="2"/>
        <v>{"t":"i","i":21016</v>
      </c>
      <c r="K15" t="str">
        <f t="shared" si="3"/>
        <v>,"c":5,"tr":0}</v>
      </c>
      <c r="L15" t="str">
        <f t="shared" si="4"/>
        <v>]}</v>
      </c>
      <c r="M15" t="str">
        <f t="shared" si="5"/>
        <v>{"g":20,"i":[{"t":"i","i":21016,"c":5,"tr":0}]}</v>
      </c>
      <c r="R15" t="str">
        <f>VLOOKUP(G15,映射表!A:B,2,FALSE)</f>
        <v>{"t":"i","i":</v>
      </c>
      <c r="S15">
        <f>_xlfn.IFNA(VLOOKUP(F15,物品!B:C,2,FALSE),VLOOKUP(F15,物品!H:I,2,FALSE))</f>
        <v>21016</v>
      </c>
    </row>
    <row r="16" spans="1:19" x14ac:dyDescent="0.15">
      <c r="A16">
        <f>E16/SUMIF(C:C,C16,E:E)</f>
        <v>1.8518518518518517E-2</v>
      </c>
      <c r="B16">
        <f t="shared" si="6"/>
        <v>330001009</v>
      </c>
      <c r="C16">
        <v>330001</v>
      </c>
      <c r="D16">
        <v>9</v>
      </c>
      <c r="E16">
        <v>20</v>
      </c>
      <c r="F16" s="1" t="s">
        <v>138</v>
      </c>
      <c r="G16" t="s">
        <v>93</v>
      </c>
      <c r="H16">
        <v>5</v>
      </c>
      <c r="I16" t="str">
        <f t="shared" si="1"/>
        <v>{"g":20,"i":[</v>
      </c>
      <c r="J16" t="str">
        <f t="shared" si="2"/>
        <v>{"t":"i","i":21015</v>
      </c>
      <c r="K16" t="str">
        <f t="shared" si="3"/>
        <v>,"c":5,"tr":0}</v>
      </c>
      <c r="L16" t="str">
        <f t="shared" si="4"/>
        <v>]}</v>
      </c>
      <c r="M16" t="str">
        <f t="shared" si="5"/>
        <v>{"g":20,"i":[{"t":"i","i":21015,"c":5,"tr":0}]}</v>
      </c>
      <c r="R16" t="str">
        <f>VLOOKUP(G16,映射表!A:B,2,FALSE)</f>
        <v>{"t":"i","i":</v>
      </c>
      <c r="S16">
        <f>_xlfn.IFNA(VLOOKUP(F16,物品!B:C,2,FALSE),VLOOKUP(F16,物品!H:I,2,FALSE))</f>
        <v>21015</v>
      </c>
    </row>
    <row r="17" spans="1:19" x14ac:dyDescent="0.15">
      <c r="A17">
        <f>E17/SUMIF(C:C,C17,E:E)</f>
        <v>9.2592592592592587E-2</v>
      </c>
      <c r="B17">
        <f t="shared" si="6"/>
        <v>330001010</v>
      </c>
      <c r="C17">
        <v>330001</v>
      </c>
      <c r="D17">
        <v>10</v>
      </c>
      <c r="E17">
        <v>100</v>
      </c>
      <c r="F17" t="s">
        <v>193</v>
      </c>
      <c r="G17" t="s">
        <v>189</v>
      </c>
      <c r="H17">
        <v>1</v>
      </c>
      <c r="I17" t="str">
        <f t="shared" si="1"/>
        <v>{"g":100,"i":[</v>
      </c>
      <c r="J17" t="str">
        <f t="shared" si="2"/>
        <v>{"t":"a","i":4</v>
      </c>
      <c r="K17" t="str">
        <f t="shared" si="3"/>
        <v>,"c":1,"tr":0}</v>
      </c>
      <c r="L17" t="str">
        <f t="shared" si="4"/>
        <v>]}</v>
      </c>
      <c r="M17" t="str">
        <f t="shared" si="5"/>
        <v>{"g":100,"i":[{"t":"a","i":4,"c":1,"tr":0}]}</v>
      </c>
      <c r="R17" t="str">
        <f>VLOOKUP(G17,映射表!A:B,2,FALSE)</f>
        <v>{"t":"a","i":</v>
      </c>
      <c r="S17">
        <f>_xlfn.IFNA(VLOOKUP(F17,物品!B:C,2,FALSE),VLOOKUP(F17,物品!H:I,2,FALSE))</f>
        <v>4</v>
      </c>
    </row>
    <row r="18" spans="1:19" x14ac:dyDescent="0.15">
      <c r="A18">
        <f>E18/SUMIF(C:C,C18,E:E)</f>
        <v>9.2592592592592587E-2</v>
      </c>
      <c r="B18">
        <f t="shared" si="6"/>
        <v>330001011</v>
      </c>
      <c r="C18">
        <v>330001</v>
      </c>
      <c r="D18">
        <v>11</v>
      </c>
      <c r="E18">
        <v>100</v>
      </c>
      <c r="F18" t="s">
        <v>196</v>
      </c>
      <c r="G18" t="s">
        <v>189</v>
      </c>
      <c r="H18">
        <v>1</v>
      </c>
      <c r="I18" t="str">
        <f t="shared" si="1"/>
        <v>{"g":100,"i":[</v>
      </c>
      <c r="J18" t="str">
        <f t="shared" si="2"/>
        <v>{"t":"a","i":7</v>
      </c>
      <c r="K18" t="str">
        <f t="shared" si="3"/>
        <v>,"c":1,"tr":0}</v>
      </c>
      <c r="L18" t="str">
        <f t="shared" si="4"/>
        <v>]}</v>
      </c>
      <c r="M18" t="str">
        <f t="shared" si="5"/>
        <v>{"g":100,"i":[{"t":"a","i":7,"c":1,"tr":0}]}</v>
      </c>
      <c r="R18" t="str">
        <f>VLOOKUP(G18,映射表!A:B,2,FALSE)</f>
        <v>{"t":"a","i":</v>
      </c>
      <c r="S18">
        <f>_xlfn.IFNA(VLOOKUP(F18,物品!B:C,2,FALSE),VLOOKUP(F18,物品!H:I,2,FALSE))</f>
        <v>7</v>
      </c>
    </row>
    <row r="19" spans="1:19" x14ac:dyDescent="0.15">
      <c r="A19">
        <f>E19/SUMIF(C:C,C19,E:E)</f>
        <v>9.2592592592592587E-2</v>
      </c>
      <c r="B19">
        <f t="shared" si="6"/>
        <v>330001012</v>
      </c>
      <c r="C19">
        <v>330001</v>
      </c>
      <c r="D19">
        <v>12</v>
      </c>
      <c r="E19">
        <v>100</v>
      </c>
      <c r="F19" t="s">
        <v>199</v>
      </c>
      <c r="G19" t="s">
        <v>189</v>
      </c>
      <c r="H19">
        <v>1</v>
      </c>
      <c r="I19" t="str">
        <f t="shared" si="1"/>
        <v>{"g":100,"i":[</v>
      </c>
      <c r="J19" t="str">
        <f t="shared" si="2"/>
        <v>{"t":"a","i":10</v>
      </c>
      <c r="K19" t="str">
        <f t="shared" si="3"/>
        <v>,"c":1,"tr":0}</v>
      </c>
      <c r="L19" t="str">
        <f t="shared" si="4"/>
        <v>]}</v>
      </c>
      <c r="M19" t="str">
        <f t="shared" si="5"/>
        <v>{"g":100,"i":[{"t":"a","i":10,"c":1,"tr":0}]}</v>
      </c>
      <c r="R19" t="str">
        <f>VLOOKUP(G19,映射表!A:B,2,FALSE)</f>
        <v>{"t":"a","i":</v>
      </c>
      <c r="S19">
        <f>_xlfn.IFNA(VLOOKUP(F19,物品!B:C,2,FALSE),VLOOKUP(F19,物品!H:I,2,FALSE))</f>
        <v>10</v>
      </c>
    </row>
    <row r="20" spans="1:19" x14ac:dyDescent="0.15">
      <c r="A20">
        <f>E20/SUMIF(C:C,C20,E:E)</f>
        <v>9.2592592592592587E-2</v>
      </c>
      <c r="B20">
        <f t="shared" si="6"/>
        <v>330001013</v>
      </c>
      <c r="C20">
        <v>330001</v>
      </c>
      <c r="D20">
        <v>13</v>
      </c>
      <c r="E20">
        <v>100</v>
      </c>
      <c r="F20" t="s">
        <v>202</v>
      </c>
      <c r="G20" t="s">
        <v>189</v>
      </c>
      <c r="H20">
        <v>1</v>
      </c>
      <c r="I20" t="str">
        <f t="shared" si="1"/>
        <v>{"g":100,"i":[</v>
      </c>
      <c r="J20" t="str">
        <f t="shared" si="2"/>
        <v>{"t":"a","i":13</v>
      </c>
      <c r="K20" t="str">
        <f t="shared" si="3"/>
        <v>,"c":1,"tr":0}</v>
      </c>
      <c r="L20" t="str">
        <f t="shared" si="4"/>
        <v>]}</v>
      </c>
      <c r="M20" t="str">
        <f t="shared" si="5"/>
        <v>{"g":100,"i":[{"t":"a","i":13,"c":1,"tr":0}]}</v>
      </c>
      <c r="R20" t="str">
        <f>VLOOKUP(G20,映射表!A:B,2,FALSE)</f>
        <v>{"t":"a","i":</v>
      </c>
      <c r="S20">
        <f>_xlfn.IFNA(VLOOKUP(F20,物品!B:C,2,FALSE),VLOOKUP(F20,物品!H:I,2,FALSE))</f>
        <v>13</v>
      </c>
    </row>
    <row r="21" spans="1:19" x14ac:dyDescent="0.15">
      <c r="A21">
        <f>E21/SUMIF(C:C,C21,E:E)</f>
        <v>9.2592592592592587E-2</v>
      </c>
      <c r="B21">
        <f t="shared" si="6"/>
        <v>330001014</v>
      </c>
      <c r="C21">
        <v>330001</v>
      </c>
      <c r="D21">
        <v>14</v>
      </c>
      <c r="E21">
        <v>100</v>
      </c>
      <c r="F21" t="s">
        <v>205</v>
      </c>
      <c r="G21" t="s">
        <v>189</v>
      </c>
      <c r="H21">
        <v>1</v>
      </c>
      <c r="I21" t="str">
        <f t="shared" si="1"/>
        <v>{"g":100,"i":[</v>
      </c>
      <c r="J21" t="str">
        <f t="shared" si="2"/>
        <v>{"t":"a","i":16</v>
      </c>
      <c r="K21" t="str">
        <f t="shared" si="3"/>
        <v>,"c":1,"tr":0}</v>
      </c>
      <c r="L21" t="str">
        <f t="shared" si="4"/>
        <v>]}</v>
      </c>
      <c r="M21" t="str">
        <f t="shared" si="5"/>
        <v>{"g":100,"i":[{"t":"a","i":16,"c":1,"tr":0}]}</v>
      </c>
      <c r="R21" t="str">
        <f>VLOOKUP(G21,映射表!A:B,2,FALSE)</f>
        <v>{"t":"a","i":</v>
      </c>
      <c r="S21">
        <f>_xlfn.IFNA(VLOOKUP(F21,物品!B:C,2,FALSE),VLOOKUP(F21,物品!H:I,2,FALSE))</f>
        <v>16</v>
      </c>
    </row>
    <row r="22" spans="1:19" x14ac:dyDescent="0.15">
      <c r="A22">
        <f>E22/SUMIF(C:C,C22,E:E)</f>
        <v>9.2592592592592587E-2</v>
      </c>
      <c r="B22">
        <f t="shared" si="6"/>
        <v>330001015</v>
      </c>
      <c r="C22">
        <v>330001</v>
      </c>
      <c r="D22">
        <v>15</v>
      </c>
      <c r="E22">
        <v>100</v>
      </c>
      <c r="F22" t="s">
        <v>208</v>
      </c>
      <c r="G22" t="s">
        <v>189</v>
      </c>
      <c r="H22">
        <v>1</v>
      </c>
      <c r="I22" t="str">
        <f t="shared" si="1"/>
        <v>{"g":100,"i":[</v>
      </c>
      <c r="J22" t="str">
        <f t="shared" si="2"/>
        <v>{"t":"a","i":19</v>
      </c>
      <c r="K22" t="str">
        <f t="shared" si="3"/>
        <v>,"c":1,"tr":0}</v>
      </c>
      <c r="L22" t="str">
        <f t="shared" si="4"/>
        <v>]}</v>
      </c>
      <c r="M22" t="str">
        <f t="shared" si="5"/>
        <v>{"g":100,"i":[{"t":"a","i":19,"c":1,"tr":0}]}</v>
      </c>
      <c r="R22" t="str">
        <f>VLOOKUP(G22,映射表!A:B,2,FALSE)</f>
        <v>{"t":"a","i":</v>
      </c>
      <c r="S22">
        <f>_xlfn.IFNA(VLOOKUP(F22,物品!B:C,2,FALSE),VLOOKUP(F22,物品!H:I,2,FALSE))</f>
        <v>19</v>
      </c>
    </row>
    <row r="23" spans="1:19" x14ac:dyDescent="0.15">
      <c r="A23">
        <f>E23/SUMIF(C:C,C23,E:E)</f>
        <v>9.2592592592592587E-2</v>
      </c>
      <c r="B23">
        <f t="shared" si="6"/>
        <v>330001016</v>
      </c>
      <c r="C23">
        <v>330001</v>
      </c>
      <c r="D23">
        <v>16</v>
      </c>
      <c r="E23">
        <v>100</v>
      </c>
      <c r="F23" t="s">
        <v>211</v>
      </c>
      <c r="G23" t="s">
        <v>189</v>
      </c>
      <c r="H23">
        <v>1</v>
      </c>
      <c r="I23" t="str">
        <f t="shared" si="1"/>
        <v>{"g":100,"i":[</v>
      </c>
      <c r="J23" t="str">
        <f t="shared" si="2"/>
        <v>{"t":"a","i":22</v>
      </c>
      <c r="K23" t="str">
        <f t="shared" si="3"/>
        <v>,"c":1,"tr":0}</v>
      </c>
      <c r="L23" t="str">
        <f t="shared" si="4"/>
        <v>]}</v>
      </c>
      <c r="M23" t="str">
        <f t="shared" si="5"/>
        <v>{"g":100,"i":[{"t":"a","i":22,"c":1,"tr":0}]}</v>
      </c>
      <c r="R23" t="str">
        <f>VLOOKUP(G23,映射表!A:B,2,FALSE)</f>
        <v>{"t":"a","i":</v>
      </c>
      <c r="S23">
        <f>_xlfn.IFNA(VLOOKUP(F23,物品!B:C,2,FALSE),VLOOKUP(F23,物品!H:I,2,FALSE))</f>
        <v>22</v>
      </c>
    </row>
    <row r="24" spans="1:19" x14ac:dyDescent="0.15">
      <c r="A24">
        <f>E24/SUMIF(C:C,C24,E:E)</f>
        <v>9.2592592592592587E-2</v>
      </c>
      <c r="B24">
        <f t="shared" si="6"/>
        <v>330001017</v>
      </c>
      <c r="C24">
        <v>330001</v>
      </c>
      <c r="D24">
        <v>17</v>
      </c>
      <c r="E24">
        <v>100</v>
      </c>
      <c r="F24" t="s">
        <v>214</v>
      </c>
      <c r="G24" t="s">
        <v>189</v>
      </c>
      <c r="H24">
        <v>1</v>
      </c>
      <c r="I24" t="str">
        <f t="shared" si="1"/>
        <v>{"g":100,"i":[</v>
      </c>
      <c r="J24" t="str">
        <f t="shared" si="2"/>
        <v>{"t":"a","i":25</v>
      </c>
      <c r="K24" t="str">
        <f t="shared" si="3"/>
        <v>,"c":1,"tr":0}</v>
      </c>
      <c r="L24" t="str">
        <f t="shared" si="4"/>
        <v>]}</v>
      </c>
      <c r="M24" t="str">
        <f t="shared" si="5"/>
        <v>{"g":100,"i":[{"t":"a","i":25,"c":1,"tr":0}]}</v>
      </c>
      <c r="R24" t="str">
        <f>VLOOKUP(G24,映射表!A:B,2,FALSE)</f>
        <v>{"t":"a","i":</v>
      </c>
      <c r="S24">
        <f>_xlfn.IFNA(VLOOKUP(F24,物品!B:C,2,FALSE),VLOOKUP(F24,物品!H:I,2,FALSE))</f>
        <v>25</v>
      </c>
    </row>
    <row r="25" spans="1:19" x14ac:dyDescent="0.15">
      <c r="A25">
        <f>E25/SUMIF(C:C,C25,E:E)</f>
        <v>9.2592592592592587E-2</v>
      </c>
      <c r="B25">
        <f t="shared" ref="B25" si="7">C25*1000+D25</f>
        <v>330001018</v>
      </c>
      <c r="C25">
        <v>330001</v>
      </c>
      <c r="D25">
        <v>18</v>
      </c>
      <c r="E25">
        <v>100</v>
      </c>
      <c r="F25" t="s">
        <v>217</v>
      </c>
      <c r="G25" t="s">
        <v>189</v>
      </c>
      <c r="H25">
        <v>1</v>
      </c>
      <c r="I25" t="str">
        <f t="shared" ref="I25" si="8">IF(E25=0,"",I$5&amp;E25&amp;I$6)</f>
        <v>{"g":100,"i":[</v>
      </c>
      <c r="J25" t="str">
        <f t="shared" si="2"/>
        <v>{"t":"a","i":1</v>
      </c>
      <c r="K25" t="str">
        <f t="shared" ref="K25" si="9">K$5&amp;H25&amp;K$6</f>
        <v>,"c":1,"tr":0}</v>
      </c>
      <c r="L25" t="str">
        <f t="shared" ref="L25" si="10">IF(I25="","",L$6)</f>
        <v>]}</v>
      </c>
      <c r="M25" t="str">
        <f t="shared" ref="M25" si="11">I25&amp;J25&amp;K25&amp;L25</f>
        <v>{"g":100,"i":[{"t":"a","i":1,"c":1,"tr":0}]}</v>
      </c>
      <c r="R25" t="str">
        <f>VLOOKUP(G25,映射表!A:B,2,FALSE)</f>
        <v>{"t":"a","i":</v>
      </c>
      <c r="S25">
        <f>_xlfn.IFNA(VLOOKUP(F25,物品!B:C,2,FALSE),VLOOKUP(F25,物品!H:I,2,FALSE))</f>
        <v>1</v>
      </c>
    </row>
    <row r="26" spans="1:19" x14ac:dyDescent="0.15">
      <c r="J26" t="e">
        <f t="shared" si="2"/>
        <v>#N/A</v>
      </c>
      <c r="R26" t="e">
        <f>VLOOKUP(G26,映射表!A:B,2,FALSE)</f>
        <v>#N/A</v>
      </c>
      <c r="S26" t="e">
        <f>_xlfn.IFNA(VLOOKUP(F26,物品!B:C,2,FALSE),VLOOKUP(F26,物品!H:I,2,FALSE))</f>
        <v>#N/A</v>
      </c>
    </row>
    <row r="27" spans="1:19" s="5" customFormat="1" x14ac:dyDescent="0.15">
      <c r="J27" t="e">
        <f t="shared" si="2"/>
        <v>#N/A</v>
      </c>
      <c r="R27" t="e">
        <f>VLOOKUP(G27,映射表!A:B,2,FALSE)</f>
        <v>#N/A</v>
      </c>
      <c r="S27" t="e">
        <f>_xlfn.IFNA(VLOOKUP(F27,物品!B:C,2,FALSE),VLOOKUP(F27,物品!H:I,2,FALSE))</f>
        <v>#N/A</v>
      </c>
    </row>
    <row r="28" spans="1:19" x14ac:dyDescent="0.15">
      <c r="J28" t="e">
        <f t="shared" si="2"/>
        <v>#N/A</v>
      </c>
      <c r="R28" t="e">
        <f>VLOOKUP(G28,映射表!A:B,2,FALSE)</f>
        <v>#N/A</v>
      </c>
      <c r="S28" t="e">
        <f>_xlfn.IFNA(VLOOKUP(F28,物品!B:C,2,FALSE),VLOOKUP(F28,物品!H:I,2,FALSE))</f>
        <v>#N/A</v>
      </c>
    </row>
    <row r="29" spans="1:19" x14ac:dyDescent="0.15">
      <c r="A29">
        <f>E29/SUMIF(C:C,C29,E:E)</f>
        <v>5.5555555555555552E-2</v>
      </c>
      <c r="B29">
        <f t="shared" si="6"/>
        <v>330002001</v>
      </c>
      <c r="C29">
        <v>330002</v>
      </c>
      <c r="D29">
        <v>1</v>
      </c>
      <c r="E29">
        <v>100</v>
      </c>
      <c r="F29" t="s">
        <v>174</v>
      </c>
      <c r="G29" t="s">
        <v>93</v>
      </c>
      <c r="H29">
        <v>5</v>
      </c>
      <c r="I29" t="str">
        <f t="shared" si="1"/>
        <v>{"g":100,"i":[</v>
      </c>
      <c r="J29" t="str">
        <f t="shared" si="2"/>
        <v>{"t":"i","i":21003</v>
      </c>
      <c r="K29" t="str">
        <f t="shared" si="3"/>
        <v>,"c":5,"tr":0}</v>
      </c>
      <c r="L29" t="str">
        <f t="shared" si="4"/>
        <v>]}</v>
      </c>
      <c r="M29" t="str">
        <f t="shared" si="5"/>
        <v>{"g":100,"i":[{"t":"i","i":21003,"c":5,"tr":0}]}</v>
      </c>
      <c r="R29" t="str">
        <f>VLOOKUP(G29,映射表!A:B,2,FALSE)</f>
        <v>{"t":"i","i":</v>
      </c>
      <c r="S29">
        <f>_xlfn.IFNA(VLOOKUP(F29,物品!B:C,2,FALSE),VLOOKUP(F29,物品!H:I,2,FALSE))</f>
        <v>21003</v>
      </c>
    </row>
    <row r="30" spans="1:19" x14ac:dyDescent="0.15">
      <c r="A30">
        <f>E30/SUMIF(C:C,C30,E:E)</f>
        <v>5.5555555555555552E-2</v>
      </c>
      <c r="B30">
        <f t="shared" ref="B30:B50" si="12">C30*1000+D30</f>
        <v>330002002</v>
      </c>
      <c r="C30">
        <v>330002</v>
      </c>
      <c r="D30">
        <v>2</v>
      </c>
      <c r="E30">
        <v>100</v>
      </c>
      <c r="F30" t="s">
        <v>175</v>
      </c>
      <c r="G30" t="s">
        <v>93</v>
      </c>
      <c r="H30">
        <v>5</v>
      </c>
      <c r="I30" t="str">
        <f t="shared" si="1"/>
        <v>{"g":100,"i":[</v>
      </c>
      <c r="J30" t="str">
        <f t="shared" si="2"/>
        <v>{"t":"i","i":21001</v>
      </c>
      <c r="K30" t="str">
        <f t="shared" si="3"/>
        <v>,"c":5,"tr":0}</v>
      </c>
      <c r="L30" t="str">
        <f t="shared" si="4"/>
        <v>]}</v>
      </c>
      <c r="M30" t="str">
        <f t="shared" si="5"/>
        <v>{"g":100,"i":[{"t":"i","i":21001,"c":5,"tr":0}]}</v>
      </c>
      <c r="R30" t="str">
        <f>VLOOKUP(G30,映射表!A:B,2,FALSE)</f>
        <v>{"t":"i","i":</v>
      </c>
      <c r="S30">
        <f>_xlfn.IFNA(VLOOKUP(F30,物品!B:C,2,FALSE),VLOOKUP(F30,物品!H:I,2,FALSE))</f>
        <v>21001</v>
      </c>
    </row>
    <row r="31" spans="1:19" x14ac:dyDescent="0.15">
      <c r="A31">
        <f>E31/SUMIF(C:C,C31,E:E)</f>
        <v>5.5555555555555552E-2</v>
      </c>
      <c r="B31">
        <f t="shared" si="12"/>
        <v>330002003</v>
      </c>
      <c r="C31">
        <v>330002</v>
      </c>
      <c r="D31">
        <v>3</v>
      </c>
      <c r="E31">
        <v>100</v>
      </c>
      <c r="F31" s="1" t="s">
        <v>132</v>
      </c>
      <c r="G31" t="s">
        <v>93</v>
      </c>
      <c r="H31">
        <v>5</v>
      </c>
      <c r="I31" t="str">
        <f t="shared" si="1"/>
        <v>{"g":100,"i":[</v>
      </c>
      <c r="J31" t="str">
        <f t="shared" si="2"/>
        <v>{"t":"i","i":21007</v>
      </c>
      <c r="K31" t="str">
        <f t="shared" si="3"/>
        <v>,"c":5,"tr":0}</v>
      </c>
      <c r="L31" t="str">
        <f t="shared" si="4"/>
        <v>]}</v>
      </c>
      <c r="M31" t="str">
        <f t="shared" si="5"/>
        <v>{"g":100,"i":[{"t":"i","i":21007,"c":5,"tr":0}]}</v>
      </c>
      <c r="R31" t="str">
        <f>VLOOKUP(G31,映射表!A:B,2,FALSE)</f>
        <v>{"t":"i","i":</v>
      </c>
      <c r="S31">
        <f>_xlfn.IFNA(VLOOKUP(F31,物品!B:C,2,FALSE),VLOOKUP(F31,物品!H:I,2,FALSE))</f>
        <v>21007</v>
      </c>
    </row>
    <row r="32" spans="1:19" x14ac:dyDescent="0.15">
      <c r="A32">
        <f>E32/SUMIF(C:C,C32,E:E)</f>
        <v>5.5555555555555552E-2</v>
      </c>
      <c r="B32">
        <f t="shared" si="12"/>
        <v>330002004</v>
      </c>
      <c r="C32">
        <v>330002</v>
      </c>
      <c r="D32">
        <v>4</v>
      </c>
      <c r="E32">
        <v>100</v>
      </c>
      <c r="F32" s="1" t="s">
        <v>133</v>
      </c>
      <c r="G32" t="s">
        <v>93</v>
      </c>
      <c r="H32">
        <v>5</v>
      </c>
      <c r="I32" t="str">
        <f t="shared" si="1"/>
        <v>{"g":100,"i":[</v>
      </c>
      <c r="J32" t="str">
        <f t="shared" si="2"/>
        <v>{"t":"i","i":21005</v>
      </c>
      <c r="K32" t="str">
        <f t="shared" si="3"/>
        <v>,"c":5,"tr":0}</v>
      </c>
      <c r="L32" t="str">
        <f t="shared" si="4"/>
        <v>]}</v>
      </c>
      <c r="M32" t="str">
        <f t="shared" si="5"/>
        <v>{"g":100,"i":[{"t":"i","i":21005,"c":5,"tr":0}]}</v>
      </c>
      <c r="R32" t="str">
        <f>VLOOKUP(G32,映射表!A:B,2,FALSE)</f>
        <v>{"t":"i","i":</v>
      </c>
      <c r="S32">
        <f>_xlfn.IFNA(VLOOKUP(F32,物品!B:C,2,FALSE),VLOOKUP(F32,物品!H:I,2,FALSE))</f>
        <v>21005</v>
      </c>
    </row>
    <row r="33" spans="1:19" x14ac:dyDescent="0.15">
      <c r="A33">
        <f>E33/SUMIF(C:C,C33,E:E)</f>
        <v>5.5555555555555552E-2</v>
      </c>
      <c r="B33">
        <f t="shared" si="12"/>
        <v>330002005</v>
      </c>
      <c r="C33">
        <v>330002</v>
      </c>
      <c r="D33">
        <v>5</v>
      </c>
      <c r="E33">
        <v>100</v>
      </c>
      <c r="F33" s="1" t="s">
        <v>134</v>
      </c>
      <c r="G33" t="s">
        <v>93</v>
      </c>
      <c r="H33">
        <v>5</v>
      </c>
      <c r="I33" t="str">
        <f t="shared" si="1"/>
        <v>{"g":100,"i":[</v>
      </c>
      <c r="J33" t="str">
        <f t="shared" si="2"/>
        <v>{"t":"i","i":21014</v>
      </c>
      <c r="K33" t="str">
        <f t="shared" si="3"/>
        <v>,"c":5,"tr":0}</v>
      </c>
      <c r="L33" t="str">
        <f t="shared" si="4"/>
        <v>]}</v>
      </c>
      <c r="M33" t="str">
        <f t="shared" si="5"/>
        <v>{"g":100,"i":[{"t":"i","i":21014,"c":5,"tr":0}]}</v>
      </c>
      <c r="R33" t="str">
        <f>VLOOKUP(G33,映射表!A:B,2,FALSE)</f>
        <v>{"t":"i","i":</v>
      </c>
      <c r="S33">
        <f>_xlfn.IFNA(VLOOKUP(F33,物品!B:C,2,FALSE),VLOOKUP(F33,物品!H:I,2,FALSE))</f>
        <v>21014</v>
      </c>
    </row>
    <row r="34" spans="1:19" x14ac:dyDescent="0.15">
      <c r="A34">
        <f>E34/SUMIF(C:C,C34,E:E)</f>
        <v>5.5555555555555552E-2</v>
      </c>
      <c r="B34">
        <f t="shared" ref="B34:B37" si="13">C34*1000+D34</f>
        <v>330002006</v>
      </c>
      <c r="C34">
        <v>330002</v>
      </c>
      <c r="D34">
        <v>6</v>
      </c>
      <c r="E34">
        <v>100</v>
      </c>
      <c r="F34" s="1" t="s">
        <v>135</v>
      </c>
      <c r="G34" t="s">
        <v>93</v>
      </c>
      <c r="H34">
        <v>5</v>
      </c>
      <c r="I34" t="str">
        <f t="shared" ref="I34:I37" si="14">IF(E34=0,"",I$5&amp;E34&amp;I$6)</f>
        <v>{"g":100,"i":[</v>
      </c>
      <c r="J34" t="str">
        <f t="shared" si="2"/>
        <v>{"t":"i","i":21017</v>
      </c>
      <c r="K34" t="str">
        <f t="shared" ref="K34:K37" si="15">K$5&amp;H34&amp;K$6</f>
        <v>,"c":5,"tr":0}</v>
      </c>
      <c r="L34" t="str">
        <f t="shared" ref="L34:L37" si="16">IF(I34="","",L$6)</f>
        <v>]}</v>
      </c>
      <c r="M34" t="str">
        <f t="shared" ref="M34:M37" si="17">I34&amp;J34&amp;K34&amp;L34</f>
        <v>{"g":100,"i":[{"t":"i","i":21017,"c":5,"tr":0}]}</v>
      </c>
      <c r="R34" t="str">
        <f>VLOOKUP(G34,映射表!A:B,2,FALSE)</f>
        <v>{"t":"i","i":</v>
      </c>
      <c r="S34">
        <f>_xlfn.IFNA(VLOOKUP(F34,物品!B:C,2,FALSE),VLOOKUP(F34,物品!H:I,2,FALSE))</f>
        <v>21017</v>
      </c>
    </row>
    <row r="35" spans="1:19" x14ac:dyDescent="0.15">
      <c r="A35">
        <f>E35/SUMIF(C:C,C35,E:E)</f>
        <v>5.5555555555555552E-2</v>
      </c>
      <c r="B35">
        <f t="shared" si="13"/>
        <v>330002007</v>
      </c>
      <c r="C35">
        <v>330002</v>
      </c>
      <c r="D35">
        <v>7</v>
      </c>
      <c r="E35">
        <v>100</v>
      </c>
      <c r="F35" s="1" t="s">
        <v>136</v>
      </c>
      <c r="G35" t="s">
        <v>93</v>
      </c>
      <c r="H35">
        <v>5</v>
      </c>
      <c r="I35" t="str">
        <f t="shared" si="14"/>
        <v>{"g":100,"i":[</v>
      </c>
      <c r="J35" t="str">
        <f t="shared" si="2"/>
        <v>{"t":"i","i":21006</v>
      </c>
      <c r="K35" t="str">
        <f t="shared" si="15"/>
        <v>,"c":5,"tr":0}</v>
      </c>
      <c r="L35" t="str">
        <f t="shared" si="16"/>
        <v>]}</v>
      </c>
      <c r="M35" t="str">
        <f t="shared" si="17"/>
        <v>{"g":100,"i":[{"t":"i","i":21006,"c":5,"tr":0}]}</v>
      </c>
      <c r="R35" t="str">
        <f>VLOOKUP(G35,映射表!A:B,2,FALSE)</f>
        <v>{"t":"i","i":</v>
      </c>
      <c r="S35">
        <f>_xlfn.IFNA(VLOOKUP(F35,物品!B:C,2,FALSE),VLOOKUP(F35,物品!H:I,2,FALSE))</f>
        <v>21006</v>
      </c>
    </row>
    <row r="36" spans="1:19" x14ac:dyDescent="0.15">
      <c r="A36">
        <f>E36/SUMIF(C:C,C36,E:E)</f>
        <v>5.5555555555555552E-2</v>
      </c>
      <c r="B36">
        <f t="shared" si="13"/>
        <v>330002008</v>
      </c>
      <c r="C36">
        <v>330002</v>
      </c>
      <c r="D36">
        <v>8</v>
      </c>
      <c r="E36">
        <v>100</v>
      </c>
      <c r="F36" s="1" t="s">
        <v>137</v>
      </c>
      <c r="G36" t="s">
        <v>93</v>
      </c>
      <c r="H36">
        <v>5</v>
      </c>
      <c r="I36" t="str">
        <f t="shared" si="14"/>
        <v>{"g":100,"i":[</v>
      </c>
      <c r="J36" t="str">
        <f t="shared" si="2"/>
        <v>{"t":"i","i":21016</v>
      </c>
      <c r="K36" t="str">
        <f t="shared" si="15"/>
        <v>,"c":5,"tr":0}</v>
      </c>
      <c r="L36" t="str">
        <f t="shared" si="16"/>
        <v>]}</v>
      </c>
      <c r="M36" t="str">
        <f t="shared" si="17"/>
        <v>{"g":100,"i":[{"t":"i","i":21016,"c":5,"tr":0}]}</v>
      </c>
      <c r="R36" t="str">
        <f>VLOOKUP(G36,映射表!A:B,2,FALSE)</f>
        <v>{"t":"i","i":</v>
      </c>
      <c r="S36">
        <f>_xlfn.IFNA(VLOOKUP(F36,物品!B:C,2,FALSE),VLOOKUP(F36,物品!H:I,2,FALSE))</f>
        <v>21016</v>
      </c>
    </row>
    <row r="37" spans="1:19" x14ac:dyDescent="0.15">
      <c r="A37">
        <f>E37/SUMIF(C:C,C37,E:E)</f>
        <v>5.5555555555555552E-2</v>
      </c>
      <c r="B37">
        <f t="shared" si="13"/>
        <v>330002009</v>
      </c>
      <c r="C37">
        <v>330002</v>
      </c>
      <c r="D37">
        <v>9</v>
      </c>
      <c r="E37">
        <v>100</v>
      </c>
      <c r="F37" s="1" t="s">
        <v>138</v>
      </c>
      <c r="G37" t="s">
        <v>93</v>
      </c>
      <c r="H37">
        <v>5</v>
      </c>
      <c r="I37" t="str">
        <f t="shared" si="14"/>
        <v>{"g":100,"i":[</v>
      </c>
      <c r="J37" t="str">
        <f t="shared" si="2"/>
        <v>{"t":"i","i":21015</v>
      </c>
      <c r="K37" t="str">
        <f t="shared" si="15"/>
        <v>,"c":5,"tr":0}</v>
      </c>
      <c r="L37" t="str">
        <f t="shared" si="16"/>
        <v>]}</v>
      </c>
      <c r="M37" t="str">
        <f t="shared" si="17"/>
        <v>{"g":100,"i":[{"t":"i","i":21015,"c":5,"tr":0}]}</v>
      </c>
      <c r="R37" t="str">
        <f>VLOOKUP(G37,映射表!A:B,2,FALSE)</f>
        <v>{"t":"i","i":</v>
      </c>
      <c r="S37">
        <f>_xlfn.IFNA(VLOOKUP(F37,物品!B:C,2,FALSE),VLOOKUP(F37,物品!H:I,2,FALSE))</f>
        <v>21015</v>
      </c>
    </row>
    <row r="38" spans="1:19" x14ac:dyDescent="0.15">
      <c r="A38">
        <f>E38/SUMIF(C:C,C38,E:E)</f>
        <v>5.5555555555555552E-2</v>
      </c>
      <c r="B38">
        <f t="shared" si="12"/>
        <v>330002010</v>
      </c>
      <c r="C38">
        <v>330002</v>
      </c>
      <c r="D38">
        <v>10</v>
      </c>
      <c r="E38">
        <v>100</v>
      </c>
      <c r="F38" t="s">
        <v>192</v>
      </c>
      <c r="G38" t="s">
        <v>189</v>
      </c>
      <c r="H38">
        <v>1</v>
      </c>
      <c r="I38" t="str">
        <f t="shared" si="1"/>
        <v>{"g":100,"i":[</v>
      </c>
      <c r="J38" t="str">
        <f t="shared" si="2"/>
        <v>{"t":"a","i":3</v>
      </c>
      <c r="K38" t="str">
        <f t="shared" si="3"/>
        <v>,"c":1,"tr":0}</v>
      </c>
      <c r="L38" t="str">
        <f t="shared" si="4"/>
        <v>]}</v>
      </c>
      <c r="M38" t="str">
        <f t="shared" si="5"/>
        <v>{"g":100,"i":[{"t":"a","i":3,"c":1,"tr":0}]}</v>
      </c>
      <c r="R38" t="str">
        <f>VLOOKUP(G38,映射表!A:B,2,FALSE)</f>
        <v>{"t":"a","i":</v>
      </c>
      <c r="S38">
        <f>_xlfn.IFNA(VLOOKUP(F38,物品!B:C,2,FALSE),VLOOKUP(F38,物品!H:I,2,FALSE))</f>
        <v>3</v>
      </c>
    </row>
    <row r="39" spans="1:19" x14ac:dyDescent="0.15">
      <c r="A39">
        <f>E39/SUMIF(C:C,C39,E:E)</f>
        <v>5.5555555555555552E-2</v>
      </c>
      <c r="B39">
        <f t="shared" si="12"/>
        <v>330002011</v>
      </c>
      <c r="C39">
        <v>330002</v>
      </c>
      <c r="D39">
        <v>11</v>
      </c>
      <c r="E39">
        <v>100</v>
      </c>
      <c r="F39" t="s">
        <v>195</v>
      </c>
      <c r="G39" t="s">
        <v>189</v>
      </c>
      <c r="H39">
        <v>1</v>
      </c>
      <c r="I39" t="str">
        <f t="shared" si="1"/>
        <v>{"g":100,"i":[</v>
      </c>
      <c r="J39" t="str">
        <f t="shared" si="2"/>
        <v>{"t":"a","i":6</v>
      </c>
      <c r="K39" t="str">
        <f t="shared" si="3"/>
        <v>,"c":1,"tr":0}</v>
      </c>
      <c r="L39" t="str">
        <f t="shared" si="4"/>
        <v>]}</v>
      </c>
      <c r="M39" t="str">
        <f t="shared" si="5"/>
        <v>{"g":100,"i":[{"t":"a","i":6,"c":1,"tr":0}]}</v>
      </c>
      <c r="R39" t="str">
        <f>VLOOKUP(G39,映射表!A:B,2,FALSE)</f>
        <v>{"t":"a","i":</v>
      </c>
      <c r="S39">
        <f>_xlfn.IFNA(VLOOKUP(F39,物品!B:C,2,FALSE),VLOOKUP(F39,物品!H:I,2,FALSE))</f>
        <v>6</v>
      </c>
    </row>
    <row r="40" spans="1:19" x14ac:dyDescent="0.15">
      <c r="A40">
        <f>E40/SUMIF(C:C,C40,E:E)</f>
        <v>5.5555555555555552E-2</v>
      </c>
      <c r="B40">
        <f t="shared" si="12"/>
        <v>330002012</v>
      </c>
      <c r="C40">
        <v>330002</v>
      </c>
      <c r="D40">
        <v>12</v>
      </c>
      <c r="E40">
        <v>100</v>
      </c>
      <c r="F40" t="s">
        <v>198</v>
      </c>
      <c r="G40" t="s">
        <v>189</v>
      </c>
      <c r="H40">
        <v>1</v>
      </c>
      <c r="I40" t="str">
        <f t="shared" si="1"/>
        <v>{"g":100,"i":[</v>
      </c>
      <c r="J40" t="str">
        <f t="shared" si="2"/>
        <v>{"t":"a","i":9</v>
      </c>
      <c r="K40" t="str">
        <f t="shared" si="3"/>
        <v>,"c":1,"tr":0}</v>
      </c>
      <c r="L40" t="str">
        <f t="shared" si="4"/>
        <v>]}</v>
      </c>
      <c r="M40" t="str">
        <f t="shared" si="5"/>
        <v>{"g":100,"i":[{"t":"a","i":9,"c":1,"tr":0}]}</v>
      </c>
      <c r="R40" t="str">
        <f>VLOOKUP(G40,映射表!A:B,2,FALSE)</f>
        <v>{"t":"a","i":</v>
      </c>
      <c r="S40">
        <f>_xlfn.IFNA(VLOOKUP(F40,物品!B:C,2,FALSE),VLOOKUP(F40,物品!H:I,2,FALSE))</f>
        <v>9</v>
      </c>
    </row>
    <row r="41" spans="1:19" x14ac:dyDescent="0.15">
      <c r="A41">
        <f>E41/SUMIF(C:C,C41,E:E)</f>
        <v>5.5555555555555552E-2</v>
      </c>
      <c r="B41">
        <f t="shared" si="12"/>
        <v>330002013</v>
      </c>
      <c r="C41">
        <v>330002</v>
      </c>
      <c r="D41">
        <v>13</v>
      </c>
      <c r="E41">
        <v>100</v>
      </c>
      <c r="F41" t="s">
        <v>201</v>
      </c>
      <c r="G41" t="s">
        <v>189</v>
      </c>
      <c r="H41">
        <v>1</v>
      </c>
      <c r="I41" t="str">
        <f t="shared" si="1"/>
        <v>{"g":100,"i":[</v>
      </c>
      <c r="J41" t="str">
        <f t="shared" si="2"/>
        <v>{"t":"a","i":12</v>
      </c>
      <c r="K41" t="str">
        <f t="shared" si="3"/>
        <v>,"c":1,"tr":0}</v>
      </c>
      <c r="L41" t="str">
        <f t="shared" si="4"/>
        <v>]}</v>
      </c>
      <c r="M41" t="str">
        <f t="shared" si="5"/>
        <v>{"g":100,"i":[{"t":"a","i":12,"c":1,"tr":0}]}</v>
      </c>
      <c r="R41" t="str">
        <f>VLOOKUP(G41,映射表!A:B,2,FALSE)</f>
        <v>{"t":"a","i":</v>
      </c>
      <c r="S41">
        <f>_xlfn.IFNA(VLOOKUP(F41,物品!B:C,2,FALSE),VLOOKUP(F41,物品!H:I,2,FALSE))</f>
        <v>12</v>
      </c>
    </row>
    <row r="42" spans="1:19" x14ac:dyDescent="0.15">
      <c r="A42">
        <f>E42/SUMIF(C:C,C42,E:E)</f>
        <v>5.5555555555555552E-2</v>
      </c>
      <c r="B42">
        <f t="shared" si="12"/>
        <v>330002014</v>
      </c>
      <c r="C42">
        <v>330002</v>
      </c>
      <c r="D42">
        <v>14</v>
      </c>
      <c r="E42">
        <v>100</v>
      </c>
      <c r="F42" t="s">
        <v>204</v>
      </c>
      <c r="G42" t="s">
        <v>189</v>
      </c>
      <c r="H42">
        <v>1</v>
      </c>
      <c r="I42" t="str">
        <f t="shared" si="1"/>
        <v>{"g":100,"i":[</v>
      </c>
      <c r="J42" t="str">
        <f t="shared" si="2"/>
        <v>{"t":"a","i":15</v>
      </c>
      <c r="K42" t="str">
        <f t="shared" si="3"/>
        <v>,"c":1,"tr":0}</v>
      </c>
      <c r="L42" t="str">
        <f t="shared" si="4"/>
        <v>]}</v>
      </c>
      <c r="M42" t="str">
        <f t="shared" si="5"/>
        <v>{"g":100,"i":[{"t":"a","i":15,"c":1,"tr":0}]}</v>
      </c>
      <c r="R42" t="str">
        <f>VLOOKUP(G42,映射表!A:B,2,FALSE)</f>
        <v>{"t":"a","i":</v>
      </c>
      <c r="S42">
        <f>_xlfn.IFNA(VLOOKUP(F42,物品!B:C,2,FALSE),VLOOKUP(F42,物品!H:I,2,FALSE))</f>
        <v>15</v>
      </c>
    </row>
    <row r="43" spans="1:19" x14ac:dyDescent="0.15">
      <c r="A43">
        <f>E43/SUMIF(C:C,C43,E:E)</f>
        <v>5.5555555555555552E-2</v>
      </c>
      <c r="B43">
        <f t="shared" si="12"/>
        <v>330002015</v>
      </c>
      <c r="C43">
        <v>330002</v>
      </c>
      <c r="D43">
        <v>15</v>
      </c>
      <c r="E43">
        <v>100</v>
      </c>
      <c r="F43" t="s">
        <v>207</v>
      </c>
      <c r="G43" t="s">
        <v>189</v>
      </c>
      <c r="H43">
        <v>1</v>
      </c>
      <c r="I43" t="str">
        <f t="shared" si="1"/>
        <v>{"g":100,"i":[</v>
      </c>
      <c r="J43" t="str">
        <f t="shared" si="2"/>
        <v>{"t":"a","i":18</v>
      </c>
      <c r="K43" t="str">
        <f t="shared" si="3"/>
        <v>,"c":1,"tr":0}</v>
      </c>
      <c r="L43" t="str">
        <f t="shared" si="4"/>
        <v>]}</v>
      </c>
      <c r="M43" t="str">
        <f t="shared" si="5"/>
        <v>{"g":100,"i":[{"t":"a","i":18,"c":1,"tr":0}]}</v>
      </c>
      <c r="R43" t="str">
        <f>VLOOKUP(G43,映射表!A:B,2,FALSE)</f>
        <v>{"t":"a","i":</v>
      </c>
      <c r="S43">
        <f>_xlfn.IFNA(VLOOKUP(F43,物品!B:C,2,FALSE),VLOOKUP(F43,物品!H:I,2,FALSE))</f>
        <v>18</v>
      </c>
    </row>
    <row r="44" spans="1:19" x14ac:dyDescent="0.15">
      <c r="A44">
        <f>E44/SUMIF(C:C,C44,E:E)</f>
        <v>5.5555555555555552E-2</v>
      </c>
      <c r="B44">
        <f t="shared" si="12"/>
        <v>330002016</v>
      </c>
      <c r="C44">
        <v>330002</v>
      </c>
      <c r="D44">
        <v>16</v>
      </c>
      <c r="E44">
        <v>100</v>
      </c>
      <c r="F44" t="s">
        <v>210</v>
      </c>
      <c r="G44" t="s">
        <v>189</v>
      </c>
      <c r="H44">
        <v>1</v>
      </c>
      <c r="I44" t="str">
        <f t="shared" si="1"/>
        <v>{"g":100,"i":[</v>
      </c>
      <c r="J44" t="str">
        <f t="shared" si="2"/>
        <v>{"t":"a","i":21</v>
      </c>
      <c r="K44" t="str">
        <f t="shared" si="3"/>
        <v>,"c":1,"tr":0}</v>
      </c>
      <c r="L44" t="str">
        <f t="shared" si="4"/>
        <v>]}</v>
      </c>
      <c r="M44" t="str">
        <f t="shared" si="5"/>
        <v>{"g":100,"i":[{"t":"a","i":21,"c":1,"tr":0}]}</v>
      </c>
      <c r="R44" t="str">
        <f>VLOOKUP(G44,映射表!A:B,2,FALSE)</f>
        <v>{"t":"a","i":</v>
      </c>
      <c r="S44">
        <f>_xlfn.IFNA(VLOOKUP(F44,物品!B:C,2,FALSE),VLOOKUP(F44,物品!H:I,2,FALSE))</f>
        <v>21</v>
      </c>
    </row>
    <row r="45" spans="1:19" x14ac:dyDescent="0.15">
      <c r="A45">
        <f>E45/SUMIF(C:C,C45,E:E)</f>
        <v>5.5555555555555552E-2</v>
      </c>
      <c r="B45">
        <f t="shared" si="12"/>
        <v>330002017</v>
      </c>
      <c r="C45">
        <v>330002</v>
      </c>
      <c r="D45">
        <v>17</v>
      </c>
      <c r="E45">
        <v>100</v>
      </c>
      <c r="F45" t="s">
        <v>213</v>
      </c>
      <c r="G45" t="s">
        <v>189</v>
      </c>
      <c r="H45">
        <v>1</v>
      </c>
      <c r="I45" t="str">
        <f t="shared" si="1"/>
        <v>{"g":100,"i":[</v>
      </c>
      <c r="J45" t="str">
        <f t="shared" si="2"/>
        <v>{"t":"a","i":24</v>
      </c>
      <c r="K45" t="str">
        <f t="shared" si="3"/>
        <v>,"c":1,"tr":0}</v>
      </c>
      <c r="L45" t="str">
        <f t="shared" si="4"/>
        <v>]}</v>
      </c>
      <c r="M45" t="str">
        <f t="shared" si="5"/>
        <v>{"g":100,"i":[{"t":"a","i":24,"c":1,"tr":0}]}</v>
      </c>
      <c r="R45" t="str">
        <f>VLOOKUP(G45,映射表!A:B,2,FALSE)</f>
        <v>{"t":"a","i":</v>
      </c>
      <c r="S45">
        <f>_xlfn.IFNA(VLOOKUP(F45,物品!B:C,2,FALSE),VLOOKUP(F45,物品!H:I,2,FALSE))</f>
        <v>24</v>
      </c>
    </row>
    <row r="46" spans="1:19" x14ac:dyDescent="0.15">
      <c r="A46">
        <f>E46/SUMIF(C:C,C46,E:E)</f>
        <v>5.5555555555555552E-2</v>
      </c>
      <c r="B46">
        <f t="shared" si="12"/>
        <v>330002018</v>
      </c>
      <c r="C46">
        <v>330002</v>
      </c>
      <c r="D46">
        <v>18</v>
      </c>
      <c r="E46">
        <v>100</v>
      </c>
      <c r="F46" t="s">
        <v>216</v>
      </c>
      <c r="G46" t="s">
        <v>189</v>
      </c>
      <c r="H46">
        <v>1</v>
      </c>
      <c r="I46" t="str">
        <f t="shared" si="1"/>
        <v>{"g":100,"i":[</v>
      </c>
      <c r="J46" t="str">
        <f t="shared" si="2"/>
        <v>{"t":"a","i":27</v>
      </c>
      <c r="K46" t="str">
        <f t="shared" si="3"/>
        <v>,"c":1,"tr":0}</v>
      </c>
      <c r="L46" t="str">
        <f t="shared" si="4"/>
        <v>]}</v>
      </c>
      <c r="M46" t="str">
        <f t="shared" si="5"/>
        <v>{"g":100,"i":[{"t":"a","i":27,"c":1,"tr":0}]}</v>
      </c>
      <c r="R46" t="str">
        <f>VLOOKUP(G46,映射表!A:B,2,FALSE)</f>
        <v>{"t":"a","i":</v>
      </c>
      <c r="S46">
        <f>_xlfn.IFNA(VLOOKUP(F46,物品!B:C,2,FALSE),VLOOKUP(F46,物品!H:I,2,FALSE))</f>
        <v>27</v>
      </c>
    </row>
    <row r="47" spans="1:19" x14ac:dyDescent="0.15">
      <c r="J47" t="e">
        <f t="shared" si="2"/>
        <v>#N/A</v>
      </c>
      <c r="R47" t="e">
        <f>VLOOKUP(G47,映射表!A:B,2,FALSE)</f>
        <v>#N/A</v>
      </c>
      <c r="S47" t="e">
        <f>_xlfn.IFNA(VLOOKUP(F47,物品!B:C,2,FALSE),VLOOKUP(F47,物品!H:I,2,FALSE))</f>
        <v>#N/A</v>
      </c>
    </row>
    <row r="48" spans="1:19" s="5" customFormat="1" x14ac:dyDescent="0.15">
      <c r="J48" t="e">
        <f t="shared" si="2"/>
        <v>#N/A</v>
      </c>
      <c r="R48" t="e">
        <f>VLOOKUP(G48,映射表!A:B,2,FALSE)</f>
        <v>#N/A</v>
      </c>
      <c r="S48" t="e">
        <f>_xlfn.IFNA(VLOOKUP(F48,物品!B:C,2,FALSE),VLOOKUP(F48,物品!H:I,2,FALSE))</f>
        <v>#N/A</v>
      </c>
    </row>
    <row r="49" spans="1:19" x14ac:dyDescent="0.15">
      <c r="J49" t="e">
        <f t="shared" si="2"/>
        <v>#N/A</v>
      </c>
      <c r="R49" t="e">
        <f>VLOOKUP(G49,映射表!A:B,2,FALSE)</f>
        <v>#N/A</v>
      </c>
      <c r="S49" t="e">
        <f>_xlfn.IFNA(VLOOKUP(F49,物品!B:C,2,FALSE),VLOOKUP(F49,物品!H:I,2,FALSE))</f>
        <v>#N/A</v>
      </c>
    </row>
    <row r="50" spans="1:19" x14ac:dyDescent="0.15">
      <c r="A50">
        <f>E50/SUMIF(C:C,C50,E:E)</f>
        <v>5.2631578947368418E-2</v>
      </c>
      <c r="B50">
        <f t="shared" si="12"/>
        <v>330003001</v>
      </c>
      <c r="C50">
        <v>330003</v>
      </c>
      <c r="D50">
        <v>1</v>
      </c>
      <c r="E50">
        <v>100</v>
      </c>
      <c r="F50" s="7" t="s">
        <v>221</v>
      </c>
      <c r="G50" t="s">
        <v>93</v>
      </c>
      <c r="H50">
        <v>25</v>
      </c>
      <c r="I50" t="str">
        <f t="shared" ref="I50:I58" si="18">IF(E50=0,"",I$5&amp;E50&amp;I$6)</f>
        <v>{"g":100,"i":[</v>
      </c>
      <c r="J50" t="str">
        <f t="shared" si="2"/>
        <v>{"t":"i","i":21001</v>
      </c>
      <c r="K50" t="str">
        <f t="shared" ref="K50:K58" si="19">K$5&amp;H50&amp;K$6</f>
        <v>,"c":25,"tr":0}</v>
      </c>
      <c r="L50" t="str">
        <f t="shared" ref="L50:L58" si="20">IF(I50="","",L$6)</f>
        <v>]}</v>
      </c>
      <c r="M50" t="str">
        <f t="shared" ref="M50:M58" si="21">I50&amp;J50&amp;K50&amp;L50</f>
        <v>{"g":100,"i":[{"t":"i","i":21001,"c":25,"tr":0}]}</v>
      </c>
      <c r="R50" t="str">
        <f>VLOOKUP(G50,映射表!A:B,2,FALSE)</f>
        <v>{"t":"i","i":</v>
      </c>
      <c r="S50">
        <f>_xlfn.IFNA(VLOOKUP(F50,物品!B:C,2,FALSE),VLOOKUP(F50,物品!H:I,2,FALSE))</f>
        <v>21001</v>
      </c>
    </row>
    <row r="51" spans="1:19" x14ac:dyDescent="0.15">
      <c r="A51">
        <f>E51/SUMIF(C:C,C51,E:E)</f>
        <v>5.2631578947368418E-2</v>
      </c>
      <c r="B51">
        <f t="shared" ref="B51:B58" si="22">C51*1000+D51</f>
        <v>330003002</v>
      </c>
      <c r="C51">
        <v>330003</v>
      </c>
      <c r="D51">
        <v>2</v>
      </c>
      <c r="E51">
        <v>100</v>
      </c>
      <c r="F51" s="8" t="s">
        <v>222</v>
      </c>
      <c r="G51" t="s">
        <v>93</v>
      </c>
      <c r="H51">
        <v>25</v>
      </c>
      <c r="I51" t="str">
        <f t="shared" si="18"/>
        <v>{"g":100,"i":[</v>
      </c>
      <c r="J51" t="str">
        <f t="shared" si="2"/>
        <v>{"t":"i","i":21002</v>
      </c>
      <c r="K51" t="str">
        <f t="shared" si="19"/>
        <v>,"c":25,"tr":0}</v>
      </c>
      <c r="L51" t="str">
        <f t="shared" si="20"/>
        <v>]}</v>
      </c>
      <c r="M51" t="str">
        <f t="shared" si="21"/>
        <v>{"g":100,"i":[{"t":"i","i":21002,"c":25,"tr":0}]}</v>
      </c>
      <c r="R51" t="str">
        <f>VLOOKUP(G51,映射表!A:B,2,FALSE)</f>
        <v>{"t":"i","i":</v>
      </c>
      <c r="S51">
        <f>_xlfn.IFNA(VLOOKUP(F51,物品!B:C,2,FALSE),VLOOKUP(F51,物品!H:I,2,FALSE))</f>
        <v>21002</v>
      </c>
    </row>
    <row r="52" spans="1:19" x14ac:dyDescent="0.15">
      <c r="A52">
        <f>E52/SUMIF(C:C,C52,E:E)</f>
        <v>5.2631578947368418E-2</v>
      </c>
      <c r="B52">
        <f t="shared" si="22"/>
        <v>330003003</v>
      </c>
      <c r="C52">
        <v>330003</v>
      </c>
      <c r="D52">
        <v>3</v>
      </c>
      <c r="E52">
        <v>100</v>
      </c>
      <c r="F52" s="8" t="s">
        <v>223</v>
      </c>
      <c r="G52" t="s">
        <v>93</v>
      </c>
      <c r="H52">
        <v>25</v>
      </c>
      <c r="I52" t="str">
        <f t="shared" si="18"/>
        <v>{"g":100,"i":[</v>
      </c>
      <c r="J52" t="str">
        <f t="shared" si="2"/>
        <v>{"t":"i","i":21003</v>
      </c>
      <c r="K52" t="str">
        <f t="shared" si="19"/>
        <v>,"c":25,"tr":0}</v>
      </c>
      <c r="L52" t="str">
        <f t="shared" si="20"/>
        <v>]}</v>
      </c>
      <c r="M52" t="str">
        <f t="shared" si="21"/>
        <v>{"g":100,"i":[{"t":"i","i":21003,"c":25,"tr":0}]}</v>
      </c>
      <c r="R52" t="str">
        <f>VLOOKUP(G52,映射表!A:B,2,FALSE)</f>
        <v>{"t":"i","i":</v>
      </c>
      <c r="S52">
        <f>_xlfn.IFNA(VLOOKUP(F52,物品!B:C,2,FALSE),VLOOKUP(F52,物品!H:I,2,FALSE))</f>
        <v>21003</v>
      </c>
    </row>
    <row r="53" spans="1:19" x14ac:dyDescent="0.15">
      <c r="A53">
        <f>E53/SUMIF(C:C,C53,E:E)</f>
        <v>5.2631578947368418E-2</v>
      </c>
      <c r="B53">
        <f t="shared" si="22"/>
        <v>330003004</v>
      </c>
      <c r="C53">
        <v>330003</v>
      </c>
      <c r="D53">
        <v>4</v>
      </c>
      <c r="E53">
        <v>100</v>
      </c>
      <c r="F53" s="8" t="s">
        <v>224</v>
      </c>
      <c r="G53" t="s">
        <v>93</v>
      </c>
      <c r="H53">
        <v>25</v>
      </c>
      <c r="I53" t="str">
        <f t="shared" si="18"/>
        <v>{"g":100,"i":[</v>
      </c>
      <c r="J53" t="str">
        <f t="shared" si="2"/>
        <v>{"t":"i","i":21004</v>
      </c>
      <c r="K53" t="str">
        <f t="shared" si="19"/>
        <v>,"c":25,"tr":0}</v>
      </c>
      <c r="L53" t="str">
        <f t="shared" si="20"/>
        <v>]}</v>
      </c>
      <c r="M53" t="str">
        <f t="shared" si="21"/>
        <v>{"g":100,"i":[{"t":"i","i":21004,"c":25,"tr":0}]}</v>
      </c>
      <c r="R53" t="str">
        <f>VLOOKUP(G53,映射表!A:B,2,FALSE)</f>
        <v>{"t":"i","i":</v>
      </c>
      <c r="S53">
        <f>_xlfn.IFNA(VLOOKUP(F53,物品!B:C,2,FALSE),VLOOKUP(F53,物品!H:I,2,FALSE))</f>
        <v>21004</v>
      </c>
    </row>
    <row r="54" spans="1:19" x14ac:dyDescent="0.15">
      <c r="A54">
        <f>E54/SUMIF(C:C,C54,E:E)</f>
        <v>5.2631578947368418E-2</v>
      </c>
      <c r="B54">
        <f t="shared" si="22"/>
        <v>330003005</v>
      </c>
      <c r="C54">
        <v>330003</v>
      </c>
      <c r="D54">
        <v>5</v>
      </c>
      <c r="E54">
        <v>100</v>
      </c>
      <c r="F54" s="8" t="s">
        <v>225</v>
      </c>
      <c r="G54" t="s">
        <v>93</v>
      </c>
      <c r="H54">
        <v>25</v>
      </c>
      <c r="I54" t="str">
        <f t="shared" si="18"/>
        <v>{"g":100,"i":[</v>
      </c>
      <c r="J54" t="str">
        <f t="shared" si="2"/>
        <v>{"t":"i","i":21005</v>
      </c>
      <c r="K54" t="str">
        <f t="shared" si="19"/>
        <v>,"c":25,"tr":0}</v>
      </c>
      <c r="L54" t="str">
        <f t="shared" si="20"/>
        <v>]}</v>
      </c>
      <c r="M54" t="str">
        <f t="shared" si="21"/>
        <v>{"g":100,"i":[{"t":"i","i":21005,"c":25,"tr":0}]}</v>
      </c>
      <c r="R54" t="str">
        <f>VLOOKUP(G54,映射表!A:B,2,FALSE)</f>
        <v>{"t":"i","i":</v>
      </c>
      <c r="S54">
        <f>_xlfn.IFNA(VLOOKUP(F54,物品!B:C,2,FALSE),VLOOKUP(F54,物品!H:I,2,FALSE))</f>
        <v>21005</v>
      </c>
    </row>
    <row r="55" spans="1:19" x14ac:dyDescent="0.15">
      <c r="A55">
        <f>E55/SUMIF(C:C,C55,E:E)</f>
        <v>5.2631578947368418E-2</v>
      </c>
      <c r="B55">
        <f t="shared" si="22"/>
        <v>330003006</v>
      </c>
      <c r="C55">
        <v>330003</v>
      </c>
      <c r="D55">
        <v>6</v>
      </c>
      <c r="E55">
        <v>100</v>
      </c>
      <c r="F55" s="8" t="s">
        <v>226</v>
      </c>
      <c r="G55" t="s">
        <v>93</v>
      </c>
      <c r="H55">
        <v>25</v>
      </c>
      <c r="I55" t="str">
        <f t="shared" si="18"/>
        <v>{"g":100,"i":[</v>
      </c>
      <c r="J55" t="str">
        <f t="shared" si="2"/>
        <v>{"t":"i","i":21006</v>
      </c>
      <c r="K55" t="str">
        <f t="shared" si="19"/>
        <v>,"c":25,"tr":0}</v>
      </c>
      <c r="L55" t="str">
        <f t="shared" si="20"/>
        <v>]}</v>
      </c>
      <c r="M55" t="str">
        <f t="shared" si="21"/>
        <v>{"g":100,"i":[{"t":"i","i":21006,"c":25,"tr":0}]}</v>
      </c>
      <c r="R55" t="str">
        <f>VLOOKUP(G55,映射表!A:B,2,FALSE)</f>
        <v>{"t":"i","i":</v>
      </c>
      <c r="S55">
        <f>_xlfn.IFNA(VLOOKUP(F55,物品!B:C,2,FALSE),VLOOKUP(F55,物品!H:I,2,FALSE))</f>
        <v>21006</v>
      </c>
    </row>
    <row r="56" spans="1:19" x14ac:dyDescent="0.15">
      <c r="A56">
        <f>E56/SUMIF(C:C,C56,E:E)</f>
        <v>5.2631578947368418E-2</v>
      </c>
      <c r="B56">
        <f t="shared" si="22"/>
        <v>330003007</v>
      </c>
      <c r="C56">
        <v>330003</v>
      </c>
      <c r="D56">
        <v>7</v>
      </c>
      <c r="E56">
        <v>100</v>
      </c>
      <c r="F56" s="7" t="s">
        <v>227</v>
      </c>
      <c r="G56" t="s">
        <v>93</v>
      </c>
      <c r="H56">
        <v>25</v>
      </c>
      <c r="I56" t="str">
        <f t="shared" si="18"/>
        <v>{"g":100,"i":[</v>
      </c>
      <c r="J56" t="str">
        <f t="shared" si="2"/>
        <v>{"t":"i","i":21007</v>
      </c>
      <c r="K56" t="str">
        <f t="shared" si="19"/>
        <v>,"c":25,"tr":0}</v>
      </c>
      <c r="L56" t="str">
        <f t="shared" si="20"/>
        <v>]}</v>
      </c>
      <c r="M56" t="str">
        <f t="shared" si="21"/>
        <v>{"g":100,"i":[{"t":"i","i":21007,"c":25,"tr":0}]}</v>
      </c>
      <c r="R56" t="str">
        <f>VLOOKUP(G56,映射表!A:B,2,FALSE)</f>
        <v>{"t":"i","i":</v>
      </c>
      <c r="S56">
        <f>_xlfn.IFNA(VLOOKUP(F56,物品!B:C,2,FALSE),VLOOKUP(F56,物品!H:I,2,FALSE))</f>
        <v>21007</v>
      </c>
    </row>
    <row r="57" spans="1:19" x14ac:dyDescent="0.15">
      <c r="A57">
        <f>E57/SUMIF(C:C,C57,E:E)</f>
        <v>5.2631578947368418E-2</v>
      </c>
      <c r="B57">
        <f t="shared" si="22"/>
        <v>330003008</v>
      </c>
      <c r="C57">
        <v>330003</v>
      </c>
      <c r="D57">
        <v>8</v>
      </c>
      <c r="E57">
        <v>100</v>
      </c>
      <c r="F57" s="8" t="s">
        <v>228</v>
      </c>
      <c r="G57" t="s">
        <v>93</v>
      </c>
      <c r="H57">
        <v>25</v>
      </c>
      <c r="I57" t="str">
        <f t="shared" si="18"/>
        <v>{"g":100,"i":[</v>
      </c>
      <c r="J57" t="str">
        <f t="shared" si="2"/>
        <v>{"t":"i","i":21008</v>
      </c>
      <c r="K57" t="str">
        <f t="shared" si="19"/>
        <v>,"c":25,"tr":0}</v>
      </c>
      <c r="L57" t="str">
        <f t="shared" si="20"/>
        <v>]}</v>
      </c>
      <c r="M57" t="str">
        <f t="shared" si="21"/>
        <v>{"g":100,"i":[{"t":"i","i":21008,"c":25,"tr":0}]}</v>
      </c>
      <c r="R57" t="str">
        <f>VLOOKUP(G57,映射表!A:B,2,FALSE)</f>
        <v>{"t":"i","i":</v>
      </c>
      <c r="S57">
        <f>_xlfn.IFNA(VLOOKUP(F57,物品!B:C,2,FALSE),VLOOKUP(F57,物品!H:I,2,FALSE))</f>
        <v>21008</v>
      </c>
    </row>
    <row r="58" spans="1:19" x14ac:dyDescent="0.15">
      <c r="A58">
        <f>E58/SUMIF(C:C,C58,E:E)</f>
        <v>5.2631578947368418E-2</v>
      </c>
      <c r="B58">
        <f t="shared" si="22"/>
        <v>330003009</v>
      </c>
      <c r="C58">
        <v>330003</v>
      </c>
      <c r="D58">
        <v>9</v>
      </c>
      <c r="E58">
        <v>100</v>
      </c>
      <c r="F58" s="8" t="s">
        <v>229</v>
      </c>
      <c r="G58" t="s">
        <v>93</v>
      </c>
      <c r="H58">
        <v>25</v>
      </c>
      <c r="I58" t="str">
        <f t="shared" si="18"/>
        <v>{"g":100,"i":[</v>
      </c>
      <c r="J58" t="str">
        <f t="shared" si="2"/>
        <v>{"t":"i","i":21009</v>
      </c>
      <c r="K58" t="str">
        <f t="shared" si="19"/>
        <v>,"c":25,"tr":0}</v>
      </c>
      <c r="L58" t="str">
        <f t="shared" si="20"/>
        <v>]}</v>
      </c>
      <c r="M58" t="str">
        <f t="shared" si="21"/>
        <v>{"g":100,"i":[{"t":"i","i":21009,"c":25,"tr":0}]}</v>
      </c>
      <c r="R58" t="str">
        <f>VLOOKUP(G58,映射表!A:B,2,FALSE)</f>
        <v>{"t":"i","i":</v>
      </c>
      <c r="S58">
        <f>_xlfn.IFNA(VLOOKUP(F58,物品!B:C,2,FALSE),VLOOKUP(F58,物品!H:I,2,FALSE))</f>
        <v>21009</v>
      </c>
    </row>
    <row r="59" spans="1:19" x14ac:dyDescent="0.15">
      <c r="A59">
        <f>E59/SUMIF(C:C,C59,E:E)</f>
        <v>5.2631578947368418E-2</v>
      </c>
      <c r="B59">
        <f t="shared" ref="B59:B68" si="23">C59*1000+D59</f>
        <v>330003010</v>
      </c>
      <c r="C59">
        <v>330003</v>
      </c>
      <c r="D59">
        <v>10</v>
      </c>
      <c r="E59">
        <v>100</v>
      </c>
      <c r="F59" s="7" t="s">
        <v>230</v>
      </c>
      <c r="G59" t="s">
        <v>93</v>
      </c>
      <c r="H59">
        <v>25</v>
      </c>
      <c r="I59" t="str">
        <f t="shared" ref="I59:I68" si="24">IF(E59=0,"",I$5&amp;E59&amp;I$6)</f>
        <v>{"g":100,"i":[</v>
      </c>
      <c r="J59" t="str">
        <f t="shared" ref="J59:J68" si="25">R59&amp;S59</f>
        <v>{"t":"i","i":21010</v>
      </c>
      <c r="K59" t="str">
        <f t="shared" ref="K59:K68" si="26">K$5&amp;H59&amp;K$6</f>
        <v>,"c":25,"tr":0}</v>
      </c>
      <c r="L59" t="str">
        <f t="shared" ref="L59:L68" si="27">IF(I59="","",L$6)</f>
        <v>]}</v>
      </c>
      <c r="M59" t="str">
        <f t="shared" ref="M59:M68" si="28">I59&amp;J59&amp;K59&amp;L59</f>
        <v>{"g":100,"i":[{"t":"i","i":21010,"c":25,"tr":0}]}</v>
      </c>
      <c r="R59" t="str">
        <f>VLOOKUP(G59,映射表!A:B,2,FALSE)</f>
        <v>{"t":"i","i":</v>
      </c>
      <c r="S59">
        <f>_xlfn.IFNA(VLOOKUP(F59,物品!B:C,2,FALSE),VLOOKUP(F59,物品!H:I,2,FALSE))</f>
        <v>21010</v>
      </c>
    </row>
    <row r="60" spans="1:19" x14ac:dyDescent="0.15">
      <c r="A60">
        <f>E60/SUMIF(C:C,C60,E:E)</f>
        <v>5.2631578947368418E-2</v>
      </c>
      <c r="B60">
        <f t="shared" si="23"/>
        <v>330003011</v>
      </c>
      <c r="C60">
        <v>330003</v>
      </c>
      <c r="D60">
        <v>11</v>
      </c>
      <c r="E60">
        <v>100</v>
      </c>
      <c r="F60" s="7" t="s">
        <v>231</v>
      </c>
      <c r="G60" t="s">
        <v>93</v>
      </c>
      <c r="H60">
        <v>25</v>
      </c>
      <c r="I60" t="str">
        <f t="shared" si="24"/>
        <v>{"g":100,"i":[</v>
      </c>
      <c r="J60" t="str">
        <f t="shared" si="25"/>
        <v>{"t":"i","i":21011</v>
      </c>
      <c r="K60" t="str">
        <f t="shared" si="26"/>
        <v>,"c":25,"tr":0}</v>
      </c>
      <c r="L60" t="str">
        <f t="shared" si="27"/>
        <v>]}</v>
      </c>
      <c r="M60" t="str">
        <f t="shared" si="28"/>
        <v>{"g":100,"i":[{"t":"i","i":21011,"c":25,"tr":0}]}</v>
      </c>
      <c r="R60" t="str">
        <f>VLOOKUP(G60,映射表!A:B,2,FALSE)</f>
        <v>{"t":"i","i":</v>
      </c>
      <c r="S60">
        <f>_xlfn.IFNA(VLOOKUP(F60,物品!B:C,2,FALSE),VLOOKUP(F60,物品!H:I,2,FALSE))</f>
        <v>21011</v>
      </c>
    </row>
    <row r="61" spans="1:19" x14ac:dyDescent="0.15">
      <c r="A61">
        <f>E61/SUMIF(C:C,C61,E:E)</f>
        <v>5.2631578947368418E-2</v>
      </c>
      <c r="B61">
        <f t="shared" si="23"/>
        <v>330003012</v>
      </c>
      <c r="C61">
        <v>330003</v>
      </c>
      <c r="D61">
        <v>12</v>
      </c>
      <c r="E61">
        <v>100</v>
      </c>
      <c r="F61" s="8" t="s">
        <v>232</v>
      </c>
      <c r="G61" t="s">
        <v>93</v>
      </c>
      <c r="H61">
        <v>25</v>
      </c>
      <c r="I61" t="str">
        <f t="shared" si="24"/>
        <v>{"g":100,"i":[</v>
      </c>
      <c r="J61" t="str">
        <f t="shared" si="25"/>
        <v>{"t":"i","i":21012</v>
      </c>
      <c r="K61" t="str">
        <f t="shared" si="26"/>
        <v>,"c":25,"tr":0}</v>
      </c>
      <c r="L61" t="str">
        <f t="shared" si="27"/>
        <v>]}</v>
      </c>
      <c r="M61" t="str">
        <f t="shared" si="28"/>
        <v>{"g":100,"i":[{"t":"i","i":21012,"c":25,"tr":0}]}</v>
      </c>
      <c r="R61" t="str">
        <f>VLOOKUP(G61,映射表!A:B,2,FALSE)</f>
        <v>{"t":"i","i":</v>
      </c>
      <c r="S61">
        <f>_xlfn.IFNA(VLOOKUP(F61,物品!B:C,2,FALSE),VLOOKUP(F61,物品!H:I,2,FALSE))</f>
        <v>21012</v>
      </c>
    </row>
    <row r="62" spans="1:19" x14ac:dyDescent="0.15">
      <c r="A62">
        <f>E62/SUMIF(C:C,C62,E:E)</f>
        <v>5.2631578947368418E-2</v>
      </c>
      <c r="B62">
        <f t="shared" si="23"/>
        <v>330003013</v>
      </c>
      <c r="C62">
        <v>330003</v>
      </c>
      <c r="D62">
        <v>13</v>
      </c>
      <c r="E62">
        <v>100</v>
      </c>
      <c r="F62" s="7" t="s">
        <v>233</v>
      </c>
      <c r="G62" t="s">
        <v>93</v>
      </c>
      <c r="H62">
        <v>25</v>
      </c>
      <c r="I62" t="str">
        <f t="shared" si="24"/>
        <v>{"g":100,"i":[</v>
      </c>
      <c r="J62" t="str">
        <f t="shared" si="25"/>
        <v>{"t":"i","i":21013</v>
      </c>
      <c r="K62" t="str">
        <f t="shared" si="26"/>
        <v>,"c":25,"tr":0}</v>
      </c>
      <c r="L62" t="str">
        <f t="shared" si="27"/>
        <v>]}</v>
      </c>
      <c r="M62" t="str">
        <f t="shared" si="28"/>
        <v>{"g":100,"i":[{"t":"i","i":21013,"c":25,"tr":0}]}</v>
      </c>
      <c r="R62" t="str">
        <f>VLOOKUP(G62,映射表!A:B,2,FALSE)</f>
        <v>{"t":"i","i":</v>
      </c>
      <c r="S62">
        <f>_xlfn.IFNA(VLOOKUP(F62,物品!B:C,2,FALSE),VLOOKUP(F62,物品!H:I,2,FALSE))</f>
        <v>21013</v>
      </c>
    </row>
    <row r="63" spans="1:19" x14ac:dyDescent="0.15">
      <c r="A63">
        <f>E63/SUMIF(C:C,C63,E:E)</f>
        <v>5.2631578947368418E-2</v>
      </c>
      <c r="B63">
        <f t="shared" si="23"/>
        <v>330003014</v>
      </c>
      <c r="C63">
        <v>330003</v>
      </c>
      <c r="D63">
        <v>14</v>
      </c>
      <c r="E63">
        <v>100</v>
      </c>
      <c r="F63" s="7" t="s">
        <v>234</v>
      </c>
      <c r="G63" t="s">
        <v>93</v>
      </c>
      <c r="H63">
        <v>25</v>
      </c>
      <c r="I63" t="str">
        <f t="shared" si="24"/>
        <v>{"g":100,"i":[</v>
      </c>
      <c r="J63" t="str">
        <f t="shared" si="25"/>
        <v>{"t":"i","i":21014</v>
      </c>
      <c r="K63" t="str">
        <f t="shared" si="26"/>
        <v>,"c":25,"tr":0}</v>
      </c>
      <c r="L63" t="str">
        <f t="shared" si="27"/>
        <v>]}</v>
      </c>
      <c r="M63" t="str">
        <f t="shared" si="28"/>
        <v>{"g":100,"i":[{"t":"i","i":21014,"c":25,"tr":0}]}</v>
      </c>
      <c r="R63" t="str">
        <f>VLOOKUP(G63,映射表!A:B,2,FALSE)</f>
        <v>{"t":"i","i":</v>
      </c>
      <c r="S63">
        <f>_xlfn.IFNA(VLOOKUP(F63,物品!B:C,2,FALSE),VLOOKUP(F63,物品!H:I,2,FALSE))</f>
        <v>21014</v>
      </c>
    </row>
    <row r="64" spans="1:19" x14ac:dyDescent="0.15">
      <c r="A64">
        <f>E64/SUMIF(C:C,C64,E:E)</f>
        <v>5.2631578947368418E-2</v>
      </c>
      <c r="B64">
        <f t="shared" si="23"/>
        <v>330003015</v>
      </c>
      <c r="C64">
        <v>330003</v>
      </c>
      <c r="D64">
        <v>15</v>
      </c>
      <c r="E64">
        <v>100</v>
      </c>
      <c r="F64" s="7" t="s">
        <v>235</v>
      </c>
      <c r="G64" t="s">
        <v>93</v>
      </c>
      <c r="H64">
        <v>25</v>
      </c>
      <c r="I64" t="str">
        <f t="shared" si="24"/>
        <v>{"g":100,"i":[</v>
      </c>
      <c r="J64" t="str">
        <f t="shared" si="25"/>
        <v>{"t":"i","i":21015</v>
      </c>
      <c r="K64" t="str">
        <f t="shared" si="26"/>
        <v>,"c":25,"tr":0}</v>
      </c>
      <c r="L64" t="str">
        <f t="shared" si="27"/>
        <v>]}</v>
      </c>
      <c r="M64" t="str">
        <f t="shared" si="28"/>
        <v>{"g":100,"i":[{"t":"i","i":21015,"c":25,"tr":0}]}</v>
      </c>
      <c r="R64" t="str">
        <f>VLOOKUP(G64,映射表!A:B,2,FALSE)</f>
        <v>{"t":"i","i":</v>
      </c>
      <c r="S64">
        <f>_xlfn.IFNA(VLOOKUP(F64,物品!B:C,2,FALSE),VLOOKUP(F64,物品!H:I,2,FALSE))</f>
        <v>21015</v>
      </c>
    </row>
    <row r="65" spans="1:19" x14ac:dyDescent="0.15">
      <c r="A65">
        <f>E65/SUMIF(C:C,C65,E:E)</f>
        <v>5.2631578947368418E-2</v>
      </c>
      <c r="B65">
        <f t="shared" si="23"/>
        <v>330003016</v>
      </c>
      <c r="C65">
        <v>330003</v>
      </c>
      <c r="D65">
        <v>16</v>
      </c>
      <c r="E65">
        <v>100</v>
      </c>
      <c r="F65" s="7" t="s">
        <v>236</v>
      </c>
      <c r="G65" t="s">
        <v>93</v>
      </c>
      <c r="H65">
        <v>25</v>
      </c>
      <c r="I65" t="str">
        <f t="shared" si="24"/>
        <v>{"g":100,"i":[</v>
      </c>
      <c r="J65" t="str">
        <f t="shared" si="25"/>
        <v>{"t":"i","i":21016</v>
      </c>
      <c r="K65" t="str">
        <f t="shared" si="26"/>
        <v>,"c":25,"tr":0}</v>
      </c>
      <c r="L65" t="str">
        <f t="shared" si="27"/>
        <v>]}</v>
      </c>
      <c r="M65" t="str">
        <f t="shared" si="28"/>
        <v>{"g":100,"i":[{"t":"i","i":21016,"c":25,"tr":0}]}</v>
      </c>
      <c r="R65" t="str">
        <f>VLOOKUP(G65,映射表!A:B,2,FALSE)</f>
        <v>{"t":"i","i":</v>
      </c>
      <c r="S65">
        <f>_xlfn.IFNA(VLOOKUP(F65,物品!B:C,2,FALSE),VLOOKUP(F65,物品!H:I,2,FALSE))</f>
        <v>21016</v>
      </c>
    </row>
    <row r="66" spans="1:19" x14ac:dyDescent="0.15">
      <c r="A66">
        <f>E66/SUMIF(C:C,C66,E:E)</f>
        <v>5.2631578947368418E-2</v>
      </c>
      <c r="B66">
        <f t="shared" si="23"/>
        <v>330003017</v>
      </c>
      <c r="C66">
        <v>330003</v>
      </c>
      <c r="D66">
        <v>17</v>
      </c>
      <c r="E66">
        <v>100</v>
      </c>
      <c r="F66" s="9" t="s">
        <v>237</v>
      </c>
      <c r="G66" t="s">
        <v>93</v>
      </c>
      <c r="H66">
        <v>25</v>
      </c>
      <c r="I66" t="str">
        <f t="shared" si="24"/>
        <v>{"g":100,"i":[</v>
      </c>
      <c r="J66" t="str">
        <f t="shared" si="25"/>
        <v>{"t":"i","i":21017</v>
      </c>
      <c r="K66" t="str">
        <f t="shared" si="26"/>
        <v>,"c":25,"tr":0}</v>
      </c>
      <c r="L66" t="str">
        <f t="shared" si="27"/>
        <v>]}</v>
      </c>
      <c r="M66" t="str">
        <f t="shared" si="28"/>
        <v>{"g":100,"i":[{"t":"i","i":21017,"c":25,"tr":0}]}</v>
      </c>
      <c r="R66" t="str">
        <f>VLOOKUP(G66,映射表!A:B,2,FALSE)</f>
        <v>{"t":"i","i":</v>
      </c>
      <c r="S66">
        <f>_xlfn.IFNA(VLOOKUP(F66,物品!B:C,2,FALSE),VLOOKUP(F66,物品!H:I,2,FALSE))</f>
        <v>21017</v>
      </c>
    </row>
    <row r="67" spans="1:19" x14ac:dyDescent="0.15">
      <c r="A67">
        <f>E67/SUMIF(C:C,C67,E:E)</f>
        <v>5.2631578947368418E-2</v>
      </c>
      <c r="B67">
        <f t="shared" si="23"/>
        <v>330003018</v>
      </c>
      <c r="C67">
        <v>330003</v>
      </c>
      <c r="D67">
        <v>18</v>
      </c>
      <c r="E67">
        <v>100</v>
      </c>
      <c r="F67" s="9" t="s">
        <v>238</v>
      </c>
      <c r="G67" t="s">
        <v>93</v>
      </c>
      <c r="H67">
        <v>25</v>
      </c>
      <c r="I67" t="str">
        <f t="shared" si="24"/>
        <v>{"g":100,"i":[</v>
      </c>
      <c r="J67" t="str">
        <f t="shared" si="25"/>
        <v>{"t":"i","i":21018</v>
      </c>
      <c r="K67" t="str">
        <f t="shared" si="26"/>
        <v>,"c":25,"tr":0}</v>
      </c>
      <c r="L67" t="str">
        <f t="shared" si="27"/>
        <v>]}</v>
      </c>
      <c r="M67" t="str">
        <f t="shared" si="28"/>
        <v>{"g":100,"i":[{"t":"i","i":21018,"c":25,"tr":0}]}</v>
      </c>
      <c r="R67" t="str">
        <f>VLOOKUP(G67,映射表!A:B,2,FALSE)</f>
        <v>{"t":"i","i":</v>
      </c>
      <c r="S67">
        <f>_xlfn.IFNA(VLOOKUP(F67,物品!B:C,2,FALSE),VLOOKUP(F67,物品!H:I,2,FALSE))</f>
        <v>21018</v>
      </c>
    </row>
    <row r="68" spans="1:19" x14ac:dyDescent="0.15">
      <c r="A68">
        <f>E68/SUMIF(C:C,C68,E:E)</f>
        <v>5.2631578947368418E-2</v>
      </c>
      <c r="B68">
        <f t="shared" si="23"/>
        <v>330003019</v>
      </c>
      <c r="C68">
        <v>330003</v>
      </c>
      <c r="D68">
        <v>19</v>
      </c>
      <c r="E68">
        <v>100</v>
      </c>
      <c r="F68" s="7" t="s">
        <v>239</v>
      </c>
      <c r="G68" t="s">
        <v>93</v>
      </c>
      <c r="H68">
        <v>25</v>
      </c>
      <c r="I68" t="str">
        <f t="shared" si="24"/>
        <v>{"g":100,"i":[</v>
      </c>
      <c r="J68" t="str">
        <f t="shared" si="25"/>
        <v>{"t":"i","i":21019</v>
      </c>
      <c r="K68" t="str">
        <f t="shared" si="26"/>
        <v>,"c":25,"tr":0}</v>
      </c>
      <c r="L68" t="str">
        <f t="shared" si="27"/>
        <v>]}</v>
      </c>
      <c r="M68" t="str">
        <f t="shared" si="28"/>
        <v>{"g":100,"i":[{"t":"i","i":21019,"c":25,"tr":0}]}</v>
      </c>
      <c r="R68" t="str">
        <f>VLOOKUP(G68,映射表!A:B,2,FALSE)</f>
        <v>{"t":"i","i":</v>
      </c>
      <c r="S68">
        <f>_xlfn.IFNA(VLOOKUP(F68,物品!B:C,2,FALSE),VLOOKUP(F68,物品!H:I,2,FALSE))</f>
        <v>21019</v>
      </c>
    </row>
    <row r="69" spans="1:19" x14ac:dyDescent="0.15">
      <c r="F69" s="1"/>
    </row>
    <row r="70" spans="1:19" x14ac:dyDescent="0.15">
      <c r="F70" s="1"/>
      <c r="G70" s="1"/>
      <c r="J70" t="e">
        <f t="shared" si="2"/>
        <v>#N/A</v>
      </c>
      <c r="R70" t="e">
        <f>VLOOKUP(G70,映射表!A:B,2,FALSE)</f>
        <v>#N/A</v>
      </c>
      <c r="S70" t="e">
        <f>_xlfn.IFNA(VLOOKUP(F70,物品!B:C,2,FALSE),VLOOKUP(F70,物品!H:I,2,FALSE))</f>
        <v>#N/A</v>
      </c>
    </row>
    <row r="71" spans="1:19" s="5" customFormat="1" x14ac:dyDescent="0.15">
      <c r="F71" s="6"/>
      <c r="G71" s="6"/>
      <c r="J71" t="e">
        <f t="shared" si="2"/>
        <v>#N/A</v>
      </c>
      <c r="R71" t="e">
        <f>VLOOKUP(G71,映射表!A:B,2,FALSE)</f>
        <v>#N/A</v>
      </c>
      <c r="S71" t="e">
        <f>_xlfn.IFNA(VLOOKUP(F71,物品!B:C,2,FALSE),VLOOKUP(F71,物品!H:I,2,FALSE))</f>
        <v>#N/A</v>
      </c>
    </row>
    <row r="72" spans="1:19" x14ac:dyDescent="0.15">
      <c r="F72" s="1"/>
      <c r="G72" s="1"/>
      <c r="J72" t="e">
        <f t="shared" si="2"/>
        <v>#N/A</v>
      </c>
      <c r="R72" t="e">
        <f>VLOOKUP(G72,映射表!A:B,2,FALSE)</f>
        <v>#N/A</v>
      </c>
      <c r="S72" t="e">
        <f>_xlfn.IFNA(VLOOKUP(F72,物品!B:C,2,FALSE),VLOOKUP(F72,物品!H:I,2,FALSE))</f>
        <v>#N/A</v>
      </c>
    </row>
    <row r="73" spans="1:19" x14ac:dyDescent="0.15">
      <c r="A73">
        <f>E73/SUMIF(C:C,C73,E:E)</f>
        <v>1</v>
      </c>
      <c r="B73">
        <f t="shared" ref="B73:B77" si="29">C73*1000+D73</f>
        <v>330004001</v>
      </c>
      <c r="C73">
        <v>330004</v>
      </c>
      <c r="D73">
        <v>1</v>
      </c>
      <c r="E73">
        <v>100</v>
      </c>
      <c r="F73" t="s">
        <v>175</v>
      </c>
      <c r="G73" t="s">
        <v>93</v>
      </c>
      <c r="H73">
        <v>25</v>
      </c>
      <c r="I73" t="str">
        <f t="shared" ref="I73:I77" si="30">IF(E73=0,"",I$5&amp;E73&amp;I$6)</f>
        <v>{"g":100,"i":[</v>
      </c>
      <c r="J73" t="str">
        <f t="shared" si="2"/>
        <v>{"t":"i","i":21001</v>
      </c>
      <c r="K73" t="str">
        <f t="shared" ref="K73:K77" si="31">K$5&amp;H73&amp;K$6</f>
        <v>,"c":25,"tr":0}</v>
      </c>
      <c r="L73" t="str">
        <f t="shared" ref="L73:L77" si="32">IF(I73="","",L$6)</f>
        <v>]}</v>
      </c>
      <c r="M73" t="str">
        <f t="shared" ref="M73:M77" si="33">I73&amp;J73&amp;K73&amp;L73</f>
        <v>{"g":100,"i":[{"t":"i","i":21001,"c":25,"tr":0}]}</v>
      </c>
      <c r="R73" t="str">
        <f>VLOOKUP(G73,映射表!A:B,2,FALSE)</f>
        <v>{"t":"i","i":</v>
      </c>
      <c r="S73">
        <f>_xlfn.IFNA(VLOOKUP(F73,物品!B:C,2,FALSE),VLOOKUP(F73,物品!H:I,2,FALSE))</f>
        <v>21001</v>
      </c>
    </row>
    <row r="74" spans="1:19" x14ac:dyDescent="0.15">
      <c r="J74" t="e">
        <f t="shared" si="2"/>
        <v>#N/A</v>
      </c>
      <c r="R74" t="e">
        <f>VLOOKUP(G74,映射表!A:B,2,FALSE)</f>
        <v>#N/A</v>
      </c>
      <c r="S74" t="e">
        <f>_xlfn.IFNA(VLOOKUP(F74,物品!B:C,2,FALSE),VLOOKUP(F74,物品!H:I,2,FALSE))</f>
        <v>#N/A</v>
      </c>
    </row>
    <row r="75" spans="1:19" s="5" customFormat="1" x14ac:dyDescent="0.15">
      <c r="J75" t="e">
        <f t="shared" si="2"/>
        <v>#N/A</v>
      </c>
      <c r="R75" t="e">
        <f>VLOOKUP(G75,映射表!A:B,2,FALSE)</f>
        <v>#N/A</v>
      </c>
      <c r="S75" t="e">
        <f>_xlfn.IFNA(VLOOKUP(F75,物品!B:C,2,FALSE),VLOOKUP(F75,物品!H:I,2,FALSE))</f>
        <v>#N/A</v>
      </c>
    </row>
    <row r="76" spans="1:19" x14ac:dyDescent="0.15">
      <c r="J76" t="e">
        <f t="shared" si="2"/>
        <v>#N/A</v>
      </c>
      <c r="R76" t="e">
        <f>VLOOKUP(G76,映射表!A:B,2,FALSE)</f>
        <v>#N/A</v>
      </c>
      <c r="S76" t="e">
        <f>_xlfn.IFNA(VLOOKUP(F76,物品!B:C,2,FALSE),VLOOKUP(F76,物品!H:I,2,FALSE))</f>
        <v>#N/A</v>
      </c>
    </row>
    <row r="77" spans="1:19" x14ac:dyDescent="0.15">
      <c r="A77">
        <f>E77/SUMIF(C:C,C77,E:E)</f>
        <v>1</v>
      </c>
      <c r="B77">
        <f t="shared" si="29"/>
        <v>330005001</v>
      </c>
      <c r="C77">
        <v>330005</v>
      </c>
      <c r="D77">
        <v>1</v>
      </c>
      <c r="E77">
        <v>100</v>
      </c>
      <c r="F77" s="8" t="s">
        <v>222</v>
      </c>
      <c r="G77" t="s">
        <v>93</v>
      </c>
      <c r="H77">
        <v>25</v>
      </c>
      <c r="I77" t="str">
        <f t="shared" si="30"/>
        <v>{"g":100,"i":[</v>
      </c>
      <c r="J77" t="str">
        <f t="shared" si="2"/>
        <v>{"t":"i","i":21002</v>
      </c>
      <c r="K77" t="str">
        <f t="shared" si="31"/>
        <v>,"c":25,"tr":0}</v>
      </c>
      <c r="L77" t="str">
        <f t="shared" si="32"/>
        <v>]}</v>
      </c>
      <c r="M77" t="str">
        <f t="shared" si="33"/>
        <v>{"g":100,"i":[{"t":"i","i":21002,"c":25,"tr":0}]}</v>
      </c>
      <c r="R77" t="str">
        <f>VLOOKUP(G77,映射表!A:B,2,FALSE)</f>
        <v>{"t":"i","i":</v>
      </c>
      <c r="S77">
        <f>_xlfn.IFNA(VLOOKUP(F77,物品!B:C,2,FALSE),VLOOKUP(F77,物品!H:I,2,FALSE))</f>
        <v>21002</v>
      </c>
    </row>
  </sheetData>
  <phoneticPr fontId="1" type="noConversion"/>
  <conditionalFormatting sqref="F50:F68">
    <cfRule type="duplicateValues" dxfId="4" priority="2"/>
  </conditionalFormatting>
  <conditionalFormatting sqref="F77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B15" sqref="B15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 t="s">
        <v>0</v>
      </c>
      <c r="H1" s="1" t="s">
        <v>1</v>
      </c>
      <c r="I1" s="1" t="s">
        <v>0</v>
      </c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 t="s">
        <v>3</v>
      </c>
      <c r="H2" s="1" t="s">
        <v>4</v>
      </c>
      <c r="I2" s="1" t="s">
        <v>3</v>
      </c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 t="s">
        <v>5</v>
      </c>
      <c r="H3" s="1" t="s">
        <v>6</v>
      </c>
      <c r="I3" s="1" t="s">
        <v>5</v>
      </c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1">
        <v>1</v>
      </c>
      <c r="H4" s="1" t="s">
        <v>190</v>
      </c>
      <c r="I4" s="1">
        <f>G4</f>
        <v>1</v>
      </c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1">
        <v>2</v>
      </c>
      <c r="H5" s="1" t="s">
        <v>191</v>
      </c>
      <c r="I5" s="1">
        <f t="shared" ref="I5:I30" si="0">G5</f>
        <v>2</v>
      </c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1">
        <v>3</v>
      </c>
      <c r="H6" s="1" t="s">
        <v>192</v>
      </c>
      <c r="I6" s="1">
        <f t="shared" si="0"/>
        <v>3</v>
      </c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1">
        <v>4</v>
      </c>
      <c r="H7" t="s">
        <v>193</v>
      </c>
      <c r="I7" s="1">
        <f t="shared" si="0"/>
        <v>4</v>
      </c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1">
        <v>5</v>
      </c>
      <c r="H8" s="1" t="s">
        <v>194</v>
      </c>
      <c r="I8" s="1">
        <f t="shared" si="0"/>
        <v>5</v>
      </c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1">
        <v>6</v>
      </c>
      <c r="H9" s="1" t="s">
        <v>195</v>
      </c>
      <c r="I9" s="1">
        <f t="shared" si="0"/>
        <v>6</v>
      </c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1">
        <v>7</v>
      </c>
      <c r="H10" s="1" t="s">
        <v>196</v>
      </c>
      <c r="I10" s="1">
        <f t="shared" si="0"/>
        <v>7</v>
      </c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1">
        <v>8</v>
      </c>
      <c r="H11" s="1" t="s">
        <v>197</v>
      </c>
      <c r="I11" s="1">
        <f t="shared" si="0"/>
        <v>8</v>
      </c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1">
        <v>9</v>
      </c>
      <c r="H12" s="1" t="s">
        <v>198</v>
      </c>
      <c r="I12" s="1">
        <f t="shared" si="0"/>
        <v>9</v>
      </c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1">
        <v>10</v>
      </c>
      <c r="H13" s="1" t="s">
        <v>199</v>
      </c>
      <c r="I13" s="1">
        <f t="shared" si="0"/>
        <v>10</v>
      </c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1">
        <v>11</v>
      </c>
      <c r="H14" s="1" t="s">
        <v>200</v>
      </c>
      <c r="I14" s="1">
        <f t="shared" si="0"/>
        <v>11</v>
      </c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1">
        <v>12</v>
      </c>
      <c r="H15" s="1" t="s">
        <v>201</v>
      </c>
      <c r="I15" s="1">
        <f t="shared" si="0"/>
        <v>12</v>
      </c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1">
        <v>13</v>
      </c>
      <c r="H16" s="1" t="s">
        <v>202</v>
      </c>
      <c r="I16" s="1">
        <f t="shared" si="0"/>
        <v>13</v>
      </c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1">
        <v>14</v>
      </c>
      <c r="H17" s="1" t="s">
        <v>203</v>
      </c>
      <c r="I17" s="1">
        <f t="shared" si="0"/>
        <v>14</v>
      </c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1">
        <v>15</v>
      </c>
      <c r="H18" s="1" t="s">
        <v>204</v>
      </c>
      <c r="I18" s="1">
        <f t="shared" si="0"/>
        <v>15</v>
      </c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1">
        <v>16</v>
      </c>
      <c r="H19" s="1" t="s">
        <v>205</v>
      </c>
      <c r="I19" s="1">
        <f t="shared" si="0"/>
        <v>16</v>
      </c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1">
        <v>17</v>
      </c>
      <c r="H20" s="1" t="s">
        <v>206</v>
      </c>
      <c r="I20" s="1">
        <f t="shared" si="0"/>
        <v>17</v>
      </c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1">
        <v>18</v>
      </c>
      <c r="H21" s="1" t="s">
        <v>207</v>
      </c>
      <c r="I21" s="1">
        <f t="shared" si="0"/>
        <v>18</v>
      </c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1">
        <v>19</v>
      </c>
      <c r="H22" s="1" t="s">
        <v>208</v>
      </c>
      <c r="I22" s="1">
        <f t="shared" si="0"/>
        <v>19</v>
      </c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1">
        <v>20</v>
      </c>
      <c r="H23" s="1" t="s">
        <v>209</v>
      </c>
      <c r="I23" s="1">
        <f t="shared" si="0"/>
        <v>20</v>
      </c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1">
        <v>21</v>
      </c>
      <c r="H24" s="1" t="s">
        <v>210</v>
      </c>
      <c r="I24" s="1">
        <f t="shared" si="0"/>
        <v>21</v>
      </c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1">
        <v>22</v>
      </c>
      <c r="H25" s="1" t="s">
        <v>211</v>
      </c>
      <c r="I25" s="1">
        <f t="shared" si="0"/>
        <v>22</v>
      </c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1">
        <v>23</v>
      </c>
      <c r="H26" s="1" t="s">
        <v>212</v>
      </c>
      <c r="I26" s="1">
        <f t="shared" si="0"/>
        <v>23</v>
      </c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1">
        <v>24</v>
      </c>
      <c r="H27" s="1" t="s">
        <v>213</v>
      </c>
      <c r="I27" s="1">
        <f t="shared" si="0"/>
        <v>24</v>
      </c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1">
        <v>25</v>
      </c>
      <c r="H28" s="1" t="s">
        <v>214</v>
      </c>
      <c r="I28" s="1">
        <f t="shared" si="0"/>
        <v>25</v>
      </c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1">
        <v>26</v>
      </c>
      <c r="H29" s="1" t="s">
        <v>215</v>
      </c>
      <c r="I29" s="1">
        <f t="shared" si="0"/>
        <v>26</v>
      </c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1">
        <v>27</v>
      </c>
      <c r="H30" s="1" t="s">
        <v>216</v>
      </c>
      <c r="I30" s="1">
        <f t="shared" si="0"/>
        <v>27</v>
      </c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s="7" t="s">
        <v>221</v>
      </c>
      <c r="C96">
        <v>21001</v>
      </c>
    </row>
    <row r="97" spans="1:3" x14ac:dyDescent="0.15">
      <c r="A97">
        <v>21002</v>
      </c>
      <c r="B97" s="8" t="s">
        <v>222</v>
      </c>
      <c r="C97">
        <v>21002</v>
      </c>
    </row>
    <row r="98" spans="1:3" x14ac:dyDescent="0.15">
      <c r="A98">
        <v>21003</v>
      </c>
      <c r="B98" s="8" t="s">
        <v>223</v>
      </c>
      <c r="C98">
        <v>21003</v>
      </c>
    </row>
    <row r="99" spans="1:3" x14ac:dyDescent="0.15">
      <c r="A99">
        <v>21004</v>
      </c>
      <c r="B99" s="8" t="s">
        <v>224</v>
      </c>
      <c r="C99">
        <v>21004</v>
      </c>
    </row>
    <row r="100" spans="1:3" x14ac:dyDescent="0.15">
      <c r="A100">
        <v>21005</v>
      </c>
      <c r="B100" s="8" t="s">
        <v>225</v>
      </c>
      <c r="C100">
        <v>21005</v>
      </c>
    </row>
    <row r="101" spans="1:3" x14ac:dyDescent="0.15">
      <c r="A101">
        <v>21006</v>
      </c>
      <c r="B101" s="8" t="s">
        <v>226</v>
      </c>
      <c r="C101">
        <v>21006</v>
      </c>
    </row>
    <row r="102" spans="1:3" x14ac:dyDescent="0.15">
      <c r="A102">
        <v>21007</v>
      </c>
      <c r="B102" s="7" t="s">
        <v>227</v>
      </c>
      <c r="C102">
        <v>21007</v>
      </c>
    </row>
    <row r="103" spans="1:3" x14ac:dyDescent="0.15">
      <c r="A103">
        <v>21008</v>
      </c>
      <c r="B103" s="8" t="s">
        <v>228</v>
      </c>
      <c r="C103">
        <v>21008</v>
      </c>
    </row>
    <row r="104" spans="1:3" x14ac:dyDescent="0.15">
      <c r="A104">
        <v>21009</v>
      </c>
      <c r="B104" s="8" t="s">
        <v>229</v>
      </c>
      <c r="C104">
        <v>21009</v>
      </c>
    </row>
    <row r="105" spans="1:3" x14ac:dyDescent="0.15">
      <c r="A105">
        <v>21010</v>
      </c>
      <c r="B105" s="7" t="s">
        <v>230</v>
      </c>
      <c r="C105">
        <v>21010</v>
      </c>
    </row>
    <row r="106" spans="1:3" x14ac:dyDescent="0.15">
      <c r="A106">
        <v>21011</v>
      </c>
      <c r="B106" s="7" t="s">
        <v>231</v>
      </c>
      <c r="C106">
        <v>21011</v>
      </c>
    </row>
    <row r="107" spans="1:3" x14ac:dyDescent="0.15">
      <c r="A107">
        <v>21012</v>
      </c>
      <c r="B107" s="8" t="s">
        <v>232</v>
      </c>
      <c r="C107">
        <v>21012</v>
      </c>
    </row>
    <row r="108" spans="1:3" x14ac:dyDescent="0.15">
      <c r="A108">
        <v>21013</v>
      </c>
      <c r="B108" s="7" t="s">
        <v>233</v>
      </c>
      <c r="C108">
        <v>21013</v>
      </c>
    </row>
    <row r="109" spans="1:3" x14ac:dyDescent="0.15">
      <c r="A109">
        <v>21014</v>
      </c>
      <c r="B109" s="7" t="s">
        <v>234</v>
      </c>
      <c r="C109">
        <v>21014</v>
      </c>
    </row>
    <row r="110" spans="1:3" x14ac:dyDescent="0.15">
      <c r="A110">
        <v>21015</v>
      </c>
      <c r="B110" s="7" t="s">
        <v>235</v>
      </c>
      <c r="C110">
        <v>21015</v>
      </c>
    </row>
    <row r="111" spans="1:3" x14ac:dyDescent="0.15">
      <c r="A111">
        <v>21016</v>
      </c>
      <c r="B111" s="7" t="s">
        <v>236</v>
      </c>
      <c r="C111">
        <v>21016</v>
      </c>
    </row>
    <row r="112" spans="1:3" x14ac:dyDescent="0.15">
      <c r="A112">
        <v>21017</v>
      </c>
      <c r="B112" s="9" t="s">
        <v>237</v>
      </c>
      <c r="C112">
        <v>21017</v>
      </c>
    </row>
    <row r="113" spans="1:3" x14ac:dyDescent="0.15">
      <c r="A113">
        <v>21018</v>
      </c>
      <c r="B113" s="9" t="s">
        <v>238</v>
      </c>
      <c r="C113">
        <v>21018</v>
      </c>
    </row>
    <row r="114" spans="1:3" x14ac:dyDescent="0.15">
      <c r="A114">
        <v>21019</v>
      </c>
      <c r="B114" s="7" t="s">
        <v>239</v>
      </c>
      <c r="C114">
        <v>21019</v>
      </c>
    </row>
    <row r="115" spans="1:3" x14ac:dyDescent="0.15">
      <c r="A115">
        <v>21020</v>
      </c>
      <c r="B115" s="10" t="s">
        <v>240</v>
      </c>
      <c r="C115">
        <v>21020</v>
      </c>
    </row>
    <row r="116" spans="1:3" x14ac:dyDescent="0.15">
      <c r="A116">
        <v>21021</v>
      </c>
      <c r="B116" s="10" t="s">
        <v>241</v>
      </c>
      <c r="C116">
        <v>21021</v>
      </c>
    </row>
    <row r="117" spans="1:3" x14ac:dyDescent="0.15">
      <c r="A117">
        <v>21022</v>
      </c>
      <c r="B117" s="10" t="s">
        <v>242</v>
      </c>
      <c r="C117">
        <v>21022</v>
      </c>
    </row>
    <row r="118" spans="1:3" x14ac:dyDescent="0.15">
      <c r="A118">
        <v>21023</v>
      </c>
      <c r="B118" s="10" t="s">
        <v>243</v>
      </c>
      <c r="C118">
        <v>21023</v>
      </c>
    </row>
    <row r="119" spans="1:3" x14ac:dyDescent="0.15">
      <c r="A119">
        <v>21024</v>
      </c>
      <c r="B119" s="10" t="s">
        <v>244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 s="2">
        <v>23001</v>
      </c>
      <c r="B147" s="3" t="s">
        <v>139</v>
      </c>
      <c r="C147" s="2">
        <v>23001</v>
      </c>
    </row>
    <row r="148" spans="1:3" x14ac:dyDescent="0.15">
      <c r="A148" s="11">
        <v>23002</v>
      </c>
      <c r="B148" s="3" t="s">
        <v>140</v>
      </c>
      <c r="C148" s="11">
        <v>23002</v>
      </c>
    </row>
    <row r="149" spans="1:3" x14ac:dyDescent="0.15">
      <c r="A149" s="2">
        <v>23003</v>
      </c>
      <c r="B149" s="3" t="s">
        <v>141</v>
      </c>
      <c r="C149" s="2">
        <v>23003</v>
      </c>
    </row>
    <row r="150" spans="1:3" x14ac:dyDescent="0.15">
      <c r="A150" s="11">
        <v>23004</v>
      </c>
      <c r="B150" s="3" t="s">
        <v>142</v>
      </c>
      <c r="C150" s="11">
        <v>23004</v>
      </c>
    </row>
    <row r="151" spans="1:3" x14ac:dyDescent="0.15">
      <c r="A151" s="2">
        <v>23005</v>
      </c>
      <c r="B151" s="3" t="s">
        <v>143</v>
      </c>
      <c r="C151" s="2">
        <v>23005</v>
      </c>
    </row>
    <row r="152" spans="1:3" x14ac:dyDescent="0.15">
      <c r="A152" s="12">
        <v>23011</v>
      </c>
      <c r="B152" s="3" t="s">
        <v>245</v>
      </c>
      <c r="C152" s="12">
        <v>23011</v>
      </c>
    </row>
    <row r="153" spans="1:3" x14ac:dyDescent="0.15">
      <c r="A153" s="12">
        <v>23012</v>
      </c>
      <c r="B153" s="3" t="s">
        <v>246</v>
      </c>
      <c r="C153" s="12">
        <v>23012</v>
      </c>
    </row>
    <row r="154" spans="1:3" x14ac:dyDescent="0.15">
      <c r="A154" s="12">
        <v>23021</v>
      </c>
      <c r="B154" s="3" t="s">
        <v>247</v>
      </c>
      <c r="C154" s="12">
        <v>23021</v>
      </c>
    </row>
    <row r="155" spans="1:3" x14ac:dyDescent="0.15">
      <c r="A155" s="12">
        <v>23022</v>
      </c>
      <c r="B155" s="3" t="s">
        <v>248</v>
      </c>
      <c r="C155" s="12">
        <v>23022</v>
      </c>
    </row>
    <row r="156" spans="1:3" x14ac:dyDescent="0.15">
      <c r="A156" s="12">
        <v>23031</v>
      </c>
      <c r="B156" s="3" t="s">
        <v>249</v>
      </c>
      <c r="C156" s="12">
        <v>23031</v>
      </c>
    </row>
    <row r="157" spans="1:3" x14ac:dyDescent="0.15">
      <c r="A157" s="12">
        <v>23032</v>
      </c>
      <c r="B157" s="3" t="s">
        <v>250</v>
      </c>
      <c r="C157" s="12">
        <v>23032</v>
      </c>
    </row>
    <row r="158" spans="1:3" x14ac:dyDescent="0.15">
      <c r="A158" s="12">
        <v>23041</v>
      </c>
      <c r="B158" s="3" t="s">
        <v>251</v>
      </c>
      <c r="C158" s="12">
        <v>23041</v>
      </c>
    </row>
    <row r="159" spans="1:3" x14ac:dyDescent="0.15">
      <c r="A159" s="12">
        <v>23042</v>
      </c>
      <c r="B159" s="3" t="s">
        <v>252</v>
      </c>
      <c r="C159" s="12">
        <v>23042</v>
      </c>
    </row>
    <row r="160" spans="1:3" x14ac:dyDescent="0.15">
      <c r="A160" s="12">
        <v>23051</v>
      </c>
      <c r="B160" s="3" t="s">
        <v>253</v>
      </c>
      <c r="C160" s="12">
        <v>23051</v>
      </c>
    </row>
    <row r="161" spans="1:3" x14ac:dyDescent="0.15">
      <c r="A161" s="12">
        <v>23052</v>
      </c>
      <c r="B161" s="3" t="s">
        <v>254</v>
      </c>
      <c r="C161" s="12">
        <v>23052</v>
      </c>
    </row>
    <row r="162" spans="1:3" x14ac:dyDescent="0.15">
      <c r="A162" s="13">
        <v>24010</v>
      </c>
      <c r="B162" s="3" t="s">
        <v>255</v>
      </c>
      <c r="C162" s="13">
        <v>24010</v>
      </c>
    </row>
    <row r="163" spans="1:3" x14ac:dyDescent="0.15">
      <c r="A163" s="13">
        <v>24020</v>
      </c>
      <c r="B163" s="3" t="s">
        <v>256</v>
      </c>
      <c r="C163" s="13">
        <v>24020</v>
      </c>
    </row>
    <row r="164" spans="1:3" x14ac:dyDescent="0.15">
      <c r="A164" s="13">
        <v>24030</v>
      </c>
      <c r="B164" s="3" t="s">
        <v>257</v>
      </c>
      <c r="C164" s="13">
        <v>24030</v>
      </c>
    </row>
    <row r="165" spans="1:3" x14ac:dyDescent="0.15">
      <c r="A165" s="13">
        <v>24040</v>
      </c>
      <c r="B165" s="3" t="s">
        <v>258</v>
      </c>
      <c r="C165" s="13">
        <v>24040</v>
      </c>
    </row>
    <row r="166" spans="1:3" x14ac:dyDescent="0.15">
      <c r="A166" s="13">
        <v>24050</v>
      </c>
      <c r="B166" s="3" t="s">
        <v>259</v>
      </c>
      <c r="C166" s="13">
        <v>24050</v>
      </c>
    </row>
    <row r="167" spans="1:3" x14ac:dyDescent="0.15">
      <c r="A167" s="13">
        <v>24011</v>
      </c>
      <c r="B167" s="3" t="s">
        <v>144</v>
      </c>
      <c r="C167" s="13">
        <v>24011</v>
      </c>
    </row>
    <row r="168" spans="1:3" x14ac:dyDescent="0.15">
      <c r="A168" s="13">
        <v>24012</v>
      </c>
      <c r="B168" s="3" t="s">
        <v>145</v>
      </c>
      <c r="C168" s="13">
        <v>24012</v>
      </c>
    </row>
    <row r="169" spans="1:3" x14ac:dyDescent="0.15">
      <c r="A169">
        <v>24021</v>
      </c>
      <c r="B169" s="3" t="s">
        <v>146</v>
      </c>
      <c r="C169">
        <v>24021</v>
      </c>
    </row>
    <row r="170" spans="1:3" x14ac:dyDescent="0.15">
      <c r="A170">
        <v>24022</v>
      </c>
      <c r="B170" s="3" t="s">
        <v>147</v>
      </c>
      <c r="C170">
        <v>24022</v>
      </c>
    </row>
    <row r="171" spans="1:3" x14ac:dyDescent="0.15">
      <c r="A171">
        <v>24031</v>
      </c>
      <c r="B171" s="3" t="s">
        <v>148</v>
      </c>
      <c r="C171">
        <v>24031</v>
      </c>
    </row>
    <row r="172" spans="1:3" x14ac:dyDescent="0.15">
      <c r="A172">
        <v>24032</v>
      </c>
      <c r="B172" s="3" t="s">
        <v>149</v>
      </c>
      <c r="C172">
        <v>24032</v>
      </c>
    </row>
    <row r="173" spans="1:3" x14ac:dyDescent="0.15">
      <c r="A173">
        <v>24041</v>
      </c>
      <c r="B173" s="3" t="s">
        <v>150</v>
      </c>
      <c r="C173">
        <v>24041</v>
      </c>
    </row>
    <row r="174" spans="1:3" x14ac:dyDescent="0.15">
      <c r="A174">
        <v>24042</v>
      </c>
      <c r="B174" s="3" t="s">
        <v>151</v>
      </c>
      <c r="C174">
        <v>24042</v>
      </c>
    </row>
    <row r="175" spans="1:3" x14ac:dyDescent="0.15">
      <c r="A175">
        <v>24051</v>
      </c>
      <c r="B175" s="3" t="s">
        <v>152</v>
      </c>
      <c r="C175">
        <v>24051</v>
      </c>
    </row>
    <row r="176" spans="1:3" x14ac:dyDescent="0.15">
      <c r="A176">
        <v>24052</v>
      </c>
      <c r="B176" s="3" t="s">
        <v>153</v>
      </c>
      <c r="C176">
        <v>24052</v>
      </c>
    </row>
    <row r="177" spans="1:3" x14ac:dyDescent="0.15">
      <c r="A177">
        <v>24061</v>
      </c>
      <c r="B177" s="3" t="s">
        <v>154</v>
      </c>
      <c r="C177">
        <v>24061</v>
      </c>
    </row>
    <row r="178" spans="1:3" x14ac:dyDescent="0.15">
      <c r="A178">
        <v>24062</v>
      </c>
      <c r="B178" s="3" t="s">
        <v>155</v>
      </c>
      <c r="C178">
        <v>24062</v>
      </c>
    </row>
    <row r="179" spans="1:3" x14ac:dyDescent="0.15">
      <c r="A179">
        <v>24071</v>
      </c>
      <c r="B179" s="3" t="s">
        <v>156</v>
      </c>
      <c r="C179">
        <v>24071</v>
      </c>
    </row>
    <row r="180" spans="1:3" x14ac:dyDescent="0.15">
      <c r="A180">
        <v>24072</v>
      </c>
      <c r="B180" s="3" t="s">
        <v>157</v>
      </c>
      <c r="C180">
        <v>24072</v>
      </c>
    </row>
    <row r="181" spans="1:3" x14ac:dyDescent="0.15">
      <c r="A181">
        <v>24081</v>
      </c>
      <c r="B181" s="3" t="s">
        <v>158</v>
      </c>
      <c r="C181">
        <v>24081</v>
      </c>
    </row>
    <row r="182" spans="1:3" x14ac:dyDescent="0.15">
      <c r="A182">
        <v>24082</v>
      </c>
      <c r="B182" s="3" t="s">
        <v>159</v>
      </c>
      <c r="C182">
        <v>24082</v>
      </c>
    </row>
    <row r="183" spans="1:3" x14ac:dyDescent="0.15">
      <c r="A183">
        <v>24091</v>
      </c>
      <c r="B183" s="3" t="s">
        <v>160</v>
      </c>
      <c r="C183">
        <v>24091</v>
      </c>
    </row>
    <row r="184" spans="1:3" x14ac:dyDescent="0.15">
      <c r="A184">
        <v>24092</v>
      </c>
      <c r="B184" s="3" t="s">
        <v>161</v>
      </c>
      <c r="C184">
        <v>24092</v>
      </c>
    </row>
    <row r="185" spans="1:3" x14ac:dyDescent="0.15">
      <c r="A185">
        <v>25011</v>
      </c>
      <c r="B185" s="3" t="s">
        <v>260</v>
      </c>
      <c r="C185">
        <v>25011</v>
      </c>
    </row>
    <row r="186" spans="1:3" x14ac:dyDescent="0.15">
      <c r="A186">
        <v>25012</v>
      </c>
      <c r="B186" s="3" t="s">
        <v>261</v>
      </c>
      <c r="C186">
        <v>25012</v>
      </c>
    </row>
    <row r="187" spans="1:3" x14ac:dyDescent="0.15">
      <c r="A187">
        <v>25021</v>
      </c>
      <c r="B187" s="3" t="s">
        <v>262</v>
      </c>
      <c r="C187">
        <v>25021</v>
      </c>
    </row>
    <row r="188" spans="1:3" x14ac:dyDescent="0.15">
      <c r="A188">
        <v>25022</v>
      </c>
      <c r="B188" s="3" t="s">
        <v>263</v>
      </c>
      <c r="C188">
        <v>25022</v>
      </c>
    </row>
    <row r="189" spans="1:3" x14ac:dyDescent="0.15">
      <c r="A189">
        <v>25031</v>
      </c>
      <c r="B189" s="3" t="s">
        <v>264</v>
      </c>
      <c r="C189">
        <v>25031</v>
      </c>
    </row>
    <row r="190" spans="1:3" x14ac:dyDescent="0.15">
      <c r="A190">
        <v>25032</v>
      </c>
      <c r="B190" s="3" t="s">
        <v>265</v>
      </c>
      <c r="C190">
        <v>25032</v>
      </c>
    </row>
    <row r="191" spans="1:3" x14ac:dyDescent="0.15">
      <c r="A191">
        <v>25041</v>
      </c>
      <c r="B191" s="3" t="s">
        <v>266</v>
      </c>
      <c r="C191">
        <v>25041</v>
      </c>
    </row>
    <row r="192" spans="1:3" x14ac:dyDescent="0.15">
      <c r="A192">
        <v>25042</v>
      </c>
      <c r="B192" s="3" t="s">
        <v>267</v>
      </c>
      <c r="C192">
        <v>25042</v>
      </c>
    </row>
    <row r="193" spans="1:3" x14ac:dyDescent="0.15">
      <c r="A193">
        <v>25051</v>
      </c>
      <c r="B193" s="3" t="s">
        <v>268</v>
      </c>
      <c r="C193">
        <v>25051</v>
      </c>
    </row>
    <row r="194" spans="1:3" x14ac:dyDescent="0.15">
      <c r="A194">
        <v>25052</v>
      </c>
      <c r="B194" s="3" t="s">
        <v>162</v>
      </c>
      <c r="C194">
        <v>25052</v>
      </c>
    </row>
    <row r="195" spans="1:3" x14ac:dyDescent="0.15">
      <c r="A195">
        <v>25061</v>
      </c>
      <c r="B195" s="3" t="s">
        <v>269</v>
      </c>
      <c r="C195">
        <v>25061</v>
      </c>
    </row>
    <row r="196" spans="1:3" x14ac:dyDescent="0.15">
      <c r="A196">
        <v>25062</v>
      </c>
      <c r="B196" s="3" t="s">
        <v>163</v>
      </c>
      <c r="C196">
        <v>25062</v>
      </c>
    </row>
    <row r="197" spans="1:3" x14ac:dyDescent="0.15">
      <c r="A197">
        <v>25071</v>
      </c>
      <c r="B197" s="3" t="s">
        <v>270</v>
      </c>
      <c r="C197">
        <v>25071</v>
      </c>
    </row>
    <row r="198" spans="1:3" x14ac:dyDescent="0.15">
      <c r="A198">
        <v>25072</v>
      </c>
      <c r="B198" s="3" t="s">
        <v>164</v>
      </c>
      <c r="C198">
        <v>25072</v>
      </c>
    </row>
    <row r="199" spans="1:3" x14ac:dyDescent="0.15">
      <c r="A199">
        <v>25081</v>
      </c>
      <c r="B199" s="3" t="s">
        <v>271</v>
      </c>
      <c r="C199">
        <v>25081</v>
      </c>
    </row>
    <row r="200" spans="1:3" x14ac:dyDescent="0.15">
      <c r="A200">
        <v>25082</v>
      </c>
      <c r="B200" s="3" t="s">
        <v>165</v>
      </c>
      <c r="C200">
        <v>25082</v>
      </c>
    </row>
    <row r="201" spans="1:3" x14ac:dyDescent="0.15">
      <c r="A201">
        <v>26001</v>
      </c>
      <c r="B201" s="3" t="s">
        <v>272</v>
      </c>
      <c r="C201">
        <v>26001</v>
      </c>
    </row>
    <row r="202" spans="1:3" x14ac:dyDescent="0.15">
      <c r="A202">
        <v>26002</v>
      </c>
      <c r="B202" s="3" t="s">
        <v>166</v>
      </c>
      <c r="C202">
        <v>26002</v>
      </c>
    </row>
    <row r="203" spans="1:3" x14ac:dyDescent="0.15">
      <c r="A203">
        <v>26003</v>
      </c>
      <c r="B203" s="3" t="s">
        <v>167</v>
      </c>
      <c r="C203">
        <v>26003</v>
      </c>
    </row>
    <row r="204" spans="1:3" x14ac:dyDescent="0.15">
      <c r="A204">
        <v>27011</v>
      </c>
      <c r="B204" s="3" t="s">
        <v>273</v>
      </c>
      <c r="C204">
        <v>27011</v>
      </c>
    </row>
    <row r="205" spans="1:3" x14ac:dyDescent="0.15">
      <c r="A205">
        <v>27012</v>
      </c>
      <c r="B205" s="3" t="s">
        <v>168</v>
      </c>
      <c r="C205">
        <v>27012</v>
      </c>
    </row>
    <row r="206" spans="1:3" x14ac:dyDescent="0.15">
      <c r="A206">
        <v>27013</v>
      </c>
      <c r="B206" s="3" t="s">
        <v>169</v>
      </c>
      <c r="C206">
        <v>27013</v>
      </c>
    </row>
    <row r="207" spans="1:3" x14ac:dyDescent="0.15">
      <c r="A207">
        <f t="shared" ref="A207:C212" si="1">A204+10</f>
        <v>27021</v>
      </c>
      <c r="B207" s="3" t="s">
        <v>274</v>
      </c>
      <c r="C207">
        <f t="shared" si="1"/>
        <v>27021</v>
      </c>
    </row>
    <row r="208" spans="1:3" x14ac:dyDescent="0.15">
      <c r="A208">
        <f t="shared" si="1"/>
        <v>27022</v>
      </c>
      <c r="B208" s="3" t="s">
        <v>170</v>
      </c>
      <c r="C208">
        <f t="shared" si="1"/>
        <v>27022</v>
      </c>
    </row>
    <row r="209" spans="1:3" x14ac:dyDescent="0.15">
      <c r="A209">
        <f t="shared" si="1"/>
        <v>27023</v>
      </c>
      <c r="B209" s="3" t="s">
        <v>171</v>
      </c>
      <c r="C209">
        <f t="shared" si="1"/>
        <v>27023</v>
      </c>
    </row>
    <row r="210" spans="1:3" x14ac:dyDescent="0.15">
      <c r="A210">
        <f t="shared" si="1"/>
        <v>27031</v>
      </c>
      <c r="B210" s="3" t="s">
        <v>275</v>
      </c>
      <c r="C210">
        <f t="shared" si="1"/>
        <v>27031</v>
      </c>
    </row>
    <row r="211" spans="1:3" x14ac:dyDescent="0.15">
      <c r="A211">
        <f t="shared" si="1"/>
        <v>27032</v>
      </c>
      <c r="B211" s="3" t="s">
        <v>172</v>
      </c>
      <c r="C211">
        <f t="shared" si="1"/>
        <v>27032</v>
      </c>
    </row>
    <row r="212" spans="1:3" x14ac:dyDescent="0.15">
      <c r="A212">
        <f t="shared" si="1"/>
        <v>27033</v>
      </c>
      <c r="B212" s="3" t="s">
        <v>173</v>
      </c>
      <c r="C212">
        <f t="shared" si="1"/>
        <v>27033</v>
      </c>
    </row>
    <row r="213" spans="1:3" x14ac:dyDescent="0.15">
      <c r="A213">
        <v>28001</v>
      </c>
      <c r="B213" s="3" t="s">
        <v>276</v>
      </c>
      <c r="C213">
        <v>28001</v>
      </c>
    </row>
    <row r="214" spans="1:3" x14ac:dyDescent="0.15">
      <c r="A214">
        <v>29001</v>
      </c>
      <c r="B214" s="3" t="s">
        <v>277</v>
      </c>
      <c r="C214">
        <v>29001</v>
      </c>
    </row>
    <row r="215" spans="1:3" x14ac:dyDescent="0.15">
      <c r="A215">
        <v>29002</v>
      </c>
      <c r="B215" s="3" t="s">
        <v>278</v>
      </c>
      <c r="C215">
        <v>29002</v>
      </c>
    </row>
    <row r="216" spans="1:3" x14ac:dyDescent="0.15">
      <c r="A216">
        <v>29003</v>
      </c>
      <c r="B216" s="3" t="s">
        <v>279</v>
      </c>
      <c r="C216">
        <v>29003</v>
      </c>
    </row>
    <row r="217" spans="1:3" x14ac:dyDescent="0.15">
      <c r="B217" s="3"/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</sheetData>
  <phoneticPr fontId="1" type="noConversion"/>
  <conditionalFormatting sqref="B115:B119">
    <cfRule type="duplicateValues" dxfId="3" priority="2"/>
  </conditionalFormatting>
  <conditionalFormatting sqref="B96:B11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6" sqref="B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189</v>
      </c>
      <c r="B3" s="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物品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2017-06-12T06:45:28Z</dcterms:modified>
</cp:coreProperties>
</file>