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辅助" sheetId="3" r:id="rId1"/>
    <sheet name="物品" sheetId="2" r:id="rId2"/>
    <sheet name="映射表" sheetId="5" r:id="rId3"/>
    <sheet name="工作表1" sheetId="6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3" l="1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12" i="3"/>
  <c r="T11" i="3"/>
  <c r="T10" i="3"/>
  <c r="T9" i="3"/>
  <c r="T8" i="3"/>
  <c r="T64" i="3"/>
  <c r="T63" i="3"/>
  <c r="T62" i="3"/>
  <c r="T61" i="3"/>
  <c r="T51" i="3"/>
  <c r="T52" i="3"/>
  <c r="T53" i="3"/>
  <c r="T54" i="3"/>
  <c r="T50" i="3"/>
  <c r="T39" i="3"/>
  <c r="T40" i="3"/>
  <c r="T41" i="3"/>
  <c r="T42" i="3"/>
  <c r="T43" i="3"/>
  <c r="P29" i="3"/>
  <c r="Q29" i="3"/>
  <c r="V29" i="3"/>
  <c r="H29" i="3"/>
  <c r="S29" i="3"/>
  <c r="I29" i="3"/>
  <c r="J29" i="3"/>
  <c r="K29" i="3"/>
  <c r="L29" i="3"/>
  <c r="O29" i="3"/>
  <c r="U29" i="3"/>
  <c r="B29" i="3"/>
  <c r="A29" i="3"/>
  <c r="P28" i="3"/>
  <c r="Q28" i="3"/>
  <c r="V28" i="3"/>
  <c r="H28" i="3"/>
  <c r="S28" i="3"/>
  <c r="I28" i="3"/>
  <c r="J28" i="3"/>
  <c r="K28" i="3"/>
  <c r="L28" i="3"/>
  <c r="O28" i="3"/>
  <c r="U28" i="3"/>
  <c r="B28" i="3"/>
  <c r="A28" i="3"/>
  <c r="P27" i="3"/>
  <c r="Q27" i="3"/>
  <c r="V27" i="3"/>
  <c r="H27" i="3"/>
  <c r="S27" i="3"/>
  <c r="I27" i="3"/>
  <c r="J27" i="3"/>
  <c r="K27" i="3"/>
  <c r="L27" i="3"/>
  <c r="O27" i="3"/>
  <c r="U27" i="3"/>
  <c r="B27" i="3"/>
  <c r="A27" i="3"/>
  <c r="A13" i="3"/>
  <c r="B13" i="3"/>
  <c r="H13" i="3"/>
  <c r="S13" i="3"/>
  <c r="I13" i="3"/>
  <c r="J13" i="3"/>
  <c r="K13" i="3"/>
  <c r="L13" i="3"/>
  <c r="O13" i="3"/>
  <c r="P13" i="3"/>
  <c r="Q13" i="3"/>
  <c r="U13" i="3"/>
  <c r="V13" i="3"/>
  <c r="A14" i="3"/>
  <c r="B14" i="3"/>
  <c r="H14" i="3"/>
  <c r="S14" i="3"/>
  <c r="I14" i="3"/>
  <c r="J14" i="3"/>
  <c r="K14" i="3"/>
  <c r="L14" i="3"/>
  <c r="O14" i="3"/>
  <c r="P14" i="3"/>
  <c r="Q14" i="3"/>
  <c r="U14" i="3"/>
  <c r="V14" i="3"/>
  <c r="A15" i="3"/>
  <c r="B15" i="3"/>
  <c r="H15" i="3"/>
  <c r="S15" i="3"/>
  <c r="I15" i="3"/>
  <c r="J15" i="3"/>
  <c r="K15" i="3"/>
  <c r="L15" i="3"/>
  <c r="O15" i="3"/>
  <c r="P15" i="3"/>
  <c r="Q15" i="3"/>
  <c r="U15" i="3"/>
  <c r="V15" i="3"/>
  <c r="A16" i="3"/>
  <c r="B16" i="3"/>
  <c r="H16" i="3"/>
  <c r="S16" i="3"/>
  <c r="I16" i="3"/>
  <c r="J16" i="3"/>
  <c r="K16" i="3"/>
  <c r="L16" i="3"/>
  <c r="O16" i="3"/>
  <c r="P16" i="3"/>
  <c r="Q16" i="3"/>
  <c r="U16" i="3"/>
  <c r="V16" i="3"/>
  <c r="A17" i="3"/>
  <c r="B17" i="3"/>
  <c r="H17" i="3"/>
  <c r="S17" i="3"/>
  <c r="I17" i="3"/>
  <c r="J17" i="3"/>
  <c r="K17" i="3"/>
  <c r="L17" i="3"/>
  <c r="O17" i="3"/>
  <c r="P17" i="3"/>
  <c r="Q17" i="3"/>
  <c r="U17" i="3"/>
  <c r="V17" i="3"/>
  <c r="A18" i="3"/>
  <c r="B18" i="3"/>
  <c r="H18" i="3"/>
  <c r="S18" i="3"/>
  <c r="I18" i="3"/>
  <c r="J18" i="3"/>
  <c r="K18" i="3"/>
  <c r="L18" i="3"/>
  <c r="O18" i="3"/>
  <c r="P18" i="3"/>
  <c r="Q18" i="3"/>
  <c r="U18" i="3"/>
  <c r="V18" i="3"/>
  <c r="A19" i="3"/>
  <c r="B19" i="3"/>
  <c r="H19" i="3"/>
  <c r="S19" i="3"/>
  <c r="I19" i="3"/>
  <c r="J19" i="3"/>
  <c r="K19" i="3"/>
  <c r="L19" i="3"/>
  <c r="O19" i="3"/>
  <c r="P19" i="3"/>
  <c r="Q19" i="3"/>
  <c r="U19" i="3"/>
  <c r="V19" i="3"/>
  <c r="A20" i="3"/>
  <c r="B20" i="3"/>
  <c r="H20" i="3"/>
  <c r="S20" i="3"/>
  <c r="I20" i="3"/>
  <c r="J20" i="3"/>
  <c r="K20" i="3"/>
  <c r="L20" i="3"/>
  <c r="O20" i="3"/>
  <c r="P20" i="3"/>
  <c r="Q20" i="3"/>
  <c r="U20" i="3"/>
  <c r="V20" i="3"/>
  <c r="A21" i="3"/>
  <c r="B21" i="3"/>
  <c r="H21" i="3"/>
  <c r="S21" i="3"/>
  <c r="I21" i="3"/>
  <c r="J21" i="3"/>
  <c r="K21" i="3"/>
  <c r="L21" i="3"/>
  <c r="O21" i="3"/>
  <c r="P21" i="3"/>
  <c r="Q21" i="3"/>
  <c r="U21" i="3"/>
  <c r="V21" i="3"/>
  <c r="A22" i="3"/>
  <c r="B22" i="3"/>
  <c r="H22" i="3"/>
  <c r="S22" i="3"/>
  <c r="I22" i="3"/>
  <c r="J22" i="3"/>
  <c r="K22" i="3"/>
  <c r="L22" i="3"/>
  <c r="O22" i="3"/>
  <c r="P22" i="3"/>
  <c r="Q22" i="3"/>
  <c r="U22" i="3"/>
  <c r="V22" i="3"/>
  <c r="A23" i="3"/>
  <c r="B23" i="3"/>
  <c r="H23" i="3"/>
  <c r="S23" i="3"/>
  <c r="I23" i="3"/>
  <c r="J23" i="3"/>
  <c r="K23" i="3"/>
  <c r="L23" i="3"/>
  <c r="O23" i="3"/>
  <c r="P23" i="3"/>
  <c r="Q23" i="3"/>
  <c r="U23" i="3"/>
  <c r="V23" i="3"/>
  <c r="A24" i="3"/>
  <c r="B24" i="3"/>
  <c r="H24" i="3"/>
  <c r="S24" i="3"/>
  <c r="I24" i="3"/>
  <c r="J24" i="3"/>
  <c r="K24" i="3"/>
  <c r="L24" i="3"/>
  <c r="O24" i="3"/>
  <c r="P24" i="3"/>
  <c r="Q24" i="3"/>
  <c r="U24" i="3"/>
  <c r="V24" i="3"/>
  <c r="A25" i="3"/>
  <c r="B25" i="3"/>
  <c r="H25" i="3"/>
  <c r="S25" i="3"/>
  <c r="I25" i="3"/>
  <c r="J25" i="3"/>
  <c r="K25" i="3"/>
  <c r="L25" i="3"/>
  <c r="O25" i="3"/>
  <c r="P25" i="3"/>
  <c r="Q25" i="3"/>
  <c r="U25" i="3"/>
  <c r="V25" i="3"/>
  <c r="A26" i="3"/>
  <c r="B26" i="3"/>
  <c r="H26" i="3"/>
  <c r="S26" i="3"/>
  <c r="I26" i="3"/>
  <c r="J26" i="3"/>
  <c r="K26" i="3"/>
  <c r="L26" i="3"/>
  <c r="O26" i="3"/>
  <c r="P26" i="3"/>
  <c r="Q26" i="3"/>
  <c r="U26" i="3"/>
  <c r="V26" i="3"/>
  <c r="P12" i="3"/>
  <c r="Q12" i="3"/>
  <c r="V12" i="3"/>
  <c r="H12" i="3"/>
  <c r="S12" i="3"/>
  <c r="I12" i="3"/>
  <c r="J12" i="3"/>
  <c r="K12" i="3"/>
  <c r="L12" i="3"/>
  <c r="O12" i="3"/>
  <c r="U12" i="3"/>
  <c r="B12" i="3"/>
  <c r="A12" i="3"/>
  <c r="P11" i="3"/>
  <c r="Q11" i="3"/>
  <c r="V11" i="3"/>
  <c r="H11" i="3"/>
  <c r="S11" i="3"/>
  <c r="I11" i="3"/>
  <c r="J11" i="3"/>
  <c r="K11" i="3"/>
  <c r="L11" i="3"/>
  <c r="O11" i="3"/>
  <c r="U11" i="3"/>
  <c r="B11" i="3"/>
  <c r="A11" i="3"/>
  <c r="P10" i="3"/>
  <c r="Q10" i="3"/>
  <c r="V10" i="3"/>
  <c r="H10" i="3"/>
  <c r="S10" i="3"/>
  <c r="I10" i="3"/>
  <c r="J10" i="3"/>
  <c r="K10" i="3"/>
  <c r="L10" i="3"/>
  <c r="O10" i="3"/>
  <c r="U10" i="3"/>
  <c r="B10" i="3"/>
  <c r="A10" i="3"/>
  <c r="P9" i="3"/>
  <c r="Q9" i="3"/>
  <c r="V9" i="3"/>
  <c r="H9" i="3"/>
  <c r="S9" i="3"/>
  <c r="I9" i="3"/>
  <c r="J9" i="3"/>
  <c r="K9" i="3"/>
  <c r="L9" i="3"/>
  <c r="O9" i="3"/>
  <c r="U9" i="3"/>
  <c r="B9" i="3"/>
  <c r="A9" i="3"/>
  <c r="P8" i="3"/>
  <c r="Q8" i="3"/>
  <c r="V8" i="3"/>
  <c r="H8" i="3"/>
  <c r="S8" i="3"/>
  <c r="I8" i="3"/>
  <c r="J8" i="3"/>
  <c r="K8" i="3"/>
  <c r="L8" i="3"/>
  <c r="O8" i="3"/>
  <c r="U8" i="3"/>
  <c r="B8" i="3"/>
  <c r="A8" i="3"/>
  <c r="P64" i="3"/>
  <c r="Q64" i="3"/>
  <c r="V64" i="3"/>
  <c r="H64" i="3"/>
  <c r="S64" i="3"/>
  <c r="I64" i="3"/>
  <c r="J64" i="3"/>
  <c r="K64" i="3"/>
  <c r="L64" i="3"/>
  <c r="O64" i="3"/>
  <c r="U64" i="3"/>
  <c r="B64" i="3"/>
  <c r="A64" i="3"/>
  <c r="P63" i="3"/>
  <c r="Q63" i="3"/>
  <c r="V63" i="3"/>
  <c r="H63" i="3"/>
  <c r="S63" i="3"/>
  <c r="I63" i="3"/>
  <c r="J63" i="3"/>
  <c r="K63" i="3"/>
  <c r="L63" i="3"/>
  <c r="O63" i="3"/>
  <c r="U63" i="3"/>
  <c r="B63" i="3"/>
  <c r="A63" i="3"/>
  <c r="P62" i="3"/>
  <c r="Q62" i="3"/>
  <c r="V62" i="3"/>
  <c r="H62" i="3"/>
  <c r="S62" i="3"/>
  <c r="I62" i="3"/>
  <c r="J62" i="3"/>
  <c r="K62" i="3"/>
  <c r="L62" i="3"/>
  <c r="O62" i="3"/>
  <c r="U62" i="3"/>
  <c r="B62" i="3"/>
  <c r="A62" i="3"/>
  <c r="P61" i="3"/>
  <c r="Q61" i="3"/>
  <c r="V61" i="3"/>
  <c r="H61" i="3"/>
  <c r="S61" i="3"/>
  <c r="I61" i="3"/>
  <c r="J61" i="3"/>
  <c r="K61" i="3"/>
  <c r="L61" i="3"/>
  <c r="O61" i="3"/>
  <c r="U61" i="3"/>
  <c r="B61" i="3"/>
  <c r="A61" i="3"/>
  <c r="P54" i="3"/>
  <c r="Q54" i="3"/>
  <c r="V54" i="3"/>
  <c r="H54" i="3"/>
  <c r="S54" i="3"/>
  <c r="I54" i="3"/>
  <c r="J54" i="3"/>
  <c r="K54" i="3"/>
  <c r="L54" i="3"/>
  <c r="O54" i="3"/>
  <c r="U54" i="3"/>
  <c r="B54" i="3"/>
  <c r="A54" i="3"/>
  <c r="P53" i="3"/>
  <c r="Q53" i="3"/>
  <c r="V53" i="3"/>
  <c r="H53" i="3"/>
  <c r="S53" i="3"/>
  <c r="I53" i="3"/>
  <c r="J53" i="3"/>
  <c r="K53" i="3"/>
  <c r="L53" i="3"/>
  <c r="O53" i="3"/>
  <c r="U53" i="3"/>
  <c r="B53" i="3"/>
  <c r="A53" i="3"/>
  <c r="P52" i="3"/>
  <c r="Q52" i="3"/>
  <c r="V52" i="3"/>
  <c r="H52" i="3"/>
  <c r="S52" i="3"/>
  <c r="I52" i="3"/>
  <c r="J52" i="3"/>
  <c r="K52" i="3"/>
  <c r="L52" i="3"/>
  <c r="O52" i="3"/>
  <c r="U52" i="3"/>
  <c r="B52" i="3"/>
  <c r="A52" i="3"/>
  <c r="P51" i="3"/>
  <c r="Q51" i="3"/>
  <c r="V51" i="3"/>
  <c r="H51" i="3"/>
  <c r="S51" i="3"/>
  <c r="I51" i="3"/>
  <c r="J51" i="3"/>
  <c r="K51" i="3"/>
  <c r="L51" i="3"/>
  <c r="O51" i="3"/>
  <c r="U51" i="3"/>
  <c r="B51" i="3"/>
  <c r="A51" i="3"/>
  <c r="P50" i="3"/>
  <c r="Q50" i="3"/>
  <c r="V50" i="3"/>
  <c r="H50" i="3"/>
  <c r="S50" i="3"/>
  <c r="I50" i="3"/>
  <c r="J50" i="3"/>
  <c r="K50" i="3"/>
  <c r="L50" i="3"/>
  <c r="O50" i="3"/>
  <c r="U50" i="3"/>
  <c r="B50" i="3"/>
  <c r="A50" i="3"/>
  <c r="A43" i="3"/>
  <c r="B43" i="3"/>
  <c r="H43" i="3"/>
  <c r="S43" i="3"/>
  <c r="I43" i="3"/>
  <c r="J43" i="3"/>
  <c r="K43" i="3"/>
  <c r="L43" i="3"/>
  <c r="O43" i="3"/>
  <c r="P43" i="3"/>
  <c r="Q43" i="3"/>
  <c r="U43" i="3"/>
  <c r="V43" i="3"/>
  <c r="S40" i="3"/>
  <c r="I40" i="3"/>
  <c r="J40" i="3"/>
  <c r="H40" i="3"/>
  <c r="K40" i="3"/>
  <c r="L40" i="3"/>
  <c r="O40" i="3"/>
  <c r="U40" i="3"/>
  <c r="P40" i="3"/>
  <c r="Q40" i="3"/>
  <c r="V40" i="3"/>
  <c r="S41" i="3"/>
  <c r="I41" i="3"/>
  <c r="J41" i="3"/>
  <c r="H41" i="3"/>
  <c r="K41" i="3"/>
  <c r="L41" i="3"/>
  <c r="O41" i="3"/>
  <c r="U41" i="3"/>
  <c r="P41" i="3"/>
  <c r="Q41" i="3"/>
  <c r="V41" i="3"/>
  <c r="J42" i="3"/>
  <c r="S42" i="3"/>
  <c r="I42" i="3"/>
  <c r="H42" i="3"/>
  <c r="K42" i="3"/>
  <c r="L42" i="3"/>
  <c r="O42" i="3"/>
  <c r="U42" i="3"/>
  <c r="P42" i="3"/>
  <c r="Q42" i="3"/>
  <c r="V42" i="3"/>
  <c r="P39" i="3"/>
  <c r="Q39" i="3"/>
  <c r="V39" i="3"/>
  <c r="S39" i="3"/>
  <c r="I39" i="3"/>
  <c r="J39" i="3"/>
  <c r="H39" i="3"/>
  <c r="K39" i="3"/>
  <c r="L39" i="3"/>
  <c r="O39" i="3"/>
  <c r="U39" i="3"/>
  <c r="B39" i="3"/>
  <c r="B40" i="3"/>
  <c r="B41" i="3"/>
  <c r="B42" i="3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A40" i="3"/>
  <c r="A41" i="3"/>
  <c r="A42" i="3"/>
  <c r="A39" i="3"/>
</calcChain>
</file>

<file path=xl/sharedStrings.xml><?xml version="1.0" encoding="utf-8"?>
<sst xmlns="http://schemas.openxmlformats.org/spreadsheetml/2006/main" count="874" uniqueCount="557">
  <si>
    <t>ID</t>
  </si>
  <si>
    <t>名称</t>
  </si>
  <si>
    <t>int</t>
  </si>
  <si>
    <t>str</t>
  </si>
  <si>
    <t>id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</si>
  <si>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</si>
  <si>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</si>
  <si>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</si>
  <si>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</si>
  <si>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</si>
  <si>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</si>
  <si>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</si>
  <si>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</si>
  <si>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</si>
  <si>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</si>
  <si>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</si>
  <si>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</si>
  <si>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</si>
  <si>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</si>
  <si>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</si>
  <si>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</si>
  <si>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</si>
  <si>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</si>
  <si>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</si>
  <si>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</si>
  <si>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</si>
  <si>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</si>
  <si>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</si>
  <si>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</si>
  <si>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</si>
  <si>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</si>
  <si>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</si>
  <si>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</si>
  <si>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</si>
  <si>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</si>
  <si>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</si>
  <si>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</si>
  <si>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</si>
  <si>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</si>
  <si>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</si>
  <si>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</si>
  <si>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</si>
  <si>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</si>
  <si>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</si>
  <si>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</si>
  <si>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</si>
  <si>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</si>
  <si>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</si>
  <si>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</si>
  <si>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</si>
  <si>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</si>
  <si>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</si>
  <si>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</si>
  <si>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</si>
  <si>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</si>
  <si>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</si>
  <si>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</si>
  <si>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</si>
  <si>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</si>
  <si>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</si>
  <si>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</si>
  <si>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</si>
  <si>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</si>
  <si>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</si>
  <si>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</si>
  <si>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</si>
  <si>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</si>
  <si>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</si>
  <si>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</si>
  <si>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</si>
  <si>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</si>
  <si>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</si>
  <si>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</si>
  <si>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</si>
  <si>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</si>
  <si>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</si>
  <si>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</si>
  <si>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</si>
  <si>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</si>
  <si>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</si>
  <si>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</si>
  <si>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</si>
  <si>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</si>
  <si>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</si>
  <si>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</si>
  <si>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序号</t>
    <rPh sb="0" eb="1">
      <t>xu'hao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</si>
  <si>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</si>
  <si>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</si>
  <si>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</si>
  <si>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</si>
  <si>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</si>
  <si>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</si>
  <si>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</si>
  <si>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</si>
  <si>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</si>
  <si>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</si>
  <si>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</si>
  <si>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</si>
  <si>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</si>
  <si>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</si>
  <si>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</si>
  <si>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</si>
  <si>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</si>
  <si>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</si>
  <si>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</si>
  <si>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</si>
  <si>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</si>
  <si>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</si>
  <si>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</si>
  <si>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</si>
  <si>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</si>
  <si>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</si>
  <si>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</si>
  <si>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</si>
  <si>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</si>
  <si>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</si>
  <si>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</si>
  <si>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</si>
  <si>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</si>
  <si>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</si>
  <si>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</si>
  <si>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</si>
  <si>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</si>
  <si>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</si>
  <si>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</si>
  <si>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</si>
  <si>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</si>
  <si>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</si>
  <si>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</si>
  <si>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</si>
  <si>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</si>
  <si>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</si>
  <si>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</si>
  <si>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</si>
  <si>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</si>
  <si>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</si>
  <si>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</si>
  <si>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</si>
  <si>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</si>
  <si>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</si>
  <si>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</si>
  <si>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</si>
  <si>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</si>
  <si>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</si>
  <si>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</si>
  <si>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</si>
  <si>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</si>
  <si>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</si>
  <si>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</si>
  <si>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</si>
  <si>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</si>
  <si>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</si>
  <si>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</si>
  <si>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</si>
  <si>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</si>
  <si>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</si>
  <si>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</si>
  <si>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</si>
  <si>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</si>
  <si>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</si>
  <si>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</si>
  <si>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</si>
  <si>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</si>
  <si>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</si>
  <si>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</si>
  <si>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</si>
  <si>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</si>
  <si>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</si>
  <si>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</si>
  <si>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</si>
  <si>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</si>
  <si>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</si>
  <si>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</si>
  <si>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</si>
  <si>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</si>
  <si>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</si>
  <si>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</si>
  <si>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</si>
  <si>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</si>
  <si>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</si>
  <si>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</si>
  <si>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</si>
  <si>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</si>
  <si>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</si>
  <si>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</si>
  <si>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</si>
  <si>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</si>
  <si>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</si>
  <si>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</si>
  <si>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</si>
  <si>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</si>
  <si>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</si>
  <si>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</si>
  <si>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</si>
  <si>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</si>
  <si>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</si>
  <si>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</si>
  <si>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</si>
  <si>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</si>
  <si>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</si>
  <si>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</si>
  <si>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</si>
  <si>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</si>
  <si>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</si>
  <si>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</si>
  <si>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</si>
  <si>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</si>
  <si>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</si>
  <si>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</si>
  <si>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</si>
  <si>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</si>
  <si>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</si>
  <si>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</si>
  <si>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</si>
  <si>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</si>
  <si>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</si>
  <si>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</si>
  <si>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</si>
  <si>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</si>
  <si>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</si>
  <si>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</si>
  <si>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</si>
  <si>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</si>
  <si>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</si>
  <si>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</si>
  <si>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</si>
  <si>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</si>
  <si>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</si>
  <si>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</si>
  <si>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</si>
  <si>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</si>
  <si>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</si>
  <si>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</si>
  <si>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</si>
  <si>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</si>
  <si>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</si>
  <si>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</si>
  <si>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</si>
  <si>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</si>
  <si>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</si>
  <si>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</si>
  <si>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</si>
  <si>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</si>
  <si>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</si>
  <si>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</si>
  <si>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</si>
  <si>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</si>
  <si>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</si>
  <si>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</si>
  <si>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</si>
  <si>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</si>
  <si>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</si>
  <si>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</si>
  <si>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</si>
  <si>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</si>
  <si>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</si>
  <si>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</si>
  <si>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</si>
  <si>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</si>
  <si>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</si>
  <si>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</si>
  <si>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</si>
  <si>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</si>
  <si>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</si>
  <si>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</si>
  <si>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</si>
  <si>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</si>
  <si>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</si>
  <si>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</si>
  <si>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</si>
  <si>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</si>
  <si>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</si>
  <si>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</si>
  <si>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</si>
  <si>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</si>
  <si>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</si>
  <si>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</si>
  <si>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</si>
  <si>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</si>
  <si>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</si>
  <si>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</si>
  <si>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</si>
  <si>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</si>
  <si>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</si>
  <si>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</si>
  <si>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</si>
  <si>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</si>
  <si>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</si>
  <si>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</si>
  <si>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</si>
  <si>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</si>
  <si>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</si>
  <si>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</si>
  <si>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</si>
  <si>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</si>
  <si>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</si>
  <si>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</si>
  <si>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</si>
  <si>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</si>
  <si>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</si>
  <si>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</si>
  <si>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</si>
  <si>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</si>
  <si>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</si>
  <si>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</si>
  <si>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</si>
  <si>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</si>
  <si>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</si>
  <si>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</si>
  <si>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</si>
  <si>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</si>
  <si>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</si>
  <si>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</si>
  <si>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</si>
  <si>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</si>
  <si>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</si>
  <si>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</si>
  <si>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</si>
  <si>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</si>
  <si>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</si>
  <si>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</si>
  <si>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</si>
  <si>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</si>
  <si>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</si>
  <si>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</si>
  <si>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</si>
  <si>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</si>
  <si>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</si>
  <si>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</si>
  <si>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</si>
  <si>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</si>
  <si>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</si>
  <si>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</si>
  <si>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</si>
  <si>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</si>
  <si>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</si>
  <si>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</si>
  <si>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</si>
  <si>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</si>
  <si>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</si>
  <si>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</si>
  <si>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</si>
  <si>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</si>
  <si>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</si>
  <si>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</si>
  <si>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</si>
  <si>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</si>
  <si>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</si>
  <si>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</si>
  <si>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</si>
  <si>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</si>
  <si>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</si>
  <si>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</si>
  <si>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</si>
  <si>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</si>
  <si>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</si>
  <si>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</si>
  <si>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</si>
  <si>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</si>
  <si>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</si>
  <si>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</si>
  <si>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</si>
  <si>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</si>
  <si>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</si>
  <si>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</si>
  <si>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</si>
  <si>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</si>
  <si>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</si>
  <si>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</si>
  <si>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</si>
  <si>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</si>
  <si>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</si>
  <si>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</si>
  <si>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</si>
  <si>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</si>
  <si>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</si>
  <si>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</si>
  <si>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</si>
  <si>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</si>
  <si>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</si>
  <si>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</si>
  <si>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</si>
  <si>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</si>
  <si>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</si>
  <si>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</si>
  <si>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</si>
  <si>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</si>
  <si>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</si>
  <si>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</si>
  <si>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</si>
  <si>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</si>
  <si>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</si>
  <si>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</si>
  <si>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</si>
  <si>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</si>
  <si>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</si>
  <si>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</si>
  <si>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</si>
  <si>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</si>
  <si>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</si>
  <si>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</si>
  <si>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</si>
  <si>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</si>
  <si>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</si>
  <si>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</si>
  <si>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</si>
  <si>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</si>
  <si>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</si>
  <si>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</si>
  <si>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</si>
  <si>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</si>
  <si>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</si>
  <si>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</si>
  <si>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</si>
  <si>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</si>
  <si>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</si>
  <si>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</si>
  <si>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</si>
  <si>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</si>
  <si>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</si>
  <si>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</si>
  <si>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</si>
  <si>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</si>
  <si>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</si>
  <si>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</si>
  <si>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</si>
  <si>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</si>
  <si>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</si>
  <si>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</si>
  <si>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</si>
  <si>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</si>
  <si>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</si>
  <si>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</si>
  <si>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</si>
  <si>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</si>
  <si>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</si>
  <si>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</si>
  <si>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</si>
  <si>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</si>
  <si>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</si>
  <si>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</si>
  <si>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</si>
  <si>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</si>
  <si>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</si>
  <si>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</si>
  <si>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</si>
  <si>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</si>
  <si>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</si>
  <si>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</si>
  <si>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</si>
  <si>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</si>
  <si>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</si>
  <si>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</si>
  <si>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</si>
  <si>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</si>
  <si>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</si>
  <si>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</si>
  <si>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</si>
  <si>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</si>
  <si>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</si>
  <si>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</si>
  <si>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</si>
  <si>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</si>
  <si>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</si>
  <si>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</si>
  <si>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</si>
  <si>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</si>
  <si>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</si>
  <si>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</si>
  <si>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</si>
  <si>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</si>
  <si>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</si>
  <si>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</si>
  <si>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</si>
  <si>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</si>
  <si>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</si>
  <si>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</si>
  <si>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</si>
  <si>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</si>
  <si>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</si>
  <si>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</si>
  <si>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</si>
  <si>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</si>
  <si>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</si>
  <si>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</si>
  <si>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</si>
  <si>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</si>
  <si>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</si>
  <si>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</si>
  <si>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</si>
  <si>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</si>
  <si>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</si>
  <si>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</si>
  <si>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</si>
  <si>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</si>
  <si>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</si>
  <si>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</si>
  <si>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</si>
  <si>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普通组</t>
    <rPh sb="0" eb="1">
      <t>pu't</t>
    </rPh>
    <rPh sb="2" eb="3">
      <t>zu</t>
    </rPh>
    <phoneticPr fontId="1" type="noConversion"/>
  </si>
  <si>
    <t>尤朵拉</t>
    <rPh sb="0" eb="1">
      <t>you'duo'l</t>
    </rPh>
    <phoneticPr fontId="1" type="noConversion"/>
  </si>
  <si>
    <t>柯拉</t>
    <rPh sb="0" eb="1">
      <t>ke</t>
    </rPh>
    <rPh sb="1" eb="2">
      <t>la</t>
    </rPh>
    <phoneticPr fontId="1" type="noConversion"/>
  </si>
  <si>
    <t>麦克白</t>
    <rPh sb="0" eb="1">
      <t>mai'k'b</t>
    </rPh>
    <phoneticPr fontId="1" type="noConversion"/>
  </si>
  <si>
    <t>尼尔斯</t>
    <rPh sb="0" eb="1">
      <t>ni'er's</t>
    </rPh>
    <phoneticPr fontId="1" type="noConversion"/>
  </si>
  <si>
    <t>麦克白</t>
    <rPh sb="0" eb="1">
      <t>m'k'b</t>
    </rPh>
    <phoneticPr fontId="3" type="noConversion"/>
  </si>
  <si>
    <t>竞技场商店</t>
    <rPh sb="0" eb="1">
      <t>jing'j'c</t>
    </rPh>
    <rPh sb="3" eb="4">
      <t>shang'd</t>
    </rPh>
    <phoneticPr fontId="1" type="noConversion"/>
  </si>
  <si>
    <t>]</t>
    <phoneticPr fontId="1" type="noConversion"/>
  </si>
  <si>
    <t>[</t>
    <phoneticPr fontId="1" type="noConversion"/>
  </si>
  <si>
    <t>消耗物品</t>
    <rPh sb="0" eb="1">
      <t>xiao'h</t>
    </rPh>
    <rPh sb="2" eb="3">
      <t>wu'p</t>
    </rPh>
    <phoneticPr fontId="1" type="noConversion"/>
  </si>
  <si>
    <t>消耗物品数量</t>
    <rPh sb="0" eb="1">
      <t>xiao'h</t>
    </rPh>
    <rPh sb="2" eb="3">
      <t>wu'p</t>
    </rPh>
    <rPh sb="4" eb="5">
      <t>shu'l</t>
    </rPh>
    <phoneticPr fontId="1" type="noConversion"/>
  </si>
  <si>
    <t>竞技场货币</t>
    <rPh sb="0" eb="1">
      <t>jing'j'c</t>
    </rPh>
    <rPh sb="3" eb="4">
      <t>huo'b</t>
    </rPh>
    <phoneticPr fontId="1" type="noConversion"/>
  </si>
  <si>
    <t>竞技场货币</t>
    <rPh sb="0" eb="1">
      <t>jing'j'c</t>
    </rPh>
    <rPh sb="3" eb="4">
      <t>huo'b</t>
    </rPh>
    <phoneticPr fontId="3" type="noConversion"/>
  </si>
  <si>
    <t>角斗场货币</t>
    <rPh sb="0" eb="1">
      <t>jiao'd</t>
    </rPh>
    <rPh sb="2" eb="3">
      <t>chang</t>
    </rPh>
    <rPh sb="3" eb="4">
      <t>huo'b</t>
    </rPh>
    <phoneticPr fontId="3" type="noConversion"/>
  </si>
  <si>
    <t>远征货币</t>
    <rPh sb="0" eb="1">
      <t>yuan'zheng</t>
    </rPh>
    <rPh sb="2" eb="3">
      <t>huo'b</t>
    </rPh>
    <phoneticPr fontId="3" type="noConversion"/>
  </si>
  <si>
    <t>[{"t":"item", "iid":</t>
    <phoneticPr fontId="1" type="noConversion"/>
  </si>
  <si>
    <t>, "count":</t>
    <phoneticPr fontId="1" type="noConversion"/>
  </si>
  <si>
    <t>}]</t>
    <phoneticPr fontId="1" type="noConversion"/>
  </si>
  <si>
    <t>商品</t>
    <rPh sb="0" eb="1">
      <t>shang'p</t>
    </rPh>
    <phoneticPr fontId="1" type="noConversion"/>
  </si>
  <si>
    <t>购买消耗</t>
    <rPh sb="0" eb="1">
      <t>gou'm</t>
    </rPh>
    <rPh sb="2" eb="3">
      <t>xiao'h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</si>
  <si>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</si>
  <si>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</si>
  <si>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</si>
  <si>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</si>
  <si>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car</t>
    <phoneticPr fontId="1" type="noConversion"/>
  </si>
  <si>
    <t>fsequip</t>
    <phoneticPr fontId="1" type="noConversion"/>
  </si>
  <si>
    <t>幽灵虎</t>
  </si>
  <si>
    <t>血怒套装</t>
  </si>
  <si>
    <t>火焰虎</t>
  </si>
  <si>
    <t>黑暗套装</t>
  </si>
  <si>
    <t>独角兽</t>
    <rPh sb="0" eb="1">
      <t>du'jiao's</t>
    </rPh>
    <phoneticPr fontId="1" type="noConversion"/>
  </si>
  <si>
    <t>远征商店</t>
    <rPh sb="0" eb="1">
      <t>yuan'zheng</t>
    </rPh>
    <rPh sb="2" eb="3">
      <t>shang'd</t>
    </rPh>
    <phoneticPr fontId="1" type="noConversion"/>
  </si>
  <si>
    <t>商品名称</t>
    <rPh sb="0" eb="1">
      <t>shang'p</t>
    </rPh>
    <rPh sb="2" eb="3">
      <t>ming'c</t>
    </rPh>
    <phoneticPr fontId="1" type="noConversion"/>
  </si>
  <si>
    <t>商品类型</t>
    <rPh sb="0" eb="1">
      <t>shang'p</t>
    </rPh>
    <rPh sb="2" eb="3">
      <t>lei'x</t>
    </rPh>
    <phoneticPr fontId="1" type="noConversion"/>
  </si>
  <si>
    <t>商品数量</t>
    <rPh sb="0" eb="1">
      <t>shang'p</t>
    </rPh>
    <rPh sb="2" eb="3">
      <t>shu'l</t>
    </rPh>
    <phoneticPr fontId="1" type="noConversion"/>
  </si>
  <si>
    <t>远征货币</t>
    <rPh sb="0" eb="1">
      <t>yuan'z</t>
    </rPh>
    <rPh sb="2" eb="3">
      <t>huo'b</t>
    </rPh>
    <phoneticPr fontId="1" type="noConversion"/>
  </si>
  <si>
    <t>角斗场商店</t>
    <rPh sb="0" eb="1">
      <t>jiao'd</t>
    </rPh>
    <rPh sb="2" eb="3">
      <t>chang</t>
    </rPh>
    <rPh sb="3" eb="4">
      <t>shang'dian</t>
    </rPh>
    <phoneticPr fontId="1" type="noConversion"/>
  </si>
  <si>
    <t>艾德蒙</t>
    <rPh sb="0" eb="1">
      <t>a'd'm</t>
    </rPh>
    <rPh sb="2" eb="3">
      <t>meng</t>
    </rPh>
    <phoneticPr fontId="1" type="noConversion"/>
  </si>
  <si>
    <t>洛克</t>
    <rPh sb="0" eb="1">
      <t>l'k</t>
    </rPh>
    <phoneticPr fontId="1" type="noConversion"/>
  </si>
  <si>
    <t>角斗场货币</t>
    <rPh sb="0" eb="1">
      <t>jiao'd</t>
    </rPh>
    <rPh sb="2" eb="3">
      <t>chang</t>
    </rPh>
    <rPh sb="3" eb="4">
      <t>huo'b</t>
    </rPh>
    <phoneticPr fontId="1" type="noConversion"/>
  </si>
  <si>
    <t>神秘商店</t>
    <rPh sb="0" eb="1">
      <t>shen'mi</t>
    </rPh>
    <rPh sb="2" eb="3">
      <t>shang'd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</si>
  <si>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4" type="noConversion"/>
  </si>
  <si>
    <t>防御宝石3级</t>
    <rPh sb="0" eb="1">
      <t>fang'y</t>
    </rPh>
    <rPh sb="2" eb="3">
      <t>bao's</t>
    </rPh>
    <rPh sb="5" eb="6">
      <t>ji</t>
    </rPh>
    <phoneticPr fontId="4" type="noConversion"/>
  </si>
  <si>
    <t>速度宝石3级</t>
    <rPh sb="0" eb="1">
      <t>su'd</t>
    </rPh>
    <rPh sb="2" eb="3">
      <t>bao's</t>
    </rPh>
    <rPh sb="5" eb="6">
      <t>ji</t>
    </rPh>
    <phoneticPr fontId="4" type="noConversion"/>
  </si>
  <si>
    <t>血量宝石3级</t>
    <rPh sb="0" eb="1">
      <t>xue'l</t>
    </rPh>
    <rPh sb="2" eb="3">
      <t>bao's</t>
    </rPh>
    <rPh sb="5" eb="6">
      <t>ji</t>
    </rPh>
    <phoneticPr fontId="4" type="noConversion"/>
  </si>
  <si>
    <t>狂战宝石3级</t>
    <rPh sb="0" eb="1">
      <t>kuang'z</t>
    </rPh>
    <rPh sb="2" eb="3">
      <t>bao's</t>
    </rPh>
    <rPh sb="5" eb="6">
      <t>ji</t>
    </rPh>
    <phoneticPr fontId="4" type="noConversion"/>
  </si>
  <si>
    <t>守护宝石3级</t>
    <rPh sb="0" eb="1">
      <t>shou'h</t>
    </rPh>
    <rPh sb="2" eb="3">
      <t>bao's</t>
    </rPh>
    <rPh sb="5" eb="6">
      <t>ji</t>
    </rPh>
    <phoneticPr fontId="4" type="noConversion"/>
  </si>
  <si>
    <t>攻击宝石5级</t>
    <rPh sb="0" eb="1">
      <t>gong'j</t>
    </rPh>
    <rPh sb="2" eb="3">
      <t>bao's</t>
    </rPh>
    <rPh sb="5" eb="6">
      <t>ji</t>
    </rPh>
    <phoneticPr fontId="4" type="noConversion"/>
  </si>
  <si>
    <t>防御宝石5级</t>
    <rPh sb="0" eb="1">
      <t>fang'y</t>
    </rPh>
    <rPh sb="2" eb="3">
      <t>bao's</t>
    </rPh>
    <rPh sb="5" eb="6">
      <t>ji</t>
    </rPh>
    <phoneticPr fontId="4" type="noConversion"/>
  </si>
  <si>
    <t>速度宝石5级</t>
    <rPh sb="0" eb="1">
      <t>su'd</t>
    </rPh>
    <rPh sb="2" eb="3">
      <t>bao's</t>
    </rPh>
    <rPh sb="5" eb="6">
      <t>ji</t>
    </rPh>
    <phoneticPr fontId="4" type="noConversion"/>
  </si>
  <si>
    <t>血量宝石5级</t>
    <rPh sb="0" eb="1">
      <t>xue'l</t>
    </rPh>
    <rPh sb="2" eb="3">
      <t>bao's</t>
    </rPh>
    <rPh sb="5" eb="6">
      <t>ji</t>
    </rPh>
    <phoneticPr fontId="4" type="noConversion"/>
  </si>
  <si>
    <t>狂战宝石5级</t>
    <rPh sb="0" eb="1">
      <t>kuang'z</t>
    </rPh>
    <rPh sb="2" eb="3">
      <t>bao's</t>
    </rPh>
    <rPh sb="5" eb="6">
      <t>ji</t>
    </rPh>
    <phoneticPr fontId="4" type="noConversion"/>
  </si>
  <si>
    <t>守护宝石5级</t>
    <rPh sb="0" eb="1">
      <t>shou'h</t>
    </rPh>
    <rPh sb="2" eb="3">
      <t>bao's</t>
    </rPh>
    <rPh sb="5" eb="6">
      <t>ji</t>
    </rPh>
    <phoneticPr fontId="4" type="noConversion"/>
  </si>
  <si>
    <t>金币</t>
    <rPh sb="0" eb="1">
      <t>jin'b</t>
    </rPh>
    <phoneticPr fontId="3" type="noConversion"/>
  </si>
  <si>
    <t>钻石</t>
    <rPh sb="0" eb="1">
      <t>zuan's</t>
    </rPh>
    <phoneticPr fontId="1" type="noConversion"/>
  </si>
  <si>
    <t xml:space="preserve"> </t>
    <phoneticPr fontId="1" type="noConversion"/>
  </si>
  <si>
    <t>中级鱼饵</t>
    <rPh sb="0" eb="1">
      <t>zhong'ji</t>
    </rPh>
    <rPh sb="2" eb="3">
      <t>yu'er</t>
    </rPh>
    <phoneticPr fontId="3" type="noConversion"/>
  </si>
  <si>
    <t>高级鱼饵</t>
    <rPh sb="0" eb="1">
      <t>gao'j</t>
    </rPh>
    <rPh sb="2" eb="3">
      <t>yu'er</t>
    </rPh>
    <phoneticPr fontId="3" type="noConversion"/>
  </si>
  <si>
    <t>低级鱼饵</t>
    <rPh sb="0" eb="1">
      <t>di'ji</t>
    </rPh>
    <rPh sb="2" eb="3">
      <t>yu'er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</si>
</sst>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topLeftCell="C31" workbookViewId="0">
      <selection activeCell="M68" sqref="M68"/>
    </sheetView>
  </sheetViews>
  <sheetFormatPr baseColWidth="10" defaultRowHeight="15" x14ac:dyDescent="0.15"/>
  <cols>
    <col min="1" max="1" width="0" hidden="1" customWidth="1"/>
    <col min="2" max="2" width="10.83203125" hidden="1" customWidth="1"/>
    <col min="4" max="4" width="0" hidden="1" customWidth="1"/>
    <col min="5" max="5" width="16.5" bestFit="1" customWidth="1"/>
    <col min="6" max="6" width="19.6640625" customWidth="1"/>
    <col min="8" max="8" width="14.5" hidden="1" customWidth="1"/>
    <col min="9" max="9" width="19.5" hidden="1" customWidth="1"/>
    <col min="10" max="10" width="15.5" hidden="1" customWidth="1"/>
    <col min="11" max="11" width="10.83203125" hidden="1" customWidth="1"/>
    <col min="12" max="12" width="33.5" hidden="1" customWidth="1"/>
    <col min="13" max="13" width="11.5" bestFit="1" customWidth="1"/>
    <col min="14" max="14" width="13.5" bestFit="1" customWidth="1"/>
    <col min="15" max="15" width="35.5" hidden="1" customWidth="1"/>
    <col min="16" max="16" width="22.5" hidden="1" customWidth="1"/>
    <col min="17" max="17" width="41.5" hidden="1" customWidth="1"/>
    <col min="18" max="18" width="10.83203125" hidden="1" customWidth="1"/>
    <col min="19" max="19" width="14.5" hidden="1" customWidth="1"/>
    <col min="20" max="20" width="10.83203125" hidden="1" customWidth="1"/>
    <col min="21" max="21" width="35.5" bestFit="1" customWidth="1"/>
    <col min="22" max="22" width="41.5" bestFit="1" customWidth="1"/>
  </cols>
  <sheetData>
    <row r="1" spans="1:25" x14ac:dyDescent="0.15">
      <c r="B1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S1" t="s">
        <v>166</v>
      </c>
      <c r="T1" t="s">
        <v>165</v>
      </c>
    </row>
    <row r="3" spans="1:25" x14ac:dyDescent="0.15">
      <c r="Q3" s="1" t="s">
        <v>513</v>
      </c>
      <c r="Y3" s="1"/>
    </row>
    <row r="4" spans="1:25" x14ac:dyDescent="0.15">
      <c r="A4" t="s">
        <v>498</v>
      </c>
      <c r="I4" s="4" t="s">
        <v>163</v>
      </c>
      <c r="O4" t="s">
        <v>506</v>
      </c>
      <c r="Q4" s="1" t="s">
        <v>514</v>
      </c>
    </row>
    <row r="5" spans="1:25" x14ac:dyDescent="0.15">
      <c r="C5" t="s">
        <v>538</v>
      </c>
      <c r="H5" s="4" t="s">
        <v>89</v>
      </c>
      <c r="I5" s="4"/>
      <c r="J5" s="4" t="s">
        <v>92</v>
      </c>
      <c r="K5" s="4"/>
      <c r="O5" t="s">
        <v>505</v>
      </c>
      <c r="Q5" s="1" t="s">
        <v>515</v>
      </c>
    </row>
    <row r="6" spans="1:25" x14ac:dyDescent="0.15">
      <c r="H6" s="4" t="s">
        <v>90</v>
      </c>
      <c r="I6" s="4" t="s">
        <v>91</v>
      </c>
      <c r="J6" s="4" t="s">
        <v>93</v>
      </c>
      <c r="K6" s="4" t="s">
        <v>94</v>
      </c>
    </row>
    <row r="7" spans="1:25" x14ac:dyDescent="0.15">
      <c r="A7" t="s">
        <v>162</v>
      </c>
      <c r="B7" t="s">
        <v>88</v>
      </c>
      <c r="C7" t="s">
        <v>85</v>
      </c>
      <c r="D7" t="s">
        <v>86</v>
      </c>
      <c r="E7" t="s">
        <v>530</v>
      </c>
      <c r="F7" t="s">
        <v>531</v>
      </c>
      <c r="G7" t="s">
        <v>532</v>
      </c>
      <c r="M7" t="s">
        <v>507</v>
      </c>
      <c r="N7" t="s">
        <v>508</v>
      </c>
      <c r="U7" t="s">
        <v>516</v>
      </c>
      <c r="V7" t="s">
        <v>517</v>
      </c>
    </row>
    <row r="8" spans="1:25" x14ac:dyDescent="0.15">
      <c r="A8" t="e">
        <f>D8/SUMIF(#REF!,#REF!,D:D)</f>
        <v>#REF!</v>
      </c>
      <c r="B8" t="e">
        <f>#REF!*1000+C8</f>
        <v>#REF!</v>
      </c>
      <c r="C8">
        <v>1</v>
      </c>
      <c r="E8" t="s">
        <v>539</v>
      </c>
      <c r="F8" t="s">
        <v>281</v>
      </c>
      <c r="G8">
        <v>1</v>
      </c>
      <c r="H8" t="str">
        <f>IF(D8=0,"",H$5&amp;D8&amp;H$6)</f>
        <v/>
      </c>
      <c r="I8" t="str">
        <f>S8&amp;T8</f>
        <v>{"t":"g","i":39</v>
      </c>
      <c r="J8" t="str">
        <f>J$5&amp;G8&amp;J$6</f>
        <v>,"c":1,"tr":0}</v>
      </c>
      <c r="K8" t="str">
        <f>IF(H8="","",K$6)</f>
        <v/>
      </c>
      <c r="L8" t="str">
        <f>H8&amp;I8&amp;J8&amp;K8</f>
        <v>{"t":"g","i":39,"c":1,"tr":0}</v>
      </c>
      <c r="M8" t="s">
        <v>552</v>
      </c>
      <c r="N8">
        <v>30</v>
      </c>
      <c r="O8" t="str">
        <f>O$4&amp;L8&amp;O$5</f>
        <v>[{"t":"g","i":39,"c":1,"tr":0}]</v>
      </c>
      <c r="P8">
        <f>VLOOKUP(M8,物品!B:C,2,FALSE)</f>
        <v>2</v>
      </c>
      <c r="Q8" t="str">
        <f>Q$3&amp;P8&amp;Q$4&amp;N8&amp;Q$5</f>
        <v>[{"t":"item", "iid":2, "count":30}]</v>
      </c>
      <c r="S8" t="str">
        <f>VLOOKUP(F8,映射表!A:B,2,FALSE)</f>
        <v>{"t":"g","i":</v>
      </c>
      <c r="T8">
        <f>_xlfn.IFNA(_xlfn.IFNA(_xlfn.IFNA(_xlfn.IFNA(_xlfn.IFNA(VLOOKUP(E8,物品!B:C,2,FALSE),VLOOKUP(E8,物品!H:I,2,FALSE)),VLOOKUP(E8,物品!M:N,2,FALSE)),VLOOKUP(E8,物品!R:S,2,FALSE)),VLOOKUP(E8,物品!W:X,2,FALSE)),VLOOKUP(E8,物品!AB:AC,2,FALSE))</f>
        <v>39</v>
      </c>
      <c r="U8" t="str">
        <f>O8</f>
        <v>[{"t":"g","i":39,"c":1,"tr":0}]</v>
      </c>
      <c r="V8" t="str">
        <f>Q8</f>
        <v>[{"t":"item", "iid":2, "count":30}]</v>
      </c>
    </row>
    <row r="9" spans="1:25" x14ac:dyDescent="0.15">
      <c r="A9" t="e">
        <f>D9/SUMIF(#REF!,#REF!,D:D)</f>
        <v>#REF!</v>
      </c>
      <c r="B9" t="e">
        <f>#REF!*1000+C9</f>
        <v>#REF!</v>
      </c>
      <c r="C9">
        <v>2</v>
      </c>
      <c r="E9" t="s">
        <v>540</v>
      </c>
      <c r="F9" t="s">
        <v>281</v>
      </c>
      <c r="G9">
        <v>1</v>
      </c>
      <c r="H9" t="str">
        <f t="shared" ref="H9:H12" si="0">IF(D9=0,"",H$5&amp;D9&amp;H$6)</f>
        <v/>
      </c>
      <c r="I9" t="str">
        <f>S9&amp;T9</f>
        <v>{"t":"g","i":12</v>
      </c>
      <c r="J9" t="str">
        <f t="shared" ref="J9:J12" si="1">J$5&amp;G9&amp;J$6</f>
        <v>,"c":1,"tr":0}</v>
      </c>
      <c r="K9" t="str">
        <f t="shared" ref="K9:K12" si="2">IF(H9="","",K$6)</f>
        <v/>
      </c>
      <c r="L9" t="str">
        <f t="shared" ref="L9:L12" si="3">H9&amp;I9&amp;J9&amp;K9</f>
        <v>{"t":"g","i":12,"c":1,"tr":0}</v>
      </c>
      <c r="M9" t="s">
        <v>552</v>
      </c>
      <c r="N9">
        <v>30</v>
      </c>
      <c r="O9" t="str">
        <f t="shared" ref="O9:O26" si="4">O$4&amp;L9&amp;O$5</f>
        <v>[{"t":"g","i":12,"c":1,"tr":0}]</v>
      </c>
      <c r="P9">
        <f>VLOOKUP(M9,物品!B:C,2,FALSE)</f>
        <v>2</v>
      </c>
      <c r="Q9" t="str">
        <f t="shared" ref="Q9:Q12" si="5">Q$3&amp;P9&amp;Q$4&amp;N9&amp;Q$5</f>
        <v>[{"t":"item", "iid":2, "count":30}]</v>
      </c>
      <c r="S9" t="str">
        <f>VLOOKUP(F9,映射表!A:B,2,FALSE)</f>
        <v>{"t":"g","i":</v>
      </c>
      <c r="T9">
        <f>_xlfn.IFNA(_xlfn.IFNA(_xlfn.IFNA(_xlfn.IFNA(_xlfn.IFNA(VLOOKUP(E9,物品!B:C,2,FALSE),VLOOKUP(E9,物品!H:I,2,FALSE)),VLOOKUP(E9,物品!M:N,2,FALSE)),VLOOKUP(E9,物品!R:S,2,FALSE)),VLOOKUP(E9,物品!W:X,2,FALSE)),VLOOKUP(E9,物品!AB:AC,2,FALSE))</f>
        <v>12</v>
      </c>
      <c r="U9" t="str">
        <f t="shared" ref="U9:U12" si="6">O9</f>
        <v>[{"t":"g","i":12,"c":1,"tr":0}]</v>
      </c>
      <c r="V9" t="str">
        <f t="shared" ref="V9:V12" si="7">Q9</f>
        <v>[{"t":"item", "iid":2, "count":30}]</v>
      </c>
    </row>
    <row r="10" spans="1:25" x14ac:dyDescent="0.15">
      <c r="A10" t="e">
        <f>D10/SUMIF(#REF!,#REF!,D:D)</f>
        <v>#REF!</v>
      </c>
      <c r="B10" t="e">
        <f>#REF!*1000+C10</f>
        <v>#REF!</v>
      </c>
      <c r="C10">
        <v>3</v>
      </c>
      <c r="E10" t="s">
        <v>541</v>
      </c>
      <c r="F10" t="s">
        <v>281</v>
      </c>
      <c r="G10">
        <v>1</v>
      </c>
      <c r="H10" t="str">
        <f t="shared" si="0"/>
        <v/>
      </c>
      <c r="I10" t="str">
        <f>S10&amp;T10</f>
        <v>{"t":"g","i":21</v>
      </c>
      <c r="J10" t="str">
        <f t="shared" si="1"/>
        <v>,"c":1,"tr":0}</v>
      </c>
      <c r="K10" t="str">
        <f t="shared" si="2"/>
        <v/>
      </c>
      <c r="L10" t="str">
        <f t="shared" si="3"/>
        <v>{"t":"g","i":21,"c":1,"tr":0}</v>
      </c>
      <c r="M10" t="s">
        <v>552</v>
      </c>
      <c r="N10">
        <v>30</v>
      </c>
      <c r="O10" t="str">
        <f t="shared" si="4"/>
        <v>[{"t":"g","i":21,"c":1,"tr":0}]</v>
      </c>
      <c r="P10">
        <f>VLOOKUP(M10,物品!B:C,2,FALSE)</f>
        <v>2</v>
      </c>
      <c r="Q10" t="str">
        <f t="shared" si="5"/>
        <v>[{"t":"item", "iid":2, "count":30}]</v>
      </c>
      <c r="S10" t="str">
        <f>VLOOKUP(F10,映射表!A:B,2,FALSE)</f>
        <v>{"t":"g","i":</v>
      </c>
      <c r="T10">
        <f>_xlfn.IFNA(_xlfn.IFNA(_xlfn.IFNA(_xlfn.IFNA(_xlfn.IFNA(VLOOKUP(E10,物品!B:C,2,FALSE),VLOOKUP(E10,物品!H:I,2,FALSE)),VLOOKUP(E10,物品!M:N,2,FALSE)),VLOOKUP(E10,物品!R:S,2,FALSE)),VLOOKUP(E10,物品!W:X,2,FALSE)),VLOOKUP(E10,物品!AB:AC,2,FALSE))</f>
        <v>21</v>
      </c>
      <c r="U10" t="str">
        <f t="shared" si="6"/>
        <v>[{"t":"g","i":21,"c":1,"tr":0}]</v>
      </c>
      <c r="V10" t="str">
        <f t="shared" si="7"/>
        <v>[{"t":"item", "iid":2, "count":30}]</v>
      </c>
    </row>
    <row r="11" spans="1:25" x14ac:dyDescent="0.15">
      <c r="A11" t="e">
        <f>D11/SUMIF(#REF!,#REF!,D:D)</f>
        <v>#REF!</v>
      </c>
      <c r="B11" t="e">
        <f>#REF!*1000+C11</f>
        <v>#REF!</v>
      </c>
      <c r="C11">
        <v>4</v>
      </c>
      <c r="E11" t="s">
        <v>542</v>
      </c>
      <c r="F11" t="s">
        <v>281</v>
      </c>
      <c r="G11">
        <v>1</v>
      </c>
      <c r="H11" t="str">
        <f t="shared" si="0"/>
        <v/>
      </c>
      <c r="I11" t="str">
        <f>S11&amp;T11</f>
        <v>{"t":"g","i":3</v>
      </c>
      <c r="J11" t="str">
        <f t="shared" si="1"/>
        <v>,"c":1,"tr":0}</v>
      </c>
      <c r="K11" t="str">
        <f t="shared" si="2"/>
        <v/>
      </c>
      <c r="L11" t="str">
        <f t="shared" si="3"/>
        <v>{"t":"g","i":3,"c":1,"tr":0}</v>
      </c>
      <c r="M11" t="s">
        <v>552</v>
      </c>
      <c r="N11">
        <v>30</v>
      </c>
      <c r="O11" t="str">
        <f t="shared" si="4"/>
        <v>[{"t":"g","i":3,"c":1,"tr":0}]</v>
      </c>
      <c r="P11">
        <f>VLOOKUP(M11,物品!B:C,2,FALSE)</f>
        <v>2</v>
      </c>
      <c r="Q11" t="str">
        <f t="shared" si="5"/>
        <v>[{"t":"item", "iid":2, "count":30}]</v>
      </c>
      <c r="S11" t="str">
        <f>VLOOKUP(F11,映射表!A:B,2,FALSE)</f>
        <v>{"t":"g","i":</v>
      </c>
      <c r="T11">
        <f>_xlfn.IFNA(_xlfn.IFNA(_xlfn.IFNA(_xlfn.IFNA(_xlfn.IFNA(VLOOKUP(E11,物品!B:C,2,FALSE),VLOOKUP(E11,物品!H:I,2,FALSE)),VLOOKUP(E11,物品!M:N,2,FALSE)),VLOOKUP(E11,物品!R:S,2,FALSE)),VLOOKUP(E11,物品!W:X,2,FALSE)),VLOOKUP(E11,物品!AB:AC,2,FALSE))</f>
        <v>3</v>
      </c>
      <c r="U11" t="str">
        <f t="shared" si="6"/>
        <v>[{"t":"g","i":3,"c":1,"tr":0}]</v>
      </c>
      <c r="V11" t="str">
        <f t="shared" si="7"/>
        <v>[{"t":"item", "iid":2, "count":30}]</v>
      </c>
    </row>
    <row r="12" spans="1:25" x14ac:dyDescent="0.15">
      <c r="A12" t="e">
        <f>D12/SUMIF(#REF!,#REF!,D:D)</f>
        <v>#REF!</v>
      </c>
      <c r="B12" t="e">
        <f>#REF!*1000+C12</f>
        <v>#REF!</v>
      </c>
      <c r="C12">
        <v>5</v>
      </c>
      <c r="E12" t="s">
        <v>543</v>
      </c>
      <c r="F12" t="s">
        <v>281</v>
      </c>
      <c r="G12">
        <v>1</v>
      </c>
      <c r="H12" t="str">
        <f t="shared" si="0"/>
        <v/>
      </c>
      <c r="I12" t="str">
        <f>S12&amp;T12</f>
        <v>{"t":"g","i":48</v>
      </c>
      <c r="J12" t="str">
        <f t="shared" si="1"/>
        <v>,"c":1,"tr":0}</v>
      </c>
      <c r="K12" t="str">
        <f t="shared" si="2"/>
        <v/>
      </c>
      <c r="L12" t="str">
        <f t="shared" si="3"/>
        <v>{"t":"g","i":48,"c":1,"tr":0}</v>
      </c>
      <c r="M12" t="s">
        <v>552</v>
      </c>
      <c r="N12">
        <v>30</v>
      </c>
      <c r="O12" t="str">
        <f t="shared" si="4"/>
        <v>[{"t":"g","i":48,"c":1,"tr":0}]</v>
      </c>
      <c r="P12">
        <f>VLOOKUP(M12,物品!B:C,2,FALSE)</f>
        <v>2</v>
      </c>
      <c r="Q12" t="str">
        <f t="shared" si="5"/>
        <v>[{"t":"item", "iid":2, "count":30}]</v>
      </c>
      <c r="S12" t="str">
        <f>VLOOKUP(F12,映射表!A:B,2,FALSE)</f>
        <v>{"t":"g","i":</v>
      </c>
      <c r="T12">
        <f>_xlfn.IFNA(_xlfn.IFNA(_xlfn.IFNA(_xlfn.IFNA(_xlfn.IFNA(VLOOKUP(E12,物品!B:C,2,FALSE),VLOOKUP(E12,物品!H:I,2,FALSE)),VLOOKUP(E12,物品!M:N,2,FALSE)),VLOOKUP(E12,物品!R:S,2,FALSE)),VLOOKUP(E12,物品!W:X,2,FALSE)),VLOOKUP(E12,物品!AB:AC,2,FALSE))</f>
        <v>48</v>
      </c>
      <c r="U12" t="str">
        <f t="shared" si="6"/>
        <v>[{"t":"g","i":48,"c":1,"tr":0}]</v>
      </c>
      <c r="V12" t="str">
        <f t="shared" si="7"/>
        <v>[{"t":"item", "iid":2, "count":30}]</v>
      </c>
    </row>
    <row r="13" spans="1:25" x14ac:dyDescent="0.15">
      <c r="A13" t="e">
        <f>D13/SUMIF(#REF!,#REF!,D:D)</f>
        <v>#REF!</v>
      </c>
      <c r="B13" t="e">
        <f>#REF!*1000+C13</f>
        <v>#REF!</v>
      </c>
      <c r="C13">
        <v>6</v>
      </c>
      <c r="E13" t="s">
        <v>544</v>
      </c>
      <c r="F13" t="s">
        <v>281</v>
      </c>
      <c r="G13">
        <v>1</v>
      </c>
      <c r="H13" t="str">
        <f t="shared" ref="H13:H26" si="8">IF(D13=0,"",H$5&amp;D13&amp;H$6)</f>
        <v/>
      </c>
      <c r="I13" t="str">
        <f t="shared" ref="I13:I26" si="9">S13&amp;T13</f>
        <v>{"t":"g","i":30</v>
      </c>
      <c r="J13" t="str">
        <f t="shared" ref="J13:J26" si="10">J$5&amp;G13&amp;J$6</f>
        <v>,"c":1,"tr":0}</v>
      </c>
      <c r="K13" t="str">
        <f t="shared" ref="K13:K26" si="11">IF(H13="","",K$6)</f>
        <v/>
      </c>
      <c r="L13" t="str">
        <f t="shared" ref="L13:L26" si="12">H13&amp;I13&amp;J13&amp;K13</f>
        <v>{"t":"g","i":30,"c":1,"tr":0}</v>
      </c>
      <c r="M13" t="s">
        <v>552</v>
      </c>
      <c r="N13">
        <v>30</v>
      </c>
      <c r="O13" t="str">
        <f t="shared" si="4"/>
        <v>[{"t":"g","i":30,"c":1,"tr":0}]</v>
      </c>
      <c r="P13">
        <f>VLOOKUP(M13,物品!B:C,2,FALSE)</f>
        <v>2</v>
      </c>
      <c r="Q13" t="str">
        <f t="shared" ref="Q13:Q26" si="13">Q$3&amp;P13&amp;Q$4&amp;N13&amp;Q$5</f>
        <v>[{"t":"item", "iid":2, "count":30}]</v>
      </c>
      <c r="S13" t="str">
        <f>VLOOKUP(F13,映射表!A:B,2,FALSE)</f>
        <v>{"t":"g","i":</v>
      </c>
      <c r="T13">
        <f>_xlfn.IFNA(_xlfn.IFNA(_xlfn.IFNA(_xlfn.IFNA(_xlfn.IFNA(VLOOKUP(E13,物品!B:C,2,FALSE),VLOOKUP(E13,物品!H:I,2,FALSE)),VLOOKUP(E13,物品!M:N,2,FALSE)),VLOOKUP(E13,物品!R:S,2,FALSE)),VLOOKUP(E13,物品!W:X,2,FALSE)),VLOOKUP(E13,物品!AB:AC,2,FALSE))</f>
        <v>30</v>
      </c>
      <c r="U13" t="str">
        <f t="shared" ref="U13:U26" si="14">O13</f>
        <v>[{"t":"g","i":30,"c":1,"tr":0}]</v>
      </c>
      <c r="V13" t="str">
        <f t="shared" ref="V13:V26" si="15">Q13</f>
        <v>[{"t":"item", "iid":2, "count":30}]</v>
      </c>
    </row>
    <row r="14" spans="1:25" x14ac:dyDescent="0.15">
      <c r="A14" t="e">
        <f>D14/SUMIF(#REF!,#REF!,D:D)</f>
        <v>#REF!</v>
      </c>
      <c r="B14" t="e">
        <f>#REF!*1000+C14</f>
        <v>#REF!</v>
      </c>
      <c r="C14">
        <v>7</v>
      </c>
      <c r="E14" t="s">
        <v>545</v>
      </c>
      <c r="F14" t="s">
        <v>281</v>
      </c>
      <c r="G14">
        <v>1</v>
      </c>
      <c r="H14" t="str">
        <f t="shared" si="8"/>
        <v/>
      </c>
      <c r="I14" t="str">
        <f t="shared" si="9"/>
        <v>{"t":"g","i":41</v>
      </c>
      <c r="J14" t="str">
        <f t="shared" si="10"/>
        <v>,"c":1,"tr":0}</v>
      </c>
      <c r="K14" t="str">
        <f t="shared" si="11"/>
        <v/>
      </c>
      <c r="L14" t="str">
        <f t="shared" si="12"/>
        <v>{"t":"g","i":41,"c":1,"tr":0}</v>
      </c>
      <c r="M14" t="s">
        <v>552</v>
      </c>
      <c r="N14">
        <v>500</v>
      </c>
      <c r="O14" t="str">
        <f t="shared" si="4"/>
        <v>[{"t":"g","i":41,"c":1,"tr":0}]</v>
      </c>
      <c r="P14">
        <f>VLOOKUP(M14,物品!B:C,2,FALSE)</f>
        <v>2</v>
      </c>
      <c r="Q14" t="str">
        <f t="shared" si="13"/>
        <v>[{"t":"item", "iid":2, "count":500}]</v>
      </c>
      <c r="S14" t="str">
        <f>VLOOKUP(F14,映射表!A:B,2,FALSE)</f>
        <v>{"t":"g","i":</v>
      </c>
      <c r="T14">
        <f>_xlfn.IFNA(_xlfn.IFNA(_xlfn.IFNA(_xlfn.IFNA(_xlfn.IFNA(VLOOKUP(E14,物品!B:C,2,FALSE),VLOOKUP(E14,物品!H:I,2,FALSE)),VLOOKUP(E14,物品!M:N,2,FALSE)),VLOOKUP(E14,物品!R:S,2,FALSE)),VLOOKUP(E14,物品!W:X,2,FALSE)),VLOOKUP(E14,物品!AB:AC,2,FALSE))</f>
        <v>41</v>
      </c>
      <c r="U14" t="str">
        <f t="shared" si="14"/>
        <v>[{"t":"g","i":41,"c":1,"tr":0}]</v>
      </c>
      <c r="V14" t="str">
        <f t="shared" si="15"/>
        <v>[{"t":"item", "iid":2, "count":500}]</v>
      </c>
    </row>
    <row r="15" spans="1:25" x14ac:dyDescent="0.15">
      <c r="A15" t="e">
        <f>D15/SUMIF(#REF!,#REF!,D:D)</f>
        <v>#REF!</v>
      </c>
      <c r="B15" t="e">
        <f>#REF!*1000+C15</f>
        <v>#REF!</v>
      </c>
      <c r="C15">
        <v>8</v>
      </c>
      <c r="E15" t="s">
        <v>546</v>
      </c>
      <c r="F15" t="s">
        <v>281</v>
      </c>
      <c r="G15">
        <v>1</v>
      </c>
      <c r="H15" t="str">
        <f t="shared" si="8"/>
        <v/>
      </c>
      <c r="I15" t="str">
        <f t="shared" si="9"/>
        <v>{"t":"g","i":14</v>
      </c>
      <c r="J15" t="str">
        <f t="shared" si="10"/>
        <v>,"c":1,"tr":0}</v>
      </c>
      <c r="K15" t="str">
        <f t="shared" si="11"/>
        <v/>
      </c>
      <c r="L15" t="str">
        <f t="shared" si="12"/>
        <v>{"t":"g","i":14,"c":1,"tr":0}</v>
      </c>
      <c r="M15" t="s">
        <v>552</v>
      </c>
      <c r="N15">
        <v>500</v>
      </c>
      <c r="O15" t="str">
        <f t="shared" si="4"/>
        <v>[{"t":"g","i":14,"c":1,"tr":0}]</v>
      </c>
      <c r="P15">
        <f>VLOOKUP(M15,物品!B:C,2,FALSE)</f>
        <v>2</v>
      </c>
      <c r="Q15" t="str">
        <f t="shared" si="13"/>
        <v>[{"t":"item", "iid":2, "count":500}]</v>
      </c>
      <c r="S15" t="str">
        <f>VLOOKUP(F15,映射表!A:B,2,FALSE)</f>
        <v>{"t":"g","i":</v>
      </c>
      <c r="T15">
        <f>_xlfn.IFNA(_xlfn.IFNA(_xlfn.IFNA(_xlfn.IFNA(_xlfn.IFNA(VLOOKUP(E15,物品!B:C,2,FALSE),VLOOKUP(E15,物品!H:I,2,FALSE)),VLOOKUP(E15,物品!M:N,2,FALSE)),VLOOKUP(E15,物品!R:S,2,FALSE)),VLOOKUP(E15,物品!W:X,2,FALSE)),VLOOKUP(E15,物品!AB:AC,2,FALSE))</f>
        <v>14</v>
      </c>
      <c r="U15" t="str">
        <f t="shared" si="14"/>
        <v>[{"t":"g","i":14,"c":1,"tr":0}]</v>
      </c>
      <c r="V15" t="str">
        <f t="shared" si="15"/>
        <v>[{"t":"item", "iid":2, "count":500}]</v>
      </c>
    </row>
    <row r="16" spans="1:25" x14ac:dyDescent="0.15">
      <c r="A16" t="e">
        <f>D16/SUMIF(#REF!,#REF!,D:D)</f>
        <v>#REF!</v>
      </c>
      <c r="B16" t="e">
        <f>#REF!*1000+C16</f>
        <v>#REF!</v>
      </c>
      <c r="C16">
        <v>9</v>
      </c>
      <c r="E16" t="s">
        <v>547</v>
      </c>
      <c r="F16" t="s">
        <v>281</v>
      </c>
      <c r="G16">
        <v>1</v>
      </c>
      <c r="H16" t="str">
        <f t="shared" si="8"/>
        <v/>
      </c>
      <c r="I16" t="str">
        <f t="shared" si="9"/>
        <v>{"t":"g","i":23</v>
      </c>
      <c r="J16" t="str">
        <f t="shared" si="10"/>
        <v>,"c":1,"tr":0}</v>
      </c>
      <c r="K16" t="str">
        <f t="shared" si="11"/>
        <v/>
      </c>
      <c r="L16" t="str">
        <f t="shared" si="12"/>
        <v>{"t":"g","i":23,"c":1,"tr":0}</v>
      </c>
      <c r="M16" t="s">
        <v>552</v>
      </c>
      <c r="N16">
        <v>500</v>
      </c>
      <c r="O16" t="str">
        <f t="shared" si="4"/>
        <v>[{"t":"g","i":23,"c":1,"tr":0}]</v>
      </c>
      <c r="P16">
        <f>VLOOKUP(M16,物品!B:C,2,FALSE)</f>
        <v>2</v>
      </c>
      <c r="Q16" t="str">
        <f t="shared" si="13"/>
        <v>[{"t":"item", "iid":2, "count":500}]</v>
      </c>
      <c r="S16" t="str">
        <f>VLOOKUP(F16,映射表!A:B,2,FALSE)</f>
        <v>{"t":"g","i":</v>
      </c>
      <c r="T16">
        <f>_xlfn.IFNA(_xlfn.IFNA(_xlfn.IFNA(_xlfn.IFNA(_xlfn.IFNA(VLOOKUP(E16,物品!B:C,2,FALSE),VLOOKUP(E16,物品!H:I,2,FALSE)),VLOOKUP(E16,物品!M:N,2,FALSE)),VLOOKUP(E16,物品!R:S,2,FALSE)),VLOOKUP(E16,物品!W:X,2,FALSE)),VLOOKUP(E16,物品!AB:AC,2,FALSE))</f>
        <v>23</v>
      </c>
      <c r="U16" t="str">
        <f t="shared" si="14"/>
        <v>[{"t":"g","i":23,"c":1,"tr":0}]</v>
      </c>
      <c r="V16" t="str">
        <f t="shared" si="15"/>
        <v>[{"t":"item", "iid":2, "count":500}]</v>
      </c>
    </row>
    <row r="17" spans="1:22" x14ac:dyDescent="0.15">
      <c r="A17" t="e">
        <f>D17/SUMIF(#REF!,#REF!,D:D)</f>
        <v>#REF!</v>
      </c>
      <c r="B17" t="e">
        <f>#REF!*1000+C17</f>
        <v>#REF!</v>
      </c>
      <c r="C17">
        <v>10</v>
      </c>
      <c r="E17" t="s">
        <v>548</v>
      </c>
      <c r="F17" t="s">
        <v>281</v>
      </c>
      <c r="G17">
        <v>1</v>
      </c>
      <c r="H17" t="str">
        <f t="shared" si="8"/>
        <v/>
      </c>
      <c r="I17" t="str">
        <f t="shared" si="9"/>
        <v>{"t":"g","i":5</v>
      </c>
      <c r="J17" t="str">
        <f t="shared" si="10"/>
        <v>,"c":1,"tr":0}</v>
      </c>
      <c r="K17" t="str">
        <f t="shared" si="11"/>
        <v/>
      </c>
      <c r="L17" t="str">
        <f t="shared" si="12"/>
        <v>{"t":"g","i":5,"c":1,"tr":0}</v>
      </c>
      <c r="M17" t="s">
        <v>552</v>
      </c>
      <c r="N17">
        <v>500</v>
      </c>
      <c r="O17" t="str">
        <f t="shared" si="4"/>
        <v>[{"t":"g","i":5,"c":1,"tr":0}]</v>
      </c>
      <c r="P17">
        <f>VLOOKUP(M17,物品!B:C,2,FALSE)</f>
        <v>2</v>
      </c>
      <c r="Q17" t="str">
        <f t="shared" si="13"/>
        <v>[{"t":"item", "iid":2, "count":500}]</v>
      </c>
      <c r="S17" t="str">
        <f>VLOOKUP(F17,映射表!A:B,2,FALSE)</f>
        <v>{"t":"g","i":</v>
      </c>
      <c r="T17">
        <f>_xlfn.IFNA(_xlfn.IFNA(_xlfn.IFNA(_xlfn.IFNA(_xlfn.IFNA(VLOOKUP(E17,物品!B:C,2,FALSE),VLOOKUP(E17,物品!H:I,2,FALSE)),VLOOKUP(E17,物品!M:N,2,FALSE)),VLOOKUP(E17,物品!R:S,2,FALSE)),VLOOKUP(E17,物品!W:X,2,FALSE)),VLOOKUP(E17,物品!AB:AC,2,FALSE))</f>
        <v>5</v>
      </c>
      <c r="U17" t="str">
        <f t="shared" si="14"/>
        <v>[{"t":"g","i":5,"c":1,"tr":0}]</v>
      </c>
      <c r="V17" t="str">
        <f t="shared" si="15"/>
        <v>[{"t":"item", "iid":2, "count":500}]</v>
      </c>
    </row>
    <row r="18" spans="1:22" x14ac:dyDescent="0.15">
      <c r="A18" t="e">
        <f>D18/SUMIF(#REF!,#REF!,D:D)</f>
        <v>#REF!</v>
      </c>
      <c r="B18" t="e">
        <f>#REF!*1000+C18</f>
        <v>#REF!</v>
      </c>
      <c r="C18">
        <v>11</v>
      </c>
      <c r="E18" t="s">
        <v>549</v>
      </c>
      <c r="F18" t="s">
        <v>281</v>
      </c>
      <c r="G18">
        <v>1</v>
      </c>
      <c r="H18" t="str">
        <f t="shared" si="8"/>
        <v/>
      </c>
      <c r="I18" t="str">
        <f t="shared" si="9"/>
        <v>{"t":"g","i":50</v>
      </c>
      <c r="J18" t="str">
        <f t="shared" si="10"/>
        <v>,"c":1,"tr":0}</v>
      </c>
      <c r="K18" t="str">
        <f t="shared" si="11"/>
        <v/>
      </c>
      <c r="L18" t="str">
        <f t="shared" si="12"/>
        <v>{"t":"g","i":50,"c":1,"tr":0}</v>
      </c>
      <c r="M18" t="s">
        <v>552</v>
      </c>
      <c r="N18">
        <v>500</v>
      </c>
      <c r="O18" t="str">
        <f t="shared" si="4"/>
        <v>[{"t":"g","i":50,"c":1,"tr":0}]</v>
      </c>
      <c r="P18">
        <f>VLOOKUP(M18,物品!B:C,2,FALSE)</f>
        <v>2</v>
      </c>
      <c r="Q18" t="str">
        <f t="shared" si="13"/>
        <v>[{"t":"item", "iid":2, "count":500}]</v>
      </c>
      <c r="S18" t="str">
        <f>VLOOKUP(F18,映射表!A:B,2,FALSE)</f>
        <v>{"t":"g","i":</v>
      </c>
      <c r="T18">
        <f>_xlfn.IFNA(_xlfn.IFNA(_xlfn.IFNA(_xlfn.IFNA(_xlfn.IFNA(VLOOKUP(E18,物品!B:C,2,FALSE),VLOOKUP(E18,物品!H:I,2,FALSE)),VLOOKUP(E18,物品!M:N,2,FALSE)),VLOOKUP(E18,物品!R:S,2,FALSE)),VLOOKUP(E18,物品!W:X,2,FALSE)),VLOOKUP(E18,物品!AB:AC,2,FALSE))</f>
        <v>50</v>
      </c>
      <c r="U18" t="str">
        <f t="shared" si="14"/>
        <v>[{"t":"g","i":50,"c":1,"tr":0}]</v>
      </c>
      <c r="V18" t="str">
        <f t="shared" si="15"/>
        <v>[{"t":"item", "iid":2, "count":500}]</v>
      </c>
    </row>
    <row r="19" spans="1:22" x14ac:dyDescent="0.15">
      <c r="A19" t="e">
        <f>D19/SUMIF(#REF!,#REF!,D:D)</f>
        <v>#REF!</v>
      </c>
      <c r="B19" t="e">
        <f>#REF!*1000+C19</f>
        <v>#REF!</v>
      </c>
      <c r="C19">
        <v>12</v>
      </c>
      <c r="E19" t="s">
        <v>550</v>
      </c>
      <c r="F19" t="s">
        <v>281</v>
      </c>
      <c r="G19">
        <v>1</v>
      </c>
      <c r="H19" t="str">
        <f t="shared" si="8"/>
        <v/>
      </c>
      <c r="I19" t="str">
        <f t="shared" si="9"/>
        <v>{"t":"g","i":32</v>
      </c>
      <c r="J19" t="str">
        <f t="shared" si="10"/>
        <v>,"c":1,"tr":0}</v>
      </c>
      <c r="K19" t="str">
        <f t="shared" si="11"/>
        <v/>
      </c>
      <c r="L19" t="str">
        <f t="shared" si="12"/>
        <v>{"t":"g","i":32,"c":1,"tr":0}</v>
      </c>
      <c r="M19" t="s">
        <v>552</v>
      </c>
      <c r="N19">
        <v>500</v>
      </c>
      <c r="O19" t="str">
        <f t="shared" si="4"/>
        <v>[{"t":"g","i":32,"c":1,"tr":0}]</v>
      </c>
      <c r="P19">
        <f>VLOOKUP(M19,物品!B:C,2,FALSE)</f>
        <v>2</v>
      </c>
      <c r="Q19" t="str">
        <f t="shared" si="13"/>
        <v>[{"t":"item", "iid":2, "count":500}]</v>
      </c>
      <c r="S19" t="str">
        <f>VLOOKUP(F19,映射表!A:B,2,FALSE)</f>
        <v>{"t":"g","i":</v>
      </c>
      <c r="T19">
        <f>_xlfn.IFNA(_xlfn.IFNA(_xlfn.IFNA(_xlfn.IFNA(_xlfn.IFNA(VLOOKUP(E19,物品!B:C,2,FALSE),VLOOKUP(E19,物品!H:I,2,FALSE)),VLOOKUP(E19,物品!M:N,2,FALSE)),VLOOKUP(E19,物品!R:S,2,FALSE)),VLOOKUP(E19,物品!W:X,2,FALSE)),VLOOKUP(E19,物品!AB:AC,2,FALSE))</f>
        <v>32</v>
      </c>
      <c r="U19" t="str">
        <f t="shared" si="14"/>
        <v>[{"t":"g","i":32,"c":1,"tr":0}]</v>
      </c>
      <c r="V19" t="str">
        <f t="shared" si="15"/>
        <v>[{"t":"item", "iid":2, "count":500}]</v>
      </c>
    </row>
    <row r="20" spans="1:22" x14ac:dyDescent="0.15">
      <c r="A20" t="e">
        <f>D20/SUMIF(#REF!,#REF!,D:D)</f>
        <v>#REF!</v>
      </c>
      <c r="B20" t="e">
        <f>#REF!*1000+C20</f>
        <v>#REF!</v>
      </c>
      <c r="C20">
        <v>13</v>
      </c>
      <c r="E20" s="3" t="s">
        <v>551</v>
      </c>
      <c r="F20" t="s">
        <v>87</v>
      </c>
      <c r="G20">
        <v>30000</v>
      </c>
      <c r="H20" t="str">
        <f t="shared" si="8"/>
        <v/>
      </c>
      <c r="I20" t="str">
        <f t="shared" si="9"/>
        <v>{"t":"i","i":1</v>
      </c>
      <c r="J20" t="str">
        <f t="shared" si="10"/>
        <v>,"c":30000,"tr":0}</v>
      </c>
      <c r="K20" t="str">
        <f t="shared" si="11"/>
        <v/>
      </c>
      <c r="L20" t="str">
        <f t="shared" si="12"/>
        <v>{"t":"i","i":1,"c":30000,"tr":0}</v>
      </c>
      <c r="M20" t="s">
        <v>552</v>
      </c>
      <c r="N20">
        <v>50</v>
      </c>
      <c r="O20" t="str">
        <f t="shared" si="4"/>
        <v>[{"t":"i","i":1,"c":30000,"tr":0}]</v>
      </c>
      <c r="P20">
        <f>VLOOKUP(M20,物品!B:C,2,FALSE)</f>
        <v>2</v>
      </c>
      <c r="Q20" t="str">
        <f t="shared" si="13"/>
        <v>[{"t":"item", "iid":2, "count":50}]</v>
      </c>
      <c r="S20" t="str">
        <f>VLOOKUP(F20,映射表!A:B,2,FALSE)</f>
        <v>{"t":"i","i":</v>
      </c>
      <c r="T20">
        <f>_xlfn.IFNA(_xlfn.IFNA(_xlfn.IFNA(_xlfn.IFNA(_xlfn.IFNA(VLOOKUP(E20,物品!B:C,2,FALSE),VLOOKUP(E20,物品!H:I,2,FALSE)),VLOOKUP(E20,物品!M:N,2,FALSE)),VLOOKUP(E20,物品!R:S,2,FALSE)),VLOOKUP(E20,物品!W:X,2,FALSE)),VLOOKUP(E20,物品!AB:AC,2,FALSE))</f>
        <v>1</v>
      </c>
      <c r="U20" t="str">
        <f t="shared" si="14"/>
        <v>[{"t":"i","i":1,"c":30000,"tr":0}]</v>
      </c>
      <c r="V20" t="str">
        <f t="shared" si="15"/>
        <v>[{"t":"item", "iid":2, "count":50}]</v>
      </c>
    </row>
    <row r="21" spans="1:22" x14ac:dyDescent="0.15">
      <c r="A21" t="e">
        <f>D21/SUMIF(#REF!,#REF!,D:D)</f>
        <v>#REF!</v>
      </c>
      <c r="B21" t="e">
        <f>#REF!*1000+C21</f>
        <v>#REF!</v>
      </c>
      <c r="C21">
        <v>14</v>
      </c>
      <c r="E21" s="3" t="s">
        <v>551</v>
      </c>
      <c r="F21" t="s">
        <v>87</v>
      </c>
      <c r="G21">
        <v>60000</v>
      </c>
      <c r="H21" t="str">
        <f t="shared" si="8"/>
        <v/>
      </c>
      <c r="I21" t="str">
        <f t="shared" si="9"/>
        <v>{"t":"i","i":1</v>
      </c>
      <c r="J21" t="str">
        <f t="shared" si="10"/>
        <v>,"c":60000,"tr":0}</v>
      </c>
      <c r="K21" t="str">
        <f t="shared" si="11"/>
        <v/>
      </c>
      <c r="L21" t="str">
        <f t="shared" si="12"/>
        <v>{"t":"i","i":1,"c":60000,"tr":0}</v>
      </c>
      <c r="M21" t="s">
        <v>552</v>
      </c>
      <c r="N21">
        <v>100</v>
      </c>
      <c r="O21" t="str">
        <f t="shared" si="4"/>
        <v>[{"t":"i","i":1,"c":60000,"tr":0}]</v>
      </c>
      <c r="P21">
        <f>VLOOKUP(M21,物品!B:C,2,FALSE)</f>
        <v>2</v>
      </c>
      <c r="Q21" t="str">
        <f t="shared" si="13"/>
        <v>[{"t":"item", "iid":2, "count":100}]</v>
      </c>
      <c r="S21" t="str">
        <f>VLOOKUP(F21,映射表!A:B,2,FALSE)</f>
        <v>{"t":"i","i":</v>
      </c>
      <c r="T21">
        <f>_xlfn.IFNA(_xlfn.IFNA(_xlfn.IFNA(_xlfn.IFNA(_xlfn.IFNA(VLOOKUP(E21,物品!B:C,2,FALSE),VLOOKUP(E21,物品!H:I,2,FALSE)),VLOOKUP(E21,物品!M:N,2,FALSE)),VLOOKUP(E21,物品!R:S,2,FALSE)),VLOOKUP(E21,物品!W:X,2,FALSE)),VLOOKUP(E21,物品!AB:AC,2,FALSE))</f>
        <v>1</v>
      </c>
      <c r="U21" t="str">
        <f t="shared" si="14"/>
        <v>[{"t":"i","i":1,"c":60000,"tr":0}]</v>
      </c>
      <c r="V21" t="str">
        <f t="shared" si="15"/>
        <v>[{"t":"item", "iid":2, "count":100}]</v>
      </c>
    </row>
    <row r="22" spans="1:22" x14ac:dyDescent="0.15">
      <c r="A22" t="e">
        <f>D22/SUMIF(#REF!,#REF!,D:D)</f>
        <v>#REF!</v>
      </c>
      <c r="B22" t="e">
        <f>#REF!*1000+C22</f>
        <v>#REF!</v>
      </c>
      <c r="C22">
        <v>15</v>
      </c>
      <c r="E22" s="3" t="s">
        <v>551</v>
      </c>
      <c r="F22" t="s">
        <v>87</v>
      </c>
      <c r="G22">
        <v>130000</v>
      </c>
      <c r="H22" t="str">
        <f t="shared" si="8"/>
        <v/>
      </c>
      <c r="I22" t="str">
        <f t="shared" si="9"/>
        <v>{"t":"i","i":1</v>
      </c>
      <c r="J22" t="str">
        <f t="shared" si="10"/>
        <v>,"c":130000,"tr":0}</v>
      </c>
      <c r="K22" t="str">
        <f t="shared" si="11"/>
        <v/>
      </c>
      <c r="L22" t="str">
        <f t="shared" si="12"/>
        <v>{"t":"i","i":1,"c":130000,"tr":0}</v>
      </c>
      <c r="M22" t="s">
        <v>552</v>
      </c>
      <c r="N22">
        <v>200</v>
      </c>
      <c r="O22" t="str">
        <f t="shared" si="4"/>
        <v>[{"t":"i","i":1,"c":130000,"tr":0}]</v>
      </c>
      <c r="P22">
        <f>VLOOKUP(M22,物品!B:C,2,FALSE)</f>
        <v>2</v>
      </c>
      <c r="Q22" t="str">
        <f t="shared" si="13"/>
        <v>[{"t":"item", "iid":2, "count":200}]</v>
      </c>
      <c r="S22" t="str">
        <f>VLOOKUP(F22,映射表!A:B,2,FALSE)</f>
        <v>{"t":"i","i":</v>
      </c>
      <c r="T22">
        <f>_xlfn.IFNA(_xlfn.IFNA(_xlfn.IFNA(_xlfn.IFNA(_xlfn.IFNA(VLOOKUP(E22,物品!B:C,2,FALSE),VLOOKUP(E22,物品!H:I,2,FALSE)),VLOOKUP(E22,物品!M:N,2,FALSE)),VLOOKUP(E22,物品!R:S,2,FALSE)),VLOOKUP(E22,物品!W:X,2,FALSE)),VLOOKUP(E22,物品!AB:AC,2,FALSE))</f>
        <v>1</v>
      </c>
      <c r="U22" t="str">
        <f t="shared" si="14"/>
        <v>[{"t":"i","i":1,"c":130000,"tr":0}]</v>
      </c>
      <c r="V22" t="str">
        <f t="shared" si="15"/>
        <v>[{"t":"item", "iid":2, "count":200}]</v>
      </c>
    </row>
    <row r="23" spans="1:22" x14ac:dyDescent="0.15">
      <c r="A23" t="e">
        <f>D23/SUMIF(#REF!,#REF!,D:D)</f>
        <v>#REF!</v>
      </c>
      <c r="B23" t="e">
        <f>#REF!*1000+C23</f>
        <v>#REF!</v>
      </c>
      <c r="C23">
        <v>16</v>
      </c>
      <c r="E23" s="3" t="s">
        <v>201</v>
      </c>
      <c r="F23" t="s">
        <v>87</v>
      </c>
      <c r="G23">
        <v>1</v>
      </c>
      <c r="H23" t="str">
        <f t="shared" si="8"/>
        <v/>
      </c>
      <c r="I23" t="str">
        <f t="shared" si="9"/>
        <v>{"t":"i","i":24010</v>
      </c>
      <c r="J23" t="str">
        <f t="shared" si="10"/>
        <v>,"c":1,"tr":0}</v>
      </c>
      <c r="K23" t="str">
        <f t="shared" si="11"/>
        <v/>
      </c>
      <c r="L23" t="str">
        <f t="shared" si="12"/>
        <v>{"t":"i","i":24010,"c":1,"tr":0}</v>
      </c>
      <c r="M23" t="s">
        <v>552</v>
      </c>
      <c r="N23">
        <v>100</v>
      </c>
      <c r="O23" t="str">
        <f t="shared" si="4"/>
        <v>[{"t":"i","i":24010,"c":1,"tr":0}]</v>
      </c>
      <c r="P23">
        <f>VLOOKUP(M23,物品!B:C,2,FALSE)</f>
        <v>2</v>
      </c>
      <c r="Q23" t="str">
        <f t="shared" si="13"/>
        <v>[{"t":"item", "iid":2, "count":100}]</v>
      </c>
      <c r="S23" t="str">
        <f>VLOOKUP(F23,映射表!A:B,2,FALSE)</f>
        <v>{"t":"i","i":</v>
      </c>
      <c r="T23">
        <f>_xlfn.IFNA(_xlfn.IFNA(_xlfn.IFNA(_xlfn.IFNA(_xlfn.IFNA(VLOOKUP(E23,物品!B:C,2,FALSE),VLOOKUP(E23,物品!H:I,2,FALSE)),VLOOKUP(E23,物品!M:N,2,FALSE)),VLOOKUP(E23,物品!R:S,2,FALSE)),VLOOKUP(E23,物品!W:X,2,FALSE)),VLOOKUP(E23,物品!AB:AC,2,FALSE))</f>
        <v>24010</v>
      </c>
      <c r="U23" t="str">
        <f t="shared" si="14"/>
        <v>[{"t":"i","i":24010,"c":1,"tr":0}]</v>
      </c>
      <c r="V23" t="str">
        <f t="shared" si="15"/>
        <v>[{"t":"item", "iid":2, "count":100}]</v>
      </c>
    </row>
    <row r="24" spans="1:22" x14ac:dyDescent="0.15">
      <c r="A24" t="e">
        <f>D24/SUMIF(#REF!,#REF!,D:D)</f>
        <v>#REF!</v>
      </c>
      <c r="B24" t="e">
        <f>#REF!*1000+C24</f>
        <v>#REF!</v>
      </c>
      <c r="C24">
        <v>17</v>
      </c>
      <c r="E24" s="3" t="s">
        <v>202</v>
      </c>
      <c r="F24" t="s">
        <v>87</v>
      </c>
      <c r="G24">
        <v>1</v>
      </c>
      <c r="H24" t="str">
        <f t="shared" si="8"/>
        <v/>
      </c>
      <c r="I24" t="str">
        <f t="shared" si="9"/>
        <v>{"t":"i","i":24020</v>
      </c>
      <c r="J24" t="str">
        <f t="shared" si="10"/>
        <v>,"c":1,"tr":0}</v>
      </c>
      <c r="K24" t="str">
        <f t="shared" si="11"/>
        <v/>
      </c>
      <c r="L24" t="str">
        <f t="shared" si="12"/>
        <v>{"t":"i","i":24020,"c":1,"tr":0}</v>
      </c>
      <c r="M24" t="s">
        <v>552</v>
      </c>
      <c r="N24">
        <v>100</v>
      </c>
      <c r="O24" t="str">
        <f t="shared" si="4"/>
        <v>[{"t":"i","i":24020,"c":1,"tr":0}]</v>
      </c>
      <c r="P24">
        <f>VLOOKUP(M24,物品!B:C,2,FALSE)</f>
        <v>2</v>
      </c>
      <c r="Q24" t="str">
        <f t="shared" si="13"/>
        <v>[{"t":"item", "iid":2, "count":100}]</v>
      </c>
      <c r="S24" t="str">
        <f>VLOOKUP(F24,映射表!A:B,2,FALSE)</f>
        <v>{"t":"i","i":</v>
      </c>
      <c r="T24">
        <f>_xlfn.IFNA(_xlfn.IFNA(_xlfn.IFNA(_xlfn.IFNA(_xlfn.IFNA(VLOOKUP(E24,物品!B:C,2,FALSE),VLOOKUP(E24,物品!H:I,2,FALSE)),VLOOKUP(E24,物品!M:N,2,FALSE)),VLOOKUP(E24,物品!R:S,2,FALSE)),VLOOKUP(E24,物品!W:X,2,FALSE)),VLOOKUP(E24,物品!AB:AC,2,FALSE))</f>
        <v>24020</v>
      </c>
      <c r="U24" t="str">
        <f t="shared" si="14"/>
        <v>[{"t":"i","i":24020,"c":1,"tr":0}]</v>
      </c>
      <c r="V24" t="str">
        <f t="shared" si="15"/>
        <v>[{"t":"item", "iid":2, "count":100}]</v>
      </c>
    </row>
    <row r="25" spans="1:22" x14ac:dyDescent="0.15">
      <c r="A25" t="e">
        <f>D25/SUMIF(#REF!,#REF!,D:D)</f>
        <v>#REF!</v>
      </c>
      <c r="B25" t="e">
        <f>#REF!*1000+C25</f>
        <v>#REF!</v>
      </c>
      <c r="C25">
        <v>18</v>
      </c>
      <c r="E25" s="3" t="s">
        <v>203</v>
      </c>
      <c r="F25" t="s">
        <v>87</v>
      </c>
      <c r="G25">
        <v>1</v>
      </c>
      <c r="H25" t="str">
        <f t="shared" si="8"/>
        <v/>
      </c>
      <c r="I25" t="str">
        <f t="shared" si="9"/>
        <v>{"t":"i","i":24030</v>
      </c>
      <c r="J25" t="str">
        <f t="shared" si="10"/>
        <v>,"c":1,"tr":0}</v>
      </c>
      <c r="K25" t="str">
        <f t="shared" si="11"/>
        <v/>
      </c>
      <c r="L25" t="str">
        <f t="shared" si="12"/>
        <v>{"t":"i","i":24030,"c":1,"tr":0}</v>
      </c>
      <c r="M25" t="s">
        <v>552</v>
      </c>
      <c r="N25">
        <v>100</v>
      </c>
      <c r="O25" t="str">
        <f t="shared" si="4"/>
        <v>[{"t":"i","i":24030,"c":1,"tr":0}]</v>
      </c>
      <c r="P25">
        <f>VLOOKUP(M25,物品!B:C,2,FALSE)</f>
        <v>2</v>
      </c>
      <c r="Q25" t="str">
        <f t="shared" si="13"/>
        <v>[{"t":"item", "iid":2, "count":100}]</v>
      </c>
      <c r="S25" t="str">
        <f>VLOOKUP(F25,映射表!A:B,2,FALSE)</f>
        <v>{"t":"i","i":</v>
      </c>
      <c r="T25">
        <f>_xlfn.IFNA(_xlfn.IFNA(_xlfn.IFNA(_xlfn.IFNA(_xlfn.IFNA(VLOOKUP(E25,物品!B:C,2,FALSE),VLOOKUP(E25,物品!H:I,2,FALSE)),VLOOKUP(E25,物品!M:N,2,FALSE)),VLOOKUP(E25,物品!R:S,2,FALSE)),VLOOKUP(E25,物品!W:X,2,FALSE)),VLOOKUP(E25,物品!AB:AC,2,FALSE))</f>
        <v>24030</v>
      </c>
      <c r="U25" t="str">
        <f t="shared" si="14"/>
        <v>[{"t":"i","i":24030,"c":1,"tr":0}]</v>
      </c>
      <c r="V25" t="str">
        <f t="shared" si="15"/>
        <v>[{"t":"item", "iid":2, "count":100}]</v>
      </c>
    </row>
    <row r="26" spans="1:22" x14ac:dyDescent="0.15">
      <c r="A26" t="e">
        <f>D26/SUMIF(#REF!,#REF!,D:D)</f>
        <v>#REF!</v>
      </c>
      <c r="B26" t="e">
        <f>#REF!*1000+C26</f>
        <v>#REF!</v>
      </c>
      <c r="C26">
        <v>19</v>
      </c>
      <c r="E26" s="3" t="s">
        <v>204</v>
      </c>
      <c r="F26" t="s">
        <v>87</v>
      </c>
      <c r="G26">
        <v>1</v>
      </c>
      <c r="H26" t="str">
        <f t="shared" si="8"/>
        <v/>
      </c>
      <c r="I26" t="str">
        <f t="shared" si="9"/>
        <v>{"t":"i","i":24040</v>
      </c>
      <c r="J26" t="str">
        <f t="shared" si="10"/>
        <v>,"c":1,"tr":0}</v>
      </c>
      <c r="K26" t="str">
        <f t="shared" si="11"/>
        <v/>
      </c>
      <c r="L26" t="str">
        <f t="shared" si="12"/>
        <v>{"t":"i","i":24040,"c":1,"tr":0}</v>
      </c>
      <c r="M26" t="s">
        <v>552</v>
      </c>
      <c r="N26">
        <v>100</v>
      </c>
      <c r="O26" t="str">
        <f t="shared" si="4"/>
        <v>[{"t":"i","i":24040,"c":1,"tr":0}]</v>
      </c>
      <c r="P26">
        <f>VLOOKUP(M26,物品!B:C,2,FALSE)</f>
        <v>2</v>
      </c>
      <c r="Q26" t="str">
        <f t="shared" si="13"/>
        <v>[{"t":"item", "iid":2, "count":100}]</v>
      </c>
      <c r="S26" t="str">
        <f>VLOOKUP(F26,映射表!A:B,2,FALSE)</f>
        <v>{"t":"i","i":</v>
      </c>
      <c r="T26">
        <f>_xlfn.IFNA(_xlfn.IFNA(_xlfn.IFNA(_xlfn.IFNA(_xlfn.IFNA(VLOOKUP(E26,物品!B:C,2,FALSE),VLOOKUP(E26,物品!H:I,2,FALSE)),VLOOKUP(E26,物品!M:N,2,FALSE)),VLOOKUP(E26,物品!R:S,2,FALSE)),VLOOKUP(E26,物品!W:X,2,FALSE)),VLOOKUP(E26,物品!AB:AC,2,FALSE))</f>
        <v>24040</v>
      </c>
      <c r="U26" t="str">
        <f t="shared" si="14"/>
        <v>[{"t":"i","i":24040,"c":1,"tr":0}]</v>
      </c>
      <c r="V26" t="str">
        <f t="shared" si="15"/>
        <v>[{"t":"item", "iid":2, "count":100}]</v>
      </c>
    </row>
    <row r="27" spans="1:22" ht="14" customHeight="1" x14ac:dyDescent="0.15">
      <c r="A27" t="e">
        <f>D27/SUMIF(#REF!,#REF!,D:D)</f>
        <v>#REF!</v>
      </c>
      <c r="B27" t="e">
        <f>#REF!*1000+C27</f>
        <v>#REF!</v>
      </c>
      <c r="C27">
        <v>20</v>
      </c>
      <c r="E27" s="3" t="s">
        <v>556</v>
      </c>
      <c r="F27" t="s">
        <v>87</v>
      </c>
      <c r="G27">
        <v>1</v>
      </c>
      <c r="H27" t="str">
        <f t="shared" ref="H27:H28" si="16">IF(D27=0,"",H$5&amp;D27&amp;H$6)</f>
        <v/>
      </c>
      <c r="I27" t="str">
        <f t="shared" ref="I27:I28" si="17">S27&amp;T27</f>
        <v>{"t":"i","i":35</v>
      </c>
      <c r="J27" t="str">
        <f t="shared" ref="J27:J28" si="18">J$5&amp;G27&amp;J$6</f>
        <v>,"c":1,"tr":0}</v>
      </c>
      <c r="K27" t="str">
        <f t="shared" ref="K27:K28" si="19">IF(H27="","",K$6)</f>
        <v/>
      </c>
      <c r="L27" t="str">
        <f t="shared" ref="L27:L28" si="20">H27&amp;I27&amp;J27&amp;K27</f>
        <v>{"t":"i","i":35,"c":1,"tr":0}</v>
      </c>
      <c r="M27" t="s">
        <v>552</v>
      </c>
      <c r="N27">
        <v>100</v>
      </c>
      <c r="O27" t="str">
        <f t="shared" ref="O27:O28" si="21">O$4&amp;L27&amp;O$5</f>
        <v>[{"t":"i","i":35,"c":1,"tr":0}]</v>
      </c>
      <c r="P27">
        <f>VLOOKUP(M27,物品!B:C,2,FALSE)</f>
        <v>2</v>
      </c>
      <c r="Q27" t="str">
        <f t="shared" ref="Q27:Q28" si="22">Q$3&amp;P27&amp;Q$4&amp;N27&amp;Q$5</f>
        <v>[{"t":"item", "iid":2, "count":100}]</v>
      </c>
      <c r="S27" t="str">
        <f>VLOOKUP(F27,映射表!A:B,2,FALSE)</f>
        <v>{"t":"i","i":</v>
      </c>
      <c r="T27">
        <f>_xlfn.IFNA(_xlfn.IFNA(_xlfn.IFNA(_xlfn.IFNA(_xlfn.IFNA(VLOOKUP(E27,物品!B:C,2,FALSE),VLOOKUP(E27,物品!H:I,2,FALSE)),VLOOKUP(E27,物品!M:N,2,FALSE)),VLOOKUP(E27,物品!R:S,2,FALSE)),VLOOKUP(E27,物品!W:X,2,FALSE)),VLOOKUP(E27,物品!AB:AC,2,FALSE))</f>
        <v>35</v>
      </c>
      <c r="U27" s="20" t="str">
        <f t="shared" ref="U27:U28" si="23">O27</f>
        <v>[{"t":"i","i":35,"c":1,"tr":0}]</v>
      </c>
      <c r="V27" t="str">
        <f t="shared" ref="V27:V28" si="24">Q27</f>
        <v>[{"t":"item", "iid":2, "count":100}]</v>
      </c>
    </row>
    <row r="28" spans="1:22" ht="14" customHeight="1" x14ac:dyDescent="0.15">
      <c r="A28" t="e">
        <f>D28/SUMIF(#REF!,#REF!,D:D)</f>
        <v>#REF!</v>
      </c>
      <c r="B28" t="e">
        <f>#REF!*1000+C28</f>
        <v>#REF!</v>
      </c>
      <c r="C28">
        <v>21</v>
      </c>
      <c r="E28" s="3" t="s">
        <v>554</v>
      </c>
      <c r="F28" t="s">
        <v>87</v>
      </c>
      <c r="G28">
        <v>1</v>
      </c>
      <c r="H28" t="str">
        <f t="shared" si="16"/>
        <v/>
      </c>
      <c r="I28" t="str">
        <f t="shared" si="17"/>
        <v>{"t":"i","i":36</v>
      </c>
      <c r="J28" t="str">
        <f t="shared" si="18"/>
        <v>,"c":1,"tr":0}</v>
      </c>
      <c r="K28" t="str">
        <f t="shared" si="19"/>
        <v/>
      </c>
      <c r="L28" t="str">
        <f t="shared" si="20"/>
        <v>{"t":"i","i":36,"c":1,"tr":0}</v>
      </c>
      <c r="M28" t="s">
        <v>552</v>
      </c>
      <c r="N28">
        <v>100</v>
      </c>
      <c r="O28" t="str">
        <f t="shared" si="21"/>
        <v>[{"t":"i","i":36,"c":1,"tr":0}]</v>
      </c>
      <c r="P28">
        <f>VLOOKUP(M28,物品!B:C,2,FALSE)</f>
        <v>2</v>
      </c>
      <c r="Q28" t="str">
        <f t="shared" si="22"/>
        <v>[{"t":"item", "iid":2, "count":100}]</v>
      </c>
      <c r="S28" t="str">
        <f>VLOOKUP(F28,映射表!A:B,2,FALSE)</f>
        <v>{"t":"i","i":</v>
      </c>
      <c r="T28">
        <f>_xlfn.IFNA(_xlfn.IFNA(_xlfn.IFNA(_xlfn.IFNA(_xlfn.IFNA(VLOOKUP(E28,物品!B:C,2,FALSE),VLOOKUP(E28,物品!H:I,2,FALSE)),VLOOKUP(E28,物品!M:N,2,FALSE)),VLOOKUP(E28,物品!R:S,2,FALSE)),VLOOKUP(E28,物品!W:X,2,FALSE)),VLOOKUP(E28,物品!AB:AC,2,FALSE))</f>
        <v>36</v>
      </c>
      <c r="U28" s="20" t="str">
        <f t="shared" si="23"/>
        <v>[{"t":"i","i":36,"c":1,"tr":0}]</v>
      </c>
      <c r="V28" t="str">
        <f t="shared" si="24"/>
        <v>[{"t":"item", "iid":2, "count":100}]</v>
      </c>
    </row>
    <row r="29" spans="1:22" ht="14" customHeight="1" x14ac:dyDescent="0.15">
      <c r="A29" t="e">
        <f>D29/SUMIF(#REF!,#REF!,D:D)</f>
        <v>#REF!</v>
      </c>
      <c r="B29" t="e">
        <f>#REF!*1000+C29</f>
        <v>#REF!</v>
      </c>
      <c r="C29">
        <v>21</v>
      </c>
      <c r="E29" s="3" t="s">
        <v>555</v>
      </c>
      <c r="F29" t="s">
        <v>87</v>
      </c>
      <c r="G29">
        <v>1</v>
      </c>
      <c r="H29" t="str">
        <f t="shared" ref="H29" si="25">IF(D29=0,"",H$5&amp;D29&amp;H$6)</f>
        <v/>
      </c>
      <c r="I29" t="str">
        <f t="shared" ref="I29" si="26">S29&amp;T29</f>
        <v>{"t":"i","i":37</v>
      </c>
      <c r="J29" t="str">
        <f t="shared" ref="J29" si="27">J$5&amp;G29&amp;J$6</f>
        <v>,"c":1,"tr":0}</v>
      </c>
      <c r="K29" t="str">
        <f t="shared" ref="K29" si="28">IF(H29="","",K$6)</f>
        <v/>
      </c>
      <c r="L29" t="str">
        <f t="shared" ref="L29" si="29">H29&amp;I29&amp;J29&amp;K29</f>
        <v>{"t":"i","i":37,"c":1,"tr":0}</v>
      </c>
      <c r="M29" t="s">
        <v>552</v>
      </c>
      <c r="N29">
        <v>100</v>
      </c>
      <c r="O29" t="str">
        <f t="shared" ref="O29" si="30">O$4&amp;L29&amp;O$5</f>
        <v>[{"t":"i","i":37,"c":1,"tr":0}]</v>
      </c>
      <c r="P29">
        <f>VLOOKUP(M29,物品!B:C,2,FALSE)</f>
        <v>2</v>
      </c>
      <c r="Q29" t="str">
        <f t="shared" ref="Q29" si="31">Q$3&amp;P29&amp;Q$4&amp;N29&amp;Q$5</f>
        <v>[{"t":"item", "iid":2, "count":100}]</v>
      </c>
      <c r="S29" t="str">
        <f>VLOOKUP(F29,映射表!A:B,2,FALSE)</f>
        <v>{"t":"i","i":</v>
      </c>
      <c r="T29">
        <f>_xlfn.IFNA(_xlfn.IFNA(_xlfn.IFNA(_xlfn.IFNA(_xlfn.IFNA(VLOOKUP(E29,物品!B:C,2,FALSE),VLOOKUP(E29,物品!H:I,2,FALSE)),VLOOKUP(E29,物品!M:N,2,FALSE)),VLOOKUP(E29,物品!R:S,2,FALSE)),VLOOKUP(E29,物品!W:X,2,FALSE)),VLOOKUP(E29,物品!AB:AC,2,FALSE))</f>
        <v>37</v>
      </c>
      <c r="U29" s="20" t="str">
        <f t="shared" ref="U29" si="32">O29</f>
        <v>[{"t":"i","i":37,"c":1,"tr":0}]</v>
      </c>
      <c r="V29" t="str">
        <f t="shared" ref="V29" si="33">Q29</f>
        <v>[{"t":"item", "iid":2, "count":100}]</v>
      </c>
    </row>
    <row r="33" spans="1:22" x14ac:dyDescent="0.15">
      <c r="H33" s="4"/>
      <c r="I33" s="4"/>
      <c r="J33" s="4"/>
      <c r="K33" s="4"/>
    </row>
    <row r="34" spans="1:22" x14ac:dyDescent="0.15">
      <c r="H34" s="4"/>
      <c r="I34" s="4"/>
      <c r="J34" s="4"/>
      <c r="K34" s="4"/>
    </row>
    <row r="35" spans="1:22" x14ac:dyDescent="0.15">
      <c r="H35" s="4"/>
      <c r="I35" s="4"/>
      <c r="J35" s="4"/>
      <c r="K35" s="4"/>
    </row>
    <row r="36" spans="1:22" x14ac:dyDescent="0.15">
      <c r="C36" t="s">
        <v>504</v>
      </c>
      <c r="H36" s="4"/>
      <c r="I36" s="4"/>
      <c r="J36" s="4"/>
      <c r="K36" s="4"/>
    </row>
    <row r="37" spans="1:22" x14ac:dyDescent="0.15">
      <c r="H37" s="4"/>
      <c r="I37" s="4"/>
      <c r="J37" s="4"/>
      <c r="K37" s="4"/>
    </row>
    <row r="38" spans="1:22" x14ac:dyDescent="0.15">
      <c r="A38" t="s">
        <v>162</v>
      </c>
      <c r="B38" t="s">
        <v>88</v>
      </c>
      <c r="C38" t="s">
        <v>85</v>
      </c>
      <c r="D38" t="s">
        <v>86</v>
      </c>
      <c r="E38" t="s">
        <v>530</v>
      </c>
      <c r="F38" t="s">
        <v>531</v>
      </c>
      <c r="G38" t="s">
        <v>532</v>
      </c>
      <c r="M38" t="s">
        <v>507</v>
      </c>
      <c r="N38" t="s">
        <v>508</v>
      </c>
      <c r="U38" t="s">
        <v>516</v>
      </c>
      <c r="V38" t="s">
        <v>517</v>
      </c>
    </row>
    <row r="39" spans="1:22" x14ac:dyDescent="0.15">
      <c r="A39" t="e">
        <f>D39/SUMIF(#REF!,#REF!,D:D)</f>
        <v>#REF!</v>
      </c>
      <c r="B39" t="e">
        <f>#REF!*1000+C39</f>
        <v>#REF!</v>
      </c>
      <c r="C39">
        <v>1</v>
      </c>
      <c r="E39" s="19" t="s">
        <v>449</v>
      </c>
      <c r="F39" t="s">
        <v>87</v>
      </c>
      <c r="G39">
        <v>2</v>
      </c>
      <c r="H39" t="str">
        <f>IF(D39=0,"",H$5&amp;D39&amp;H$6)</f>
        <v/>
      </c>
      <c r="I39" t="str">
        <f>S39&amp;T39</f>
        <v>{"t":"i","i":21015</v>
      </c>
      <c r="J39" t="str">
        <f>J$5&amp;G39&amp;J$6</f>
        <v>,"c":2,"tr":0}</v>
      </c>
      <c r="K39" t="str">
        <f>IF(H39="","",K$6)</f>
        <v/>
      </c>
      <c r="L39" t="str">
        <f>H39&amp;I39&amp;J39&amp;K39</f>
        <v>{"t":"i","i":21015,"c":2,"tr":0}</v>
      </c>
      <c r="M39" t="s">
        <v>509</v>
      </c>
      <c r="N39">
        <v>500</v>
      </c>
      <c r="O39" t="str">
        <f>O$4&amp;L39&amp;O$5</f>
        <v>[{"t":"i","i":21015,"c":2,"tr":0}]</v>
      </c>
      <c r="P39">
        <f>VLOOKUP(M39,物品!B:C,2,FALSE)</f>
        <v>40001</v>
      </c>
      <c r="Q39" t="str">
        <f>Q$3&amp;P39&amp;Q$4&amp;N39&amp;Q$5</f>
        <v>[{"t":"item", "iid":40001, "count":500}]</v>
      </c>
      <c r="S39" t="str">
        <f>VLOOKUP(F39,映射表!A:B,2,FALSE)</f>
        <v>{"t":"i","i":</v>
      </c>
      <c r="T39">
        <f>_xlfn.IFNA(_xlfn.IFNA(_xlfn.IFNA(_xlfn.IFNA(_xlfn.IFNA(VLOOKUP(E39,物品!B:C,2,FALSE),VLOOKUP(E39,物品!H:I,2,FALSE)),VLOOKUP(E39,物品!M:N,2,FALSE)),VLOOKUP(E39,物品!R:S,2,FALSE)),VLOOKUP(E39,物品!W:X,2,FALSE)),VLOOKUP(E39,物品!AB:AC,2,FALSE))</f>
        <v>21015</v>
      </c>
      <c r="U39" t="str">
        <f>O39</f>
        <v>[{"t":"i","i":21015,"c":2,"tr":0}]</v>
      </c>
      <c r="V39" t="str">
        <f>Q39</f>
        <v>[{"t":"item", "iid":40001, "count":500}]</v>
      </c>
    </row>
    <row r="40" spans="1:22" x14ac:dyDescent="0.15">
      <c r="A40" t="e">
        <f>D40/SUMIF(#REF!,#REF!,D:D)</f>
        <v>#REF!</v>
      </c>
      <c r="B40" t="e">
        <f>#REF!*1000+C40</f>
        <v>#REF!</v>
      </c>
      <c r="C40">
        <v>2</v>
      </c>
      <c r="E40" s="19" t="s">
        <v>499</v>
      </c>
      <c r="F40" t="s">
        <v>87</v>
      </c>
      <c r="G40">
        <v>5</v>
      </c>
      <c r="H40" t="str">
        <f t="shared" ref="H40:H42" si="34">IF(D40=0,"",H$5&amp;D40&amp;H$6)</f>
        <v/>
      </c>
      <c r="I40" t="str">
        <f>S40&amp;T40</f>
        <v>{"t":"i","i":21002</v>
      </c>
      <c r="J40" t="str">
        <f t="shared" ref="J40:J42" si="35">J$5&amp;G40&amp;J$6</f>
        <v>,"c":5,"tr":0}</v>
      </c>
      <c r="K40" t="str">
        <f t="shared" ref="K40:K42" si="36">IF(H40="","",K$6)</f>
        <v/>
      </c>
      <c r="L40" t="str">
        <f t="shared" ref="L40:L42" si="37">H40&amp;I40&amp;J40&amp;K40</f>
        <v>{"t":"i","i":21002,"c":5,"tr":0}</v>
      </c>
      <c r="M40" t="s">
        <v>509</v>
      </c>
      <c r="N40">
        <v>500</v>
      </c>
      <c r="O40" t="str">
        <f t="shared" ref="O40:O65" si="38">O$4&amp;L40&amp;O$5</f>
        <v>[{"t":"i","i":21002,"c":5,"tr":0}]</v>
      </c>
      <c r="P40">
        <f>VLOOKUP(M40,物品!B:C,2,FALSE)</f>
        <v>40001</v>
      </c>
      <c r="Q40" t="str">
        <f t="shared" ref="Q40:Q42" si="39">Q$3&amp;P40&amp;Q$4&amp;N40&amp;Q$5</f>
        <v>[{"t":"item", "iid":40001, "count":500}]</v>
      </c>
      <c r="S40" t="str">
        <f>VLOOKUP(F40,映射表!A:B,2,FALSE)</f>
        <v>{"t":"i","i":</v>
      </c>
      <c r="T40">
        <f>_xlfn.IFNA(_xlfn.IFNA(_xlfn.IFNA(_xlfn.IFNA(_xlfn.IFNA(VLOOKUP(E40,物品!B:C,2,FALSE),VLOOKUP(E40,物品!H:I,2,FALSE)),VLOOKUP(E40,物品!M:N,2,FALSE)),VLOOKUP(E40,物品!R:S,2,FALSE)),VLOOKUP(E40,物品!W:X,2,FALSE)),VLOOKUP(E40,物品!AB:AC,2,FALSE))</f>
        <v>21002</v>
      </c>
      <c r="U40" t="str">
        <f t="shared" ref="U40:U42" si="40">O40</f>
        <v>[{"t":"i","i":21002,"c":5,"tr":0}]</v>
      </c>
      <c r="V40" t="str">
        <f t="shared" ref="V40:V42" si="41">Q40</f>
        <v>[{"t":"item", "iid":40001, "count":500}]</v>
      </c>
    </row>
    <row r="41" spans="1:22" x14ac:dyDescent="0.15">
      <c r="A41" t="e">
        <f>D41/SUMIF(#REF!,#REF!,D:D)</f>
        <v>#REF!</v>
      </c>
      <c r="B41" t="e">
        <f>#REF!*1000+C41</f>
        <v>#REF!</v>
      </c>
      <c r="C41">
        <v>3</v>
      </c>
      <c r="E41" s="19" t="s">
        <v>501</v>
      </c>
      <c r="F41" t="s">
        <v>87</v>
      </c>
      <c r="G41">
        <v>5</v>
      </c>
      <c r="H41" t="str">
        <f t="shared" si="34"/>
        <v/>
      </c>
      <c r="I41" t="str">
        <f>S41&amp;T41</f>
        <v>{"t":"i","i":21020</v>
      </c>
      <c r="J41" t="str">
        <f t="shared" si="35"/>
        <v>,"c":5,"tr":0}</v>
      </c>
      <c r="K41" t="str">
        <f t="shared" si="36"/>
        <v/>
      </c>
      <c r="L41" t="str">
        <f t="shared" si="37"/>
        <v>{"t":"i","i":21020,"c":5,"tr":0}</v>
      </c>
      <c r="M41" t="s">
        <v>509</v>
      </c>
      <c r="N41">
        <v>500</v>
      </c>
      <c r="O41" t="str">
        <f t="shared" si="38"/>
        <v>[{"t":"i","i":21020,"c":5,"tr":0}]</v>
      </c>
      <c r="P41">
        <f>VLOOKUP(M41,物品!B:C,2,FALSE)</f>
        <v>40001</v>
      </c>
      <c r="Q41" t="str">
        <f t="shared" si="39"/>
        <v>[{"t":"item", "iid":40001, "count":500}]</v>
      </c>
      <c r="S41" t="str">
        <f>VLOOKUP(F41,映射表!A:B,2,FALSE)</f>
        <v>{"t":"i","i":</v>
      </c>
      <c r="T41">
        <f>_xlfn.IFNA(_xlfn.IFNA(_xlfn.IFNA(_xlfn.IFNA(_xlfn.IFNA(VLOOKUP(E41,物品!B:C,2,FALSE),VLOOKUP(E41,物品!H:I,2,FALSE)),VLOOKUP(E41,物品!M:N,2,FALSE)),VLOOKUP(E41,物品!R:S,2,FALSE)),VLOOKUP(E41,物品!W:X,2,FALSE)),VLOOKUP(E41,物品!AB:AC,2,FALSE))</f>
        <v>21020</v>
      </c>
      <c r="U41" t="str">
        <f t="shared" si="40"/>
        <v>[{"t":"i","i":21020,"c":5,"tr":0}]</v>
      </c>
      <c r="V41" t="str">
        <f t="shared" si="41"/>
        <v>[{"t":"item", "iid":40001, "count":500}]</v>
      </c>
    </row>
    <row r="42" spans="1:22" x14ac:dyDescent="0.15">
      <c r="A42" t="e">
        <f>D42/SUMIF(#REF!,#REF!,D:D)</f>
        <v>#REF!</v>
      </c>
      <c r="B42" t="e">
        <f>#REF!*1000+C42</f>
        <v>#REF!</v>
      </c>
      <c r="C42">
        <v>4</v>
      </c>
      <c r="E42" s="19" t="s">
        <v>439</v>
      </c>
      <c r="F42" t="s">
        <v>87</v>
      </c>
      <c r="G42">
        <v>5</v>
      </c>
      <c r="H42" t="str">
        <f t="shared" si="34"/>
        <v/>
      </c>
      <c r="I42" t="str">
        <f>S42&amp;T42</f>
        <v>{"t":"i","i":21005</v>
      </c>
      <c r="J42" t="str">
        <f t="shared" si="35"/>
        <v>,"c":5,"tr":0}</v>
      </c>
      <c r="K42" t="str">
        <f t="shared" si="36"/>
        <v/>
      </c>
      <c r="L42" t="str">
        <f t="shared" si="37"/>
        <v>{"t":"i","i":21005,"c":5,"tr":0}</v>
      </c>
      <c r="M42" t="s">
        <v>509</v>
      </c>
      <c r="N42">
        <v>300</v>
      </c>
      <c r="O42" t="str">
        <f t="shared" si="38"/>
        <v>[{"t":"i","i":21005,"c":5,"tr":0}]</v>
      </c>
      <c r="P42">
        <f>VLOOKUP(M42,物品!B:C,2,FALSE)</f>
        <v>40001</v>
      </c>
      <c r="Q42" t="str">
        <f t="shared" si="39"/>
        <v>[{"t":"item", "iid":40001, "count":300}]</v>
      </c>
      <c r="S42" t="str">
        <f>VLOOKUP(F42,映射表!A:B,2,FALSE)</f>
        <v>{"t":"i","i":</v>
      </c>
      <c r="T42">
        <f>_xlfn.IFNA(_xlfn.IFNA(_xlfn.IFNA(_xlfn.IFNA(_xlfn.IFNA(VLOOKUP(E42,物品!B:C,2,FALSE),VLOOKUP(E42,物品!H:I,2,FALSE)),VLOOKUP(E42,物品!M:N,2,FALSE)),VLOOKUP(E42,物品!R:S,2,FALSE)),VLOOKUP(E42,物品!W:X,2,FALSE)),VLOOKUP(E42,物品!AB:AC,2,FALSE))</f>
        <v>21005</v>
      </c>
      <c r="U42" t="str">
        <f t="shared" si="40"/>
        <v>[{"t":"i","i":21005,"c":5,"tr":0}]</v>
      </c>
      <c r="V42" t="str">
        <f t="shared" si="41"/>
        <v>[{"t":"item", "iid":40001, "count":300}]</v>
      </c>
    </row>
    <row r="43" spans="1:22" x14ac:dyDescent="0.15">
      <c r="A43" t="e">
        <f>D43/SUMIF(#REF!,#REF!,D:D)</f>
        <v>#REF!</v>
      </c>
      <c r="B43" t="e">
        <f>#REF!*1000+C43</f>
        <v>#REF!</v>
      </c>
      <c r="C43">
        <v>5</v>
      </c>
      <c r="E43" t="s">
        <v>525</v>
      </c>
      <c r="F43" t="s">
        <v>520</v>
      </c>
      <c r="G43">
        <v>1</v>
      </c>
      <c r="H43" t="str">
        <f t="shared" ref="H43" si="42">IF(D43=0,"",H$5&amp;D43&amp;H$6)</f>
        <v/>
      </c>
      <c r="I43" t="str">
        <f>S43&amp;T43</f>
        <v>{"t":"fseup","i":1</v>
      </c>
      <c r="J43" t="str">
        <f t="shared" ref="J43" si="43">J$5&amp;G43&amp;J$6</f>
        <v>,"c":1,"tr":0}</v>
      </c>
      <c r="K43" t="str">
        <f t="shared" ref="K43" si="44">IF(H43="","",K$6)</f>
        <v/>
      </c>
      <c r="L43" t="str">
        <f t="shared" ref="L43" si="45">H43&amp;I43&amp;J43&amp;K43</f>
        <v>{"t":"fseup","i":1,"c":1,"tr":0}</v>
      </c>
      <c r="M43" t="s">
        <v>509</v>
      </c>
      <c r="N43">
        <v>3000</v>
      </c>
      <c r="O43" t="str">
        <f t="shared" si="38"/>
        <v>[{"t":"fseup","i":1,"c":1,"tr":0}]</v>
      </c>
      <c r="P43">
        <f>VLOOKUP(M43,物品!B:C,2,FALSE)</f>
        <v>40001</v>
      </c>
      <c r="Q43" t="str">
        <f t="shared" ref="Q43" si="46">Q$3&amp;P43&amp;Q$4&amp;N43&amp;Q$5</f>
        <v>[{"t":"item", "iid":40001, "count":3000}]</v>
      </c>
      <c r="S43" t="str">
        <f>VLOOKUP(F43,映射表!A:B,2,FALSE)</f>
        <v>{"t":"fseup","i":</v>
      </c>
      <c r="T43">
        <f>_xlfn.IFNA(_xlfn.IFNA(_xlfn.IFNA(_xlfn.IFNA(_xlfn.IFNA(VLOOKUP(E43,物品!B:C,2,FALSE),VLOOKUP(E43,物品!H:I,2,FALSE)),VLOOKUP(E43,物品!M:N,2,FALSE)),VLOOKUP(E43,物品!R:S,2,FALSE)),VLOOKUP(E43,物品!W:X,2,FALSE)),VLOOKUP(E43,物品!AB:AC,2,FALSE))</f>
        <v>1</v>
      </c>
      <c r="U43" t="str">
        <f t="shared" ref="U43" si="47">O43</f>
        <v>[{"t":"fseup","i":1,"c":1,"tr":0}]</v>
      </c>
      <c r="V43" t="str">
        <f t="shared" ref="V43" si="48">Q43</f>
        <v>[{"t":"item", "iid":40001, "count":3000}]</v>
      </c>
    </row>
    <row r="44" spans="1:22" x14ac:dyDescent="0.15">
      <c r="E44" s="19"/>
    </row>
    <row r="45" spans="1:22" x14ac:dyDescent="0.15">
      <c r="E45" s="19"/>
    </row>
    <row r="46" spans="1:22" x14ac:dyDescent="0.15">
      <c r="E46" s="19"/>
    </row>
    <row r="47" spans="1:22" x14ac:dyDescent="0.15">
      <c r="C47" t="s">
        <v>529</v>
      </c>
      <c r="E47" s="19"/>
    </row>
    <row r="48" spans="1:22" x14ac:dyDescent="0.15">
      <c r="E48" s="19"/>
    </row>
    <row r="49" spans="1:22" x14ac:dyDescent="0.15">
      <c r="A49" t="s">
        <v>162</v>
      </c>
      <c r="B49" t="s">
        <v>88</v>
      </c>
      <c r="C49" t="s">
        <v>85</v>
      </c>
      <c r="D49" t="s">
        <v>86</v>
      </c>
      <c r="E49" t="s">
        <v>530</v>
      </c>
      <c r="F49" t="s">
        <v>531</v>
      </c>
      <c r="G49" t="s">
        <v>532</v>
      </c>
      <c r="M49" t="s">
        <v>507</v>
      </c>
      <c r="N49" t="s">
        <v>508</v>
      </c>
      <c r="U49" t="s">
        <v>516</v>
      </c>
      <c r="V49" t="s">
        <v>517</v>
      </c>
    </row>
    <row r="50" spans="1:22" x14ac:dyDescent="0.15">
      <c r="A50" t="e">
        <f>D50/SUMIF(#REF!,#REF!,D:D)</f>
        <v>#REF!</v>
      </c>
      <c r="B50" t="e">
        <f>#REF!*1000+C50</f>
        <v>#REF!</v>
      </c>
      <c r="C50">
        <v>1</v>
      </c>
      <c r="E50" s="19" t="s">
        <v>451</v>
      </c>
      <c r="F50" t="s">
        <v>87</v>
      </c>
      <c r="G50">
        <v>2</v>
      </c>
      <c r="H50" t="str">
        <f>IF(D50=0,"",H$5&amp;D50&amp;H$6)</f>
        <v/>
      </c>
      <c r="I50" t="str">
        <f>S50&amp;T50</f>
        <v>{"t":"i","i":21017</v>
      </c>
      <c r="J50" t="str">
        <f>J$5&amp;G50&amp;J$6</f>
        <v>,"c":2,"tr":0}</v>
      </c>
      <c r="K50" t="str">
        <f>IF(H50="","",K$6)</f>
        <v/>
      </c>
      <c r="L50" t="str">
        <f>H50&amp;I50&amp;J50&amp;K50</f>
        <v>{"t":"i","i":21017,"c":2,"tr":0}</v>
      </c>
      <c r="M50" t="s">
        <v>533</v>
      </c>
      <c r="N50">
        <v>500</v>
      </c>
      <c r="O50" t="str">
        <f>O$4&amp;L50&amp;O$5</f>
        <v>[{"t":"i","i":21017,"c":2,"tr":0}]</v>
      </c>
      <c r="P50">
        <f>VLOOKUP(M50,物品!B:C,2,FALSE)</f>
        <v>40003</v>
      </c>
      <c r="Q50" t="str">
        <f>Q$3&amp;P50&amp;Q$4&amp;N50&amp;Q$5</f>
        <v>[{"t":"item", "iid":40003, "count":500}]</v>
      </c>
      <c r="S50" t="str">
        <f>VLOOKUP(F50,映射表!A:B,2,FALSE)</f>
        <v>{"t":"i","i":</v>
      </c>
      <c r="T50">
        <f>_xlfn.IFNA(_xlfn.IFNA(_xlfn.IFNA(_xlfn.IFNA(_xlfn.IFNA(VLOOKUP(E50,物品!B:C,2,FALSE),VLOOKUP(E50,物品!H:I,2,FALSE)),VLOOKUP(E50,物品!M:N,2,FALSE)),VLOOKUP(E50,物品!R:S,2,FALSE)),VLOOKUP(E50,物品!W:X,2,FALSE)),VLOOKUP(E50,物品!AB:AC,2,FALSE))</f>
        <v>21017</v>
      </c>
      <c r="U50" t="str">
        <f>O50</f>
        <v>[{"t":"i","i":21017,"c":2,"tr":0}]</v>
      </c>
      <c r="V50" t="str">
        <f>Q50</f>
        <v>[{"t":"item", "iid":40003, "count":500}]</v>
      </c>
    </row>
    <row r="51" spans="1:22" x14ac:dyDescent="0.15">
      <c r="A51" t="e">
        <f>D51/SUMIF(#REF!,#REF!,D:D)</f>
        <v>#REF!</v>
      </c>
      <c r="B51" t="e">
        <f>#REF!*1000+C51</f>
        <v>#REF!</v>
      </c>
      <c r="C51">
        <v>2</v>
      </c>
      <c r="E51" s="19" t="s">
        <v>444</v>
      </c>
      <c r="F51" t="s">
        <v>87</v>
      </c>
      <c r="G51">
        <v>5</v>
      </c>
      <c r="H51" t="str">
        <f t="shared" ref="H51:H54" si="49">IF(D51=0,"",H$5&amp;D51&amp;H$6)</f>
        <v/>
      </c>
      <c r="I51" t="str">
        <f>S51&amp;T51</f>
        <v>{"t":"i","i":21010</v>
      </c>
      <c r="J51" t="str">
        <f t="shared" ref="J51:J54" si="50">J$5&amp;G51&amp;J$6</f>
        <v>,"c":5,"tr":0}</v>
      </c>
      <c r="K51" t="str">
        <f t="shared" ref="K51:K54" si="51">IF(H51="","",K$6)</f>
        <v/>
      </c>
      <c r="L51" t="str">
        <f t="shared" ref="L51:L54" si="52">H51&amp;I51&amp;J51&amp;K51</f>
        <v>{"t":"i","i":21010,"c":5,"tr":0}</v>
      </c>
      <c r="M51" t="s">
        <v>533</v>
      </c>
      <c r="N51">
        <v>500</v>
      </c>
      <c r="O51" t="str">
        <f t="shared" si="38"/>
        <v>[{"t":"i","i":21010,"c":5,"tr":0}]</v>
      </c>
      <c r="P51">
        <f>VLOOKUP(M51,物品!B:C,2,FALSE)</f>
        <v>40003</v>
      </c>
      <c r="Q51" t="str">
        <f t="shared" ref="Q51:Q54" si="53">Q$3&amp;P51&amp;Q$4&amp;N51&amp;Q$5</f>
        <v>[{"t":"item", "iid":40003, "count":500}]</v>
      </c>
      <c r="S51" t="str">
        <f>VLOOKUP(F51,映射表!A:B,2,FALSE)</f>
        <v>{"t":"i","i":</v>
      </c>
      <c r="T51">
        <f>_xlfn.IFNA(_xlfn.IFNA(_xlfn.IFNA(_xlfn.IFNA(_xlfn.IFNA(VLOOKUP(E51,物品!B:C,2,FALSE),VLOOKUP(E51,物品!H:I,2,FALSE)),VLOOKUP(E51,物品!M:N,2,FALSE)),VLOOKUP(E51,物品!R:S,2,FALSE)),VLOOKUP(E51,物品!W:X,2,FALSE)),VLOOKUP(E51,物品!AB:AC,2,FALSE))</f>
        <v>21010</v>
      </c>
      <c r="U51" t="str">
        <f t="shared" ref="U51:U54" si="54">O51</f>
        <v>[{"t":"i","i":21010,"c":5,"tr":0}]</v>
      </c>
      <c r="V51" t="str">
        <f t="shared" ref="V51:V54" si="55">Q51</f>
        <v>[{"t":"item", "iid":40003, "count":500}]</v>
      </c>
    </row>
    <row r="52" spans="1:22" x14ac:dyDescent="0.15">
      <c r="A52" t="e">
        <f>D52/SUMIF(#REF!,#REF!,D:D)</f>
        <v>#REF!</v>
      </c>
      <c r="B52" t="e">
        <f>#REF!*1000+C52</f>
        <v>#REF!</v>
      </c>
      <c r="C52">
        <v>3</v>
      </c>
      <c r="E52" s="19" t="s">
        <v>500</v>
      </c>
      <c r="F52" t="s">
        <v>87</v>
      </c>
      <c r="G52">
        <v>5</v>
      </c>
      <c r="H52" t="str">
        <f t="shared" si="49"/>
        <v/>
      </c>
      <c r="I52" t="str">
        <f>S52&amp;T52</f>
        <v>{"t":"i","i":21013</v>
      </c>
      <c r="J52" t="str">
        <f t="shared" si="50"/>
        <v>,"c":5,"tr":0}</v>
      </c>
      <c r="K52" t="str">
        <f t="shared" si="51"/>
        <v/>
      </c>
      <c r="L52" t="str">
        <f t="shared" si="52"/>
        <v>{"t":"i","i":21013,"c":5,"tr":0}</v>
      </c>
      <c r="M52" t="s">
        <v>533</v>
      </c>
      <c r="N52">
        <v>500</v>
      </c>
      <c r="O52" t="str">
        <f t="shared" si="38"/>
        <v>[{"t":"i","i":21013,"c":5,"tr":0}]</v>
      </c>
      <c r="P52">
        <f>VLOOKUP(M52,物品!B:C,2,FALSE)</f>
        <v>40003</v>
      </c>
      <c r="Q52" t="str">
        <f t="shared" si="53"/>
        <v>[{"t":"item", "iid":40003, "count":500}]</v>
      </c>
      <c r="S52" t="str">
        <f>VLOOKUP(F52,映射表!A:B,2,FALSE)</f>
        <v>{"t":"i","i":</v>
      </c>
      <c r="T52">
        <f>_xlfn.IFNA(_xlfn.IFNA(_xlfn.IFNA(_xlfn.IFNA(_xlfn.IFNA(VLOOKUP(E52,物品!B:C,2,FALSE),VLOOKUP(E52,物品!H:I,2,FALSE)),VLOOKUP(E52,物品!M:N,2,FALSE)),VLOOKUP(E52,物品!R:S,2,FALSE)),VLOOKUP(E52,物品!W:X,2,FALSE)),VLOOKUP(E52,物品!AB:AC,2,FALSE))</f>
        <v>21013</v>
      </c>
      <c r="U52" t="str">
        <f t="shared" si="54"/>
        <v>[{"t":"i","i":21013,"c":5,"tr":0}]</v>
      </c>
      <c r="V52" t="str">
        <f t="shared" si="55"/>
        <v>[{"t":"item", "iid":40003, "count":500}]</v>
      </c>
    </row>
    <row r="53" spans="1:22" x14ac:dyDescent="0.15">
      <c r="A53" t="e">
        <f>D53/SUMIF(#REF!,#REF!,D:D)</f>
        <v>#REF!</v>
      </c>
      <c r="B53" t="e">
        <f>#REF!*1000+C53</f>
        <v>#REF!</v>
      </c>
      <c r="C53">
        <v>4</v>
      </c>
      <c r="E53" s="19" t="s">
        <v>160</v>
      </c>
      <c r="F53" t="s">
        <v>87</v>
      </c>
      <c r="G53">
        <v>5</v>
      </c>
      <c r="H53" t="str">
        <f t="shared" si="49"/>
        <v/>
      </c>
      <c r="I53" t="str">
        <f>S53&amp;T53</f>
        <v>{"t":"i","i":21003</v>
      </c>
      <c r="J53" t="str">
        <f t="shared" si="50"/>
        <v>,"c":5,"tr":0}</v>
      </c>
      <c r="K53" t="str">
        <f t="shared" si="51"/>
        <v/>
      </c>
      <c r="L53" t="str">
        <f t="shared" si="52"/>
        <v>{"t":"i","i":21003,"c":5,"tr":0}</v>
      </c>
      <c r="M53" t="s">
        <v>533</v>
      </c>
      <c r="N53">
        <v>300</v>
      </c>
      <c r="O53" t="str">
        <f t="shared" si="38"/>
        <v>[{"t":"i","i":21003,"c":5,"tr":0}]</v>
      </c>
      <c r="P53">
        <f>VLOOKUP(M53,物品!B:C,2,FALSE)</f>
        <v>40003</v>
      </c>
      <c r="Q53" t="str">
        <f t="shared" si="53"/>
        <v>[{"t":"item", "iid":40003, "count":300}]</v>
      </c>
      <c r="S53" t="str">
        <f>VLOOKUP(F53,映射表!A:B,2,FALSE)</f>
        <v>{"t":"i","i":</v>
      </c>
      <c r="T53">
        <f>_xlfn.IFNA(_xlfn.IFNA(_xlfn.IFNA(_xlfn.IFNA(_xlfn.IFNA(VLOOKUP(E53,物品!B:C,2,FALSE),VLOOKUP(E53,物品!H:I,2,FALSE)),VLOOKUP(E53,物品!M:N,2,FALSE)),VLOOKUP(E53,物品!R:S,2,FALSE)),VLOOKUP(E53,物品!W:X,2,FALSE)),VLOOKUP(E53,物品!AB:AC,2,FALSE))</f>
        <v>21003</v>
      </c>
      <c r="U53" t="str">
        <f t="shared" si="54"/>
        <v>[{"t":"i","i":21003,"c":5,"tr":0}]</v>
      </c>
      <c r="V53" t="str">
        <f t="shared" si="55"/>
        <v>[{"t":"item", "iid":40003, "count":300}]</v>
      </c>
    </row>
    <row r="54" spans="1:22" x14ac:dyDescent="0.15">
      <c r="A54" t="e">
        <f>D54/SUMIF(#REF!,#REF!,D:D)</f>
        <v>#REF!</v>
      </c>
      <c r="B54" t="e">
        <f>#REF!*1000+C54</f>
        <v>#REF!</v>
      </c>
      <c r="C54">
        <v>5</v>
      </c>
      <c r="E54" s="19" t="s">
        <v>528</v>
      </c>
      <c r="F54" t="s">
        <v>518</v>
      </c>
      <c r="G54">
        <v>1</v>
      </c>
      <c r="H54" t="str">
        <f t="shared" si="49"/>
        <v/>
      </c>
      <c r="I54" t="str">
        <f>S54&amp;T54</f>
        <v>{"t":"c","i":3</v>
      </c>
      <c r="J54" t="str">
        <f t="shared" si="50"/>
        <v>,"c":1,"tr":0}</v>
      </c>
      <c r="K54" t="str">
        <f t="shared" si="51"/>
        <v/>
      </c>
      <c r="L54" t="str">
        <f t="shared" si="52"/>
        <v>{"t":"c","i":3,"c":1,"tr":0}</v>
      </c>
      <c r="M54" t="s">
        <v>533</v>
      </c>
      <c r="N54">
        <v>3000</v>
      </c>
      <c r="O54" t="str">
        <f t="shared" si="38"/>
        <v>[{"t":"c","i":3,"c":1,"tr":0}]</v>
      </c>
      <c r="P54">
        <f>VLOOKUP(M54,物品!B:C,2,FALSE)</f>
        <v>40003</v>
      </c>
      <c r="Q54" t="str">
        <f t="shared" si="53"/>
        <v>[{"t":"item", "iid":40003, "count":3000}]</v>
      </c>
      <c r="S54" t="str">
        <f>VLOOKUP(F54,映射表!A:B,2,FALSE)</f>
        <v>{"t":"c","i":</v>
      </c>
      <c r="T54">
        <f>_xlfn.IFNA(_xlfn.IFNA(_xlfn.IFNA(_xlfn.IFNA(_xlfn.IFNA(VLOOKUP(E54,物品!B:C,2,FALSE),VLOOKUP(E54,物品!H:I,2,FALSE)),VLOOKUP(E54,物品!M:N,2,FALSE)),VLOOKUP(E54,物品!R:S,2,FALSE)),VLOOKUP(E54,物品!W:X,2,FALSE)),VLOOKUP(E54,物品!AB:AC,2,FALSE))</f>
        <v>3</v>
      </c>
      <c r="U54" t="str">
        <f t="shared" si="54"/>
        <v>[{"t":"c","i":3,"c":1,"tr":0}]</v>
      </c>
      <c r="V54" t="str">
        <f t="shared" si="55"/>
        <v>[{"t":"item", "iid":40003, "count":3000}]</v>
      </c>
    </row>
    <row r="58" spans="1:22" x14ac:dyDescent="0.15">
      <c r="C58" t="s">
        <v>534</v>
      </c>
      <c r="E58" s="19"/>
    </row>
    <row r="59" spans="1:22" x14ac:dyDescent="0.15">
      <c r="E59" s="19"/>
    </row>
    <row r="60" spans="1:22" x14ac:dyDescent="0.15">
      <c r="A60" t="s">
        <v>162</v>
      </c>
      <c r="B60" t="s">
        <v>88</v>
      </c>
      <c r="C60" t="s">
        <v>85</v>
      </c>
      <c r="D60" t="s">
        <v>86</v>
      </c>
      <c r="E60" t="s">
        <v>530</v>
      </c>
      <c r="F60" t="s">
        <v>531</v>
      </c>
      <c r="G60" t="s">
        <v>532</v>
      </c>
      <c r="M60" t="s">
        <v>507</v>
      </c>
      <c r="N60" t="s">
        <v>508</v>
      </c>
      <c r="U60" t="s">
        <v>516</v>
      </c>
      <c r="V60" t="s">
        <v>517</v>
      </c>
    </row>
    <row r="61" spans="1:22" x14ac:dyDescent="0.15">
      <c r="A61" t="e">
        <f>D61/SUMIF(#REF!,#REF!,D:D)</f>
        <v>#REF!</v>
      </c>
      <c r="B61" t="e">
        <f>#REF!*1000+C61</f>
        <v>#REF!</v>
      </c>
      <c r="C61">
        <v>1</v>
      </c>
      <c r="E61" s="19" t="s">
        <v>450</v>
      </c>
      <c r="F61" t="s">
        <v>87</v>
      </c>
      <c r="G61">
        <v>2</v>
      </c>
      <c r="H61" t="str">
        <f>IF(D61=0,"",H$5&amp;D61&amp;H$6)</f>
        <v/>
      </c>
      <c r="I61" t="str">
        <f>S61&amp;T61</f>
        <v>{"t":"i","i":21016</v>
      </c>
      <c r="J61" t="str">
        <f>J$5&amp;G61&amp;J$6</f>
        <v>,"c":2,"tr":0}</v>
      </c>
      <c r="K61" t="str">
        <f>IF(H61="","",K$6)</f>
        <v/>
      </c>
      <c r="L61" t="str">
        <f>H61&amp;I61&amp;J61&amp;K61</f>
        <v>{"t":"i","i":21016,"c":2,"tr":0}</v>
      </c>
      <c r="M61" t="s">
        <v>537</v>
      </c>
      <c r="N61">
        <v>500</v>
      </c>
      <c r="O61" t="str">
        <f>O$4&amp;L61&amp;O$5</f>
        <v>[{"t":"i","i":21016,"c":2,"tr":0}]</v>
      </c>
      <c r="P61">
        <f>VLOOKUP(M61,物品!B:C,2,FALSE)</f>
        <v>40002</v>
      </c>
      <c r="Q61" t="str">
        <f>Q$3&amp;P61&amp;Q$4&amp;N61&amp;Q$5</f>
        <v>[{"t":"item", "iid":40002, "count":500}]</v>
      </c>
      <c r="S61" t="str">
        <f>VLOOKUP(F61,映射表!A:B,2,FALSE)</f>
        <v>{"t":"i","i":</v>
      </c>
      <c r="T61">
        <f>_xlfn.IFNA(_xlfn.IFNA(_xlfn.IFNA(_xlfn.IFNA(_xlfn.IFNA(VLOOKUP(E61,物品!B:C,2,FALSE),VLOOKUP(E61,物品!H:I,2,FALSE)),VLOOKUP(E61,物品!M:N,2,FALSE)),VLOOKUP(E61,物品!R:S,2,FALSE)),VLOOKUP(E61,物品!W:X,2,FALSE)),VLOOKUP(E61,物品!AB:AC,2,FALSE))</f>
        <v>21016</v>
      </c>
      <c r="U61" t="str">
        <f>O61</f>
        <v>[{"t":"i","i":21016,"c":2,"tr":0}]</v>
      </c>
      <c r="V61" t="str">
        <f>Q61</f>
        <v>[{"t":"item", "iid":40002, "count":500}]</v>
      </c>
    </row>
    <row r="62" spans="1:22" x14ac:dyDescent="0.15">
      <c r="A62" t="e">
        <f>D62/SUMIF(#REF!,#REF!,D:D)</f>
        <v>#REF!</v>
      </c>
      <c r="B62" t="e">
        <f>#REF!*1000+C62</f>
        <v>#REF!</v>
      </c>
      <c r="C62">
        <v>2</v>
      </c>
      <c r="E62" s="19" t="s">
        <v>502</v>
      </c>
      <c r="F62" t="s">
        <v>87</v>
      </c>
      <c r="G62">
        <v>5</v>
      </c>
      <c r="H62" t="str">
        <f t="shared" ref="H62:H65" si="56">IF(D62=0,"",H$5&amp;D62&amp;H$6)</f>
        <v/>
      </c>
      <c r="I62" t="str">
        <f>S62&amp;T62</f>
        <v>{"t":"i","i":21012</v>
      </c>
      <c r="J62" t="str">
        <f t="shared" ref="J62:J65" si="57">J$5&amp;G62&amp;J$6</f>
        <v>,"c":5,"tr":0}</v>
      </c>
      <c r="K62" t="str">
        <f t="shared" ref="K62:K65" si="58">IF(H62="","",K$6)</f>
        <v/>
      </c>
      <c r="L62" t="str">
        <f t="shared" ref="L62:L65" si="59">H62&amp;I62&amp;J62&amp;K62</f>
        <v>{"t":"i","i":21012,"c":5,"tr":0}</v>
      </c>
      <c r="M62" t="s">
        <v>537</v>
      </c>
      <c r="N62">
        <v>500</v>
      </c>
      <c r="O62" t="str">
        <f t="shared" si="38"/>
        <v>[{"t":"i","i":21012,"c":5,"tr":0}]</v>
      </c>
      <c r="P62">
        <f>VLOOKUP(M62,物品!B:C,2,FALSE)</f>
        <v>40002</v>
      </c>
      <c r="Q62" t="str">
        <f t="shared" ref="Q62:Q65" si="60">Q$3&amp;P62&amp;Q$4&amp;N62&amp;Q$5</f>
        <v>[{"t":"item", "iid":40002, "count":500}]</v>
      </c>
      <c r="S62" t="str">
        <f>VLOOKUP(F62,映射表!A:B,2,FALSE)</f>
        <v>{"t":"i","i":</v>
      </c>
      <c r="T62">
        <f>_xlfn.IFNA(_xlfn.IFNA(_xlfn.IFNA(_xlfn.IFNA(_xlfn.IFNA(VLOOKUP(E62,物品!B:C,2,FALSE),VLOOKUP(E62,物品!H:I,2,FALSE)),VLOOKUP(E62,物品!M:N,2,FALSE)),VLOOKUP(E62,物品!R:S,2,FALSE)),VLOOKUP(E62,物品!W:X,2,FALSE)),VLOOKUP(E62,物品!AB:AC,2,FALSE))</f>
        <v>21012</v>
      </c>
      <c r="U62" t="str">
        <f t="shared" ref="U62:U65" si="61">O62</f>
        <v>[{"t":"i","i":21012,"c":5,"tr":0}]</v>
      </c>
      <c r="V62" t="str">
        <f t="shared" ref="V62:V65" si="62">Q62</f>
        <v>[{"t":"item", "iid":40002, "count":500}]</v>
      </c>
    </row>
    <row r="63" spans="1:22" x14ac:dyDescent="0.15">
      <c r="A63" t="e">
        <f>D63/SUMIF(#REF!,#REF!,D:D)</f>
        <v>#REF!</v>
      </c>
      <c r="B63" t="e">
        <f>#REF!*1000+C63</f>
        <v>#REF!</v>
      </c>
      <c r="C63">
        <v>3</v>
      </c>
      <c r="E63" s="19" t="s">
        <v>535</v>
      </c>
      <c r="F63" t="s">
        <v>87</v>
      </c>
      <c r="G63">
        <v>5</v>
      </c>
      <c r="H63" t="str">
        <f t="shared" si="56"/>
        <v/>
      </c>
      <c r="I63" t="str">
        <f>S63&amp;T63</f>
        <v>{"t":"i","i":21004</v>
      </c>
      <c r="J63" t="str">
        <f t="shared" si="57"/>
        <v>,"c":5,"tr":0}</v>
      </c>
      <c r="K63" t="str">
        <f t="shared" si="58"/>
        <v/>
      </c>
      <c r="L63" t="str">
        <f t="shared" si="59"/>
        <v>{"t":"i","i":21004,"c":5,"tr":0}</v>
      </c>
      <c r="M63" t="s">
        <v>537</v>
      </c>
      <c r="N63">
        <v>500</v>
      </c>
      <c r="O63" t="str">
        <f t="shared" si="38"/>
        <v>[{"t":"i","i":21004,"c":5,"tr":0}]</v>
      </c>
      <c r="P63">
        <f>VLOOKUP(M63,物品!B:C,2,FALSE)</f>
        <v>40002</v>
      </c>
      <c r="Q63" t="str">
        <f t="shared" si="60"/>
        <v>[{"t":"item", "iid":40002, "count":500}]</v>
      </c>
      <c r="S63" t="str">
        <f>VLOOKUP(F63,映射表!A:B,2,FALSE)</f>
        <v>{"t":"i","i":</v>
      </c>
      <c r="T63">
        <f>_xlfn.IFNA(_xlfn.IFNA(_xlfn.IFNA(_xlfn.IFNA(_xlfn.IFNA(VLOOKUP(E63,物品!B:C,2,FALSE),VLOOKUP(E63,物品!H:I,2,FALSE)),VLOOKUP(E63,物品!M:N,2,FALSE)),VLOOKUP(E63,物品!R:S,2,FALSE)),VLOOKUP(E63,物品!W:X,2,FALSE)),VLOOKUP(E63,物品!AB:AC,2,FALSE))</f>
        <v>21004</v>
      </c>
      <c r="U63" t="str">
        <f t="shared" si="61"/>
        <v>[{"t":"i","i":21004,"c":5,"tr":0}]</v>
      </c>
      <c r="V63" t="str">
        <f t="shared" si="62"/>
        <v>[{"t":"item", "iid":40002, "count":500}]</v>
      </c>
    </row>
    <row r="64" spans="1:22" x14ac:dyDescent="0.15">
      <c r="A64" t="e">
        <f>D64/SUMIF(#REF!,#REF!,D:D)</f>
        <v>#REF!</v>
      </c>
      <c r="B64" t="e">
        <f>#REF!*1000+C64</f>
        <v>#REF!</v>
      </c>
      <c r="C64">
        <v>4</v>
      </c>
      <c r="E64" s="19" t="s">
        <v>536</v>
      </c>
      <c r="F64" t="s">
        <v>87</v>
      </c>
      <c r="G64">
        <v>5</v>
      </c>
      <c r="H64" t="str">
        <f t="shared" si="56"/>
        <v/>
      </c>
      <c r="I64" t="str">
        <f>S64&amp;T64</f>
        <v>{"t":"i","i":21001</v>
      </c>
      <c r="J64" t="str">
        <f t="shared" si="57"/>
        <v>,"c":5,"tr":0}</v>
      </c>
      <c r="K64" t="str">
        <f t="shared" si="58"/>
        <v/>
      </c>
      <c r="L64" t="str">
        <f t="shared" si="59"/>
        <v>{"t":"i","i":21001,"c":5,"tr":0}</v>
      </c>
      <c r="M64" t="s">
        <v>537</v>
      </c>
      <c r="N64">
        <v>300</v>
      </c>
      <c r="O64" t="str">
        <f t="shared" si="38"/>
        <v>[{"t":"i","i":21001,"c":5,"tr":0}]</v>
      </c>
      <c r="P64">
        <f>VLOOKUP(M64,物品!B:C,2,FALSE)</f>
        <v>40002</v>
      </c>
      <c r="Q64" t="str">
        <f t="shared" si="60"/>
        <v>[{"t":"item", "iid":40002, "count":300}]</v>
      </c>
      <c r="S64" t="str">
        <f>VLOOKUP(F64,映射表!A:B,2,FALSE)</f>
        <v>{"t":"i","i":</v>
      </c>
      <c r="T64">
        <f>_xlfn.IFNA(_xlfn.IFNA(_xlfn.IFNA(_xlfn.IFNA(_xlfn.IFNA(VLOOKUP(E64,物品!B:C,2,FALSE),VLOOKUP(E64,物品!H:I,2,FALSE)),VLOOKUP(E64,物品!M:N,2,FALSE)),VLOOKUP(E64,物品!R:S,2,FALSE)),VLOOKUP(E64,物品!W:X,2,FALSE)),VLOOKUP(E64,物品!AB:AC,2,FALSE))</f>
        <v>21001</v>
      </c>
      <c r="U64" t="str">
        <f t="shared" si="61"/>
        <v>[{"t":"i","i":21001,"c":5,"tr":0}]</v>
      </c>
      <c r="V64" t="str">
        <f t="shared" si="62"/>
        <v>[{"t":"item", "iid":40002, "count":300}]</v>
      </c>
    </row>
    <row r="65" spans="5:24" x14ac:dyDescent="0.15">
      <c r="E65" s="19"/>
    </row>
    <row r="68" spans="5:24" x14ac:dyDescent="0.15">
      <c r="X68" t="s">
        <v>553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D1" workbookViewId="0">
      <selection activeCell="H49" sqref="H49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19"/>
    <col min="20" max="20" width="10.83203125" style="19"/>
  </cols>
  <sheetData>
    <row r="1" spans="1:29" x14ac:dyDescent="0.15">
      <c r="A1" s="12" t="s">
        <v>226</v>
      </c>
      <c r="B1" s="12" t="s">
        <v>227</v>
      </c>
      <c r="G1" s="12" t="s">
        <v>228</v>
      </c>
      <c r="H1" s="12" t="s">
        <v>229</v>
      </c>
      <c r="L1" s="12" t="s">
        <v>281</v>
      </c>
      <c r="M1" s="12" t="s">
        <v>339</v>
      </c>
      <c r="N1" s="12" t="s">
        <v>281</v>
      </c>
      <c r="Q1" s="12" t="s">
        <v>407</v>
      </c>
      <c r="R1" s="12" t="s">
        <v>406</v>
      </c>
      <c r="S1" s="12" t="s">
        <v>281</v>
      </c>
      <c r="V1" s="12" t="s">
        <v>518</v>
      </c>
      <c r="W1" s="12" t="s">
        <v>522</v>
      </c>
      <c r="AA1" s="12" t="s">
        <v>520</v>
      </c>
      <c r="AB1" s="12" t="s">
        <v>523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2</v>
      </c>
      <c r="B3" s="1" t="s">
        <v>3</v>
      </c>
      <c r="C3" s="1" t="s">
        <v>2</v>
      </c>
      <c r="D3" s="1"/>
      <c r="E3" s="1"/>
      <c r="F3" s="1"/>
      <c r="G3" s="1" t="s">
        <v>2</v>
      </c>
      <c r="H3" s="1" t="s">
        <v>3</v>
      </c>
      <c r="I3" s="1" t="s">
        <v>2</v>
      </c>
      <c r="J3" s="1"/>
      <c r="K3" s="1"/>
    </row>
    <row r="4" spans="1:29" x14ac:dyDescent="0.15">
      <c r="A4" s="1" t="s">
        <v>4</v>
      </c>
      <c r="B4" s="1" t="s">
        <v>5</v>
      </c>
      <c r="C4" s="1" t="s">
        <v>4</v>
      </c>
      <c r="D4" s="1"/>
      <c r="E4" s="1"/>
      <c r="F4" s="1"/>
      <c r="G4" s="1" t="s">
        <v>4</v>
      </c>
      <c r="H4" s="1" t="s">
        <v>5</v>
      </c>
      <c r="I4" s="1" t="s">
        <v>4</v>
      </c>
      <c r="J4" s="1"/>
      <c r="K4" s="1"/>
      <c r="L4" t="s">
        <v>4</v>
      </c>
      <c r="M4" t="s">
        <v>5</v>
      </c>
      <c r="N4" t="s">
        <v>4</v>
      </c>
      <c r="Q4" t="s">
        <v>0</v>
      </c>
      <c r="R4" t="s">
        <v>340</v>
      </c>
      <c r="S4" t="s">
        <v>4</v>
      </c>
      <c r="V4" s="12" t="s">
        <v>0</v>
      </c>
      <c r="W4" t="s">
        <v>1</v>
      </c>
      <c r="X4" s="12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6</v>
      </c>
      <c r="C5" s="2">
        <v>1</v>
      </c>
      <c r="D5" s="1"/>
      <c r="E5" s="1"/>
      <c r="F5" s="2"/>
      <c r="G5" s="1">
        <v>1</v>
      </c>
      <c r="H5" s="1" t="s">
        <v>230</v>
      </c>
      <c r="I5" s="1">
        <f>G5</f>
        <v>1</v>
      </c>
      <c r="J5" s="2"/>
      <c r="K5" s="2"/>
      <c r="L5">
        <v>1</v>
      </c>
      <c r="M5" t="s">
        <v>285</v>
      </c>
      <c r="N5">
        <v>1</v>
      </c>
      <c r="Q5">
        <v>1</v>
      </c>
      <c r="R5" t="s">
        <v>341</v>
      </c>
      <c r="S5">
        <v>1</v>
      </c>
      <c r="V5" t="s">
        <v>2</v>
      </c>
      <c r="W5" t="s">
        <v>3</v>
      </c>
      <c r="X5" t="s">
        <v>2</v>
      </c>
      <c r="AA5" t="s">
        <v>2</v>
      </c>
      <c r="AB5" t="s">
        <v>3</v>
      </c>
      <c r="AC5" t="s">
        <v>2</v>
      </c>
    </row>
    <row r="6" spans="1:29" x14ac:dyDescent="0.15">
      <c r="A6" s="2">
        <v>2</v>
      </c>
      <c r="B6" s="1" t="s">
        <v>7</v>
      </c>
      <c r="C6" s="2">
        <v>2</v>
      </c>
      <c r="D6" s="1"/>
      <c r="E6" s="1"/>
      <c r="F6" s="2"/>
      <c r="G6" s="1">
        <v>2</v>
      </c>
      <c r="H6" s="1" t="s">
        <v>248</v>
      </c>
      <c r="I6" s="1">
        <f t="shared" ref="I6:I49" si="0">G6</f>
        <v>2</v>
      </c>
      <c r="J6" s="2"/>
      <c r="K6" s="2"/>
      <c r="L6">
        <v>2</v>
      </c>
      <c r="M6" t="s">
        <v>286</v>
      </c>
      <c r="N6">
        <v>2</v>
      </c>
      <c r="Q6">
        <v>2</v>
      </c>
      <c r="R6" t="s">
        <v>342</v>
      </c>
      <c r="S6">
        <v>2</v>
      </c>
      <c r="V6" t="s">
        <v>4</v>
      </c>
      <c r="W6" t="s">
        <v>5</v>
      </c>
      <c r="X6" t="s">
        <v>4</v>
      </c>
      <c r="AA6" t="s">
        <v>4</v>
      </c>
      <c r="AB6" t="s">
        <v>5</v>
      </c>
      <c r="AC6" t="s">
        <v>4</v>
      </c>
    </row>
    <row r="7" spans="1:29" x14ac:dyDescent="0.15">
      <c r="A7" s="2">
        <v>3</v>
      </c>
      <c r="B7" s="1" t="s">
        <v>8</v>
      </c>
      <c r="C7" s="2">
        <v>3</v>
      </c>
      <c r="D7" s="1"/>
      <c r="E7" s="1"/>
      <c r="F7" s="2"/>
      <c r="G7" s="1">
        <v>3</v>
      </c>
      <c r="H7" s="1" t="s">
        <v>249</v>
      </c>
      <c r="I7" s="1">
        <f t="shared" si="0"/>
        <v>3</v>
      </c>
      <c r="J7" s="2"/>
      <c r="K7" s="2"/>
      <c r="L7">
        <v>3</v>
      </c>
      <c r="M7" t="s">
        <v>287</v>
      </c>
      <c r="N7">
        <v>3</v>
      </c>
      <c r="Q7">
        <v>3</v>
      </c>
      <c r="R7" t="s">
        <v>343</v>
      </c>
      <c r="S7">
        <v>3</v>
      </c>
      <c r="V7">
        <v>1</v>
      </c>
      <c r="W7" t="s">
        <v>524</v>
      </c>
      <c r="X7">
        <v>1</v>
      </c>
      <c r="AA7">
        <v>1</v>
      </c>
      <c r="AB7" t="s">
        <v>525</v>
      </c>
      <c r="AC7">
        <v>1</v>
      </c>
    </row>
    <row r="8" spans="1:29" x14ac:dyDescent="0.15">
      <c r="A8" s="2">
        <v>4</v>
      </c>
      <c r="B8" s="1" t="s">
        <v>9</v>
      </c>
      <c r="C8" s="2">
        <v>4</v>
      </c>
      <c r="D8" s="1"/>
      <c r="E8" s="1"/>
      <c r="F8" s="2"/>
      <c r="G8" s="1">
        <v>4</v>
      </c>
      <c r="H8" t="s">
        <v>250</v>
      </c>
      <c r="I8" s="1">
        <f t="shared" si="0"/>
        <v>4</v>
      </c>
      <c r="J8" s="2"/>
      <c r="K8" s="2"/>
      <c r="L8">
        <v>4</v>
      </c>
      <c r="M8" t="s">
        <v>288</v>
      </c>
      <c r="N8">
        <v>4</v>
      </c>
      <c r="Q8">
        <v>4</v>
      </c>
      <c r="R8" t="s">
        <v>344</v>
      </c>
      <c r="S8">
        <v>4</v>
      </c>
      <c r="V8">
        <v>2</v>
      </c>
      <c r="W8" t="s">
        <v>526</v>
      </c>
      <c r="X8">
        <v>2</v>
      </c>
      <c r="AA8">
        <v>2</v>
      </c>
      <c r="AB8" t="s">
        <v>527</v>
      </c>
      <c r="AC8">
        <v>2</v>
      </c>
    </row>
    <row r="9" spans="1:29" x14ac:dyDescent="0.15">
      <c r="A9" s="2">
        <v>5</v>
      </c>
      <c r="B9" s="1" t="s">
        <v>10</v>
      </c>
      <c r="C9" s="2">
        <v>5</v>
      </c>
      <c r="D9" s="1"/>
      <c r="E9" s="1"/>
      <c r="F9" s="2"/>
      <c r="G9" s="1">
        <v>5</v>
      </c>
      <c r="H9" s="1" t="s">
        <v>251</v>
      </c>
      <c r="I9" s="1">
        <f t="shared" si="0"/>
        <v>5</v>
      </c>
      <c r="J9" s="2"/>
      <c r="K9" s="2"/>
      <c r="L9">
        <v>5</v>
      </c>
      <c r="M9" t="s">
        <v>289</v>
      </c>
      <c r="N9">
        <v>5</v>
      </c>
      <c r="Q9">
        <v>5</v>
      </c>
      <c r="R9" t="s">
        <v>345</v>
      </c>
      <c r="S9">
        <v>5</v>
      </c>
      <c r="V9">
        <v>3</v>
      </c>
      <c r="W9" t="s">
        <v>528</v>
      </c>
      <c r="X9">
        <v>3</v>
      </c>
    </row>
    <row r="10" spans="1:29" x14ac:dyDescent="0.15">
      <c r="A10" s="2">
        <v>6</v>
      </c>
      <c r="B10" s="1" t="s">
        <v>11</v>
      </c>
      <c r="C10" s="2">
        <v>6</v>
      </c>
      <c r="D10" s="1"/>
      <c r="E10" s="1"/>
      <c r="F10" s="2"/>
      <c r="G10" s="1">
        <v>6</v>
      </c>
      <c r="H10" s="1" t="s">
        <v>241</v>
      </c>
      <c r="I10" s="1">
        <f t="shared" si="0"/>
        <v>6</v>
      </c>
      <c r="J10" s="2"/>
      <c r="K10" s="2"/>
      <c r="L10">
        <v>6</v>
      </c>
      <c r="M10" t="s">
        <v>290</v>
      </c>
      <c r="N10">
        <v>6</v>
      </c>
      <c r="Q10">
        <v>6</v>
      </c>
      <c r="R10" t="s">
        <v>346</v>
      </c>
      <c r="S10">
        <v>6</v>
      </c>
    </row>
    <row r="11" spans="1:29" x14ac:dyDescent="0.15">
      <c r="A11" s="2">
        <v>7</v>
      </c>
      <c r="B11" s="1" t="s">
        <v>12</v>
      </c>
      <c r="C11" s="2">
        <v>7</v>
      </c>
      <c r="D11" s="1"/>
      <c r="E11" s="1"/>
      <c r="F11" s="2"/>
      <c r="G11" s="1">
        <v>7</v>
      </c>
      <c r="H11" s="1" t="s">
        <v>231</v>
      </c>
      <c r="I11" s="1">
        <f t="shared" si="0"/>
        <v>7</v>
      </c>
      <c r="J11" s="2"/>
      <c r="K11" s="2"/>
      <c r="L11">
        <v>7</v>
      </c>
      <c r="M11" t="s">
        <v>291</v>
      </c>
      <c r="N11">
        <v>7</v>
      </c>
      <c r="Q11">
        <v>7</v>
      </c>
      <c r="R11" t="s">
        <v>347</v>
      </c>
      <c r="S11">
        <v>7</v>
      </c>
    </row>
    <row r="12" spans="1:29" x14ac:dyDescent="0.15">
      <c r="A12" s="2">
        <v>24</v>
      </c>
      <c r="B12" s="1" t="s">
        <v>13</v>
      </c>
      <c r="C12" s="2">
        <v>24</v>
      </c>
      <c r="D12" s="1"/>
      <c r="E12" s="1"/>
      <c r="F12" s="2"/>
      <c r="G12" s="1">
        <v>8</v>
      </c>
      <c r="H12" s="1" t="s">
        <v>252</v>
      </c>
      <c r="I12" s="1">
        <f t="shared" si="0"/>
        <v>8</v>
      </c>
      <c r="J12" s="2"/>
      <c r="K12" s="2"/>
      <c r="L12">
        <v>8</v>
      </c>
      <c r="M12" t="s">
        <v>292</v>
      </c>
      <c r="N12">
        <v>8</v>
      </c>
      <c r="Q12">
        <v>8</v>
      </c>
      <c r="R12" t="s">
        <v>348</v>
      </c>
      <c r="S12">
        <v>8</v>
      </c>
    </row>
    <row r="13" spans="1:29" x14ac:dyDescent="0.15">
      <c r="A13" s="2">
        <v>25</v>
      </c>
      <c r="B13" s="1" t="s">
        <v>14</v>
      </c>
      <c r="C13" s="2">
        <v>25</v>
      </c>
      <c r="D13" s="1"/>
      <c r="E13" s="1"/>
      <c r="F13" s="2"/>
      <c r="G13" s="1">
        <v>9</v>
      </c>
      <c r="H13" s="1" t="s">
        <v>253</v>
      </c>
      <c r="I13" s="1">
        <f t="shared" si="0"/>
        <v>9</v>
      </c>
      <c r="J13" s="2"/>
      <c r="K13" s="2"/>
      <c r="L13">
        <v>9</v>
      </c>
      <c r="M13" t="s">
        <v>293</v>
      </c>
      <c r="N13">
        <v>9</v>
      </c>
      <c r="Q13">
        <v>9</v>
      </c>
      <c r="R13" t="s">
        <v>349</v>
      </c>
      <c r="S13">
        <v>9</v>
      </c>
    </row>
    <row r="14" spans="1:29" x14ac:dyDescent="0.15">
      <c r="A14" s="2">
        <v>26</v>
      </c>
      <c r="B14" s="1" t="s">
        <v>15</v>
      </c>
      <c r="C14" s="2">
        <v>26</v>
      </c>
      <c r="D14" s="1"/>
      <c r="E14" s="1"/>
      <c r="F14" s="2"/>
      <c r="G14" s="1">
        <v>10</v>
      </c>
      <c r="H14" s="1" t="s">
        <v>254</v>
      </c>
      <c r="I14" s="1">
        <f t="shared" si="0"/>
        <v>10</v>
      </c>
      <c r="J14" s="2"/>
      <c r="K14" s="2"/>
      <c r="L14">
        <v>10</v>
      </c>
      <c r="M14" t="s">
        <v>294</v>
      </c>
      <c r="N14">
        <v>10</v>
      </c>
      <c r="Q14">
        <v>10</v>
      </c>
      <c r="R14" t="s">
        <v>350</v>
      </c>
      <c r="S14">
        <v>10</v>
      </c>
    </row>
    <row r="15" spans="1:29" x14ac:dyDescent="0.15">
      <c r="A15" s="2">
        <v>27</v>
      </c>
      <c r="B15" s="1" t="s">
        <v>16</v>
      </c>
      <c r="C15" s="2">
        <v>27</v>
      </c>
      <c r="D15" s="1"/>
      <c r="E15" s="1"/>
      <c r="F15" s="2"/>
      <c r="G15" s="1">
        <v>11</v>
      </c>
      <c r="H15" s="1" t="s">
        <v>242</v>
      </c>
      <c r="I15" s="1">
        <f t="shared" si="0"/>
        <v>11</v>
      </c>
      <c r="J15" s="2"/>
      <c r="K15" s="2"/>
      <c r="L15">
        <v>11</v>
      </c>
      <c r="M15" t="s">
        <v>295</v>
      </c>
      <c r="N15">
        <v>11</v>
      </c>
      <c r="Q15">
        <v>11</v>
      </c>
      <c r="R15" t="s">
        <v>351</v>
      </c>
      <c r="S15">
        <v>11</v>
      </c>
    </row>
    <row r="16" spans="1:29" x14ac:dyDescent="0.15">
      <c r="A16" s="2">
        <v>28</v>
      </c>
      <c r="B16" s="1" t="s">
        <v>17</v>
      </c>
      <c r="C16" s="2">
        <v>28</v>
      </c>
      <c r="D16" s="1"/>
      <c r="E16" s="1"/>
      <c r="F16" s="2"/>
      <c r="G16" s="1">
        <v>12</v>
      </c>
      <c r="H16" s="1" t="s">
        <v>255</v>
      </c>
      <c r="I16" s="1">
        <f t="shared" si="0"/>
        <v>12</v>
      </c>
      <c r="J16" s="2"/>
      <c r="K16" s="2"/>
      <c r="L16">
        <v>12</v>
      </c>
      <c r="M16" t="s">
        <v>296</v>
      </c>
      <c r="N16">
        <v>12</v>
      </c>
      <c r="Q16">
        <v>12</v>
      </c>
      <c r="R16" t="s">
        <v>352</v>
      </c>
      <c r="S16">
        <v>12</v>
      </c>
    </row>
    <row r="17" spans="1:19" x14ac:dyDescent="0.15">
      <c r="A17" s="2">
        <v>29</v>
      </c>
      <c r="B17" s="1" t="s">
        <v>18</v>
      </c>
      <c r="C17" s="2">
        <v>29</v>
      </c>
      <c r="D17" s="1"/>
      <c r="E17" s="1"/>
      <c r="F17" s="2"/>
      <c r="G17" s="1">
        <v>13</v>
      </c>
      <c r="H17" s="1" t="s">
        <v>232</v>
      </c>
      <c r="I17" s="1">
        <f t="shared" si="0"/>
        <v>13</v>
      </c>
      <c r="J17" s="2"/>
      <c r="K17" s="2"/>
      <c r="L17">
        <v>13</v>
      </c>
      <c r="M17" t="s">
        <v>297</v>
      </c>
      <c r="N17">
        <v>13</v>
      </c>
      <c r="Q17">
        <v>13</v>
      </c>
      <c r="R17" t="s">
        <v>353</v>
      </c>
      <c r="S17">
        <v>13</v>
      </c>
    </row>
    <row r="18" spans="1:19" x14ac:dyDescent="0.15">
      <c r="A18" s="2">
        <v>30</v>
      </c>
      <c r="B18" s="1" t="s">
        <v>19</v>
      </c>
      <c r="C18" s="2">
        <v>30</v>
      </c>
      <c r="D18" s="1"/>
      <c r="E18" s="1"/>
      <c r="F18" s="2"/>
      <c r="G18" s="1">
        <v>14</v>
      </c>
      <c r="H18" s="1" t="s">
        <v>256</v>
      </c>
      <c r="I18" s="1">
        <f t="shared" si="0"/>
        <v>14</v>
      </c>
      <c r="J18" s="2"/>
      <c r="K18" s="2"/>
      <c r="L18">
        <v>14</v>
      </c>
      <c r="M18" t="s">
        <v>298</v>
      </c>
      <c r="N18">
        <v>14</v>
      </c>
      <c r="Q18">
        <v>14</v>
      </c>
      <c r="R18" t="s">
        <v>354</v>
      </c>
      <c r="S18">
        <v>14</v>
      </c>
    </row>
    <row r="19" spans="1:19" x14ac:dyDescent="0.15">
      <c r="A19" s="2">
        <v>31</v>
      </c>
      <c r="B19" s="1" t="s">
        <v>20</v>
      </c>
      <c r="C19" s="2">
        <v>31</v>
      </c>
      <c r="D19" s="1"/>
      <c r="E19" s="1"/>
      <c r="F19" s="2"/>
      <c r="G19" s="1">
        <v>15</v>
      </c>
      <c r="H19" s="1" t="s">
        <v>257</v>
      </c>
      <c r="I19" s="1">
        <f t="shared" si="0"/>
        <v>15</v>
      </c>
      <c r="J19" s="2"/>
      <c r="K19" s="2"/>
      <c r="L19">
        <v>15</v>
      </c>
      <c r="M19" t="s">
        <v>299</v>
      </c>
      <c r="N19">
        <v>15</v>
      </c>
      <c r="Q19">
        <v>15</v>
      </c>
      <c r="R19" t="s">
        <v>355</v>
      </c>
      <c r="S19">
        <v>15</v>
      </c>
    </row>
    <row r="20" spans="1:19" x14ac:dyDescent="0.15">
      <c r="A20" s="2">
        <v>32</v>
      </c>
      <c r="B20" s="1" t="s">
        <v>21</v>
      </c>
      <c r="C20" s="2">
        <v>32</v>
      </c>
      <c r="D20" s="1"/>
      <c r="E20" s="1"/>
      <c r="F20" s="2"/>
      <c r="G20" s="1">
        <v>16</v>
      </c>
      <c r="H20" s="1" t="s">
        <v>243</v>
      </c>
      <c r="I20" s="1">
        <f t="shared" si="0"/>
        <v>16</v>
      </c>
      <c r="J20" s="2"/>
      <c r="K20" s="2"/>
      <c r="L20">
        <v>16</v>
      </c>
      <c r="M20" t="s">
        <v>300</v>
      </c>
      <c r="N20">
        <v>16</v>
      </c>
      <c r="Q20">
        <v>16</v>
      </c>
      <c r="R20" t="s">
        <v>356</v>
      </c>
      <c r="S20">
        <v>16</v>
      </c>
    </row>
    <row r="21" spans="1:19" x14ac:dyDescent="0.15">
      <c r="A21" s="2">
        <v>33</v>
      </c>
      <c r="B21" s="1" t="s">
        <v>22</v>
      </c>
      <c r="C21" s="2">
        <v>33</v>
      </c>
      <c r="D21" s="1"/>
      <c r="E21" s="1"/>
      <c r="F21" s="2"/>
      <c r="G21" s="1">
        <v>17</v>
      </c>
      <c r="H21" s="1" t="s">
        <v>258</v>
      </c>
      <c r="I21" s="1">
        <f t="shared" si="0"/>
        <v>17</v>
      </c>
      <c r="J21" s="2"/>
      <c r="K21" s="2"/>
      <c r="L21">
        <v>17</v>
      </c>
      <c r="M21" t="s">
        <v>301</v>
      </c>
      <c r="N21">
        <v>17</v>
      </c>
      <c r="Q21">
        <v>17</v>
      </c>
      <c r="R21" t="s">
        <v>357</v>
      </c>
      <c r="S21">
        <v>17</v>
      </c>
    </row>
    <row r="22" spans="1:19" x14ac:dyDescent="0.15">
      <c r="A22" s="2">
        <v>34</v>
      </c>
      <c r="B22" s="1" t="s">
        <v>23</v>
      </c>
      <c r="C22" s="2">
        <v>34</v>
      </c>
      <c r="D22" s="1"/>
      <c r="E22" s="1"/>
      <c r="F22" s="2"/>
      <c r="G22" s="1">
        <v>18</v>
      </c>
      <c r="H22" s="1" t="s">
        <v>259</v>
      </c>
      <c r="I22" s="1">
        <f t="shared" si="0"/>
        <v>18</v>
      </c>
      <c r="J22" s="2"/>
      <c r="K22" s="2"/>
      <c r="L22">
        <v>18</v>
      </c>
      <c r="M22" t="s">
        <v>302</v>
      </c>
      <c r="N22">
        <v>18</v>
      </c>
      <c r="Q22">
        <v>18</v>
      </c>
      <c r="R22" t="s">
        <v>358</v>
      </c>
      <c r="S22">
        <v>18</v>
      </c>
    </row>
    <row r="23" spans="1:19" x14ac:dyDescent="0.15">
      <c r="A23" s="2">
        <v>35</v>
      </c>
      <c r="B23" s="1" t="s">
        <v>24</v>
      </c>
      <c r="C23" s="2">
        <v>35</v>
      </c>
      <c r="D23" s="1"/>
      <c r="E23" s="1"/>
      <c r="F23" s="2"/>
      <c r="G23" s="1">
        <v>19</v>
      </c>
      <c r="H23" s="1" t="s">
        <v>233</v>
      </c>
      <c r="I23" s="1">
        <f t="shared" si="0"/>
        <v>19</v>
      </c>
      <c r="J23" s="2"/>
      <c r="K23" s="2"/>
      <c r="L23">
        <v>19</v>
      </c>
      <c r="M23" t="s">
        <v>303</v>
      </c>
      <c r="N23">
        <v>19</v>
      </c>
      <c r="Q23">
        <v>19</v>
      </c>
      <c r="R23" t="s">
        <v>359</v>
      </c>
      <c r="S23">
        <v>19</v>
      </c>
    </row>
    <row r="24" spans="1:19" x14ac:dyDescent="0.15">
      <c r="A24" s="2">
        <v>36</v>
      </c>
      <c r="B24" s="1" t="s">
        <v>25</v>
      </c>
      <c r="C24" s="2">
        <v>36</v>
      </c>
      <c r="D24" s="1"/>
      <c r="E24" s="1"/>
      <c r="F24" s="2"/>
      <c r="G24" s="1">
        <v>20</v>
      </c>
      <c r="H24" s="1" t="s">
        <v>260</v>
      </c>
      <c r="I24" s="1">
        <f t="shared" si="0"/>
        <v>20</v>
      </c>
      <c r="J24" s="2"/>
      <c r="K24" s="2"/>
      <c r="L24">
        <v>20</v>
      </c>
      <c r="M24" t="s">
        <v>304</v>
      </c>
      <c r="N24">
        <v>20</v>
      </c>
      <c r="Q24">
        <v>20</v>
      </c>
      <c r="R24" t="s">
        <v>360</v>
      </c>
      <c r="S24">
        <v>20</v>
      </c>
    </row>
    <row r="25" spans="1:19" x14ac:dyDescent="0.15">
      <c r="A25" s="2">
        <v>37</v>
      </c>
      <c r="B25" s="1" t="s">
        <v>26</v>
      </c>
      <c r="C25" s="2">
        <v>37</v>
      </c>
      <c r="D25" s="1"/>
      <c r="E25" s="1"/>
      <c r="F25" s="2"/>
      <c r="G25" s="1">
        <v>21</v>
      </c>
      <c r="H25" s="1" t="s">
        <v>261</v>
      </c>
      <c r="I25" s="1">
        <f t="shared" si="0"/>
        <v>21</v>
      </c>
      <c r="J25" s="2"/>
      <c r="K25" s="2"/>
      <c r="L25">
        <v>21</v>
      </c>
      <c r="M25" t="s">
        <v>305</v>
      </c>
      <c r="N25">
        <v>21</v>
      </c>
      <c r="Q25">
        <v>21</v>
      </c>
      <c r="R25" t="s">
        <v>361</v>
      </c>
      <c r="S25">
        <v>21</v>
      </c>
    </row>
    <row r="26" spans="1:19" x14ac:dyDescent="0.15">
      <c r="A26" s="2">
        <v>38</v>
      </c>
      <c r="B26" s="1" t="s">
        <v>27</v>
      </c>
      <c r="C26" s="2">
        <v>38</v>
      </c>
      <c r="D26" s="1"/>
      <c r="E26" s="1"/>
      <c r="F26" s="2"/>
      <c r="G26" s="1">
        <v>22</v>
      </c>
      <c r="H26" s="1" t="s">
        <v>262</v>
      </c>
      <c r="I26" s="1">
        <f t="shared" si="0"/>
        <v>22</v>
      </c>
      <c r="J26" s="2"/>
      <c r="K26" s="2"/>
      <c r="L26">
        <v>22</v>
      </c>
      <c r="M26" t="s">
        <v>306</v>
      </c>
      <c r="N26">
        <v>22</v>
      </c>
      <c r="Q26">
        <v>22</v>
      </c>
      <c r="R26" t="s">
        <v>362</v>
      </c>
      <c r="S26">
        <v>22</v>
      </c>
    </row>
    <row r="27" spans="1:19" x14ac:dyDescent="0.15">
      <c r="A27" s="2">
        <v>39</v>
      </c>
      <c r="B27" s="1" t="s">
        <v>28</v>
      </c>
      <c r="C27" s="2">
        <v>39</v>
      </c>
      <c r="D27" s="1"/>
      <c r="E27" s="1"/>
      <c r="F27" s="2"/>
      <c r="G27" s="1">
        <v>23</v>
      </c>
      <c r="H27" s="1" t="s">
        <v>263</v>
      </c>
      <c r="I27" s="1">
        <f t="shared" si="0"/>
        <v>23</v>
      </c>
      <c r="J27" s="2"/>
      <c r="K27" s="2"/>
      <c r="L27">
        <v>23</v>
      </c>
      <c r="M27" t="s">
        <v>307</v>
      </c>
      <c r="N27">
        <v>23</v>
      </c>
      <c r="Q27">
        <v>23</v>
      </c>
      <c r="R27" t="s">
        <v>363</v>
      </c>
      <c r="S27">
        <v>23</v>
      </c>
    </row>
    <row r="28" spans="1:19" x14ac:dyDescent="0.15">
      <c r="A28" s="2">
        <v>40</v>
      </c>
      <c r="B28" s="1" t="s">
        <v>29</v>
      </c>
      <c r="C28" s="2">
        <v>40</v>
      </c>
      <c r="D28" s="1"/>
      <c r="E28" s="1"/>
      <c r="F28" s="2"/>
      <c r="G28" s="1">
        <v>24</v>
      </c>
      <c r="H28" s="1" t="s">
        <v>264</v>
      </c>
      <c r="I28" s="1">
        <f t="shared" si="0"/>
        <v>24</v>
      </c>
      <c r="J28" s="2"/>
      <c r="K28" s="2"/>
      <c r="L28">
        <v>24</v>
      </c>
      <c r="M28" t="s">
        <v>308</v>
      </c>
      <c r="N28">
        <v>24</v>
      </c>
      <c r="Q28">
        <v>24</v>
      </c>
      <c r="R28" t="s">
        <v>364</v>
      </c>
      <c r="S28">
        <v>24</v>
      </c>
    </row>
    <row r="29" spans="1:19" x14ac:dyDescent="0.15">
      <c r="A29" s="2">
        <v>41</v>
      </c>
      <c r="B29" s="1" t="s">
        <v>30</v>
      </c>
      <c r="C29" s="2">
        <v>41</v>
      </c>
      <c r="D29" s="1"/>
      <c r="E29" s="1"/>
      <c r="F29" s="2"/>
      <c r="G29" s="1">
        <v>25</v>
      </c>
      <c r="H29" s="1" t="s">
        <v>234</v>
      </c>
      <c r="I29" s="1">
        <f t="shared" si="0"/>
        <v>25</v>
      </c>
      <c r="J29" s="2"/>
      <c r="K29" s="2"/>
      <c r="L29">
        <v>25</v>
      </c>
      <c r="M29" t="s">
        <v>309</v>
      </c>
      <c r="N29">
        <v>25</v>
      </c>
      <c r="Q29">
        <v>25</v>
      </c>
      <c r="R29" t="s">
        <v>365</v>
      </c>
      <c r="S29">
        <v>25</v>
      </c>
    </row>
    <row r="30" spans="1:19" x14ac:dyDescent="0.15">
      <c r="A30" s="2">
        <v>42</v>
      </c>
      <c r="B30" s="1" t="s">
        <v>31</v>
      </c>
      <c r="C30" s="2">
        <v>42</v>
      </c>
      <c r="D30" s="1"/>
      <c r="E30" s="1"/>
      <c r="F30" s="2"/>
      <c r="G30" s="1">
        <v>26</v>
      </c>
      <c r="H30" s="1" t="s">
        <v>244</v>
      </c>
      <c r="I30" s="1">
        <f t="shared" si="0"/>
        <v>26</v>
      </c>
      <c r="J30" s="2"/>
      <c r="K30" s="2"/>
      <c r="L30">
        <v>26</v>
      </c>
      <c r="M30" t="s">
        <v>310</v>
      </c>
      <c r="N30">
        <v>26</v>
      </c>
      <c r="Q30">
        <v>26</v>
      </c>
      <c r="R30" t="s">
        <v>366</v>
      </c>
      <c r="S30">
        <v>26</v>
      </c>
    </row>
    <row r="31" spans="1:19" x14ac:dyDescent="0.15">
      <c r="A31" s="2">
        <v>43</v>
      </c>
      <c r="B31" s="1" t="s">
        <v>32</v>
      </c>
      <c r="C31" s="2">
        <v>43</v>
      </c>
      <c r="D31" s="1"/>
      <c r="E31" s="1"/>
      <c r="F31" s="2"/>
      <c r="G31" s="1">
        <v>27</v>
      </c>
      <c r="H31" s="1" t="s">
        <v>265</v>
      </c>
      <c r="I31" s="1">
        <f t="shared" si="0"/>
        <v>27</v>
      </c>
      <c r="J31" s="2"/>
      <c r="K31" s="2"/>
      <c r="L31">
        <v>27</v>
      </c>
      <c r="M31" t="s">
        <v>311</v>
      </c>
      <c r="N31">
        <v>27</v>
      </c>
      <c r="Q31">
        <v>27</v>
      </c>
      <c r="R31" t="s">
        <v>367</v>
      </c>
      <c r="S31">
        <v>27</v>
      </c>
    </row>
    <row r="32" spans="1:19" x14ac:dyDescent="0.15">
      <c r="A32" s="2">
        <v>44</v>
      </c>
      <c r="B32" s="1" t="s">
        <v>33</v>
      </c>
      <c r="C32" s="2">
        <v>44</v>
      </c>
      <c r="D32" s="1"/>
      <c r="E32" s="1"/>
      <c r="F32" s="2"/>
      <c r="G32" s="1">
        <v>28</v>
      </c>
      <c r="H32" t="s">
        <v>266</v>
      </c>
      <c r="I32" s="1">
        <f t="shared" si="0"/>
        <v>28</v>
      </c>
      <c r="J32" s="2"/>
      <c r="K32" s="2"/>
      <c r="L32">
        <v>28</v>
      </c>
      <c r="M32" t="s">
        <v>312</v>
      </c>
      <c r="N32">
        <v>28</v>
      </c>
      <c r="Q32">
        <v>28</v>
      </c>
      <c r="R32" t="s">
        <v>368</v>
      </c>
      <c r="S32">
        <v>28</v>
      </c>
    </row>
    <row r="33" spans="1:19" x14ac:dyDescent="0.15">
      <c r="A33" s="2">
        <v>45</v>
      </c>
      <c r="B33" s="1" t="s">
        <v>34</v>
      </c>
      <c r="C33" s="2">
        <v>45</v>
      </c>
      <c r="D33" s="1"/>
      <c r="E33" s="1"/>
      <c r="F33" s="2"/>
      <c r="G33" s="1">
        <v>29</v>
      </c>
      <c r="H33" t="s">
        <v>267</v>
      </c>
      <c r="I33" s="1">
        <f t="shared" si="0"/>
        <v>29</v>
      </c>
      <c r="J33" s="2"/>
      <c r="K33" s="2"/>
      <c r="L33">
        <v>29</v>
      </c>
      <c r="M33" t="s">
        <v>313</v>
      </c>
      <c r="N33">
        <v>29</v>
      </c>
      <c r="Q33">
        <v>29</v>
      </c>
      <c r="R33" t="s">
        <v>369</v>
      </c>
      <c r="S33">
        <v>29</v>
      </c>
    </row>
    <row r="34" spans="1:19" x14ac:dyDescent="0.15">
      <c r="A34" s="2">
        <v>47</v>
      </c>
      <c r="B34" s="1" t="s">
        <v>35</v>
      </c>
      <c r="C34" s="2">
        <v>47</v>
      </c>
      <c r="D34" s="1"/>
      <c r="E34" s="1"/>
      <c r="F34" s="2"/>
      <c r="G34" s="1">
        <v>30</v>
      </c>
      <c r="H34" t="s">
        <v>268</v>
      </c>
      <c r="I34" s="1">
        <f t="shared" si="0"/>
        <v>30</v>
      </c>
      <c r="J34" s="2"/>
      <c r="K34" s="2"/>
      <c r="L34">
        <v>30</v>
      </c>
      <c r="M34" t="s">
        <v>314</v>
      </c>
      <c r="N34">
        <v>30</v>
      </c>
      <c r="Q34">
        <v>30</v>
      </c>
      <c r="R34" t="s">
        <v>370</v>
      </c>
      <c r="S34">
        <v>30</v>
      </c>
    </row>
    <row r="35" spans="1:19" x14ac:dyDescent="0.15">
      <c r="A35" s="2">
        <v>48</v>
      </c>
      <c r="B35" s="1" t="s">
        <v>36</v>
      </c>
      <c r="C35" s="2">
        <v>48</v>
      </c>
      <c r="D35" s="1"/>
      <c r="E35" s="1"/>
      <c r="F35" s="2"/>
      <c r="G35" s="1">
        <v>31</v>
      </c>
      <c r="H35" t="s">
        <v>245</v>
      </c>
      <c r="I35" s="1">
        <f t="shared" si="0"/>
        <v>31</v>
      </c>
      <c r="J35" s="2"/>
      <c r="K35" s="2"/>
      <c r="L35">
        <v>31</v>
      </c>
      <c r="M35" t="s">
        <v>315</v>
      </c>
      <c r="N35">
        <v>31</v>
      </c>
      <c r="Q35">
        <v>31</v>
      </c>
      <c r="R35" t="s">
        <v>371</v>
      </c>
      <c r="S35">
        <v>31</v>
      </c>
    </row>
    <row r="36" spans="1:19" x14ac:dyDescent="0.15">
      <c r="A36" s="2">
        <v>49</v>
      </c>
      <c r="B36" s="1" t="s">
        <v>37</v>
      </c>
      <c r="C36" s="2">
        <v>49</v>
      </c>
      <c r="D36" s="1"/>
      <c r="E36" s="1"/>
      <c r="F36" s="2"/>
      <c r="G36" s="1">
        <v>32</v>
      </c>
      <c r="H36" t="s">
        <v>269</v>
      </c>
      <c r="I36" s="1">
        <f t="shared" si="0"/>
        <v>32</v>
      </c>
      <c r="J36" s="2"/>
      <c r="K36" s="2"/>
      <c r="L36">
        <v>32</v>
      </c>
      <c r="M36" t="s">
        <v>316</v>
      </c>
      <c r="N36">
        <v>32</v>
      </c>
      <c r="Q36">
        <v>32</v>
      </c>
      <c r="R36" t="s">
        <v>372</v>
      </c>
      <c r="S36">
        <v>32</v>
      </c>
    </row>
    <row r="37" spans="1:19" x14ac:dyDescent="0.15">
      <c r="A37" s="2">
        <v>50</v>
      </c>
      <c r="B37" s="1" t="s">
        <v>38</v>
      </c>
      <c r="C37" s="2">
        <v>50</v>
      </c>
      <c r="D37" s="1"/>
      <c r="E37" s="1"/>
      <c r="F37" s="2"/>
      <c r="G37" s="1">
        <v>33</v>
      </c>
      <c r="H37" t="s">
        <v>270</v>
      </c>
      <c r="I37" s="1">
        <f t="shared" si="0"/>
        <v>33</v>
      </c>
      <c r="J37" s="2"/>
      <c r="K37" s="2"/>
      <c r="L37">
        <v>33</v>
      </c>
      <c r="M37" t="s">
        <v>317</v>
      </c>
      <c r="N37">
        <v>33</v>
      </c>
      <c r="Q37">
        <v>33</v>
      </c>
      <c r="R37" t="s">
        <v>373</v>
      </c>
      <c r="S37">
        <v>33</v>
      </c>
    </row>
    <row r="38" spans="1:19" x14ac:dyDescent="0.15">
      <c r="A38" s="2">
        <v>52</v>
      </c>
      <c r="B38" s="1" t="s">
        <v>39</v>
      </c>
      <c r="C38" s="2">
        <v>52</v>
      </c>
      <c r="D38" s="1"/>
      <c r="E38" s="1"/>
      <c r="F38" s="2"/>
      <c r="G38" s="1">
        <v>34</v>
      </c>
      <c r="H38" t="s">
        <v>271</v>
      </c>
      <c r="I38" s="1">
        <f t="shared" si="0"/>
        <v>34</v>
      </c>
      <c r="J38" s="2"/>
      <c r="K38" s="2"/>
      <c r="L38">
        <v>34</v>
      </c>
      <c r="M38" t="s">
        <v>318</v>
      </c>
      <c r="N38">
        <v>34</v>
      </c>
      <c r="Q38">
        <v>34</v>
      </c>
      <c r="R38" t="s">
        <v>374</v>
      </c>
      <c r="S38">
        <v>34</v>
      </c>
    </row>
    <row r="39" spans="1:19" x14ac:dyDescent="0.15">
      <c r="A39" s="2">
        <v>53</v>
      </c>
      <c r="B39" s="1" t="s">
        <v>40</v>
      </c>
      <c r="C39" s="2">
        <v>53</v>
      </c>
      <c r="D39" s="1"/>
      <c r="E39" s="1"/>
      <c r="F39" s="2"/>
      <c r="G39" s="1">
        <v>35</v>
      </c>
      <c r="H39" t="s">
        <v>272</v>
      </c>
      <c r="I39" s="1">
        <f t="shared" si="0"/>
        <v>35</v>
      </c>
      <c r="J39" s="2"/>
      <c r="K39" s="2"/>
      <c r="L39">
        <v>35</v>
      </c>
      <c r="M39" t="s">
        <v>319</v>
      </c>
      <c r="N39">
        <v>35</v>
      </c>
      <c r="Q39">
        <v>35</v>
      </c>
      <c r="R39" t="s">
        <v>375</v>
      </c>
      <c r="S39">
        <v>35</v>
      </c>
    </row>
    <row r="40" spans="1:19" x14ac:dyDescent="0.15">
      <c r="A40" s="2">
        <v>54</v>
      </c>
      <c r="B40" s="1" t="s">
        <v>41</v>
      </c>
      <c r="C40" s="2">
        <v>54</v>
      </c>
      <c r="D40" s="1"/>
      <c r="E40" s="1"/>
      <c r="F40" s="2"/>
      <c r="G40" s="1">
        <v>36</v>
      </c>
      <c r="H40" t="s">
        <v>246</v>
      </c>
      <c r="I40" s="1">
        <f t="shared" si="0"/>
        <v>36</v>
      </c>
      <c r="J40" s="2"/>
      <c r="K40" s="2"/>
      <c r="L40">
        <v>36</v>
      </c>
      <c r="M40" t="s">
        <v>320</v>
      </c>
      <c r="N40">
        <v>36</v>
      </c>
      <c r="Q40">
        <v>36</v>
      </c>
      <c r="R40" t="s">
        <v>376</v>
      </c>
      <c r="S40">
        <v>36</v>
      </c>
    </row>
    <row r="41" spans="1:19" x14ac:dyDescent="0.15">
      <c r="A41" s="2">
        <v>55</v>
      </c>
      <c r="B41" s="1" t="s">
        <v>42</v>
      </c>
      <c r="C41" s="2">
        <v>55</v>
      </c>
      <c r="D41" s="1"/>
      <c r="E41" s="1"/>
      <c r="F41" s="2"/>
      <c r="G41" s="1">
        <v>37</v>
      </c>
      <c r="H41" t="s">
        <v>273</v>
      </c>
      <c r="I41" s="1">
        <f t="shared" si="0"/>
        <v>37</v>
      </c>
      <c r="J41" s="2"/>
      <c r="K41" s="2"/>
      <c r="L41">
        <v>37</v>
      </c>
      <c r="M41" t="s">
        <v>321</v>
      </c>
      <c r="N41">
        <v>37</v>
      </c>
      <c r="Q41">
        <v>37</v>
      </c>
      <c r="R41" t="s">
        <v>377</v>
      </c>
      <c r="S41">
        <v>37</v>
      </c>
    </row>
    <row r="42" spans="1:19" x14ac:dyDescent="0.15">
      <c r="A42" s="2">
        <v>57</v>
      </c>
      <c r="B42" s="1" t="s">
        <v>43</v>
      </c>
      <c r="C42" s="2">
        <v>57</v>
      </c>
      <c r="D42" s="1"/>
      <c r="E42" s="1"/>
      <c r="F42" s="2"/>
      <c r="G42" s="1">
        <v>38</v>
      </c>
      <c r="H42" t="s">
        <v>274</v>
      </c>
      <c r="I42" s="1">
        <f t="shared" si="0"/>
        <v>38</v>
      </c>
      <c r="J42" s="2"/>
      <c r="K42" s="2"/>
      <c r="L42">
        <v>38</v>
      </c>
      <c r="M42" t="s">
        <v>322</v>
      </c>
      <c r="N42">
        <v>38</v>
      </c>
      <c r="Q42">
        <v>38</v>
      </c>
      <c r="R42" t="s">
        <v>378</v>
      </c>
      <c r="S42">
        <v>38</v>
      </c>
    </row>
    <row r="43" spans="1:19" x14ac:dyDescent="0.15">
      <c r="A43" s="2">
        <v>58</v>
      </c>
      <c r="B43" s="1" t="s">
        <v>44</v>
      </c>
      <c r="C43" s="2">
        <v>58</v>
      </c>
      <c r="D43" s="1"/>
      <c r="E43" s="1"/>
      <c r="F43" s="2"/>
      <c r="G43" s="1">
        <v>39</v>
      </c>
      <c r="H43" t="s">
        <v>275</v>
      </c>
      <c r="I43" s="1">
        <f t="shared" si="0"/>
        <v>39</v>
      </c>
      <c r="J43" s="2"/>
      <c r="K43" s="2"/>
      <c r="L43">
        <v>39</v>
      </c>
      <c r="M43" t="s">
        <v>323</v>
      </c>
      <c r="N43">
        <v>39</v>
      </c>
      <c r="Q43">
        <v>39</v>
      </c>
      <c r="R43" t="s">
        <v>379</v>
      </c>
      <c r="S43">
        <v>39</v>
      </c>
    </row>
    <row r="44" spans="1:19" x14ac:dyDescent="0.15">
      <c r="A44" s="2">
        <v>59</v>
      </c>
      <c r="B44" s="1" t="s">
        <v>45</v>
      </c>
      <c r="C44" s="2">
        <v>59</v>
      </c>
      <c r="D44" s="1"/>
      <c r="E44" s="1"/>
      <c r="F44" s="2"/>
      <c r="G44" s="1">
        <v>40</v>
      </c>
      <c r="H44" t="s">
        <v>276</v>
      </c>
      <c r="I44" s="1">
        <f t="shared" si="0"/>
        <v>40</v>
      </c>
      <c r="J44" s="2"/>
      <c r="K44" s="2"/>
      <c r="L44">
        <v>40</v>
      </c>
      <c r="M44" t="s">
        <v>324</v>
      </c>
      <c r="N44">
        <v>40</v>
      </c>
      <c r="Q44">
        <v>40</v>
      </c>
      <c r="R44" t="s">
        <v>380</v>
      </c>
      <c r="S44">
        <v>40</v>
      </c>
    </row>
    <row r="45" spans="1:19" x14ac:dyDescent="0.15">
      <c r="A45" s="2">
        <v>60</v>
      </c>
      <c r="B45" s="1" t="s">
        <v>46</v>
      </c>
      <c r="C45" s="2">
        <v>60</v>
      </c>
      <c r="D45" s="1"/>
      <c r="E45" s="1"/>
      <c r="F45" s="2"/>
      <c r="G45" s="1">
        <v>41</v>
      </c>
      <c r="H45" t="s">
        <v>247</v>
      </c>
      <c r="I45" s="1">
        <f t="shared" si="0"/>
        <v>41</v>
      </c>
      <c r="J45" s="2"/>
      <c r="K45" s="2"/>
      <c r="L45">
        <v>41</v>
      </c>
      <c r="M45" t="s">
        <v>325</v>
      </c>
      <c r="N45">
        <v>41</v>
      </c>
      <c r="Q45">
        <v>41</v>
      </c>
      <c r="R45" t="s">
        <v>381</v>
      </c>
      <c r="S45">
        <v>41</v>
      </c>
    </row>
    <row r="46" spans="1:19" x14ac:dyDescent="0.15">
      <c r="A46" s="2">
        <v>61</v>
      </c>
      <c r="B46" s="1" t="s">
        <v>47</v>
      </c>
      <c r="C46" s="2">
        <v>61</v>
      </c>
      <c r="D46" s="1"/>
      <c r="E46" s="1"/>
      <c r="F46" s="2"/>
      <c r="G46" s="1">
        <v>42</v>
      </c>
      <c r="H46" t="s">
        <v>277</v>
      </c>
      <c r="I46" s="1">
        <f t="shared" si="0"/>
        <v>42</v>
      </c>
      <c r="J46" s="2"/>
      <c r="K46" s="2"/>
      <c r="L46">
        <v>42</v>
      </c>
      <c r="M46" t="s">
        <v>326</v>
      </c>
      <c r="N46">
        <v>42</v>
      </c>
      <c r="Q46">
        <v>42</v>
      </c>
      <c r="R46" t="s">
        <v>382</v>
      </c>
      <c r="S46">
        <v>42</v>
      </c>
    </row>
    <row r="47" spans="1:19" x14ac:dyDescent="0.15">
      <c r="A47" s="2">
        <v>62</v>
      </c>
      <c r="B47" s="1" t="s">
        <v>48</v>
      </c>
      <c r="C47" s="2">
        <v>62</v>
      </c>
      <c r="D47" s="1"/>
      <c r="E47" s="1"/>
      <c r="F47" s="2"/>
      <c r="G47" s="1">
        <v>43</v>
      </c>
      <c r="H47" t="s">
        <v>278</v>
      </c>
      <c r="I47" s="1">
        <f t="shared" si="0"/>
        <v>43</v>
      </c>
      <c r="J47" s="2"/>
      <c r="K47" s="2"/>
      <c r="L47">
        <v>43</v>
      </c>
      <c r="M47" t="s">
        <v>327</v>
      </c>
      <c r="N47">
        <v>43</v>
      </c>
      <c r="Q47">
        <v>43</v>
      </c>
      <c r="R47" t="s">
        <v>383</v>
      </c>
      <c r="S47">
        <v>43</v>
      </c>
    </row>
    <row r="48" spans="1:19" x14ac:dyDescent="0.15">
      <c r="A48" s="2">
        <v>63</v>
      </c>
      <c r="B48" s="1" t="s">
        <v>49</v>
      </c>
      <c r="C48" s="2">
        <v>63</v>
      </c>
      <c r="D48" s="1"/>
      <c r="E48" s="1"/>
      <c r="F48" s="2"/>
      <c r="G48" s="1">
        <v>44</v>
      </c>
      <c r="H48" t="s">
        <v>279</v>
      </c>
      <c r="I48" s="1">
        <f t="shared" si="0"/>
        <v>44</v>
      </c>
      <c r="J48" s="2"/>
      <c r="K48" s="2"/>
      <c r="L48">
        <v>44</v>
      </c>
      <c r="M48" t="s">
        <v>328</v>
      </c>
      <c r="N48">
        <v>44</v>
      </c>
      <c r="Q48">
        <v>44</v>
      </c>
      <c r="R48" t="s">
        <v>384</v>
      </c>
      <c r="S48">
        <v>44</v>
      </c>
    </row>
    <row r="49" spans="1:19" x14ac:dyDescent="0.15">
      <c r="A49" s="2">
        <v>64</v>
      </c>
      <c r="B49" s="1" t="s">
        <v>49</v>
      </c>
      <c r="C49" s="2">
        <v>64</v>
      </c>
      <c r="D49" s="1"/>
      <c r="E49" s="1"/>
      <c r="F49" s="2"/>
      <c r="G49" s="1">
        <v>45</v>
      </c>
      <c r="H49" t="s">
        <v>280</v>
      </c>
      <c r="I49" s="1">
        <f t="shared" si="0"/>
        <v>45</v>
      </c>
      <c r="J49" s="2"/>
      <c r="K49" s="2"/>
      <c r="L49">
        <v>45</v>
      </c>
      <c r="M49" t="s">
        <v>329</v>
      </c>
      <c r="N49">
        <v>45</v>
      </c>
      <c r="Q49">
        <v>45</v>
      </c>
      <c r="R49" t="s">
        <v>385</v>
      </c>
      <c r="S49">
        <v>45</v>
      </c>
    </row>
    <row r="50" spans="1:19" x14ac:dyDescent="0.15">
      <c r="A50" s="2">
        <v>65</v>
      </c>
      <c r="B50" s="1" t="s">
        <v>49</v>
      </c>
      <c r="C50" s="2">
        <v>65</v>
      </c>
      <c r="D50" s="1"/>
      <c r="E50" s="1"/>
      <c r="F50" s="2"/>
      <c r="J50" s="2"/>
      <c r="K50" s="2"/>
      <c r="L50">
        <v>46</v>
      </c>
      <c r="M50" t="s">
        <v>330</v>
      </c>
      <c r="N50">
        <v>46</v>
      </c>
      <c r="Q50">
        <v>46</v>
      </c>
      <c r="R50" t="s">
        <v>386</v>
      </c>
      <c r="S50">
        <v>46</v>
      </c>
    </row>
    <row r="51" spans="1:19" x14ac:dyDescent="0.15">
      <c r="A51" s="2">
        <v>66</v>
      </c>
      <c r="B51" s="1" t="s">
        <v>50</v>
      </c>
      <c r="C51" s="2">
        <v>66</v>
      </c>
      <c r="D51" s="1"/>
      <c r="E51" s="1"/>
      <c r="F51" s="2"/>
      <c r="J51" s="2"/>
      <c r="K51" s="2"/>
      <c r="L51">
        <v>47</v>
      </c>
      <c r="M51" t="s">
        <v>331</v>
      </c>
      <c r="N51">
        <v>47</v>
      </c>
      <c r="Q51">
        <v>47</v>
      </c>
      <c r="R51" t="s">
        <v>387</v>
      </c>
      <c r="S51">
        <v>47</v>
      </c>
    </row>
    <row r="52" spans="1:19" x14ac:dyDescent="0.15">
      <c r="A52" s="2">
        <v>67</v>
      </c>
      <c r="B52" s="1" t="s">
        <v>50</v>
      </c>
      <c r="C52" s="2">
        <v>67</v>
      </c>
      <c r="D52" s="1"/>
      <c r="E52" s="1"/>
      <c r="F52" s="2"/>
      <c r="J52" s="2"/>
      <c r="K52" s="2"/>
      <c r="L52">
        <v>48</v>
      </c>
      <c r="M52" t="s">
        <v>332</v>
      </c>
      <c r="N52">
        <v>48</v>
      </c>
      <c r="Q52">
        <v>48</v>
      </c>
      <c r="R52" t="s">
        <v>388</v>
      </c>
      <c r="S52">
        <v>48</v>
      </c>
    </row>
    <row r="53" spans="1:19" x14ac:dyDescent="0.15">
      <c r="A53" s="2">
        <v>68</v>
      </c>
      <c r="B53" s="1" t="s">
        <v>50</v>
      </c>
      <c r="C53" s="2">
        <v>68</v>
      </c>
      <c r="D53" s="1"/>
      <c r="E53" s="1"/>
      <c r="F53" s="2"/>
      <c r="J53" s="2"/>
      <c r="K53" s="2"/>
      <c r="L53">
        <v>49</v>
      </c>
      <c r="M53" t="s">
        <v>333</v>
      </c>
      <c r="N53">
        <v>49</v>
      </c>
      <c r="Q53">
        <v>49</v>
      </c>
      <c r="R53" t="s">
        <v>389</v>
      </c>
      <c r="S53">
        <v>49</v>
      </c>
    </row>
    <row r="54" spans="1:19" x14ac:dyDescent="0.15">
      <c r="A54" s="2">
        <v>69</v>
      </c>
      <c r="B54" s="1" t="s">
        <v>51</v>
      </c>
      <c r="C54" s="2">
        <v>69</v>
      </c>
      <c r="D54" s="1"/>
      <c r="E54" s="1"/>
      <c r="F54" s="2"/>
      <c r="J54" s="2"/>
      <c r="K54" s="2"/>
      <c r="L54">
        <v>50</v>
      </c>
      <c r="M54" t="s">
        <v>334</v>
      </c>
      <c r="N54">
        <v>50</v>
      </c>
      <c r="Q54">
        <v>50</v>
      </c>
      <c r="R54" t="s">
        <v>390</v>
      </c>
      <c r="S54">
        <v>50</v>
      </c>
    </row>
    <row r="55" spans="1:19" x14ac:dyDescent="0.15">
      <c r="A55" s="2">
        <v>70</v>
      </c>
      <c r="B55" s="1" t="s">
        <v>51</v>
      </c>
      <c r="C55" s="2">
        <v>70</v>
      </c>
      <c r="D55" s="1"/>
      <c r="E55" s="1"/>
      <c r="F55" s="2"/>
      <c r="J55" s="2"/>
      <c r="K55" s="2"/>
      <c r="L55">
        <v>51</v>
      </c>
      <c r="M55" t="s">
        <v>335</v>
      </c>
      <c r="N55">
        <v>51</v>
      </c>
      <c r="Q55">
        <v>51</v>
      </c>
      <c r="R55" t="s">
        <v>391</v>
      </c>
      <c r="S55">
        <v>51</v>
      </c>
    </row>
    <row r="56" spans="1:19" x14ac:dyDescent="0.15">
      <c r="A56" s="2">
        <v>71</v>
      </c>
      <c r="B56" s="1" t="s">
        <v>51</v>
      </c>
      <c r="C56" s="2">
        <v>71</v>
      </c>
      <c r="D56" s="1"/>
      <c r="E56" s="1"/>
      <c r="F56" s="2"/>
      <c r="J56" s="2"/>
      <c r="K56" s="2"/>
      <c r="L56">
        <v>52</v>
      </c>
      <c r="M56" t="s">
        <v>336</v>
      </c>
      <c r="N56">
        <v>52</v>
      </c>
      <c r="Q56">
        <v>52</v>
      </c>
      <c r="R56" t="s">
        <v>392</v>
      </c>
      <c r="S56">
        <v>52</v>
      </c>
    </row>
    <row r="57" spans="1:19" x14ac:dyDescent="0.15">
      <c r="A57" s="2">
        <v>72</v>
      </c>
      <c r="B57" s="1" t="s">
        <v>52</v>
      </c>
      <c r="C57" s="2">
        <v>72</v>
      </c>
      <c r="D57" s="1"/>
      <c r="E57" s="1"/>
      <c r="F57" s="2"/>
      <c r="J57" s="2"/>
      <c r="K57" s="2"/>
      <c r="L57">
        <v>53</v>
      </c>
      <c r="M57" t="s">
        <v>337</v>
      </c>
      <c r="N57">
        <v>53</v>
      </c>
      <c r="Q57">
        <v>53</v>
      </c>
      <c r="R57" t="s">
        <v>393</v>
      </c>
      <c r="S57">
        <v>53</v>
      </c>
    </row>
    <row r="58" spans="1:19" x14ac:dyDescent="0.15">
      <c r="A58" s="2">
        <v>73</v>
      </c>
      <c r="B58" s="1" t="s">
        <v>52</v>
      </c>
      <c r="C58" s="2">
        <v>73</v>
      </c>
      <c r="D58" s="1"/>
      <c r="E58" s="1"/>
      <c r="F58" s="2"/>
      <c r="J58" s="2"/>
      <c r="K58" s="2"/>
      <c r="L58">
        <v>54</v>
      </c>
      <c r="M58" t="s">
        <v>338</v>
      </c>
      <c r="N58">
        <v>54</v>
      </c>
      <c r="Q58">
        <v>54</v>
      </c>
      <c r="R58" t="s">
        <v>394</v>
      </c>
      <c r="S58">
        <v>54</v>
      </c>
    </row>
    <row r="59" spans="1:19" x14ac:dyDescent="0.15">
      <c r="A59" s="2">
        <v>74</v>
      </c>
      <c r="B59" s="1" t="s">
        <v>52</v>
      </c>
      <c r="C59" s="2">
        <v>74</v>
      </c>
      <c r="D59" s="1"/>
      <c r="E59" s="1"/>
      <c r="F59" s="2"/>
      <c r="J59" s="2"/>
      <c r="K59" s="2"/>
      <c r="Q59">
        <v>55</v>
      </c>
      <c r="R59" t="s">
        <v>395</v>
      </c>
      <c r="S59">
        <v>55</v>
      </c>
    </row>
    <row r="60" spans="1:19" x14ac:dyDescent="0.15">
      <c r="A60" s="2">
        <v>75</v>
      </c>
      <c r="B60" s="1" t="s">
        <v>53</v>
      </c>
      <c r="C60" s="2">
        <v>75</v>
      </c>
      <c r="D60" s="1"/>
      <c r="E60" s="1"/>
      <c r="F60" s="2"/>
      <c r="J60" s="2"/>
      <c r="K60" s="2"/>
      <c r="Q60">
        <v>56</v>
      </c>
      <c r="R60" t="s">
        <v>396</v>
      </c>
      <c r="S60">
        <v>56</v>
      </c>
    </row>
    <row r="61" spans="1:19" x14ac:dyDescent="0.15">
      <c r="A61" s="2">
        <v>76</v>
      </c>
      <c r="B61" s="1" t="s">
        <v>54</v>
      </c>
      <c r="C61" s="2">
        <v>76</v>
      </c>
      <c r="D61" s="1"/>
      <c r="E61" s="1"/>
      <c r="F61" s="2"/>
      <c r="J61" s="2"/>
      <c r="K61" s="2"/>
      <c r="Q61">
        <v>57</v>
      </c>
      <c r="R61" t="s">
        <v>397</v>
      </c>
      <c r="S61">
        <v>57</v>
      </c>
    </row>
    <row r="62" spans="1:19" x14ac:dyDescent="0.15">
      <c r="A62" s="2">
        <v>77</v>
      </c>
      <c r="B62" s="1" t="s">
        <v>55</v>
      </c>
      <c r="C62" s="2">
        <v>77</v>
      </c>
      <c r="D62" s="1"/>
      <c r="E62" s="1"/>
      <c r="F62" s="2"/>
      <c r="J62" s="2"/>
      <c r="K62" s="2"/>
      <c r="Q62">
        <v>58</v>
      </c>
      <c r="R62" t="s">
        <v>398</v>
      </c>
      <c r="S62">
        <v>58</v>
      </c>
    </row>
    <row r="63" spans="1:19" x14ac:dyDescent="0.15">
      <c r="A63" s="2">
        <v>78</v>
      </c>
      <c r="B63" s="1" t="s">
        <v>56</v>
      </c>
      <c r="C63" s="2">
        <v>78</v>
      </c>
      <c r="D63" s="1"/>
      <c r="E63" s="1"/>
      <c r="F63" s="2"/>
      <c r="J63" s="2"/>
      <c r="K63" s="2"/>
      <c r="Q63">
        <v>59</v>
      </c>
      <c r="R63" t="s">
        <v>399</v>
      </c>
      <c r="S63">
        <v>59</v>
      </c>
    </row>
    <row r="64" spans="1:19" x14ac:dyDescent="0.15">
      <c r="A64" s="2">
        <v>79</v>
      </c>
      <c r="B64" s="1" t="s">
        <v>57</v>
      </c>
      <c r="C64" s="2">
        <v>79</v>
      </c>
      <c r="D64" s="1"/>
      <c r="E64" s="1"/>
      <c r="F64" s="2"/>
      <c r="J64" s="2"/>
      <c r="K64" s="2"/>
      <c r="Q64">
        <v>60</v>
      </c>
      <c r="R64" t="s">
        <v>400</v>
      </c>
      <c r="S64">
        <v>60</v>
      </c>
    </row>
    <row r="65" spans="1:19" x14ac:dyDescent="0.15">
      <c r="A65" s="2">
        <v>80</v>
      </c>
      <c r="B65" s="1" t="s">
        <v>58</v>
      </c>
      <c r="C65" s="2">
        <v>80</v>
      </c>
      <c r="D65" s="1"/>
      <c r="E65" s="1"/>
      <c r="F65" s="2"/>
      <c r="J65" s="2"/>
      <c r="K65" s="2"/>
      <c r="Q65">
        <v>61</v>
      </c>
      <c r="R65" t="s">
        <v>401</v>
      </c>
      <c r="S65">
        <v>61</v>
      </c>
    </row>
    <row r="66" spans="1:19" x14ac:dyDescent="0.15">
      <c r="A66" s="2">
        <v>81</v>
      </c>
      <c r="B66" s="1" t="s">
        <v>59</v>
      </c>
      <c r="C66" s="2">
        <v>81</v>
      </c>
      <c r="D66" s="1"/>
      <c r="E66" s="1"/>
      <c r="F66" s="2"/>
      <c r="J66" s="2"/>
      <c r="K66" s="2"/>
      <c r="Q66">
        <v>62</v>
      </c>
      <c r="R66" t="s">
        <v>402</v>
      </c>
      <c r="S66">
        <v>62</v>
      </c>
    </row>
    <row r="67" spans="1:19" x14ac:dyDescent="0.15">
      <c r="A67" s="2">
        <v>82</v>
      </c>
      <c r="B67" s="1" t="s">
        <v>60</v>
      </c>
      <c r="C67" s="2">
        <v>82</v>
      </c>
      <c r="D67" s="1"/>
      <c r="E67" s="1"/>
      <c r="F67" s="2"/>
      <c r="J67" s="2"/>
      <c r="K67" s="2"/>
      <c r="Q67">
        <v>63</v>
      </c>
      <c r="R67" t="s">
        <v>403</v>
      </c>
      <c r="S67">
        <v>63</v>
      </c>
    </row>
    <row r="68" spans="1:19" x14ac:dyDescent="0.15">
      <c r="A68" s="2">
        <v>83</v>
      </c>
      <c r="B68" s="1" t="s">
        <v>61</v>
      </c>
      <c r="C68" s="2">
        <v>83</v>
      </c>
      <c r="D68" s="1"/>
      <c r="E68" s="1"/>
      <c r="F68" s="2"/>
      <c r="J68" s="2"/>
      <c r="K68" s="2"/>
      <c r="Q68">
        <v>64</v>
      </c>
      <c r="R68" t="s">
        <v>404</v>
      </c>
      <c r="S68">
        <v>64</v>
      </c>
    </row>
    <row r="69" spans="1:19" x14ac:dyDescent="0.15">
      <c r="A69" s="2">
        <v>84</v>
      </c>
      <c r="B69" s="1" t="s">
        <v>62</v>
      </c>
      <c r="C69" s="2">
        <v>84</v>
      </c>
      <c r="D69" s="1"/>
      <c r="E69" s="1"/>
      <c r="F69" s="2"/>
      <c r="J69" s="2"/>
      <c r="K69" s="2"/>
      <c r="Q69">
        <v>65</v>
      </c>
      <c r="R69" t="s">
        <v>405</v>
      </c>
      <c r="S69">
        <v>65</v>
      </c>
    </row>
    <row r="70" spans="1:19" x14ac:dyDescent="0.15">
      <c r="A70" s="2">
        <v>85</v>
      </c>
      <c r="B70" s="1" t="s">
        <v>63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64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95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65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96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97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66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67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68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69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70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71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72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73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74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75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76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77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78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79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80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81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82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83</v>
      </c>
      <c r="C95" s="2">
        <v>11502</v>
      </c>
    </row>
    <row r="96" spans="1:11" x14ac:dyDescent="0.15">
      <c r="A96" s="2">
        <v>11503</v>
      </c>
      <c r="B96" s="1" t="s">
        <v>84</v>
      </c>
      <c r="C96" s="2">
        <v>11503</v>
      </c>
    </row>
    <row r="97" spans="1:3" x14ac:dyDescent="0.15">
      <c r="A97">
        <v>21001</v>
      </c>
      <c r="B97" s="5" t="s">
        <v>168</v>
      </c>
      <c r="C97">
        <v>21001</v>
      </c>
    </row>
    <row r="98" spans="1:3" x14ac:dyDescent="0.15">
      <c r="A98">
        <v>21002</v>
      </c>
      <c r="B98" s="6" t="s">
        <v>169</v>
      </c>
      <c r="C98">
        <v>21002</v>
      </c>
    </row>
    <row r="99" spans="1:3" x14ac:dyDescent="0.15">
      <c r="A99">
        <v>21003</v>
      </c>
      <c r="B99" s="6" t="s">
        <v>170</v>
      </c>
      <c r="C99">
        <v>21003</v>
      </c>
    </row>
    <row r="100" spans="1:3" x14ac:dyDescent="0.15">
      <c r="A100">
        <v>21004</v>
      </c>
      <c r="B100" s="6" t="s">
        <v>171</v>
      </c>
      <c r="C100">
        <v>21004</v>
      </c>
    </row>
    <row r="101" spans="1:3" x14ac:dyDescent="0.15">
      <c r="A101">
        <v>21005</v>
      </c>
      <c r="B101" s="6" t="s">
        <v>172</v>
      </c>
      <c r="C101">
        <v>21005</v>
      </c>
    </row>
    <row r="102" spans="1:3" x14ac:dyDescent="0.15">
      <c r="A102">
        <v>21006</v>
      </c>
      <c r="B102" s="6" t="s">
        <v>173</v>
      </c>
      <c r="C102">
        <v>21006</v>
      </c>
    </row>
    <row r="103" spans="1:3" x14ac:dyDescent="0.15">
      <c r="A103">
        <v>21007</v>
      </c>
      <c r="B103" s="5" t="s">
        <v>174</v>
      </c>
      <c r="C103">
        <v>21007</v>
      </c>
    </row>
    <row r="104" spans="1:3" x14ac:dyDescent="0.15">
      <c r="A104">
        <v>21008</v>
      </c>
      <c r="B104" s="6" t="s">
        <v>175</v>
      </c>
      <c r="C104">
        <v>21008</v>
      </c>
    </row>
    <row r="105" spans="1:3" x14ac:dyDescent="0.15">
      <c r="A105">
        <v>21009</v>
      </c>
      <c r="B105" s="6" t="s">
        <v>176</v>
      </c>
      <c r="C105">
        <v>21009</v>
      </c>
    </row>
    <row r="106" spans="1:3" x14ac:dyDescent="0.15">
      <c r="A106">
        <v>21010</v>
      </c>
      <c r="B106" s="5" t="s">
        <v>177</v>
      </c>
      <c r="C106">
        <v>21010</v>
      </c>
    </row>
    <row r="107" spans="1:3" x14ac:dyDescent="0.15">
      <c r="A107">
        <v>21011</v>
      </c>
      <c r="B107" s="5" t="s">
        <v>178</v>
      </c>
      <c r="C107">
        <v>21011</v>
      </c>
    </row>
    <row r="108" spans="1:3" x14ac:dyDescent="0.15">
      <c r="A108">
        <v>21012</v>
      </c>
      <c r="B108" s="6" t="s">
        <v>179</v>
      </c>
      <c r="C108">
        <v>21012</v>
      </c>
    </row>
    <row r="109" spans="1:3" x14ac:dyDescent="0.15">
      <c r="A109">
        <v>21013</v>
      </c>
      <c r="B109" s="5" t="s">
        <v>180</v>
      </c>
      <c r="C109">
        <v>21013</v>
      </c>
    </row>
    <row r="110" spans="1:3" x14ac:dyDescent="0.15">
      <c r="A110">
        <v>21014</v>
      </c>
      <c r="B110" s="5" t="s">
        <v>181</v>
      </c>
      <c r="C110">
        <v>21014</v>
      </c>
    </row>
    <row r="111" spans="1:3" x14ac:dyDescent="0.15">
      <c r="A111">
        <v>21015</v>
      </c>
      <c r="B111" s="5" t="s">
        <v>182</v>
      </c>
      <c r="C111">
        <v>21015</v>
      </c>
    </row>
    <row r="112" spans="1:3" x14ac:dyDescent="0.15">
      <c r="A112">
        <v>21016</v>
      </c>
      <c r="B112" s="5" t="s">
        <v>183</v>
      </c>
      <c r="C112">
        <v>21016</v>
      </c>
    </row>
    <row r="113" spans="1:3" x14ac:dyDescent="0.15">
      <c r="A113">
        <v>21017</v>
      </c>
      <c r="B113" s="7" t="s">
        <v>184</v>
      </c>
      <c r="C113">
        <v>21017</v>
      </c>
    </row>
    <row r="114" spans="1:3" x14ac:dyDescent="0.15">
      <c r="A114">
        <v>21018</v>
      </c>
      <c r="B114" s="7" t="s">
        <v>185</v>
      </c>
      <c r="C114">
        <v>21018</v>
      </c>
    </row>
    <row r="115" spans="1:3" x14ac:dyDescent="0.15">
      <c r="A115">
        <v>21019</v>
      </c>
      <c r="B115" s="5" t="s">
        <v>186</v>
      </c>
      <c r="C115">
        <v>21019</v>
      </c>
    </row>
    <row r="116" spans="1:3" x14ac:dyDescent="0.15">
      <c r="A116">
        <v>21020</v>
      </c>
      <c r="B116" s="8" t="s">
        <v>503</v>
      </c>
      <c r="C116">
        <v>21020</v>
      </c>
    </row>
    <row r="117" spans="1:3" x14ac:dyDescent="0.15">
      <c r="A117">
        <v>21021</v>
      </c>
      <c r="B117" s="8" t="s">
        <v>187</v>
      </c>
      <c r="C117">
        <v>21021</v>
      </c>
    </row>
    <row r="118" spans="1:3" x14ac:dyDescent="0.15">
      <c r="A118">
        <v>21022</v>
      </c>
      <c r="B118" s="8" t="s">
        <v>188</v>
      </c>
      <c r="C118">
        <v>21022</v>
      </c>
    </row>
    <row r="119" spans="1:3" x14ac:dyDescent="0.15">
      <c r="A119">
        <v>21023</v>
      </c>
      <c r="B119" s="8" t="s">
        <v>189</v>
      </c>
      <c r="C119">
        <v>21023</v>
      </c>
    </row>
    <row r="120" spans="1:3" x14ac:dyDescent="0.15">
      <c r="A120">
        <v>21024</v>
      </c>
      <c r="B120" s="8" t="s">
        <v>190</v>
      </c>
      <c r="C120">
        <v>21024</v>
      </c>
    </row>
    <row r="121" spans="1:3" x14ac:dyDescent="0.15">
      <c r="A121">
        <v>22001</v>
      </c>
      <c r="B121" t="s">
        <v>98</v>
      </c>
      <c r="C121">
        <v>22001</v>
      </c>
    </row>
    <row r="122" spans="1:3" x14ac:dyDescent="0.15">
      <c r="A122">
        <v>22002</v>
      </c>
      <c r="B122" t="s">
        <v>99</v>
      </c>
      <c r="C122">
        <v>22002</v>
      </c>
    </row>
    <row r="123" spans="1:3" x14ac:dyDescent="0.15">
      <c r="A123">
        <v>22003</v>
      </c>
      <c r="B123" t="s">
        <v>100</v>
      </c>
      <c r="C123">
        <v>22003</v>
      </c>
    </row>
    <row r="124" spans="1:3" x14ac:dyDescent="0.15">
      <c r="A124">
        <v>22004</v>
      </c>
      <c r="B124" t="s">
        <v>101</v>
      </c>
      <c r="C124">
        <v>22004</v>
      </c>
    </row>
    <row r="125" spans="1:3" x14ac:dyDescent="0.15">
      <c r="A125">
        <v>22005</v>
      </c>
      <c r="B125" t="s">
        <v>102</v>
      </c>
      <c r="C125">
        <v>22005</v>
      </c>
    </row>
    <row r="126" spans="1:3" x14ac:dyDescent="0.15">
      <c r="A126">
        <v>22006</v>
      </c>
      <c r="B126" t="s">
        <v>103</v>
      </c>
      <c r="C126">
        <v>22006</v>
      </c>
    </row>
    <row r="127" spans="1:3" x14ac:dyDescent="0.15">
      <c r="A127">
        <v>22007</v>
      </c>
      <c r="B127" t="s">
        <v>104</v>
      </c>
      <c r="C127">
        <v>22007</v>
      </c>
    </row>
    <row r="128" spans="1:3" x14ac:dyDescent="0.15">
      <c r="A128">
        <v>22008</v>
      </c>
      <c r="B128" t="s">
        <v>105</v>
      </c>
      <c r="C128">
        <v>22008</v>
      </c>
    </row>
    <row r="129" spans="1:3" x14ac:dyDescent="0.15">
      <c r="A129">
        <v>22009</v>
      </c>
      <c r="B129" t="s">
        <v>106</v>
      </c>
      <c r="C129">
        <v>22009</v>
      </c>
    </row>
    <row r="130" spans="1:3" x14ac:dyDescent="0.15">
      <c r="A130">
        <v>22010</v>
      </c>
      <c r="B130" t="s">
        <v>107</v>
      </c>
      <c r="C130">
        <v>22010</v>
      </c>
    </row>
    <row r="131" spans="1:3" x14ac:dyDescent="0.15">
      <c r="A131">
        <v>22011</v>
      </c>
      <c r="B131" t="s">
        <v>108</v>
      </c>
      <c r="C131">
        <v>22011</v>
      </c>
    </row>
    <row r="132" spans="1:3" x14ac:dyDescent="0.15">
      <c r="A132">
        <v>22012</v>
      </c>
      <c r="B132" t="s">
        <v>109</v>
      </c>
      <c r="C132">
        <v>22012</v>
      </c>
    </row>
    <row r="133" spans="1:3" x14ac:dyDescent="0.15">
      <c r="A133">
        <v>22013</v>
      </c>
      <c r="B133" t="s">
        <v>110</v>
      </c>
      <c r="C133">
        <v>22013</v>
      </c>
    </row>
    <row r="134" spans="1:3" x14ac:dyDescent="0.15">
      <c r="A134">
        <v>22014</v>
      </c>
      <c r="B134" t="s">
        <v>111</v>
      </c>
      <c r="C134">
        <v>22014</v>
      </c>
    </row>
    <row r="135" spans="1:3" x14ac:dyDescent="0.15">
      <c r="A135">
        <v>22015</v>
      </c>
      <c r="B135" t="s">
        <v>112</v>
      </c>
      <c r="C135">
        <v>22015</v>
      </c>
    </row>
    <row r="136" spans="1:3" x14ac:dyDescent="0.15">
      <c r="A136">
        <v>22016</v>
      </c>
      <c r="B136" t="s">
        <v>113</v>
      </c>
      <c r="C136">
        <v>22016</v>
      </c>
    </row>
    <row r="137" spans="1:3" x14ac:dyDescent="0.15">
      <c r="A137">
        <v>22017</v>
      </c>
      <c r="B137" t="s">
        <v>114</v>
      </c>
      <c r="C137">
        <v>22017</v>
      </c>
    </row>
    <row r="138" spans="1:3" x14ac:dyDescent="0.15">
      <c r="A138">
        <v>22018</v>
      </c>
      <c r="B138" t="s">
        <v>115</v>
      </c>
      <c r="C138">
        <v>22018</v>
      </c>
    </row>
    <row r="139" spans="1:3" x14ac:dyDescent="0.15">
      <c r="A139">
        <v>22019</v>
      </c>
      <c r="B139" t="s">
        <v>116</v>
      </c>
      <c r="C139">
        <v>22019</v>
      </c>
    </row>
    <row r="140" spans="1:3" x14ac:dyDescent="0.15">
      <c r="A140">
        <v>22020</v>
      </c>
      <c r="B140" t="s">
        <v>117</v>
      </c>
      <c r="C140">
        <v>22020</v>
      </c>
    </row>
    <row r="141" spans="1:3" x14ac:dyDescent="0.15">
      <c r="A141">
        <v>22021</v>
      </c>
      <c r="B141" t="s">
        <v>118</v>
      </c>
      <c r="C141">
        <v>22021</v>
      </c>
    </row>
    <row r="142" spans="1:3" x14ac:dyDescent="0.15">
      <c r="A142">
        <v>22022</v>
      </c>
      <c r="B142" t="s">
        <v>119</v>
      </c>
      <c r="C142">
        <v>22022</v>
      </c>
    </row>
    <row r="143" spans="1:3" x14ac:dyDescent="0.15">
      <c r="A143">
        <v>22023</v>
      </c>
      <c r="B143" t="s">
        <v>120</v>
      </c>
      <c r="C143">
        <v>22023</v>
      </c>
    </row>
    <row r="144" spans="1:3" x14ac:dyDescent="0.15">
      <c r="A144">
        <v>22024</v>
      </c>
      <c r="B144" t="s">
        <v>121</v>
      </c>
      <c r="C144">
        <v>22024</v>
      </c>
    </row>
    <row r="145" spans="1:3" x14ac:dyDescent="0.15">
      <c r="A145">
        <v>22025</v>
      </c>
      <c r="B145" t="s">
        <v>122</v>
      </c>
      <c r="C145">
        <v>22025</v>
      </c>
    </row>
    <row r="146" spans="1:3" x14ac:dyDescent="0.15">
      <c r="A146">
        <v>22026</v>
      </c>
      <c r="B146" t="s">
        <v>123</v>
      </c>
      <c r="C146">
        <v>22026</v>
      </c>
    </row>
    <row r="147" spans="1:3" x14ac:dyDescent="0.15">
      <c r="A147">
        <v>22027</v>
      </c>
      <c r="B147" t="s">
        <v>124</v>
      </c>
      <c r="C147">
        <v>22027</v>
      </c>
    </row>
    <row r="148" spans="1:3" x14ac:dyDescent="0.15">
      <c r="A148" s="2">
        <v>23001</v>
      </c>
      <c r="B148" s="3" t="s">
        <v>125</v>
      </c>
      <c r="C148" s="2">
        <v>23001</v>
      </c>
    </row>
    <row r="149" spans="1:3" x14ac:dyDescent="0.15">
      <c r="A149" s="9">
        <v>23002</v>
      </c>
      <c r="B149" s="3" t="s">
        <v>126</v>
      </c>
      <c r="C149" s="9">
        <v>23002</v>
      </c>
    </row>
    <row r="150" spans="1:3" x14ac:dyDescent="0.15">
      <c r="A150" s="2">
        <v>23003</v>
      </c>
      <c r="B150" s="3" t="s">
        <v>127</v>
      </c>
      <c r="C150" s="2">
        <v>23003</v>
      </c>
    </row>
    <row r="151" spans="1:3" x14ac:dyDescent="0.15">
      <c r="A151" s="9">
        <v>23004</v>
      </c>
      <c r="B151" s="3" t="s">
        <v>128</v>
      </c>
      <c r="C151" s="9">
        <v>23004</v>
      </c>
    </row>
    <row r="152" spans="1:3" x14ac:dyDescent="0.15">
      <c r="A152" s="2">
        <v>23005</v>
      </c>
      <c r="B152" s="3" t="s">
        <v>129</v>
      </c>
      <c r="C152" s="2">
        <v>23005</v>
      </c>
    </row>
    <row r="153" spans="1:3" x14ac:dyDescent="0.15">
      <c r="A153" s="10">
        <v>23011</v>
      </c>
      <c r="B153" s="3" t="s">
        <v>191</v>
      </c>
      <c r="C153" s="10">
        <v>23011</v>
      </c>
    </row>
    <row r="154" spans="1:3" x14ac:dyDescent="0.15">
      <c r="A154" s="10">
        <v>23012</v>
      </c>
      <c r="B154" s="3" t="s">
        <v>192</v>
      </c>
      <c r="C154" s="10">
        <v>23012</v>
      </c>
    </row>
    <row r="155" spans="1:3" x14ac:dyDescent="0.15">
      <c r="A155" s="10">
        <v>23021</v>
      </c>
      <c r="B155" s="3" t="s">
        <v>193</v>
      </c>
      <c r="C155" s="10">
        <v>23021</v>
      </c>
    </row>
    <row r="156" spans="1:3" x14ac:dyDescent="0.15">
      <c r="A156" s="10">
        <v>23022</v>
      </c>
      <c r="B156" s="3" t="s">
        <v>194</v>
      </c>
      <c r="C156" s="10">
        <v>23022</v>
      </c>
    </row>
    <row r="157" spans="1:3" x14ac:dyDescent="0.15">
      <c r="A157" s="10">
        <v>23031</v>
      </c>
      <c r="B157" s="3" t="s">
        <v>195</v>
      </c>
      <c r="C157" s="10">
        <v>23031</v>
      </c>
    </row>
    <row r="158" spans="1:3" x14ac:dyDescent="0.15">
      <c r="A158" s="10">
        <v>23032</v>
      </c>
      <c r="B158" s="3" t="s">
        <v>196</v>
      </c>
      <c r="C158" s="10">
        <v>23032</v>
      </c>
    </row>
    <row r="159" spans="1:3" x14ac:dyDescent="0.15">
      <c r="A159" s="10">
        <v>23041</v>
      </c>
      <c r="B159" s="3" t="s">
        <v>197</v>
      </c>
      <c r="C159" s="10">
        <v>23041</v>
      </c>
    </row>
    <row r="160" spans="1:3" x14ac:dyDescent="0.15">
      <c r="A160" s="10">
        <v>23042</v>
      </c>
      <c r="B160" s="3" t="s">
        <v>198</v>
      </c>
      <c r="C160" s="10">
        <v>23042</v>
      </c>
    </row>
    <row r="161" spans="1:3" x14ac:dyDescent="0.15">
      <c r="A161" s="10">
        <v>23051</v>
      </c>
      <c r="B161" s="3" t="s">
        <v>199</v>
      </c>
      <c r="C161" s="10">
        <v>23051</v>
      </c>
    </row>
    <row r="162" spans="1:3" x14ac:dyDescent="0.15">
      <c r="A162" s="10">
        <v>23052</v>
      </c>
      <c r="B162" s="3" t="s">
        <v>200</v>
      </c>
      <c r="C162" s="10">
        <v>23052</v>
      </c>
    </row>
    <row r="163" spans="1:3" x14ac:dyDescent="0.15">
      <c r="A163" s="11">
        <v>24010</v>
      </c>
      <c r="B163" s="3" t="s">
        <v>201</v>
      </c>
      <c r="C163" s="11">
        <v>24010</v>
      </c>
    </row>
    <row r="164" spans="1:3" x14ac:dyDescent="0.15">
      <c r="A164" s="11">
        <v>24020</v>
      </c>
      <c r="B164" s="3" t="s">
        <v>202</v>
      </c>
      <c r="C164" s="11">
        <v>24020</v>
      </c>
    </row>
    <row r="165" spans="1:3" x14ac:dyDescent="0.15">
      <c r="A165" s="11">
        <v>24030</v>
      </c>
      <c r="B165" s="3" t="s">
        <v>203</v>
      </c>
      <c r="C165" s="11">
        <v>24030</v>
      </c>
    </row>
    <row r="166" spans="1:3" x14ac:dyDescent="0.15">
      <c r="A166" s="11">
        <v>24040</v>
      </c>
      <c r="B166" s="3" t="s">
        <v>204</v>
      </c>
      <c r="C166" s="11">
        <v>24040</v>
      </c>
    </row>
    <row r="167" spans="1:3" x14ac:dyDescent="0.15">
      <c r="A167" s="11">
        <v>24050</v>
      </c>
      <c r="B167" s="3" t="s">
        <v>205</v>
      </c>
      <c r="C167" s="11">
        <v>24050</v>
      </c>
    </row>
    <row r="168" spans="1:3" x14ac:dyDescent="0.15">
      <c r="A168" s="11">
        <v>24011</v>
      </c>
      <c r="B168" s="3" t="s">
        <v>130</v>
      </c>
      <c r="C168" s="11">
        <v>24011</v>
      </c>
    </row>
    <row r="169" spans="1:3" x14ac:dyDescent="0.15">
      <c r="A169" s="11">
        <v>24012</v>
      </c>
      <c r="B169" s="3" t="s">
        <v>131</v>
      </c>
      <c r="C169" s="11">
        <v>24012</v>
      </c>
    </row>
    <row r="170" spans="1:3" x14ac:dyDescent="0.15">
      <c r="A170">
        <v>24021</v>
      </c>
      <c r="B170" s="3" t="s">
        <v>132</v>
      </c>
      <c r="C170">
        <v>24021</v>
      </c>
    </row>
    <row r="171" spans="1:3" x14ac:dyDescent="0.15">
      <c r="A171">
        <v>24022</v>
      </c>
      <c r="B171" s="3" t="s">
        <v>133</v>
      </c>
      <c r="C171">
        <v>24022</v>
      </c>
    </row>
    <row r="172" spans="1:3" x14ac:dyDescent="0.15">
      <c r="A172">
        <v>24031</v>
      </c>
      <c r="B172" s="3" t="s">
        <v>134</v>
      </c>
      <c r="C172">
        <v>24031</v>
      </c>
    </row>
    <row r="173" spans="1:3" x14ac:dyDescent="0.15">
      <c r="A173">
        <v>24032</v>
      </c>
      <c r="B173" s="3" t="s">
        <v>135</v>
      </c>
      <c r="C173">
        <v>24032</v>
      </c>
    </row>
    <row r="174" spans="1:3" x14ac:dyDescent="0.15">
      <c r="A174">
        <v>24041</v>
      </c>
      <c r="B174" s="3" t="s">
        <v>136</v>
      </c>
      <c r="C174">
        <v>24041</v>
      </c>
    </row>
    <row r="175" spans="1:3" x14ac:dyDescent="0.15">
      <c r="A175">
        <v>24042</v>
      </c>
      <c r="B175" s="3" t="s">
        <v>137</v>
      </c>
      <c r="C175">
        <v>24042</v>
      </c>
    </row>
    <row r="176" spans="1:3" x14ac:dyDescent="0.15">
      <c r="A176">
        <v>24051</v>
      </c>
      <c r="B176" s="3" t="s">
        <v>138</v>
      </c>
      <c r="C176">
        <v>24051</v>
      </c>
    </row>
    <row r="177" spans="1:3" x14ac:dyDescent="0.15">
      <c r="A177">
        <v>24052</v>
      </c>
      <c r="B177" s="3" t="s">
        <v>139</v>
      </c>
      <c r="C177">
        <v>24052</v>
      </c>
    </row>
    <row r="178" spans="1:3" x14ac:dyDescent="0.15">
      <c r="A178">
        <v>24061</v>
      </c>
      <c r="B178" s="3" t="s">
        <v>140</v>
      </c>
      <c r="C178">
        <v>24061</v>
      </c>
    </row>
    <row r="179" spans="1:3" x14ac:dyDescent="0.15">
      <c r="A179">
        <v>24062</v>
      </c>
      <c r="B179" s="3" t="s">
        <v>141</v>
      </c>
      <c r="C179">
        <v>24062</v>
      </c>
    </row>
    <row r="180" spans="1:3" x14ac:dyDescent="0.15">
      <c r="A180">
        <v>24071</v>
      </c>
      <c r="B180" s="3" t="s">
        <v>142</v>
      </c>
      <c r="C180">
        <v>24071</v>
      </c>
    </row>
    <row r="181" spans="1:3" x14ac:dyDescent="0.15">
      <c r="A181">
        <v>24072</v>
      </c>
      <c r="B181" s="3" t="s">
        <v>143</v>
      </c>
      <c r="C181">
        <v>24072</v>
      </c>
    </row>
    <row r="182" spans="1:3" x14ac:dyDescent="0.15">
      <c r="A182">
        <v>24081</v>
      </c>
      <c r="B182" s="3" t="s">
        <v>144</v>
      </c>
      <c r="C182">
        <v>24081</v>
      </c>
    </row>
    <row r="183" spans="1:3" x14ac:dyDescent="0.15">
      <c r="A183">
        <v>24082</v>
      </c>
      <c r="B183" s="3" t="s">
        <v>145</v>
      </c>
      <c r="C183">
        <v>24082</v>
      </c>
    </row>
    <row r="184" spans="1:3" x14ac:dyDescent="0.15">
      <c r="A184">
        <v>24091</v>
      </c>
      <c r="B184" s="3" t="s">
        <v>146</v>
      </c>
      <c r="C184">
        <v>24091</v>
      </c>
    </row>
    <row r="185" spans="1:3" x14ac:dyDescent="0.15">
      <c r="A185">
        <v>24092</v>
      </c>
      <c r="B185" s="3" t="s">
        <v>147</v>
      </c>
      <c r="C185">
        <v>24092</v>
      </c>
    </row>
    <row r="186" spans="1:3" x14ac:dyDescent="0.15">
      <c r="A186">
        <v>25011</v>
      </c>
      <c r="B186" s="3" t="s">
        <v>206</v>
      </c>
      <c r="C186">
        <v>25011</v>
      </c>
    </row>
    <row r="187" spans="1:3" x14ac:dyDescent="0.15">
      <c r="A187">
        <v>25012</v>
      </c>
      <c r="B187" s="3" t="s">
        <v>207</v>
      </c>
      <c r="C187">
        <v>25012</v>
      </c>
    </row>
    <row r="188" spans="1:3" x14ac:dyDescent="0.15">
      <c r="A188">
        <v>25021</v>
      </c>
      <c r="B188" s="3" t="s">
        <v>208</v>
      </c>
      <c r="C188">
        <v>25021</v>
      </c>
    </row>
    <row r="189" spans="1:3" x14ac:dyDescent="0.15">
      <c r="A189">
        <v>25022</v>
      </c>
      <c r="B189" s="3" t="s">
        <v>209</v>
      </c>
      <c r="C189">
        <v>25022</v>
      </c>
    </row>
    <row r="190" spans="1:3" x14ac:dyDescent="0.15">
      <c r="A190">
        <v>25031</v>
      </c>
      <c r="B190" s="3" t="s">
        <v>210</v>
      </c>
      <c r="C190">
        <v>25031</v>
      </c>
    </row>
    <row r="191" spans="1:3" x14ac:dyDescent="0.15">
      <c r="A191">
        <v>25032</v>
      </c>
      <c r="B191" s="3" t="s">
        <v>211</v>
      </c>
      <c r="C191">
        <v>25032</v>
      </c>
    </row>
    <row r="192" spans="1:3" x14ac:dyDescent="0.15">
      <c r="A192">
        <v>25041</v>
      </c>
      <c r="B192" s="3" t="s">
        <v>212</v>
      </c>
      <c r="C192">
        <v>25041</v>
      </c>
    </row>
    <row r="193" spans="1:3" x14ac:dyDescent="0.15">
      <c r="A193">
        <v>25042</v>
      </c>
      <c r="B193" s="3" t="s">
        <v>213</v>
      </c>
      <c r="C193">
        <v>25042</v>
      </c>
    </row>
    <row r="194" spans="1:3" x14ac:dyDescent="0.15">
      <c r="A194">
        <v>25051</v>
      </c>
      <c r="B194" s="3" t="s">
        <v>214</v>
      </c>
      <c r="C194">
        <v>25051</v>
      </c>
    </row>
    <row r="195" spans="1:3" x14ac:dyDescent="0.15">
      <c r="A195">
        <v>25052</v>
      </c>
      <c r="B195" s="3" t="s">
        <v>148</v>
      </c>
      <c r="C195">
        <v>25052</v>
      </c>
    </row>
    <row r="196" spans="1:3" x14ac:dyDescent="0.15">
      <c r="A196">
        <v>25061</v>
      </c>
      <c r="B196" s="3" t="s">
        <v>215</v>
      </c>
      <c r="C196">
        <v>25061</v>
      </c>
    </row>
    <row r="197" spans="1:3" x14ac:dyDescent="0.15">
      <c r="A197">
        <v>25062</v>
      </c>
      <c r="B197" s="3" t="s">
        <v>149</v>
      </c>
      <c r="C197">
        <v>25062</v>
      </c>
    </row>
    <row r="198" spans="1:3" x14ac:dyDescent="0.15">
      <c r="A198">
        <v>25071</v>
      </c>
      <c r="B198" s="3" t="s">
        <v>216</v>
      </c>
      <c r="C198">
        <v>25071</v>
      </c>
    </row>
    <row r="199" spans="1:3" x14ac:dyDescent="0.15">
      <c r="A199">
        <v>25072</v>
      </c>
      <c r="B199" s="3" t="s">
        <v>150</v>
      </c>
      <c r="C199">
        <v>25072</v>
      </c>
    </row>
    <row r="200" spans="1:3" x14ac:dyDescent="0.15">
      <c r="A200">
        <v>25081</v>
      </c>
      <c r="B200" s="3" t="s">
        <v>217</v>
      </c>
      <c r="C200">
        <v>25081</v>
      </c>
    </row>
    <row r="201" spans="1:3" x14ac:dyDescent="0.15">
      <c r="A201">
        <v>25082</v>
      </c>
      <c r="B201" s="3" t="s">
        <v>151</v>
      </c>
      <c r="C201">
        <v>25082</v>
      </c>
    </row>
    <row r="202" spans="1:3" x14ac:dyDescent="0.15">
      <c r="A202">
        <v>26001</v>
      </c>
      <c r="B202" s="3" t="s">
        <v>218</v>
      </c>
      <c r="C202">
        <v>26001</v>
      </c>
    </row>
    <row r="203" spans="1:3" x14ac:dyDescent="0.15">
      <c r="A203">
        <v>26002</v>
      </c>
      <c r="B203" s="3" t="s">
        <v>152</v>
      </c>
      <c r="C203">
        <v>26002</v>
      </c>
    </row>
    <row r="204" spans="1:3" x14ac:dyDescent="0.15">
      <c r="A204">
        <v>26003</v>
      </c>
      <c r="B204" s="3" t="s">
        <v>153</v>
      </c>
      <c r="C204">
        <v>26003</v>
      </c>
    </row>
    <row r="205" spans="1:3" x14ac:dyDescent="0.15">
      <c r="A205">
        <v>27011</v>
      </c>
      <c r="B205" s="3" t="s">
        <v>219</v>
      </c>
      <c r="C205">
        <v>27011</v>
      </c>
    </row>
    <row r="206" spans="1:3" x14ac:dyDescent="0.15">
      <c r="A206">
        <v>27012</v>
      </c>
      <c r="B206" s="3" t="s">
        <v>154</v>
      </c>
      <c r="C206">
        <v>27012</v>
      </c>
    </row>
    <row r="207" spans="1:3" x14ac:dyDescent="0.15">
      <c r="A207">
        <v>27013</v>
      </c>
      <c r="B207" s="3" t="s">
        <v>155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220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156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157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221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158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159</v>
      </c>
      <c r="C213">
        <f t="shared" si="1"/>
        <v>27033</v>
      </c>
    </row>
    <row r="214" spans="1:3" x14ac:dyDescent="0.15">
      <c r="A214">
        <v>28001</v>
      </c>
      <c r="B214" s="3" t="s">
        <v>222</v>
      </c>
      <c r="C214">
        <v>28001</v>
      </c>
    </row>
    <row r="215" spans="1:3" x14ac:dyDescent="0.15">
      <c r="A215">
        <v>29001</v>
      </c>
      <c r="B215" s="3" t="s">
        <v>223</v>
      </c>
      <c r="C215">
        <v>29001</v>
      </c>
    </row>
    <row r="216" spans="1:3" x14ac:dyDescent="0.15">
      <c r="A216">
        <v>29002</v>
      </c>
      <c r="B216" s="3" t="s">
        <v>224</v>
      </c>
      <c r="C216">
        <v>29002</v>
      </c>
    </row>
    <row r="217" spans="1:3" x14ac:dyDescent="0.15">
      <c r="A217">
        <v>29003</v>
      </c>
      <c r="B217" s="3" t="s">
        <v>225</v>
      </c>
      <c r="C217">
        <v>29003</v>
      </c>
    </row>
    <row r="218" spans="1:3" x14ac:dyDescent="0.15">
      <c r="A218">
        <v>40001</v>
      </c>
      <c r="B218" t="s">
        <v>510</v>
      </c>
      <c r="C218">
        <v>40001</v>
      </c>
    </row>
    <row r="219" spans="1:3" x14ac:dyDescent="0.15">
      <c r="A219">
        <v>40002</v>
      </c>
      <c r="B219" t="s">
        <v>511</v>
      </c>
      <c r="C219">
        <v>40002</v>
      </c>
    </row>
    <row r="220" spans="1:3" x14ac:dyDescent="0.15">
      <c r="A220">
        <v>40003</v>
      </c>
      <c r="B220" t="s">
        <v>512</v>
      </c>
      <c r="C220">
        <v>40003</v>
      </c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7" sqref="A7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87</v>
      </c>
      <c r="B2" s="4" t="s">
        <v>91</v>
      </c>
      <c r="C2" s="4"/>
    </row>
    <row r="3" spans="1:3" x14ac:dyDescent="0.15">
      <c r="A3" t="s">
        <v>164</v>
      </c>
      <c r="B3" s="4" t="s">
        <v>167</v>
      </c>
    </row>
    <row r="4" spans="1:3" x14ac:dyDescent="0.15">
      <c r="A4" t="s">
        <v>281</v>
      </c>
      <c r="B4" s="4" t="s">
        <v>283</v>
      </c>
    </row>
    <row r="5" spans="1:3" x14ac:dyDescent="0.15">
      <c r="A5" t="s">
        <v>282</v>
      </c>
      <c r="B5" s="4" t="s">
        <v>284</v>
      </c>
    </row>
    <row r="6" spans="1:3" x14ac:dyDescent="0.15">
      <c r="A6" t="s">
        <v>518</v>
      </c>
      <c r="B6" s="4" t="s">
        <v>519</v>
      </c>
    </row>
    <row r="7" spans="1:3" x14ac:dyDescent="0.15">
      <c r="A7" t="s">
        <v>520</v>
      </c>
      <c r="B7" s="4" t="s">
        <v>521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1" workbookViewId="0">
      <selection activeCell="D29" sqref="D29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408</v>
      </c>
      <c r="C1" t="s">
        <v>416</v>
      </c>
      <c r="D1" t="s">
        <v>415</v>
      </c>
      <c r="E1" t="s">
        <v>162</v>
      </c>
    </row>
    <row r="2" spans="1:29" x14ac:dyDescent="0.15">
      <c r="B2" t="s">
        <v>409</v>
      </c>
      <c r="C2" t="s">
        <v>412</v>
      </c>
      <c r="D2">
        <v>1</v>
      </c>
      <c r="E2">
        <v>10</v>
      </c>
    </row>
    <row r="3" spans="1:29" x14ac:dyDescent="0.15">
      <c r="C3" t="s">
        <v>413</v>
      </c>
      <c r="D3">
        <v>1</v>
      </c>
      <c r="E3">
        <v>10</v>
      </c>
    </row>
    <row r="5" spans="1:29" x14ac:dyDescent="0.15">
      <c r="C5" t="s">
        <v>414</v>
      </c>
      <c r="D5">
        <v>1</v>
      </c>
      <c r="E5">
        <v>10</v>
      </c>
    </row>
    <row r="6" spans="1:29" x14ac:dyDescent="0.15">
      <c r="R6" t="s">
        <v>466</v>
      </c>
      <c r="S6" t="str">
        <f t="shared" ref="S6:S27" si="0">VLOOKUP(R6,M:N,2,FALSE)</f>
        <v>洛克</v>
      </c>
    </row>
    <row r="7" spans="1:29" x14ac:dyDescent="0.15">
      <c r="C7" t="s">
        <v>417</v>
      </c>
      <c r="D7">
        <v>1</v>
      </c>
      <c r="E7">
        <v>20</v>
      </c>
      <c r="R7" t="s">
        <v>467</v>
      </c>
      <c r="S7" t="str">
        <f t="shared" si="0"/>
        <v>尤朵拉</v>
      </c>
      <c r="U7" s="1" t="s">
        <v>230</v>
      </c>
      <c r="AA7" t="s">
        <v>285</v>
      </c>
      <c r="AC7" t="s">
        <v>491</v>
      </c>
    </row>
    <row r="8" spans="1:29" x14ac:dyDescent="0.15">
      <c r="R8" t="s">
        <v>468</v>
      </c>
      <c r="S8" t="str">
        <f t="shared" si="0"/>
        <v>莉莉丝</v>
      </c>
      <c r="U8" s="1" t="s">
        <v>248</v>
      </c>
      <c r="AA8" t="s">
        <v>286</v>
      </c>
      <c r="AC8" t="s">
        <v>492</v>
      </c>
    </row>
    <row r="9" spans="1:29" x14ac:dyDescent="0.15">
      <c r="C9" t="s">
        <v>431</v>
      </c>
      <c r="D9">
        <v>1</v>
      </c>
      <c r="E9">
        <v>20</v>
      </c>
      <c r="R9" t="s">
        <v>469</v>
      </c>
      <c r="S9" t="e">
        <f t="shared" si="0"/>
        <v>#N/A</v>
      </c>
      <c r="U9" s="1" t="s">
        <v>249</v>
      </c>
      <c r="AA9" t="s">
        <v>287</v>
      </c>
      <c r="AC9" t="s">
        <v>493</v>
      </c>
    </row>
    <row r="10" spans="1:29" x14ac:dyDescent="0.15">
      <c r="R10" t="s">
        <v>470</v>
      </c>
      <c r="S10" t="e">
        <f t="shared" si="0"/>
        <v>#N/A</v>
      </c>
      <c r="U10" t="s">
        <v>250</v>
      </c>
      <c r="AA10" t="s">
        <v>288</v>
      </c>
      <c r="AC10" t="s">
        <v>494</v>
      </c>
    </row>
    <row r="11" spans="1:29" x14ac:dyDescent="0.15">
      <c r="C11" t="s">
        <v>424</v>
      </c>
      <c r="D11">
        <v>1000</v>
      </c>
      <c r="E11">
        <v>30</v>
      </c>
      <c r="J11" s="13" t="s">
        <v>434</v>
      </c>
      <c r="K11" s="13" t="s">
        <v>459</v>
      </c>
      <c r="N11" s="13" t="s">
        <v>434</v>
      </c>
      <c r="R11" t="s">
        <v>471</v>
      </c>
      <c r="S11" t="str">
        <f t="shared" si="0"/>
        <v>艾德蒙</v>
      </c>
      <c r="U11" s="1" t="s">
        <v>251</v>
      </c>
      <c r="AA11" t="s">
        <v>289</v>
      </c>
      <c r="AC11" t="s">
        <v>495</v>
      </c>
    </row>
    <row r="12" spans="1:29" x14ac:dyDescent="0.15">
      <c r="J12" s="13" t="s">
        <v>435</v>
      </c>
      <c r="K12" s="13" t="s">
        <v>459</v>
      </c>
      <c r="N12" s="13" t="s">
        <v>435</v>
      </c>
      <c r="R12" t="s">
        <v>472</v>
      </c>
      <c r="S12" t="str">
        <f t="shared" si="0"/>
        <v>吉拉</v>
      </c>
      <c r="U12" s="1" t="s">
        <v>241</v>
      </c>
      <c r="AA12" t="s">
        <v>290</v>
      </c>
      <c r="AC12" t="s">
        <v>496</v>
      </c>
    </row>
    <row r="13" spans="1:29" x14ac:dyDescent="0.15">
      <c r="J13" s="13" t="s">
        <v>436</v>
      </c>
      <c r="K13" s="13" t="s">
        <v>459</v>
      </c>
      <c r="N13" s="13" t="s">
        <v>436</v>
      </c>
      <c r="R13" t="s">
        <v>473</v>
      </c>
      <c r="S13" t="str">
        <f t="shared" si="0"/>
        <v>修</v>
      </c>
      <c r="U13" s="1" t="s">
        <v>231</v>
      </c>
      <c r="W13" t="s">
        <v>235</v>
      </c>
      <c r="X13">
        <v>1</v>
      </c>
      <c r="Y13" t="str">
        <f>W13&amp;X13</f>
        <v>反击1</v>
      </c>
      <c r="AA13" t="s">
        <v>291</v>
      </c>
    </row>
    <row r="14" spans="1:29" x14ac:dyDescent="0.15">
      <c r="J14" s="14" t="s">
        <v>161</v>
      </c>
      <c r="K14" s="13" t="s">
        <v>460</v>
      </c>
      <c r="L14">
        <v>1</v>
      </c>
      <c r="M14" t="str">
        <f>K14&amp;L14</f>
        <v>绿1</v>
      </c>
      <c r="N14" s="14" t="s">
        <v>161</v>
      </c>
      <c r="R14" t="s">
        <v>474</v>
      </c>
      <c r="S14" t="str">
        <f t="shared" si="0"/>
        <v>贝蒂</v>
      </c>
      <c r="U14" s="1" t="s">
        <v>252</v>
      </c>
      <c r="W14" t="s">
        <v>236</v>
      </c>
      <c r="X14">
        <v>1</v>
      </c>
      <c r="Y14" t="str">
        <f t="shared" ref="Y14:Y21" si="1">W14&amp;X14</f>
        <v>连击1</v>
      </c>
      <c r="AA14" t="s">
        <v>292</v>
      </c>
    </row>
    <row r="15" spans="1:29" x14ac:dyDescent="0.15">
      <c r="J15" s="15" t="s">
        <v>437</v>
      </c>
      <c r="K15" s="13" t="s">
        <v>460</v>
      </c>
      <c r="L15">
        <v>2</v>
      </c>
      <c r="M15" t="str">
        <f t="shared" ref="M15:M32" si="2">K15&amp;L15</f>
        <v>绿2</v>
      </c>
      <c r="N15" s="15" t="s">
        <v>437</v>
      </c>
      <c r="R15" t="s">
        <v>475</v>
      </c>
      <c r="S15" t="e">
        <f t="shared" si="0"/>
        <v>#N/A</v>
      </c>
      <c r="U15" s="1" t="s">
        <v>253</v>
      </c>
      <c r="W15" t="s">
        <v>237</v>
      </c>
      <c r="X15">
        <v>1</v>
      </c>
      <c r="Y15" t="str">
        <f t="shared" si="1"/>
        <v>命中1</v>
      </c>
      <c r="AA15" t="s">
        <v>293</v>
      </c>
    </row>
    <row r="16" spans="1:29" x14ac:dyDescent="0.15">
      <c r="J16" s="15" t="s">
        <v>160</v>
      </c>
      <c r="K16" s="13" t="s">
        <v>460</v>
      </c>
      <c r="L16">
        <v>3</v>
      </c>
      <c r="M16" t="str">
        <f t="shared" si="2"/>
        <v>绿3</v>
      </c>
      <c r="N16" s="15" t="s">
        <v>160</v>
      </c>
      <c r="R16" t="s">
        <v>476</v>
      </c>
      <c r="S16" t="str">
        <f t="shared" si="0"/>
        <v>伊芙</v>
      </c>
      <c r="U16" s="1" t="s">
        <v>254</v>
      </c>
      <c r="W16" t="s">
        <v>488</v>
      </c>
      <c r="X16">
        <v>1</v>
      </c>
      <c r="Y16" t="str">
        <f t="shared" si="1"/>
        <v>破甲1</v>
      </c>
      <c r="AA16" t="s">
        <v>294</v>
      </c>
    </row>
    <row r="17" spans="2:27" x14ac:dyDescent="0.15">
      <c r="J17" s="15" t="s">
        <v>438</v>
      </c>
      <c r="K17" s="13" t="s">
        <v>461</v>
      </c>
      <c r="L17">
        <v>1</v>
      </c>
      <c r="M17" t="str">
        <f t="shared" si="2"/>
        <v>蓝1</v>
      </c>
      <c r="N17" s="15" t="s">
        <v>438</v>
      </c>
      <c r="R17" t="s">
        <v>477</v>
      </c>
      <c r="S17" t="str">
        <f t="shared" si="0"/>
        <v>碧翠丝</v>
      </c>
      <c r="U17" s="1" t="s">
        <v>242</v>
      </c>
      <c r="W17" t="s">
        <v>240</v>
      </c>
      <c r="X17">
        <v>1</v>
      </c>
      <c r="Y17" t="str">
        <f t="shared" si="1"/>
        <v>免伤1</v>
      </c>
      <c r="AA17" t="s">
        <v>295</v>
      </c>
    </row>
    <row r="18" spans="2:27" x14ac:dyDescent="0.15">
      <c r="J18" s="15" t="s">
        <v>439</v>
      </c>
      <c r="K18" s="13" t="s">
        <v>461</v>
      </c>
      <c r="L18">
        <v>2</v>
      </c>
      <c r="M18" t="str">
        <f t="shared" si="2"/>
        <v>蓝2</v>
      </c>
      <c r="N18" s="15" t="s">
        <v>439</v>
      </c>
      <c r="R18" t="s">
        <v>478</v>
      </c>
      <c r="S18" t="str">
        <f t="shared" si="0"/>
        <v>尤尼丝</v>
      </c>
      <c r="U18" s="1" t="s">
        <v>255</v>
      </c>
      <c r="W18" t="s">
        <v>489</v>
      </c>
      <c r="X18">
        <v>1</v>
      </c>
      <c r="Y18" t="str">
        <f t="shared" si="1"/>
        <v>暴击1</v>
      </c>
      <c r="AA18" t="s">
        <v>296</v>
      </c>
    </row>
    <row r="19" spans="2:27" x14ac:dyDescent="0.15">
      <c r="J19" s="15" t="s">
        <v>440</v>
      </c>
      <c r="K19" s="13" t="s">
        <v>461</v>
      </c>
      <c r="L19">
        <v>3</v>
      </c>
      <c r="M19" t="str">
        <f t="shared" si="2"/>
        <v>蓝3</v>
      </c>
      <c r="N19" s="15" t="s">
        <v>440</v>
      </c>
      <c r="R19" t="s">
        <v>479</v>
      </c>
      <c r="S19" t="str">
        <f t="shared" si="0"/>
        <v>尼尔斯</v>
      </c>
      <c r="U19" s="1" t="s">
        <v>232</v>
      </c>
      <c r="W19" t="s">
        <v>490</v>
      </c>
      <c r="X19">
        <v>1</v>
      </c>
      <c r="Y19" t="str">
        <f t="shared" si="1"/>
        <v>回避1</v>
      </c>
      <c r="AA19" t="s">
        <v>297</v>
      </c>
    </row>
    <row r="20" spans="2:27" x14ac:dyDescent="0.15">
      <c r="J20" s="14" t="s">
        <v>441</v>
      </c>
      <c r="K20" s="13" t="s">
        <v>461</v>
      </c>
      <c r="L20">
        <v>4</v>
      </c>
      <c r="M20" t="str">
        <f t="shared" si="2"/>
        <v>蓝4</v>
      </c>
      <c r="N20" s="14" t="s">
        <v>441</v>
      </c>
      <c r="R20" t="s">
        <v>480</v>
      </c>
      <c r="S20" t="str">
        <f t="shared" si="0"/>
        <v>柯拉</v>
      </c>
      <c r="U20" s="1" t="s">
        <v>256</v>
      </c>
      <c r="W20" t="s">
        <v>238</v>
      </c>
      <c r="X20">
        <v>1</v>
      </c>
      <c r="Y20" t="str">
        <f t="shared" si="1"/>
        <v>格挡1</v>
      </c>
      <c r="AA20" t="s">
        <v>298</v>
      </c>
    </row>
    <row r="21" spans="2:27" x14ac:dyDescent="0.15">
      <c r="J21" s="15" t="s">
        <v>442</v>
      </c>
      <c r="K21" s="13" t="s">
        <v>462</v>
      </c>
      <c r="L21">
        <v>1</v>
      </c>
      <c r="M21" t="str">
        <f t="shared" si="2"/>
        <v>紫1</v>
      </c>
      <c r="N21" s="15" t="s">
        <v>442</v>
      </c>
      <c r="R21" t="s">
        <v>487</v>
      </c>
      <c r="S21" t="str">
        <f t="shared" si="0"/>
        <v>艾琳</v>
      </c>
      <c r="U21" s="1" t="s">
        <v>257</v>
      </c>
      <c r="W21" t="s">
        <v>239</v>
      </c>
      <c r="X21">
        <v>1</v>
      </c>
      <c r="Y21" t="str">
        <f t="shared" si="1"/>
        <v>爆伤1</v>
      </c>
      <c r="AA21" t="s">
        <v>299</v>
      </c>
    </row>
    <row r="22" spans="2:27" x14ac:dyDescent="0.15">
      <c r="J22" s="15" t="s">
        <v>443</v>
      </c>
      <c r="K22" s="13" t="s">
        <v>462</v>
      </c>
      <c r="L22">
        <v>6</v>
      </c>
      <c r="M22" t="str">
        <f t="shared" si="2"/>
        <v>紫6</v>
      </c>
      <c r="N22" s="15" t="s">
        <v>443</v>
      </c>
      <c r="R22" t="s">
        <v>481</v>
      </c>
      <c r="S22" t="str">
        <f t="shared" si="0"/>
        <v>珍妮芙</v>
      </c>
      <c r="U22" s="1" t="s">
        <v>243</v>
      </c>
      <c r="AA22" t="s">
        <v>300</v>
      </c>
    </row>
    <row r="23" spans="2:27" x14ac:dyDescent="0.15">
      <c r="B23" t="s">
        <v>410</v>
      </c>
      <c r="C23" t="s">
        <v>412</v>
      </c>
      <c r="D23">
        <v>5</v>
      </c>
      <c r="E23">
        <v>9</v>
      </c>
      <c r="J23" s="14" t="s">
        <v>444</v>
      </c>
      <c r="K23" s="13" t="s">
        <v>462</v>
      </c>
      <c r="L23">
        <v>2</v>
      </c>
      <c r="M23" t="str">
        <f t="shared" si="2"/>
        <v>紫2</v>
      </c>
      <c r="N23" s="14" t="s">
        <v>444</v>
      </c>
      <c r="R23" t="s">
        <v>482</v>
      </c>
      <c r="S23" t="str">
        <f t="shared" si="0"/>
        <v>霍尔</v>
      </c>
      <c r="U23" s="1" t="s">
        <v>258</v>
      </c>
      <c r="AA23" t="s">
        <v>301</v>
      </c>
    </row>
    <row r="24" spans="2:27" x14ac:dyDescent="0.15">
      <c r="C24" t="s">
        <v>413</v>
      </c>
      <c r="D24">
        <v>5</v>
      </c>
      <c r="E24">
        <v>10</v>
      </c>
      <c r="J24" s="14" t="s">
        <v>445</v>
      </c>
      <c r="K24" s="13" t="s">
        <v>462</v>
      </c>
      <c r="L24">
        <v>3</v>
      </c>
      <c r="M24" t="str">
        <f t="shared" si="2"/>
        <v>紫3</v>
      </c>
      <c r="N24" s="14" t="s">
        <v>445</v>
      </c>
      <c r="R24" t="s">
        <v>483</v>
      </c>
      <c r="S24" t="str">
        <f t="shared" si="0"/>
        <v>伊西多</v>
      </c>
      <c r="U24" s="1" t="s">
        <v>259</v>
      </c>
      <c r="AA24" t="s">
        <v>302</v>
      </c>
    </row>
    <row r="25" spans="2:27" x14ac:dyDescent="0.15">
      <c r="C25" t="s">
        <v>418</v>
      </c>
      <c r="D25">
        <v>5</v>
      </c>
      <c r="E25">
        <v>10</v>
      </c>
      <c r="F25">
        <v>35</v>
      </c>
      <c r="J25" s="15" t="s">
        <v>446</v>
      </c>
      <c r="K25" s="13" t="s">
        <v>462</v>
      </c>
      <c r="L25">
        <v>4</v>
      </c>
      <c r="M25" t="str">
        <f t="shared" si="2"/>
        <v>紫4</v>
      </c>
      <c r="N25" s="15" t="s">
        <v>446</v>
      </c>
      <c r="R25" t="s">
        <v>484</v>
      </c>
      <c r="S25" t="str">
        <f t="shared" si="0"/>
        <v>娜塔莎</v>
      </c>
      <c r="U25" s="1" t="s">
        <v>233</v>
      </c>
      <c r="AA25" t="s">
        <v>303</v>
      </c>
    </row>
    <row r="26" spans="2:27" x14ac:dyDescent="0.15">
      <c r="C26" t="s">
        <v>419</v>
      </c>
      <c r="D26">
        <v>1</v>
      </c>
      <c r="E26">
        <v>5</v>
      </c>
      <c r="J26" s="14" t="s">
        <v>447</v>
      </c>
      <c r="K26" s="13" t="s">
        <v>462</v>
      </c>
      <c r="L26">
        <v>5</v>
      </c>
      <c r="M26" t="str">
        <f t="shared" si="2"/>
        <v>紫5</v>
      </c>
      <c r="N26" s="14" t="s">
        <v>447</v>
      </c>
      <c r="R26" t="s">
        <v>485</v>
      </c>
      <c r="S26" t="str">
        <f t="shared" si="0"/>
        <v>爱茉莉</v>
      </c>
      <c r="U26" s="1" t="s">
        <v>260</v>
      </c>
      <c r="AA26" t="s">
        <v>304</v>
      </c>
    </row>
    <row r="27" spans="2:27" x14ac:dyDescent="0.15">
      <c r="C27" t="s">
        <v>420</v>
      </c>
      <c r="D27">
        <v>1</v>
      </c>
      <c r="E27">
        <v>1</v>
      </c>
      <c r="J27" s="14" t="s">
        <v>448</v>
      </c>
      <c r="K27" s="13" t="s">
        <v>463</v>
      </c>
      <c r="L27">
        <v>1</v>
      </c>
      <c r="M27" t="str">
        <f t="shared" si="2"/>
        <v>橙1</v>
      </c>
      <c r="N27" s="14" t="s">
        <v>448</v>
      </c>
      <c r="R27" t="s">
        <v>486</v>
      </c>
      <c r="S27" t="str">
        <f t="shared" si="0"/>
        <v>国王</v>
      </c>
      <c r="U27" s="1" t="s">
        <v>261</v>
      </c>
      <c r="AA27" t="s">
        <v>305</v>
      </c>
    </row>
    <row r="28" spans="2:27" x14ac:dyDescent="0.15">
      <c r="J28" s="14" t="s">
        <v>449</v>
      </c>
      <c r="K28" s="13" t="s">
        <v>463</v>
      </c>
      <c r="L28">
        <v>2</v>
      </c>
      <c r="M28" t="str">
        <f t="shared" si="2"/>
        <v>橙2</v>
      </c>
      <c r="N28" s="14" t="s">
        <v>449</v>
      </c>
      <c r="U28" s="1" t="s">
        <v>262</v>
      </c>
      <c r="AA28" t="s">
        <v>306</v>
      </c>
    </row>
    <row r="29" spans="2:27" x14ac:dyDescent="0.15">
      <c r="C29" t="s">
        <v>465</v>
      </c>
      <c r="D29">
        <v>1</v>
      </c>
      <c r="E29">
        <v>5</v>
      </c>
      <c r="F29">
        <v>5</v>
      </c>
      <c r="J29" s="14" t="s">
        <v>450</v>
      </c>
      <c r="K29" s="13" t="s">
        <v>464</v>
      </c>
      <c r="L29">
        <v>1</v>
      </c>
      <c r="M29" t="str">
        <f t="shared" si="2"/>
        <v>红1</v>
      </c>
      <c r="N29" s="14" t="s">
        <v>450</v>
      </c>
      <c r="U29" s="1" t="s">
        <v>263</v>
      </c>
      <c r="AA29" t="s">
        <v>307</v>
      </c>
    </row>
    <row r="30" spans="2:27" x14ac:dyDescent="0.15">
      <c r="J30" s="16" t="s">
        <v>451</v>
      </c>
      <c r="K30" s="13" t="s">
        <v>463</v>
      </c>
      <c r="L30">
        <v>3</v>
      </c>
      <c r="M30" t="str">
        <f t="shared" si="2"/>
        <v>橙3</v>
      </c>
      <c r="N30" s="16" t="s">
        <v>451</v>
      </c>
      <c r="U30" s="1" t="s">
        <v>264</v>
      </c>
      <c r="AA30" t="s">
        <v>308</v>
      </c>
    </row>
    <row r="31" spans="2:27" x14ac:dyDescent="0.15">
      <c r="C31" t="s">
        <v>421</v>
      </c>
      <c r="D31">
        <v>1</v>
      </c>
      <c r="E31">
        <v>10</v>
      </c>
      <c r="J31" s="16" t="s">
        <v>452</v>
      </c>
      <c r="K31" s="13" t="s">
        <v>463</v>
      </c>
      <c r="L31">
        <v>4</v>
      </c>
      <c r="M31" t="str">
        <f t="shared" si="2"/>
        <v>橙4</v>
      </c>
      <c r="N31" s="16" t="s">
        <v>452</v>
      </c>
      <c r="U31" s="1" t="s">
        <v>234</v>
      </c>
      <c r="AA31" t="s">
        <v>309</v>
      </c>
    </row>
    <row r="32" spans="2:27" x14ac:dyDescent="0.15">
      <c r="C32" t="s">
        <v>422</v>
      </c>
      <c r="D32">
        <v>1</v>
      </c>
      <c r="E32">
        <v>5</v>
      </c>
      <c r="F32">
        <v>20</v>
      </c>
      <c r="J32" s="14" t="s">
        <v>453</v>
      </c>
      <c r="K32" s="13" t="s">
        <v>463</v>
      </c>
      <c r="L32">
        <v>5</v>
      </c>
      <c r="M32" t="str">
        <f t="shared" si="2"/>
        <v>橙5</v>
      </c>
      <c r="N32" s="14" t="s">
        <v>453</v>
      </c>
      <c r="U32" s="1" t="s">
        <v>244</v>
      </c>
      <c r="AA32" t="s">
        <v>310</v>
      </c>
    </row>
    <row r="33" spans="3:27" x14ac:dyDescent="0.15">
      <c r="C33" t="s">
        <v>423</v>
      </c>
      <c r="D33">
        <v>1</v>
      </c>
      <c r="E33">
        <v>5</v>
      </c>
      <c r="J33" s="17" t="s">
        <v>454</v>
      </c>
      <c r="K33" s="13" t="s">
        <v>463</v>
      </c>
      <c r="N33" s="17" t="s">
        <v>454</v>
      </c>
      <c r="U33" s="1" t="s">
        <v>265</v>
      </c>
      <c r="AA33" t="s">
        <v>311</v>
      </c>
    </row>
    <row r="34" spans="3:27" x14ac:dyDescent="0.15">
      <c r="J34" s="17" t="s">
        <v>455</v>
      </c>
      <c r="K34" s="13" t="s">
        <v>463</v>
      </c>
      <c r="N34" s="17" t="s">
        <v>455</v>
      </c>
      <c r="U34" t="s">
        <v>266</v>
      </c>
      <c r="AA34" t="s">
        <v>312</v>
      </c>
    </row>
    <row r="35" spans="3:27" x14ac:dyDescent="0.15">
      <c r="C35" t="s">
        <v>417</v>
      </c>
      <c r="D35">
        <v>1</v>
      </c>
      <c r="E35">
        <v>5</v>
      </c>
      <c r="F35">
        <v>15</v>
      </c>
      <c r="J35" s="17" t="s">
        <v>456</v>
      </c>
      <c r="K35" s="13" t="s">
        <v>463</v>
      </c>
      <c r="N35" s="17" t="s">
        <v>456</v>
      </c>
      <c r="U35" t="s">
        <v>267</v>
      </c>
      <c r="AA35" t="s">
        <v>313</v>
      </c>
    </row>
    <row r="36" spans="3:27" x14ac:dyDescent="0.15">
      <c r="C36" t="s">
        <v>425</v>
      </c>
      <c r="D36">
        <v>1</v>
      </c>
      <c r="E36">
        <v>5</v>
      </c>
      <c r="J36" s="17" t="s">
        <v>457</v>
      </c>
      <c r="K36" s="13" t="s">
        <v>463</v>
      </c>
      <c r="N36" s="17" t="s">
        <v>457</v>
      </c>
      <c r="U36" t="s">
        <v>268</v>
      </c>
      <c r="AA36" t="s">
        <v>314</v>
      </c>
    </row>
    <row r="37" spans="3:27" x14ac:dyDescent="0.15">
      <c r="C37" t="s">
        <v>426</v>
      </c>
      <c r="D37">
        <v>1</v>
      </c>
      <c r="E37">
        <v>5</v>
      </c>
      <c r="J37" s="17" t="s">
        <v>458</v>
      </c>
      <c r="K37" s="13" t="s">
        <v>463</v>
      </c>
      <c r="N37" s="17" t="s">
        <v>458</v>
      </c>
      <c r="U37" t="s">
        <v>245</v>
      </c>
      <c r="AA37" t="s">
        <v>315</v>
      </c>
    </row>
    <row r="38" spans="3:27" x14ac:dyDescent="0.15">
      <c r="J38" s="18"/>
      <c r="N38" s="18"/>
      <c r="U38" t="s">
        <v>269</v>
      </c>
      <c r="AA38" t="s">
        <v>316</v>
      </c>
    </row>
    <row r="39" spans="3:27" x14ac:dyDescent="0.15">
      <c r="U39" t="s">
        <v>270</v>
      </c>
      <c r="AA39" t="s">
        <v>317</v>
      </c>
    </row>
    <row r="40" spans="3:27" x14ac:dyDescent="0.15">
      <c r="C40" t="s">
        <v>431</v>
      </c>
      <c r="D40">
        <v>1</v>
      </c>
      <c r="E40">
        <v>6</v>
      </c>
      <c r="U40" t="s">
        <v>271</v>
      </c>
      <c r="AA40" t="s">
        <v>318</v>
      </c>
    </row>
    <row r="41" spans="3:27" x14ac:dyDescent="0.15">
      <c r="C41" t="s">
        <v>432</v>
      </c>
      <c r="D41">
        <v>1</v>
      </c>
      <c r="E41">
        <v>5</v>
      </c>
      <c r="F41">
        <v>15</v>
      </c>
      <c r="U41" t="s">
        <v>272</v>
      </c>
      <c r="AA41" t="s">
        <v>319</v>
      </c>
    </row>
    <row r="42" spans="3:27" x14ac:dyDescent="0.15">
      <c r="C42" t="s">
        <v>433</v>
      </c>
      <c r="D42">
        <v>1</v>
      </c>
      <c r="E42">
        <v>3</v>
      </c>
      <c r="U42" t="s">
        <v>246</v>
      </c>
      <c r="AA42" t="s">
        <v>320</v>
      </c>
    </row>
    <row r="43" spans="3:27" x14ac:dyDescent="0.15">
      <c r="C43" t="s">
        <v>497</v>
      </c>
      <c r="D43">
        <v>1</v>
      </c>
      <c r="E43">
        <v>1</v>
      </c>
      <c r="U43" t="s">
        <v>273</v>
      </c>
      <c r="AA43" t="s">
        <v>321</v>
      </c>
    </row>
    <row r="44" spans="3:27" x14ac:dyDescent="0.15">
      <c r="U44" t="s">
        <v>274</v>
      </c>
      <c r="AA44" t="s">
        <v>322</v>
      </c>
    </row>
    <row r="45" spans="3:27" x14ac:dyDescent="0.15">
      <c r="U45" t="s">
        <v>275</v>
      </c>
      <c r="AA45" t="s">
        <v>323</v>
      </c>
    </row>
    <row r="46" spans="3:27" x14ac:dyDescent="0.15">
      <c r="C46" t="s">
        <v>424</v>
      </c>
      <c r="D46">
        <v>5000</v>
      </c>
      <c r="E46">
        <v>10</v>
      </c>
      <c r="F46">
        <v>10</v>
      </c>
      <c r="U46" t="s">
        <v>276</v>
      </c>
      <c r="AA46" t="s">
        <v>324</v>
      </c>
    </row>
    <row r="47" spans="3:27" x14ac:dyDescent="0.15">
      <c r="U47" t="s">
        <v>247</v>
      </c>
      <c r="AA47" t="s">
        <v>325</v>
      </c>
    </row>
    <row r="48" spans="3:27" x14ac:dyDescent="0.15">
      <c r="U48" t="s">
        <v>277</v>
      </c>
      <c r="AA48" t="s">
        <v>326</v>
      </c>
    </row>
    <row r="49" spans="2:27" x14ac:dyDescent="0.15">
      <c r="U49" t="s">
        <v>278</v>
      </c>
      <c r="AA49" t="s">
        <v>327</v>
      </c>
    </row>
    <row r="50" spans="2:27" x14ac:dyDescent="0.15">
      <c r="B50" t="s">
        <v>411</v>
      </c>
      <c r="C50" t="s">
        <v>427</v>
      </c>
      <c r="E50">
        <v>30</v>
      </c>
      <c r="U50" t="s">
        <v>279</v>
      </c>
      <c r="AA50" t="s">
        <v>328</v>
      </c>
    </row>
    <row r="51" spans="2:27" x14ac:dyDescent="0.15">
      <c r="C51" t="s">
        <v>428</v>
      </c>
      <c r="E51">
        <v>50</v>
      </c>
      <c r="U51" t="s">
        <v>280</v>
      </c>
      <c r="AA51" t="s">
        <v>329</v>
      </c>
    </row>
    <row r="52" spans="2:27" x14ac:dyDescent="0.15">
      <c r="C52" t="s">
        <v>429</v>
      </c>
      <c r="E52">
        <v>20</v>
      </c>
      <c r="AA52" t="s">
        <v>330</v>
      </c>
    </row>
    <row r="53" spans="2:27" x14ac:dyDescent="0.15">
      <c r="C53" t="s">
        <v>430</v>
      </c>
      <c r="E53">
        <v>5</v>
      </c>
      <c r="AA53" t="s">
        <v>331</v>
      </c>
    </row>
    <row r="54" spans="2:27" x14ac:dyDescent="0.15">
      <c r="AA54" t="s">
        <v>332</v>
      </c>
    </row>
    <row r="55" spans="2:27" x14ac:dyDescent="0.15">
      <c r="AA55" t="s">
        <v>333</v>
      </c>
    </row>
    <row r="56" spans="2:27" x14ac:dyDescent="0.15">
      <c r="AA56" t="s">
        <v>334</v>
      </c>
    </row>
    <row r="57" spans="2:27" x14ac:dyDescent="0.15">
      <c r="AA57" t="s">
        <v>335</v>
      </c>
    </row>
    <row r="58" spans="2:27" x14ac:dyDescent="0.15">
      <c r="AA58" t="s">
        <v>336</v>
      </c>
    </row>
    <row r="59" spans="2:27" x14ac:dyDescent="0.15">
      <c r="AA59" t="s">
        <v>337</v>
      </c>
    </row>
    <row r="60" spans="2:27" x14ac:dyDescent="0.15">
      <c r="AA60" t="s">
        <v>338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2017-09-22T07:52:08Z</dcterms:modified>
</cp:coreProperties>
</file>