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羁绊支援辅助表/"/>
    </mc:Choice>
  </mc:AlternateContent>
  <bookViews>
    <workbookView xWindow="28800" yWindow="460" windowWidth="38400" windowHeight="21140" tabRatio="500" activeTab="6"/>
  </bookViews>
  <sheets>
    <sheet name="羁绊输出" sheetId="1" r:id="rId1"/>
    <sheet name="支援输出" sheetId="6" r:id="rId2"/>
    <sheet name="羁绊设计" sheetId="2" r:id="rId3"/>
    <sheet name="羁绊配置" sheetId="3" r:id="rId4"/>
    <sheet name="支援设计" sheetId="4" r:id="rId5"/>
    <sheet name="映射" sheetId="5" r:id="rId6"/>
    <sheet name="支援配置" sheetId="8" r:id="rId7"/>
    <sheet name="工作表8" sheetId="9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1" l="1"/>
  <c r="C61" i="1"/>
  <c r="D61" i="1"/>
  <c r="E61" i="1"/>
  <c r="B62" i="1"/>
  <c r="C62" i="1"/>
  <c r="D62" i="1"/>
  <c r="E62" i="1"/>
  <c r="B63" i="1"/>
  <c r="C63" i="1"/>
  <c r="D63" i="1"/>
  <c r="E63" i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9" i="3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F5" i="6"/>
  <c r="G5" i="6"/>
  <c r="H5" i="6"/>
  <c r="I5" i="6"/>
  <c r="J5" i="6"/>
  <c r="K5" i="6"/>
  <c r="L5" i="6"/>
  <c r="M5" i="6"/>
  <c r="N5" i="6"/>
  <c r="F6" i="6"/>
  <c r="G6" i="6"/>
  <c r="H6" i="6"/>
  <c r="I6" i="6"/>
  <c r="J6" i="6"/>
  <c r="K6" i="6"/>
  <c r="L6" i="6"/>
  <c r="M6" i="6"/>
  <c r="N6" i="6"/>
  <c r="F7" i="6"/>
  <c r="G7" i="6"/>
  <c r="H7" i="6"/>
  <c r="I7" i="6"/>
  <c r="J7" i="6"/>
  <c r="K7" i="6"/>
  <c r="L7" i="6"/>
  <c r="M7" i="6"/>
  <c r="N7" i="6"/>
  <c r="F8" i="6"/>
  <c r="G8" i="6"/>
  <c r="H8" i="6"/>
  <c r="I8" i="6"/>
  <c r="J8" i="6"/>
  <c r="K8" i="6"/>
  <c r="L8" i="6"/>
  <c r="M8" i="6"/>
  <c r="N8" i="6"/>
  <c r="F9" i="6"/>
  <c r="G9" i="6"/>
  <c r="H9" i="6"/>
  <c r="I9" i="6"/>
  <c r="J9" i="6"/>
  <c r="K9" i="6"/>
  <c r="L9" i="6"/>
  <c r="M9" i="6"/>
  <c r="N9" i="6"/>
  <c r="F10" i="6"/>
  <c r="G10" i="6"/>
  <c r="H10" i="6"/>
  <c r="I10" i="6"/>
  <c r="J10" i="6"/>
  <c r="K10" i="6"/>
  <c r="L10" i="6"/>
  <c r="M10" i="6"/>
  <c r="N10" i="6"/>
  <c r="F11" i="6"/>
  <c r="G11" i="6"/>
  <c r="H11" i="6"/>
  <c r="I11" i="6"/>
  <c r="J11" i="6"/>
  <c r="K11" i="6"/>
  <c r="L11" i="6"/>
  <c r="M11" i="6"/>
  <c r="N11" i="6"/>
  <c r="F12" i="6"/>
  <c r="G12" i="6"/>
  <c r="H12" i="6"/>
  <c r="I12" i="6"/>
  <c r="J12" i="6"/>
  <c r="K12" i="6"/>
  <c r="L12" i="6"/>
  <c r="M12" i="6"/>
  <c r="N12" i="6"/>
  <c r="F13" i="6"/>
  <c r="G13" i="6"/>
  <c r="H13" i="6"/>
  <c r="I13" i="6"/>
  <c r="J13" i="6"/>
  <c r="K13" i="6"/>
  <c r="L13" i="6"/>
  <c r="M13" i="6"/>
  <c r="N13" i="6"/>
  <c r="F14" i="6"/>
  <c r="G14" i="6"/>
  <c r="H14" i="6"/>
  <c r="I14" i="6"/>
  <c r="J14" i="6"/>
  <c r="K14" i="6"/>
  <c r="L14" i="6"/>
  <c r="M14" i="6"/>
  <c r="N14" i="6"/>
  <c r="F15" i="6"/>
  <c r="G15" i="6"/>
  <c r="H15" i="6"/>
  <c r="I15" i="6"/>
  <c r="J15" i="6"/>
  <c r="K15" i="6"/>
  <c r="L15" i="6"/>
  <c r="M15" i="6"/>
  <c r="N15" i="6"/>
  <c r="F16" i="6"/>
  <c r="G16" i="6"/>
  <c r="H16" i="6"/>
  <c r="I16" i="6"/>
  <c r="J16" i="6"/>
  <c r="K16" i="6"/>
  <c r="L16" i="6"/>
  <c r="M16" i="6"/>
  <c r="N16" i="6"/>
  <c r="F17" i="6"/>
  <c r="G17" i="6"/>
  <c r="H17" i="6"/>
  <c r="I17" i="6"/>
  <c r="J17" i="6"/>
  <c r="K17" i="6"/>
  <c r="L17" i="6"/>
  <c r="M17" i="6"/>
  <c r="N17" i="6"/>
  <c r="F18" i="6"/>
  <c r="G18" i="6"/>
  <c r="H18" i="6"/>
  <c r="I18" i="6"/>
  <c r="J18" i="6"/>
  <c r="K18" i="6"/>
  <c r="L18" i="6"/>
  <c r="M18" i="6"/>
  <c r="N18" i="6"/>
  <c r="F19" i="6"/>
  <c r="G19" i="6"/>
  <c r="H19" i="6"/>
  <c r="I19" i="6"/>
  <c r="J19" i="6"/>
  <c r="K19" i="6"/>
  <c r="L19" i="6"/>
  <c r="M19" i="6"/>
  <c r="N19" i="6"/>
  <c r="F20" i="6"/>
  <c r="G20" i="6"/>
  <c r="H20" i="6"/>
  <c r="I20" i="6"/>
  <c r="J20" i="6"/>
  <c r="K20" i="6"/>
  <c r="L20" i="6"/>
  <c r="M20" i="6"/>
  <c r="N20" i="6"/>
  <c r="F21" i="6"/>
  <c r="G21" i="6"/>
  <c r="H21" i="6"/>
  <c r="I21" i="6"/>
  <c r="J21" i="6"/>
  <c r="K21" i="6"/>
  <c r="L21" i="6"/>
  <c r="M21" i="6"/>
  <c r="N21" i="6"/>
  <c r="F22" i="6"/>
  <c r="G22" i="6"/>
  <c r="H22" i="6"/>
  <c r="I22" i="6"/>
  <c r="J22" i="6"/>
  <c r="K22" i="6"/>
  <c r="L22" i="6"/>
  <c r="M22" i="6"/>
  <c r="N22" i="6"/>
  <c r="F23" i="6"/>
  <c r="G23" i="6"/>
  <c r="H23" i="6"/>
  <c r="I23" i="6"/>
  <c r="J23" i="6"/>
  <c r="K23" i="6"/>
  <c r="L23" i="6"/>
  <c r="M23" i="6"/>
  <c r="N23" i="6"/>
  <c r="F24" i="6"/>
  <c r="G24" i="6"/>
  <c r="H24" i="6"/>
  <c r="I24" i="6"/>
  <c r="J24" i="6"/>
  <c r="K24" i="6"/>
  <c r="L24" i="6"/>
  <c r="M24" i="6"/>
  <c r="N24" i="6"/>
  <c r="F25" i="6"/>
  <c r="G25" i="6"/>
  <c r="H25" i="6"/>
  <c r="I25" i="6"/>
  <c r="J25" i="6"/>
  <c r="K25" i="6"/>
  <c r="L25" i="6"/>
  <c r="M25" i="6"/>
  <c r="N25" i="6"/>
  <c r="F26" i="6"/>
  <c r="G26" i="6"/>
  <c r="H26" i="6"/>
  <c r="I26" i="6"/>
  <c r="J26" i="6"/>
  <c r="K26" i="6"/>
  <c r="L26" i="6"/>
  <c r="M26" i="6"/>
  <c r="N26" i="6"/>
  <c r="F27" i="6"/>
  <c r="G27" i="6"/>
  <c r="H27" i="6"/>
  <c r="I27" i="6"/>
  <c r="J27" i="6"/>
  <c r="K27" i="6"/>
  <c r="L27" i="6"/>
  <c r="M27" i="6"/>
  <c r="N27" i="6"/>
  <c r="F28" i="6"/>
  <c r="G28" i="6"/>
  <c r="H28" i="6"/>
  <c r="I28" i="6"/>
  <c r="J28" i="6"/>
  <c r="K28" i="6"/>
  <c r="L28" i="6"/>
  <c r="M28" i="6"/>
  <c r="N28" i="6"/>
  <c r="F29" i="6"/>
  <c r="G29" i="6"/>
  <c r="H29" i="6"/>
  <c r="I29" i="6"/>
  <c r="J29" i="6"/>
  <c r="K29" i="6"/>
  <c r="L29" i="6"/>
  <c r="M29" i="6"/>
  <c r="N29" i="6"/>
  <c r="F30" i="6"/>
  <c r="G30" i="6"/>
  <c r="H30" i="6"/>
  <c r="I30" i="6"/>
  <c r="J30" i="6"/>
  <c r="K30" i="6"/>
  <c r="L30" i="6"/>
  <c r="M30" i="6"/>
  <c r="N30" i="6"/>
  <c r="F31" i="6"/>
  <c r="G31" i="6"/>
  <c r="H31" i="6"/>
  <c r="I31" i="6"/>
  <c r="J31" i="6"/>
  <c r="K31" i="6"/>
  <c r="L31" i="6"/>
  <c r="M31" i="6"/>
  <c r="N31" i="6"/>
  <c r="F32" i="6"/>
  <c r="G32" i="6"/>
  <c r="H32" i="6"/>
  <c r="I32" i="6"/>
  <c r="J32" i="6"/>
  <c r="K32" i="6"/>
  <c r="L32" i="6"/>
  <c r="M32" i="6"/>
  <c r="N32" i="6"/>
  <c r="F33" i="6"/>
  <c r="G33" i="6"/>
  <c r="H33" i="6"/>
  <c r="I33" i="6"/>
  <c r="J33" i="6"/>
  <c r="K33" i="6"/>
  <c r="L33" i="6"/>
  <c r="M33" i="6"/>
  <c r="N33" i="6"/>
  <c r="F34" i="6"/>
  <c r="G34" i="6"/>
  <c r="H34" i="6"/>
  <c r="I34" i="6"/>
  <c r="J34" i="6"/>
  <c r="K34" i="6"/>
  <c r="L34" i="6"/>
  <c r="M34" i="6"/>
  <c r="N34" i="6"/>
  <c r="F35" i="6"/>
  <c r="G35" i="6"/>
  <c r="H35" i="6"/>
  <c r="I35" i="6"/>
  <c r="J35" i="6"/>
  <c r="K35" i="6"/>
  <c r="L35" i="6"/>
  <c r="M35" i="6"/>
  <c r="N35" i="6"/>
  <c r="F36" i="6"/>
  <c r="G36" i="6"/>
  <c r="H36" i="6"/>
  <c r="I36" i="6"/>
  <c r="J36" i="6"/>
  <c r="K36" i="6"/>
  <c r="L36" i="6"/>
  <c r="M36" i="6"/>
  <c r="N36" i="6"/>
  <c r="F37" i="6"/>
  <c r="G37" i="6"/>
  <c r="H37" i="6"/>
  <c r="I37" i="6"/>
  <c r="J37" i="6"/>
  <c r="K37" i="6"/>
  <c r="L37" i="6"/>
  <c r="M37" i="6"/>
  <c r="N37" i="6"/>
  <c r="F38" i="6"/>
  <c r="G38" i="6"/>
  <c r="H38" i="6"/>
  <c r="I38" i="6"/>
  <c r="J38" i="6"/>
  <c r="K38" i="6"/>
  <c r="L38" i="6"/>
  <c r="M38" i="6"/>
  <c r="N38" i="6"/>
  <c r="F39" i="6"/>
  <c r="G39" i="6"/>
  <c r="H39" i="6"/>
  <c r="I39" i="6"/>
  <c r="J39" i="6"/>
  <c r="K39" i="6"/>
  <c r="L39" i="6"/>
  <c r="M39" i="6"/>
  <c r="N39" i="6"/>
  <c r="F40" i="6"/>
  <c r="G40" i="6"/>
  <c r="H40" i="6"/>
  <c r="I40" i="6"/>
  <c r="J40" i="6"/>
  <c r="K40" i="6"/>
  <c r="L40" i="6"/>
  <c r="M40" i="6"/>
  <c r="N40" i="6"/>
  <c r="F41" i="6"/>
  <c r="G41" i="6"/>
  <c r="H41" i="6"/>
  <c r="I41" i="6"/>
  <c r="J41" i="6"/>
  <c r="K41" i="6"/>
  <c r="L41" i="6"/>
  <c r="M41" i="6"/>
  <c r="N41" i="6"/>
  <c r="F42" i="6"/>
  <c r="G42" i="6"/>
  <c r="H42" i="6"/>
  <c r="I42" i="6"/>
  <c r="J42" i="6"/>
  <c r="K42" i="6"/>
  <c r="L42" i="6"/>
  <c r="M42" i="6"/>
  <c r="N42" i="6"/>
  <c r="F43" i="6"/>
  <c r="G43" i="6"/>
  <c r="H43" i="6"/>
  <c r="I43" i="6"/>
  <c r="J43" i="6"/>
  <c r="K43" i="6"/>
  <c r="L43" i="6"/>
  <c r="M43" i="6"/>
  <c r="N43" i="6"/>
  <c r="F44" i="6"/>
  <c r="G44" i="6"/>
  <c r="H44" i="6"/>
  <c r="I44" i="6"/>
  <c r="J44" i="6"/>
  <c r="K44" i="6"/>
  <c r="L44" i="6"/>
  <c r="M44" i="6"/>
  <c r="N44" i="6"/>
  <c r="F45" i="6"/>
  <c r="G45" i="6"/>
  <c r="H45" i="6"/>
  <c r="I45" i="6"/>
  <c r="J45" i="6"/>
  <c r="K45" i="6"/>
  <c r="L45" i="6"/>
  <c r="M45" i="6"/>
  <c r="N45" i="6"/>
  <c r="F46" i="6"/>
  <c r="G46" i="6"/>
  <c r="H46" i="6"/>
  <c r="I46" i="6"/>
  <c r="J46" i="6"/>
  <c r="K46" i="6"/>
  <c r="L46" i="6"/>
  <c r="M46" i="6"/>
  <c r="N46" i="6"/>
  <c r="F47" i="6"/>
  <c r="G47" i="6"/>
  <c r="H47" i="6"/>
  <c r="I47" i="6"/>
  <c r="J47" i="6"/>
  <c r="K47" i="6"/>
  <c r="L47" i="6"/>
  <c r="M47" i="6"/>
  <c r="N47" i="6"/>
  <c r="F48" i="6"/>
  <c r="G48" i="6"/>
  <c r="H48" i="6"/>
  <c r="I48" i="6"/>
  <c r="J48" i="6"/>
  <c r="K48" i="6"/>
  <c r="L48" i="6"/>
  <c r="M48" i="6"/>
  <c r="N48" i="6"/>
  <c r="F49" i="6"/>
  <c r="G49" i="6"/>
  <c r="H49" i="6"/>
  <c r="I49" i="6"/>
  <c r="J49" i="6"/>
  <c r="K49" i="6"/>
  <c r="L49" i="6"/>
  <c r="M49" i="6"/>
  <c r="N49" i="6"/>
  <c r="F50" i="6"/>
  <c r="G50" i="6"/>
  <c r="H50" i="6"/>
  <c r="I50" i="6"/>
  <c r="J50" i="6"/>
  <c r="K50" i="6"/>
  <c r="L50" i="6"/>
  <c r="M50" i="6"/>
  <c r="N50" i="6"/>
  <c r="F51" i="6"/>
  <c r="G51" i="6"/>
  <c r="H51" i="6"/>
  <c r="I51" i="6"/>
  <c r="J51" i="6"/>
  <c r="K51" i="6"/>
  <c r="L51" i="6"/>
  <c r="M51" i="6"/>
  <c r="N51" i="6"/>
  <c r="F52" i="6"/>
  <c r="G52" i="6"/>
  <c r="H52" i="6"/>
  <c r="I52" i="6"/>
  <c r="J52" i="6"/>
  <c r="K52" i="6"/>
  <c r="L52" i="6"/>
  <c r="M52" i="6"/>
  <c r="N52" i="6"/>
  <c r="F53" i="6"/>
  <c r="G53" i="6"/>
  <c r="H53" i="6"/>
  <c r="I53" i="6"/>
  <c r="J53" i="6"/>
  <c r="K53" i="6"/>
  <c r="L53" i="6"/>
  <c r="M53" i="6"/>
  <c r="N53" i="6"/>
  <c r="F54" i="6"/>
  <c r="G54" i="6"/>
  <c r="H54" i="6"/>
  <c r="I54" i="6"/>
  <c r="J54" i="6"/>
  <c r="K54" i="6"/>
  <c r="L54" i="6"/>
  <c r="M54" i="6"/>
  <c r="N54" i="6"/>
  <c r="F55" i="6"/>
  <c r="G55" i="6"/>
  <c r="H55" i="6"/>
  <c r="I55" i="6"/>
  <c r="J55" i="6"/>
  <c r="K55" i="6"/>
  <c r="L55" i="6"/>
  <c r="M55" i="6"/>
  <c r="N55" i="6"/>
  <c r="F56" i="6"/>
  <c r="G56" i="6"/>
  <c r="H56" i="6"/>
  <c r="I56" i="6"/>
  <c r="J56" i="6"/>
  <c r="K56" i="6"/>
  <c r="L56" i="6"/>
  <c r="M56" i="6"/>
  <c r="N56" i="6"/>
  <c r="F57" i="6"/>
  <c r="G57" i="6"/>
  <c r="H57" i="6"/>
  <c r="I57" i="6"/>
  <c r="J57" i="6"/>
  <c r="K57" i="6"/>
  <c r="L57" i="6"/>
  <c r="M57" i="6"/>
  <c r="N57" i="6"/>
  <c r="F58" i="6"/>
  <c r="G58" i="6"/>
  <c r="H58" i="6"/>
  <c r="I58" i="6"/>
  <c r="J58" i="6"/>
  <c r="K58" i="6"/>
  <c r="L58" i="6"/>
  <c r="M58" i="6"/>
  <c r="N58" i="6"/>
  <c r="F59" i="6"/>
  <c r="G59" i="6"/>
  <c r="H59" i="6"/>
  <c r="I59" i="6"/>
  <c r="J59" i="6"/>
  <c r="K59" i="6"/>
  <c r="L59" i="6"/>
  <c r="M59" i="6"/>
  <c r="N59" i="6"/>
  <c r="F60" i="6"/>
  <c r="G60" i="6"/>
  <c r="H60" i="6"/>
  <c r="I60" i="6"/>
  <c r="J60" i="6"/>
  <c r="K60" i="6"/>
  <c r="L60" i="6"/>
  <c r="M60" i="6"/>
  <c r="N60" i="6"/>
  <c r="F61" i="6"/>
  <c r="G61" i="6"/>
  <c r="H61" i="6"/>
  <c r="I61" i="6"/>
  <c r="J61" i="6"/>
  <c r="K61" i="6"/>
  <c r="L61" i="6"/>
  <c r="M61" i="6"/>
  <c r="N61" i="6"/>
  <c r="F62" i="6"/>
  <c r="G62" i="6"/>
  <c r="H62" i="6"/>
  <c r="I62" i="6"/>
  <c r="J62" i="6"/>
  <c r="K62" i="6"/>
  <c r="L62" i="6"/>
  <c r="M62" i="6"/>
  <c r="N62" i="6"/>
  <c r="F63" i="6"/>
  <c r="G63" i="6"/>
  <c r="H63" i="6"/>
  <c r="I63" i="6"/>
  <c r="J63" i="6"/>
  <c r="K63" i="6"/>
  <c r="L63" i="6"/>
  <c r="M63" i="6"/>
  <c r="N63" i="6"/>
  <c r="F64" i="6"/>
  <c r="G64" i="6"/>
  <c r="H64" i="6"/>
  <c r="I64" i="6"/>
  <c r="J64" i="6"/>
  <c r="K64" i="6"/>
  <c r="L64" i="6"/>
  <c r="M64" i="6"/>
  <c r="N64" i="6"/>
  <c r="F65" i="6"/>
  <c r="G65" i="6"/>
  <c r="H65" i="6"/>
  <c r="I65" i="6"/>
  <c r="J65" i="6"/>
  <c r="K65" i="6"/>
  <c r="L65" i="6"/>
  <c r="M65" i="6"/>
  <c r="N65" i="6"/>
  <c r="F66" i="6"/>
  <c r="G66" i="6"/>
  <c r="H66" i="6"/>
  <c r="I66" i="6"/>
  <c r="J66" i="6"/>
  <c r="K66" i="6"/>
  <c r="L66" i="6"/>
  <c r="M66" i="6"/>
  <c r="N66" i="6"/>
  <c r="F67" i="6"/>
  <c r="G67" i="6"/>
  <c r="H67" i="6"/>
  <c r="I67" i="6"/>
  <c r="J67" i="6"/>
  <c r="K67" i="6"/>
  <c r="L67" i="6"/>
  <c r="M67" i="6"/>
  <c r="N67" i="6"/>
  <c r="F68" i="6"/>
  <c r="G68" i="6"/>
  <c r="H68" i="6"/>
  <c r="I68" i="6"/>
  <c r="J68" i="6"/>
  <c r="K68" i="6"/>
  <c r="L68" i="6"/>
  <c r="M68" i="6"/>
  <c r="N68" i="6"/>
  <c r="F69" i="6"/>
  <c r="G69" i="6"/>
  <c r="H69" i="6"/>
  <c r="I69" i="6"/>
  <c r="J69" i="6"/>
  <c r="K69" i="6"/>
  <c r="L69" i="6"/>
  <c r="M69" i="6"/>
  <c r="N69" i="6"/>
  <c r="F70" i="6"/>
  <c r="G70" i="6"/>
  <c r="H70" i="6"/>
  <c r="I70" i="6"/>
  <c r="J70" i="6"/>
  <c r="K70" i="6"/>
  <c r="L70" i="6"/>
  <c r="M70" i="6"/>
  <c r="N70" i="6"/>
  <c r="F71" i="6"/>
  <c r="G71" i="6"/>
  <c r="H71" i="6"/>
  <c r="I71" i="6"/>
  <c r="J71" i="6"/>
  <c r="K71" i="6"/>
  <c r="L71" i="6"/>
  <c r="M71" i="6"/>
  <c r="N71" i="6"/>
  <c r="F72" i="6"/>
  <c r="G72" i="6"/>
  <c r="H72" i="6"/>
  <c r="I72" i="6"/>
  <c r="J72" i="6"/>
  <c r="K72" i="6"/>
  <c r="L72" i="6"/>
  <c r="M72" i="6"/>
  <c r="N72" i="6"/>
  <c r="F73" i="6"/>
  <c r="G73" i="6"/>
  <c r="H73" i="6"/>
  <c r="I73" i="6"/>
  <c r="J73" i="6"/>
  <c r="K73" i="6"/>
  <c r="L73" i="6"/>
  <c r="M73" i="6"/>
  <c r="N73" i="6"/>
  <c r="F74" i="6"/>
  <c r="G74" i="6"/>
  <c r="H74" i="6"/>
  <c r="I74" i="6"/>
  <c r="J74" i="6"/>
  <c r="K74" i="6"/>
  <c r="L74" i="6"/>
  <c r="M74" i="6"/>
  <c r="N74" i="6"/>
  <c r="F75" i="6"/>
  <c r="G75" i="6"/>
  <c r="H75" i="6"/>
  <c r="I75" i="6"/>
  <c r="J75" i="6"/>
  <c r="K75" i="6"/>
  <c r="L75" i="6"/>
  <c r="M75" i="6"/>
  <c r="N75" i="6"/>
  <c r="F76" i="6"/>
  <c r="G76" i="6"/>
  <c r="H76" i="6"/>
  <c r="I76" i="6"/>
  <c r="J76" i="6"/>
  <c r="K76" i="6"/>
  <c r="L76" i="6"/>
  <c r="M76" i="6"/>
  <c r="N76" i="6"/>
  <c r="F77" i="6"/>
  <c r="G77" i="6"/>
  <c r="H77" i="6"/>
  <c r="I77" i="6"/>
  <c r="J77" i="6"/>
  <c r="K77" i="6"/>
  <c r="L77" i="6"/>
  <c r="M77" i="6"/>
  <c r="N77" i="6"/>
  <c r="F78" i="6"/>
  <c r="G78" i="6"/>
  <c r="H78" i="6"/>
  <c r="I78" i="6"/>
  <c r="J78" i="6"/>
  <c r="K78" i="6"/>
  <c r="L78" i="6"/>
  <c r="M78" i="6"/>
  <c r="N78" i="6"/>
  <c r="F79" i="6"/>
  <c r="G79" i="6"/>
  <c r="H79" i="6"/>
  <c r="I79" i="6"/>
  <c r="J79" i="6"/>
  <c r="K79" i="6"/>
  <c r="L79" i="6"/>
  <c r="M79" i="6"/>
  <c r="N79" i="6"/>
  <c r="G4" i="6"/>
  <c r="H4" i="6"/>
  <c r="I4" i="6"/>
  <c r="J4" i="6"/>
  <c r="K4" i="6"/>
  <c r="L4" i="6"/>
  <c r="M4" i="6"/>
  <c r="N4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4" i="6"/>
  <c r="Q10" i="9"/>
  <c r="R10" i="9"/>
  <c r="S10" i="9"/>
  <c r="T10" i="9"/>
  <c r="U10" i="9"/>
  <c r="V10" i="9"/>
  <c r="W10" i="9"/>
  <c r="X10" i="9"/>
  <c r="Y10" i="9"/>
  <c r="Q11" i="9"/>
  <c r="R11" i="9"/>
  <c r="S11" i="9"/>
  <c r="T11" i="9"/>
  <c r="U11" i="9"/>
  <c r="V11" i="9"/>
  <c r="W11" i="9"/>
  <c r="X11" i="9"/>
  <c r="Y11" i="9"/>
  <c r="Q12" i="9"/>
  <c r="R12" i="9"/>
  <c r="S12" i="9"/>
  <c r="T12" i="9"/>
  <c r="U12" i="9"/>
  <c r="V12" i="9"/>
  <c r="W12" i="9"/>
  <c r="X12" i="9"/>
  <c r="Y12" i="9"/>
  <c r="Q13" i="9"/>
  <c r="R13" i="9"/>
  <c r="S13" i="9"/>
  <c r="T13" i="9"/>
  <c r="U13" i="9"/>
  <c r="V13" i="9"/>
  <c r="W13" i="9"/>
  <c r="X13" i="9"/>
  <c r="Y13" i="9"/>
  <c r="Q14" i="9"/>
  <c r="R14" i="9"/>
  <c r="S14" i="9"/>
  <c r="T14" i="9"/>
  <c r="U14" i="9"/>
  <c r="V14" i="9"/>
  <c r="W14" i="9"/>
  <c r="X14" i="9"/>
  <c r="Y14" i="9"/>
  <c r="Q15" i="9"/>
  <c r="R15" i="9"/>
  <c r="S15" i="9"/>
  <c r="T15" i="9"/>
  <c r="U15" i="9"/>
  <c r="V15" i="9"/>
  <c r="W15" i="9"/>
  <c r="X15" i="9"/>
  <c r="Y15" i="9"/>
  <c r="Q16" i="9"/>
  <c r="R16" i="9"/>
  <c r="S16" i="9"/>
  <c r="T16" i="9"/>
  <c r="U16" i="9"/>
  <c r="V16" i="9"/>
  <c r="W16" i="9"/>
  <c r="X16" i="9"/>
  <c r="Y16" i="9"/>
  <c r="Q17" i="9"/>
  <c r="R17" i="9"/>
  <c r="S17" i="9"/>
  <c r="T17" i="9"/>
  <c r="U17" i="9"/>
  <c r="V17" i="9"/>
  <c r="W17" i="9"/>
  <c r="X17" i="9"/>
  <c r="Y17" i="9"/>
  <c r="Q18" i="9"/>
  <c r="R18" i="9"/>
  <c r="S18" i="9"/>
  <c r="T18" i="9"/>
  <c r="U18" i="9"/>
  <c r="V18" i="9"/>
  <c r="W18" i="9"/>
  <c r="X18" i="9"/>
  <c r="Y18" i="9"/>
  <c r="Q19" i="9"/>
  <c r="R19" i="9"/>
  <c r="S19" i="9"/>
  <c r="T19" i="9"/>
  <c r="U19" i="9"/>
  <c r="V19" i="9"/>
  <c r="W19" i="9"/>
  <c r="X19" i="9"/>
  <c r="Y19" i="9"/>
  <c r="Q20" i="9"/>
  <c r="R20" i="9"/>
  <c r="S20" i="9"/>
  <c r="T20" i="9"/>
  <c r="U20" i="9"/>
  <c r="V20" i="9"/>
  <c r="W20" i="9"/>
  <c r="X20" i="9"/>
  <c r="Y20" i="9"/>
  <c r="Q21" i="9"/>
  <c r="R21" i="9"/>
  <c r="S21" i="9"/>
  <c r="T21" i="9"/>
  <c r="U21" i="9"/>
  <c r="V21" i="9"/>
  <c r="W21" i="9"/>
  <c r="X21" i="9"/>
  <c r="Y21" i="9"/>
  <c r="Q22" i="9"/>
  <c r="R22" i="9"/>
  <c r="S22" i="9"/>
  <c r="T22" i="9"/>
  <c r="U22" i="9"/>
  <c r="V22" i="9"/>
  <c r="W22" i="9"/>
  <c r="X22" i="9"/>
  <c r="Y22" i="9"/>
  <c r="Q23" i="9"/>
  <c r="R23" i="9"/>
  <c r="S23" i="9"/>
  <c r="T23" i="9"/>
  <c r="U23" i="9"/>
  <c r="V23" i="9"/>
  <c r="W23" i="9"/>
  <c r="X23" i="9"/>
  <c r="Y23" i="9"/>
  <c r="Q24" i="9"/>
  <c r="R24" i="9"/>
  <c r="S24" i="9"/>
  <c r="T24" i="9"/>
  <c r="U24" i="9"/>
  <c r="V24" i="9"/>
  <c r="W24" i="9"/>
  <c r="X24" i="9"/>
  <c r="Y24" i="9"/>
  <c r="Q25" i="9"/>
  <c r="R25" i="9"/>
  <c r="S25" i="9"/>
  <c r="T25" i="9"/>
  <c r="U25" i="9"/>
  <c r="V25" i="9"/>
  <c r="W25" i="9"/>
  <c r="X25" i="9"/>
  <c r="Y25" i="9"/>
  <c r="Q26" i="9"/>
  <c r="R26" i="9"/>
  <c r="S26" i="9"/>
  <c r="T26" i="9"/>
  <c r="U26" i="9"/>
  <c r="V26" i="9"/>
  <c r="W26" i="9"/>
  <c r="X26" i="9"/>
  <c r="Y26" i="9"/>
  <c r="Q27" i="9"/>
  <c r="R27" i="9"/>
  <c r="S27" i="9"/>
  <c r="T27" i="9"/>
  <c r="U27" i="9"/>
  <c r="V27" i="9"/>
  <c r="W27" i="9"/>
  <c r="X27" i="9"/>
  <c r="Y27" i="9"/>
  <c r="Q28" i="9"/>
  <c r="R28" i="9"/>
  <c r="S28" i="9"/>
  <c r="T28" i="9"/>
  <c r="U28" i="9"/>
  <c r="V28" i="9"/>
  <c r="W28" i="9"/>
  <c r="X28" i="9"/>
  <c r="Y28" i="9"/>
  <c r="Q29" i="9"/>
  <c r="R29" i="9"/>
  <c r="S29" i="9"/>
  <c r="T29" i="9"/>
  <c r="U29" i="9"/>
  <c r="V29" i="9"/>
  <c r="W29" i="9"/>
  <c r="X29" i="9"/>
  <c r="Y29" i="9"/>
  <c r="Q30" i="9"/>
  <c r="R30" i="9"/>
  <c r="S30" i="9"/>
  <c r="T30" i="9"/>
  <c r="U30" i="9"/>
  <c r="V30" i="9"/>
  <c r="W30" i="9"/>
  <c r="X30" i="9"/>
  <c r="Y30" i="9"/>
  <c r="Q31" i="9"/>
  <c r="R31" i="9"/>
  <c r="S31" i="9"/>
  <c r="T31" i="9"/>
  <c r="U31" i="9"/>
  <c r="V31" i="9"/>
  <c r="W31" i="9"/>
  <c r="X31" i="9"/>
  <c r="Y31" i="9"/>
  <c r="Q32" i="9"/>
  <c r="R32" i="9"/>
  <c r="S32" i="9"/>
  <c r="T32" i="9"/>
  <c r="U32" i="9"/>
  <c r="V32" i="9"/>
  <c r="W32" i="9"/>
  <c r="X32" i="9"/>
  <c r="Y32" i="9"/>
  <c r="Q33" i="9"/>
  <c r="R33" i="9"/>
  <c r="S33" i="9"/>
  <c r="T33" i="9"/>
  <c r="U33" i="9"/>
  <c r="V33" i="9"/>
  <c r="W33" i="9"/>
  <c r="X33" i="9"/>
  <c r="Y33" i="9"/>
  <c r="Q34" i="9"/>
  <c r="R34" i="9"/>
  <c r="S34" i="9"/>
  <c r="T34" i="9"/>
  <c r="U34" i="9"/>
  <c r="V34" i="9"/>
  <c r="W34" i="9"/>
  <c r="X34" i="9"/>
  <c r="Y34" i="9"/>
  <c r="Q35" i="9"/>
  <c r="R35" i="9"/>
  <c r="S35" i="9"/>
  <c r="T35" i="9"/>
  <c r="U35" i="9"/>
  <c r="V35" i="9"/>
  <c r="W35" i="9"/>
  <c r="X35" i="9"/>
  <c r="Y35" i="9"/>
  <c r="Q36" i="9"/>
  <c r="R36" i="9"/>
  <c r="S36" i="9"/>
  <c r="T36" i="9"/>
  <c r="U36" i="9"/>
  <c r="V36" i="9"/>
  <c r="W36" i="9"/>
  <c r="X36" i="9"/>
  <c r="Y36" i="9"/>
  <c r="Q37" i="9"/>
  <c r="R37" i="9"/>
  <c r="S37" i="9"/>
  <c r="T37" i="9"/>
  <c r="U37" i="9"/>
  <c r="V37" i="9"/>
  <c r="W37" i="9"/>
  <c r="X37" i="9"/>
  <c r="Y37" i="9"/>
  <c r="Q38" i="9"/>
  <c r="R38" i="9"/>
  <c r="S38" i="9"/>
  <c r="T38" i="9"/>
  <c r="U38" i="9"/>
  <c r="V38" i="9"/>
  <c r="W38" i="9"/>
  <c r="X38" i="9"/>
  <c r="Y38" i="9"/>
  <c r="Q39" i="9"/>
  <c r="R39" i="9"/>
  <c r="S39" i="9"/>
  <c r="T39" i="9"/>
  <c r="U39" i="9"/>
  <c r="V39" i="9"/>
  <c r="W39" i="9"/>
  <c r="X39" i="9"/>
  <c r="Y39" i="9"/>
  <c r="Q40" i="9"/>
  <c r="R40" i="9"/>
  <c r="S40" i="9"/>
  <c r="T40" i="9"/>
  <c r="U40" i="9"/>
  <c r="V40" i="9"/>
  <c r="W40" i="9"/>
  <c r="X40" i="9"/>
  <c r="Y40" i="9"/>
  <c r="Q41" i="9"/>
  <c r="R41" i="9"/>
  <c r="S41" i="9"/>
  <c r="T41" i="9"/>
  <c r="U41" i="9"/>
  <c r="V41" i="9"/>
  <c r="W41" i="9"/>
  <c r="X41" i="9"/>
  <c r="Y41" i="9"/>
  <c r="Q42" i="9"/>
  <c r="R42" i="9"/>
  <c r="S42" i="9"/>
  <c r="T42" i="9"/>
  <c r="U42" i="9"/>
  <c r="V42" i="9"/>
  <c r="W42" i="9"/>
  <c r="X42" i="9"/>
  <c r="Y42" i="9"/>
  <c r="Q43" i="9"/>
  <c r="R43" i="9"/>
  <c r="S43" i="9"/>
  <c r="T43" i="9"/>
  <c r="U43" i="9"/>
  <c r="V43" i="9"/>
  <c r="W43" i="9"/>
  <c r="X43" i="9"/>
  <c r="Y43" i="9"/>
  <c r="Q44" i="9"/>
  <c r="R44" i="9"/>
  <c r="S44" i="9"/>
  <c r="T44" i="9"/>
  <c r="U44" i="9"/>
  <c r="V44" i="9"/>
  <c r="W44" i="9"/>
  <c r="X44" i="9"/>
  <c r="Y44" i="9"/>
  <c r="Q45" i="9"/>
  <c r="R45" i="9"/>
  <c r="S45" i="9"/>
  <c r="T45" i="9"/>
  <c r="U45" i="9"/>
  <c r="V45" i="9"/>
  <c r="W45" i="9"/>
  <c r="X45" i="9"/>
  <c r="Y45" i="9"/>
  <c r="Q46" i="9"/>
  <c r="R46" i="9"/>
  <c r="S46" i="9"/>
  <c r="T46" i="9"/>
  <c r="U46" i="9"/>
  <c r="V46" i="9"/>
  <c r="W46" i="9"/>
  <c r="X46" i="9"/>
  <c r="Y46" i="9"/>
  <c r="Q47" i="9"/>
  <c r="R47" i="9"/>
  <c r="S47" i="9"/>
  <c r="T47" i="9"/>
  <c r="U47" i="9"/>
  <c r="V47" i="9"/>
  <c r="W47" i="9"/>
  <c r="X47" i="9"/>
  <c r="Y47" i="9"/>
  <c r="Q48" i="9"/>
  <c r="R48" i="9"/>
  <c r="S48" i="9"/>
  <c r="T48" i="9"/>
  <c r="U48" i="9"/>
  <c r="V48" i="9"/>
  <c r="W48" i="9"/>
  <c r="X48" i="9"/>
  <c r="Y48" i="9"/>
  <c r="Q49" i="9"/>
  <c r="R49" i="9"/>
  <c r="S49" i="9"/>
  <c r="T49" i="9"/>
  <c r="U49" i="9"/>
  <c r="V49" i="9"/>
  <c r="W49" i="9"/>
  <c r="X49" i="9"/>
  <c r="Y49" i="9"/>
  <c r="Q50" i="9"/>
  <c r="R50" i="9"/>
  <c r="S50" i="9"/>
  <c r="T50" i="9"/>
  <c r="U50" i="9"/>
  <c r="V50" i="9"/>
  <c r="W50" i="9"/>
  <c r="X50" i="9"/>
  <c r="Y50" i="9"/>
  <c r="Q51" i="9"/>
  <c r="R51" i="9"/>
  <c r="S51" i="9"/>
  <c r="T51" i="9"/>
  <c r="U51" i="9"/>
  <c r="V51" i="9"/>
  <c r="W51" i="9"/>
  <c r="X51" i="9"/>
  <c r="Y51" i="9"/>
  <c r="Q52" i="9"/>
  <c r="R52" i="9"/>
  <c r="S52" i="9"/>
  <c r="T52" i="9"/>
  <c r="U52" i="9"/>
  <c r="V52" i="9"/>
  <c r="W52" i="9"/>
  <c r="X52" i="9"/>
  <c r="Y52" i="9"/>
  <c r="Q53" i="9"/>
  <c r="R53" i="9"/>
  <c r="S53" i="9"/>
  <c r="T53" i="9"/>
  <c r="U53" i="9"/>
  <c r="V53" i="9"/>
  <c r="W53" i="9"/>
  <c r="X53" i="9"/>
  <c r="Y53" i="9"/>
  <c r="Q54" i="9"/>
  <c r="R54" i="9"/>
  <c r="S54" i="9"/>
  <c r="T54" i="9"/>
  <c r="U54" i="9"/>
  <c r="V54" i="9"/>
  <c r="W54" i="9"/>
  <c r="X54" i="9"/>
  <c r="Y54" i="9"/>
  <c r="Q55" i="9"/>
  <c r="R55" i="9"/>
  <c r="S55" i="9"/>
  <c r="T55" i="9"/>
  <c r="U55" i="9"/>
  <c r="V55" i="9"/>
  <c r="W55" i="9"/>
  <c r="X55" i="9"/>
  <c r="Y55" i="9"/>
  <c r="Q56" i="9"/>
  <c r="R56" i="9"/>
  <c r="S56" i="9"/>
  <c r="T56" i="9"/>
  <c r="U56" i="9"/>
  <c r="V56" i="9"/>
  <c r="W56" i="9"/>
  <c r="X56" i="9"/>
  <c r="Y56" i="9"/>
  <c r="Q57" i="9"/>
  <c r="R57" i="9"/>
  <c r="S57" i="9"/>
  <c r="T57" i="9"/>
  <c r="U57" i="9"/>
  <c r="V57" i="9"/>
  <c r="W57" i="9"/>
  <c r="X57" i="9"/>
  <c r="Y57" i="9"/>
  <c r="Q58" i="9"/>
  <c r="R58" i="9"/>
  <c r="S58" i="9"/>
  <c r="T58" i="9"/>
  <c r="U58" i="9"/>
  <c r="V58" i="9"/>
  <c r="W58" i="9"/>
  <c r="X58" i="9"/>
  <c r="Y58" i="9"/>
  <c r="Q59" i="9"/>
  <c r="R59" i="9"/>
  <c r="S59" i="9"/>
  <c r="T59" i="9"/>
  <c r="U59" i="9"/>
  <c r="V59" i="9"/>
  <c r="W59" i="9"/>
  <c r="X59" i="9"/>
  <c r="Y59" i="9"/>
  <c r="Q60" i="9"/>
  <c r="R60" i="9"/>
  <c r="S60" i="9"/>
  <c r="T60" i="9"/>
  <c r="U60" i="9"/>
  <c r="V60" i="9"/>
  <c r="W60" i="9"/>
  <c r="X60" i="9"/>
  <c r="Y60" i="9"/>
  <c r="Q61" i="9"/>
  <c r="R61" i="9"/>
  <c r="S61" i="9"/>
  <c r="T61" i="9"/>
  <c r="U61" i="9"/>
  <c r="V61" i="9"/>
  <c r="W61" i="9"/>
  <c r="X61" i="9"/>
  <c r="Y61" i="9"/>
  <c r="Q62" i="9"/>
  <c r="R62" i="9"/>
  <c r="S62" i="9"/>
  <c r="T62" i="9"/>
  <c r="U62" i="9"/>
  <c r="V62" i="9"/>
  <c r="W62" i="9"/>
  <c r="X62" i="9"/>
  <c r="Y62" i="9"/>
  <c r="Q63" i="9"/>
  <c r="R63" i="9"/>
  <c r="S63" i="9"/>
  <c r="T63" i="9"/>
  <c r="U63" i="9"/>
  <c r="V63" i="9"/>
  <c r="W63" i="9"/>
  <c r="X63" i="9"/>
  <c r="Y63" i="9"/>
  <c r="Q64" i="9"/>
  <c r="R64" i="9"/>
  <c r="S64" i="9"/>
  <c r="T64" i="9"/>
  <c r="U64" i="9"/>
  <c r="V64" i="9"/>
  <c r="W64" i="9"/>
  <c r="X64" i="9"/>
  <c r="Y64" i="9"/>
  <c r="Q65" i="9"/>
  <c r="R65" i="9"/>
  <c r="S65" i="9"/>
  <c r="T65" i="9"/>
  <c r="U65" i="9"/>
  <c r="V65" i="9"/>
  <c r="W65" i="9"/>
  <c r="X65" i="9"/>
  <c r="Y65" i="9"/>
  <c r="Q66" i="9"/>
  <c r="R66" i="9"/>
  <c r="S66" i="9"/>
  <c r="T66" i="9"/>
  <c r="U66" i="9"/>
  <c r="V66" i="9"/>
  <c r="W66" i="9"/>
  <c r="X66" i="9"/>
  <c r="Y66" i="9"/>
  <c r="Q67" i="9"/>
  <c r="R67" i="9"/>
  <c r="S67" i="9"/>
  <c r="T67" i="9"/>
  <c r="U67" i="9"/>
  <c r="V67" i="9"/>
  <c r="W67" i="9"/>
  <c r="X67" i="9"/>
  <c r="Y67" i="9"/>
  <c r="Q68" i="9"/>
  <c r="R68" i="9"/>
  <c r="S68" i="9"/>
  <c r="T68" i="9"/>
  <c r="U68" i="9"/>
  <c r="V68" i="9"/>
  <c r="W68" i="9"/>
  <c r="X68" i="9"/>
  <c r="Y68" i="9"/>
  <c r="Q69" i="9"/>
  <c r="R69" i="9"/>
  <c r="S69" i="9"/>
  <c r="T69" i="9"/>
  <c r="U69" i="9"/>
  <c r="V69" i="9"/>
  <c r="W69" i="9"/>
  <c r="X69" i="9"/>
  <c r="Y69" i="9"/>
  <c r="Q70" i="9"/>
  <c r="R70" i="9"/>
  <c r="S70" i="9"/>
  <c r="T70" i="9"/>
  <c r="U70" i="9"/>
  <c r="V70" i="9"/>
  <c r="W70" i="9"/>
  <c r="X70" i="9"/>
  <c r="Y70" i="9"/>
  <c r="Q71" i="9"/>
  <c r="R71" i="9"/>
  <c r="S71" i="9"/>
  <c r="T71" i="9"/>
  <c r="U71" i="9"/>
  <c r="V71" i="9"/>
  <c r="W71" i="9"/>
  <c r="X71" i="9"/>
  <c r="Y71" i="9"/>
  <c r="Q72" i="9"/>
  <c r="R72" i="9"/>
  <c r="S72" i="9"/>
  <c r="T72" i="9"/>
  <c r="U72" i="9"/>
  <c r="V72" i="9"/>
  <c r="W72" i="9"/>
  <c r="X72" i="9"/>
  <c r="Y72" i="9"/>
  <c r="Q73" i="9"/>
  <c r="R73" i="9"/>
  <c r="S73" i="9"/>
  <c r="T73" i="9"/>
  <c r="U73" i="9"/>
  <c r="V73" i="9"/>
  <c r="W73" i="9"/>
  <c r="X73" i="9"/>
  <c r="Y73" i="9"/>
  <c r="Q74" i="9"/>
  <c r="R74" i="9"/>
  <c r="S74" i="9"/>
  <c r="T74" i="9"/>
  <c r="U74" i="9"/>
  <c r="V74" i="9"/>
  <c r="W74" i="9"/>
  <c r="X74" i="9"/>
  <c r="Y74" i="9"/>
  <c r="Q75" i="9"/>
  <c r="R75" i="9"/>
  <c r="S75" i="9"/>
  <c r="T75" i="9"/>
  <c r="U75" i="9"/>
  <c r="V75" i="9"/>
  <c r="W75" i="9"/>
  <c r="X75" i="9"/>
  <c r="Y75" i="9"/>
  <c r="Q76" i="9"/>
  <c r="R76" i="9"/>
  <c r="S76" i="9"/>
  <c r="T76" i="9"/>
  <c r="U76" i="9"/>
  <c r="V76" i="9"/>
  <c r="W76" i="9"/>
  <c r="X76" i="9"/>
  <c r="Y76" i="9"/>
  <c r="Q77" i="9"/>
  <c r="R77" i="9"/>
  <c r="S77" i="9"/>
  <c r="T77" i="9"/>
  <c r="U77" i="9"/>
  <c r="V77" i="9"/>
  <c r="W77" i="9"/>
  <c r="X77" i="9"/>
  <c r="Y77" i="9"/>
  <c r="Q78" i="9"/>
  <c r="R78" i="9"/>
  <c r="S78" i="9"/>
  <c r="T78" i="9"/>
  <c r="U78" i="9"/>
  <c r="V78" i="9"/>
  <c r="W78" i="9"/>
  <c r="X78" i="9"/>
  <c r="Y78" i="9"/>
  <c r="Q79" i="9"/>
  <c r="R79" i="9"/>
  <c r="S79" i="9"/>
  <c r="T79" i="9"/>
  <c r="U79" i="9"/>
  <c r="V79" i="9"/>
  <c r="W79" i="9"/>
  <c r="X79" i="9"/>
  <c r="Y79" i="9"/>
  <c r="Q80" i="9"/>
  <c r="R80" i="9"/>
  <c r="S80" i="9"/>
  <c r="T80" i="9"/>
  <c r="U80" i="9"/>
  <c r="V80" i="9"/>
  <c r="W80" i="9"/>
  <c r="X80" i="9"/>
  <c r="Y80" i="9"/>
  <c r="Q81" i="9"/>
  <c r="R81" i="9"/>
  <c r="S81" i="9"/>
  <c r="T81" i="9"/>
  <c r="U81" i="9"/>
  <c r="V81" i="9"/>
  <c r="W81" i="9"/>
  <c r="X81" i="9"/>
  <c r="Y81" i="9"/>
  <c r="Q82" i="9"/>
  <c r="R82" i="9"/>
  <c r="S82" i="9"/>
  <c r="T82" i="9"/>
  <c r="U82" i="9"/>
  <c r="V82" i="9"/>
  <c r="W82" i="9"/>
  <c r="X82" i="9"/>
  <c r="Y82" i="9"/>
  <c r="Q83" i="9"/>
  <c r="R83" i="9"/>
  <c r="S83" i="9"/>
  <c r="T83" i="9"/>
  <c r="U83" i="9"/>
  <c r="V83" i="9"/>
  <c r="W83" i="9"/>
  <c r="X83" i="9"/>
  <c r="Y83" i="9"/>
  <c r="Q84" i="9"/>
  <c r="R84" i="9"/>
  <c r="S84" i="9"/>
  <c r="T84" i="9"/>
  <c r="U84" i="9"/>
  <c r="V84" i="9"/>
  <c r="W84" i="9"/>
  <c r="X84" i="9"/>
  <c r="Y84" i="9"/>
  <c r="Q85" i="9"/>
  <c r="R85" i="9"/>
  <c r="S85" i="9"/>
  <c r="T85" i="9"/>
  <c r="U85" i="9"/>
  <c r="V85" i="9"/>
  <c r="W85" i="9"/>
  <c r="X85" i="9"/>
  <c r="Y85" i="9"/>
  <c r="Q86" i="9"/>
  <c r="R86" i="9"/>
  <c r="S86" i="9"/>
  <c r="T86" i="9"/>
  <c r="U86" i="9"/>
  <c r="V86" i="9"/>
  <c r="W86" i="9"/>
  <c r="X86" i="9"/>
  <c r="Y86" i="9"/>
  <c r="Q87" i="9"/>
  <c r="R87" i="9"/>
  <c r="S87" i="9"/>
  <c r="T87" i="9"/>
  <c r="U87" i="9"/>
  <c r="V87" i="9"/>
  <c r="W87" i="9"/>
  <c r="X87" i="9"/>
  <c r="Y87" i="9"/>
  <c r="Q88" i="9"/>
  <c r="R88" i="9"/>
  <c r="S88" i="9"/>
  <c r="T88" i="9"/>
  <c r="U88" i="9"/>
  <c r="V88" i="9"/>
  <c r="W88" i="9"/>
  <c r="X88" i="9"/>
  <c r="Y88" i="9"/>
  <c r="R9" i="9"/>
  <c r="S9" i="9"/>
  <c r="T9" i="9"/>
  <c r="U9" i="9"/>
  <c r="V9" i="9"/>
  <c r="W9" i="9"/>
  <c r="X9" i="9"/>
  <c r="Y9" i="9"/>
  <c r="Q9" i="9"/>
  <c r="D10" i="9"/>
  <c r="L10" i="9"/>
  <c r="M10" i="9"/>
  <c r="N10" i="9"/>
  <c r="O10" i="9"/>
  <c r="P10" i="9"/>
  <c r="D11" i="9"/>
  <c r="L11" i="9"/>
  <c r="M11" i="9"/>
  <c r="N11" i="9"/>
  <c r="O11" i="9"/>
  <c r="P11" i="9"/>
  <c r="D12" i="9"/>
  <c r="L12" i="9"/>
  <c r="M12" i="9"/>
  <c r="N12" i="9"/>
  <c r="O12" i="9"/>
  <c r="P12" i="9"/>
  <c r="F13" i="9"/>
  <c r="E13" i="9"/>
  <c r="D13" i="9"/>
  <c r="L13" i="9"/>
  <c r="M13" i="9"/>
  <c r="N13" i="9"/>
  <c r="O13" i="9"/>
  <c r="P13" i="9"/>
  <c r="F14" i="9"/>
  <c r="E14" i="9"/>
  <c r="D14" i="9"/>
  <c r="L14" i="9"/>
  <c r="M14" i="9"/>
  <c r="N14" i="9"/>
  <c r="O14" i="9"/>
  <c r="P14" i="9"/>
  <c r="F15" i="9"/>
  <c r="E15" i="9"/>
  <c r="D15" i="9"/>
  <c r="L15" i="9"/>
  <c r="M15" i="9"/>
  <c r="N15" i="9"/>
  <c r="O15" i="9"/>
  <c r="P15" i="9"/>
  <c r="F16" i="9"/>
  <c r="E16" i="9"/>
  <c r="D16" i="9"/>
  <c r="L16" i="9"/>
  <c r="M16" i="9"/>
  <c r="N16" i="9"/>
  <c r="O16" i="9"/>
  <c r="P16" i="9"/>
  <c r="F17" i="9"/>
  <c r="E17" i="9"/>
  <c r="D17" i="9"/>
  <c r="L17" i="9"/>
  <c r="M17" i="9"/>
  <c r="N17" i="9"/>
  <c r="O17" i="9"/>
  <c r="P17" i="9"/>
  <c r="F18" i="9"/>
  <c r="E18" i="9"/>
  <c r="D18" i="9"/>
  <c r="L18" i="9"/>
  <c r="M18" i="9"/>
  <c r="N18" i="9"/>
  <c r="O18" i="9"/>
  <c r="P18" i="9"/>
  <c r="F19" i="9"/>
  <c r="E19" i="9"/>
  <c r="D19" i="9"/>
  <c r="L19" i="9"/>
  <c r="M19" i="9"/>
  <c r="N19" i="9"/>
  <c r="O19" i="9"/>
  <c r="P19" i="9"/>
  <c r="F20" i="9"/>
  <c r="E20" i="9"/>
  <c r="D20" i="9"/>
  <c r="L20" i="9"/>
  <c r="M20" i="9"/>
  <c r="N20" i="9"/>
  <c r="O20" i="9"/>
  <c r="P20" i="9"/>
  <c r="F21" i="9"/>
  <c r="E21" i="9"/>
  <c r="D21" i="9"/>
  <c r="L21" i="9"/>
  <c r="M21" i="9"/>
  <c r="N21" i="9"/>
  <c r="O21" i="9"/>
  <c r="P21" i="9"/>
  <c r="F22" i="9"/>
  <c r="E22" i="9"/>
  <c r="D22" i="9"/>
  <c r="L22" i="9"/>
  <c r="M22" i="9"/>
  <c r="N22" i="9"/>
  <c r="O22" i="9"/>
  <c r="P22" i="9"/>
  <c r="F23" i="9"/>
  <c r="E23" i="9"/>
  <c r="D23" i="9"/>
  <c r="L23" i="9"/>
  <c r="M23" i="9"/>
  <c r="N23" i="9"/>
  <c r="O23" i="9"/>
  <c r="P23" i="9"/>
  <c r="F24" i="9"/>
  <c r="E24" i="9"/>
  <c r="D24" i="9"/>
  <c r="L24" i="9"/>
  <c r="M24" i="9"/>
  <c r="N24" i="9"/>
  <c r="O24" i="9"/>
  <c r="P24" i="9"/>
  <c r="F25" i="9"/>
  <c r="E25" i="9"/>
  <c r="D25" i="9"/>
  <c r="L25" i="9"/>
  <c r="M25" i="9"/>
  <c r="N25" i="9"/>
  <c r="O25" i="9"/>
  <c r="P25" i="9"/>
  <c r="F26" i="9"/>
  <c r="E26" i="9"/>
  <c r="D26" i="9"/>
  <c r="L26" i="9"/>
  <c r="M26" i="9"/>
  <c r="N26" i="9"/>
  <c r="O26" i="9"/>
  <c r="P26" i="9"/>
  <c r="F27" i="9"/>
  <c r="E27" i="9"/>
  <c r="D27" i="9"/>
  <c r="L27" i="9"/>
  <c r="M27" i="9"/>
  <c r="N27" i="9"/>
  <c r="O27" i="9"/>
  <c r="P27" i="9"/>
  <c r="F28" i="9"/>
  <c r="E28" i="9"/>
  <c r="D28" i="9"/>
  <c r="L28" i="9"/>
  <c r="M28" i="9"/>
  <c r="N28" i="9"/>
  <c r="O28" i="9"/>
  <c r="P28" i="9"/>
  <c r="F29" i="9"/>
  <c r="E29" i="9"/>
  <c r="D29" i="9"/>
  <c r="L29" i="9"/>
  <c r="M29" i="9"/>
  <c r="N29" i="9"/>
  <c r="O29" i="9"/>
  <c r="P29" i="9"/>
  <c r="F30" i="9"/>
  <c r="E30" i="9"/>
  <c r="D30" i="9"/>
  <c r="L30" i="9"/>
  <c r="M30" i="9"/>
  <c r="N30" i="9"/>
  <c r="O30" i="9"/>
  <c r="P30" i="9"/>
  <c r="F31" i="9"/>
  <c r="E31" i="9"/>
  <c r="D31" i="9"/>
  <c r="L31" i="9"/>
  <c r="M31" i="9"/>
  <c r="N31" i="9"/>
  <c r="O31" i="9"/>
  <c r="P31" i="9"/>
  <c r="F32" i="9"/>
  <c r="E32" i="9"/>
  <c r="D32" i="9"/>
  <c r="L32" i="9"/>
  <c r="M32" i="9"/>
  <c r="N32" i="9"/>
  <c r="O32" i="9"/>
  <c r="P32" i="9"/>
  <c r="F33" i="9"/>
  <c r="E33" i="9"/>
  <c r="D33" i="9"/>
  <c r="L33" i="9"/>
  <c r="M33" i="9"/>
  <c r="N33" i="9"/>
  <c r="O33" i="9"/>
  <c r="P33" i="9"/>
  <c r="F34" i="9"/>
  <c r="E34" i="9"/>
  <c r="D34" i="9"/>
  <c r="L34" i="9"/>
  <c r="M34" i="9"/>
  <c r="N34" i="9"/>
  <c r="O34" i="9"/>
  <c r="P34" i="9"/>
  <c r="F35" i="9"/>
  <c r="E35" i="9"/>
  <c r="D35" i="9"/>
  <c r="L35" i="9"/>
  <c r="M35" i="9"/>
  <c r="N35" i="9"/>
  <c r="O35" i="9"/>
  <c r="P35" i="9"/>
  <c r="F36" i="9"/>
  <c r="E36" i="9"/>
  <c r="D36" i="9"/>
  <c r="L36" i="9"/>
  <c r="M36" i="9"/>
  <c r="N36" i="9"/>
  <c r="O36" i="9"/>
  <c r="P36" i="9"/>
  <c r="F37" i="9"/>
  <c r="E37" i="9"/>
  <c r="D37" i="9"/>
  <c r="L37" i="9"/>
  <c r="M37" i="9"/>
  <c r="N37" i="9"/>
  <c r="O37" i="9"/>
  <c r="P37" i="9"/>
  <c r="F38" i="9"/>
  <c r="E38" i="9"/>
  <c r="D38" i="9"/>
  <c r="L38" i="9"/>
  <c r="M38" i="9"/>
  <c r="N38" i="9"/>
  <c r="O38" i="9"/>
  <c r="P38" i="9"/>
  <c r="F39" i="9"/>
  <c r="E39" i="9"/>
  <c r="D39" i="9"/>
  <c r="L39" i="9"/>
  <c r="M39" i="9"/>
  <c r="N39" i="9"/>
  <c r="O39" i="9"/>
  <c r="P39" i="9"/>
  <c r="F40" i="9"/>
  <c r="E40" i="9"/>
  <c r="D40" i="9"/>
  <c r="L40" i="9"/>
  <c r="M40" i="9"/>
  <c r="N40" i="9"/>
  <c r="O40" i="9"/>
  <c r="P40" i="9"/>
  <c r="F41" i="9"/>
  <c r="E41" i="9"/>
  <c r="D41" i="9"/>
  <c r="L41" i="9"/>
  <c r="M41" i="9"/>
  <c r="N41" i="9"/>
  <c r="O41" i="9"/>
  <c r="P41" i="9"/>
  <c r="F42" i="9"/>
  <c r="E42" i="9"/>
  <c r="D42" i="9"/>
  <c r="L42" i="9"/>
  <c r="M42" i="9"/>
  <c r="N42" i="9"/>
  <c r="O42" i="9"/>
  <c r="P42" i="9"/>
  <c r="F43" i="9"/>
  <c r="E43" i="9"/>
  <c r="D43" i="9"/>
  <c r="L43" i="9"/>
  <c r="M43" i="9"/>
  <c r="N43" i="9"/>
  <c r="O43" i="9"/>
  <c r="P43" i="9"/>
  <c r="F44" i="9"/>
  <c r="E44" i="9"/>
  <c r="D44" i="9"/>
  <c r="L44" i="9"/>
  <c r="M44" i="9"/>
  <c r="N44" i="9"/>
  <c r="O44" i="9"/>
  <c r="P44" i="9"/>
  <c r="F45" i="9"/>
  <c r="E45" i="9"/>
  <c r="D45" i="9"/>
  <c r="L45" i="9"/>
  <c r="M45" i="9"/>
  <c r="N45" i="9"/>
  <c r="O45" i="9"/>
  <c r="P45" i="9"/>
  <c r="F46" i="9"/>
  <c r="E46" i="9"/>
  <c r="D46" i="9"/>
  <c r="L46" i="9"/>
  <c r="M46" i="9"/>
  <c r="N46" i="9"/>
  <c r="O46" i="9"/>
  <c r="P46" i="9"/>
  <c r="F47" i="9"/>
  <c r="E47" i="9"/>
  <c r="D47" i="9"/>
  <c r="L47" i="9"/>
  <c r="M47" i="9"/>
  <c r="N47" i="9"/>
  <c r="O47" i="9"/>
  <c r="P47" i="9"/>
  <c r="F48" i="9"/>
  <c r="E48" i="9"/>
  <c r="D48" i="9"/>
  <c r="L48" i="9"/>
  <c r="M48" i="9"/>
  <c r="N48" i="9"/>
  <c r="O48" i="9"/>
  <c r="P48" i="9"/>
  <c r="F49" i="9"/>
  <c r="E49" i="9"/>
  <c r="D49" i="9"/>
  <c r="L49" i="9"/>
  <c r="M49" i="9"/>
  <c r="N49" i="9"/>
  <c r="O49" i="9"/>
  <c r="P49" i="9"/>
  <c r="F50" i="9"/>
  <c r="E50" i="9"/>
  <c r="D50" i="9"/>
  <c r="L50" i="9"/>
  <c r="M50" i="9"/>
  <c r="N50" i="9"/>
  <c r="O50" i="9"/>
  <c r="P50" i="9"/>
  <c r="F51" i="9"/>
  <c r="E51" i="9"/>
  <c r="D51" i="9"/>
  <c r="L51" i="9"/>
  <c r="M51" i="9"/>
  <c r="N51" i="9"/>
  <c r="O51" i="9"/>
  <c r="P51" i="9"/>
  <c r="F52" i="9"/>
  <c r="E52" i="9"/>
  <c r="D52" i="9"/>
  <c r="L52" i="9"/>
  <c r="M52" i="9"/>
  <c r="N52" i="9"/>
  <c r="O52" i="9"/>
  <c r="P52" i="9"/>
  <c r="F53" i="9"/>
  <c r="E53" i="9"/>
  <c r="D53" i="9"/>
  <c r="L53" i="9"/>
  <c r="M53" i="9"/>
  <c r="N53" i="9"/>
  <c r="O53" i="9"/>
  <c r="P53" i="9"/>
  <c r="F54" i="9"/>
  <c r="E54" i="9"/>
  <c r="D54" i="9"/>
  <c r="L54" i="9"/>
  <c r="M54" i="9"/>
  <c r="N54" i="9"/>
  <c r="O54" i="9"/>
  <c r="P54" i="9"/>
  <c r="F55" i="9"/>
  <c r="E55" i="9"/>
  <c r="D55" i="9"/>
  <c r="L55" i="9"/>
  <c r="M55" i="9"/>
  <c r="N55" i="9"/>
  <c r="O55" i="9"/>
  <c r="P55" i="9"/>
  <c r="F56" i="9"/>
  <c r="E56" i="9"/>
  <c r="D56" i="9"/>
  <c r="L56" i="9"/>
  <c r="M56" i="9"/>
  <c r="N56" i="9"/>
  <c r="O56" i="9"/>
  <c r="P56" i="9"/>
  <c r="F57" i="9"/>
  <c r="E57" i="9"/>
  <c r="D57" i="9"/>
  <c r="L57" i="9"/>
  <c r="M57" i="9"/>
  <c r="N57" i="9"/>
  <c r="O57" i="9"/>
  <c r="P57" i="9"/>
  <c r="F58" i="9"/>
  <c r="E58" i="9"/>
  <c r="D58" i="9"/>
  <c r="L58" i="9"/>
  <c r="M58" i="9"/>
  <c r="N58" i="9"/>
  <c r="O58" i="9"/>
  <c r="P58" i="9"/>
  <c r="F59" i="9"/>
  <c r="E59" i="9"/>
  <c r="D59" i="9"/>
  <c r="L59" i="9"/>
  <c r="M59" i="9"/>
  <c r="N59" i="9"/>
  <c r="O59" i="9"/>
  <c r="P59" i="9"/>
  <c r="F60" i="9"/>
  <c r="E60" i="9"/>
  <c r="D60" i="9"/>
  <c r="L60" i="9"/>
  <c r="M60" i="9"/>
  <c r="N60" i="9"/>
  <c r="O60" i="9"/>
  <c r="P60" i="9"/>
  <c r="F61" i="9"/>
  <c r="E61" i="9"/>
  <c r="D61" i="9"/>
  <c r="L61" i="9"/>
  <c r="M61" i="9"/>
  <c r="N61" i="9"/>
  <c r="O61" i="9"/>
  <c r="P61" i="9"/>
  <c r="F62" i="9"/>
  <c r="E62" i="9"/>
  <c r="D62" i="9"/>
  <c r="L62" i="9"/>
  <c r="M62" i="9"/>
  <c r="N62" i="9"/>
  <c r="O62" i="9"/>
  <c r="P62" i="9"/>
  <c r="F63" i="9"/>
  <c r="E63" i="9"/>
  <c r="D63" i="9"/>
  <c r="L63" i="9"/>
  <c r="M63" i="9"/>
  <c r="N63" i="9"/>
  <c r="O63" i="9"/>
  <c r="P63" i="9"/>
  <c r="F64" i="9"/>
  <c r="E64" i="9"/>
  <c r="D64" i="9"/>
  <c r="L64" i="9"/>
  <c r="M64" i="9"/>
  <c r="N64" i="9"/>
  <c r="O64" i="9"/>
  <c r="P64" i="9"/>
  <c r="F65" i="9"/>
  <c r="E65" i="9"/>
  <c r="D65" i="9"/>
  <c r="L65" i="9"/>
  <c r="M65" i="9"/>
  <c r="N65" i="9"/>
  <c r="O65" i="9"/>
  <c r="P65" i="9"/>
  <c r="F66" i="9"/>
  <c r="E66" i="9"/>
  <c r="D66" i="9"/>
  <c r="L66" i="9"/>
  <c r="M66" i="9"/>
  <c r="N66" i="9"/>
  <c r="O66" i="9"/>
  <c r="P66" i="9"/>
  <c r="F67" i="9"/>
  <c r="E67" i="9"/>
  <c r="D67" i="9"/>
  <c r="L67" i="9"/>
  <c r="M67" i="9"/>
  <c r="N67" i="9"/>
  <c r="O67" i="9"/>
  <c r="P67" i="9"/>
  <c r="F68" i="9"/>
  <c r="E68" i="9"/>
  <c r="D68" i="9"/>
  <c r="L68" i="9"/>
  <c r="M68" i="9"/>
  <c r="N68" i="9"/>
  <c r="O68" i="9"/>
  <c r="P68" i="9"/>
  <c r="F69" i="9"/>
  <c r="E69" i="9"/>
  <c r="D69" i="9"/>
  <c r="L69" i="9"/>
  <c r="M69" i="9"/>
  <c r="N69" i="9"/>
  <c r="O69" i="9"/>
  <c r="P69" i="9"/>
  <c r="F70" i="9"/>
  <c r="E70" i="9"/>
  <c r="D70" i="9"/>
  <c r="L70" i="9"/>
  <c r="M70" i="9"/>
  <c r="N70" i="9"/>
  <c r="O70" i="9"/>
  <c r="P70" i="9"/>
  <c r="F71" i="9"/>
  <c r="E71" i="9"/>
  <c r="D71" i="9"/>
  <c r="L71" i="9"/>
  <c r="M71" i="9"/>
  <c r="N71" i="9"/>
  <c r="O71" i="9"/>
  <c r="P71" i="9"/>
  <c r="F72" i="9"/>
  <c r="E72" i="9"/>
  <c r="D72" i="9"/>
  <c r="L72" i="9"/>
  <c r="M72" i="9"/>
  <c r="N72" i="9"/>
  <c r="O72" i="9"/>
  <c r="P72" i="9"/>
  <c r="F73" i="9"/>
  <c r="E73" i="9"/>
  <c r="D73" i="9"/>
  <c r="L73" i="9"/>
  <c r="M73" i="9"/>
  <c r="N73" i="9"/>
  <c r="O73" i="9"/>
  <c r="P73" i="9"/>
  <c r="F74" i="9"/>
  <c r="E74" i="9"/>
  <c r="D74" i="9"/>
  <c r="L74" i="9"/>
  <c r="M74" i="9"/>
  <c r="N74" i="9"/>
  <c r="O74" i="9"/>
  <c r="P74" i="9"/>
  <c r="F75" i="9"/>
  <c r="E75" i="9"/>
  <c r="D75" i="9"/>
  <c r="L75" i="9"/>
  <c r="M75" i="9"/>
  <c r="N75" i="9"/>
  <c r="O75" i="9"/>
  <c r="P75" i="9"/>
  <c r="F76" i="9"/>
  <c r="E76" i="9"/>
  <c r="D76" i="9"/>
  <c r="L76" i="9"/>
  <c r="M76" i="9"/>
  <c r="N76" i="9"/>
  <c r="O76" i="9"/>
  <c r="P76" i="9"/>
  <c r="F77" i="9"/>
  <c r="E77" i="9"/>
  <c r="D77" i="9"/>
  <c r="L77" i="9"/>
  <c r="M77" i="9"/>
  <c r="N77" i="9"/>
  <c r="O77" i="9"/>
  <c r="P77" i="9"/>
  <c r="F78" i="9"/>
  <c r="E78" i="9"/>
  <c r="D78" i="9"/>
  <c r="L78" i="9"/>
  <c r="M78" i="9"/>
  <c r="N78" i="9"/>
  <c r="O78" i="9"/>
  <c r="P78" i="9"/>
  <c r="F79" i="9"/>
  <c r="E79" i="9"/>
  <c r="D79" i="9"/>
  <c r="L79" i="9"/>
  <c r="M79" i="9"/>
  <c r="N79" i="9"/>
  <c r="O79" i="9"/>
  <c r="P79" i="9"/>
  <c r="F80" i="9"/>
  <c r="E80" i="9"/>
  <c r="D80" i="9"/>
  <c r="L80" i="9"/>
  <c r="M80" i="9"/>
  <c r="N80" i="9"/>
  <c r="O80" i="9"/>
  <c r="P80" i="9"/>
  <c r="F81" i="9"/>
  <c r="E81" i="9"/>
  <c r="D81" i="9"/>
  <c r="L81" i="9"/>
  <c r="M81" i="9"/>
  <c r="N81" i="9"/>
  <c r="O81" i="9"/>
  <c r="P81" i="9"/>
  <c r="F82" i="9"/>
  <c r="E82" i="9"/>
  <c r="D82" i="9"/>
  <c r="L82" i="9"/>
  <c r="M82" i="9"/>
  <c r="N82" i="9"/>
  <c r="O82" i="9"/>
  <c r="P82" i="9"/>
  <c r="F83" i="9"/>
  <c r="E83" i="9"/>
  <c r="D83" i="9"/>
  <c r="L83" i="9"/>
  <c r="M83" i="9"/>
  <c r="N83" i="9"/>
  <c r="O83" i="9"/>
  <c r="P83" i="9"/>
  <c r="F84" i="9"/>
  <c r="E84" i="9"/>
  <c r="D84" i="9"/>
  <c r="L84" i="9"/>
  <c r="M84" i="9"/>
  <c r="N84" i="9"/>
  <c r="O84" i="9"/>
  <c r="P84" i="9"/>
  <c r="F85" i="9"/>
  <c r="E85" i="9"/>
  <c r="D85" i="9"/>
  <c r="L85" i="9"/>
  <c r="M85" i="9"/>
  <c r="N85" i="9"/>
  <c r="O85" i="9"/>
  <c r="P85" i="9"/>
  <c r="F86" i="9"/>
  <c r="E86" i="9"/>
  <c r="D86" i="9"/>
  <c r="L86" i="9"/>
  <c r="M86" i="9"/>
  <c r="N86" i="9"/>
  <c r="O86" i="9"/>
  <c r="P86" i="9"/>
  <c r="F87" i="9"/>
  <c r="E87" i="9"/>
  <c r="D87" i="9"/>
  <c r="L87" i="9"/>
  <c r="M87" i="9"/>
  <c r="N87" i="9"/>
  <c r="O87" i="9"/>
  <c r="P87" i="9"/>
  <c r="F88" i="9"/>
  <c r="E88" i="9"/>
  <c r="D88" i="9"/>
  <c r="L88" i="9"/>
  <c r="M88" i="9"/>
  <c r="N88" i="9"/>
  <c r="O88" i="9"/>
  <c r="P88" i="9"/>
  <c r="M9" i="9"/>
  <c r="N9" i="9"/>
  <c r="O9" i="9"/>
  <c r="P9" i="9"/>
  <c r="L9" i="9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10" i="8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G24" i="9"/>
  <c r="H24" i="9"/>
  <c r="I24" i="9"/>
  <c r="J24" i="9"/>
  <c r="K24" i="9"/>
  <c r="G25" i="9"/>
  <c r="H25" i="9"/>
  <c r="I25" i="9"/>
  <c r="J25" i="9"/>
  <c r="K25" i="9"/>
  <c r="G26" i="9"/>
  <c r="H26" i="9"/>
  <c r="I26" i="9"/>
  <c r="J26" i="9"/>
  <c r="K26" i="9"/>
  <c r="G27" i="9"/>
  <c r="H27" i="9"/>
  <c r="I27" i="9"/>
  <c r="J27" i="9"/>
  <c r="K27" i="9"/>
  <c r="G28" i="9"/>
  <c r="H28" i="9"/>
  <c r="I28" i="9"/>
  <c r="J28" i="9"/>
  <c r="K28" i="9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G32" i="9"/>
  <c r="H32" i="9"/>
  <c r="I32" i="9"/>
  <c r="J32" i="9"/>
  <c r="K32" i="9"/>
  <c r="G33" i="9"/>
  <c r="H33" i="9"/>
  <c r="I33" i="9"/>
  <c r="J33" i="9"/>
  <c r="K33" i="9"/>
  <c r="G34" i="9"/>
  <c r="H34" i="9"/>
  <c r="I34" i="9"/>
  <c r="J34" i="9"/>
  <c r="K34" i="9"/>
  <c r="G35" i="9"/>
  <c r="H35" i="9"/>
  <c r="I35" i="9"/>
  <c r="J35" i="9"/>
  <c r="K35" i="9"/>
  <c r="G36" i="9"/>
  <c r="H36" i="9"/>
  <c r="I36" i="9"/>
  <c r="J36" i="9"/>
  <c r="K36" i="9"/>
  <c r="G37" i="9"/>
  <c r="H37" i="9"/>
  <c r="I37" i="9"/>
  <c r="J37" i="9"/>
  <c r="K37" i="9"/>
  <c r="G38" i="9"/>
  <c r="H38" i="9"/>
  <c r="I38" i="9"/>
  <c r="J38" i="9"/>
  <c r="K38" i="9"/>
  <c r="G39" i="9"/>
  <c r="H39" i="9"/>
  <c r="I39" i="9"/>
  <c r="J39" i="9"/>
  <c r="K39" i="9"/>
  <c r="G40" i="9"/>
  <c r="H40" i="9"/>
  <c r="I40" i="9"/>
  <c r="J40" i="9"/>
  <c r="K40" i="9"/>
  <c r="G41" i="9"/>
  <c r="H41" i="9"/>
  <c r="I41" i="9"/>
  <c r="J41" i="9"/>
  <c r="K41" i="9"/>
  <c r="G42" i="9"/>
  <c r="H42" i="9"/>
  <c r="I42" i="9"/>
  <c r="J42" i="9"/>
  <c r="K42" i="9"/>
  <c r="G43" i="9"/>
  <c r="H43" i="9"/>
  <c r="I43" i="9"/>
  <c r="J43" i="9"/>
  <c r="K43" i="9"/>
  <c r="G44" i="9"/>
  <c r="H44" i="9"/>
  <c r="I44" i="9"/>
  <c r="J44" i="9"/>
  <c r="K44" i="9"/>
  <c r="G45" i="9"/>
  <c r="H45" i="9"/>
  <c r="I45" i="9"/>
  <c r="J45" i="9"/>
  <c r="K45" i="9"/>
  <c r="G46" i="9"/>
  <c r="H46" i="9"/>
  <c r="I46" i="9"/>
  <c r="J46" i="9"/>
  <c r="K46" i="9"/>
  <c r="G47" i="9"/>
  <c r="H47" i="9"/>
  <c r="I47" i="9"/>
  <c r="J47" i="9"/>
  <c r="K47" i="9"/>
  <c r="G48" i="9"/>
  <c r="H48" i="9"/>
  <c r="I48" i="9"/>
  <c r="J48" i="9"/>
  <c r="K48" i="9"/>
  <c r="G49" i="9"/>
  <c r="H49" i="9"/>
  <c r="I49" i="9"/>
  <c r="J49" i="9"/>
  <c r="K49" i="9"/>
  <c r="G50" i="9"/>
  <c r="H50" i="9"/>
  <c r="I50" i="9"/>
  <c r="J50" i="9"/>
  <c r="K50" i="9"/>
  <c r="G51" i="9"/>
  <c r="H51" i="9"/>
  <c r="I51" i="9"/>
  <c r="J51" i="9"/>
  <c r="K51" i="9"/>
  <c r="G52" i="9"/>
  <c r="H52" i="9"/>
  <c r="I52" i="9"/>
  <c r="J52" i="9"/>
  <c r="K52" i="9"/>
  <c r="G53" i="9"/>
  <c r="H53" i="9"/>
  <c r="I53" i="9"/>
  <c r="J53" i="9"/>
  <c r="K53" i="9"/>
  <c r="G54" i="9"/>
  <c r="H54" i="9"/>
  <c r="I54" i="9"/>
  <c r="J54" i="9"/>
  <c r="K54" i="9"/>
  <c r="G55" i="9"/>
  <c r="H55" i="9"/>
  <c r="I55" i="9"/>
  <c r="J55" i="9"/>
  <c r="K55" i="9"/>
  <c r="G56" i="9"/>
  <c r="H56" i="9"/>
  <c r="I56" i="9"/>
  <c r="J56" i="9"/>
  <c r="K56" i="9"/>
  <c r="G57" i="9"/>
  <c r="H57" i="9"/>
  <c r="I57" i="9"/>
  <c r="J57" i="9"/>
  <c r="K57" i="9"/>
  <c r="G58" i="9"/>
  <c r="H58" i="9"/>
  <c r="I58" i="9"/>
  <c r="J58" i="9"/>
  <c r="K58" i="9"/>
  <c r="G59" i="9"/>
  <c r="H59" i="9"/>
  <c r="I59" i="9"/>
  <c r="J59" i="9"/>
  <c r="K59" i="9"/>
  <c r="G60" i="9"/>
  <c r="H60" i="9"/>
  <c r="I60" i="9"/>
  <c r="J60" i="9"/>
  <c r="K60" i="9"/>
  <c r="G61" i="9"/>
  <c r="H61" i="9"/>
  <c r="I61" i="9"/>
  <c r="J61" i="9"/>
  <c r="K61" i="9"/>
  <c r="G62" i="9"/>
  <c r="H62" i="9"/>
  <c r="I62" i="9"/>
  <c r="J62" i="9"/>
  <c r="K62" i="9"/>
  <c r="G63" i="9"/>
  <c r="H63" i="9"/>
  <c r="I63" i="9"/>
  <c r="J63" i="9"/>
  <c r="K63" i="9"/>
  <c r="G64" i="9"/>
  <c r="H64" i="9"/>
  <c r="I64" i="9"/>
  <c r="J64" i="9"/>
  <c r="K64" i="9"/>
  <c r="G65" i="9"/>
  <c r="H65" i="9"/>
  <c r="I65" i="9"/>
  <c r="J65" i="9"/>
  <c r="K65" i="9"/>
  <c r="G66" i="9"/>
  <c r="H66" i="9"/>
  <c r="I66" i="9"/>
  <c r="J66" i="9"/>
  <c r="K66" i="9"/>
  <c r="G67" i="9"/>
  <c r="H67" i="9"/>
  <c r="I67" i="9"/>
  <c r="J67" i="9"/>
  <c r="K67" i="9"/>
  <c r="G68" i="9"/>
  <c r="H68" i="9"/>
  <c r="I68" i="9"/>
  <c r="J68" i="9"/>
  <c r="K68" i="9"/>
  <c r="G69" i="9"/>
  <c r="H69" i="9"/>
  <c r="I69" i="9"/>
  <c r="J69" i="9"/>
  <c r="K69" i="9"/>
  <c r="G70" i="9"/>
  <c r="H70" i="9"/>
  <c r="I70" i="9"/>
  <c r="J70" i="9"/>
  <c r="K70" i="9"/>
  <c r="G71" i="9"/>
  <c r="H71" i="9"/>
  <c r="I71" i="9"/>
  <c r="J71" i="9"/>
  <c r="K71" i="9"/>
  <c r="G72" i="9"/>
  <c r="H72" i="9"/>
  <c r="I72" i="9"/>
  <c r="J72" i="9"/>
  <c r="K72" i="9"/>
  <c r="G73" i="9"/>
  <c r="H73" i="9"/>
  <c r="I73" i="9"/>
  <c r="J73" i="9"/>
  <c r="K73" i="9"/>
  <c r="G74" i="9"/>
  <c r="H74" i="9"/>
  <c r="I74" i="9"/>
  <c r="J74" i="9"/>
  <c r="K74" i="9"/>
  <c r="G75" i="9"/>
  <c r="H75" i="9"/>
  <c r="I75" i="9"/>
  <c r="J75" i="9"/>
  <c r="K75" i="9"/>
  <c r="G76" i="9"/>
  <c r="H76" i="9"/>
  <c r="I76" i="9"/>
  <c r="J76" i="9"/>
  <c r="K76" i="9"/>
  <c r="G77" i="9"/>
  <c r="H77" i="9"/>
  <c r="I77" i="9"/>
  <c r="J77" i="9"/>
  <c r="K77" i="9"/>
  <c r="G78" i="9"/>
  <c r="H78" i="9"/>
  <c r="I78" i="9"/>
  <c r="J78" i="9"/>
  <c r="K78" i="9"/>
  <c r="G79" i="9"/>
  <c r="H79" i="9"/>
  <c r="I79" i="9"/>
  <c r="J79" i="9"/>
  <c r="K79" i="9"/>
  <c r="G80" i="9"/>
  <c r="H80" i="9"/>
  <c r="I80" i="9"/>
  <c r="J80" i="9"/>
  <c r="K80" i="9"/>
  <c r="G81" i="9"/>
  <c r="H81" i="9"/>
  <c r="I81" i="9"/>
  <c r="J81" i="9"/>
  <c r="K81" i="9"/>
  <c r="G82" i="9"/>
  <c r="H82" i="9"/>
  <c r="I82" i="9"/>
  <c r="J82" i="9"/>
  <c r="K82" i="9"/>
  <c r="G83" i="9"/>
  <c r="H83" i="9"/>
  <c r="I83" i="9"/>
  <c r="J83" i="9"/>
  <c r="K83" i="9"/>
  <c r="G84" i="9"/>
  <c r="H84" i="9"/>
  <c r="I84" i="9"/>
  <c r="J84" i="9"/>
  <c r="K84" i="9"/>
  <c r="G85" i="9"/>
  <c r="H85" i="9"/>
  <c r="I85" i="9"/>
  <c r="J85" i="9"/>
  <c r="K85" i="9"/>
  <c r="G86" i="9"/>
  <c r="H86" i="9"/>
  <c r="I86" i="9"/>
  <c r="J86" i="9"/>
  <c r="K86" i="9"/>
  <c r="G87" i="9"/>
  <c r="H87" i="9"/>
  <c r="I87" i="9"/>
  <c r="J87" i="9"/>
  <c r="K87" i="9"/>
  <c r="G88" i="9"/>
  <c r="H88" i="9"/>
  <c r="I88" i="9"/>
  <c r="J88" i="9"/>
  <c r="K88" i="9"/>
  <c r="H9" i="9"/>
  <c r="I9" i="9"/>
  <c r="J9" i="9"/>
  <c r="K9" i="9"/>
  <c r="G9" i="9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10" i="8"/>
  <c r="B85" i="9"/>
  <c r="B86" i="9"/>
  <c r="B87" i="9"/>
  <c r="B88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9" i="9"/>
  <c r="AC10" i="8"/>
  <c r="AB11" i="8"/>
  <c r="AC11" i="8"/>
  <c r="AD11" i="8"/>
  <c r="AE11" i="8"/>
  <c r="AF11" i="8"/>
  <c r="AB12" i="8"/>
  <c r="AC12" i="8"/>
  <c r="AD12" i="8"/>
  <c r="AE12" i="8"/>
  <c r="AF12" i="8"/>
  <c r="AB13" i="8"/>
  <c r="AC13" i="8"/>
  <c r="AD13" i="8"/>
  <c r="AE13" i="8"/>
  <c r="AF13" i="8"/>
  <c r="AB14" i="8"/>
  <c r="AC14" i="8"/>
  <c r="AD14" i="8"/>
  <c r="AE14" i="8"/>
  <c r="AF14" i="8"/>
  <c r="AB15" i="8"/>
  <c r="AC15" i="8"/>
  <c r="AD15" i="8"/>
  <c r="AE15" i="8"/>
  <c r="AF15" i="8"/>
  <c r="AB16" i="8"/>
  <c r="AC16" i="8"/>
  <c r="AD16" i="8"/>
  <c r="AE16" i="8"/>
  <c r="AF16" i="8"/>
  <c r="AB17" i="8"/>
  <c r="AC17" i="8"/>
  <c r="AD17" i="8"/>
  <c r="AE17" i="8"/>
  <c r="AF17" i="8"/>
  <c r="AB18" i="8"/>
  <c r="AC18" i="8"/>
  <c r="AD18" i="8"/>
  <c r="AE18" i="8"/>
  <c r="AF18" i="8"/>
  <c r="AB19" i="8"/>
  <c r="AC19" i="8"/>
  <c r="AD19" i="8"/>
  <c r="AE19" i="8"/>
  <c r="AF19" i="8"/>
  <c r="AB20" i="8"/>
  <c r="AC20" i="8"/>
  <c r="AD20" i="8"/>
  <c r="AE20" i="8"/>
  <c r="AF20" i="8"/>
  <c r="AB21" i="8"/>
  <c r="AC21" i="8"/>
  <c r="AD21" i="8"/>
  <c r="AE21" i="8"/>
  <c r="AF21" i="8"/>
  <c r="AB22" i="8"/>
  <c r="AC22" i="8"/>
  <c r="AD22" i="8"/>
  <c r="AE22" i="8"/>
  <c r="AF22" i="8"/>
  <c r="AB23" i="8"/>
  <c r="AC23" i="8"/>
  <c r="AD23" i="8"/>
  <c r="AE23" i="8"/>
  <c r="AF23" i="8"/>
  <c r="AB24" i="8"/>
  <c r="AC24" i="8"/>
  <c r="AD24" i="8"/>
  <c r="AE24" i="8"/>
  <c r="AF24" i="8"/>
  <c r="AB25" i="8"/>
  <c r="AC25" i="8"/>
  <c r="AD25" i="8"/>
  <c r="AE25" i="8"/>
  <c r="AF25" i="8"/>
  <c r="AB26" i="8"/>
  <c r="AC26" i="8"/>
  <c r="AD26" i="8"/>
  <c r="AE26" i="8"/>
  <c r="AF26" i="8"/>
  <c r="AB27" i="8"/>
  <c r="AC27" i="8"/>
  <c r="AD27" i="8"/>
  <c r="AE27" i="8"/>
  <c r="AF27" i="8"/>
  <c r="AB28" i="8"/>
  <c r="AC28" i="8"/>
  <c r="AD28" i="8"/>
  <c r="AE28" i="8"/>
  <c r="AF28" i="8"/>
  <c r="AB29" i="8"/>
  <c r="AC29" i="8"/>
  <c r="AD29" i="8"/>
  <c r="AE29" i="8"/>
  <c r="AF29" i="8"/>
  <c r="AD10" i="8"/>
  <c r="AE10" i="8"/>
  <c r="AF10" i="8"/>
  <c r="AB10" i="8"/>
  <c r="S9" i="5"/>
  <c r="S10" i="5"/>
  <c r="S11" i="5"/>
  <c r="S12" i="5"/>
  <c r="S13" i="5"/>
  <c r="S14" i="5"/>
  <c r="S15" i="5"/>
  <c r="S16" i="5"/>
  <c r="S17" i="5"/>
  <c r="S8" i="5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R10" i="8"/>
  <c r="S10" i="8"/>
  <c r="T10" i="8"/>
  <c r="U10" i="8"/>
  <c r="Q10" i="8"/>
  <c r="W46" i="4"/>
  <c r="W44" i="4"/>
  <c r="S38" i="4"/>
  <c r="Z10" i="3"/>
  <c r="AE10" i="3"/>
  <c r="AB10" i="3"/>
  <c r="AF10" i="3"/>
  <c r="AD10" i="3"/>
  <c r="AG10" i="3"/>
  <c r="AH10" i="3"/>
  <c r="E5" i="1"/>
  <c r="Z11" i="3"/>
  <c r="AE11" i="3"/>
  <c r="AB11" i="3"/>
  <c r="AF11" i="3"/>
  <c r="AD11" i="3"/>
  <c r="AG11" i="3"/>
  <c r="AH11" i="3"/>
  <c r="E6" i="1"/>
  <c r="Z12" i="3"/>
  <c r="AE12" i="3"/>
  <c r="AB12" i="3"/>
  <c r="AF12" i="3"/>
  <c r="AD12" i="3"/>
  <c r="AG12" i="3"/>
  <c r="AH12" i="3"/>
  <c r="E7" i="1"/>
  <c r="Z13" i="3"/>
  <c r="AE13" i="3"/>
  <c r="AB13" i="3"/>
  <c r="AF13" i="3"/>
  <c r="AD13" i="3"/>
  <c r="AG13" i="3"/>
  <c r="AH13" i="3"/>
  <c r="E8" i="1"/>
  <c r="Z14" i="3"/>
  <c r="AE14" i="3"/>
  <c r="AB14" i="3"/>
  <c r="AF14" i="3"/>
  <c r="AD14" i="3"/>
  <c r="AG14" i="3"/>
  <c r="AH14" i="3"/>
  <c r="E9" i="1"/>
  <c r="Z15" i="3"/>
  <c r="AE15" i="3"/>
  <c r="AB15" i="3"/>
  <c r="AF15" i="3"/>
  <c r="AD15" i="3"/>
  <c r="AG15" i="3"/>
  <c r="AH15" i="3"/>
  <c r="E10" i="1"/>
  <c r="Z16" i="3"/>
  <c r="AE16" i="3"/>
  <c r="AB16" i="3"/>
  <c r="AF16" i="3"/>
  <c r="AD16" i="3"/>
  <c r="AG16" i="3"/>
  <c r="AH16" i="3"/>
  <c r="E11" i="1"/>
  <c r="Z17" i="3"/>
  <c r="AE17" i="3"/>
  <c r="AB17" i="3"/>
  <c r="AF17" i="3"/>
  <c r="AD17" i="3"/>
  <c r="AG17" i="3"/>
  <c r="AH17" i="3"/>
  <c r="E12" i="1"/>
  <c r="Z18" i="3"/>
  <c r="AE18" i="3"/>
  <c r="AB18" i="3"/>
  <c r="AF18" i="3"/>
  <c r="AD18" i="3"/>
  <c r="AG18" i="3"/>
  <c r="AH18" i="3"/>
  <c r="E13" i="1"/>
  <c r="Z19" i="3"/>
  <c r="AE19" i="3"/>
  <c r="AB19" i="3"/>
  <c r="AF19" i="3"/>
  <c r="AD19" i="3"/>
  <c r="AG19" i="3"/>
  <c r="AH19" i="3"/>
  <c r="E14" i="1"/>
  <c r="Z20" i="3"/>
  <c r="AE20" i="3"/>
  <c r="AB20" i="3"/>
  <c r="AF20" i="3"/>
  <c r="AD20" i="3"/>
  <c r="AG20" i="3"/>
  <c r="AH20" i="3"/>
  <c r="E15" i="1"/>
  <c r="Z21" i="3"/>
  <c r="AE21" i="3"/>
  <c r="AB21" i="3"/>
  <c r="AF21" i="3"/>
  <c r="AD21" i="3"/>
  <c r="AG21" i="3"/>
  <c r="AH21" i="3"/>
  <c r="E16" i="1"/>
  <c r="Z22" i="3"/>
  <c r="AE22" i="3"/>
  <c r="AB22" i="3"/>
  <c r="AF22" i="3"/>
  <c r="AD22" i="3"/>
  <c r="AG22" i="3"/>
  <c r="AH22" i="3"/>
  <c r="E17" i="1"/>
  <c r="Z23" i="3"/>
  <c r="AE23" i="3"/>
  <c r="AB23" i="3"/>
  <c r="AF23" i="3"/>
  <c r="AD23" i="3"/>
  <c r="AG23" i="3"/>
  <c r="AH23" i="3"/>
  <c r="E18" i="1"/>
  <c r="Z24" i="3"/>
  <c r="AE24" i="3"/>
  <c r="AB24" i="3"/>
  <c r="AF24" i="3"/>
  <c r="AD24" i="3"/>
  <c r="AG24" i="3"/>
  <c r="AH24" i="3"/>
  <c r="E19" i="1"/>
  <c r="Z25" i="3"/>
  <c r="AE25" i="3"/>
  <c r="AB25" i="3"/>
  <c r="AF25" i="3"/>
  <c r="AD25" i="3"/>
  <c r="AG25" i="3"/>
  <c r="AH25" i="3"/>
  <c r="E20" i="1"/>
  <c r="Z26" i="3"/>
  <c r="AE26" i="3"/>
  <c r="AB26" i="3"/>
  <c r="AF26" i="3"/>
  <c r="AD26" i="3"/>
  <c r="AG26" i="3"/>
  <c r="AH26" i="3"/>
  <c r="E21" i="1"/>
  <c r="Z27" i="3"/>
  <c r="AE27" i="3"/>
  <c r="AB27" i="3"/>
  <c r="AF27" i="3"/>
  <c r="AD27" i="3"/>
  <c r="AG27" i="3"/>
  <c r="AH27" i="3"/>
  <c r="E22" i="1"/>
  <c r="Z28" i="3"/>
  <c r="AE28" i="3"/>
  <c r="AB28" i="3"/>
  <c r="AF28" i="3"/>
  <c r="AD28" i="3"/>
  <c r="AG28" i="3"/>
  <c r="AH28" i="3"/>
  <c r="E23" i="1"/>
  <c r="Z29" i="3"/>
  <c r="AE29" i="3"/>
  <c r="AB29" i="3"/>
  <c r="AF29" i="3"/>
  <c r="AD29" i="3"/>
  <c r="AG29" i="3"/>
  <c r="AH29" i="3"/>
  <c r="E24" i="1"/>
  <c r="Z30" i="3"/>
  <c r="AE30" i="3"/>
  <c r="AB30" i="3"/>
  <c r="AF30" i="3"/>
  <c r="AD30" i="3"/>
  <c r="AG30" i="3"/>
  <c r="AH30" i="3"/>
  <c r="E25" i="1"/>
  <c r="Z31" i="3"/>
  <c r="AE31" i="3"/>
  <c r="AB31" i="3"/>
  <c r="AF31" i="3"/>
  <c r="AD31" i="3"/>
  <c r="AG31" i="3"/>
  <c r="AH31" i="3"/>
  <c r="E26" i="1"/>
  <c r="Z32" i="3"/>
  <c r="AE32" i="3"/>
  <c r="AB32" i="3"/>
  <c r="AF32" i="3"/>
  <c r="AD32" i="3"/>
  <c r="AG32" i="3"/>
  <c r="AH32" i="3"/>
  <c r="E27" i="1"/>
  <c r="Z33" i="3"/>
  <c r="AE33" i="3"/>
  <c r="AB33" i="3"/>
  <c r="AF33" i="3"/>
  <c r="AD33" i="3"/>
  <c r="AG33" i="3"/>
  <c r="AH33" i="3"/>
  <c r="E28" i="1"/>
  <c r="Z34" i="3"/>
  <c r="AE34" i="3"/>
  <c r="AB34" i="3"/>
  <c r="AF34" i="3"/>
  <c r="AD34" i="3"/>
  <c r="AG34" i="3"/>
  <c r="AH34" i="3"/>
  <c r="E29" i="1"/>
  <c r="Z35" i="3"/>
  <c r="AE35" i="3"/>
  <c r="AB35" i="3"/>
  <c r="AF35" i="3"/>
  <c r="AD35" i="3"/>
  <c r="AG35" i="3"/>
  <c r="AH35" i="3"/>
  <c r="E30" i="1"/>
  <c r="Z36" i="3"/>
  <c r="AE36" i="3"/>
  <c r="AB36" i="3"/>
  <c r="AF36" i="3"/>
  <c r="AD36" i="3"/>
  <c r="AG36" i="3"/>
  <c r="AH36" i="3"/>
  <c r="E31" i="1"/>
  <c r="Z37" i="3"/>
  <c r="AE37" i="3"/>
  <c r="AB37" i="3"/>
  <c r="AF37" i="3"/>
  <c r="AD37" i="3"/>
  <c r="AG37" i="3"/>
  <c r="AH37" i="3"/>
  <c r="E32" i="1"/>
  <c r="Z38" i="3"/>
  <c r="AE38" i="3"/>
  <c r="AB38" i="3"/>
  <c r="AF38" i="3"/>
  <c r="AD38" i="3"/>
  <c r="AG38" i="3"/>
  <c r="AH38" i="3"/>
  <c r="E33" i="1"/>
  <c r="Z39" i="3"/>
  <c r="AE39" i="3"/>
  <c r="AB39" i="3"/>
  <c r="AF39" i="3"/>
  <c r="AD39" i="3"/>
  <c r="AG39" i="3"/>
  <c r="AH39" i="3"/>
  <c r="E34" i="1"/>
  <c r="Z40" i="3"/>
  <c r="AE40" i="3"/>
  <c r="AB40" i="3"/>
  <c r="AF40" i="3"/>
  <c r="AD40" i="3"/>
  <c r="AG40" i="3"/>
  <c r="AH40" i="3"/>
  <c r="E35" i="1"/>
  <c r="Z41" i="3"/>
  <c r="AE41" i="3"/>
  <c r="AB41" i="3"/>
  <c r="AF41" i="3"/>
  <c r="AD41" i="3"/>
  <c r="AG41" i="3"/>
  <c r="AH41" i="3"/>
  <c r="E36" i="1"/>
  <c r="Z42" i="3"/>
  <c r="AE42" i="3"/>
  <c r="AB42" i="3"/>
  <c r="AF42" i="3"/>
  <c r="AD42" i="3"/>
  <c r="AG42" i="3"/>
  <c r="AH42" i="3"/>
  <c r="E37" i="1"/>
  <c r="Z43" i="3"/>
  <c r="AE43" i="3"/>
  <c r="AB43" i="3"/>
  <c r="AF43" i="3"/>
  <c r="AD43" i="3"/>
  <c r="AG43" i="3"/>
  <c r="AH43" i="3"/>
  <c r="E38" i="1"/>
  <c r="Z44" i="3"/>
  <c r="AE44" i="3"/>
  <c r="AB44" i="3"/>
  <c r="AF44" i="3"/>
  <c r="AD44" i="3"/>
  <c r="AG44" i="3"/>
  <c r="AH44" i="3"/>
  <c r="E39" i="1"/>
  <c r="Z45" i="3"/>
  <c r="AE45" i="3"/>
  <c r="AB45" i="3"/>
  <c r="AF45" i="3"/>
  <c r="AD45" i="3"/>
  <c r="AG45" i="3"/>
  <c r="AH45" i="3"/>
  <c r="E40" i="1"/>
  <c r="Z46" i="3"/>
  <c r="AE46" i="3"/>
  <c r="AB46" i="3"/>
  <c r="AF46" i="3"/>
  <c r="AD46" i="3"/>
  <c r="AG46" i="3"/>
  <c r="AH46" i="3"/>
  <c r="E41" i="1"/>
  <c r="Z47" i="3"/>
  <c r="AE47" i="3"/>
  <c r="AB47" i="3"/>
  <c r="AF47" i="3"/>
  <c r="AD47" i="3"/>
  <c r="AG47" i="3"/>
  <c r="AH47" i="3"/>
  <c r="E42" i="1"/>
  <c r="Z48" i="3"/>
  <c r="AE48" i="3"/>
  <c r="AB48" i="3"/>
  <c r="AF48" i="3"/>
  <c r="AD48" i="3"/>
  <c r="AG48" i="3"/>
  <c r="AH48" i="3"/>
  <c r="E43" i="1"/>
  <c r="Z49" i="3"/>
  <c r="AE49" i="3"/>
  <c r="AB49" i="3"/>
  <c r="AF49" i="3"/>
  <c r="AD49" i="3"/>
  <c r="AG49" i="3"/>
  <c r="AH49" i="3"/>
  <c r="E44" i="1"/>
  <c r="Z50" i="3"/>
  <c r="AE50" i="3"/>
  <c r="AB50" i="3"/>
  <c r="AF50" i="3"/>
  <c r="AD50" i="3"/>
  <c r="AG50" i="3"/>
  <c r="AH50" i="3"/>
  <c r="E45" i="1"/>
  <c r="Z51" i="3"/>
  <c r="AE51" i="3"/>
  <c r="AB51" i="3"/>
  <c r="AF51" i="3"/>
  <c r="AD51" i="3"/>
  <c r="AG51" i="3"/>
  <c r="AH51" i="3"/>
  <c r="E46" i="1"/>
  <c r="Z52" i="3"/>
  <c r="AE52" i="3"/>
  <c r="AB52" i="3"/>
  <c r="AF52" i="3"/>
  <c r="AD52" i="3"/>
  <c r="AG52" i="3"/>
  <c r="AH52" i="3"/>
  <c r="E47" i="1"/>
  <c r="Z53" i="3"/>
  <c r="AE53" i="3"/>
  <c r="AB53" i="3"/>
  <c r="AF53" i="3"/>
  <c r="AD53" i="3"/>
  <c r="AG53" i="3"/>
  <c r="AH53" i="3"/>
  <c r="E48" i="1"/>
  <c r="Z54" i="3"/>
  <c r="AE54" i="3"/>
  <c r="AB54" i="3"/>
  <c r="AF54" i="3"/>
  <c r="AD54" i="3"/>
  <c r="AG54" i="3"/>
  <c r="AH54" i="3"/>
  <c r="E49" i="1"/>
  <c r="Z55" i="3"/>
  <c r="AE55" i="3"/>
  <c r="AB55" i="3"/>
  <c r="AF55" i="3"/>
  <c r="AD55" i="3"/>
  <c r="AG55" i="3"/>
  <c r="AH55" i="3"/>
  <c r="E50" i="1"/>
  <c r="Z56" i="3"/>
  <c r="AE56" i="3"/>
  <c r="AB56" i="3"/>
  <c r="AF56" i="3"/>
  <c r="AD56" i="3"/>
  <c r="AG56" i="3"/>
  <c r="AH56" i="3"/>
  <c r="E51" i="1"/>
  <c r="Z57" i="3"/>
  <c r="AE57" i="3"/>
  <c r="AB57" i="3"/>
  <c r="AF57" i="3"/>
  <c r="AD57" i="3"/>
  <c r="AG57" i="3"/>
  <c r="AH57" i="3"/>
  <c r="E52" i="1"/>
  <c r="Z58" i="3"/>
  <c r="AE58" i="3"/>
  <c r="AB58" i="3"/>
  <c r="AF58" i="3"/>
  <c r="AD58" i="3"/>
  <c r="AG58" i="3"/>
  <c r="AH58" i="3"/>
  <c r="E53" i="1"/>
  <c r="Z59" i="3"/>
  <c r="AE59" i="3"/>
  <c r="AB59" i="3"/>
  <c r="AF59" i="3"/>
  <c r="AD59" i="3"/>
  <c r="AG59" i="3"/>
  <c r="AH59" i="3"/>
  <c r="E54" i="1"/>
  <c r="Z60" i="3"/>
  <c r="AE60" i="3"/>
  <c r="AB60" i="3"/>
  <c r="AF60" i="3"/>
  <c r="AD60" i="3"/>
  <c r="AG60" i="3"/>
  <c r="AH60" i="3"/>
  <c r="E55" i="1"/>
  <c r="Z61" i="3"/>
  <c r="AE61" i="3"/>
  <c r="AB61" i="3"/>
  <c r="AF61" i="3"/>
  <c r="AD61" i="3"/>
  <c r="AG61" i="3"/>
  <c r="AH61" i="3"/>
  <c r="E56" i="1"/>
  <c r="Z62" i="3"/>
  <c r="AE62" i="3"/>
  <c r="AB62" i="3"/>
  <c r="AF62" i="3"/>
  <c r="AD62" i="3"/>
  <c r="AG62" i="3"/>
  <c r="AH62" i="3"/>
  <c r="E57" i="1"/>
  <c r="Z63" i="3"/>
  <c r="AE63" i="3"/>
  <c r="AB63" i="3"/>
  <c r="AF63" i="3"/>
  <c r="AD63" i="3"/>
  <c r="AG63" i="3"/>
  <c r="AH63" i="3"/>
  <c r="E58" i="1"/>
  <c r="Z64" i="3"/>
  <c r="AE64" i="3"/>
  <c r="AB64" i="3"/>
  <c r="AF64" i="3"/>
  <c r="AD64" i="3"/>
  <c r="AG64" i="3"/>
  <c r="AH64" i="3"/>
  <c r="E59" i="1"/>
  <c r="Z65" i="3"/>
  <c r="AE65" i="3"/>
  <c r="AB65" i="3"/>
  <c r="AF65" i="3"/>
  <c r="AD65" i="3"/>
  <c r="AG65" i="3"/>
  <c r="AH65" i="3"/>
  <c r="E60" i="1"/>
  <c r="Z9" i="3"/>
  <c r="AE9" i="3"/>
  <c r="AB9" i="3"/>
  <c r="AF9" i="3"/>
  <c r="AD9" i="3"/>
  <c r="AG9" i="3"/>
  <c r="AH9" i="3"/>
  <c r="E4" i="1"/>
  <c r="D5" i="1"/>
  <c r="D6" i="1"/>
  <c r="D7" i="1"/>
  <c r="Q13" i="3"/>
  <c r="U13" i="3"/>
  <c r="X13" i="3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Q42" i="3"/>
  <c r="U42" i="3"/>
  <c r="X42" i="3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" i="1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9" i="3"/>
  <c r="E9" i="3"/>
  <c r="Z66" i="3"/>
  <c r="AE66" i="3"/>
  <c r="AB66" i="3"/>
  <c r="AF66" i="3"/>
  <c r="AD66" i="3"/>
  <c r="AG66" i="3"/>
  <c r="AH66" i="3"/>
  <c r="Z67" i="3"/>
  <c r="AE67" i="3"/>
  <c r="AB67" i="3"/>
  <c r="AF67" i="3"/>
  <c r="AD67" i="3"/>
  <c r="AG67" i="3"/>
  <c r="AH67" i="3"/>
  <c r="Z68" i="3"/>
  <c r="AE68" i="3"/>
  <c r="AB68" i="3"/>
  <c r="AF68" i="3"/>
  <c r="AD68" i="3"/>
  <c r="AG68" i="3"/>
  <c r="AH68" i="3"/>
  <c r="P10" i="3"/>
  <c r="T10" i="3"/>
  <c r="Q10" i="3"/>
  <c r="U10" i="3"/>
  <c r="R10" i="3"/>
  <c r="V10" i="3"/>
  <c r="S10" i="3"/>
  <c r="W10" i="3"/>
  <c r="X10" i="3"/>
  <c r="P11" i="3"/>
  <c r="T11" i="3"/>
  <c r="Q11" i="3"/>
  <c r="U11" i="3"/>
  <c r="R11" i="3"/>
  <c r="V11" i="3"/>
  <c r="S11" i="3"/>
  <c r="W11" i="3"/>
  <c r="X11" i="3"/>
  <c r="P12" i="3"/>
  <c r="T12" i="3"/>
  <c r="Q12" i="3"/>
  <c r="U12" i="3"/>
  <c r="R12" i="3"/>
  <c r="V12" i="3"/>
  <c r="S12" i="3"/>
  <c r="W12" i="3"/>
  <c r="X12" i="3"/>
  <c r="P13" i="3"/>
  <c r="T13" i="3"/>
  <c r="R13" i="3"/>
  <c r="V13" i="3"/>
  <c r="S13" i="3"/>
  <c r="W13" i="3"/>
  <c r="P14" i="3"/>
  <c r="T14" i="3"/>
  <c r="Q14" i="3"/>
  <c r="U14" i="3"/>
  <c r="R14" i="3"/>
  <c r="V14" i="3"/>
  <c r="S14" i="3"/>
  <c r="W14" i="3"/>
  <c r="X14" i="3"/>
  <c r="P15" i="3"/>
  <c r="T15" i="3"/>
  <c r="Q15" i="3"/>
  <c r="U15" i="3"/>
  <c r="R15" i="3"/>
  <c r="V15" i="3"/>
  <c r="S15" i="3"/>
  <c r="W15" i="3"/>
  <c r="X15" i="3"/>
  <c r="P16" i="3"/>
  <c r="T16" i="3"/>
  <c r="Q16" i="3"/>
  <c r="U16" i="3"/>
  <c r="R16" i="3"/>
  <c r="V16" i="3"/>
  <c r="S16" i="3"/>
  <c r="W16" i="3"/>
  <c r="X16" i="3"/>
  <c r="P17" i="3"/>
  <c r="T17" i="3"/>
  <c r="Q17" i="3"/>
  <c r="U17" i="3"/>
  <c r="R17" i="3"/>
  <c r="V17" i="3"/>
  <c r="S17" i="3"/>
  <c r="W17" i="3"/>
  <c r="X17" i="3"/>
  <c r="P18" i="3"/>
  <c r="T18" i="3"/>
  <c r="Q18" i="3"/>
  <c r="U18" i="3"/>
  <c r="R18" i="3"/>
  <c r="V18" i="3"/>
  <c r="S18" i="3"/>
  <c r="W18" i="3"/>
  <c r="X18" i="3"/>
  <c r="P19" i="3"/>
  <c r="T19" i="3"/>
  <c r="Q19" i="3"/>
  <c r="U19" i="3"/>
  <c r="R19" i="3"/>
  <c r="V19" i="3"/>
  <c r="S19" i="3"/>
  <c r="W19" i="3"/>
  <c r="X19" i="3"/>
  <c r="P20" i="3"/>
  <c r="T20" i="3"/>
  <c r="Q20" i="3"/>
  <c r="U20" i="3"/>
  <c r="R20" i="3"/>
  <c r="V20" i="3"/>
  <c r="S20" i="3"/>
  <c r="W20" i="3"/>
  <c r="X20" i="3"/>
  <c r="P21" i="3"/>
  <c r="T21" i="3"/>
  <c r="Q21" i="3"/>
  <c r="U21" i="3"/>
  <c r="R21" i="3"/>
  <c r="V21" i="3"/>
  <c r="S21" i="3"/>
  <c r="W21" i="3"/>
  <c r="X21" i="3"/>
  <c r="P22" i="3"/>
  <c r="T22" i="3"/>
  <c r="Q22" i="3"/>
  <c r="U22" i="3"/>
  <c r="R22" i="3"/>
  <c r="V22" i="3"/>
  <c r="S22" i="3"/>
  <c r="W22" i="3"/>
  <c r="X22" i="3"/>
  <c r="P23" i="3"/>
  <c r="T23" i="3"/>
  <c r="Q23" i="3"/>
  <c r="U23" i="3"/>
  <c r="R23" i="3"/>
  <c r="V23" i="3"/>
  <c r="S23" i="3"/>
  <c r="W23" i="3"/>
  <c r="X23" i="3"/>
  <c r="P24" i="3"/>
  <c r="T24" i="3"/>
  <c r="Q24" i="3"/>
  <c r="U24" i="3"/>
  <c r="R24" i="3"/>
  <c r="V24" i="3"/>
  <c r="S24" i="3"/>
  <c r="W24" i="3"/>
  <c r="X24" i="3"/>
  <c r="P25" i="3"/>
  <c r="T25" i="3"/>
  <c r="Q25" i="3"/>
  <c r="U25" i="3"/>
  <c r="R25" i="3"/>
  <c r="V25" i="3"/>
  <c r="S25" i="3"/>
  <c r="W25" i="3"/>
  <c r="X25" i="3"/>
  <c r="P26" i="3"/>
  <c r="T26" i="3"/>
  <c r="Q26" i="3"/>
  <c r="U26" i="3"/>
  <c r="R26" i="3"/>
  <c r="V26" i="3"/>
  <c r="S26" i="3"/>
  <c r="W26" i="3"/>
  <c r="X26" i="3"/>
  <c r="P27" i="3"/>
  <c r="T27" i="3"/>
  <c r="Q27" i="3"/>
  <c r="U27" i="3"/>
  <c r="R27" i="3"/>
  <c r="V27" i="3"/>
  <c r="S27" i="3"/>
  <c r="W27" i="3"/>
  <c r="X27" i="3"/>
  <c r="P28" i="3"/>
  <c r="T28" i="3"/>
  <c r="Q28" i="3"/>
  <c r="U28" i="3"/>
  <c r="R28" i="3"/>
  <c r="V28" i="3"/>
  <c r="S28" i="3"/>
  <c r="W28" i="3"/>
  <c r="X28" i="3"/>
  <c r="P29" i="3"/>
  <c r="T29" i="3"/>
  <c r="Q29" i="3"/>
  <c r="U29" i="3"/>
  <c r="R29" i="3"/>
  <c r="V29" i="3"/>
  <c r="S29" i="3"/>
  <c r="W29" i="3"/>
  <c r="X29" i="3"/>
  <c r="P30" i="3"/>
  <c r="T30" i="3"/>
  <c r="Q30" i="3"/>
  <c r="U30" i="3"/>
  <c r="R30" i="3"/>
  <c r="V30" i="3"/>
  <c r="S30" i="3"/>
  <c r="W30" i="3"/>
  <c r="X30" i="3"/>
  <c r="P31" i="3"/>
  <c r="T31" i="3"/>
  <c r="Q31" i="3"/>
  <c r="U31" i="3"/>
  <c r="R31" i="3"/>
  <c r="V31" i="3"/>
  <c r="S31" i="3"/>
  <c r="W31" i="3"/>
  <c r="X31" i="3"/>
  <c r="P32" i="3"/>
  <c r="T32" i="3"/>
  <c r="Q32" i="3"/>
  <c r="U32" i="3"/>
  <c r="R32" i="3"/>
  <c r="V32" i="3"/>
  <c r="S32" i="3"/>
  <c r="W32" i="3"/>
  <c r="X32" i="3"/>
  <c r="P33" i="3"/>
  <c r="T33" i="3"/>
  <c r="Q33" i="3"/>
  <c r="U33" i="3"/>
  <c r="R33" i="3"/>
  <c r="V33" i="3"/>
  <c r="S33" i="3"/>
  <c r="W33" i="3"/>
  <c r="X33" i="3"/>
  <c r="P34" i="3"/>
  <c r="T34" i="3"/>
  <c r="Q34" i="3"/>
  <c r="U34" i="3"/>
  <c r="R34" i="3"/>
  <c r="V34" i="3"/>
  <c r="S34" i="3"/>
  <c r="W34" i="3"/>
  <c r="X34" i="3"/>
  <c r="P35" i="3"/>
  <c r="T35" i="3"/>
  <c r="Q35" i="3"/>
  <c r="U35" i="3"/>
  <c r="R35" i="3"/>
  <c r="V35" i="3"/>
  <c r="S35" i="3"/>
  <c r="W35" i="3"/>
  <c r="X35" i="3"/>
  <c r="P36" i="3"/>
  <c r="T36" i="3"/>
  <c r="Q36" i="3"/>
  <c r="U36" i="3"/>
  <c r="R36" i="3"/>
  <c r="V36" i="3"/>
  <c r="S36" i="3"/>
  <c r="W36" i="3"/>
  <c r="X36" i="3"/>
  <c r="P37" i="3"/>
  <c r="T37" i="3"/>
  <c r="Q37" i="3"/>
  <c r="U37" i="3"/>
  <c r="R37" i="3"/>
  <c r="V37" i="3"/>
  <c r="S37" i="3"/>
  <c r="W37" i="3"/>
  <c r="X37" i="3"/>
  <c r="P38" i="3"/>
  <c r="T38" i="3"/>
  <c r="Q38" i="3"/>
  <c r="U38" i="3"/>
  <c r="R38" i="3"/>
  <c r="V38" i="3"/>
  <c r="S38" i="3"/>
  <c r="W38" i="3"/>
  <c r="X38" i="3"/>
  <c r="P39" i="3"/>
  <c r="T39" i="3"/>
  <c r="Q39" i="3"/>
  <c r="U39" i="3"/>
  <c r="R39" i="3"/>
  <c r="V39" i="3"/>
  <c r="S39" i="3"/>
  <c r="W39" i="3"/>
  <c r="X39" i="3"/>
  <c r="P40" i="3"/>
  <c r="T40" i="3"/>
  <c r="Q40" i="3"/>
  <c r="U40" i="3"/>
  <c r="R40" i="3"/>
  <c r="V40" i="3"/>
  <c r="S40" i="3"/>
  <c r="W40" i="3"/>
  <c r="X40" i="3"/>
  <c r="P41" i="3"/>
  <c r="T41" i="3"/>
  <c r="Q41" i="3"/>
  <c r="U41" i="3"/>
  <c r="R41" i="3"/>
  <c r="V41" i="3"/>
  <c r="S41" i="3"/>
  <c r="W41" i="3"/>
  <c r="X41" i="3"/>
  <c r="P42" i="3"/>
  <c r="T42" i="3"/>
  <c r="R42" i="3"/>
  <c r="V42" i="3"/>
  <c r="S42" i="3"/>
  <c r="W42" i="3"/>
  <c r="P43" i="3"/>
  <c r="T43" i="3"/>
  <c r="Q43" i="3"/>
  <c r="U43" i="3"/>
  <c r="R43" i="3"/>
  <c r="V43" i="3"/>
  <c r="S43" i="3"/>
  <c r="W43" i="3"/>
  <c r="X43" i="3"/>
  <c r="P44" i="3"/>
  <c r="T44" i="3"/>
  <c r="Q44" i="3"/>
  <c r="U44" i="3"/>
  <c r="R44" i="3"/>
  <c r="V44" i="3"/>
  <c r="S44" i="3"/>
  <c r="W44" i="3"/>
  <c r="X44" i="3"/>
  <c r="P45" i="3"/>
  <c r="T45" i="3"/>
  <c r="Q45" i="3"/>
  <c r="U45" i="3"/>
  <c r="R45" i="3"/>
  <c r="V45" i="3"/>
  <c r="S45" i="3"/>
  <c r="W45" i="3"/>
  <c r="X45" i="3"/>
  <c r="P46" i="3"/>
  <c r="T46" i="3"/>
  <c r="Q46" i="3"/>
  <c r="U46" i="3"/>
  <c r="R46" i="3"/>
  <c r="V46" i="3"/>
  <c r="S46" i="3"/>
  <c r="W46" i="3"/>
  <c r="X46" i="3"/>
  <c r="P47" i="3"/>
  <c r="T47" i="3"/>
  <c r="Q47" i="3"/>
  <c r="U47" i="3"/>
  <c r="R47" i="3"/>
  <c r="V47" i="3"/>
  <c r="S47" i="3"/>
  <c r="W47" i="3"/>
  <c r="X47" i="3"/>
  <c r="P48" i="3"/>
  <c r="T48" i="3"/>
  <c r="Q48" i="3"/>
  <c r="U48" i="3"/>
  <c r="R48" i="3"/>
  <c r="V48" i="3"/>
  <c r="S48" i="3"/>
  <c r="W48" i="3"/>
  <c r="X48" i="3"/>
  <c r="P49" i="3"/>
  <c r="T49" i="3"/>
  <c r="Q49" i="3"/>
  <c r="U49" i="3"/>
  <c r="R49" i="3"/>
  <c r="V49" i="3"/>
  <c r="S49" i="3"/>
  <c r="W49" i="3"/>
  <c r="X49" i="3"/>
  <c r="P50" i="3"/>
  <c r="T50" i="3"/>
  <c r="Q50" i="3"/>
  <c r="U50" i="3"/>
  <c r="R50" i="3"/>
  <c r="V50" i="3"/>
  <c r="S50" i="3"/>
  <c r="W50" i="3"/>
  <c r="X50" i="3"/>
  <c r="P51" i="3"/>
  <c r="T51" i="3"/>
  <c r="Q51" i="3"/>
  <c r="U51" i="3"/>
  <c r="R51" i="3"/>
  <c r="V51" i="3"/>
  <c r="S51" i="3"/>
  <c r="W51" i="3"/>
  <c r="X51" i="3"/>
  <c r="P52" i="3"/>
  <c r="T52" i="3"/>
  <c r="Q52" i="3"/>
  <c r="U52" i="3"/>
  <c r="R52" i="3"/>
  <c r="V52" i="3"/>
  <c r="S52" i="3"/>
  <c r="W52" i="3"/>
  <c r="X52" i="3"/>
  <c r="P53" i="3"/>
  <c r="T53" i="3"/>
  <c r="Q53" i="3"/>
  <c r="U53" i="3"/>
  <c r="R53" i="3"/>
  <c r="V53" i="3"/>
  <c r="S53" i="3"/>
  <c r="W53" i="3"/>
  <c r="X53" i="3"/>
  <c r="P54" i="3"/>
  <c r="T54" i="3"/>
  <c r="Q54" i="3"/>
  <c r="U54" i="3"/>
  <c r="R54" i="3"/>
  <c r="V54" i="3"/>
  <c r="S54" i="3"/>
  <c r="W54" i="3"/>
  <c r="X54" i="3"/>
  <c r="P55" i="3"/>
  <c r="T55" i="3"/>
  <c r="Q55" i="3"/>
  <c r="U55" i="3"/>
  <c r="R55" i="3"/>
  <c r="V55" i="3"/>
  <c r="S55" i="3"/>
  <c r="W55" i="3"/>
  <c r="X55" i="3"/>
  <c r="P56" i="3"/>
  <c r="T56" i="3"/>
  <c r="Q56" i="3"/>
  <c r="U56" i="3"/>
  <c r="R56" i="3"/>
  <c r="V56" i="3"/>
  <c r="S56" i="3"/>
  <c r="W56" i="3"/>
  <c r="X56" i="3"/>
  <c r="P57" i="3"/>
  <c r="T57" i="3"/>
  <c r="Q57" i="3"/>
  <c r="U57" i="3"/>
  <c r="R57" i="3"/>
  <c r="V57" i="3"/>
  <c r="S57" i="3"/>
  <c r="W57" i="3"/>
  <c r="X57" i="3"/>
  <c r="P58" i="3"/>
  <c r="T58" i="3"/>
  <c r="Q58" i="3"/>
  <c r="U58" i="3"/>
  <c r="R58" i="3"/>
  <c r="V58" i="3"/>
  <c r="S58" i="3"/>
  <c r="W58" i="3"/>
  <c r="X58" i="3"/>
  <c r="P59" i="3"/>
  <c r="T59" i="3"/>
  <c r="Q59" i="3"/>
  <c r="U59" i="3"/>
  <c r="R59" i="3"/>
  <c r="V59" i="3"/>
  <c r="S59" i="3"/>
  <c r="W59" i="3"/>
  <c r="X59" i="3"/>
  <c r="P60" i="3"/>
  <c r="T60" i="3"/>
  <c r="Q60" i="3"/>
  <c r="U60" i="3"/>
  <c r="R60" i="3"/>
  <c r="V60" i="3"/>
  <c r="S60" i="3"/>
  <c r="W60" i="3"/>
  <c r="X60" i="3"/>
  <c r="P61" i="3"/>
  <c r="T61" i="3"/>
  <c r="Q61" i="3"/>
  <c r="U61" i="3"/>
  <c r="R61" i="3"/>
  <c r="V61" i="3"/>
  <c r="S61" i="3"/>
  <c r="W61" i="3"/>
  <c r="X61" i="3"/>
  <c r="P62" i="3"/>
  <c r="T62" i="3"/>
  <c r="Q62" i="3"/>
  <c r="U62" i="3"/>
  <c r="R62" i="3"/>
  <c r="V62" i="3"/>
  <c r="S62" i="3"/>
  <c r="W62" i="3"/>
  <c r="X62" i="3"/>
  <c r="P63" i="3"/>
  <c r="T63" i="3"/>
  <c r="Q63" i="3"/>
  <c r="U63" i="3"/>
  <c r="R63" i="3"/>
  <c r="V63" i="3"/>
  <c r="S63" i="3"/>
  <c r="W63" i="3"/>
  <c r="X63" i="3"/>
  <c r="P64" i="3"/>
  <c r="T64" i="3"/>
  <c r="Q64" i="3"/>
  <c r="U64" i="3"/>
  <c r="R64" i="3"/>
  <c r="V64" i="3"/>
  <c r="S64" i="3"/>
  <c r="W64" i="3"/>
  <c r="X64" i="3"/>
  <c r="P65" i="3"/>
  <c r="T65" i="3"/>
  <c r="Q65" i="3"/>
  <c r="U65" i="3"/>
  <c r="R65" i="3"/>
  <c r="V65" i="3"/>
  <c r="S65" i="3"/>
  <c r="W65" i="3"/>
  <c r="X65" i="3"/>
  <c r="P66" i="3"/>
  <c r="T66" i="3"/>
  <c r="Q66" i="3"/>
  <c r="U66" i="3"/>
  <c r="R66" i="3"/>
  <c r="V66" i="3"/>
  <c r="S66" i="3"/>
  <c r="W66" i="3"/>
  <c r="X66" i="3"/>
  <c r="P67" i="3"/>
  <c r="T67" i="3"/>
  <c r="Q67" i="3"/>
  <c r="U67" i="3"/>
  <c r="R67" i="3"/>
  <c r="V67" i="3"/>
  <c r="S67" i="3"/>
  <c r="W67" i="3"/>
  <c r="X67" i="3"/>
  <c r="P68" i="3"/>
  <c r="T68" i="3"/>
  <c r="Q68" i="3"/>
  <c r="U68" i="3"/>
  <c r="R68" i="3"/>
  <c r="V68" i="3"/>
  <c r="S68" i="3"/>
  <c r="W68" i="3"/>
  <c r="X68" i="3"/>
  <c r="P9" i="3"/>
  <c r="T9" i="3"/>
  <c r="Q9" i="3"/>
  <c r="U9" i="3"/>
  <c r="R9" i="3"/>
  <c r="V9" i="3"/>
  <c r="S9" i="3"/>
  <c r="W9" i="3"/>
  <c r="X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9" i="3"/>
  <c r="L9" i="3"/>
  <c r="M9" i="3"/>
  <c r="N9" i="3"/>
  <c r="B12" i="3"/>
  <c r="B15" i="3"/>
  <c r="B18" i="3"/>
  <c r="B21" i="3"/>
  <c r="B24" i="3"/>
  <c r="B27" i="3"/>
  <c r="B30" i="3"/>
  <c r="B33" i="3"/>
  <c r="B36" i="3"/>
  <c r="B39" i="3"/>
  <c r="B42" i="3"/>
  <c r="B45" i="3"/>
  <c r="B48" i="3"/>
  <c r="B51" i="3"/>
  <c r="B54" i="3"/>
  <c r="B57" i="3"/>
  <c r="B60" i="3"/>
  <c r="B63" i="3"/>
  <c r="B66" i="3"/>
  <c r="B14" i="3"/>
  <c r="B17" i="3"/>
  <c r="B20" i="3"/>
  <c r="B23" i="3"/>
  <c r="B26" i="3"/>
  <c r="B29" i="3"/>
  <c r="B32" i="3"/>
  <c r="B35" i="3"/>
  <c r="B38" i="3"/>
  <c r="B41" i="3"/>
  <c r="B44" i="3"/>
  <c r="B47" i="3"/>
  <c r="B50" i="3"/>
  <c r="B53" i="3"/>
  <c r="B56" i="3"/>
  <c r="B59" i="3"/>
  <c r="B62" i="3"/>
  <c r="B65" i="3"/>
  <c r="B13" i="3"/>
  <c r="B16" i="3"/>
  <c r="B19" i="3"/>
  <c r="B22" i="3"/>
  <c r="B25" i="3"/>
  <c r="B28" i="3"/>
  <c r="B31" i="3"/>
  <c r="B34" i="3"/>
  <c r="B37" i="3"/>
  <c r="B40" i="3"/>
  <c r="B43" i="3"/>
  <c r="B46" i="3"/>
  <c r="B49" i="3"/>
  <c r="B52" i="3"/>
  <c r="B55" i="3"/>
  <c r="B58" i="3"/>
  <c r="B61" i="3"/>
  <c r="B64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D66" i="3"/>
  <c r="E66" i="3"/>
  <c r="B67" i="3"/>
  <c r="C67" i="3"/>
  <c r="D67" i="3"/>
  <c r="E67" i="3"/>
  <c r="B68" i="3"/>
  <c r="C68" i="3"/>
  <c r="D68" i="3"/>
  <c r="E68" i="3"/>
  <c r="W46" i="2"/>
  <c r="W44" i="2"/>
  <c r="S38" i="2"/>
  <c r="AH10" i="8"/>
  <c r="AO10" i="8"/>
  <c r="AN10" i="8"/>
  <c r="AM10" i="8"/>
  <c r="AL10" i="8"/>
  <c r="AK10" i="8"/>
  <c r="AJ10" i="8"/>
  <c r="AI10" i="8"/>
  <c r="AO29" i="8"/>
  <c r="AN29" i="8"/>
  <c r="AM29" i="8"/>
  <c r="AL29" i="8"/>
  <c r="AK29" i="8"/>
  <c r="AJ29" i="8"/>
  <c r="AI29" i="8"/>
  <c r="AH29" i="8"/>
  <c r="AO28" i="8"/>
  <c r="AN28" i="8"/>
  <c r="AM28" i="8"/>
  <c r="AL28" i="8"/>
  <c r="AK28" i="8"/>
  <c r="AJ28" i="8"/>
  <c r="AI28" i="8"/>
  <c r="AH28" i="8"/>
  <c r="AO27" i="8"/>
  <c r="AN27" i="8"/>
  <c r="AM27" i="8"/>
  <c r="AL27" i="8"/>
  <c r="AK27" i="8"/>
  <c r="AJ27" i="8"/>
  <c r="AI27" i="8"/>
  <c r="AH27" i="8"/>
  <c r="AO26" i="8"/>
  <c r="AN26" i="8"/>
  <c r="AM26" i="8"/>
  <c r="AL26" i="8"/>
  <c r="AK26" i="8"/>
  <c r="AJ26" i="8"/>
  <c r="AI26" i="8"/>
  <c r="AH26" i="8"/>
  <c r="AO25" i="8"/>
  <c r="AN25" i="8"/>
  <c r="AM25" i="8"/>
  <c r="AL25" i="8"/>
  <c r="AK25" i="8"/>
  <c r="AJ25" i="8"/>
  <c r="AI25" i="8"/>
  <c r="AH25" i="8"/>
  <c r="AO24" i="8"/>
  <c r="AN24" i="8"/>
  <c r="AM24" i="8"/>
  <c r="AL24" i="8"/>
  <c r="AK24" i="8"/>
  <c r="AJ24" i="8"/>
  <c r="AI24" i="8"/>
  <c r="AH24" i="8"/>
  <c r="AO23" i="8"/>
  <c r="AN23" i="8"/>
  <c r="AM23" i="8"/>
  <c r="AL23" i="8"/>
  <c r="AK23" i="8"/>
  <c r="AJ23" i="8"/>
  <c r="AI23" i="8"/>
  <c r="AH23" i="8"/>
  <c r="AO22" i="8"/>
  <c r="AN22" i="8"/>
  <c r="AM22" i="8"/>
  <c r="AL22" i="8"/>
  <c r="AK22" i="8"/>
  <c r="AJ22" i="8"/>
  <c r="AI22" i="8"/>
  <c r="AH22" i="8"/>
  <c r="AO21" i="8"/>
  <c r="AN21" i="8"/>
  <c r="AM21" i="8"/>
  <c r="AL21" i="8"/>
  <c r="AK21" i="8"/>
  <c r="AJ21" i="8"/>
  <c r="AI21" i="8"/>
  <c r="AH21" i="8"/>
  <c r="AO20" i="8"/>
  <c r="AN20" i="8"/>
  <c r="AM20" i="8"/>
  <c r="AL20" i="8"/>
  <c r="AK20" i="8"/>
  <c r="AJ20" i="8"/>
  <c r="AI20" i="8"/>
  <c r="AH20" i="8"/>
  <c r="AO19" i="8"/>
  <c r="AN19" i="8"/>
  <c r="AM19" i="8"/>
  <c r="AL19" i="8"/>
  <c r="AK19" i="8"/>
  <c r="AJ19" i="8"/>
  <c r="AI19" i="8"/>
  <c r="AH19" i="8"/>
  <c r="AO18" i="8"/>
  <c r="AN18" i="8"/>
  <c r="AM18" i="8"/>
  <c r="AL18" i="8"/>
  <c r="AK18" i="8"/>
  <c r="AJ18" i="8"/>
  <c r="AI18" i="8"/>
  <c r="AH18" i="8"/>
  <c r="AO17" i="8"/>
  <c r="AN17" i="8"/>
  <c r="AM17" i="8"/>
  <c r="AL17" i="8"/>
  <c r="AK17" i="8"/>
  <c r="AJ17" i="8"/>
  <c r="AI17" i="8"/>
  <c r="AH17" i="8"/>
  <c r="AO16" i="8"/>
  <c r="AN16" i="8"/>
  <c r="AM16" i="8"/>
  <c r="AL16" i="8"/>
  <c r="AK16" i="8"/>
  <c r="AJ16" i="8"/>
  <c r="AI16" i="8"/>
  <c r="AH16" i="8"/>
  <c r="AO15" i="8"/>
  <c r="AN15" i="8"/>
  <c r="AM15" i="8"/>
  <c r="AL15" i="8"/>
  <c r="AK15" i="8"/>
  <c r="AJ15" i="8"/>
  <c r="AI15" i="8"/>
  <c r="AH15" i="8"/>
  <c r="AO14" i="8"/>
  <c r="AN14" i="8"/>
  <c r="AM14" i="8"/>
  <c r="AL14" i="8"/>
  <c r="AK14" i="8"/>
  <c r="AJ14" i="8"/>
  <c r="AI14" i="8"/>
  <c r="AH14" i="8"/>
  <c r="AO13" i="8"/>
  <c r="AN13" i="8"/>
  <c r="AM13" i="8"/>
  <c r="AL13" i="8"/>
  <c r="AK13" i="8"/>
  <c r="AJ13" i="8"/>
  <c r="AI13" i="8"/>
  <c r="AH13" i="8"/>
  <c r="AO12" i="8"/>
  <c r="AN12" i="8"/>
  <c r="AM12" i="8"/>
  <c r="AL12" i="8"/>
  <c r="AK12" i="8"/>
  <c r="AJ12" i="8"/>
  <c r="AI12" i="8"/>
  <c r="AH12" i="8"/>
  <c r="AO11" i="8"/>
  <c r="AN11" i="8"/>
  <c r="AM11" i="8"/>
  <c r="AL11" i="8"/>
  <c r="AK11" i="8"/>
  <c r="AJ11" i="8"/>
  <c r="AI11" i="8"/>
  <c r="AH11" i="8"/>
  <c r="AG1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</calcChain>
</file>

<file path=xl/sharedStrings.xml><?xml version="1.0" encoding="utf-8"?>
<sst xmlns="http://schemas.openxmlformats.org/spreadsheetml/2006/main" count="1162" uniqueCount="389">
  <si>
    <t>后排输出法师，修</t>
    <phoneticPr fontId="2" type="noConversion"/>
  </si>
  <si>
    <t>后排刺客，娜塔莎</t>
    <phoneticPr fontId="2" type="noConversion"/>
  </si>
  <si>
    <t>牧师，伊西多</t>
    <phoneticPr fontId="2" type="noConversion"/>
  </si>
  <si>
    <t>牧师，珍妮芙</t>
    <rPh sb="3" eb="4">
      <t>zhen'ni'fu</t>
    </rPh>
    <rPh sb="5" eb="6">
      <t>fu'rong</t>
    </rPh>
    <phoneticPr fontId="2" type="noConversion"/>
  </si>
  <si>
    <t>前排战士，国王</t>
    <phoneticPr fontId="2" type="noConversion"/>
  </si>
  <si>
    <t>后排输出法师，爱茉莉</t>
    <phoneticPr fontId="2" type="noConversion"/>
  </si>
  <si>
    <t>战士，霍尔</t>
    <rPh sb="3" eb="4">
      <t>huo'ge</t>
    </rPh>
    <rPh sb="4" eb="5">
      <t>er</t>
    </rPh>
    <phoneticPr fontId="2" type="noConversion"/>
  </si>
  <si>
    <t>法师，伊芙</t>
    <phoneticPr fontId="2" type="noConversion"/>
  </si>
  <si>
    <t>法师，尤朵拉</t>
    <phoneticPr fontId="2" type="noConversion"/>
  </si>
  <si>
    <t>后排刺客，艾琳</t>
    <phoneticPr fontId="2" type="noConversion"/>
  </si>
  <si>
    <t>战士，柯拉</t>
    <phoneticPr fontId="2" type="noConversion"/>
  </si>
  <si>
    <t>战士，麦克白</t>
    <phoneticPr fontId="2" type="noConversion"/>
  </si>
  <si>
    <t>战士，尼尔斯</t>
    <phoneticPr fontId="2" type="noConversion"/>
  </si>
  <si>
    <t>牧师，尤妮丝</t>
    <rPh sb="0" eb="1">
      <t>mu's</t>
    </rPh>
    <phoneticPr fontId="2" type="noConversion"/>
  </si>
  <si>
    <t>战士，艾德蒙</t>
    <phoneticPr fontId="2" type="noConversion"/>
  </si>
  <si>
    <t>牧师，碧翠丝</t>
    <phoneticPr fontId="2" type="noConversion"/>
  </si>
  <si>
    <t>战士，莉莉丝</t>
    <phoneticPr fontId="2" type="noConversion"/>
  </si>
  <si>
    <t>后排刺客，洛克</t>
    <phoneticPr fontId="2" type="noConversion"/>
  </si>
  <si>
    <t>刺客</t>
    <phoneticPr fontId="2" type="noConversion"/>
  </si>
  <si>
    <t>法师，贝蒂</t>
    <phoneticPr fontId="2" type="noConversion"/>
  </si>
  <si>
    <t>牧师</t>
    <phoneticPr fontId="2" type="noConversion"/>
  </si>
  <si>
    <t>牧师，吉拉</t>
    <phoneticPr fontId="2" type="noConversion"/>
  </si>
  <si>
    <t>职业</t>
    <rPh sb="0" eb="1">
      <t>zhi'y</t>
    </rPh>
    <phoneticPr fontId="1" type="noConversion"/>
  </si>
  <si>
    <t>角色名</t>
    <rPh sb="0" eb="1">
      <t>jiao's</t>
    </rPh>
    <rPh sb="2" eb="3">
      <t>ming</t>
    </rPh>
    <phoneticPr fontId="1" type="noConversion"/>
  </si>
  <si>
    <t>品质</t>
    <rPh sb="0" eb="1">
      <t>pin'z</t>
    </rPh>
    <phoneticPr fontId="1" type="noConversion"/>
  </si>
  <si>
    <t>莉莉丝</t>
    <rPh sb="0" eb="1">
      <t>l'l's</t>
    </rPh>
    <phoneticPr fontId="1" type="noConversion"/>
  </si>
  <si>
    <t>洛克</t>
    <rPh sb="0" eb="1">
      <t>luo'k</t>
    </rPh>
    <phoneticPr fontId="1" type="noConversion"/>
  </si>
  <si>
    <t>贝蒂</t>
    <rPh sb="0" eb="1">
      <t>bei'di</t>
    </rPh>
    <phoneticPr fontId="1" type="noConversion"/>
  </si>
  <si>
    <t>吉拉</t>
    <rPh sb="0" eb="1">
      <t>ji'la</t>
    </rPh>
    <phoneticPr fontId="1" type="noConversion"/>
  </si>
  <si>
    <t>战士</t>
    <rPh sb="0" eb="1">
      <t>zhan's</t>
    </rPh>
    <phoneticPr fontId="1" type="noConversion"/>
  </si>
  <si>
    <t>刺客</t>
    <rPh sb="0" eb="1">
      <t>ci'k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</si>
  <si>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</si>
  <si>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</si>
  <si>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</t>
    </rPh>
    <phoneticPr fontId="1" type="noConversion"/>
  </si>
  <si>
    <t>艾琳</t>
    <rPh sb="0" eb="1">
      <t>ai'lin</t>
    </rPh>
    <phoneticPr fontId="1" type="noConversion"/>
  </si>
  <si>
    <t>柯拉</t>
    <rPh sb="0" eb="1">
      <t>ke</t>
    </rPh>
    <rPh sb="1" eb="2">
      <t>la</t>
    </rPh>
    <phoneticPr fontId="1" type="noConversion"/>
  </si>
  <si>
    <t>麦克白</t>
    <rPh sb="0" eb="1">
      <t>mai'k'b</t>
    </rPh>
    <phoneticPr fontId="1" type="noConversion"/>
  </si>
  <si>
    <t>尼尔斯</t>
    <rPh sb="0" eb="1">
      <t>ni'er's</t>
    </rPh>
    <phoneticPr fontId="1" type="noConversion"/>
  </si>
  <si>
    <t>尤妮丝</t>
    <rPh sb="0" eb="1">
      <t>you'ni'si</t>
    </rPh>
    <rPh sb="1" eb="2">
      <t>ni</t>
    </rPh>
    <rPh sb="2" eb="3">
      <t>si</t>
    </rPh>
    <phoneticPr fontId="1" type="noConversion"/>
  </si>
  <si>
    <t>艾德蒙</t>
    <rPh sb="0" eb="1">
      <t>ai</t>
    </rPh>
    <rPh sb="1" eb="2">
      <t>de</t>
    </rPh>
    <rPh sb="2" eb="3">
      <t>meng</t>
    </rPh>
    <phoneticPr fontId="1" type="noConversion"/>
  </si>
  <si>
    <t>碧翠丝</t>
    <rPh sb="0" eb="1">
      <t>bi'lv</t>
    </rPh>
    <rPh sb="1" eb="2">
      <t>cui</t>
    </rPh>
    <rPh sb="2" eb="3">
      <t>si</t>
    </rPh>
    <phoneticPr fontId="1" type="noConversion"/>
  </si>
  <si>
    <t>修</t>
    <rPh sb="0" eb="1">
      <t>xiu</t>
    </rPh>
    <phoneticPr fontId="1" type="noConversion"/>
  </si>
  <si>
    <t>娜塔莎</t>
    <rPh sb="0" eb="1">
      <t>na'ta's</t>
    </rPh>
    <phoneticPr fontId="1" type="noConversion"/>
  </si>
  <si>
    <t>伊西多</t>
    <rPh sb="0" eb="1">
      <t>yi'xi'd</t>
    </rPh>
    <phoneticPr fontId="1" type="noConversion"/>
  </si>
  <si>
    <t>珍妮芙</t>
    <rPh sb="0" eb="1">
      <t>zhen'ni'f</t>
    </rPh>
    <rPh sb="2" eb="3">
      <t>fu'rong</t>
    </rPh>
    <phoneticPr fontId="1" type="noConversion"/>
  </si>
  <si>
    <t>国王</t>
    <rPh sb="0" eb="1">
      <t>guo'wang</t>
    </rPh>
    <phoneticPr fontId="1" type="noConversion"/>
  </si>
  <si>
    <t>爱茉莉</t>
    <rPh sb="0" eb="1">
      <t>ai'mo'li</t>
    </rPh>
    <phoneticPr fontId="1" type="noConversion"/>
  </si>
  <si>
    <t>霍尔</t>
    <rPh sb="0" eb="1">
      <t>huo'er</t>
    </rPh>
    <phoneticPr fontId="1" type="noConversion"/>
  </si>
  <si>
    <t>伊芙</t>
    <rPh sb="0" eb="1">
      <t>yi'fu</t>
    </rPh>
    <phoneticPr fontId="1" type="noConversion"/>
  </si>
  <si>
    <t>出处</t>
    <rPh sb="0" eb="1">
      <t>chu'c</t>
    </rPh>
    <phoneticPr fontId="1" type="noConversion"/>
  </si>
  <si>
    <t>抽</t>
    <rPh sb="0" eb="1">
      <t>chou</t>
    </rPh>
    <phoneticPr fontId="1" type="noConversion"/>
  </si>
  <si>
    <t>游戏武将捋顺</t>
    <rPh sb="0" eb="1">
      <t>you'x</t>
    </rPh>
    <rPh sb="2" eb="3">
      <t>wu'j</t>
    </rPh>
    <rPh sb="4" eb="5">
      <t>lv's</t>
    </rPh>
    <phoneticPr fontId="1" type="noConversion"/>
  </si>
  <si>
    <t>莉莉丝</t>
    <rPh sb="0" eb="1">
      <t>l'li's</t>
    </rPh>
    <phoneticPr fontId="1" type="noConversion"/>
  </si>
  <si>
    <t>贝蒂</t>
    <rPh sb="0" eb="1">
      <t>bei'd</t>
    </rPh>
    <phoneticPr fontId="1" type="noConversion"/>
  </si>
  <si>
    <t>蓝</t>
    <rPh sb="0" eb="1">
      <t>lan</t>
    </rPh>
    <phoneticPr fontId="1" type="noConversion"/>
  </si>
  <si>
    <t>艾德曼</t>
    <rPh sb="0" eb="1">
      <t>ai'd'm</t>
    </rPh>
    <phoneticPr fontId="1" type="noConversion"/>
  </si>
  <si>
    <t>对开服礼包的开启</t>
    <rPh sb="0" eb="1">
      <t>dui</t>
    </rPh>
    <rPh sb="1" eb="2">
      <t>kai'fu</t>
    </rPh>
    <rPh sb="3" eb="4">
      <t>li'bao</t>
    </rPh>
    <rPh sb="5" eb="6">
      <t>d</t>
    </rPh>
    <rPh sb="6" eb="7">
      <t>kai'q</t>
    </rPh>
    <phoneticPr fontId="1" type="noConversion"/>
  </si>
  <si>
    <t>伊芙</t>
    <rPh sb="0" eb="1">
      <t>yi'f</t>
    </rPh>
    <phoneticPr fontId="1" type="noConversion"/>
  </si>
  <si>
    <t>竞技场商店</t>
    <rPh sb="0" eb="1">
      <t>jing'j'c</t>
    </rPh>
    <rPh sb="3" eb="4">
      <t>shang'd</t>
    </rPh>
    <phoneticPr fontId="1" type="noConversion"/>
  </si>
  <si>
    <t>角斗场兑换</t>
    <rPh sb="0" eb="1">
      <t>jiao'd</t>
    </rPh>
    <rPh sb="2" eb="3">
      <t>chang</t>
    </rPh>
    <rPh sb="3" eb="4">
      <t>dui'h</t>
    </rPh>
    <phoneticPr fontId="1" type="noConversion"/>
  </si>
  <si>
    <t>燃烧远征兑换</t>
    <rPh sb="0" eb="1">
      <t>ran'shao</t>
    </rPh>
    <rPh sb="2" eb="3">
      <t>yuan'z</t>
    </rPh>
    <rPh sb="4" eb="5">
      <t>dui'h</t>
    </rPh>
    <phoneticPr fontId="1" type="noConversion"/>
  </si>
  <si>
    <t>七天成就奖励（可3星）</t>
    <rPh sb="0" eb="1">
      <t>qi't</t>
    </rPh>
    <rPh sb="2" eb="3">
      <t>cheng'j</t>
    </rPh>
    <rPh sb="4" eb="5">
      <t>jiang'l</t>
    </rPh>
    <rPh sb="7" eb="8">
      <t>ke</t>
    </rPh>
    <rPh sb="9" eb="10">
      <t>xing</t>
    </rPh>
    <phoneticPr fontId="1" type="noConversion"/>
  </si>
  <si>
    <t>第二天签到，3档充值活动奖励（最多3星）</t>
    <rPh sb="0" eb="1">
      <t>di</t>
    </rPh>
    <rPh sb="1" eb="2">
      <t>er'tian</t>
    </rPh>
    <rPh sb="3" eb="4">
      <t>qian'dao</t>
    </rPh>
    <rPh sb="7" eb="8">
      <t>dang</t>
    </rPh>
    <rPh sb="8" eb="9">
      <t>chong'z</t>
    </rPh>
    <rPh sb="10" eb="11">
      <t>huo'd</t>
    </rPh>
    <rPh sb="12" eb="13">
      <t>jiang'l</t>
    </rPh>
    <rPh sb="15" eb="16">
      <t>zui</t>
    </rPh>
    <rPh sb="16" eb="17">
      <t>duo</t>
    </rPh>
    <rPh sb="18" eb="19">
      <t>xing</t>
    </rPh>
    <phoneticPr fontId="1" type="noConversion"/>
  </si>
  <si>
    <t>抽，抽到概率最大</t>
    <rPh sb="0" eb="1">
      <t>chou</t>
    </rPh>
    <rPh sb="2" eb="3">
      <t>chou</t>
    </rPh>
    <rPh sb="3" eb="4">
      <t>dao</t>
    </rPh>
    <rPh sb="4" eb="5">
      <t>gai'l</t>
    </rPh>
    <rPh sb="6" eb="7">
      <t>zui</t>
    </rPh>
    <rPh sb="7" eb="8">
      <t>da</t>
    </rPh>
    <phoneticPr fontId="1" type="noConversion"/>
  </si>
  <si>
    <t>抽，低概率</t>
    <rPh sb="0" eb="1">
      <t>chou</t>
    </rPh>
    <rPh sb="2" eb="3">
      <t>di</t>
    </rPh>
    <rPh sb="3" eb="4">
      <t>gai'l</t>
    </rPh>
    <phoneticPr fontId="1" type="noConversion"/>
  </si>
  <si>
    <t>跑商兑换，抽，大概率</t>
    <rPh sb="0" eb="1">
      <t>pao'shang</t>
    </rPh>
    <rPh sb="2" eb="3">
      <t>dui'h</t>
    </rPh>
    <rPh sb="5" eb="6">
      <t>chou</t>
    </rPh>
    <rPh sb="7" eb="8">
      <t>da</t>
    </rPh>
    <rPh sb="8" eb="9">
      <t>gai'l</t>
    </rPh>
    <phoneticPr fontId="1" type="noConversion"/>
  </si>
  <si>
    <t>角斗场</t>
    <rPh sb="0" eb="1">
      <t>jiao'dou'c</t>
    </rPh>
    <phoneticPr fontId="1" type="noConversion"/>
  </si>
  <si>
    <t>对签到</t>
    <rPh sb="0" eb="1">
      <t>dui</t>
    </rPh>
    <rPh sb="1" eb="2">
      <t>qian'dao</t>
    </rPh>
    <phoneticPr fontId="1" type="noConversion"/>
  </si>
  <si>
    <t>对第二天的期待</t>
    <rPh sb="0" eb="1">
      <t>dui</t>
    </rPh>
    <rPh sb="1" eb="2">
      <t>di</t>
    </rPh>
    <rPh sb="2" eb="3">
      <t>er</t>
    </rPh>
    <rPh sb="3" eb="4">
      <t>tian</t>
    </rPh>
    <rPh sb="4" eb="5">
      <t>d</t>
    </rPh>
    <rPh sb="5" eb="6">
      <t>qi'dia</t>
    </rPh>
    <phoneticPr fontId="1" type="noConversion"/>
  </si>
  <si>
    <t>签到奖励，抽</t>
    <rPh sb="0" eb="1">
      <t>qian'dao</t>
    </rPh>
    <rPh sb="2" eb="3">
      <t>jiang'l</t>
    </rPh>
    <rPh sb="5" eb="6">
      <t>chou</t>
    </rPh>
    <phoneticPr fontId="1" type="noConversion"/>
  </si>
  <si>
    <t>第2抽，抽</t>
    <rPh sb="0" eb="1">
      <t>di</t>
    </rPh>
    <rPh sb="2" eb="3">
      <t>chou</t>
    </rPh>
    <rPh sb="4" eb="5">
      <t>chou</t>
    </rPh>
    <phoneticPr fontId="1" type="noConversion"/>
  </si>
  <si>
    <t>第1抽，抽</t>
    <rPh sb="0" eb="1">
      <t>di</t>
    </rPh>
    <rPh sb="2" eb="3">
      <t>chou</t>
    </rPh>
    <rPh sb="4" eb="5">
      <t>chou</t>
    </rPh>
    <phoneticPr fontId="1" type="noConversion"/>
  </si>
  <si>
    <t>开服礼包,角斗场</t>
    <rPh sb="0" eb="1">
      <t>kai'f</t>
    </rPh>
    <rPh sb="2" eb="3">
      <t>li'bao</t>
    </rPh>
    <rPh sb="5" eb="6">
      <t>jiao'd'c</t>
    </rPh>
    <phoneticPr fontId="1" type="noConversion"/>
  </si>
  <si>
    <t>竞技场兑换</t>
    <rPh sb="0" eb="1">
      <t>jing'j'c</t>
    </rPh>
    <rPh sb="3" eb="4">
      <t>dui'h</t>
    </rPh>
    <phoneticPr fontId="1" type="noConversion"/>
  </si>
  <si>
    <t>坷垃</t>
    <rPh sb="0" eb="1">
      <t>ke'l</t>
    </rPh>
    <phoneticPr fontId="1" type="noConversion"/>
  </si>
  <si>
    <t>成长礼包给予</t>
    <rPh sb="0" eb="1">
      <t>cheng'z</t>
    </rPh>
    <rPh sb="2" eb="3">
      <t>li'bao</t>
    </rPh>
    <rPh sb="4" eb="5">
      <t>gei'yu</t>
    </rPh>
    <phoneticPr fontId="1" type="noConversion"/>
  </si>
  <si>
    <t>燃烧商店，成长礼包</t>
    <rPh sb="0" eb="1">
      <t>ran'shao</t>
    </rPh>
    <rPh sb="2" eb="3">
      <t>shang'd</t>
    </rPh>
    <rPh sb="5" eb="6">
      <t>cheng'z</t>
    </rPh>
    <rPh sb="7" eb="8">
      <t>li'bao</t>
    </rPh>
    <phoneticPr fontId="1" type="noConversion"/>
  </si>
  <si>
    <t>抽取惊喜</t>
    <rPh sb="0" eb="1">
      <t>chou'q</t>
    </rPh>
    <rPh sb="2" eb="3">
      <t>jing'x</t>
    </rPh>
    <phoneticPr fontId="1" type="noConversion"/>
  </si>
  <si>
    <t>娜塔莎</t>
    <rPh sb="0" eb="1">
      <t>na't's</t>
    </rPh>
    <phoneticPr fontId="1" type="noConversion"/>
  </si>
  <si>
    <t>国王</t>
    <rPh sb="0" eb="1">
      <t>guo'w</t>
    </rPh>
    <phoneticPr fontId="1" type="noConversion"/>
  </si>
  <si>
    <t>珍芙妮</t>
    <rPh sb="0" eb="1">
      <t>zhen'fu'ni</t>
    </rPh>
    <phoneticPr fontId="1" type="noConversion"/>
  </si>
  <si>
    <t>爱茉莉</t>
    <rPh sb="0" eb="1">
      <t>ai'mo'l</t>
    </rPh>
    <phoneticPr fontId="1" type="noConversion"/>
  </si>
  <si>
    <t>伊西多</t>
    <rPh sb="0" eb="1">
      <t>yi'x'd</t>
    </rPh>
    <phoneticPr fontId="1" type="noConversion"/>
  </si>
  <si>
    <t>珍芙妮</t>
    <rPh sb="0" eb="1">
      <t>zhen'f'n</t>
    </rPh>
    <phoneticPr fontId="1" type="noConversion"/>
  </si>
  <si>
    <t>爱茉莉</t>
    <rPh sb="0" eb="1">
      <t>ai'm'l</t>
    </rPh>
    <phoneticPr fontId="1" type="noConversion"/>
  </si>
  <si>
    <t>娜塔莎</t>
    <rPh sb="0" eb="1">
      <t>n't's</t>
    </rPh>
    <phoneticPr fontId="1" type="noConversion"/>
  </si>
  <si>
    <t>坷垃</t>
    <rPh sb="0" eb="1">
      <t>ke'la</t>
    </rPh>
    <phoneticPr fontId="1" type="noConversion"/>
  </si>
  <si>
    <t>尤朵拉</t>
    <rPh sb="0" eb="1">
      <t>you'd'l</t>
    </rPh>
    <phoneticPr fontId="1" type="noConversion"/>
  </si>
  <si>
    <t>碧翠丝</t>
  </si>
  <si>
    <t>碧翠丝</t>
    <rPh sb="0" eb="1">
      <t>bi'cui's</t>
    </rPh>
    <phoneticPr fontId="1" type="noConversion"/>
  </si>
  <si>
    <t>艾琳</t>
  </si>
  <si>
    <t>尼尔斯</t>
  </si>
  <si>
    <t>尤妮丝</t>
  </si>
  <si>
    <t>尤妮丝</t>
    <rPh sb="0" eb="1">
      <t>you</t>
    </rPh>
    <rPh sb="1" eb="2">
      <t>ni'si</t>
    </rPh>
    <phoneticPr fontId="1" type="noConversion"/>
  </si>
  <si>
    <t>霍尔</t>
  </si>
  <si>
    <t>伊西多</t>
  </si>
  <si>
    <t>珍妮芙</t>
  </si>
  <si>
    <t>修</t>
  </si>
  <si>
    <t>伊芙</t>
  </si>
  <si>
    <t>尤朵拉</t>
  </si>
  <si>
    <t>柯拉</t>
  </si>
  <si>
    <t>艾德蒙</t>
  </si>
  <si>
    <t>吉拉</t>
    <rPh sb="0" eb="1">
      <t>ji'l</t>
    </rPh>
    <phoneticPr fontId="1" type="noConversion"/>
  </si>
  <si>
    <t>贝蒂</t>
    <rPh sb="0" eb="1">
      <t>be'di</t>
    </rPh>
    <phoneticPr fontId="1" type="noConversion"/>
  </si>
  <si>
    <t>ID</t>
  </si>
  <si>
    <t>名字</t>
  </si>
  <si>
    <t>信息</t>
  </si>
  <si>
    <t>武将id列表</t>
  </si>
  <si>
    <t>属性</t>
  </si>
  <si>
    <t>int</t>
  </si>
  <si>
    <t>str</t>
  </si>
  <si>
    <t>id</t>
  </si>
  <si>
    <t>name</t>
  </si>
  <si>
    <t>info</t>
  </si>
  <si>
    <t>roles</t>
  </si>
  <si>
    <t>properties</t>
  </si>
  <si>
    <t>洛克羁绊1</t>
  </si>
  <si>
    <t>洛克羁绊2</t>
  </si>
  <si>
    <t>洛克羁绊3</t>
  </si>
  <si>
    <t>尤朵拉羁绊1</t>
  </si>
  <si>
    <t>尤朵拉羁绊2</t>
  </si>
  <si>
    <t>尤朵拉羁绊3</t>
  </si>
  <si>
    <t>莉莉丝羁绊1</t>
  </si>
  <si>
    <t>莉莉丝羁绊2</t>
  </si>
  <si>
    <t>莉莉丝羁绊3</t>
  </si>
  <si>
    <t>艾德蒙羁绊1</t>
  </si>
  <si>
    <t>艾德蒙羁绊2</t>
  </si>
  <si>
    <t>艾德蒙羁绊3</t>
  </si>
  <si>
    <t>吉拉羁绊1</t>
  </si>
  <si>
    <t>吉拉羁绊2</t>
  </si>
  <si>
    <t>吉拉羁绊3</t>
  </si>
  <si>
    <t>修羁绊1</t>
  </si>
  <si>
    <t>修羁绊2</t>
  </si>
  <si>
    <t>修羁绊3</t>
  </si>
  <si>
    <t>贝蒂羁绊1</t>
  </si>
  <si>
    <t>贝蒂羁绊2</t>
  </si>
  <si>
    <t>贝蒂羁绊3</t>
  </si>
  <si>
    <t>伊芙羁绊1</t>
  </si>
  <si>
    <t>伊芙羁绊2</t>
  </si>
  <si>
    <t>伊芙羁绊3</t>
  </si>
  <si>
    <t>艾琳羁绊1</t>
  </si>
  <si>
    <t>艾琳羁绊2</t>
  </si>
  <si>
    <t>艾琳羁绊3</t>
  </si>
  <si>
    <t>碧翠丝羁绊1</t>
  </si>
  <si>
    <t>碧翠丝羁绊2</t>
  </si>
  <si>
    <t>碧翠丝羁绊3</t>
  </si>
  <si>
    <t>尤尼丝羁绊1</t>
  </si>
  <si>
    <t>尤尼丝羁绊2</t>
  </si>
  <si>
    <t>尤尼丝羁绊3</t>
  </si>
  <si>
    <t>尼尔斯羁绊1</t>
  </si>
  <si>
    <t>尼尔斯羁绊2</t>
  </si>
  <si>
    <t>尼尔斯羁绊3</t>
  </si>
  <si>
    <t>柯拉羁绊1</t>
  </si>
  <si>
    <t>柯拉羁绊2</t>
  </si>
  <si>
    <t>柯拉羁绊3</t>
  </si>
  <si>
    <t>珍妮芙羁绊1</t>
  </si>
  <si>
    <t>珍妮芙羁绊2</t>
  </si>
  <si>
    <t>珍妮芙羁绊3</t>
  </si>
  <si>
    <t>霍尔羁绊1</t>
  </si>
  <si>
    <t>霍尔羁绊2</t>
  </si>
  <si>
    <t>霍尔羁绊3</t>
  </si>
  <si>
    <t>国王羁绊1</t>
  </si>
  <si>
    <t>国王羁绊2</t>
  </si>
  <si>
    <t>国王羁绊3</t>
  </si>
  <si>
    <t>伊西多羁绊1</t>
  </si>
  <si>
    <t>伊西多羁绊2</t>
  </si>
  <si>
    <t>伊西多羁绊3</t>
  </si>
  <si>
    <t>娜塔莎羁绊1</t>
  </si>
  <si>
    <t>娜塔莎羁绊2</t>
  </si>
  <si>
    <t>娜塔莎羁绊3</t>
  </si>
  <si>
    <t>爱茉莉羁绊1</t>
  </si>
  <si>
    <t>爱茉莉羁绊2</t>
  </si>
  <si>
    <t>爱茉莉羁绊3</t>
  </si>
  <si>
    <t>名称</t>
  </si>
  <si>
    <t>主将1</t>
  </si>
  <si>
    <t>主将2</t>
  </si>
  <si>
    <t>主将3</t>
  </si>
  <si>
    <t>主将4</t>
  </si>
  <si>
    <t>主将5</t>
  </si>
  <si>
    <t>主将6</t>
  </si>
  <si>
    <t>洛克</t>
    <rPh sb="0" eb="1">
      <t>luo'ke</t>
    </rPh>
    <phoneticPr fontId="2" type="noConversion"/>
  </si>
  <si>
    <t>尤朵拉</t>
    <rPh sb="0" eb="1">
      <t>you'duo'la</t>
    </rPh>
    <rPh sb="1" eb="2">
      <t>duo</t>
    </rPh>
    <rPh sb="2" eb="3">
      <t>la</t>
    </rPh>
    <phoneticPr fontId="2" type="noConversion"/>
  </si>
  <si>
    <t>莉莉丝</t>
    <rPh sb="0" eb="1">
      <t>l'l's</t>
    </rPh>
    <phoneticPr fontId="2" type="noConversion"/>
  </si>
  <si>
    <t>艾德蒙</t>
    <rPh sb="0" eb="1">
      <t>ai</t>
    </rPh>
    <rPh sb="1" eb="2">
      <t>de'meng</t>
    </rPh>
    <phoneticPr fontId="2" type="noConversion"/>
  </si>
  <si>
    <t>吉拉</t>
    <rPh sb="0" eb="1">
      <t>ji'la</t>
    </rPh>
    <phoneticPr fontId="2" type="noConversion"/>
  </si>
  <si>
    <t>修</t>
    <rPh sb="0" eb="1">
      <t>xiu</t>
    </rPh>
    <phoneticPr fontId="2" type="noConversion"/>
  </si>
  <si>
    <t>贝蒂</t>
    <rPh sb="0" eb="1">
      <t>bei'di</t>
    </rPh>
    <phoneticPr fontId="2" type="noConversion"/>
  </si>
  <si>
    <t>伊芙</t>
    <rPh sb="0" eb="1">
      <t>yi</t>
    </rPh>
    <rPh sb="1" eb="2">
      <t>fu</t>
    </rPh>
    <phoneticPr fontId="2" type="noConversion"/>
  </si>
  <si>
    <t>艾琳</t>
    <rPh sb="0" eb="1">
      <t>ai'lin</t>
    </rPh>
    <phoneticPr fontId="2" type="noConversion"/>
  </si>
  <si>
    <t>碧翠丝</t>
    <rPh sb="0" eb="1">
      <t>bi'cui's</t>
    </rPh>
    <phoneticPr fontId="2" type="noConversion"/>
  </si>
  <si>
    <t>尤尼丝</t>
    <rPh sb="0" eb="1">
      <t>you'ni'si</t>
    </rPh>
    <rPh sb="2" eb="3">
      <t>si</t>
    </rPh>
    <phoneticPr fontId="2" type="noConversion"/>
  </si>
  <si>
    <t>尼尔斯</t>
    <rPh sb="0" eb="1">
      <t>ni'er'si</t>
    </rPh>
    <phoneticPr fontId="2" type="noConversion"/>
  </si>
  <si>
    <t>柯拉</t>
    <rPh sb="0" eb="1">
      <t>ke'nan</t>
    </rPh>
    <rPh sb="1" eb="2">
      <t>la</t>
    </rPh>
    <phoneticPr fontId="2" type="noConversion"/>
  </si>
  <si>
    <t>珍妮芙</t>
    <rPh sb="0" eb="1">
      <t>zhen'ni'fu</t>
    </rPh>
    <rPh sb="2" eb="3">
      <t>fu'ro</t>
    </rPh>
    <phoneticPr fontId="2" type="noConversion"/>
  </si>
  <si>
    <t>霍尔</t>
    <rPh sb="0" eb="1">
      <t>huo'er</t>
    </rPh>
    <phoneticPr fontId="2" type="noConversion"/>
  </si>
  <si>
    <t>国王</t>
    <rPh sb="0" eb="1">
      <t>guo'w</t>
    </rPh>
    <phoneticPr fontId="2" type="noConversion"/>
  </si>
  <si>
    <t>伊西多</t>
    <rPh sb="0" eb="1">
      <t>yi'xi'duo</t>
    </rPh>
    <phoneticPr fontId="2" type="noConversion"/>
  </si>
  <si>
    <t>娜塔莎</t>
    <rPh sb="0" eb="1">
      <t>na'ta'sha</t>
    </rPh>
    <phoneticPr fontId="2" type="noConversion"/>
  </si>
  <si>
    <t>爱茉莉</t>
    <rPh sb="0" eb="1">
      <t>ai'mo'li</t>
    </rPh>
    <phoneticPr fontId="2" type="noConversion"/>
  </si>
  <si>
    <t>麦克白</t>
    <rPh sb="0" eb="1">
      <t>mai'k'b</t>
    </rPh>
    <phoneticPr fontId="4" type="noConversion"/>
  </si>
  <si>
    <t>未命名1</t>
  </si>
  <si>
    <t>未命名2</t>
  </si>
  <si>
    <t>未命名3</t>
  </si>
  <si>
    <t>未命名4</t>
  </si>
  <si>
    <t>未命名5</t>
  </si>
  <si>
    <t>未命名6</t>
  </si>
  <si>
    <t>未命名7</t>
  </si>
  <si>
    <t>序号</t>
    <rPh sb="0" eb="1">
      <t>xu'hao</t>
    </rPh>
    <phoneticPr fontId="1" type="noConversion"/>
  </si>
  <si>
    <t>角色ID</t>
    <rPh sb="0" eb="1">
      <t>jiao's</t>
    </rPh>
    <phoneticPr fontId="1" type="noConversion"/>
  </si>
  <si>
    <t>羁绊</t>
    <rPh sb="0" eb="1">
      <t>ji'ban</t>
    </rPh>
    <phoneticPr fontId="1" type="noConversion"/>
  </si>
  <si>
    <t>武将ID</t>
    <rPh sb="0" eb="1">
      <t>wu'j</t>
    </rPh>
    <phoneticPr fontId="1" type="noConversion"/>
  </si>
  <si>
    <t>羁绊武将ID1</t>
    <rPh sb="0" eb="1">
      <t>ji'ban</t>
    </rPh>
    <rPh sb="2" eb="3">
      <t>wu'j</t>
    </rPh>
    <phoneticPr fontId="1" type="noConversion"/>
  </si>
  <si>
    <t>羁绊武将ID2</t>
    <rPh sb="0" eb="1">
      <t>ji'ban</t>
    </rPh>
    <rPh sb="2" eb="3">
      <t>wu'j</t>
    </rPh>
    <phoneticPr fontId="1" type="noConversion"/>
  </si>
  <si>
    <t>羁绊武将ID3</t>
    <rPh sb="0" eb="1">
      <t>ji'ban</t>
    </rPh>
    <rPh sb="2" eb="3">
      <t>wu'j</t>
    </rPh>
    <phoneticPr fontId="1" type="noConversion"/>
  </si>
  <si>
    <t>羁绊武将ID4</t>
    <rPh sb="0" eb="1">
      <t>ji'ban</t>
    </rPh>
    <rPh sb="2" eb="3">
      <t>wu'j</t>
    </rPh>
    <phoneticPr fontId="1" type="noConversion"/>
  </si>
  <si>
    <t>同上阵激活</t>
    <rPh sb="0" eb="1">
      <t>tong</t>
    </rPh>
    <rPh sb="1" eb="2">
      <t>shang</t>
    </rPh>
    <rPh sb="2" eb="3">
      <t>zhen</t>
    </rPh>
    <rPh sb="3" eb="4">
      <t>ji'huo</t>
    </rPh>
    <phoneticPr fontId="1" type="noConversion"/>
  </si>
  <si>
    <t>羁绊武将名1</t>
    <rPh sb="0" eb="1">
      <t>ji'ban</t>
    </rPh>
    <rPh sb="2" eb="3">
      <t>wu'j</t>
    </rPh>
    <rPh sb="4" eb="5">
      <t>ming</t>
    </rPh>
    <phoneticPr fontId="1" type="noConversion"/>
  </si>
  <si>
    <t>羁绊武将名2</t>
    <rPh sb="0" eb="1">
      <t>ji'ban</t>
    </rPh>
    <rPh sb="2" eb="3">
      <t>wu'j</t>
    </rPh>
    <rPh sb="4" eb="5">
      <t>ming</t>
    </rPh>
    <phoneticPr fontId="1" type="noConversion"/>
  </si>
  <si>
    <t>羁绊武将名3</t>
    <rPh sb="0" eb="1">
      <t>ji'ban</t>
    </rPh>
    <rPh sb="2" eb="3">
      <t>wu'j</t>
    </rPh>
    <rPh sb="4" eb="5">
      <t>ming</t>
    </rPh>
    <phoneticPr fontId="1" type="noConversion"/>
  </si>
  <si>
    <t>羁绊武将名4</t>
    <rPh sb="0" eb="1">
      <t>ji'ban</t>
    </rPh>
    <rPh sb="2" eb="3">
      <t>wu'j</t>
    </rPh>
    <rPh sb="4" eb="5">
      <t>ming</t>
    </rPh>
    <phoneticPr fontId="1" type="noConversion"/>
  </si>
  <si>
    <t>尤尼丝</t>
  </si>
  <si>
    <t>艾德蒙</t>
    <phoneticPr fontId="1" type="noConversion"/>
  </si>
  <si>
    <t>柯拉</t>
    <phoneticPr fontId="1" type="noConversion"/>
  </si>
  <si>
    <t>柯拉</t>
    <phoneticPr fontId="1" type="noConversion"/>
  </si>
  <si>
    <t>柯拉</t>
    <phoneticPr fontId="1" type="noConversion"/>
  </si>
  <si>
    <t>珍妮芙</t>
    <phoneticPr fontId="1" type="noConversion"/>
  </si>
  <si>
    <t>珍妮芙</t>
    <phoneticPr fontId="1" type="noConversion"/>
  </si>
  <si>
    <t>珍妮芙</t>
    <phoneticPr fontId="1" type="noConversion"/>
  </si>
  <si>
    <t>buff增加属性值</t>
    <rPh sb="4" eb="5">
      <t>zeng'j</t>
    </rPh>
    <rPh sb="6" eb="7">
      <t>shu'x</t>
    </rPh>
    <rPh sb="8" eb="9">
      <t>zhi</t>
    </rPh>
    <phoneticPr fontId="1" type="noConversion"/>
  </si>
  <si>
    <t>力量值</t>
  </si>
  <si>
    <t>STR:</t>
  </si>
  <si>
    <t>体力值</t>
  </si>
  <si>
    <t>VIT:</t>
  </si>
  <si>
    <t>敏捷值</t>
  </si>
  <si>
    <t>DEX:</t>
  </si>
  <si>
    <t>攻击值</t>
  </si>
  <si>
    <t>ATK:</t>
  </si>
  <si>
    <t>防御值</t>
  </si>
  <si>
    <t>DEF:</t>
  </si>
  <si>
    <t>血量值</t>
  </si>
  <si>
    <t>HP:</t>
  </si>
  <si>
    <t>速度值</t>
  </si>
  <si>
    <t>SPD:</t>
  </si>
  <si>
    <t>聚怒气值</t>
  </si>
  <si>
    <t>MP:</t>
  </si>
  <si>
    <t>初始怒气值</t>
  </si>
  <si>
    <t>MPS:</t>
  </si>
  <si>
    <t>回怒气值</t>
  </si>
  <si>
    <t>MPR:</t>
  </si>
  <si>
    <t>命中率值</t>
  </si>
  <si>
    <t>HIT:</t>
  </si>
  <si>
    <t>回避率值</t>
  </si>
  <si>
    <t>MIS:</t>
  </si>
  <si>
    <t>格挡率值</t>
  </si>
  <si>
    <t>BOK:</t>
  </si>
  <si>
    <t>反击率值</t>
  </si>
  <si>
    <t>COT:</t>
  </si>
  <si>
    <t>连击率值</t>
  </si>
  <si>
    <t>COB:</t>
  </si>
  <si>
    <t>暴击率值</t>
  </si>
  <si>
    <t>CRI:</t>
  </si>
  <si>
    <t>暴伤率值</t>
    <rPh sb="0" eb="1">
      <t>bao</t>
    </rPh>
    <phoneticPr fontId="1" type="noConversion"/>
  </si>
  <si>
    <t>CPR:</t>
  </si>
  <si>
    <t>破甲率值</t>
  </si>
  <si>
    <t>PEN:</t>
  </si>
  <si>
    <t>免伤率值</t>
  </si>
  <si>
    <t>TUF:</t>
  </si>
  <si>
    <t>力量比率</t>
  </si>
  <si>
    <t>STR_P:</t>
  </si>
  <si>
    <t>体力比率</t>
  </si>
  <si>
    <t>VIT_P:</t>
  </si>
  <si>
    <t>敏捷比率</t>
  </si>
  <si>
    <t>DEX_P:</t>
  </si>
  <si>
    <t>攻击比率</t>
  </si>
  <si>
    <t>ATK_P:</t>
  </si>
  <si>
    <t>防御比率</t>
  </si>
  <si>
    <t>DEF_P:</t>
  </si>
  <si>
    <t>血量比率</t>
  </si>
  <si>
    <t>HP_P:</t>
  </si>
  <si>
    <t>速度比率</t>
  </si>
  <si>
    <t>SPD_P:</t>
  </si>
  <si>
    <t>聚怒气比率</t>
  </si>
  <si>
    <t>MP_P:</t>
  </si>
  <si>
    <t>初始怒气比率</t>
  </si>
  <si>
    <t>MPS_P:</t>
  </si>
  <si>
    <t>回怒气比率</t>
  </si>
  <si>
    <t>MPR_P:</t>
  </si>
  <si>
    <t>命中率比率</t>
  </si>
  <si>
    <t>HIT_P:</t>
  </si>
  <si>
    <t>回避率比率</t>
  </si>
  <si>
    <t>MIS_P:</t>
  </si>
  <si>
    <t>格挡率比率</t>
  </si>
  <si>
    <t>BOK_P:</t>
  </si>
  <si>
    <t>反击率比率</t>
  </si>
  <si>
    <t>COT_P:</t>
  </si>
  <si>
    <t>连击率比率</t>
  </si>
  <si>
    <t>COB_P:</t>
  </si>
  <si>
    <t>暴击率比率</t>
  </si>
  <si>
    <t>CRI_P:</t>
  </si>
  <si>
    <t>暴伤率比率</t>
    <rPh sb="0" eb="1">
      <t>bao</t>
    </rPh>
    <phoneticPr fontId="1" type="noConversion"/>
  </si>
  <si>
    <t>CPR_P:</t>
  </si>
  <si>
    <t>破甲率比率</t>
  </si>
  <si>
    <t>PEN_P:</t>
  </si>
  <si>
    <t>免伤率比率</t>
  </si>
  <si>
    <t>TUF_P:</t>
  </si>
  <si>
    <t>属性加成1</t>
    <rPh sb="0" eb="1">
      <t>shu'x</t>
    </rPh>
    <rPh sb="2" eb="3">
      <t>jia'c</t>
    </rPh>
    <phoneticPr fontId="1" type="noConversion"/>
  </si>
  <si>
    <t>属性加成值1</t>
    <rPh sb="0" eb="1">
      <t>shu'x</t>
    </rPh>
    <rPh sb="2" eb="3">
      <t>jai'c</t>
    </rPh>
    <rPh sb="4" eb="5">
      <t>zhi</t>
    </rPh>
    <phoneticPr fontId="1" type="noConversion"/>
  </si>
  <si>
    <t>属性加成2</t>
    <rPh sb="0" eb="1">
      <t>shu'x</t>
    </rPh>
    <rPh sb="2" eb="3">
      <t>jia'c</t>
    </rPh>
    <phoneticPr fontId="1" type="noConversion"/>
  </si>
  <si>
    <t>属性加成值2</t>
    <rPh sb="0" eb="1">
      <t>shu'x</t>
    </rPh>
    <rPh sb="2" eb="3">
      <t>jai'c</t>
    </rPh>
    <rPh sb="4" eb="5">
      <t>zhi</t>
    </rPh>
    <phoneticPr fontId="1" type="noConversion"/>
  </si>
  <si>
    <t>属性加成3</t>
    <rPh sb="0" eb="1">
      <t>shu'x</t>
    </rPh>
    <rPh sb="2" eb="3">
      <t>jia'c</t>
    </rPh>
    <phoneticPr fontId="1" type="noConversion"/>
  </si>
  <si>
    <t>属性加成值3</t>
    <rPh sb="0" eb="1">
      <t>shu'x</t>
    </rPh>
    <rPh sb="2" eb="3">
      <t>jai'c</t>
    </rPh>
    <rPh sb="4" eb="5">
      <t>zhi</t>
    </rPh>
    <phoneticPr fontId="1" type="noConversion"/>
  </si>
  <si>
    <t>攻击比率</t>
    <rPh sb="0" eb="1">
      <t>gong'j</t>
    </rPh>
    <rPh sb="2" eb="3">
      <t>bi'l</t>
    </rPh>
    <phoneticPr fontId="1" type="noConversion"/>
  </si>
  <si>
    <t>防御比率</t>
    <rPh sb="0" eb="1">
      <t>fang'y</t>
    </rPh>
    <rPh sb="2" eb="3">
      <t>bi'l</t>
    </rPh>
    <phoneticPr fontId="1" type="noConversion"/>
  </si>
  <si>
    <t>回避率值</t>
    <rPh sb="3" eb="4">
      <t>zhi</t>
    </rPh>
    <phoneticPr fontId="1" type="noConversion"/>
  </si>
  <si>
    <t>属性值1</t>
    <rPh sb="0" eb="1">
      <t>shu'x</t>
    </rPh>
    <rPh sb="2" eb="3">
      <t>zhi</t>
    </rPh>
    <phoneticPr fontId="1" type="noConversion"/>
  </si>
  <si>
    <t>属性值2</t>
    <rPh sb="0" eb="1">
      <t>shu'x</t>
    </rPh>
    <rPh sb="2" eb="3">
      <t>zhi</t>
    </rPh>
    <phoneticPr fontId="1" type="noConversion"/>
  </si>
  <si>
    <t>属性值3</t>
    <rPh sb="0" eb="1">
      <t>shu'x</t>
    </rPh>
    <rPh sb="2" eb="3">
      <t>zhi</t>
    </rPh>
    <phoneticPr fontId="1" type="noConversion"/>
  </si>
  <si>
    <t xml:space="preserve"> 羁绊标记</t>
    <rPh sb="1" eb="2">
      <t>ji'ban</t>
    </rPh>
    <rPh sb="3" eb="4">
      <t>biao'j</t>
    </rPh>
    <phoneticPr fontId="1" type="noConversion"/>
  </si>
  <si>
    <t>麦克白羁绊1</t>
  </si>
  <si>
    <t>麦克白羁绊2</t>
  </si>
  <si>
    <t>麦克白羁绊3</t>
  </si>
  <si>
    <t>武将id</t>
  </si>
  <si>
    <t>武将强化等级</t>
  </si>
  <si>
    <t>s1加成</t>
  </si>
  <si>
    <t>s2加成</t>
  </si>
  <si>
    <t>s3加成</t>
  </si>
  <si>
    <t>s4加成</t>
  </si>
  <si>
    <t>s5加成</t>
  </si>
  <si>
    <t>s6加成</t>
  </si>
  <si>
    <t>s7加成</t>
  </si>
  <si>
    <t>s8加成</t>
  </si>
  <si>
    <t>s9加成</t>
  </si>
  <si>
    <t>roleId</t>
  </si>
  <si>
    <t>strengthen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</si>
  <si>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</si>
  <si>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</si>
  <si>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</si>
  <si>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</si>
  <si>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</si>
  <si>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</si>
  <si>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</si>
  <si>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</si>
  <si>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</si>
  <si>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测试信息</t>
  </si>
  <si>
    <t>位置1</t>
    <rPh sb="0" eb="1">
      <t>wei'z</t>
    </rPh>
    <phoneticPr fontId="1" type="noConversion"/>
  </si>
  <si>
    <t>位置2</t>
    <rPh sb="0" eb="1">
      <t>wei'z</t>
    </rPh>
    <phoneticPr fontId="1" type="noConversion"/>
  </si>
  <si>
    <t>位置3</t>
    <rPh sb="0" eb="1">
      <t>wei'z</t>
    </rPh>
    <phoneticPr fontId="1" type="noConversion"/>
  </si>
  <si>
    <t>位置4</t>
    <rPh sb="0" eb="1">
      <t>wei'z</t>
    </rPh>
    <phoneticPr fontId="1" type="noConversion"/>
  </si>
  <si>
    <t>位置5</t>
    <rPh sb="0" eb="1">
      <t>wei'z</t>
    </rPh>
    <phoneticPr fontId="1" type="noConversion"/>
  </si>
  <si>
    <t>加成1</t>
    <rPh sb="0" eb="1">
      <t>jia'ch</t>
    </rPh>
    <phoneticPr fontId="1" type="noConversion"/>
  </si>
  <si>
    <t>加成2</t>
    <rPh sb="0" eb="1">
      <t>jia'ch</t>
    </rPh>
    <phoneticPr fontId="1" type="noConversion"/>
  </si>
  <si>
    <t>加成3</t>
    <rPh sb="0" eb="1">
      <t>jia'ch</t>
    </rPh>
    <phoneticPr fontId="1" type="noConversion"/>
  </si>
  <si>
    <t>加成4</t>
    <rPh sb="0" eb="1">
      <t>jia'ch</t>
    </rPh>
    <phoneticPr fontId="1" type="noConversion"/>
  </si>
  <si>
    <t>加成5</t>
    <rPh sb="0" eb="1">
      <t>jia'ch</t>
    </rPh>
    <phoneticPr fontId="1" type="noConversion"/>
  </si>
  <si>
    <t>羁绊属性加成</t>
    <rPh sb="0" eb="1">
      <t>ji'ban</t>
    </rPh>
    <rPh sb="2" eb="3">
      <t>shu'x</t>
    </rPh>
    <rPh sb="4" eb="5">
      <t>jia'c</t>
    </rPh>
    <phoneticPr fontId="1" type="noConversion"/>
  </si>
  <si>
    <t>羁绊属性加成值</t>
    <rPh sb="0" eb="1">
      <t>ji'ban</t>
    </rPh>
    <rPh sb="2" eb="3">
      <t>shu'x</t>
    </rPh>
    <rPh sb="4" eb="5">
      <t>jia'c</t>
    </rPh>
    <rPh sb="6" eb="7">
      <t>zhi</t>
    </rPh>
    <phoneticPr fontId="1" type="noConversion"/>
  </si>
  <si>
    <t>支援属性</t>
    <rPh sb="0" eb="1">
      <t>zhi'yuan</t>
    </rPh>
    <rPh sb="2" eb="3">
      <t>shu'x</t>
    </rPh>
    <phoneticPr fontId="1" type="noConversion"/>
  </si>
  <si>
    <t>支援属性加成</t>
    <rPh sb="0" eb="1">
      <t>zhi'yuan</t>
    </rPh>
    <rPh sb="2" eb="3">
      <t>shu'x</t>
    </rPh>
    <rPh sb="4" eb="5">
      <t>jai'c</t>
    </rPh>
    <phoneticPr fontId="1" type="noConversion"/>
  </si>
  <si>
    <t>属性加成1</t>
    <rPh sb="0" eb="1">
      <t>shu'x</t>
    </rPh>
    <rPh sb="2" eb="3">
      <t>jia'ch</t>
    </rPh>
    <phoneticPr fontId="1" type="noConversion"/>
  </si>
  <si>
    <t>属性加成2</t>
    <rPh sb="0" eb="1">
      <t>shu'x</t>
    </rPh>
    <rPh sb="2" eb="3">
      <t>jia'ch</t>
    </rPh>
    <phoneticPr fontId="1" type="noConversion"/>
  </si>
  <si>
    <t>属性加成3</t>
    <rPh sb="0" eb="1">
      <t>shu'x</t>
    </rPh>
    <rPh sb="2" eb="3">
      <t>jia'ch</t>
    </rPh>
    <phoneticPr fontId="1" type="noConversion"/>
  </si>
  <si>
    <t>属性加成4</t>
    <rPh sb="0" eb="1">
      <t>shu'x</t>
    </rPh>
    <rPh sb="2" eb="3">
      <t>jia'ch</t>
    </rPh>
    <phoneticPr fontId="1" type="noConversion"/>
  </si>
  <si>
    <t>属性加成5</t>
    <rPh sb="0" eb="1">
      <t>shu'x</t>
    </rPh>
    <rPh sb="2" eb="3">
      <t>jia'ch</t>
    </rPh>
    <phoneticPr fontId="1" type="noConversion"/>
  </si>
  <si>
    <t>支援个数</t>
    <rPh sb="0" eb="1">
      <t>zhi'yuan</t>
    </rPh>
    <rPh sb="2" eb="3">
      <t>ge'shu</t>
    </rPh>
    <phoneticPr fontId="1" type="noConversion"/>
  </si>
  <si>
    <t>位置属性1</t>
    <rPh sb="0" eb="1">
      <t>wei'z</t>
    </rPh>
    <rPh sb="2" eb="3">
      <t>shu'x</t>
    </rPh>
    <phoneticPr fontId="1" type="noConversion"/>
  </si>
  <si>
    <t>位置属性2</t>
    <rPh sb="0" eb="1">
      <t>wei'z</t>
    </rPh>
    <rPh sb="2" eb="3">
      <t>shu'x</t>
    </rPh>
    <phoneticPr fontId="1" type="noConversion"/>
  </si>
  <si>
    <t>位置属性3</t>
    <rPh sb="0" eb="1">
      <t>wei'z</t>
    </rPh>
    <rPh sb="2" eb="3">
      <t>shu'x</t>
    </rPh>
    <phoneticPr fontId="1" type="noConversion"/>
  </si>
  <si>
    <t>位置属性4</t>
    <rPh sb="0" eb="1">
      <t>wei'z</t>
    </rPh>
    <rPh sb="2" eb="3">
      <t>shu'x</t>
    </rPh>
    <phoneticPr fontId="1" type="noConversion"/>
  </si>
  <si>
    <t>位置属性5</t>
    <rPh sb="0" eb="1">
      <t>wei'z</t>
    </rPh>
    <rPh sb="2" eb="3">
      <t>shu'x</t>
    </rPh>
    <phoneticPr fontId="1" type="noConversion"/>
  </si>
  <si>
    <t>buff增加属性</t>
    <rPh sb="4" eb="5">
      <t>zeng'j</t>
    </rPh>
    <rPh sb="6" eb="7">
      <t>shu'x</t>
    </rPh>
    <phoneticPr fontId="1" type="noConversion"/>
  </si>
  <si>
    <t>力量</t>
  </si>
  <si>
    <t>体力</t>
  </si>
  <si>
    <t>敏捷</t>
  </si>
  <si>
    <t>攻击</t>
  </si>
  <si>
    <t>防御</t>
  </si>
  <si>
    <t>血量</t>
  </si>
  <si>
    <t>速度</t>
  </si>
  <si>
    <t>聚怒气</t>
  </si>
  <si>
    <t>初始怒气</t>
  </si>
  <si>
    <t>回怒气</t>
  </si>
  <si>
    <t>命中率</t>
  </si>
  <si>
    <t>回避率</t>
  </si>
  <si>
    <t>格挡率</t>
  </si>
  <si>
    <t>反击率</t>
  </si>
  <si>
    <t>连击率</t>
  </si>
  <si>
    <t>暴击率</t>
  </si>
  <si>
    <t>暴伤率</t>
    <rPh sb="0" eb="1">
      <t>bao</t>
    </rPh>
    <phoneticPr fontId="1" type="noConversion"/>
  </si>
  <si>
    <t>破甲率</t>
  </si>
  <si>
    <t>免伤率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</si>
</sst>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</font>
    <font>
      <sz val="9"/>
      <name val="Arial"/>
    </font>
    <font>
      <sz val="16"/>
      <color rgb="FF333333"/>
      <name val="PingFang SC"/>
      <charset val="136"/>
    </font>
    <font>
      <sz val="13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 applyFill="1" applyBorder="1" applyAlignment="1" applyProtection="1"/>
    <xf numFmtId="0" fontId="0" fillId="0" borderId="0" xfId="0" applyNumberFormat="1"/>
    <xf numFmtId="0" fontId="0" fillId="6" borderId="0" xfId="0" applyFill="1"/>
    <xf numFmtId="0" fontId="3" fillId="6" borderId="0" xfId="0" applyFont="1" applyFill="1" applyBorder="1" applyAlignment="1" applyProtection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12" workbookViewId="0">
      <selection activeCell="D38" sqref="D38"/>
    </sheetView>
  </sheetViews>
  <sheetFormatPr baseColWidth="10" defaultRowHeight="15" x14ac:dyDescent="0.15"/>
  <cols>
    <col min="2" max="2" width="12.5" bestFit="1" customWidth="1"/>
    <col min="3" max="3" width="40.5" bestFit="1" customWidth="1"/>
    <col min="4" max="4" width="12.5" bestFit="1" customWidth="1"/>
    <col min="5" max="5" width="18.5" bestFit="1" customWidth="1"/>
  </cols>
  <sheetData>
    <row r="1" spans="1:5" x14ac:dyDescent="0.1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</row>
    <row r="2" spans="1:5" x14ac:dyDescent="0.15">
      <c r="A2" s="6" t="s">
        <v>109</v>
      </c>
      <c r="B2" s="6" t="s">
        <v>110</v>
      </c>
      <c r="C2" s="6" t="s">
        <v>110</v>
      </c>
      <c r="D2" s="6" t="s">
        <v>110</v>
      </c>
      <c r="E2" s="6" t="s">
        <v>110</v>
      </c>
    </row>
    <row r="3" spans="1:5" x14ac:dyDescent="0.15">
      <c r="A3" s="6" t="s">
        <v>111</v>
      </c>
      <c r="B3" s="6" t="s">
        <v>112</v>
      </c>
      <c r="C3" s="6" t="s">
        <v>113</v>
      </c>
      <c r="D3" s="6" t="s">
        <v>114</v>
      </c>
      <c r="E3" s="6" t="s">
        <v>115</v>
      </c>
    </row>
    <row r="4" spans="1:5" x14ac:dyDescent="0.15">
      <c r="A4" s="6">
        <v>1</v>
      </c>
      <c r="B4" s="6" t="str">
        <f>羁绊配置!F9</f>
        <v>洛克羁绊1</v>
      </c>
      <c r="C4" s="6" t="str">
        <f>羁绊配置!O9</f>
        <v>反击率+10%</v>
      </c>
      <c r="D4" s="6" t="str">
        <f>羁绊配置!X9</f>
        <v>21,25</v>
      </c>
      <c r="E4" s="6" t="str">
        <f>羁绊配置!AH9</f>
        <v>COT:10</v>
      </c>
    </row>
    <row r="5" spans="1:5" x14ac:dyDescent="0.15">
      <c r="A5">
        <v>2</v>
      </c>
      <c r="B5" s="6" t="str">
        <f>羁绊配置!F10</f>
        <v>洛克羁绊2</v>
      </c>
      <c r="C5" s="6" t="str">
        <f>羁绊配置!O10</f>
        <v>回避率+10%</v>
      </c>
      <c r="D5" s="6" t="str">
        <f>羁绊配置!X10</f>
        <v>21,30</v>
      </c>
      <c r="E5" s="6" t="str">
        <f>羁绊配置!AH10</f>
        <v>MIS:10</v>
      </c>
    </row>
    <row r="6" spans="1:5" x14ac:dyDescent="0.15">
      <c r="A6">
        <v>3</v>
      </c>
      <c r="B6" s="6" t="str">
        <f>羁绊配置!F11</f>
        <v>洛克羁绊3</v>
      </c>
      <c r="C6" s="6" t="str">
        <f>羁绊配置!O11</f>
        <v>回避率+10%</v>
      </c>
      <c r="D6" s="6" t="str">
        <f>羁绊配置!X11</f>
        <v>21,31</v>
      </c>
      <c r="E6" s="6" t="str">
        <f>羁绊配置!AH11</f>
        <v>MIS:10</v>
      </c>
    </row>
    <row r="7" spans="1:5" x14ac:dyDescent="0.15">
      <c r="A7">
        <v>4</v>
      </c>
      <c r="B7" s="6" t="str">
        <f>羁绊配置!F12</f>
        <v>尤朵拉羁绊1</v>
      </c>
      <c r="C7" s="6" t="str">
        <f>羁绊配置!O12</f>
        <v>攻击+10%</v>
      </c>
      <c r="D7" s="6" t="str">
        <f>羁绊配置!X12</f>
        <v>22,33</v>
      </c>
      <c r="E7" s="6" t="str">
        <f>羁绊配置!AH12</f>
        <v>ATK_P:10</v>
      </c>
    </row>
    <row r="8" spans="1:5" x14ac:dyDescent="0.15">
      <c r="A8">
        <v>5</v>
      </c>
      <c r="B8" s="6" t="str">
        <f>羁绊配置!F13</f>
        <v>尤朵拉羁绊2</v>
      </c>
      <c r="C8" s="6" t="str">
        <f>羁绊配置!O13</f>
        <v>速度+20%</v>
      </c>
      <c r="D8" s="6" t="str">
        <f>羁绊配置!X13</f>
        <v>22,24</v>
      </c>
      <c r="E8" s="6" t="str">
        <f>羁绊配置!AH13</f>
        <v>SPD_P:20</v>
      </c>
    </row>
    <row r="9" spans="1:5" x14ac:dyDescent="0.15">
      <c r="A9">
        <v>6</v>
      </c>
      <c r="B9" s="6" t="str">
        <f>羁绊配置!F14</f>
        <v>尤朵拉羁绊3</v>
      </c>
      <c r="C9" s="6" t="str">
        <f>羁绊配置!O14</f>
        <v>回避率+10%</v>
      </c>
      <c r="D9" s="6" t="str">
        <f>羁绊配置!X14</f>
        <v>22,34</v>
      </c>
      <c r="E9" s="6" t="str">
        <f>羁绊配置!AH14</f>
        <v>MIS:10</v>
      </c>
    </row>
    <row r="10" spans="1:5" x14ac:dyDescent="0.15">
      <c r="A10">
        <v>7</v>
      </c>
      <c r="B10" s="6" t="str">
        <f>羁绊配置!F15</f>
        <v>莉莉丝羁绊1</v>
      </c>
      <c r="C10" s="6" t="str">
        <f>羁绊配置!O15</f>
        <v>格挡率+10%</v>
      </c>
      <c r="D10" s="6" t="str">
        <f>羁绊配置!X15</f>
        <v>23,24</v>
      </c>
      <c r="E10" s="6" t="str">
        <f>羁绊配置!AH15</f>
        <v>BOK:10</v>
      </c>
    </row>
    <row r="11" spans="1:5" x14ac:dyDescent="0.15">
      <c r="A11">
        <v>8</v>
      </c>
      <c r="B11" s="6" t="str">
        <f>羁绊配置!F16</f>
        <v>莉莉丝羁绊2</v>
      </c>
      <c r="C11" s="6" t="str">
        <f>羁绊配置!O16</f>
        <v>反击率+10%</v>
      </c>
      <c r="D11" s="6" t="str">
        <f>羁绊配置!X16</f>
        <v>23,21</v>
      </c>
      <c r="E11" s="6" t="str">
        <f>羁绊配置!AH16</f>
        <v>COT:10</v>
      </c>
    </row>
    <row r="12" spans="1:5" x14ac:dyDescent="0.15">
      <c r="A12">
        <v>9</v>
      </c>
      <c r="B12" s="6" t="str">
        <f>羁绊配置!F17</f>
        <v>莉莉丝羁绊3</v>
      </c>
      <c r="C12" s="6" t="str">
        <f>羁绊配置!O17</f>
        <v>回避率+10%</v>
      </c>
      <c r="D12" s="6" t="str">
        <f>羁绊配置!X17</f>
        <v>23,28</v>
      </c>
      <c r="E12" s="6" t="str">
        <f>羁绊配置!AH17</f>
        <v>MIS:10</v>
      </c>
    </row>
    <row r="13" spans="1:5" x14ac:dyDescent="0.15">
      <c r="A13">
        <v>10</v>
      </c>
      <c r="B13" s="6" t="str">
        <f>羁绊配置!F18</f>
        <v>艾德蒙羁绊1</v>
      </c>
      <c r="C13" s="6" t="str">
        <f>羁绊配置!O18</f>
        <v>破甲率+10%</v>
      </c>
      <c r="D13" s="6" t="str">
        <f>羁绊配置!X18</f>
        <v>24,28</v>
      </c>
      <c r="E13" s="6" t="str">
        <f>羁绊配置!AH18</f>
        <v>PEN:10</v>
      </c>
    </row>
    <row r="14" spans="1:5" x14ac:dyDescent="0.15">
      <c r="A14">
        <v>11</v>
      </c>
      <c r="B14" s="6" t="str">
        <f>羁绊配置!F19</f>
        <v>艾德蒙羁绊2</v>
      </c>
      <c r="C14" s="6" t="str">
        <f>羁绊配置!O19</f>
        <v>破甲率+10%</v>
      </c>
      <c r="D14" s="6" t="str">
        <f>羁绊配置!X19</f>
        <v>24,33</v>
      </c>
      <c r="E14" s="6" t="str">
        <f>羁绊配置!AH19</f>
        <v>PEN:10</v>
      </c>
    </row>
    <row r="15" spans="1:5" x14ac:dyDescent="0.15">
      <c r="A15">
        <v>12</v>
      </c>
      <c r="B15" s="6" t="str">
        <f>羁绊配置!F20</f>
        <v>艾德蒙羁绊3</v>
      </c>
      <c r="C15" s="6" t="str">
        <f>羁绊配置!O20</f>
        <v>反击率+10%</v>
      </c>
      <c r="D15" s="6" t="str">
        <f>羁绊配置!X20</f>
        <v>24,26</v>
      </c>
      <c r="E15" s="6" t="str">
        <f>羁绊配置!AH20</f>
        <v>COT:10</v>
      </c>
    </row>
    <row r="16" spans="1:5" x14ac:dyDescent="0.15">
      <c r="A16">
        <v>13</v>
      </c>
      <c r="B16" s="6" t="str">
        <f>羁绊配置!F21</f>
        <v>吉拉羁绊1</v>
      </c>
      <c r="C16" s="6" t="str">
        <f>羁绊配置!O21</f>
        <v>破甲率+10%</v>
      </c>
      <c r="D16" s="6" t="str">
        <f>羁绊配置!X21</f>
        <v>25,27</v>
      </c>
      <c r="E16" s="6" t="str">
        <f>羁绊配置!AH21</f>
        <v>PEN:10</v>
      </c>
    </row>
    <row r="17" spans="1:5" x14ac:dyDescent="0.15">
      <c r="A17">
        <v>14</v>
      </c>
      <c r="B17" s="6" t="str">
        <f>羁绊配置!F22</f>
        <v>吉拉羁绊2</v>
      </c>
      <c r="C17" s="6" t="str">
        <f>羁绊配置!O22</f>
        <v>防御+20%</v>
      </c>
      <c r="D17" s="6" t="str">
        <f>羁绊配置!X22</f>
        <v>25,24</v>
      </c>
      <c r="E17" s="6" t="str">
        <f>羁绊配置!AH22</f>
        <v>DEF_P:20</v>
      </c>
    </row>
    <row r="18" spans="1:5" x14ac:dyDescent="0.15">
      <c r="A18">
        <v>15</v>
      </c>
      <c r="B18" s="6" t="str">
        <f>羁绊配置!F23</f>
        <v>吉拉羁绊3</v>
      </c>
      <c r="C18" s="6" t="str">
        <f>羁绊配置!O23</f>
        <v>防御+20%</v>
      </c>
      <c r="D18" s="6" t="str">
        <f>羁绊配置!X23</f>
        <v>25,32</v>
      </c>
      <c r="E18" s="6" t="str">
        <f>羁绊配置!AH23</f>
        <v>DEF_P:20</v>
      </c>
    </row>
    <row r="19" spans="1:5" x14ac:dyDescent="0.15">
      <c r="A19">
        <v>16</v>
      </c>
      <c r="B19" s="6" t="str">
        <f>羁绊配置!F24</f>
        <v>修羁绊1</v>
      </c>
      <c r="C19" s="6" t="str">
        <f>羁绊配置!O24</f>
        <v>攻击+10%</v>
      </c>
      <c r="D19" s="6" t="str">
        <f>羁绊配置!X24</f>
        <v>26,36</v>
      </c>
      <c r="E19" s="6" t="str">
        <f>羁绊配置!AH24</f>
        <v>ATK_P:10</v>
      </c>
    </row>
    <row r="20" spans="1:5" x14ac:dyDescent="0.15">
      <c r="A20">
        <v>17</v>
      </c>
      <c r="B20" s="6" t="str">
        <f>羁绊配置!F25</f>
        <v>修羁绊2</v>
      </c>
      <c r="C20" s="6" t="str">
        <f>羁绊配置!O25</f>
        <v>连击率+10%</v>
      </c>
      <c r="D20" s="6" t="str">
        <f>羁绊配置!X25</f>
        <v>26,38</v>
      </c>
      <c r="E20" s="6" t="str">
        <f>羁绊配置!AH25</f>
        <v>COB:10</v>
      </c>
    </row>
    <row r="21" spans="1:5" x14ac:dyDescent="0.15">
      <c r="A21">
        <v>18</v>
      </c>
      <c r="B21" s="6" t="str">
        <f>羁绊配置!F26</f>
        <v>修羁绊3</v>
      </c>
      <c r="C21" s="6" t="str">
        <f>羁绊配置!O26</f>
        <v>免伤率+10%</v>
      </c>
      <c r="D21" s="6" t="str">
        <f>羁绊配置!X26</f>
        <v>26,28</v>
      </c>
      <c r="E21" s="6" t="str">
        <f>羁绊配置!AH26</f>
        <v>TUF:10</v>
      </c>
    </row>
    <row r="22" spans="1:5" x14ac:dyDescent="0.15">
      <c r="A22">
        <v>19</v>
      </c>
      <c r="B22" s="6" t="str">
        <f>羁绊配置!F27</f>
        <v>贝蒂羁绊1</v>
      </c>
      <c r="C22" s="6" t="str">
        <f>羁绊配置!O27</f>
        <v>格挡率+10%</v>
      </c>
      <c r="D22" s="6" t="str">
        <f>羁绊配置!X27</f>
        <v>27,25</v>
      </c>
      <c r="E22" s="6" t="str">
        <f>羁绊配置!AH27</f>
        <v>BOK:10</v>
      </c>
    </row>
    <row r="23" spans="1:5" x14ac:dyDescent="0.15">
      <c r="A23">
        <v>20</v>
      </c>
      <c r="B23" s="6" t="str">
        <f>羁绊配置!F28</f>
        <v>贝蒂羁绊2</v>
      </c>
      <c r="C23" s="6" t="str">
        <f>羁绊配置!O28</f>
        <v>格挡率+10%</v>
      </c>
      <c r="D23" s="6" t="str">
        <f>羁绊配置!X28</f>
        <v>27,24</v>
      </c>
      <c r="E23" s="6" t="str">
        <f>羁绊配置!AH28</f>
        <v>BOK:10</v>
      </c>
    </row>
    <row r="24" spans="1:5" x14ac:dyDescent="0.15">
      <c r="A24">
        <v>21</v>
      </c>
      <c r="B24" s="6" t="str">
        <f>羁绊配置!F29</f>
        <v>贝蒂羁绊3</v>
      </c>
      <c r="C24" s="6" t="str">
        <f>羁绊配置!O29</f>
        <v>防御+20%</v>
      </c>
      <c r="D24" s="6" t="str">
        <f>羁绊配置!X29</f>
        <v>27,33</v>
      </c>
      <c r="E24" s="6" t="str">
        <f>羁绊配置!AH29</f>
        <v>DEF_P:20</v>
      </c>
    </row>
    <row r="25" spans="1:5" x14ac:dyDescent="0.15">
      <c r="A25">
        <v>22</v>
      </c>
      <c r="B25" s="6" t="str">
        <f>羁绊配置!F30</f>
        <v>伊芙羁绊1</v>
      </c>
      <c r="C25" s="6" t="str">
        <f>羁绊配置!O30</f>
        <v>攻击+10%</v>
      </c>
      <c r="D25" s="6" t="str">
        <f>羁绊配置!X30</f>
        <v>28,36</v>
      </c>
      <c r="E25" s="6" t="str">
        <f>羁绊配置!AH30</f>
        <v>ATK_P:10</v>
      </c>
    </row>
    <row r="26" spans="1:5" x14ac:dyDescent="0.15">
      <c r="A26">
        <v>23</v>
      </c>
      <c r="B26" s="6" t="str">
        <f>羁绊配置!F31</f>
        <v>伊芙羁绊2</v>
      </c>
      <c r="C26" s="6" t="str">
        <f>羁绊配置!O31</f>
        <v>速度+20%</v>
      </c>
      <c r="D26" s="6" t="str">
        <f>羁绊配置!X31</f>
        <v>28,38</v>
      </c>
      <c r="E26" s="6" t="str">
        <f>羁绊配置!AH31</f>
        <v>SPD_P:20</v>
      </c>
    </row>
    <row r="27" spans="1:5" x14ac:dyDescent="0.15">
      <c r="A27">
        <v>24</v>
      </c>
      <c r="B27" s="6" t="str">
        <f>羁绊配置!F32</f>
        <v>伊芙羁绊3</v>
      </c>
      <c r="C27" s="6" t="str">
        <f>羁绊配置!O32</f>
        <v>速度+20%</v>
      </c>
      <c r="D27" s="6" t="str">
        <f>羁绊配置!X32</f>
        <v>28,34</v>
      </c>
      <c r="E27" s="6" t="str">
        <f>羁绊配置!AH32</f>
        <v>SPD_P:20</v>
      </c>
    </row>
    <row r="28" spans="1:5" x14ac:dyDescent="0.15">
      <c r="A28">
        <v>25</v>
      </c>
      <c r="B28" s="6" t="str">
        <f>羁绊配置!F33</f>
        <v>艾琳羁绊1</v>
      </c>
      <c r="C28" s="6" t="str">
        <f>羁绊配置!O33</f>
        <v>连击率+10%</v>
      </c>
      <c r="D28" s="6" t="str">
        <f>羁绊配置!X33</f>
        <v>29,33</v>
      </c>
      <c r="E28" s="6" t="str">
        <f>羁绊配置!AH33</f>
        <v>COB:10</v>
      </c>
    </row>
    <row r="29" spans="1:5" x14ac:dyDescent="0.15">
      <c r="A29">
        <v>26</v>
      </c>
      <c r="B29" s="6" t="str">
        <f>羁绊配置!F34</f>
        <v>艾琳羁绊2</v>
      </c>
      <c r="C29" s="6" t="str">
        <f>羁绊配置!O34</f>
        <v>暴击率+10%</v>
      </c>
      <c r="D29" s="6" t="str">
        <f>羁绊配置!X34</f>
        <v>29,24</v>
      </c>
      <c r="E29" s="6" t="str">
        <f>羁绊配置!AH34</f>
        <v>CRI:10</v>
      </c>
    </row>
    <row r="30" spans="1:5" x14ac:dyDescent="0.15">
      <c r="A30">
        <v>27</v>
      </c>
      <c r="B30" s="6" t="str">
        <f>羁绊配置!F35</f>
        <v>艾琳羁绊3</v>
      </c>
      <c r="C30" s="6" t="str">
        <f>羁绊配置!O35</f>
        <v>反击率+10%</v>
      </c>
      <c r="D30" s="6" t="str">
        <f>羁绊配置!X35</f>
        <v>29,30</v>
      </c>
      <c r="E30" s="6" t="str">
        <f>羁绊配置!AH35</f>
        <v>COT:10</v>
      </c>
    </row>
    <row r="31" spans="1:5" x14ac:dyDescent="0.15">
      <c r="A31">
        <v>28</v>
      </c>
      <c r="B31" s="6" t="str">
        <f>羁绊配置!F36</f>
        <v>碧翠丝羁绊1</v>
      </c>
      <c r="C31" s="6" t="str">
        <f>羁绊配置!O36</f>
        <v>格挡率+10%</v>
      </c>
      <c r="D31" s="6" t="str">
        <f>羁绊配置!X36</f>
        <v>30,24</v>
      </c>
      <c r="E31" s="6" t="str">
        <f>羁绊配置!AH36</f>
        <v>BOK:10</v>
      </c>
    </row>
    <row r="32" spans="1:5" x14ac:dyDescent="0.15">
      <c r="A32">
        <v>29</v>
      </c>
      <c r="B32" s="6" t="str">
        <f>羁绊配置!F37</f>
        <v>碧翠丝羁绊2</v>
      </c>
      <c r="C32" s="6" t="str">
        <f>羁绊配置!O37</f>
        <v>暴击率+10%</v>
      </c>
      <c r="D32" s="6" t="str">
        <f>羁绊配置!X37</f>
        <v>30,22</v>
      </c>
      <c r="E32" s="6" t="str">
        <f>羁绊配置!AH37</f>
        <v>CRI:10</v>
      </c>
    </row>
    <row r="33" spans="1:5" x14ac:dyDescent="0.15">
      <c r="A33">
        <v>30</v>
      </c>
      <c r="B33" s="6" t="str">
        <f>羁绊配置!F38</f>
        <v>碧翠丝羁绊3</v>
      </c>
      <c r="C33" s="6" t="str">
        <f>羁绊配置!O38</f>
        <v>回避率+10%</v>
      </c>
      <c r="D33" s="6" t="str">
        <f>羁绊配置!X38</f>
        <v>30,34</v>
      </c>
      <c r="E33" s="6" t="str">
        <f>羁绊配置!AH38</f>
        <v>MIS:10</v>
      </c>
    </row>
    <row r="34" spans="1:5" x14ac:dyDescent="0.15">
      <c r="A34">
        <v>31</v>
      </c>
      <c r="B34" s="6" t="str">
        <f>羁绊配置!F39</f>
        <v>尤尼丝羁绊1</v>
      </c>
      <c r="C34" s="6" t="str">
        <f>羁绊配置!O39</f>
        <v>回避率+10%</v>
      </c>
      <c r="D34" s="6" t="str">
        <f>羁绊配置!X39</f>
        <v>31,29</v>
      </c>
      <c r="E34" s="6" t="str">
        <f>羁绊配置!AH39</f>
        <v>MIS:10</v>
      </c>
    </row>
    <row r="35" spans="1:5" x14ac:dyDescent="0.15">
      <c r="A35">
        <v>32</v>
      </c>
      <c r="B35" s="6" t="str">
        <f>羁绊配置!F40</f>
        <v>尤尼丝羁绊2</v>
      </c>
      <c r="C35" s="6" t="str">
        <f>羁绊配置!O40</f>
        <v>连击率+10%</v>
      </c>
      <c r="D35" s="6" t="str">
        <f>羁绊配置!X40</f>
        <v>31,24</v>
      </c>
      <c r="E35" s="6" t="str">
        <f>羁绊配置!AH40</f>
        <v>COB:10</v>
      </c>
    </row>
    <row r="36" spans="1:5" x14ac:dyDescent="0.15">
      <c r="A36">
        <v>33</v>
      </c>
      <c r="B36" s="6" t="str">
        <f>羁绊配置!F41</f>
        <v>尤尼丝羁绊3</v>
      </c>
      <c r="C36" s="6" t="str">
        <f>羁绊配置!O41</f>
        <v>反击率+10%</v>
      </c>
      <c r="D36" s="6" t="str">
        <f>羁绊配置!X41</f>
        <v>31,28</v>
      </c>
      <c r="E36" s="6" t="str">
        <f>羁绊配置!AH41</f>
        <v>COT:10</v>
      </c>
    </row>
    <row r="37" spans="1:5" x14ac:dyDescent="0.15">
      <c r="A37">
        <v>34</v>
      </c>
      <c r="B37" s="6" t="str">
        <f>羁绊配置!F42</f>
        <v>尼尔斯羁绊1</v>
      </c>
      <c r="C37" s="6" t="str">
        <f>羁绊配置!O42</f>
        <v>攻击+10%</v>
      </c>
      <c r="D37" s="6" t="str">
        <f>羁绊配置!X42</f>
        <v>32,40</v>
      </c>
      <c r="E37" s="6" t="str">
        <f>羁绊配置!AH42</f>
        <v>ATK_P:10</v>
      </c>
    </row>
    <row r="38" spans="1:5" x14ac:dyDescent="0.15">
      <c r="A38">
        <v>35</v>
      </c>
      <c r="B38" s="6" t="str">
        <f>羁绊配置!F43</f>
        <v>尼尔斯羁绊2</v>
      </c>
      <c r="C38" s="6" t="str">
        <f>羁绊配置!O43</f>
        <v>连击率+10%</v>
      </c>
      <c r="D38" s="6" t="str">
        <f>羁绊配置!X43</f>
        <v>32,22</v>
      </c>
      <c r="E38" s="6" t="str">
        <f>羁绊配置!AH43</f>
        <v>COB:10</v>
      </c>
    </row>
    <row r="39" spans="1:5" x14ac:dyDescent="0.15">
      <c r="A39">
        <v>36</v>
      </c>
      <c r="B39" s="6" t="str">
        <f>羁绊配置!F44</f>
        <v>尼尔斯羁绊3</v>
      </c>
      <c r="C39" s="6" t="str">
        <f>羁绊配置!O44</f>
        <v>攻击+10%</v>
      </c>
      <c r="D39" s="6" t="str">
        <f>羁绊配置!X44</f>
        <v>32,37</v>
      </c>
      <c r="E39" s="6" t="str">
        <f>羁绊配置!AH44</f>
        <v>ATK_P:10</v>
      </c>
    </row>
    <row r="40" spans="1:5" x14ac:dyDescent="0.15">
      <c r="A40">
        <v>37</v>
      </c>
      <c r="B40" s="6" t="str">
        <f>羁绊配置!F45</f>
        <v>柯拉羁绊1</v>
      </c>
      <c r="C40" s="6" t="str">
        <f>羁绊配置!O45</f>
        <v>格挡率+10%</v>
      </c>
      <c r="D40" s="6" t="str">
        <f>羁绊配置!X45</f>
        <v>33,30</v>
      </c>
      <c r="E40" s="6" t="str">
        <f>羁绊配置!AH45</f>
        <v>BOK:10</v>
      </c>
    </row>
    <row r="41" spans="1:5" x14ac:dyDescent="0.15">
      <c r="A41">
        <v>38</v>
      </c>
      <c r="B41" s="6" t="str">
        <f>羁绊配置!F46</f>
        <v>柯拉羁绊2</v>
      </c>
      <c r="C41" s="6" t="str">
        <f>羁绊配置!O46</f>
        <v>回避率+10%</v>
      </c>
      <c r="D41" s="6" t="str">
        <f>羁绊配置!X46</f>
        <v>33,22</v>
      </c>
      <c r="E41" s="6" t="str">
        <f>羁绊配置!AH46</f>
        <v>MIS:10</v>
      </c>
    </row>
    <row r="42" spans="1:5" x14ac:dyDescent="0.15">
      <c r="A42">
        <v>39</v>
      </c>
      <c r="B42" s="6" t="str">
        <f>羁绊配置!F47</f>
        <v>柯拉羁绊3</v>
      </c>
      <c r="C42" s="6" t="str">
        <f>羁绊配置!O47</f>
        <v>回避率+10%</v>
      </c>
      <c r="D42" s="6" t="str">
        <f>羁绊配置!X47</f>
        <v>33,35</v>
      </c>
      <c r="E42" s="6" t="str">
        <f>羁绊配置!AH47</f>
        <v>MIS:10</v>
      </c>
    </row>
    <row r="43" spans="1:5" x14ac:dyDescent="0.15">
      <c r="A43">
        <v>40</v>
      </c>
      <c r="B43" s="6" t="str">
        <f>羁绊配置!F48</f>
        <v>珍妮芙羁绊1</v>
      </c>
      <c r="C43" s="6" t="str">
        <f>羁绊配置!O48</f>
        <v>连击率+10%</v>
      </c>
      <c r="D43" s="6" t="str">
        <f>羁绊配置!X48</f>
        <v>34,38</v>
      </c>
      <c r="E43" s="6" t="str">
        <f>羁绊配置!AH48</f>
        <v>COB:10</v>
      </c>
    </row>
    <row r="44" spans="1:5" x14ac:dyDescent="0.15">
      <c r="A44">
        <v>41</v>
      </c>
      <c r="B44" s="6" t="str">
        <f>羁绊配置!F49</f>
        <v>珍妮芙羁绊2</v>
      </c>
      <c r="C44" s="6" t="str">
        <f>羁绊配置!O49</f>
        <v>暴击率+10%</v>
      </c>
      <c r="D44" s="6" t="str">
        <f>羁绊配置!X49</f>
        <v>34,36</v>
      </c>
      <c r="E44" s="6" t="str">
        <f>羁绊配置!AH49</f>
        <v>CRI:10</v>
      </c>
    </row>
    <row r="45" spans="1:5" x14ac:dyDescent="0.15">
      <c r="A45">
        <v>42</v>
      </c>
      <c r="B45" s="6" t="str">
        <f>羁绊配置!F50</f>
        <v>珍妮芙羁绊3</v>
      </c>
      <c r="C45" s="6" t="str">
        <f>羁绊配置!O50</f>
        <v>反击率+10%</v>
      </c>
      <c r="D45" s="6" t="str">
        <f>羁绊配置!X50</f>
        <v>34,28</v>
      </c>
      <c r="E45" s="6" t="str">
        <f>羁绊配置!AH50</f>
        <v>COT:10</v>
      </c>
    </row>
    <row r="46" spans="1:5" x14ac:dyDescent="0.15">
      <c r="A46">
        <v>43</v>
      </c>
      <c r="B46" s="6" t="str">
        <f>羁绊配置!F51</f>
        <v>霍尔羁绊1</v>
      </c>
      <c r="C46" s="6" t="str">
        <f>羁绊配置!O51</f>
        <v>速度+20%</v>
      </c>
      <c r="D46" s="6" t="str">
        <f>羁绊配置!X51</f>
        <v>35,36</v>
      </c>
      <c r="E46" s="6" t="str">
        <f>羁绊配置!AH51</f>
        <v>SPD_P:20</v>
      </c>
    </row>
    <row r="47" spans="1:5" x14ac:dyDescent="0.15">
      <c r="A47">
        <v>44</v>
      </c>
      <c r="B47" s="6" t="str">
        <f>羁绊配置!F52</f>
        <v>霍尔羁绊2</v>
      </c>
      <c r="C47" s="6" t="str">
        <f>羁绊配置!O52</f>
        <v>格挡率+10%</v>
      </c>
      <c r="D47" s="6" t="str">
        <f>羁绊配置!X52</f>
        <v>35,39</v>
      </c>
      <c r="E47" s="6" t="str">
        <f>羁绊配置!AH52</f>
        <v>BOK:10</v>
      </c>
    </row>
    <row r="48" spans="1:5" x14ac:dyDescent="0.15">
      <c r="A48">
        <v>45</v>
      </c>
      <c r="B48" s="6" t="str">
        <f>羁绊配置!F53</f>
        <v>霍尔羁绊3</v>
      </c>
      <c r="C48" s="6" t="str">
        <f>羁绊配置!O53</f>
        <v>反击率+10%</v>
      </c>
      <c r="D48" s="6" t="str">
        <f>羁绊配置!X53</f>
        <v>35,37</v>
      </c>
      <c r="E48" s="6" t="str">
        <f>羁绊配置!AH53</f>
        <v>COT:10</v>
      </c>
    </row>
    <row r="49" spans="1:5" x14ac:dyDescent="0.15">
      <c r="A49">
        <v>46</v>
      </c>
      <c r="B49" s="6" t="str">
        <f>羁绊配置!F54</f>
        <v>国王羁绊1</v>
      </c>
      <c r="C49" s="6" t="str">
        <f>羁绊配置!O54</f>
        <v>暴击率+10%</v>
      </c>
      <c r="D49" s="6" t="str">
        <f>羁绊配置!X54</f>
        <v>36,38</v>
      </c>
      <c r="E49" s="6" t="str">
        <f>羁绊配置!AH54</f>
        <v>CRI:10</v>
      </c>
    </row>
    <row r="50" spans="1:5" x14ac:dyDescent="0.15">
      <c r="A50">
        <v>47</v>
      </c>
      <c r="B50" s="6" t="str">
        <f>羁绊配置!F55</f>
        <v>国王羁绊2</v>
      </c>
      <c r="C50" s="6" t="str">
        <f>羁绊配置!O55</f>
        <v>回避率+10%</v>
      </c>
      <c r="D50" s="6" t="str">
        <f>羁绊配置!X55</f>
        <v>36,28</v>
      </c>
      <c r="E50" s="6" t="str">
        <f>羁绊配置!AH55</f>
        <v>MIS:10</v>
      </c>
    </row>
    <row r="51" spans="1:5" x14ac:dyDescent="0.15">
      <c r="A51">
        <v>48</v>
      </c>
      <c r="B51" s="6" t="str">
        <f>羁绊配置!F56</f>
        <v>国王羁绊3</v>
      </c>
      <c r="C51" s="6" t="str">
        <f>羁绊配置!O56</f>
        <v>防御+20%</v>
      </c>
      <c r="D51" s="6" t="str">
        <f>羁绊配置!X56</f>
        <v>36,34</v>
      </c>
      <c r="E51" s="6" t="str">
        <f>羁绊配置!AH56</f>
        <v>DEF_P:20</v>
      </c>
    </row>
    <row r="52" spans="1:5" x14ac:dyDescent="0.15">
      <c r="A52">
        <v>49</v>
      </c>
      <c r="B52" s="6" t="str">
        <f>羁绊配置!F57</f>
        <v>伊西多羁绊1</v>
      </c>
      <c r="C52" s="6" t="str">
        <f>羁绊配置!O57</f>
        <v>防御+20%</v>
      </c>
      <c r="D52" s="6" t="str">
        <f>羁绊配置!X57</f>
        <v>37,38</v>
      </c>
      <c r="E52" s="6" t="str">
        <f>羁绊配置!AH57</f>
        <v>DEF_P:20</v>
      </c>
    </row>
    <row r="53" spans="1:5" x14ac:dyDescent="0.15">
      <c r="A53">
        <v>50</v>
      </c>
      <c r="B53" s="6" t="str">
        <f>羁绊配置!F58</f>
        <v>伊西多羁绊2</v>
      </c>
      <c r="C53" s="6" t="str">
        <f>羁绊配置!O58</f>
        <v>防御+20%</v>
      </c>
      <c r="D53" s="6" t="str">
        <f>羁绊配置!X58</f>
        <v>37,35</v>
      </c>
      <c r="E53" s="6" t="str">
        <f>羁绊配置!AH58</f>
        <v>DEF_P:20</v>
      </c>
    </row>
    <row r="54" spans="1:5" x14ac:dyDescent="0.15">
      <c r="A54">
        <v>51</v>
      </c>
      <c r="B54" s="6" t="str">
        <f>羁绊配置!F59</f>
        <v>伊西多羁绊3</v>
      </c>
      <c r="C54" s="6" t="str">
        <f>羁绊配置!O59</f>
        <v>回避率+10%</v>
      </c>
      <c r="D54" s="6" t="str">
        <f>羁绊配置!X59</f>
        <v>37,26</v>
      </c>
      <c r="E54" s="6" t="str">
        <f>羁绊配置!AH59</f>
        <v>MIS:10</v>
      </c>
    </row>
    <row r="55" spans="1:5" x14ac:dyDescent="0.15">
      <c r="A55">
        <v>52</v>
      </c>
      <c r="B55" s="6" t="str">
        <f>羁绊配置!F60</f>
        <v>娜塔莎羁绊1</v>
      </c>
      <c r="C55" s="6" t="str">
        <f>羁绊配置!O60</f>
        <v>破甲率+10%</v>
      </c>
      <c r="D55" s="6" t="str">
        <f>羁绊配置!X60</f>
        <v>38,36</v>
      </c>
      <c r="E55" s="6" t="str">
        <f>羁绊配置!AH60</f>
        <v>PEN:10</v>
      </c>
    </row>
    <row r="56" spans="1:5" x14ac:dyDescent="0.15">
      <c r="A56">
        <v>53</v>
      </c>
      <c r="B56" s="6" t="str">
        <f>羁绊配置!F61</f>
        <v>娜塔莎羁绊2</v>
      </c>
      <c r="C56" s="6" t="str">
        <f>羁绊配置!O61</f>
        <v>攻击+10%</v>
      </c>
      <c r="D56" s="6" t="str">
        <f>羁绊配置!X61</f>
        <v>38,26</v>
      </c>
      <c r="E56" s="6" t="str">
        <f>羁绊配置!AH61</f>
        <v>ATK_P:10</v>
      </c>
    </row>
    <row r="57" spans="1:5" x14ac:dyDescent="0.15">
      <c r="A57">
        <v>54</v>
      </c>
      <c r="B57" s="6" t="str">
        <f>羁绊配置!F62</f>
        <v>娜塔莎羁绊3</v>
      </c>
      <c r="C57" s="6" t="str">
        <f>羁绊配置!O62</f>
        <v>反击率+10%</v>
      </c>
      <c r="D57" s="6" t="str">
        <f>羁绊配置!X62</f>
        <v>38,34</v>
      </c>
      <c r="E57" s="6" t="str">
        <f>羁绊配置!AH62</f>
        <v>COT:10</v>
      </c>
    </row>
    <row r="58" spans="1:5" x14ac:dyDescent="0.15">
      <c r="A58">
        <v>55</v>
      </c>
      <c r="B58" s="6" t="str">
        <f>羁绊配置!F63</f>
        <v>爱茉莉羁绊1</v>
      </c>
      <c r="C58" s="6" t="str">
        <f>羁绊配置!O63</f>
        <v>反击率+10%</v>
      </c>
      <c r="D58" s="6" t="str">
        <f>羁绊配置!X63</f>
        <v>39,36</v>
      </c>
      <c r="E58" s="6" t="str">
        <f>羁绊配置!AH63</f>
        <v>COT:10</v>
      </c>
    </row>
    <row r="59" spans="1:5" x14ac:dyDescent="0.15">
      <c r="A59">
        <v>56</v>
      </c>
      <c r="B59" s="6" t="str">
        <f>羁绊配置!F64</f>
        <v>爱茉莉羁绊2</v>
      </c>
      <c r="C59" s="6" t="str">
        <f>羁绊配置!O64</f>
        <v>免伤率+10%</v>
      </c>
      <c r="D59" s="6" t="str">
        <f>羁绊配置!X64</f>
        <v>39,38</v>
      </c>
      <c r="E59" s="6" t="str">
        <f>羁绊配置!AH64</f>
        <v>TUF:10</v>
      </c>
    </row>
    <row r="60" spans="1:5" x14ac:dyDescent="0.15">
      <c r="A60">
        <v>57</v>
      </c>
      <c r="B60" s="6" t="str">
        <f>羁绊配置!F65</f>
        <v>爱茉莉羁绊3</v>
      </c>
      <c r="C60" s="6" t="str">
        <f>羁绊配置!O65</f>
        <v>破甲率+10%</v>
      </c>
      <c r="D60" s="6" t="str">
        <f>羁绊配置!X65</f>
        <v>39,26</v>
      </c>
      <c r="E60" s="6" t="str">
        <f>羁绊配置!AH65</f>
        <v>PEN:10</v>
      </c>
    </row>
    <row r="61" spans="1:5" x14ac:dyDescent="0.15">
      <c r="A61">
        <v>58</v>
      </c>
      <c r="B61" s="6" t="str">
        <f>羁绊配置!F66</f>
        <v>麦克白羁绊1</v>
      </c>
      <c r="C61" s="6" t="str">
        <f>羁绊配置!O66</f>
        <v>暴击率+10%</v>
      </c>
      <c r="D61" s="6" t="str">
        <f>羁绊配置!X66</f>
        <v>40,24</v>
      </c>
      <c r="E61" s="6" t="str">
        <f>羁绊配置!AH66</f>
        <v>CRI:10</v>
      </c>
    </row>
    <row r="62" spans="1:5" x14ac:dyDescent="0.15">
      <c r="A62">
        <v>59</v>
      </c>
      <c r="B62" s="6" t="str">
        <f>羁绊配置!F67</f>
        <v>麦克白羁绊2</v>
      </c>
      <c r="C62" s="6" t="str">
        <f>羁绊配置!O67</f>
        <v>反击率+10%</v>
      </c>
      <c r="D62" s="6" t="str">
        <f>羁绊配置!X67</f>
        <v>40,30</v>
      </c>
      <c r="E62" s="6" t="str">
        <f>羁绊配置!AH67</f>
        <v>COT:10</v>
      </c>
    </row>
    <row r="63" spans="1:5" x14ac:dyDescent="0.15">
      <c r="A63">
        <v>60</v>
      </c>
      <c r="B63" s="6" t="str">
        <f>羁绊配置!F68</f>
        <v>麦克白羁绊3</v>
      </c>
      <c r="C63" s="6" t="str">
        <f>羁绊配置!O68</f>
        <v>速度+20%</v>
      </c>
      <c r="D63" s="6" t="str">
        <f>羁绊配置!X68</f>
        <v>40,26</v>
      </c>
      <c r="E63" s="6" t="str">
        <f>羁绊配置!AH68</f>
        <v>SPD_P:20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58" workbookViewId="0">
      <selection activeCell="H91" sqref="H91"/>
    </sheetView>
  </sheetViews>
  <sheetFormatPr baseColWidth="10" defaultRowHeight="15" x14ac:dyDescent="0.15"/>
  <cols>
    <col min="6" max="6" width="18.5" bestFit="1" customWidth="1"/>
    <col min="7" max="7" width="9.5" bestFit="1" customWidth="1"/>
  </cols>
  <sheetData>
    <row r="1" spans="1:14" x14ac:dyDescent="0.15">
      <c r="A1" s="6" t="s">
        <v>104</v>
      </c>
      <c r="B1" s="6" t="s">
        <v>105</v>
      </c>
      <c r="C1" s="6" t="s">
        <v>106</v>
      </c>
      <c r="D1" s="6" t="s">
        <v>321</v>
      </c>
      <c r="E1" s="6" t="s">
        <v>322</v>
      </c>
      <c r="F1" s="6" t="s">
        <v>323</v>
      </c>
      <c r="G1" s="6" t="s">
        <v>324</v>
      </c>
      <c r="H1" s="6" t="s">
        <v>325</v>
      </c>
      <c r="I1" s="6" t="s">
        <v>326</v>
      </c>
      <c r="J1" s="6" t="s">
        <v>327</v>
      </c>
      <c r="K1" s="6" t="s">
        <v>328</v>
      </c>
      <c r="L1" s="6" t="s">
        <v>329</v>
      </c>
      <c r="M1" s="6" t="s">
        <v>330</v>
      </c>
      <c r="N1" s="6" t="s">
        <v>331</v>
      </c>
    </row>
    <row r="2" spans="1:14" x14ac:dyDescent="0.15">
      <c r="A2" s="6" t="s">
        <v>109</v>
      </c>
      <c r="B2" s="6" t="s">
        <v>110</v>
      </c>
      <c r="C2" s="6" t="s">
        <v>110</v>
      </c>
      <c r="D2" s="6" t="s">
        <v>109</v>
      </c>
      <c r="E2" s="6" t="s">
        <v>109</v>
      </c>
      <c r="F2" s="6" t="s">
        <v>110</v>
      </c>
      <c r="G2" s="6" t="s">
        <v>110</v>
      </c>
      <c r="H2" s="6" t="s">
        <v>110</v>
      </c>
      <c r="I2" s="6" t="s">
        <v>110</v>
      </c>
      <c r="J2" s="6" t="s">
        <v>110</v>
      </c>
      <c r="K2" s="6" t="s">
        <v>110</v>
      </c>
      <c r="L2" s="6" t="s">
        <v>110</v>
      </c>
      <c r="M2" s="6" t="s">
        <v>110</v>
      </c>
      <c r="N2" s="6" t="s">
        <v>110</v>
      </c>
    </row>
    <row r="3" spans="1:14" x14ac:dyDescent="0.15">
      <c r="A3" s="6" t="s">
        <v>111</v>
      </c>
      <c r="B3" s="6" t="s">
        <v>112</v>
      </c>
      <c r="C3" s="6" t="s">
        <v>113</v>
      </c>
      <c r="D3" s="6" t="s">
        <v>332</v>
      </c>
      <c r="E3" s="6" t="s">
        <v>333</v>
      </c>
      <c r="F3" s="6" t="s">
        <v>334</v>
      </c>
      <c r="G3" s="6" t="s">
        <v>335</v>
      </c>
      <c r="H3" s="6" t="s">
        <v>336</v>
      </c>
      <c r="I3" s="6" t="s">
        <v>337</v>
      </c>
      <c r="J3" s="6" t="s">
        <v>338</v>
      </c>
      <c r="K3" s="6" t="s">
        <v>339</v>
      </c>
      <c r="L3" s="6" t="s">
        <v>340</v>
      </c>
      <c r="M3" s="6" t="s">
        <v>341</v>
      </c>
      <c r="N3" s="6" t="s">
        <v>342</v>
      </c>
    </row>
    <row r="4" spans="1:14" x14ac:dyDescent="0.15">
      <c r="A4" s="6">
        <f>工作表8!A9</f>
        <v>1</v>
      </c>
      <c r="B4" s="6" t="str">
        <f>工作表8!B9</f>
        <v>洛克</v>
      </c>
      <c r="C4" s="6" t="str">
        <f>工作表8!C9</f>
        <v>测试信息</v>
      </c>
      <c r="D4" s="6">
        <f>工作表8!D9</f>
        <v>21</v>
      </c>
      <c r="E4" s="6">
        <f>工作表8!E9</f>
        <v>0</v>
      </c>
      <c r="F4" s="6" t="str">
        <f>工作表8!Q9</f>
        <v/>
      </c>
      <c r="G4" s="6" t="str">
        <f>工作表8!R9</f>
        <v/>
      </c>
      <c r="H4" s="6" t="str">
        <f>工作表8!S9</f>
        <v>CRI:5</v>
      </c>
      <c r="I4" s="6" t="str">
        <f>工作表8!T9</f>
        <v>COB:5</v>
      </c>
      <c r="J4" s="6" t="str">
        <f>工作表8!U9</f>
        <v/>
      </c>
      <c r="K4" s="6" t="str">
        <f>工作表8!V9</f>
        <v/>
      </c>
      <c r="L4" s="6" t="str">
        <f>工作表8!W9</f>
        <v/>
      </c>
      <c r="M4" s="6" t="str">
        <f>工作表8!X9</f>
        <v/>
      </c>
      <c r="N4" s="6" t="str">
        <f>工作表8!Y9</f>
        <v/>
      </c>
    </row>
    <row r="5" spans="1:14" x14ac:dyDescent="0.15">
      <c r="A5" s="6">
        <f>工作表8!A10</f>
        <v>2</v>
      </c>
      <c r="B5" s="6" t="str">
        <f>工作表8!B10</f>
        <v>洛克</v>
      </c>
      <c r="C5" s="6" t="str">
        <f>工作表8!C10</f>
        <v>测试信息</v>
      </c>
      <c r="D5" s="6">
        <f>工作表8!D10</f>
        <v>21</v>
      </c>
      <c r="E5" s="6">
        <f>工作表8!E10</f>
        <v>1</v>
      </c>
      <c r="F5" s="6" t="str">
        <f>工作表8!Q10</f>
        <v/>
      </c>
      <c r="G5" s="6" t="str">
        <f>工作表8!R10</f>
        <v>SPD_P:10</v>
      </c>
      <c r="H5" s="6" t="str">
        <f>工作表8!S10</f>
        <v>CRI:5</v>
      </c>
      <c r="I5" s="6" t="str">
        <f>工作表8!T10</f>
        <v>COB:5</v>
      </c>
      <c r="J5" s="6" t="str">
        <f>工作表8!U10</f>
        <v/>
      </c>
      <c r="K5" s="6" t="str">
        <f>工作表8!V10</f>
        <v/>
      </c>
      <c r="L5" s="6" t="str">
        <f>工作表8!W10</f>
        <v/>
      </c>
      <c r="M5" s="6" t="str">
        <f>工作表8!X10</f>
        <v/>
      </c>
      <c r="N5" s="6" t="str">
        <f>工作表8!Y10</f>
        <v/>
      </c>
    </row>
    <row r="6" spans="1:14" x14ac:dyDescent="0.15">
      <c r="A6" s="6">
        <f>工作表8!A11</f>
        <v>3</v>
      </c>
      <c r="B6" s="6" t="str">
        <f>工作表8!B11</f>
        <v>洛克</v>
      </c>
      <c r="C6" s="6" t="str">
        <f>工作表8!C11</f>
        <v>测试信息</v>
      </c>
      <c r="D6" s="6">
        <f>工作表8!D11</f>
        <v>21</v>
      </c>
      <c r="E6" s="6">
        <f>工作表8!E11</f>
        <v>3</v>
      </c>
      <c r="F6" s="6" t="str">
        <f>工作表8!Q11</f>
        <v/>
      </c>
      <c r="G6" s="6" t="str">
        <f>工作表8!R11</f>
        <v>SPD_P:10</v>
      </c>
      <c r="H6" s="6" t="str">
        <f>工作表8!S11</f>
        <v>CRI:5</v>
      </c>
      <c r="I6" s="6" t="str">
        <f>工作表8!T11</f>
        <v>COB:5</v>
      </c>
      <c r="J6" s="6" t="str">
        <f>工作表8!U11</f>
        <v/>
      </c>
      <c r="K6" s="6" t="str">
        <f>工作表8!V11</f>
        <v/>
      </c>
      <c r="L6" s="6" t="str">
        <f>工作表8!W11</f>
        <v>COT:5</v>
      </c>
      <c r="M6" s="6" t="str">
        <f>工作表8!X11</f>
        <v/>
      </c>
      <c r="N6" s="6" t="str">
        <f>工作表8!Y11</f>
        <v/>
      </c>
    </row>
    <row r="7" spans="1:14" x14ac:dyDescent="0.15">
      <c r="A7" s="6">
        <f>工作表8!A12</f>
        <v>4</v>
      </c>
      <c r="B7" s="6" t="str">
        <f>工作表8!B12</f>
        <v>洛克</v>
      </c>
      <c r="C7" s="6" t="str">
        <f>工作表8!C12</f>
        <v>测试信息</v>
      </c>
      <c r="D7" s="6">
        <f>工作表8!D12</f>
        <v>21</v>
      </c>
      <c r="E7" s="6">
        <f>工作表8!E12</f>
        <v>6</v>
      </c>
      <c r="F7" s="6" t="str">
        <f>工作表8!Q12</f>
        <v/>
      </c>
      <c r="G7" s="6" t="str">
        <f>工作表8!R12</f>
        <v>SPD_P:10</v>
      </c>
      <c r="H7" s="6" t="str">
        <f>工作表8!S12</f>
        <v>CRI:5</v>
      </c>
      <c r="I7" s="6" t="str">
        <f>工作表8!T12</f>
        <v>COB:5</v>
      </c>
      <c r="J7" s="6" t="str">
        <f>工作表8!U12</f>
        <v>DEF_P:10</v>
      </c>
      <c r="K7" s="6" t="str">
        <f>工作表8!V12</f>
        <v/>
      </c>
      <c r="L7" s="6" t="str">
        <f>工作表8!W12</f>
        <v>COT:5</v>
      </c>
      <c r="M7" s="6" t="str">
        <f>工作表8!X12</f>
        <v/>
      </c>
      <c r="N7" s="6" t="str">
        <f>工作表8!Y12</f>
        <v/>
      </c>
    </row>
    <row r="8" spans="1:14" x14ac:dyDescent="0.15">
      <c r="A8" s="6">
        <f>工作表8!A13</f>
        <v>5</v>
      </c>
      <c r="B8" s="6" t="str">
        <f>工作表8!B13</f>
        <v>尤朵拉</v>
      </c>
      <c r="C8" s="6" t="str">
        <f>工作表8!C13</f>
        <v>测试信息</v>
      </c>
      <c r="D8" s="6">
        <f>工作表8!D13</f>
        <v>22</v>
      </c>
      <c r="E8" s="6">
        <f>工作表8!E13</f>
        <v>0</v>
      </c>
      <c r="F8" s="6" t="str">
        <f>工作表8!Q13</f>
        <v>CRI:5</v>
      </c>
      <c r="G8" s="6" t="str">
        <f>工作表8!R13</f>
        <v/>
      </c>
      <c r="H8" s="6" t="str">
        <f>工作表8!S13</f>
        <v/>
      </c>
      <c r="I8" s="6" t="str">
        <f>工作表8!T13</f>
        <v/>
      </c>
      <c r="J8" s="6" t="str">
        <f>工作表8!U13</f>
        <v/>
      </c>
      <c r="K8" s="6" t="str">
        <f>工作表8!V13</f>
        <v/>
      </c>
      <c r="L8" s="6" t="str">
        <f>工作表8!W13</f>
        <v>COT:5</v>
      </c>
      <c r="M8" s="6" t="str">
        <f>工作表8!X13</f>
        <v/>
      </c>
      <c r="N8" s="6" t="str">
        <f>工作表8!Y13</f>
        <v/>
      </c>
    </row>
    <row r="9" spans="1:14" x14ac:dyDescent="0.15">
      <c r="A9" s="6">
        <f>工作表8!A14</f>
        <v>6</v>
      </c>
      <c r="B9" s="6" t="str">
        <f>工作表8!B14</f>
        <v>尤朵拉</v>
      </c>
      <c r="C9" s="6" t="str">
        <f>工作表8!C14</f>
        <v>测试信息</v>
      </c>
      <c r="D9" s="6">
        <f>工作表8!D14</f>
        <v>22</v>
      </c>
      <c r="E9" s="6">
        <f>工作表8!E14</f>
        <v>1</v>
      </c>
      <c r="F9" s="6" t="str">
        <f>工作表8!Q14</f>
        <v>CRI:5</v>
      </c>
      <c r="G9" s="6" t="str">
        <f>工作表8!R14</f>
        <v/>
      </c>
      <c r="H9" s="6" t="str">
        <f>工作表8!S14</f>
        <v/>
      </c>
      <c r="I9" s="6" t="str">
        <f>工作表8!T14</f>
        <v/>
      </c>
      <c r="J9" s="6" t="str">
        <f>工作表8!U14</f>
        <v>DEF_P:10</v>
      </c>
      <c r="K9" s="6" t="str">
        <f>工作表8!V14</f>
        <v/>
      </c>
      <c r="L9" s="6" t="str">
        <f>工作表8!W14</f>
        <v>COT:5</v>
      </c>
      <c r="M9" s="6" t="str">
        <f>工作表8!X14</f>
        <v/>
      </c>
      <c r="N9" s="6" t="str">
        <f>工作表8!Y14</f>
        <v/>
      </c>
    </row>
    <row r="10" spans="1:14" x14ac:dyDescent="0.15">
      <c r="A10" s="6">
        <f>工作表8!A15</f>
        <v>7</v>
      </c>
      <c r="B10" s="6" t="str">
        <f>工作表8!B15</f>
        <v>尤朵拉</v>
      </c>
      <c r="C10" s="6" t="str">
        <f>工作表8!C15</f>
        <v>测试信息</v>
      </c>
      <c r="D10" s="6">
        <f>工作表8!D15</f>
        <v>22</v>
      </c>
      <c r="E10" s="6">
        <f>工作表8!E15</f>
        <v>3</v>
      </c>
      <c r="F10" s="6" t="str">
        <f>工作表8!Q15</f>
        <v>CRI:5</v>
      </c>
      <c r="G10" s="6" t="str">
        <f>工作表8!R15</f>
        <v/>
      </c>
      <c r="H10" s="6" t="str">
        <f>工作表8!S15</f>
        <v/>
      </c>
      <c r="I10" s="6" t="str">
        <f>工作表8!T15</f>
        <v/>
      </c>
      <c r="J10" s="6" t="str">
        <f>工作表8!U15</f>
        <v>DEF_P:10</v>
      </c>
      <c r="K10" s="6" t="str">
        <f>工作表8!V15</f>
        <v/>
      </c>
      <c r="L10" s="6" t="str">
        <f>工作表8!W15</f>
        <v>COT:5</v>
      </c>
      <c r="M10" s="6" t="str">
        <f>工作表8!X15</f>
        <v>COT:5</v>
      </c>
      <c r="N10" s="6" t="str">
        <f>工作表8!Y15</f>
        <v/>
      </c>
    </row>
    <row r="11" spans="1:14" x14ac:dyDescent="0.15">
      <c r="A11" s="6">
        <f>工作表8!A16</f>
        <v>8</v>
      </c>
      <c r="B11" s="6" t="str">
        <f>工作表8!B16</f>
        <v>尤朵拉</v>
      </c>
      <c r="C11" s="6" t="str">
        <f>工作表8!C16</f>
        <v>测试信息</v>
      </c>
      <c r="D11" s="6">
        <f>工作表8!D16</f>
        <v>22</v>
      </c>
      <c r="E11" s="6">
        <f>工作表8!E16</f>
        <v>6</v>
      </c>
      <c r="F11" s="6" t="str">
        <f>工作表8!Q16</f>
        <v>CRI:5</v>
      </c>
      <c r="G11" s="6" t="str">
        <f>工作表8!R16</f>
        <v>CRI:5</v>
      </c>
      <c r="H11" s="6" t="str">
        <f>工作表8!S16</f>
        <v/>
      </c>
      <c r="I11" s="6" t="str">
        <f>工作表8!T16</f>
        <v/>
      </c>
      <c r="J11" s="6" t="str">
        <f>工作表8!U16</f>
        <v>DEF_P:10</v>
      </c>
      <c r="K11" s="6" t="str">
        <f>工作表8!V16</f>
        <v/>
      </c>
      <c r="L11" s="6" t="str">
        <f>工作表8!W16</f>
        <v>COT:5</v>
      </c>
      <c r="M11" s="6" t="str">
        <f>工作表8!X16</f>
        <v>COT:5</v>
      </c>
      <c r="N11" s="6" t="str">
        <f>工作表8!Y16</f>
        <v/>
      </c>
    </row>
    <row r="12" spans="1:14" x14ac:dyDescent="0.15">
      <c r="A12" s="6">
        <f>工作表8!A17</f>
        <v>9</v>
      </c>
      <c r="B12" s="6" t="str">
        <f>工作表8!B17</f>
        <v>莉莉丝</v>
      </c>
      <c r="C12" s="6" t="str">
        <f>工作表8!C17</f>
        <v>测试信息</v>
      </c>
      <c r="D12" s="6">
        <f>工作表8!D17</f>
        <v>23</v>
      </c>
      <c r="E12" s="6">
        <f>工作表8!E17</f>
        <v>0</v>
      </c>
      <c r="F12" s="6" t="str">
        <f>工作表8!Q17</f>
        <v/>
      </c>
      <c r="G12" s="6" t="str">
        <f>工作表8!R17</f>
        <v/>
      </c>
      <c r="H12" s="6" t="str">
        <f>工作表8!S17</f>
        <v>COB:5</v>
      </c>
      <c r="I12" s="6" t="str">
        <f>工作表8!T17</f>
        <v/>
      </c>
      <c r="J12" s="6" t="str">
        <f>工作表8!U17</f>
        <v/>
      </c>
      <c r="K12" s="6" t="str">
        <f>工作表8!V17</f>
        <v/>
      </c>
      <c r="L12" s="6" t="str">
        <f>工作表8!W17</f>
        <v/>
      </c>
      <c r="M12" s="6" t="str">
        <f>工作表8!X17</f>
        <v/>
      </c>
      <c r="N12" s="6" t="str">
        <f>工作表8!Y17</f>
        <v>PEN:5</v>
      </c>
    </row>
    <row r="13" spans="1:14" x14ac:dyDescent="0.15">
      <c r="A13" s="6">
        <f>工作表8!A18</f>
        <v>10</v>
      </c>
      <c r="B13" s="6" t="str">
        <f>工作表8!B18</f>
        <v>莉莉丝</v>
      </c>
      <c r="C13" s="6" t="str">
        <f>工作表8!C18</f>
        <v>测试信息</v>
      </c>
      <c r="D13" s="6">
        <f>工作表8!D18</f>
        <v>23</v>
      </c>
      <c r="E13" s="6">
        <f>工作表8!E18</f>
        <v>1</v>
      </c>
      <c r="F13" s="6" t="str">
        <f>工作表8!Q18</f>
        <v/>
      </c>
      <c r="G13" s="6" t="str">
        <f>工作表8!R18</f>
        <v/>
      </c>
      <c r="H13" s="6" t="str">
        <f>工作表8!S18</f>
        <v>COB:5</v>
      </c>
      <c r="I13" s="6" t="str">
        <f>工作表8!T18</f>
        <v/>
      </c>
      <c r="J13" s="6" t="str">
        <f>工作表8!U18</f>
        <v/>
      </c>
      <c r="K13" s="6" t="str">
        <f>工作表8!V18</f>
        <v>TUF:5</v>
      </c>
      <c r="L13" s="6" t="str">
        <f>工作表8!W18</f>
        <v/>
      </c>
      <c r="M13" s="6" t="str">
        <f>工作表8!X18</f>
        <v/>
      </c>
      <c r="N13" s="6" t="str">
        <f>工作表8!Y18</f>
        <v>PEN:5</v>
      </c>
    </row>
    <row r="14" spans="1:14" x14ac:dyDescent="0.15">
      <c r="A14" s="6">
        <f>工作表8!A19</f>
        <v>11</v>
      </c>
      <c r="B14" s="6" t="str">
        <f>工作表8!B19</f>
        <v>莉莉丝</v>
      </c>
      <c r="C14" s="6" t="str">
        <f>工作表8!C19</f>
        <v>测试信息</v>
      </c>
      <c r="D14" s="6">
        <f>工作表8!D19</f>
        <v>23</v>
      </c>
      <c r="E14" s="6">
        <f>工作表8!E19</f>
        <v>3</v>
      </c>
      <c r="F14" s="6" t="str">
        <f>工作表8!Q19</f>
        <v>PEN:5</v>
      </c>
      <c r="G14" s="6" t="str">
        <f>工作表8!R19</f>
        <v/>
      </c>
      <c r="H14" s="6" t="str">
        <f>工作表8!S19</f>
        <v>COB:5</v>
      </c>
      <c r="I14" s="6" t="str">
        <f>工作表8!T19</f>
        <v/>
      </c>
      <c r="J14" s="6" t="str">
        <f>工作表8!U19</f>
        <v/>
      </c>
      <c r="K14" s="6" t="str">
        <f>工作表8!V19</f>
        <v>TUF:5</v>
      </c>
      <c r="L14" s="6" t="str">
        <f>工作表8!W19</f>
        <v/>
      </c>
      <c r="M14" s="6" t="str">
        <f>工作表8!X19</f>
        <v/>
      </c>
      <c r="N14" s="6" t="str">
        <f>工作表8!Y19</f>
        <v>PEN:5</v>
      </c>
    </row>
    <row r="15" spans="1:14" x14ac:dyDescent="0.15">
      <c r="A15" s="6">
        <f>工作表8!A20</f>
        <v>12</v>
      </c>
      <c r="B15" s="6" t="str">
        <f>工作表8!B20</f>
        <v>莉莉丝</v>
      </c>
      <c r="C15" s="6" t="str">
        <f>工作表8!C20</f>
        <v>测试信息</v>
      </c>
      <c r="D15" s="6">
        <f>工作表8!D20</f>
        <v>23</v>
      </c>
      <c r="E15" s="6">
        <f>工作表8!E20</f>
        <v>6</v>
      </c>
      <c r="F15" s="6" t="str">
        <f>工作表8!Q20</f>
        <v>PEN:5</v>
      </c>
      <c r="G15" s="6" t="str">
        <f>工作表8!R20</f>
        <v/>
      </c>
      <c r="H15" s="6" t="str">
        <f>工作表8!S20</f>
        <v>COB:5</v>
      </c>
      <c r="I15" s="6" t="str">
        <f>工作表8!T20</f>
        <v>DEF_P:10</v>
      </c>
      <c r="J15" s="6" t="str">
        <f>工作表8!U20</f>
        <v/>
      </c>
      <c r="K15" s="6" t="str">
        <f>工作表8!V20</f>
        <v>TUF:5</v>
      </c>
      <c r="L15" s="6" t="str">
        <f>工作表8!W20</f>
        <v/>
      </c>
      <c r="M15" s="6" t="str">
        <f>工作表8!X20</f>
        <v/>
      </c>
      <c r="N15" s="6" t="str">
        <f>工作表8!Y20</f>
        <v>PEN:5</v>
      </c>
    </row>
    <row r="16" spans="1:14" x14ac:dyDescent="0.15">
      <c r="A16" s="6">
        <f>工作表8!A21</f>
        <v>13</v>
      </c>
      <c r="B16" s="6" t="str">
        <f>工作表8!B21</f>
        <v>艾德蒙</v>
      </c>
      <c r="C16" s="6" t="str">
        <f>工作表8!C21</f>
        <v>测试信息</v>
      </c>
      <c r="D16" s="6">
        <f>工作表8!D21</f>
        <v>24</v>
      </c>
      <c r="E16" s="6">
        <f>工作表8!E21</f>
        <v>0</v>
      </c>
      <c r="F16" s="6" t="str">
        <f>工作表8!Q21</f>
        <v/>
      </c>
      <c r="G16" s="6" t="str">
        <f>工作表8!R21</f>
        <v>CRI:5</v>
      </c>
      <c r="H16" s="6" t="str">
        <f>工作表8!S21</f>
        <v/>
      </c>
      <c r="I16" s="6" t="str">
        <f>工作表8!T21</f>
        <v/>
      </c>
      <c r="J16" s="6" t="str">
        <f>工作表8!U21</f>
        <v/>
      </c>
      <c r="K16" s="6" t="str">
        <f>工作表8!V21</f>
        <v/>
      </c>
      <c r="L16" s="6" t="str">
        <f>工作表8!W21</f>
        <v/>
      </c>
      <c r="M16" s="6" t="str">
        <f>工作表8!X21</f>
        <v/>
      </c>
      <c r="N16" s="6" t="str">
        <f>工作表8!Y21</f>
        <v>COT:5</v>
      </c>
    </row>
    <row r="17" spans="1:14" x14ac:dyDescent="0.15">
      <c r="A17" s="6">
        <f>工作表8!A22</f>
        <v>14</v>
      </c>
      <c r="B17" s="6" t="str">
        <f>工作表8!B22</f>
        <v>艾德蒙</v>
      </c>
      <c r="C17" s="6" t="str">
        <f>工作表8!C22</f>
        <v>测试信息</v>
      </c>
      <c r="D17" s="6">
        <f>工作表8!D22</f>
        <v>24</v>
      </c>
      <c r="E17" s="6">
        <f>工作表8!E22</f>
        <v>1</v>
      </c>
      <c r="F17" s="6" t="str">
        <f>工作表8!Q22</f>
        <v/>
      </c>
      <c r="G17" s="6" t="str">
        <f>工作表8!R22</f>
        <v>CRI:5</v>
      </c>
      <c r="H17" s="6" t="str">
        <f>工作表8!S22</f>
        <v/>
      </c>
      <c r="I17" s="6" t="str">
        <f>工作表8!T22</f>
        <v>TUF:5</v>
      </c>
      <c r="J17" s="6" t="str">
        <f>工作表8!U22</f>
        <v/>
      </c>
      <c r="K17" s="6" t="str">
        <f>工作表8!V22</f>
        <v/>
      </c>
      <c r="L17" s="6" t="str">
        <f>工作表8!W22</f>
        <v/>
      </c>
      <c r="M17" s="6" t="str">
        <f>工作表8!X22</f>
        <v/>
      </c>
      <c r="N17" s="6" t="str">
        <f>工作表8!Y22</f>
        <v>COT:5</v>
      </c>
    </row>
    <row r="18" spans="1:14" x14ac:dyDescent="0.15">
      <c r="A18" s="6">
        <f>工作表8!A23</f>
        <v>15</v>
      </c>
      <c r="B18" s="6" t="str">
        <f>工作表8!B23</f>
        <v>艾德蒙</v>
      </c>
      <c r="C18" s="6" t="str">
        <f>工作表8!C23</f>
        <v>测试信息</v>
      </c>
      <c r="D18" s="6">
        <f>工作表8!D23</f>
        <v>24</v>
      </c>
      <c r="E18" s="6">
        <f>工作表8!E23</f>
        <v>3</v>
      </c>
      <c r="F18" s="6" t="str">
        <f>工作表8!Q23</f>
        <v/>
      </c>
      <c r="G18" s="6" t="str">
        <f>工作表8!R23</f>
        <v>CRI:5</v>
      </c>
      <c r="H18" s="6" t="str">
        <f>工作表8!S23</f>
        <v>MIS:5</v>
      </c>
      <c r="I18" s="6" t="str">
        <f>工作表8!T23</f>
        <v>TUF:5</v>
      </c>
      <c r="J18" s="6" t="str">
        <f>工作表8!U23</f>
        <v/>
      </c>
      <c r="K18" s="6" t="str">
        <f>工作表8!V23</f>
        <v/>
      </c>
      <c r="L18" s="6" t="str">
        <f>工作表8!W23</f>
        <v/>
      </c>
      <c r="M18" s="6" t="str">
        <f>工作表8!X23</f>
        <v/>
      </c>
      <c r="N18" s="6" t="str">
        <f>工作表8!Y23</f>
        <v>COT:5</v>
      </c>
    </row>
    <row r="19" spans="1:14" x14ac:dyDescent="0.15">
      <c r="A19" s="6">
        <f>工作表8!A24</f>
        <v>16</v>
      </c>
      <c r="B19" s="6" t="str">
        <f>工作表8!B24</f>
        <v>艾德蒙</v>
      </c>
      <c r="C19" s="6" t="str">
        <f>工作表8!C24</f>
        <v>测试信息</v>
      </c>
      <c r="D19" s="6">
        <f>工作表8!D24</f>
        <v>24</v>
      </c>
      <c r="E19" s="6">
        <f>工作表8!E24</f>
        <v>6</v>
      </c>
      <c r="F19" s="6" t="str">
        <f>工作表8!Q24</f>
        <v/>
      </c>
      <c r="G19" s="6" t="str">
        <f>工作表8!R24</f>
        <v>CRI:5</v>
      </c>
      <c r="H19" s="6" t="str">
        <f>工作表8!S24</f>
        <v>MIS:5</v>
      </c>
      <c r="I19" s="6" t="str">
        <f>工作表8!T24</f>
        <v>TUF:5</v>
      </c>
      <c r="J19" s="6" t="str">
        <f>工作表8!U24</f>
        <v>CRI:5</v>
      </c>
      <c r="K19" s="6" t="str">
        <f>工作表8!V24</f>
        <v/>
      </c>
      <c r="L19" s="6" t="str">
        <f>工作表8!W24</f>
        <v/>
      </c>
      <c r="M19" s="6" t="str">
        <f>工作表8!X24</f>
        <v/>
      </c>
      <c r="N19" s="6" t="str">
        <f>工作表8!Y24</f>
        <v>COT:5</v>
      </c>
    </row>
    <row r="20" spans="1:14" x14ac:dyDescent="0.15">
      <c r="A20" s="6">
        <f>工作表8!A25</f>
        <v>17</v>
      </c>
      <c r="B20" s="6" t="str">
        <f>工作表8!B25</f>
        <v>吉拉</v>
      </c>
      <c r="C20" s="6" t="str">
        <f>工作表8!C25</f>
        <v>测试信息</v>
      </c>
      <c r="D20" s="6">
        <f>工作表8!D25</f>
        <v>25</v>
      </c>
      <c r="E20" s="6">
        <f>工作表8!E25</f>
        <v>0</v>
      </c>
      <c r="F20" s="6" t="str">
        <f>工作表8!Q25</f>
        <v/>
      </c>
      <c r="G20" s="6" t="str">
        <f>工作表8!R25</f>
        <v/>
      </c>
      <c r="H20" s="6" t="str">
        <f>工作表8!S25</f>
        <v/>
      </c>
      <c r="I20" s="6" t="str">
        <f>工作表8!T25</f>
        <v/>
      </c>
      <c r="J20" s="6" t="str">
        <f>工作表8!U25</f>
        <v/>
      </c>
      <c r="K20" s="6" t="str">
        <f>工作表8!V25</f>
        <v>BOK:5</v>
      </c>
      <c r="L20" s="6" t="str">
        <f>工作表8!W25</f>
        <v>BOK:5</v>
      </c>
      <c r="M20" s="6" t="str">
        <f>工作表8!X25</f>
        <v/>
      </c>
      <c r="N20" s="6" t="str">
        <f>工作表8!Y25</f>
        <v/>
      </c>
    </row>
    <row r="21" spans="1:14" x14ac:dyDescent="0.15">
      <c r="A21" s="6">
        <f>工作表8!A26</f>
        <v>18</v>
      </c>
      <c r="B21" s="6" t="str">
        <f>工作表8!B26</f>
        <v>吉拉</v>
      </c>
      <c r="C21" s="6" t="str">
        <f>工作表8!C26</f>
        <v>测试信息</v>
      </c>
      <c r="D21" s="6">
        <f>工作表8!D26</f>
        <v>25</v>
      </c>
      <c r="E21" s="6">
        <f>工作表8!E26</f>
        <v>1</v>
      </c>
      <c r="F21" s="6" t="str">
        <f>工作表8!Q26</f>
        <v/>
      </c>
      <c r="G21" s="6" t="str">
        <f>工作表8!R26</f>
        <v/>
      </c>
      <c r="H21" s="6" t="str">
        <f>工作表8!S26</f>
        <v/>
      </c>
      <c r="I21" s="6" t="str">
        <f>工作表8!T26</f>
        <v>COB:5</v>
      </c>
      <c r="J21" s="6" t="str">
        <f>工作表8!U26</f>
        <v/>
      </c>
      <c r="K21" s="6" t="str">
        <f>工作表8!V26</f>
        <v>BOK:5</v>
      </c>
      <c r="L21" s="6" t="str">
        <f>工作表8!W26</f>
        <v>BOK:5</v>
      </c>
      <c r="M21" s="6" t="str">
        <f>工作表8!X26</f>
        <v/>
      </c>
      <c r="N21" s="6" t="str">
        <f>工作表8!Y26</f>
        <v/>
      </c>
    </row>
    <row r="22" spans="1:14" x14ac:dyDescent="0.15">
      <c r="A22" s="6">
        <f>工作表8!A27</f>
        <v>19</v>
      </c>
      <c r="B22" s="6" t="str">
        <f>工作表8!B27</f>
        <v>吉拉</v>
      </c>
      <c r="C22" s="6" t="str">
        <f>工作表8!C27</f>
        <v>测试信息</v>
      </c>
      <c r="D22" s="6">
        <f>工作表8!D27</f>
        <v>25</v>
      </c>
      <c r="E22" s="6">
        <f>工作表8!E27</f>
        <v>3</v>
      </c>
      <c r="F22" s="6" t="str">
        <f>工作表8!Q27</f>
        <v/>
      </c>
      <c r="G22" s="6" t="str">
        <f>工作表8!R27</f>
        <v/>
      </c>
      <c r="H22" s="6" t="str">
        <f>工作表8!S27</f>
        <v/>
      </c>
      <c r="I22" s="6" t="str">
        <f>工作表8!T27</f>
        <v>COB:5</v>
      </c>
      <c r="J22" s="6" t="str">
        <f>工作表8!U27</f>
        <v/>
      </c>
      <c r="K22" s="6" t="str">
        <f>工作表8!V27</f>
        <v>BOK:5</v>
      </c>
      <c r="L22" s="6" t="str">
        <f>工作表8!W27</f>
        <v>BOK:5</v>
      </c>
      <c r="M22" s="6" t="str">
        <f>工作表8!X27</f>
        <v>DEF_P:10</v>
      </c>
      <c r="N22" s="6" t="str">
        <f>工作表8!Y27</f>
        <v/>
      </c>
    </row>
    <row r="23" spans="1:14" x14ac:dyDescent="0.15">
      <c r="A23" s="6">
        <f>工作表8!A28</f>
        <v>20</v>
      </c>
      <c r="B23" s="6" t="str">
        <f>工作表8!B28</f>
        <v>吉拉</v>
      </c>
      <c r="C23" s="6" t="str">
        <f>工作表8!C28</f>
        <v>测试信息</v>
      </c>
      <c r="D23" s="6">
        <f>工作表8!D28</f>
        <v>25</v>
      </c>
      <c r="E23" s="6">
        <f>工作表8!E28</f>
        <v>6</v>
      </c>
      <c r="F23" s="6" t="str">
        <f>工作表8!Q28</f>
        <v/>
      </c>
      <c r="G23" s="6" t="str">
        <f>工作表8!R28</f>
        <v/>
      </c>
      <c r="H23" s="6" t="str">
        <f>工作表8!S28</f>
        <v/>
      </c>
      <c r="I23" s="6" t="str">
        <f>工作表8!T28</f>
        <v>COB:5</v>
      </c>
      <c r="J23" s="6" t="str">
        <f>工作表8!U28</f>
        <v>COB:5</v>
      </c>
      <c r="K23" s="6" t="str">
        <f>工作表8!V28</f>
        <v>BOK:5</v>
      </c>
      <c r="L23" s="6" t="str">
        <f>工作表8!W28</f>
        <v>BOK:5</v>
      </c>
      <c r="M23" s="6" t="str">
        <f>工作表8!X28</f>
        <v>DEF_P:10</v>
      </c>
      <c r="N23" s="6" t="str">
        <f>工作表8!Y28</f>
        <v/>
      </c>
    </row>
    <row r="24" spans="1:14" x14ac:dyDescent="0.15">
      <c r="A24" s="6">
        <f>工作表8!A29</f>
        <v>21</v>
      </c>
      <c r="B24" s="6" t="str">
        <f>工作表8!B29</f>
        <v>修</v>
      </c>
      <c r="C24" s="6" t="str">
        <f>工作表8!C29</f>
        <v>测试信息</v>
      </c>
      <c r="D24" s="6">
        <f>工作表8!D29</f>
        <v>26</v>
      </c>
      <c r="E24" s="6">
        <f>工作表8!E29</f>
        <v>0</v>
      </c>
      <c r="F24" s="6" t="str">
        <f>工作表8!Q29</f>
        <v/>
      </c>
      <c r="G24" s="6" t="str">
        <f>工作表8!R29</f>
        <v/>
      </c>
      <c r="H24" s="6" t="str">
        <f>工作表8!S29</f>
        <v/>
      </c>
      <c r="I24" s="6" t="str">
        <f>工作表8!T29</f>
        <v>ATK_P:5</v>
      </c>
      <c r="J24" s="6" t="str">
        <f>工作表8!U29</f>
        <v>PEN:5</v>
      </c>
      <c r="K24" s="6" t="str">
        <f>工作表8!V29</f>
        <v/>
      </c>
      <c r="L24" s="6" t="str">
        <f>工作表8!W29</f>
        <v/>
      </c>
      <c r="M24" s="6" t="str">
        <f>工作表8!X29</f>
        <v/>
      </c>
      <c r="N24" s="6" t="str">
        <f>工作表8!Y29</f>
        <v/>
      </c>
    </row>
    <row r="25" spans="1:14" x14ac:dyDescent="0.15">
      <c r="A25" s="6">
        <f>工作表8!A30</f>
        <v>22</v>
      </c>
      <c r="B25" s="6" t="str">
        <f>工作表8!B30</f>
        <v>修</v>
      </c>
      <c r="C25" s="6" t="str">
        <f>工作表8!C30</f>
        <v>测试信息</v>
      </c>
      <c r="D25" s="6">
        <f>工作表8!D30</f>
        <v>26</v>
      </c>
      <c r="E25" s="6">
        <f>工作表8!E30</f>
        <v>1</v>
      </c>
      <c r="F25" s="6" t="str">
        <f>工作表8!Q30</f>
        <v/>
      </c>
      <c r="G25" s="6" t="str">
        <f>工作表8!R30</f>
        <v/>
      </c>
      <c r="H25" s="6" t="str">
        <f>工作表8!S30</f>
        <v/>
      </c>
      <c r="I25" s="6" t="str">
        <f>工作表8!T30</f>
        <v>ATK_P:5</v>
      </c>
      <c r="J25" s="6" t="str">
        <f>工作表8!U30</f>
        <v>PEN:5</v>
      </c>
      <c r="K25" s="6" t="str">
        <f>工作表8!V30</f>
        <v/>
      </c>
      <c r="L25" s="6" t="str">
        <f>工作表8!W30</f>
        <v/>
      </c>
      <c r="M25" s="6" t="str">
        <f>工作表8!X30</f>
        <v>DEF_P:10</v>
      </c>
      <c r="N25" s="6" t="str">
        <f>工作表8!Y30</f>
        <v/>
      </c>
    </row>
    <row r="26" spans="1:14" x14ac:dyDescent="0.15">
      <c r="A26" s="6">
        <f>工作表8!A31</f>
        <v>23</v>
      </c>
      <c r="B26" s="6" t="str">
        <f>工作表8!B31</f>
        <v>修</v>
      </c>
      <c r="C26" s="6" t="str">
        <f>工作表8!C31</f>
        <v>测试信息</v>
      </c>
      <c r="D26" s="6">
        <f>工作表8!D31</f>
        <v>26</v>
      </c>
      <c r="E26" s="6">
        <f>工作表8!E31</f>
        <v>3</v>
      </c>
      <c r="F26" s="6" t="str">
        <f>工作表8!Q31</f>
        <v/>
      </c>
      <c r="G26" s="6" t="str">
        <f>工作表8!R31</f>
        <v/>
      </c>
      <c r="H26" s="6" t="str">
        <f>工作表8!S31</f>
        <v/>
      </c>
      <c r="I26" s="6" t="str">
        <f>工作表8!T31</f>
        <v>ATK_P:5</v>
      </c>
      <c r="J26" s="6" t="str">
        <f>工作表8!U31</f>
        <v>PEN:5</v>
      </c>
      <c r="K26" s="6" t="str">
        <f>工作表8!V31</f>
        <v/>
      </c>
      <c r="L26" s="6" t="str">
        <f>工作表8!W31</f>
        <v>PEN:5</v>
      </c>
      <c r="M26" s="6" t="str">
        <f>工作表8!X31</f>
        <v>DEF_P:10</v>
      </c>
      <c r="N26" s="6" t="str">
        <f>工作表8!Y31</f>
        <v/>
      </c>
    </row>
    <row r="27" spans="1:14" x14ac:dyDescent="0.15">
      <c r="A27" s="6">
        <f>工作表8!A32</f>
        <v>24</v>
      </c>
      <c r="B27" s="6" t="str">
        <f>工作表8!B32</f>
        <v>修</v>
      </c>
      <c r="C27" s="6" t="str">
        <f>工作表8!C32</f>
        <v>测试信息</v>
      </c>
      <c r="D27" s="6">
        <f>工作表8!D32</f>
        <v>26</v>
      </c>
      <c r="E27" s="6">
        <f>工作表8!E32</f>
        <v>6</v>
      </c>
      <c r="F27" s="6" t="str">
        <f>工作表8!Q32</f>
        <v>CRI:5</v>
      </c>
      <c r="G27" s="6" t="str">
        <f>工作表8!R32</f>
        <v/>
      </c>
      <c r="H27" s="6" t="str">
        <f>工作表8!S32</f>
        <v/>
      </c>
      <c r="I27" s="6" t="str">
        <f>工作表8!T32</f>
        <v>ATK_P:5</v>
      </c>
      <c r="J27" s="6" t="str">
        <f>工作表8!U32</f>
        <v>PEN:5</v>
      </c>
      <c r="K27" s="6" t="str">
        <f>工作表8!V32</f>
        <v/>
      </c>
      <c r="L27" s="6" t="str">
        <f>工作表8!W32</f>
        <v>PEN:5</v>
      </c>
      <c r="M27" s="6" t="str">
        <f>工作表8!X32</f>
        <v>DEF_P:10</v>
      </c>
      <c r="N27" s="6" t="str">
        <f>工作表8!Y32</f>
        <v/>
      </c>
    </row>
    <row r="28" spans="1:14" x14ac:dyDescent="0.15">
      <c r="A28" s="6">
        <f>工作表8!A33</f>
        <v>25</v>
      </c>
      <c r="B28" s="6" t="str">
        <f>工作表8!B33</f>
        <v>贝蒂</v>
      </c>
      <c r="C28" s="6" t="str">
        <f>工作表8!C33</f>
        <v>测试信息</v>
      </c>
      <c r="D28" s="6">
        <f>工作表8!D33</f>
        <v>27</v>
      </c>
      <c r="E28" s="6">
        <f>工作表8!E33</f>
        <v>0</v>
      </c>
      <c r="F28" s="6" t="str">
        <f>工作表8!Q33</f>
        <v/>
      </c>
      <c r="G28" s="6" t="str">
        <f>工作表8!R33</f>
        <v/>
      </c>
      <c r="H28" s="6" t="str">
        <f>工作表8!S33</f>
        <v/>
      </c>
      <c r="I28" s="6" t="str">
        <f>工作表8!T33</f>
        <v/>
      </c>
      <c r="J28" s="6" t="str">
        <f>工作表8!U33</f>
        <v/>
      </c>
      <c r="K28" s="6" t="str">
        <f>工作表8!V33</f>
        <v>DEF_P:10</v>
      </c>
      <c r="L28" s="6" t="str">
        <f>工作表8!W33</f>
        <v>BOK:5</v>
      </c>
      <c r="M28" s="6" t="str">
        <f>工作表8!X33</f>
        <v/>
      </c>
      <c r="N28" s="6" t="str">
        <f>工作表8!Y33</f>
        <v/>
      </c>
    </row>
    <row r="29" spans="1:14" x14ac:dyDescent="0.15">
      <c r="A29" s="6">
        <f>工作表8!A34</f>
        <v>26</v>
      </c>
      <c r="B29" s="6" t="str">
        <f>工作表8!B34</f>
        <v>贝蒂</v>
      </c>
      <c r="C29" s="6" t="str">
        <f>工作表8!C34</f>
        <v>测试信息</v>
      </c>
      <c r="D29" s="6">
        <f>工作表8!D34</f>
        <v>27</v>
      </c>
      <c r="E29" s="6">
        <f>工作表8!E34</f>
        <v>1</v>
      </c>
      <c r="F29" s="6" t="str">
        <f>工作表8!Q34</f>
        <v/>
      </c>
      <c r="G29" s="6" t="str">
        <f>工作表8!R34</f>
        <v>TUF:5</v>
      </c>
      <c r="H29" s="6" t="str">
        <f>工作表8!S34</f>
        <v/>
      </c>
      <c r="I29" s="6" t="str">
        <f>工作表8!T34</f>
        <v/>
      </c>
      <c r="J29" s="6" t="str">
        <f>工作表8!U34</f>
        <v/>
      </c>
      <c r="K29" s="6" t="str">
        <f>工作表8!V34</f>
        <v>DEF_P:10</v>
      </c>
      <c r="L29" s="6" t="str">
        <f>工作表8!W34</f>
        <v>BOK:5</v>
      </c>
      <c r="M29" s="6" t="str">
        <f>工作表8!X34</f>
        <v/>
      </c>
      <c r="N29" s="6" t="str">
        <f>工作表8!Y34</f>
        <v/>
      </c>
    </row>
    <row r="30" spans="1:14" x14ac:dyDescent="0.15">
      <c r="A30" s="6">
        <f>工作表8!A35</f>
        <v>27</v>
      </c>
      <c r="B30" s="6" t="str">
        <f>工作表8!B35</f>
        <v>贝蒂</v>
      </c>
      <c r="C30" s="6" t="str">
        <f>工作表8!C35</f>
        <v>测试信息</v>
      </c>
      <c r="D30" s="6">
        <f>工作表8!D35</f>
        <v>27</v>
      </c>
      <c r="E30" s="6">
        <f>工作表8!E35</f>
        <v>3</v>
      </c>
      <c r="F30" s="6" t="str">
        <f>工作表8!Q35</f>
        <v/>
      </c>
      <c r="G30" s="6" t="str">
        <f>工作表8!R35</f>
        <v>TUF:5</v>
      </c>
      <c r="H30" s="6" t="str">
        <f>工作表8!S35</f>
        <v/>
      </c>
      <c r="I30" s="6" t="str">
        <f>工作表8!T35</f>
        <v/>
      </c>
      <c r="J30" s="6" t="str">
        <f>工作表8!U35</f>
        <v/>
      </c>
      <c r="K30" s="6" t="str">
        <f>工作表8!V35</f>
        <v>DEF_P:10</v>
      </c>
      <c r="L30" s="6" t="str">
        <f>工作表8!W35</f>
        <v>BOK:5</v>
      </c>
      <c r="M30" s="6" t="str">
        <f>工作表8!X35</f>
        <v>ATK_P:5</v>
      </c>
      <c r="N30" s="6" t="str">
        <f>工作表8!Y35</f>
        <v/>
      </c>
    </row>
    <row r="31" spans="1:14" x14ac:dyDescent="0.15">
      <c r="A31" s="6">
        <f>工作表8!A36</f>
        <v>28</v>
      </c>
      <c r="B31" s="6" t="str">
        <f>工作表8!B36</f>
        <v>贝蒂</v>
      </c>
      <c r="C31" s="6" t="str">
        <f>工作表8!C36</f>
        <v>测试信息</v>
      </c>
      <c r="D31" s="6">
        <f>工作表8!D36</f>
        <v>27</v>
      </c>
      <c r="E31" s="6">
        <f>工作表8!E36</f>
        <v>6</v>
      </c>
      <c r="F31" s="6" t="str">
        <f>工作表8!Q36</f>
        <v>PEN:5</v>
      </c>
      <c r="G31" s="6" t="str">
        <f>工作表8!R36</f>
        <v>TUF:5</v>
      </c>
      <c r="H31" s="6" t="str">
        <f>工作表8!S36</f>
        <v/>
      </c>
      <c r="I31" s="6" t="str">
        <f>工作表8!T36</f>
        <v/>
      </c>
      <c r="J31" s="6" t="str">
        <f>工作表8!U36</f>
        <v/>
      </c>
      <c r="K31" s="6" t="str">
        <f>工作表8!V36</f>
        <v>DEF_P:10</v>
      </c>
      <c r="L31" s="6" t="str">
        <f>工作表8!W36</f>
        <v>BOK:5</v>
      </c>
      <c r="M31" s="6" t="str">
        <f>工作表8!X36</f>
        <v>ATK_P:5</v>
      </c>
      <c r="N31" s="6" t="str">
        <f>工作表8!Y36</f>
        <v/>
      </c>
    </row>
    <row r="32" spans="1:14" x14ac:dyDescent="0.15">
      <c r="A32" s="6">
        <f>工作表8!A37</f>
        <v>29</v>
      </c>
      <c r="B32" s="6" t="str">
        <f>工作表8!B37</f>
        <v>伊芙</v>
      </c>
      <c r="C32" s="6" t="str">
        <f>工作表8!C37</f>
        <v>测试信息</v>
      </c>
      <c r="D32" s="6">
        <f>工作表8!D37</f>
        <v>28</v>
      </c>
      <c r="E32" s="6">
        <f>工作表8!E37</f>
        <v>0</v>
      </c>
      <c r="F32" s="6" t="str">
        <f>工作表8!Q37</f>
        <v/>
      </c>
      <c r="G32" s="6" t="str">
        <f>工作表8!R37</f>
        <v>MIS:5</v>
      </c>
      <c r="H32" s="6" t="str">
        <f>工作表8!S37</f>
        <v/>
      </c>
      <c r="I32" s="6" t="str">
        <f>工作表8!T37</f>
        <v>COB:5</v>
      </c>
      <c r="J32" s="6" t="str">
        <f>工作表8!U37</f>
        <v/>
      </c>
      <c r="K32" s="6" t="str">
        <f>工作表8!V37</f>
        <v/>
      </c>
      <c r="L32" s="6" t="str">
        <f>工作表8!W37</f>
        <v/>
      </c>
      <c r="M32" s="6" t="str">
        <f>工作表8!X37</f>
        <v/>
      </c>
      <c r="N32" s="6" t="str">
        <f>工作表8!Y37</f>
        <v/>
      </c>
    </row>
    <row r="33" spans="1:14" x14ac:dyDescent="0.15">
      <c r="A33" s="6">
        <f>工作表8!A38</f>
        <v>30</v>
      </c>
      <c r="B33" s="6" t="str">
        <f>工作表8!B38</f>
        <v>伊芙</v>
      </c>
      <c r="C33" s="6" t="str">
        <f>工作表8!C38</f>
        <v>测试信息</v>
      </c>
      <c r="D33" s="6">
        <f>工作表8!D38</f>
        <v>28</v>
      </c>
      <c r="E33" s="6">
        <f>工作表8!E38</f>
        <v>1</v>
      </c>
      <c r="F33" s="6" t="str">
        <f>工作表8!Q38</f>
        <v>BOK:5</v>
      </c>
      <c r="G33" s="6" t="str">
        <f>工作表8!R38</f>
        <v>MIS:5</v>
      </c>
      <c r="H33" s="6" t="str">
        <f>工作表8!S38</f>
        <v/>
      </c>
      <c r="I33" s="6" t="str">
        <f>工作表8!T38</f>
        <v>COB:5</v>
      </c>
      <c r="J33" s="6" t="str">
        <f>工作表8!U38</f>
        <v/>
      </c>
      <c r="K33" s="6" t="str">
        <f>工作表8!V38</f>
        <v/>
      </c>
      <c r="L33" s="6" t="str">
        <f>工作表8!W38</f>
        <v/>
      </c>
      <c r="M33" s="6" t="str">
        <f>工作表8!X38</f>
        <v/>
      </c>
      <c r="N33" s="6" t="str">
        <f>工作表8!Y38</f>
        <v/>
      </c>
    </row>
    <row r="34" spans="1:14" x14ac:dyDescent="0.15">
      <c r="A34" s="6">
        <f>工作表8!A39</f>
        <v>31</v>
      </c>
      <c r="B34" s="6" t="str">
        <f>工作表8!B39</f>
        <v>伊芙</v>
      </c>
      <c r="C34" s="6" t="str">
        <f>工作表8!C39</f>
        <v>测试信息</v>
      </c>
      <c r="D34" s="6">
        <f>工作表8!D39</f>
        <v>28</v>
      </c>
      <c r="E34" s="6">
        <f>工作表8!E39</f>
        <v>3</v>
      </c>
      <c r="F34" s="6" t="str">
        <f>工作表8!Q39</f>
        <v>BOK:5</v>
      </c>
      <c r="G34" s="6" t="str">
        <f>工作表8!R39</f>
        <v>MIS:5</v>
      </c>
      <c r="H34" s="6" t="str">
        <f>工作表8!S39</f>
        <v/>
      </c>
      <c r="I34" s="6" t="str">
        <f>工作表8!T39</f>
        <v>COB:5</v>
      </c>
      <c r="J34" s="6" t="str">
        <f>工作表8!U39</f>
        <v/>
      </c>
      <c r="K34" s="6" t="str">
        <f>工作表8!V39</f>
        <v>BOK:5</v>
      </c>
      <c r="L34" s="6" t="str">
        <f>工作表8!W39</f>
        <v/>
      </c>
      <c r="M34" s="6" t="str">
        <f>工作表8!X39</f>
        <v/>
      </c>
      <c r="N34" s="6" t="str">
        <f>工作表8!Y39</f>
        <v/>
      </c>
    </row>
    <row r="35" spans="1:14" x14ac:dyDescent="0.15">
      <c r="A35" s="6">
        <f>工作表8!A40</f>
        <v>32</v>
      </c>
      <c r="B35" s="6" t="str">
        <f>工作表8!B40</f>
        <v>伊芙</v>
      </c>
      <c r="C35" s="6" t="str">
        <f>工作表8!C40</f>
        <v>测试信息</v>
      </c>
      <c r="D35" s="6">
        <f>工作表8!D40</f>
        <v>28</v>
      </c>
      <c r="E35" s="6">
        <f>工作表8!E40</f>
        <v>6</v>
      </c>
      <c r="F35" s="6" t="str">
        <f>工作表8!Q40</f>
        <v>BOK:5</v>
      </c>
      <c r="G35" s="6" t="str">
        <f>工作表8!R40</f>
        <v>MIS:5</v>
      </c>
      <c r="H35" s="6" t="str">
        <f>工作表8!S40</f>
        <v/>
      </c>
      <c r="I35" s="6" t="str">
        <f>工作表8!T40</f>
        <v>COB:5</v>
      </c>
      <c r="J35" s="6" t="str">
        <f>工作表8!U40</f>
        <v>SPD_P:10</v>
      </c>
      <c r="K35" s="6" t="str">
        <f>工作表8!V40</f>
        <v>BOK:5</v>
      </c>
      <c r="L35" s="6" t="str">
        <f>工作表8!W40</f>
        <v/>
      </c>
      <c r="M35" s="6" t="str">
        <f>工作表8!X40</f>
        <v/>
      </c>
      <c r="N35" s="6" t="str">
        <f>工作表8!Y40</f>
        <v/>
      </c>
    </row>
    <row r="36" spans="1:14" x14ac:dyDescent="0.15">
      <c r="A36" s="6">
        <f>工作表8!A41</f>
        <v>33</v>
      </c>
      <c r="B36" s="6" t="str">
        <f>工作表8!B41</f>
        <v>艾琳</v>
      </c>
      <c r="C36" s="6" t="str">
        <f>工作表8!C41</f>
        <v>测试信息</v>
      </c>
      <c r="D36" s="6">
        <f>工作表8!D41</f>
        <v>29</v>
      </c>
      <c r="E36" s="6">
        <f>工作表8!E41</f>
        <v>0</v>
      </c>
      <c r="F36" s="6" t="str">
        <f>工作表8!Q41</f>
        <v/>
      </c>
      <c r="G36" s="6" t="str">
        <f>工作表8!R41</f>
        <v>ATK_P:5</v>
      </c>
      <c r="H36" s="6" t="str">
        <f>工作表8!S41</f>
        <v/>
      </c>
      <c r="I36" s="6" t="str">
        <f>工作表8!T41</f>
        <v/>
      </c>
      <c r="J36" s="6" t="str">
        <f>工作表8!U41</f>
        <v/>
      </c>
      <c r="K36" s="6" t="str">
        <f>工作表8!V41</f>
        <v/>
      </c>
      <c r="L36" s="6" t="str">
        <f>工作表8!W41</f>
        <v/>
      </c>
      <c r="M36" s="6" t="str">
        <f>工作表8!X41</f>
        <v/>
      </c>
      <c r="N36" s="6" t="str">
        <f>工作表8!Y41</f>
        <v>COB:5</v>
      </c>
    </row>
    <row r="37" spans="1:14" x14ac:dyDescent="0.15">
      <c r="A37" s="6">
        <f>工作表8!A42</f>
        <v>34</v>
      </c>
      <c r="B37" s="6" t="str">
        <f>工作表8!B42</f>
        <v>艾琳</v>
      </c>
      <c r="C37" s="6" t="str">
        <f>工作表8!C42</f>
        <v>测试信息</v>
      </c>
      <c r="D37" s="6">
        <f>工作表8!D42</f>
        <v>29</v>
      </c>
      <c r="E37" s="6">
        <f>工作表8!E42</f>
        <v>1</v>
      </c>
      <c r="F37" s="6" t="str">
        <f>工作表8!Q42</f>
        <v/>
      </c>
      <c r="G37" s="6" t="str">
        <f>工作表8!R42</f>
        <v>ATK_P:5</v>
      </c>
      <c r="H37" s="6" t="str">
        <f>工作表8!S42</f>
        <v/>
      </c>
      <c r="I37" s="6" t="str">
        <f>工作表8!T42</f>
        <v>ATK_P:5</v>
      </c>
      <c r="J37" s="6" t="str">
        <f>工作表8!U42</f>
        <v/>
      </c>
      <c r="K37" s="6" t="str">
        <f>工作表8!V42</f>
        <v/>
      </c>
      <c r="L37" s="6" t="str">
        <f>工作表8!W42</f>
        <v/>
      </c>
      <c r="M37" s="6" t="str">
        <f>工作表8!X42</f>
        <v/>
      </c>
      <c r="N37" s="6" t="str">
        <f>工作表8!Y42</f>
        <v>COB:5</v>
      </c>
    </row>
    <row r="38" spans="1:14" x14ac:dyDescent="0.15">
      <c r="A38" s="6">
        <f>工作表8!A43</f>
        <v>35</v>
      </c>
      <c r="B38" s="6" t="str">
        <f>工作表8!B43</f>
        <v>艾琳</v>
      </c>
      <c r="C38" s="6" t="str">
        <f>工作表8!C43</f>
        <v>测试信息</v>
      </c>
      <c r="D38" s="6">
        <f>工作表8!D43</f>
        <v>29</v>
      </c>
      <c r="E38" s="6">
        <f>工作表8!E43</f>
        <v>3</v>
      </c>
      <c r="F38" s="6" t="str">
        <f>工作表8!Q43</f>
        <v/>
      </c>
      <c r="G38" s="6" t="str">
        <f>工作表8!R43</f>
        <v>ATK_P:5</v>
      </c>
      <c r="H38" s="6" t="str">
        <f>工作表8!S43</f>
        <v/>
      </c>
      <c r="I38" s="6" t="str">
        <f>工作表8!T43</f>
        <v>ATK_P:5</v>
      </c>
      <c r="J38" s="6" t="str">
        <f>工作表8!U43</f>
        <v/>
      </c>
      <c r="K38" s="6" t="str">
        <f>工作表8!V43</f>
        <v>TUF:5</v>
      </c>
      <c r="L38" s="6" t="str">
        <f>工作表8!W43</f>
        <v/>
      </c>
      <c r="M38" s="6" t="str">
        <f>工作表8!X43</f>
        <v/>
      </c>
      <c r="N38" s="6" t="str">
        <f>工作表8!Y43</f>
        <v>COB:5</v>
      </c>
    </row>
    <row r="39" spans="1:14" x14ac:dyDescent="0.15">
      <c r="A39" s="6">
        <f>工作表8!A44</f>
        <v>36</v>
      </c>
      <c r="B39" s="6" t="str">
        <f>工作表8!B44</f>
        <v>艾琳</v>
      </c>
      <c r="C39" s="6" t="str">
        <f>工作表8!C44</f>
        <v>测试信息</v>
      </c>
      <c r="D39" s="6">
        <f>工作表8!D44</f>
        <v>29</v>
      </c>
      <c r="E39" s="6">
        <f>工作表8!E44</f>
        <v>6</v>
      </c>
      <c r="F39" s="6" t="str">
        <f>工作表8!Q44</f>
        <v/>
      </c>
      <c r="G39" s="6" t="str">
        <f>工作表8!R44</f>
        <v>ATK_P:5</v>
      </c>
      <c r="H39" s="6" t="str">
        <f>工作表8!S44</f>
        <v/>
      </c>
      <c r="I39" s="6" t="str">
        <f>工作表8!T44</f>
        <v>ATK_P:5</v>
      </c>
      <c r="J39" s="6" t="str">
        <f>工作表8!U44</f>
        <v/>
      </c>
      <c r="K39" s="6" t="str">
        <f>工作表8!V44</f>
        <v>TUF:5</v>
      </c>
      <c r="L39" s="6" t="str">
        <f>工作表8!W44</f>
        <v>ATK_P:5</v>
      </c>
      <c r="M39" s="6" t="str">
        <f>工作表8!X44</f>
        <v/>
      </c>
      <c r="N39" s="6" t="str">
        <f>工作表8!Y44</f>
        <v>COB:5</v>
      </c>
    </row>
    <row r="40" spans="1:14" x14ac:dyDescent="0.15">
      <c r="A40" s="6">
        <f>工作表8!A45</f>
        <v>37</v>
      </c>
      <c r="B40" s="6" t="str">
        <f>工作表8!B45</f>
        <v>碧翠丝</v>
      </c>
      <c r="C40" s="6" t="str">
        <f>工作表8!C45</f>
        <v>测试信息</v>
      </c>
      <c r="D40" s="6">
        <f>工作表8!D45</f>
        <v>30</v>
      </c>
      <c r="E40" s="6">
        <f>工作表8!E45</f>
        <v>0</v>
      </c>
      <c r="F40" s="6" t="str">
        <f>工作表8!Q45</f>
        <v>TUF:5</v>
      </c>
      <c r="G40" s="6" t="str">
        <f>工作表8!R45</f>
        <v/>
      </c>
      <c r="H40" s="6" t="str">
        <f>工作表8!S45</f>
        <v/>
      </c>
      <c r="I40" s="6" t="str">
        <f>工作表8!T45</f>
        <v/>
      </c>
      <c r="J40" s="6" t="str">
        <f>工作表8!U45</f>
        <v/>
      </c>
      <c r="K40" s="6" t="str">
        <f>工作表8!V45</f>
        <v/>
      </c>
      <c r="L40" s="6" t="str">
        <f>工作表8!W45</f>
        <v>COB:5</v>
      </c>
      <c r="M40" s="6" t="str">
        <f>工作表8!X45</f>
        <v/>
      </c>
      <c r="N40" s="6" t="str">
        <f>工作表8!Y45</f>
        <v/>
      </c>
    </row>
    <row r="41" spans="1:14" x14ac:dyDescent="0.15">
      <c r="A41" s="6">
        <f>工作表8!A46</f>
        <v>38</v>
      </c>
      <c r="B41" s="6" t="str">
        <f>工作表8!B46</f>
        <v>碧翠丝</v>
      </c>
      <c r="C41" s="6" t="str">
        <f>工作表8!C46</f>
        <v>测试信息</v>
      </c>
      <c r="D41" s="6">
        <f>工作表8!D46</f>
        <v>30</v>
      </c>
      <c r="E41" s="6">
        <f>工作表8!E46</f>
        <v>1</v>
      </c>
      <c r="F41" s="6" t="str">
        <f>工作表8!Q46</f>
        <v>TUF:5</v>
      </c>
      <c r="G41" s="6" t="str">
        <f>工作表8!R46</f>
        <v/>
      </c>
      <c r="H41" s="6" t="str">
        <f>工作表8!S46</f>
        <v/>
      </c>
      <c r="I41" s="6" t="str">
        <f>工作表8!T46</f>
        <v/>
      </c>
      <c r="J41" s="6" t="str">
        <f>工作表8!U46</f>
        <v/>
      </c>
      <c r="K41" s="6" t="str">
        <f>工作表8!V46</f>
        <v/>
      </c>
      <c r="L41" s="6" t="str">
        <f>工作表8!W46</f>
        <v>COB:5</v>
      </c>
      <c r="M41" s="6" t="str">
        <f>工作表8!X46</f>
        <v>TUF:5</v>
      </c>
      <c r="N41" s="6" t="str">
        <f>工作表8!Y46</f>
        <v/>
      </c>
    </row>
    <row r="42" spans="1:14" x14ac:dyDescent="0.15">
      <c r="A42" s="6">
        <f>工作表8!A47</f>
        <v>39</v>
      </c>
      <c r="B42" s="6" t="str">
        <f>工作表8!B47</f>
        <v>碧翠丝</v>
      </c>
      <c r="C42" s="6" t="str">
        <f>工作表8!C47</f>
        <v>测试信息</v>
      </c>
      <c r="D42" s="6">
        <f>工作表8!D47</f>
        <v>30</v>
      </c>
      <c r="E42" s="6">
        <f>工作表8!E47</f>
        <v>3</v>
      </c>
      <c r="F42" s="6" t="str">
        <f>工作表8!Q47</f>
        <v>TUF:5</v>
      </c>
      <c r="G42" s="6" t="str">
        <f>工作表8!R47</f>
        <v/>
      </c>
      <c r="H42" s="6" t="str">
        <f>工作表8!S47</f>
        <v/>
      </c>
      <c r="I42" s="6" t="str">
        <f>工作表8!T47</f>
        <v/>
      </c>
      <c r="J42" s="6" t="str">
        <f>工作表8!U47</f>
        <v/>
      </c>
      <c r="K42" s="6" t="str">
        <f>工作表8!V47</f>
        <v>COB:5</v>
      </c>
      <c r="L42" s="6" t="str">
        <f>工作表8!W47</f>
        <v>COB:5</v>
      </c>
      <c r="M42" s="6" t="str">
        <f>工作表8!X47</f>
        <v>TUF:5</v>
      </c>
      <c r="N42" s="6" t="str">
        <f>工作表8!Y47</f>
        <v/>
      </c>
    </row>
    <row r="43" spans="1:14" x14ac:dyDescent="0.15">
      <c r="A43" s="6">
        <f>工作表8!A48</f>
        <v>40</v>
      </c>
      <c r="B43" s="6" t="str">
        <f>工作表8!B48</f>
        <v>碧翠丝</v>
      </c>
      <c r="C43" s="6" t="str">
        <f>工作表8!C48</f>
        <v>测试信息</v>
      </c>
      <c r="D43" s="6">
        <f>工作表8!D48</f>
        <v>30</v>
      </c>
      <c r="E43" s="6">
        <f>工作表8!E48</f>
        <v>6</v>
      </c>
      <c r="F43" s="6" t="str">
        <f>工作表8!Q48</f>
        <v>TUF:5</v>
      </c>
      <c r="G43" s="6" t="str">
        <f>工作表8!R48</f>
        <v/>
      </c>
      <c r="H43" s="6" t="str">
        <f>工作表8!S48</f>
        <v/>
      </c>
      <c r="I43" s="6" t="str">
        <f>工作表8!T48</f>
        <v/>
      </c>
      <c r="J43" s="6" t="str">
        <f>工作表8!U48</f>
        <v/>
      </c>
      <c r="K43" s="6" t="str">
        <f>工作表8!V48</f>
        <v>COB:5</v>
      </c>
      <c r="L43" s="6" t="str">
        <f>工作表8!W48</f>
        <v>COB:5</v>
      </c>
      <c r="M43" s="6" t="str">
        <f>工作表8!X48</f>
        <v>TUF:5</v>
      </c>
      <c r="N43" s="6" t="str">
        <f>工作表8!Y48</f>
        <v>ATK_P:5</v>
      </c>
    </row>
    <row r="44" spans="1:14" x14ac:dyDescent="0.15">
      <c r="A44" s="6">
        <f>工作表8!A49</f>
        <v>41</v>
      </c>
      <c r="B44" s="6" t="str">
        <f>工作表8!B49</f>
        <v>尤尼丝</v>
      </c>
      <c r="C44" s="6" t="str">
        <f>工作表8!C49</f>
        <v>测试信息</v>
      </c>
      <c r="D44" s="6">
        <f>工作表8!D49</f>
        <v>31</v>
      </c>
      <c r="E44" s="6">
        <f>工作表8!E49</f>
        <v>0</v>
      </c>
      <c r="F44" s="6" t="str">
        <f>工作表8!Q49</f>
        <v>DEF_P:10</v>
      </c>
      <c r="G44" s="6" t="str">
        <f>工作表8!R49</f>
        <v/>
      </c>
      <c r="H44" s="6" t="str">
        <f>工作表8!S49</f>
        <v/>
      </c>
      <c r="I44" s="6" t="str">
        <f>工作表8!T49</f>
        <v/>
      </c>
      <c r="J44" s="6" t="str">
        <f>工作表8!U49</f>
        <v/>
      </c>
      <c r="K44" s="6" t="str">
        <f>工作表8!V49</f>
        <v>BOK:5</v>
      </c>
      <c r="L44" s="6" t="str">
        <f>工作表8!W49</f>
        <v/>
      </c>
      <c r="M44" s="6" t="str">
        <f>工作表8!X49</f>
        <v/>
      </c>
      <c r="N44" s="6" t="str">
        <f>工作表8!Y49</f>
        <v/>
      </c>
    </row>
    <row r="45" spans="1:14" x14ac:dyDescent="0.15">
      <c r="A45" s="6">
        <f>工作表8!A50</f>
        <v>42</v>
      </c>
      <c r="B45" s="6" t="str">
        <f>工作表8!B50</f>
        <v>尤尼丝</v>
      </c>
      <c r="C45" s="6" t="str">
        <f>工作表8!C50</f>
        <v>测试信息</v>
      </c>
      <c r="D45" s="6">
        <f>工作表8!D50</f>
        <v>31</v>
      </c>
      <c r="E45" s="6">
        <f>工作表8!E50</f>
        <v>1</v>
      </c>
      <c r="F45" s="6" t="str">
        <f>工作表8!Q50</f>
        <v>DEF_P:10</v>
      </c>
      <c r="G45" s="6" t="str">
        <f>工作表8!R50</f>
        <v/>
      </c>
      <c r="H45" s="6" t="str">
        <f>工作表8!S50</f>
        <v/>
      </c>
      <c r="I45" s="6" t="str">
        <f>工作表8!T50</f>
        <v/>
      </c>
      <c r="J45" s="6" t="str">
        <f>工作表8!U50</f>
        <v/>
      </c>
      <c r="K45" s="6" t="str">
        <f>工作表8!V50</f>
        <v>BOK:5</v>
      </c>
      <c r="L45" s="6" t="str">
        <f>工作表8!W50</f>
        <v/>
      </c>
      <c r="M45" s="6" t="str">
        <f>工作表8!X50</f>
        <v>COB:5</v>
      </c>
      <c r="N45" s="6" t="str">
        <f>工作表8!Y50</f>
        <v/>
      </c>
    </row>
    <row r="46" spans="1:14" x14ac:dyDescent="0.15">
      <c r="A46" s="6">
        <f>工作表8!A51</f>
        <v>43</v>
      </c>
      <c r="B46" s="6" t="str">
        <f>工作表8!B51</f>
        <v>尤尼丝</v>
      </c>
      <c r="C46" s="6" t="str">
        <f>工作表8!C51</f>
        <v>测试信息</v>
      </c>
      <c r="D46" s="6">
        <f>工作表8!D51</f>
        <v>31</v>
      </c>
      <c r="E46" s="6">
        <f>工作表8!E51</f>
        <v>3</v>
      </c>
      <c r="F46" s="6" t="str">
        <f>工作表8!Q51</f>
        <v>DEF_P:10</v>
      </c>
      <c r="G46" s="6" t="str">
        <f>工作表8!R51</f>
        <v/>
      </c>
      <c r="H46" s="6" t="str">
        <f>工作表8!S51</f>
        <v/>
      </c>
      <c r="I46" s="6" t="str">
        <f>工作表8!T51</f>
        <v/>
      </c>
      <c r="J46" s="6" t="str">
        <f>工作表8!U51</f>
        <v/>
      </c>
      <c r="K46" s="6" t="str">
        <f>工作表8!V51</f>
        <v>BOK:5</v>
      </c>
      <c r="L46" s="6" t="str">
        <f>工作表8!W51</f>
        <v/>
      </c>
      <c r="M46" s="6" t="str">
        <f>工作表8!X51</f>
        <v>COB:5</v>
      </c>
      <c r="N46" s="6" t="str">
        <f>工作表8!Y51</f>
        <v>BOK:5</v>
      </c>
    </row>
    <row r="47" spans="1:14" x14ac:dyDescent="0.15">
      <c r="A47" s="6">
        <f>工作表8!A52</f>
        <v>44</v>
      </c>
      <c r="B47" s="6" t="str">
        <f>工作表8!B52</f>
        <v>尤尼丝</v>
      </c>
      <c r="C47" s="6" t="str">
        <f>工作表8!C52</f>
        <v>测试信息</v>
      </c>
      <c r="D47" s="6">
        <f>工作表8!D52</f>
        <v>31</v>
      </c>
      <c r="E47" s="6">
        <f>工作表8!E52</f>
        <v>6</v>
      </c>
      <c r="F47" s="6" t="str">
        <f>工作表8!Q52</f>
        <v>DEF_P:10</v>
      </c>
      <c r="G47" s="6" t="str">
        <f>工作表8!R52</f>
        <v/>
      </c>
      <c r="H47" s="6" t="str">
        <f>工作表8!S52</f>
        <v/>
      </c>
      <c r="I47" s="6" t="str">
        <f>工作表8!T52</f>
        <v>ATK_P:5</v>
      </c>
      <c r="J47" s="6" t="str">
        <f>工作表8!U52</f>
        <v/>
      </c>
      <c r="K47" s="6" t="str">
        <f>工作表8!V52</f>
        <v>BOK:5</v>
      </c>
      <c r="L47" s="6" t="str">
        <f>工作表8!W52</f>
        <v/>
      </c>
      <c r="M47" s="6" t="str">
        <f>工作表8!X52</f>
        <v>COB:5</v>
      </c>
      <c r="N47" s="6" t="str">
        <f>工作表8!Y52</f>
        <v>BOK:5</v>
      </c>
    </row>
    <row r="48" spans="1:14" x14ac:dyDescent="0.15">
      <c r="A48" s="6">
        <f>工作表8!A53</f>
        <v>45</v>
      </c>
      <c r="B48" s="6" t="str">
        <f>工作表8!B53</f>
        <v>尼尔斯</v>
      </c>
      <c r="C48" s="6" t="str">
        <f>工作表8!C53</f>
        <v>测试信息</v>
      </c>
      <c r="D48" s="6">
        <f>工作表8!D53</f>
        <v>32</v>
      </c>
      <c r="E48" s="6">
        <f>工作表8!E53</f>
        <v>0</v>
      </c>
      <c r="F48" s="6" t="str">
        <f>工作表8!Q53</f>
        <v>SPD_P:10</v>
      </c>
      <c r="G48" s="6" t="str">
        <f>工作表8!R53</f>
        <v/>
      </c>
      <c r="H48" s="6" t="str">
        <f>工作表8!S53</f>
        <v/>
      </c>
      <c r="I48" s="6" t="str">
        <f>工作表8!T53</f>
        <v/>
      </c>
      <c r="J48" s="6" t="str">
        <f>工作表8!U53</f>
        <v/>
      </c>
      <c r="K48" s="6" t="str">
        <f>工作表8!V53</f>
        <v/>
      </c>
      <c r="L48" s="6" t="str">
        <f>工作表8!W53</f>
        <v/>
      </c>
      <c r="M48" s="6" t="str">
        <f>工作表8!X53</f>
        <v>COB:5</v>
      </c>
      <c r="N48" s="6" t="str">
        <f>工作表8!Y53</f>
        <v/>
      </c>
    </row>
    <row r="49" spans="1:14" x14ac:dyDescent="0.15">
      <c r="A49" s="6">
        <f>工作表8!A54</f>
        <v>46</v>
      </c>
      <c r="B49" s="6" t="str">
        <f>工作表8!B54</f>
        <v>尼尔斯</v>
      </c>
      <c r="C49" s="6" t="str">
        <f>工作表8!C54</f>
        <v>测试信息</v>
      </c>
      <c r="D49" s="6">
        <f>工作表8!D54</f>
        <v>32</v>
      </c>
      <c r="E49" s="6">
        <f>工作表8!E54</f>
        <v>1</v>
      </c>
      <c r="F49" s="6" t="str">
        <f>工作表8!Q54</f>
        <v>SPD_P:10</v>
      </c>
      <c r="G49" s="6" t="str">
        <f>工作表8!R54</f>
        <v/>
      </c>
      <c r="H49" s="6" t="str">
        <f>工作表8!S54</f>
        <v/>
      </c>
      <c r="I49" s="6" t="str">
        <f>工作表8!T54</f>
        <v/>
      </c>
      <c r="J49" s="6" t="str">
        <f>工作表8!U54</f>
        <v>BOK:5</v>
      </c>
      <c r="K49" s="6" t="str">
        <f>工作表8!V54</f>
        <v/>
      </c>
      <c r="L49" s="6" t="str">
        <f>工作表8!W54</f>
        <v/>
      </c>
      <c r="M49" s="6" t="str">
        <f>工作表8!X54</f>
        <v>COB:5</v>
      </c>
      <c r="N49" s="6" t="str">
        <f>工作表8!Y54</f>
        <v/>
      </c>
    </row>
    <row r="50" spans="1:14" x14ac:dyDescent="0.15">
      <c r="A50" s="6">
        <f>工作表8!A55</f>
        <v>47</v>
      </c>
      <c r="B50" s="6" t="str">
        <f>工作表8!B55</f>
        <v>尼尔斯</v>
      </c>
      <c r="C50" s="6" t="str">
        <f>工作表8!C55</f>
        <v>测试信息</v>
      </c>
      <c r="D50" s="6">
        <f>工作表8!D55</f>
        <v>32</v>
      </c>
      <c r="E50" s="6">
        <f>工作表8!E55</f>
        <v>3</v>
      </c>
      <c r="F50" s="6" t="str">
        <f>工作表8!Q55</f>
        <v>SPD_P:10</v>
      </c>
      <c r="G50" s="6" t="str">
        <f>工作表8!R55</f>
        <v>COT:5</v>
      </c>
      <c r="H50" s="6" t="str">
        <f>工作表8!S55</f>
        <v/>
      </c>
      <c r="I50" s="6" t="str">
        <f>工作表8!T55</f>
        <v/>
      </c>
      <c r="J50" s="6" t="str">
        <f>工作表8!U55</f>
        <v>BOK:5</v>
      </c>
      <c r="K50" s="6" t="str">
        <f>工作表8!V55</f>
        <v/>
      </c>
      <c r="L50" s="6" t="str">
        <f>工作表8!W55</f>
        <v/>
      </c>
      <c r="M50" s="6" t="str">
        <f>工作表8!X55</f>
        <v>COB:5</v>
      </c>
      <c r="N50" s="6" t="str">
        <f>工作表8!Y55</f>
        <v/>
      </c>
    </row>
    <row r="51" spans="1:14" x14ac:dyDescent="0.15">
      <c r="A51" s="6">
        <f>工作表8!A56</f>
        <v>48</v>
      </c>
      <c r="B51" s="6" t="str">
        <f>工作表8!B56</f>
        <v>尼尔斯</v>
      </c>
      <c r="C51" s="6" t="str">
        <f>工作表8!C56</f>
        <v>测试信息</v>
      </c>
      <c r="D51" s="6">
        <f>工作表8!D56</f>
        <v>32</v>
      </c>
      <c r="E51" s="6">
        <f>工作表8!E56</f>
        <v>6</v>
      </c>
      <c r="F51" s="6" t="str">
        <f>工作表8!Q56</f>
        <v>SPD_P:10</v>
      </c>
      <c r="G51" s="6" t="str">
        <f>工作表8!R56</f>
        <v>COT:5</v>
      </c>
      <c r="H51" s="6" t="str">
        <f>工作表8!S56</f>
        <v>CRI:5</v>
      </c>
      <c r="I51" s="6" t="str">
        <f>工作表8!T56</f>
        <v/>
      </c>
      <c r="J51" s="6" t="str">
        <f>工作表8!U56</f>
        <v>BOK:5</v>
      </c>
      <c r="K51" s="6" t="str">
        <f>工作表8!V56</f>
        <v/>
      </c>
      <c r="L51" s="6" t="str">
        <f>工作表8!W56</f>
        <v/>
      </c>
      <c r="M51" s="6" t="str">
        <f>工作表8!X56</f>
        <v>COB:5</v>
      </c>
      <c r="N51" s="6" t="str">
        <f>工作表8!Y56</f>
        <v/>
      </c>
    </row>
    <row r="52" spans="1:14" x14ac:dyDescent="0.15">
      <c r="A52" s="6">
        <f>工作表8!A57</f>
        <v>49</v>
      </c>
      <c r="B52" s="6" t="str">
        <f>工作表8!B57</f>
        <v>柯拉</v>
      </c>
      <c r="C52" s="6" t="str">
        <f>工作表8!C57</f>
        <v>测试信息</v>
      </c>
      <c r="D52" s="6">
        <f>工作表8!D57</f>
        <v>33</v>
      </c>
      <c r="E52" s="6">
        <f>工作表8!E57</f>
        <v>0</v>
      </c>
      <c r="F52" s="6" t="str">
        <f>工作表8!Q57</f>
        <v/>
      </c>
      <c r="G52" s="6" t="str">
        <f>工作表8!R57</f>
        <v/>
      </c>
      <c r="H52" s="6" t="str">
        <f>工作表8!S57</f>
        <v/>
      </c>
      <c r="I52" s="6" t="str">
        <f>工作表8!T57</f>
        <v/>
      </c>
      <c r="J52" s="6" t="str">
        <f>工作表8!U57</f>
        <v/>
      </c>
      <c r="K52" s="6" t="str">
        <f>工作表8!V57</f>
        <v>SPD_P:10</v>
      </c>
      <c r="L52" s="6" t="str">
        <f>工作表8!W57</f>
        <v/>
      </c>
      <c r="M52" s="6" t="str">
        <f>工作表8!X57</f>
        <v/>
      </c>
      <c r="N52" s="6" t="str">
        <f>工作表8!Y57</f>
        <v>TUF:5</v>
      </c>
    </row>
    <row r="53" spans="1:14" x14ac:dyDescent="0.15">
      <c r="A53" s="6">
        <f>工作表8!A58</f>
        <v>50</v>
      </c>
      <c r="B53" s="6" t="str">
        <f>工作表8!B58</f>
        <v>柯拉</v>
      </c>
      <c r="C53" s="6" t="str">
        <f>工作表8!C58</f>
        <v>测试信息</v>
      </c>
      <c r="D53" s="6">
        <f>工作表8!D58</f>
        <v>33</v>
      </c>
      <c r="E53" s="6">
        <f>工作表8!E58</f>
        <v>1</v>
      </c>
      <c r="F53" s="6" t="str">
        <f>工作表8!Q58</f>
        <v/>
      </c>
      <c r="G53" s="6" t="str">
        <f>工作表8!R58</f>
        <v/>
      </c>
      <c r="H53" s="6" t="str">
        <f>工作表8!S58</f>
        <v/>
      </c>
      <c r="I53" s="6" t="str">
        <f>工作表8!T58</f>
        <v/>
      </c>
      <c r="J53" s="6" t="str">
        <f>工作表8!U58</f>
        <v/>
      </c>
      <c r="K53" s="6" t="str">
        <f>工作表8!V58</f>
        <v>SPD_P:10</v>
      </c>
      <c r="L53" s="6" t="str">
        <f>工作表8!W58</f>
        <v>PEN:5</v>
      </c>
      <c r="M53" s="6" t="str">
        <f>工作表8!X58</f>
        <v/>
      </c>
      <c r="N53" s="6" t="str">
        <f>工作表8!Y58</f>
        <v>TUF:5</v>
      </c>
    </row>
    <row r="54" spans="1:14" x14ac:dyDescent="0.15">
      <c r="A54" s="6">
        <f>工作表8!A59</f>
        <v>51</v>
      </c>
      <c r="B54" s="6" t="str">
        <f>工作表8!B59</f>
        <v>柯拉</v>
      </c>
      <c r="C54" s="6" t="str">
        <f>工作表8!C59</f>
        <v>测试信息</v>
      </c>
      <c r="D54" s="6">
        <f>工作表8!D59</f>
        <v>33</v>
      </c>
      <c r="E54" s="6">
        <f>工作表8!E59</f>
        <v>3</v>
      </c>
      <c r="F54" s="6" t="str">
        <f>工作表8!Q59</f>
        <v/>
      </c>
      <c r="G54" s="6" t="str">
        <f>工作表8!R59</f>
        <v/>
      </c>
      <c r="H54" s="6" t="str">
        <f>工作表8!S59</f>
        <v/>
      </c>
      <c r="I54" s="6" t="str">
        <f>工作表8!T59</f>
        <v>MIS:5</v>
      </c>
      <c r="J54" s="6" t="str">
        <f>工作表8!U59</f>
        <v/>
      </c>
      <c r="K54" s="6" t="str">
        <f>工作表8!V59</f>
        <v>SPD_P:10</v>
      </c>
      <c r="L54" s="6" t="str">
        <f>工作表8!W59</f>
        <v>PEN:5</v>
      </c>
      <c r="M54" s="6" t="str">
        <f>工作表8!X59</f>
        <v/>
      </c>
      <c r="N54" s="6" t="str">
        <f>工作表8!Y59</f>
        <v>TUF:5</v>
      </c>
    </row>
    <row r="55" spans="1:14" x14ac:dyDescent="0.15">
      <c r="A55" s="6">
        <f>工作表8!A60</f>
        <v>52</v>
      </c>
      <c r="B55" s="6" t="str">
        <f>工作表8!B60</f>
        <v>柯拉</v>
      </c>
      <c r="C55" s="6" t="str">
        <f>工作表8!C60</f>
        <v>测试信息</v>
      </c>
      <c r="D55" s="6">
        <f>工作表8!D60</f>
        <v>33</v>
      </c>
      <c r="E55" s="6">
        <f>工作表8!E60</f>
        <v>6</v>
      </c>
      <c r="F55" s="6" t="str">
        <f>工作表8!Q60</f>
        <v/>
      </c>
      <c r="G55" s="6" t="str">
        <f>工作表8!R60</f>
        <v/>
      </c>
      <c r="H55" s="6" t="str">
        <f>工作表8!S60</f>
        <v/>
      </c>
      <c r="I55" s="6" t="str">
        <f>工作表8!T60</f>
        <v>MIS:5</v>
      </c>
      <c r="J55" s="6" t="str">
        <f>工作表8!U60</f>
        <v>BOK:5</v>
      </c>
      <c r="K55" s="6" t="str">
        <f>工作表8!V60</f>
        <v>SPD_P:10</v>
      </c>
      <c r="L55" s="6" t="str">
        <f>工作表8!W60</f>
        <v>PEN:5</v>
      </c>
      <c r="M55" s="6" t="str">
        <f>工作表8!X60</f>
        <v/>
      </c>
      <c r="N55" s="6" t="str">
        <f>工作表8!Y60</f>
        <v>TUF:5</v>
      </c>
    </row>
    <row r="56" spans="1:14" x14ac:dyDescent="0.15">
      <c r="A56" s="6">
        <f>工作表8!A61</f>
        <v>53</v>
      </c>
      <c r="B56" s="6" t="str">
        <f>工作表8!B61</f>
        <v>珍妮芙</v>
      </c>
      <c r="C56" s="6" t="str">
        <f>工作表8!C61</f>
        <v>测试信息</v>
      </c>
      <c r="D56" s="6">
        <f>工作表8!D61</f>
        <v>34</v>
      </c>
      <c r="E56" s="6">
        <f>工作表8!E61</f>
        <v>0</v>
      </c>
      <c r="F56" s="6" t="str">
        <f>工作表8!Q61</f>
        <v>COT:5</v>
      </c>
      <c r="G56" s="6" t="str">
        <f>工作表8!R61</f>
        <v/>
      </c>
      <c r="H56" s="6" t="str">
        <f>工作表8!S61</f>
        <v/>
      </c>
      <c r="I56" s="6" t="str">
        <f>工作表8!T61</f>
        <v>DEF_P:10</v>
      </c>
      <c r="J56" s="6" t="str">
        <f>工作表8!U61</f>
        <v/>
      </c>
      <c r="K56" s="6" t="str">
        <f>工作表8!V61</f>
        <v/>
      </c>
      <c r="L56" s="6" t="str">
        <f>工作表8!W61</f>
        <v/>
      </c>
      <c r="M56" s="6" t="str">
        <f>工作表8!X61</f>
        <v/>
      </c>
      <c r="N56" s="6" t="str">
        <f>工作表8!Y61</f>
        <v/>
      </c>
    </row>
    <row r="57" spans="1:14" x14ac:dyDescent="0.15">
      <c r="A57" s="6">
        <f>工作表8!A62</f>
        <v>54</v>
      </c>
      <c r="B57" s="6" t="str">
        <f>工作表8!B62</f>
        <v>珍妮芙</v>
      </c>
      <c r="C57" s="6" t="str">
        <f>工作表8!C62</f>
        <v>测试信息</v>
      </c>
      <c r="D57" s="6">
        <f>工作表8!D62</f>
        <v>34</v>
      </c>
      <c r="E57" s="6">
        <f>工作表8!E62</f>
        <v>1</v>
      </c>
      <c r="F57" s="6" t="str">
        <f>工作表8!Q62</f>
        <v>COT:5</v>
      </c>
      <c r="G57" s="6" t="str">
        <f>工作表8!R62</f>
        <v/>
      </c>
      <c r="H57" s="6" t="str">
        <f>工作表8!S62</f>
        <v/>
      </c>
      <c r="I57" s="6" t="str">
        <f>工作表8!T62</f>
        <v>DEF_P:10</v>
      </c>
      <c r="J57" s="6" t="str">
        <f>工作表8!U62</f>
        <v/>
      </c>
      <c r="K57" s="6" t="str">
        <f>工作表8!V62</f>
        <v/>
      </c>
      <c r="L57" s="6" t="str">
        <f>工作表8!W62</f>
        <v/>
      </c>
      <c r="M57" s="6" t="str">
        <f>工作表8!X62</f>
        <v>CRI:5</v>
      </c>
      <c r="N57" s="6" t="str">
        <f>工作表8!Y62</f>
        <v/>
      </c>
    </row>
    <row r="58" spans="1:14" x14ac:dyDescent="0.15">
      <c r="A58" s="6">
        <f>工作表8!A63</f>
        <v>55</v>
      </c>
      <c r="B58" s="6" t="str">
        <f>工作表8!B63</f>
        <v>珍妮芙</v>
      </c>
      <c r="C58" s="6" t="str">
        <f>工作表8!C63</f>
        <v>测试信息</v>
      </c>
      <c r="D58" s="6">
        <f>工作表8!D63</f>
        <v>34</v>
      </c>
      <c r="E58" s="6">
        <f>工作表8!E63</f>
        <v>3</v>
      </c>
      <c r="F58" s="6" t="str">
        <f>工作表8!Q63</f>
        <v>COT:5</v>
      </c>
      <c r="G58" s="6" t="str">
        <f>工作表8!R63</f>
        <v/>
      </c>
      <c r="H58" s="6" t="str">
        <f>工作表8!S63</f>
        <v/>
      </c>
      <c r="I58" s="6" t="str">
        <f>工作表8!T63</f>
        <v>DEF_P:10</v>
      </c>
      <c r="J58" s="6" t="str">
        <f>工作表8!U63</f>
        <v/>
      </c>
      <c r="K58" s="6" t="str">
        <f>工作表8!V63</f>
        <v/>
      </c>
      <c r="L58" s="6" t="str">
        <f>工作表8!W63</f>
        <v>PEN:5</v>
      </c>
      <c r="M58" s="6" t="str">
        <f>工作表8!X63</f>
        <v>CRI:5</v>
      </c>
      <c r="N58" s="6" t="str">
        <f>工作表8!Y63</f>
        <v/>
      </c>
    </row>
    <row r="59" spans="1:14" x14ac:dyDescent="0.15">
      <c r="A59" s="6">
        <f>工作表8!A64</f>
        <v>56</v>
      </c>
      <c r="B59" s="6" t="str">
        <f>工作表8!B64</f>
        <v>珍妮芙</v>
      </c>
      <c r="C59" s="6" t="str">
        <f>工作表8!C64</f>
        <v>测试信息</v>
      </c>
      <c r="D59" s="6">
        <f>工作表8!D64</f>
        <v>34</v>
      </c>
      <c r="E59" s="6">
        <f>工作表8!E64</f>
        <v>6</v>
      </c>
      <c r="F59" s="6" t="str">
        <f>工作表8!Q64</f>
        <v>COT:5</v>
      </c>
      <c r="G59" s="6" t="str">
        <f>工作表8!R64</f>
        <v/>
      </c>
      <c r="H59" s="6" t="str">
        <f>工作表8!S64</f>
        <v/>
      </c>
      <c r="I59" s="6" t="str">
        <f>工作表8!T64</f>
        <v>DEF_P:10</v>
      </c>
      <c r="J59" s="6" t="str">
        <f>工作表8!U64</f>
        <v>COB:5</v>
      </c>
      <c r="K59" s="6" t="str">
        <f>工作表8!V64</f>
        <v/>
      </c>
      <c r="L59" s="6" t="str">
        <f>工作表8!W64</f>
        <v>PEN:5</v>
      </c>
      <c r="M59" s="6" t="str">
        <f>工作表8!X64</f>
        <v>CRI:5</v>
      </c>
      <c r="N59" s="6" t="str">
        <f>工作表8!Y64</f>
        <v/>
      </c>
    </row>
    <row r="60" spans="1:14" x14ac:dyDescent="0.15">
      <c r="A60" s="6">
        <f>工作表8!A65</f>
        <v>57</v>
      </c>
      <c r="B60" s="6" t="str">
        <f>工作表8!B65</f>
        <v>霍尔</v>
      </c>
      <c r="C60" s="6" t="str">
        <f>工作表8!C65</f>
        <v>测试信息</v>
      </c>
      <c r="D60" s="6">
        <f>工作表8!D65</f>
        <v>35</v>
      </c>
      <c r="E60" s="6">
        <f>工作表8!E65</f>
        <v>0</v>
      </c>
      <c r="F60" s="6" t="str">
        <f>工作表8!Q65</f>
        <v/>
      </c>
      <c r="G60" s="6" t="str">
        <f>工作表8!R65</f>
        <v/>
      </c>
      <c r="H60" s="6" t="str">
        <f>工作表8!S65</f>
        <v/>
      </c>
      <c r="I60" s="6" t="str">
        <f>工作表8!T65</f>
        <v/>
      </c>
      <c r="J60" s="6" t="str">
        <f>工作表8!U65</f>
        <v/>
      </c>
      <c r="K60" s="6" t="str">
        <f>工作表8!V65</f>
        <v/>
      </c>
      <c r="L60" s="6" t="str">
        <f>工作表8!W65</f>
        <v>MIS:5</v>
      </c>
      <c r="M60" s="6" t="str">
        <f>工作表8!X65</f>
        <v>COT:5</v>
      </c>
      <c r="N60" s="6" t="str">
        <f>工作表8!Y65</f>
        <v/>
      </c>
    </row>
    <row r="61" spans="1:14" x14ac:dyDescent="0.15">
      <c r="A61" s="6">
        <f>工作表8!A66</f>
        <v>58</v>
      </c>
      <c r="B61" s="6" t="str">
        <f>工作表8!B66</f>
        <v>霍尔</v>
      </c>
      <c r="C61" s="6" t="str">
        <f>工作表8!C66</f>
        <v>测试信息</v>
      </c>
      <c r="D61" s="6">
        <f>工作表8!D66</f>
        <v>35</v>
      </c>
      <c r="E61" s="6">
        <f>工作表8!E66</f>
        <v>1</v>
      </c>
      <c r="F61" s="6" t="str">
        <f>工作表8!Q66</f>
        <v/>
      </c>
      <c r="G61" s="6" t="str">
        <f>工作表8!R66</f>
        <v/>
      </c>
      <c r="H61" s="6" t="str">
        <f>工作表8!S66</f>
        <v/>
      </c>
      <c r="I61" s="6" t="str">
        <f>工作表8!T66</f>
        <v/>
      </c>
      <c r="J61" s="6" t="str">
        <f>工作表8!U66</f>
        <v/>
      </c>
      <c r="K61" s="6" t="str">
        <f>工作表8!V66</f>
        <v/>
      </c>
      <c r="L61" s="6" t="str">
        <f>工作表8!W66</f>
        <v>MIS:5</v>
      </c>
      <c r="M61" s="6" t="str">
        <f>工作表8!X66</f>
        <v>COT:5</v>
      </c>
      <c r="N61" s="6" t="str">
        <f>工作表8!Y66</f>
        <v>COB:5</v>
      </c>
    </row>
    <row r="62" spans="1:14" x14ac:dyDescent="0.15">
      <c r="A62" s="6">
        <f>工作表8!A67</f>
        <v>59</v>
      </c>
      <c r="B62" s="6" t="str">
        <f>工作表8!B67</f>
        <v>霍尔</v>
      </c>
      <c r="C62" s="6" t="str">
        <f>工作表8!C67</f>
        <v>测试信息</v>
      </c>
      <c r="D62" s="6">
        <f>工作表8!D67</f>
        <v>35</v>
      </c>
      <c r="E62" s="6">
        <f>工作表8!E67</f>
        <v>3</v>
      </c>
      <c r="F62" s="6" t="str">
        <f>工作表8!Q67</f>
        <v/>
      </c>
      <c r="G62" s="6" t="str">
        <f>工作表8!R67</f>
        <v/>
      </c>
      <c r="H62" s="6" t="str">
        <f>工作表8!S67</f>
        <v/>
      </c>
      <c r="I62" s="6" t="str">
        <f>工作表8!T67</f>
        <v/>
      </c>
      <c r="J62" s="6" t="str">
        <f>工作表8!U67</f>
        <v>COB:5</v>
      </c>
      <c r="K62" s="6" t="str">
        <f>工作表8!V67</f>
        <v/>
      </c>
      <c r="L62" s="6" t="str">
        <f>工作表8!W67</f>
        <v>MIS:5</v>
      </c>
      <c r="M62" s="6" t="str">
        <f>工作表8!X67</f>
        <v>COT:5</v>
      </c>
      <c r="N62" s="6" t="str">
        <f>工作表8!Y67</f>
        <v>COB:5</v>
      </c>
    </row>
    <row r="63" spans="1:14" x14ac:dyDescent="0.15">
      <c r="A63" s="6">
        <f>工作表8!A68</f>
        <v>60</v>
      </c>
      <c r="B63" s="6" t="str">
        <f>工作表8!B68</f>
        <v>霍尔</v>
      </c>
      <c r="C63" s="6" t="str">
        <f>工作表8!C68</f>
        <v>测试信息</v>
      </c>
      <c r="D63" s="6">
        <f>工作表8!D68</f>
        <v>35</v>
      </c>
      <c r="E63" s="6">
        <f>工作表8!E68</f>
        <v>6</v>
      </c>
      <c r="F63" s="6" t="str">
        <f>工作表8!Q68</f>
        <v/>
      </c>
      <c r="G63" s="6" t="str">
        <f>工作表8!R68</f>
        <v/>
      </c>
      <c r="H63" s="6" t="str">
        <f>工作表8!S68</f>
        <v/>
      </c>
      <c r="I63" s="6" t="str">
        <f>工作表8!T68</f>
        <v>MIS:5</v>
      </c>
      <c r="J63" s="6" t="str">
        <f>工作表8!U68</f>
        <v>COB:5</v>
      </c>
      <c r="K63" s="6" t="str">
        <f>工作表8!V68</f>
        <v/>
      </c>
      <c r="L63" s="6" t="str">
        <f>工作表8!W68</f>
        <v>MIS:5</v>
      </c>
      <c r="M63" s="6" t="str">
        <f>工作表8!X68</f>
        <v>COT:5</v>
      </c>
      <c r="N63" s="6" t="str">
        <f>工作表8!Y68</f>
        <v>COB:5</v>
      </c>
    </row>
    <row r="64" spans="1:14" x14ac:dyDescent="0.15">
      <c r="A64" s="6">
        <f>工作表8!A69</f>
        <v>61</v>
      </c>
      <c r="B64" s="6" t="str">
        <f>工作表8!B69</f>
        <v>国王</v>
      </c>
      <c r="C64" s="6" t="str">
        <f>工作表8!C69</f>
        <v>测试信息</v>
      </c>
      <c r="D64" s="6">
        <f>工作表8!D69</f>
        <v>36</v>
      </c>
      <c r="E64" s="6">
        <f>工作表8!E69</f>
        <v>0</v>
      </c>
      <c r="F64" s="6" t="str">
        <f>工作表8!Q69</f>
        <v/>
      </c>
      <c r="G64" s="6" t="str">
        <f>工作表8!R69</f>
        <v/>
      </c>
      <c r="H64" s="6" t="str">
        <f>工作表8!S69</f>
        <v/>
      </c>
      <c r="I64" s="6" t="str">
        <f>工作表8!T69</f>
        <v/>
      </c>
      <c r="J64" s="6" t="str">
        <f>工作表8!U69</f>
        <v>DEF_P:10</v>
      </c>
      <c r="K64" s="6" t="str">
        <f>工作表8!V69</f>
        <v/>
      </c>
      <c r="L64" s="6" t="str">
        <f>工作表8!W69</f>
        <v/>
      </c>
      <c r="M64" s="6" t="str">
        <f>工作表8!X69</f>
        <v/>
      </c>
      <c r="N64" s="6" t="str">
        <f>工作表8!Y69</f>
        <v>BOK:5</v>
      </c>
    </row>
    <row r="65" spans="1:14" x14ac:dyDescent="0.15">
      <c r="A65" s="6">
        <f>工作表8!A70</f>
        <v>62</v>
      </c>
      <c r="B65" s="6" t="str">
        <f>工作表8!B70</f>
        <v>国王</v>
      </c>
      <c r="C65" s="6" t="str">
        <f>工作表8!C70</f>
        <v>测试信息</v>
      </c>
      <c r="D65" s="6">
        <f>工作表8!D70</f>
        <v>36</v>
      </c>
      <c r="E65" s="6">
        <f>工作表8!E70</f>
        <v>1</v>
      </c>
      <c r="F65" s="6" t="str">
        <f>工作表8!Q70</f>
        <v/>
      </c>
      <c r="G65" s="6" t="str">
        <f>工作表8!R70</f>
        <v>COT:5</v>
      </c>
      <c r="H65" s="6" t="str">
        <f>工作表8!S70</f>
        <v/>
      </c>
      <c r="I65" s="6" t="str">
        <f>工作表8!T70</f>
        <v/>
      </c>
      <c r="J65" s="6" t="str">
        <f>工作表8!U70</f>
        <v>DEF_P:10</v>
      </c>
      <c r="K65" s="6" t="str">
        <f>工作表8!V70</f>
        <v/>
      </c>
      <c r="L65" s="6" t="str">
        <f>工作表8!W70</f>
        <v/>
      </c>
      <c r="M65" s="6" t="str">
        <f>工作表8!X70</f>
        <v/>
      </c>
      <c r="N65" s="6" t="str">
        <f>工作表8!Y70</f>
        <v>BOK:5</v>
      </c>
    </row>
    <row r="66" spans="1:14" x14ac:dyDescent="0.15">
      <c r="A66" s="6">
        <f>工作表8!A71</f>
        <v>63</v>
      </c>
      <c r="B66" s="6" t="str">
        <f>工作表8!B71</f>
        <v>国王</v>
      </c>
      <c r="C66" s="6" t="str">
        <f>工作表8!C71</f>
        <v>测试信息</v>
      </c>
      <c r="D66" s="6">
        <f>工作表8!D71</f>
        <v>36</v>
      </c>
      <c r="E66" s="6">
        <f>工作表8!E71</f>
        <v>3</v>
      </c>
      <c r="F66" s="6" t="str">
        <f>工作表8!Q71</f>
        <v/>
      </c>
      <c r="G66" s="6" t="str">
        <f>工作表8!R71</f>
        <v>COT:5</v>
      </c>
      <c r="H66" s="6" t="str">
        <f>工作表8!S71</f>
        <v/>
      </c>
      <c r="I66" s="6" t="str">
        <f>工作表8!T71</f>
        <v/>
      </c>
      <c r="J66" s="6" t="str">
        <f>工作表8!U71</f>
        <v>DEF_P:10</v>
      </c>
      <c r="K66" s="6" t="str">
        <f>工作表8!V71</f>
        <v/>
      </c>
      <c r="L66" s="6" t="str">
        <f>工作表8!W71</f>
        <v/>
      </c>
      <c r="M66" s="6" t="str">
        <f>工作表8!X71</f>
        <v>BOK:5</v>
      </c>
      <c r="N66" s="6" t="str">
        <f>工作表8!Y71</f>
        <v>BOK:5</v>
      </c>
    </row>
    <row r="67" spans="1:14" x14ac:dyDescent="0.15">
      <c r="A67" s="6">
        <f>工作表8!A72</f>
        <v>64</v>
      </c>
      <c r="B67" s="6" t="str">
        <f>工作表8!B72</f>
        <v>国王</v>
      </c>
      <c r="C67" s="6" t="str">
        <f>工作表8!C72</f>
        <v>测试信息</v>
      </c>
      <c r="D67" s="6">
        <f>工作表8!D72</f>
        <v>36</v>
      </c>
      <c r="E67" s="6">
        <f>工作表8!E72</f>
        <v>6</v>
      </c>
      <c r="F67" s="6" t="str">
        <f>工作表8!Q72</f>
        <v/>
      </c>
      <c r="G67" s="6" t="str">
        <f>工作表8!R72</f>
        <v>COT:5</v>
      </c>
      <c r="H67" s="6" t="str">
        <f>工作表8!S72</f>
        <v/>
      </c>
      <c r="I67" s="6" t="str">
        <f>工作表8!T72</f>
        <v/>
      </c>
      <c r="J67" s="6" t="str">
        <f>工作表8!U72</f>
        <v>DEF_P:10</v>
      </c>
      <c r="K67" s="6" t="str">
        <f>工作表8!V72</f>
        <v>ATK_P:5</v>
      </c>
      <c r="L67" s="6" t="str">
        <f>工作表8!W72</f>
        <v/>
      </c>
      <c r="M67" s="6" t="str">
        <f>工作表8!X72</f>
        <v>BOK:5</v>
      </c>
      <c r="N67" s="6" t="str">
        <f>工作表8!Y72</f>
        <v>BOK:5</v>
      </c>
    </row>
    <row r="68" spans="1:14" x14ac:dyDescent="0.15">
      <c r="A68" s="6">
        <f>工作表8!A73</f>
        <v>65</v>
      </c>
      <c r="B68" s="6" t="str">
        <f>工作表8!B73</f>
        <v>伊西多</v>
      </c>
      <c r="C68" s="6" t="str">
        <f>工作表8!C73</f>
        <v>测试信息</v>
      </c>
      <c r="D68" s="6">
        <f>工作表8!D73</f>
        <v>37</v>
      </c>
      <c r="E68" s="6">
        <f>工作表8!E73</f>
        <v>0</v>
      </c>
      <c r="F68" s="6" t="str">
        <f>工作表8!Q73</f>
        <v/>
      </c>
      <c r="G68" s="6" t="str">
        <f>工作表8!R73</f>
        <v/>
      </c>
      <c r="H68" s="6" t="str">
        <f>工作表8!S73</f>
        <v/>
      </c>
      <c r="I68" s="6" t="str">
        <f>工作表8!T73</f>
        <v/>
      </c>
      <c r="J68" s="6" t="str">
        <f>工作表8!U73</f>
        <v>SPD_P:10</v>
      </c>
      <c r="K68" s="6" t="str">
        <f>工作表8!V73</f>
        <v/>
      </c>
      <c r="L68" s="6" t="str">
        <f>工作表8!W73</f>
        <v/>
      </c>
      <c r="M68" s="6" t="str">
        <f>工作表8!X73</f>
        <v/>
      </c>
      <c r="N68" s="6" t="str">
        <f>工作表8!Y73</f>
        <v>TUF:5</v>
      </c>
    </row>
    <row r="69" spans="1:14" x14ac:dyDescent="0.15">
      <c r="A69" s="6">
        <f>工作表8!A74</f>
        <v>66</v>
      </c>
      <c r="B69" s="6" t="str">
        <f>工作表8!B74</f>
        <v>伊西多</v>
      </c>
      <c r="C69" s="6" t="str">
        <f>工作表8!C74</f>
        <v>测试信息</v>
      </c>
      <c r="D69" s="6">
        <f>工作表8!D74</f>
        <v>37</v>
      </c>
      <c r="E69" s="6">
        <f>工作表8!E74</f>
        <v>1</v>
      </c>
      <c r="F69" s="6" t="str">
        <f>工作表8!Q74</f>
        <v/>
      </c>
      <c r="G69" s="6" t="str">
        <f>工作表8!R74</f>
        <v/>
      </c>
      <c r="H69" s="6" t="str">
        <f>工作表8!S74</f>
        <v/>
      </c>
      <c r="I69" s="6" t="str">
        <f>工作表8!T74</f>
        <v/>
      </c>
      <c r="J69" s="6" t="str">
        <f>工作表8!U74</f>
        <v>SPD_P:10</v>
      </c>
      <c r="K69" s="6" t="str">
        <f>工作表8!V74</f>
        <v/>
      </c>
      <c r="L69" s="6" t="str">
        <f>工作表8!W74</f>
        <v/>
      </c>
      <c r="M69" s="6" t="str">
        <f>工作表8!X74</f>
        <v>BOK:5</v>
      </c>
      <c r="N69" s="6" t="str">
        <f>工作表8!Y74</f>
        <v>TUF:5</v>
      </c>
    </row>
    <row r="70" spans="1:14" x14ac:dyDescent="0.15">
      <c r="A70" s="6">
        <f>工作表8!A75</f>
        <v>67</v>
      </c>
      <c r="B70" s="6" t="str">
        <f>工作表8!B75</f>
        <v>伊西多</v>
      </c>
      <c r="C70" s="6" t="str">
        <f>工作表8!C75</f>
        <v>测试信息</v>
      </c>
      <c r="D70" s="6">
        <f>工作表8!D75</f>
        <v>37</v>
      </c>
      <c r="E70" s="6">
        <f>工作表8!E75</f>
        <v>3</v>
      </c>
      <c r="F70" s="6" t="str">
        <f>工作表8!Q75</f>
        <v/>
      </c>
      <c r="G70" s="6" t="str">
        <f>工作表8!R75</f>
        <v/>
      </c>
      <c r="H70" s="6" t="str">
        <f>工作表8!S75</f>
        <v/>
      </c>
      <c r="I70" s="6" t="str">
        <f>工作表8!T75</f>
        <v/>
      </c>
      <c r="J70" s="6" t="str">
        <f>工作表8!U75</f>
        <v>SPD_P:10</v>
      </c>
      <c r="K70" s="6" t="str">
        <f>工作表8!V75</f>
        <v>TUF:5</v>
      </c>
      <c r="L70" s="6" t="str">
        <f>工作表8!W75</f>
        <v/>
      </c>
      <c r="M70" s="6" t="str">
        <f>工作表8!X75</f>
        <v>BOK:5</v>
      </c>
      <c r="N70" s="6" t="str">
        <f>工作表8!Y75</f>
        <v>TUF:5</v>
      </c>
    </row>
    <row r="71" spans="1:14" x14ac:dyDescent="0.15">
      <c r="A71" s="6">
        <f>工作表8!A76</f>
        <v>68</v>
      </c>
      <c r="B71" s="6" t="str">
        <f>工作表8!B76</f>
        <v>伊西多</v>
      </c>
      <c r="C71" s="6" t="str">
        <f>工作表8!C76</f>
        <v>测试信息</v>
      </c>
      <c r="D71" s="6">
        <f>工作表8!D76</f>
        <v>37</v>
      </c>
      <c r="E71" s="6">
        <f>工作表8!E76</f>
        <v>6</v>
      </c>
      <c r="F71" s="6" t="str">
        <f>工作表8!Q76</f>
        <v/>
      </c>
      <c r="G71" s="6" t="str">
        <f>工作表8!R76</f>
        <v/>
      </c>
      <c r="H71" s="6" t="str">
        <f>工作表8!S76</f>
        <v>COB:5</v>
      </c>
      <c r="I71" s="6" t="str">
        <f>工作表8!T76</f>
        <v/>
      </c>
      <c r="J71" s="6" t="str">
        <f>工作表8!U76</f>
        <v>SPD_P:10</v>
      </c>
      <c r="K71" s="6" t="str">
        <f>工作表8!V76</f>
        <v>TUF:5</v>
      </c>
      <c r="L71" s="6" t="str">
        <f>工作表8!W76</f>
        <v/>
      </c>
      <c r="M71" s="6" t="str">
        <f>工作表8!X76</f>
        <v>BOK:5</v>
      </c>
      <c r="N71" s="6" t="str">
        <f>工作表8!Y76</f>
        <v>TUF:5</v>
      </c>
    </row>
    <row r="72" spans="1:14" x14ac:dyDescent="0.15">
      <c r="A72" s="6">
        <f>工作表8!A77</f>
        <v>69</v>
      </c>
      <c r="B72" s="6" t="str">
        <f>工作表8!B77</f>
        <v>娜塔莎</v>
      </c>
      <c r="C72" s="6" t="str">
        <f>工作表8!C77</f>
        <v>测试信息</v>
      </c>
      <c r="D72" s="6">
        <f>工作表8!D77</f>
        <v>38</v>
      </c>
      <c r="E72" s="6">
        <f>工作表8!E77</f>
        <v>0</v>
      </c>
      <c r="F72" s="6" t="str">
        <f>工作表8!Q77</f>
        <v/>
      </c>
      <c r="G72" s="6" t="str">
        <f>工作表8!R77</f>
        <v/>
      </c>
      <c r="H72" s="6" t="str">
        <f>工作表8!S77</f>
        <v/>
      </c>
      <c r="I72" s="6" t="str">
        <f>工作表8!T77</f>
        <v>DEF_P:10</v>
      </c>
      <c r="J72" s="6" t="str">
        <f>工作表8!U77</f>
        <v>BOK:5</v>
      </c>
      <c r="K72" s="6" t="str">
        <f>工作表8!V77</f>
        <v/>
      </c>
      <c r="L72" s="6" t="str">
        <f>工作表8!W77</f>
        <v/>
      </c>
      <c r="M72" s="6" t="str">
        <f>工作表8!X77</f>
        <v/>
      </c>
      <c r="N72" s="6" t="str">
        <f>工作表8!Y77</f>
        <v/>
      </c>
    </row>
    <row r="73" spans="1:14" x14ac:dyDescent="0.15">
      <c r="A73" s="6">
        <f>工作表8!A78</f>
        <v>70</v>
      </c>
      <c r="B73" s="6" t="str">
        <f>工作表8!B78</f>
        <v>娜塔莎</v>
      </c>
      <c r="C73" s="6" t="str">
        <f>工作表8!C78</f>
        <v>测试信息</v>
      </c>
      <c r="D73" s="6">
        <f>工作表8!D78</f>
        <v>38</v>
      </c>
      <c r="E73" s="6">
        <f>工作表8!E78</f>
        <v>1</v>
      </c>
      <c r="F73" s="6" t="str">
        <f>工作表8!Q78</f>
        <v/>
      </c>
      <c r="G73" s="6" t="str">
        <f>工作表8!R78</f>
        <v/>
      </c>
      <c r="H73" s="6" t="str">
        <f>工作表8!S78</f>
        <v/>
      </c>
      <c r="I73" s="6" t="str">
        <f>工作表8!T78</f>
        <v>DEF_P:10</v>
      </c>
      <c r="J73" s="6" t="str">
        <f>工作表8!U78</f>
        <v>BOK:5</v>
      </c>
      <c r="K73" s="6" t="str">
        <f>工作表8!V78</f>
        <v/>
      </c>
      <c r="L73" s="6" t="str">
        <f>工作表8!W78</f>
        <v/>
      </c>
      <c r="M73" s="6" t="str">
        <f>工作表8!X78</f>
        <v/>
      </c>
      <c r="N73" s="6" t="str">
        <f>工作表8!Y78</f>
        <v>PEN:5</v>
      </c>
    </row>
    <row r="74" spans="1:14" x14ac:dyDescent="0.15">
      <c r="A74" s="6">
        <f>工作表8!A79</f>
        <v>71</v>
      </c>
      <c r="B74" s="6" t="str">
        <f>工作表8!B79</f>
        <v>娜塔莎</v>
      </c>
      <c r="C74" s="6" t="str">
        <f>工作表8!C79</f>
        <v>测试信息</v>
      </c>
      <c r="D74" s="6">
        <f>工作表8!D79</f>
        <v>38</v>
      </c>
      <c r="E74" s="6">
        <f>工作表8!E79</f>
        <v>3</v>
      </c>
      <c r="F74" s="6" t="str">
        <f>工作表8!Q79</f>
        <v/>
      </c>
      <c r="G74" s="6" t="str">
        <f>工作表8!R79</f>
        <v/>
      </c>
      <c r="H74" s="6" t="str">
        <f>工作表8!S79</f>
        <v/>
      </c>
      <c r="I74" s="6" t="str">
        <f>工作表8!T79</f>
        <v>DEF_P:10</v>
      </c>
      <c r="J74" s="6" t="str">
        <f>工作表8!U79</f>
        <v>BOK:5</v>
      </c>
      <c r="K74" s="6" t="str">
        <f>工作表8!V79</f>
        <v/>
      </c>
      <c r="L74" s="6" t="str">
        <f>工作表8!W79</f>
        <v/>
      </c>
      <c r="M74" s="6" t="str">
        <f>工作表8!X79</f>
        <v>PEN:5</v>
      </c>
      <c r="N74" s="6" t="str">
        <f>工作表8!Y79</f>
        <v>PEN:5</v>
      </c>
    </row>
    <row r="75" spans="1:14" x14ac:dyDescent="0.15">
      <c r="A75" s="6">
        <f>工作表8!A80</f>
        <v>72</v>
      </c>
      <c r="B75" s="6" t="str">
        <f>工作表8!B80</f>
        <v>娜塔莎</v>
      </c>
      <c r="C75" s="6" t="str">
        <f>工作表8!C80</f>
        <v>测试信息</v>
      </c>
      <c r="D75" s="6">
        <f>工作表8!D80</f>
        <v>38</v>
      </c>
      <c r="E75" s="6">
        <f>工作表8!E80</f>
        <v>6</v>
      </c>
      <c r="F75" s="6" t="str">
        <f>工作表8!Q80</f>
        <v/>
      </c>
      <c r="G75" s="6" t="str">
        <f>工作表8!R80</f>
        <v/>
      </c>
      <c r="H75" s="6" t="str">
        <f>工作表8!S80</f>
        <v>COT:5</v>
      </c>
      <c r="I75" s="6" t="str">
        <f>工作表8!T80</f>
        <v>DEF_P:10</v>
      </c>
      <c r="J75" s="6" t="str">
        <f>工作表8!U80</f>
        <v>BOK:5</v>
      </c>
      <c r="K75" s="6" t="str">
        <f>工作表8!V80</f>
        <v/>
      </c>
      <c r="L75" s="6" t="str">
        <f>工作表8!W80</f>
        <v/>
      </c>
      <c r="M75" s="6" t="str">
        <f>工作表8!X80</f>
        <v>PEN:5</v>
      </c>
      <c r="N75" s="6" t="str">
        <f>工作表8!Y80</f>
        <v>PEN:5</v>
      </c>
    </row>
    <row r="76" spans="1:14" x14ac:dyDescent="0.15">
      <c r="A76" s="6">
        <f>工作表8!A81</f>
        <v>73</v>
      </c>
      <c r="B76" s="6" t="str">
        <f>工作表8!B81</f>
        <v>爱茉莉</v>
      </c>
      <c r="C76" s="6" t="str">
        <f>工作表8!C81</f>
        <v>测试信息</v>
      </c>
      <c r="D76" s="6">
        <f>工作表8!D81</f>
        <v>39</v>
      </c>
      <c r="E76" s="6">
        <f>工作表8!E81</f>
        <v>0</v>
      </c>
      <c r="F76" s="6" t="str">
        <f>工作表8!Q81</f>
        <v/>
      </c>
      <c r="G76" s="6" t="str">
        <f>工作表8!R81</f>
        <v/>
      </c>
      <c r="H76" s="6" t="str">
        <f>工作表8!S81</f>
        <v/>
      </c>
      <c r="I76" s="6" t="str">
        <f>工作表8!T81</f>
        <v/>
      </c>
      <c r="J76" s="6" t="str">
        <f>工作表8!U81</f>
        <v/>
      </c>
      <c r="K76" s="6" t="str">
        <f>工作表8!V81</f>
        <v>BOK:5</v>
      </c>
      <c r="L76" s="6" t="str">
        <f>工作表8!W81</f>
        <v/>
      </c>
      <c r="M76" s="6" t="str">
        <f>工作表8!X81</f>
        <v/>
      </c>
      <c r="N76" s="6" t="str">
        <f>工作表8!Y81</f>
        <v>PEN:5</v>
      </c>
    </row>
    <row r="77" spans="1:14" x14ac:dyDescent="0.15">
      <c r="A77" s="6">
        <f>工作表8!A82</f>
        <v>74</v>
      </c>
      <c r="B77" s="6" t="str">
        <f>工作表8!B82</f>
        <v>爱茉莉</v>
      </c>
      <c r="C77" s="6" t="str">
        <f>工作表8!C82</f>
        <v>测试信息</v>
      </c>
      <c r="D77" s="6">
        <f>工作表8!D82</f>
        <v>39</v>
      </c>
      <c r="E77" s="6">
        <f>工作表8!E82</f>
        <v>1</v>
      </c>
      <c r="F77" s="6" t="str">
        <f>工作表8!Q82</f>
        <v/>
      </c>
      <c r="G77" s="6" t="str">
        <f>工作表8!R82</f>
        <v/>
      </c>
      <c r="H77" s="6" t="str">
        <f>工作表8!S82</f>
        <v/>
      </c>
      <c r="I77" s="6" t="str">
        <f>工作表8!T82</f>
        <v/>
      </c>
      <c r="J77" s="6" t="str">
        <f>工作表8!U82</f>
        <v/>
      </c>
      <c r="K77" s="6" t="str">
        <f>工作表8!V82</f>
        <v>BOK:5</v>
      </c>
      <c r="L77" s="6" t="str">
        <f>工作表8!W82</f>
        <v>CRI:5</v>
      </c>
      <c r="M77" s="6" t="str">
        <f>工作表8!X82</f>
        <v/>
      </c>
      <c r="N77" s="6" t="str">
        <f>工作表8!Y82</f>
        <v>PEN:5</v>
      </c>
    </row>
    <row r="78" spans="1:14" x14ac:dyDescent="0.15">
      <c r="A78" s="6">
        <f>工作表8!A83</f>
        <v>75</v>
      </c>
      <c r="B78" s="6" t="str">
        <f>工作表8!B83</f>
        <v>爱茉莉</v>
      </c>
      <c r="C78" s="6" t="str">
        <f>工作表8!C83</f>
        <v>测试信息</v>
      </c>
      <c r="D78" s="6">
        <f>工作表8!D83</f>
        <v>39</v>
      </c>
      <c r="E78" s="6">
        <f>工作表8!E83</f>
        <v>3</v>
      </c>
      <c r="F78" s="6" t="str">
        <f>工作表8!Q83</f>
        <v/>
      </c>
      <c r="G78" s="6" t="str">
        <f>工作表8!R83</f>
        <v/>
      </c>
      <c r="H78" s="6" t="str">
        <f>工作表8!S83</f>
        <v/>
      </c>
      <c r="I78" s="6" t="str">
        <f>工作表8!T83</f>
        <v>TUF:5</v>
      </c>
      <c r="J78" s="6" t="str">
        <f>工作表8!U83</f>
        <v/>
      </c>
      <c r="K78" s="6" t="str">
        <f>工作表8!V83</f>
        <v>BOK:5</v>
      </c>
      <c r="L78" s="6" t="str">
        <f>工作表8!W83</f>
        <v>CRI:5</v>
      </c>
      <c r="M78" s="6" t="str">
        <f>工作表8!X83</f>
        <v/>
      </c>
      <c r="N78" s="6" t="str">
        <f>工作表8!Y83</f>
        <v>PEN:5</v>
      </c>
    </row>
    <row r="79" spans="1:14" x14ac:dyDescent="0.15">
      <c r="A79" s="6">
        <f>工作表8!A84</f>
        <v>76</v>
      </c>
      <c r="B79" s="6" t="str">
        <f>工作表8!B84</f>
        <v>爱茉莉</v>
      </c>
      <c r="C79" s="6" t="str">
        <f>工作表8!C84</f>
        <v>测试信息</v>
      </c>
      <c r="D79" s="6">
        <f>工作表8!D84</f>
        <v>39</v>
      </c>
      <c r="E79" s="6">
        <f>工作表8!E84</f>
        <v>6</v>
      </c>
      <c r="F79" s="6" t="str">
        <f>工作表8!Q84</f>
        <v/>
      </c>
      <c r="G79" s="6" t="str">
        <f>工作表8!R84</f>
        <v/>
      </c>
      <c r="H79" s="6" t="str">
        <f>工作表8!S84</f>
        <v>PEN:5</v>
      </c>
      <c r="I79" s="6" t="str">
        <f>工作表8!T84</f>
        <v>TUF:5</v>
      </c>
      <c r="J79" s="6" t="str">
        <f>工作表8!U84</f>
        <v/>
      </c>
      <c r="K79" s="6" t="str">
        <f>工作表8!V84</f>
        <v>BOK:5</v>
      </c>
      <c r="L79" s="6" t="str">
        <f>工作表8!W84</f>
        <v>CRI:5</v>
      </c>
      <c r="M79" s="6" t="str">
        <f>工作表8!X84</f>
        <v/>
      </c>
      <c r="N79" s="6" t="str">
        <f>工作表8!Y84</f>
        <v>PEN:5</v>
      </c>
    </row>
    <row r="80" spans="1:14" x14ac:dyDescent="0.15">
      <c r="A80" s="6">
        <f>工作表8!A85</f>
        <v>77</v>
      </c>
      <c r="B80" s="6" t="str">
        <f>工作表8!B85</f>
        <v>麦克白</v>
      </c>
      <c r="C80" s="6" t="str">
        <f>工作表8!C85</f>
        <v>测试信息</v>
      </c>
      <c r="D80" s="6">
        <f>工作表8!D85</f>
        <v>40</v>
      </c>
      <c r="E80" s="6">
        <f>工作表8!E85</f>
        <v>0</v>
      </c>
      <c r="F80" s="6" t="str">
        <f>工作表8!Q85</f>
        <v/>
      </c>
      <c r="G80" s="6" t="str">
        <f>工作表8!R85</f>
        <v>BOK:5</v>
      </c>
      <c r="H80" s="6" t="str">
        <f>工作表8!S85</f>
        <v>DEF_P:10</v>
      </c>
      <c r="I80" s="6" t="str">
        <f>工作表8!T85</f>
        <v/>
      </c>
      <c r="J80" s="6" t="str">
        <f>工作表8!U85</f>
        <v/>
      </c>
      <c r="K80" s="6" t="str">
        <f>工作表8!V85</f>
        <v/>
      </c>
      <c r="L80" s="6" t="str">
        <f>工作表8!W85</f>
        <v/>
      </c>
      <c r="M80" s="6" t="str">
        <f>工作表8!X85</f>
        <v/>
      </c>
      <c r="N80" s="6" t="str">
        <f>工作表8!Y85</f>
        <v/>
      </c>
    </row>
    <row r="81" spans="1:14" x14ac:dyDescent="0.15">
      <c r="A81" s="6">
        <f>工作表8!A86</f>
        <v>78</v>
      </c>
      <c r="B81" s="6" t="str">
        <f>工作表8!B86</f>
        <v>麦克白</v>
      </c>
      <c r="C81" s="6" t="str">
        <f>工作表8!C86</f>
        <v>测试信息</v>
      </c>
      <c r="D81" s="6">
        <f>工作表8!D86</f>
        <v>40</v>
      </c>
      <c r="E81" s="6">
        <f>工作表8!E86</f>
        <v>1</v>
      </c>
      <c r="F81" s="6" t="str">
        <f>工作表8!Q86</f>
        <v/>
      </c>
      <c r="G81" s="6" t="str">
        <f>工作表8!R86</f>
        <v>BOK:5</v>
      </c>
      <c r="H81" s="6" t="str">
        <f>工作表8!S86</f>
        <v>DEF_P:10</v>
      </c>
      <c r="I81" s="6" t="str">
        <f>工作表8!T86</f>
        <v/>
      </c>
      <c r="J81" s="6" t="str">
        <f>工作表8!U86</f>
        <v/>
      </c>
      <c r="K81" s="6" t="str">
        <f>工作表8!V86</f>
        <v/>
      </c>
      <c r="L81" s="6" t="str">
        <f>工作表8!W86</f>
        <v/>
      </c>
      <c r="M81" s="6" t="str">
        <f>工作表8!X86</f>
        <v/>
      </c>
      <c r="N81" s="6" t="str">
        <f>工作表8!Y86</f>
        <v>ATK_P:5</v>
      </c>
    </row>
    <row r="82" spans="1:14" x14ac:dyDescent="0.15">
      <c r="A82" s="6">
        <f>工作表8!A87</f>
        <v>79</v>
      </c>
      <c r="B82" s="6" t="str">
        <f>工作表8!B87</f>
        <v>麦克白</v>
      </c>
      <c r="C82" s="6" t="str">
        <f>工作表8!C87</f>
        <v>测试信息</v>
      </c>
      <c r="D82" s="6">
        <f>工作表8!D87</f>
        <v>40</v>
      </c>
      <c r="E82" s="6">
        <f>工作表8!E87</f>
        <v>3</v>
      </c>
      <c r="F82" s="6" t="str">
        <f>工作表8!Q87</f>
        <v/>
      </c>
      <c r="G82" s="6" t="str">
        <f>工作表8!R87</f>
        <v>BOK:5</v>
      </c>
      <c r="H82" s="6" t="str">
        <f>工作表8!S87</f>
        <v>DEF_P:10</v>
      </c>
      <c r="I82" s="6" t="str">
        <f>工作表8!T87</f>
        <v/>
      </c>
      <c r="J82" s="6" t="str">
        <f>工作表8!U87</f>
        <v/>
      </c>
      <c r="K82" s="6" t="str">
        <f>工作表8!V87</f>
        <v/>
      </c>
      <c r="L82" s="6" t="str">
        <f>工作表8!W87</f>
        <v>BOK:5</v>
      </c>
      <c r="M82" s="6" t="str">
        <f>工作表8!X87</f>
        <v/>
      </c>
      <c r="N82" s="6" t="str">
        <f>工作表8!Y87</f>
        <v>ATK_P:5</v>
      </c>
    </row>
    <row r="83" spans="1:14" x14ac:dyDescent="0.15">
      <c r="A83" s="6">
        <f>工作表8!A88</f>
        <v>80</v>
      </c>
      <c r="B83" s="6" t="str">
        <f>工作表8!B88</f>
        <v>麦克白</v>
      </c>
      <c r="C83" s="6" t="str">
        <f>工作表8!C88</f>
        <v>测试信息</v>
      </c>
      <c r="D83" s="6">
        <f>工作表8!D88</f>
        <v>40</v>
      </c>
      <c r="E83" s="6">
        <f>工作表8!E88</f>
        <v>6</v>
      </c>
      <c r="F83" s="6" t="str">
        <f>工作表8!Q88</f>
        <v/>
      </c>
      <c r="G83" s="6" t="str">
        <f>工作表8!R88</f>
        <v>BOK:5</v>
      </c>
      <c r="H83" s="6" t="str">
        <f>工作表8!S88</f>
        <v>DEF_P:10</v>
      </c>
      <c r="I83" s="6" t="str">
        <f>工作表8!T88</f>
        <v/>
      </c>
      <c r="J83" s="6" t="str">
        <f>工作表8!U88</f>
        <v/>
      </c>
      <c r="K83" s="6" t="str">
        <f>工作表8!V88</f>
        <v/>
      </c>
      <c r="L83" s="6" t="str">
        <f>工作表8!W88</f>
        <v>BOK:5</v>
      </c>
      <c r="M83" s="6" t="str">
        <f>工作表8!X88</f>
        <v>TUF:5</v>
      </c>
      <c r="N83" s="6" t="str">
        <f>工作表8!Y88</f>
        <v>ATK_P:5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pane ySplit="24" topLeftCell="A25" activePane="bottomLeft" state="frozen"/>
      <selection pane="bottomLeft" activeCell="P27" sqref="P27"/>
    </sheetView>
  </sheetViews>
  <sheetFormatPr baseColWidth="10" defaultRowHeight="15" x14ac:dyDescent="0.15"/>
  <cols>
    <col min="1" max="1" width="19.83203125" bestFit="1" customWidth="1"/>
    <col min="3" max="3" width="15.1640625" customWidth="1"/>
    <col min="5" max="5" width="15.1640625" customWidth="1"/>
    <col min="8" max="8" width="17.5" bestFit="1" customWidth="1"/>
    <col min="13" max="13" width="12.6640625" customWidth="1"/>
  </cols>
  <sheetData>
    <row r="1" spans="1:13" x14ac:dyDescent="0.15">
      <c r="A1" t="s">
        <v>0</v>
      </c>
      <c r="C1" t="s">
        <v>8</v>
      </c>
      <c r="E1" t="s">
        <v>16</v>
      </c>
    </row>
    <row r="2" spans="1:13" x14ac:dyDescent="0.15">
      <c r="A2" t="s">
        <v>1</v>
      </c>
      <c r="C2" t="s">
        <v>9</v>
      </c>
      <c r="E2" t="s">
        <v>17</v>
      </c>
      <c r="J2" t="s">
        <v>24</v>
      </c>
      <c r="K2" t="s">
        <v>23</v>
      </c>
      <c r="L2" t="s">
        <v>22</v>
      </c>
      <c r="M2" t="s">
        <v>49</v>
      </c>
    </row>
    <row r="3" spans="1:13" x14ac:dyDescent="0.15">
      <c r="A3" t="s">
        <v>2</v>
      </c>
      <c r="C3" t="s">
        <v>10</v>
      </c>
      <c r="I3">
        <v>1</v>
      </c>
      <c r="J3">
        <v>3</v>
      </c>
      <c r="K3" s="1" t="s">
        <v>25</v>
      </c>
      <c r="L3" t="s">
        <v>29</v>
      </c>
      <c r="M3" t="s">
        <v>71</v>
      </c>
    </row>
    <row r="4" spans="1:13" x14ac:dyDescent="0.15">
      <c r="A4" t="s">
        <v>3</v>
      </c>
      <c r="C4" t="s">
        <v>11</v>
      </c>
      <c r="E4" t="s">
        <v>18</v>
      </c>
      <c r="I4">
        <v>2</v>
      </c>
      <c r="J4">
        <v>3</v>
      </c>
      <c r="K4" s="2" t="s">
        <v>26</v>
      </c>
      <c r="L4" t="s">
        <v>30</v>
      </c>
      <c r="M4" t="s">
        <v>69</v>
      </c>
    </row>
    <row r="5" spans="1:13" x14ac:dyDescent="0.15">
      <c r="A5" t="s">
        <v>4</v>
      </c>
      <c r="C5" t="s">
        <v>12</v>
      </c>
      <c r="E5" t="s">
        <v>19</v>
      </c>
      <c r="I5">
        <v>3</v>
      </c>
      <c r="J5">
        <v>3</v>
      </c>
      <c r="K5" s="1" t="s">
        <v>27</v>
      </c>
      <c r="L5" t="s">
        <v>31</v>
      </c>
      <c r="M5" t="s">
        <v>70</v>
      </c>
    </row>
    <row r="6" spans="1:13" x14ac:dyDescent="0.15">
      <c r="A6" t="s">
        <v>5</v>
      </c>
      <c r="C6" t="s">
        <v>13</v>
      </c>
      <c r="E6" t="s">
        <v>20</v>
      </c>
      <c r="I6">
        <v>4</v>
      </c>
      <c r="J6">
        <v>3</v>
      </c>
      <c r="K6" t="s">
        <v>28</v>
      </c>
      <c r="L6" t="s">
        <v>32</v>
      </c>
      <c r="M6" t="s">
        <v>69</v>
      </c>
    </row>
    <row r="7" spans="1:13" x14ac:dyDescent="0.15">
      <c r="A7" t="s">
        <v>6</v>
      </c>
      <c r="C7" t="s">
        <v>14</v>
      </c>
    </row>
    <row r="8" spans="1:13" x14ac:dyDescent="0.15">
      <c r="A8" t="s">
        <v>7</v>
      </c>
      <c r="C8" t="s">
        <v>15</v>
      </c>
      <c r="E8" t="s">
        <v>21</v>
      </c>
      <c r="I8">
        <v>5</v>
      </c>
      <c r="J8">
        <v>4</v>
      </c>
      <c r="K8" t="s">
        <v>33</v>
      </c>
      <c r="L8" t="s">
        <v>31</v>
      </c>
      <c r="M8" t="s">
        <v>58</v>
      </c>
    </row>
    <row r="9" spans="1:13" x14ac:dyDescent="0.15">
      <c r="I9">
        <v>6</v>
      </c>
      <c r="J9">
        <v>4</v>
      </c>
      <c r="K9" t="s">
        <v>34</v>
      </c>
      <c r="L9" t="s">
        <v>30</v>
      </c>
      <c r="M9" t="s">
        <v>50</v>
      </c>
    </row>
    <row r="10" spans="1:13" x14ac:dyDescent="0.15">
      <c r="I10">
        <v>7</v>
      </c>
      <c r="J10">
        <v>4</v>
      </c>
      <c r="K10" t="s">
        <v>35</v>
      </c>
      <c r="L10" t="s">
        <v>29</v>
      </c>
      <c r="M10" t="s">
        <v>75</v>
      </c>
    </row>
    <row r="11" spans="1:13" x14ac:dyDescent="0.15">
      <c r="I11">
        <v>8</v>
      </c>
      <c r="J11">
        <v>4</v>
      </c>
      <c r="K11" t="s">
        <v>36</v>
      </c>
      <c r="L11" t="s">
        <v>29</v>
      </c>
    </row>
    <row r="12" spans="1:13" x14ac:dyDescent="0.15">
      <c r="I12">
        <v>9</v>
      </c>
      <c r="J12">
        <v>4</v>
      </c>
      <c r="K12" t="s">
        <v>37</v>
      </c>
      <c r="L12" t="s">
        <v>29</v>
      </c>
      <c r="M12" t="s">
        <v>66</v>
      </c>
    </row>
    <row r="13" spans="1:13" x14ac:dyDescent="0.15">
      <c r="I13">
        <v>10</v>
      </c>
      <c r="J13">
        <v>4</v>
      </c>
      <c r="K13" t="s">
        <v>38</v>
      </c>
      <c r="L13" t="s">
        <v>32</v>
      </c>
    </row>
    <row r="14" spans="1:13" x14ac:dyDescent="0.15">
      <c r="I14">
        <v>11</v>
      </c>
      <c r="J14">
        <v>4</v>
      </c>
      <c r="K14" s="1" t="s">
        <v>39</v>
      </c>
      <c r="L14" t="s">
        <v>29</v>
      </c>
      <c r="M14" t="s">
        <v>72</v>
      </c>
    </row>
    <row r="15" spans="1:13" x14ac:dyDescent="0.15">
      <c r="A15" t="s">
        <v>51</v>
      </c>
      <c r="I15">
        <v>12</v>
      </c>
      <c r="J15">
        <v>4</v>
      </c>
      <c r="K15" t="s">
        <v>40</v>
      </c>
      <c r="L15" t="s">
        <v>32</v>
      </c>
      <c r="M15" t="s">
        <v>76</v>
      </c>
    </row>
    <row r="17" spans="8:15" x14ac:dyDescent="0.15">
      <c r="I17">
        <v>13</v>
      </c>
      <c r="J17">
        <v>5</v>
      </c>
      <c r="K17" t="s">
        <v>41</v>
      </c>
      <c r="L17" t="s">
        <v>31</v>
      </c>
      <c r="M17" t="s">
        <v>63</v>
      </c>
    </row>
    <row r="18" spans="8:15" x14ac:dyDescent="0.15">
      <c r="I18">
        <v>14</v>
      </c>
      <c r="J18">
        <v>5</v>
      </c>
      <c r="K18" s="3" t="s">
        <v>42</v>
      </c>
      <c r="L18" t="s">
        <v>30</v>
      </c>
      <c r="M18" t="s">
        <v>61</v>
      </c>
    </row>
    <row r="19" spans="8:15" x14ac:dyDescent="0.15">
      <c r="I19">
        <v>15</v>
      </c>
      <c r="J19">
        <v>5</v>
      </c>
      <c r="K19" t="s">
        <v>43</v>
      </c>
      <c r="L19" t="s">
        <v>32</v>
      </c>
      <c r="M19" t="s">
        <v>60</v>
      </c>
    </row>
    <row r="20" spans="8:15" x14ac:dyDescent="0.15">
      <c r="I20">
        <v>16</v>
      </c>
      <c r="J20">
        <v>5</v>
      </c>
      <c r="K20" t="s">
        <v>44</v>
      </c>
      <c r="L20" t="s">
        <v>32</v>
      </c>
      <c r="M20" t="s">
        <v>64</v>
      </c>
    </row>
    <row r="21" spans="8:15" x14ac:dyDescent="0.15">
      <c r="I21">
        <v>17</v>
      </c>
      <c r="J21">
        <v>5</v>
      </c>
      <c r="K21" s="3" t="s">
        <v>45</v>
      </c>
      <c r="L21" t="s">
        <v>29</v>
      </c>
      <c r="M21" t="s">
        <v>59</v>
      </c>
    </row>
    <row r="22" spans="8:15" x14ac:dyDescent="0.15">
      <c r="I22">
        <v>18</v>
      </c>
      <c r="J22">
        <v>5</v>
      </c>
      <c r="K22" t="s">
        <v>46</v>
      </c>
      <c r="L22" t="s">
        <v>31</v>
      </c>
      <c r="M22" t="s">
        <v>65</v>
      </c>
    </row>
    <row r="23" spans="8:15" x14ac:dyDescent="0.15">
      <c r="I23">
        <v>19</v>
      </c>
      <c r="J23">
        <v>5</v>
      </c>
      <c r="K23" t="s">
        <v>47</v>
      </c>
      <c r="L23" t="s">
        <v>29</v>
      </c>
      <c r="M23" t="s">
        <v>73</v>
      </c>
    </row>
    <row r="24" spans="8:15" ht="16" customHeight="1" x14ac:dyDescent="0.15">
      <c r="I24">
        <v>20</v>
      </c>
      <c r="J24">
        <v>5</v>
      </c>
      <c r="K24" t="s">
        <v>48</v>
      </c>
      <c r="L24" t="s">
        <v>31</v>
      </c>
      <c r="M24" t="s">
        <v>62</v>
      </c>
    </row>
    <row r="32" spans="8:15" x14ac:dyDescent="0.15">
      <c r="H32" t="s">
        <v>56</v>
      </c>
      <c r="J32" t="s">
        <v>54</v>
      </c>
      <c r="K32" t="s">
        <v>52</v>
      </c>
      <c r="L32" t="s">
        <v>55</v>
      </c>
      <c r="N32" t="s">
        <v>26</v>
      </c>
      <c r="O32" t="s">
        <v>102</v>
      </c>
    </row>
    <row r="33" spans="8:23" x14ac:dyDescent="0.15">
      <c r="H33" t="s">
        <v>67</v>
      </c>
      <c r="J33" t="s">
        <v>54</v>
      </c>
      <c r="K33" t="s">
        <v>25</v>
      </c>
      <c r="L33" t="s">
        <v>26</v>
      </c>
      <c r="N33" t="s">
        <v>26</v>
      </c>
      <c r="O33" t="s">
        <v>88</v>
      </c>
    </row>
    <row r="34" spans="8:23" x14ac:dyDescent="0.15">
      <c r="H34" t="s">
        <v>68</v>
      </c>
      <c r="J34" t="s">
        <v>54</v>
      </c>
      <c r="K34" t="s">
        <v>25</v>
      </c>
      <c r="L34" t="s">
        <v>48</v>
      </c>
      <c r="N34" t="s">
        <v>26</v>
      </c>
      <c r="O34" t="s">
        <v>92</v>
      </c>
    </row>
    <row r="36" spans="8:23" x14ac:dyDescent="0.15">
      <c r="J36" t="s">
        <v>54</v>
      </c>
      <c r="K36" t="s">
        <v>53</v>
      </c>
      <c r="L36" t="s">
        <v>28</v>
      </c>
      <c r="N36" t="s">
        <v>28</v>
      </c>
      <c r="O36" t="s">
        <v>103</v>
      </c>
      <c r="S36">
        <v>160000</v>
      </c>
    </row>
    <row r="37" spans="8:23" x14ac:dyDescent="0.15">
      <c r="J37" t="s">
        <v>54</v>
      </c>
      <c r="K37" t="s">
        <v>53</v>
      </c>
      <c r="L37" t="s">
        <v>55</v>
      </c>
      <c r="N37" t="s">
        <v>28</v>
      </c>
      <c r="O37" t="s">
        <v>101</v>
      </c>
      <c r="S37">
        <v>40</v>
      </c>
    </row>
    <row r="38" spans="8:23" x14ac:dyDescent="0.15">
      <c r="J38" t="s">
        <v>54</v>
      </c>
      <c r="K38" t="s">
        <v>53</v>
      </c>
      <c r="L38" t="s">
        <v>74</v>
      </c>
      <c r="N38" t="s">
        <v>28</v>
      </c>
      <c r="O38" t="s">
        <v>91</v>
      </c>
      <c r="S38">
        <f>S36/S37</f>
        <v>4000</v>
      </c>
    </row>
    <row r="40" spans="8:23" x14ac:dyDescent="0.15">
      <c r="K40" s="5"/>
      <c r="L40" s="5"/>
    </row>
    <row r="42" spans="8:23" x14ac:dyDescent="0.15">
      <c r="K42" t="s">
        <v>55</v>
      </c>
      <c r="L42" t="s">
        <v>48</v>
      </c>
      <c r="N42" t="s">
        <v>86</v>
      </c>
      <c r="O42" t="s">
        <v>89</v>
      </c>
      <c r="Q42" t="s">
        <v>34</v>
      </c>
      <c r="R42" t="s">
        <v>74</v>
      </c>
      <c r="T42" t="s">
        <v>37</v>
      </c>
      <c r="U42" t="s">
        <v>36</v>
      </c>
    </row>
    <row r="43" spans="8:23" x14ac:dyDescent="0.15">
      <c r="K43" t="s">
        <v>55</v>
      </c>
      <c r="L43" t="s">
        <v>86</v>
      </c>
      <c r="N43" t="s">
        <v>86</v>
      </c>
      <c r="O43" t="s">
        <v>99</v>
      </c>
      <c r="Q43" t="s">
        <v>34</v>
      </c>
      <c r="R43" t="s">
        <v>55</v>
      </c>
      <c r="T43" t="s">
        <v>37</v>
      </c>
      <c r="U43" t="s">
        <v>99</v>
      </c>
    </row>
    <row r="44" spans="8:23" x14ac:dyDescent="0.15">
      <c r="H44" t="s">
        <v>77</v>
      </c>
      <c r="K44" t="s">
        <v>55</v>
      </c>
      <c r="L44" t="s">
        <v>41</v>
      </c>
      <c r="N44" t="s">
        <v>86</v>
      </c>
      <c r="O44" t="s">
        <v>94</v>
      </c>
      <c r="Q44" t="s">
        <v>34</v>
      </c>
      <c r="R44" t="s">
        <v>89</v>
      </c>
      <c r="T44" t="s">
        <v>37</v>
      </c>
      <c r="U44" t="s">
        <v>95</v>
      </c>
      <c r="W44" t="str">
        <f ca="1">VLOOKUP(RANDBETWEEN(5,12),$I:$K,3,FALSE)</f>
        <v>尼尔斯</v>
      </c>
    </row>
    <row r="46" spans="8:23" x14ac:dyDescent="0.15">
      <c r="K46" t="s">
        <v>87</v>
      </c>
      <c r="L46" t="s">
        <v>100</v>
      </c>
      <c r="N46" t="s">
        <v>89</v>
      </c>
      <c r="O46" t="s">
        <v>55</v>
      </c>
      <c r="Q46" t="s">
        <v>36</v>
      </c>
      <c r="R46" t="s">
        <v>101</v>
      </c>
      <c r="T46" t="s">
        <v>93</v>
      </c>
      <c r="U46" t="s">
        <v>90</v>
      </c>
      <c r="W46" t="str">
        <f ca="1">VLOOKUP(RANDBETWEEN(5,12),$I:$K,3,FALSE)</f>
        <v>麦克白</v>
      </c>
    </row>
    <row r="47" spans="8:23" x14ac:dyDescent="0.15">
      <c r="K47" t="s">
        <v>87</v>
      </c>
      <c r="L47" t="s">
        <v>99</v>
      </c>
      <c r="N47" t="s">
        <v>89</v>
      </c>
      <c r="O47" t="s">
        <v>99</v>
      </c>
      <c r="Q47" t="s">
        <v>36</v>
      </c>
      <c r="R47" t="s">
        <v>88</v>
      </c>
      <c r="T47" t="s">
        <v>93</v>
      </c>
      <c r="U47" t="s">
        <v>101</v>
      </c>
    </row>
    <row r="48" spans="8:23" x14ac:dyDescent="0.15">
      <c r="K48" t="s">
        <v>87</v>
      </c>
      <c r="L48" t="s">
        <v>96</v>
      </c>
      <c r="N48" t="s">
        <v>89</v>
      </c>
      <c r="O48" t="s">
        <v>96</v>
      </c>
      <c r="Q48" t="s">
        <v>36</v>
      </c>
      <c r="R48" t="s">
        <v>97</v>
      </c>
      <c r="T48" t="s">
        <v>93</v>
      </c>
      <c r="U48" t="s">
        <v>98</v>
      </c>
    </row>
    <row r="51" spans="11:21" x14ac:dyDescent="0.15">
      <c r="K51" s="4"/>
      <c r="L51" s="4"/>
    </row>
    <row r="53" spans="11:21" x14ac:dyDescent="0.15">
      <c r="K53" t="s">
        <v>48</v>
      </c>
      <c r="L53" t="s">
        <v>45</v>
      </c>
      <c r="N53" t="s">
        <v>41</v>
      </c>
      <c r="O53" t="s">
        <v>45</v>
      </c>
      <c r="Q53" t="s">
        <v>43</v>
      </c>
      <c r="R53" t="s">
        <v>78</v>
      </c>
      <c r="T53" t="s">
        <v>80</v>
      </c>
      <c r="U53" t="s">
        <v>78</v>
      </c>
    </row>
    <row r="54" spans="11:21" x14ac:dyDescent="0.15">
      <c r="K54" t="s">
        <v>57</v>
      </c>
      <c r="L54" t="s">
        <v>78</v>
      </c>
      <c r="N54" t="s">
        <v>41</v>
      </c>
      <c r="O54" t="s">
        <v>78</v>
      </c>
      <c r="Q54" t="s">
        <v>43</v>
      </c>
      <c r="R54" t="s">
        <v>47</v>
      </c>
      <c r="T54" t="s">
        <v>80</v>
      </c>
      <c r="U54" t="s">
        <v>79</v>
      </c>
    </row>
    <row r="55" spans="11:21" x14ac:dyDescent="0.15">
      <c r="K55" t="s">
        <v>57</v>
      </c>
      <c r="L55" t="s">
        <v>83</v>
      </c>
      <c r="N55" t="s">
        <v>41</v>
      </c>
      <c r="O55" t="s">
        <v>48</v>
      </c>
      <c r="Q55" t="s">
        <v>43</v>
      </c>
      <c r="R55" t="s">
        <v>41</v>
      </c>
      <c r="T55" t="s">
        <v>80</v>
      </c>
      <c r="U55" t="s">
        <v>48</v>
      </c>
    </row>
    <row r="57" spans="11:21" x14ac:dyDescent="0.15">
      <c r="K57" t="s">
        <v>81</v>
      </c>
      <c r="L57" t="s">
        <v>79</v>
      </c>
      <c r="N57" t="s">
        <v>47</v>
      </c>
      <c r="O57" t="s">
        <v>79</v>
      </c>
      <c r="Q57" t="s">
        <v>78</v>
      </c>
      <c r="R57" t="s">
        <v>79</v>
      </c>
      <c r="T57" t="s">
        <v>45</v>
      </c>
      <c r="U57" t="s">
        <v>78</v>
      </c>
    </row>
    <row r="58" spans="11:21" x14ac:dyDescent="0.15">
      <c r="K58" t="s">
        <v>81</v>
      </c>
      <c r="L58" t="s">
        <v>85</v>
      </c>
      <c r="N58" t="s">
        <v>47</v>
      </c>
      <c r="O58" t="s">
        <v>84</v>
      </c>
      <c r="Q58" t="s">
        <v>78</v>
      </c>
      <c r="R58" t="s">
        <v>41</v>
      </c>
      <c r="T58" t="s">
        <v>45</v>
      </c>
      <c r="U58" t="s">
        <v>57</v>
      </c>
    </row>
    <row r="59" spans="11:21" x14ac:dyDescent="0.15">
      <c r="K59" t="s">
        <v>81</v>
      </c>
      <c r="L59" t="s">
        <v>41</v>
      </c>
      <c r="N59" t="s">
        <v>47</v>
      </c>
      <c r="O59" t="s">
        <v>82</v>
      </c>
      <c r="Q59" t="s">
        <v>78</v>
      </c>
      <c r="R59" t="s">
        <v>80</v>
      </c>
      <c r="T59" t="s">
        <v>45</v>
      </c>
      <c r="U59" t="s">
        <v>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topLeftCell="A28" workbookViewId="0">
      <selection activeCell="H42" sqref="H42"/>
    </sheetView>
  </sheetViews>
  <sheetFormatPr baseColWidth="10" defaultRowHeight="15" x14ac:dyDescent="0.15"/>
  <cols>
    <col min="2" max="4" width="0" hidden="1" customWidth="1"/>
    <col min="5" max="5" width="12.5" style="8" bestFit="1" customWidth="1"/>
    <col min="6" max="10" width="12.5" customWidth="1"/>
    <col min="11" max="14" width="12.5" hidden="1" customWidth="1"/>
    <col min="15" max="15" width="40.5" bestFit="1" customWidth="1"/>
    <col min="16" max="23" width="12.6640625" hidden="1" customWidth="1"/>
    <col min="24" max="24" width="12.5" bestFit="1" customWidth="1"/>
    <col min="25" max="27" width="12.5" customWidth="1"/>
    <col min="28" max="28" width="12.5" hidden="1" customWidth="1"/>
    <col min="29" max="29" width="12.5" customWidth="1"/>
    <col min="30" max="30" width="12.5" hidden="1" customWidth="1"/>
    <col min="31" max="33" width="12.5" customWidth="1"/>
    <col min="34" max="34" width="18.5" bestFit="1" customWidth="1"/>
    <col min="35" max="37" width="18.5" customWidth="1"/>
  </cols>
  <sheetData>
    <row r="1" spans="1:40" x14ac:dyDescent="0.15">
      <c r="E1" s="8" t="s">
        <v>209</v>
      </c>
      <c r="O1" t="s">
        <v>215</v>
      </c>
    </row>
    <row r="6" spans="1:40" x14ac:dyDescent="0.15">
      <c r="A6" s="6" t="s">
        <v>104</v>
      </c>
      <c r="B6" s="6"/>
      <c r="C6" s="6"/>
      <c r="D6" s="6"/>
      <c r="E6" s="9"/>
      <c r="F6" s="6" t="s">
        <v>105</v>
      </c>
      <c r="G6" s="6"/>
      <c r="H6" s="6"/>
      <c r="I6" s="6"/>
      <c r="J6" s="6"/>
      <c r="K6" s="6"/>
      <c r="L6" s="6"/>
      <c r="M6" s="6"/>
      <c r="N6" s="6"/>
      <c r="O6" s="6" t="s">
        <v>106</v>
      </c>
      <c r="P6" s="6"/>
      <c r="Q6" s="6"/>
      <c r="R6" s="6"/>
      <c r="S6" s="6"/>
      <c r="T6" s="6"/>
      <c r="U6" s="6"/>
      <c r="V6" s="6"/>
      <c r="W6" s="6"/>
      <c r="X6" s="6" t="s">
        <v>107</v>
      </c>
      <c r="Y6" s="6"/>
      <c r="Z6" s="6"/>
      <c r="AA6" s="6"/>
      <c r="AB6" s="6"/>
      <c r="AC6" s="6"/>
      <c r="AD6" s="6"/>
      <c r="AE6" s="6"/>
      <c r="AF6" s="6"/>
      <c r="AG6" s="6"/>
      <c r="AH6" s="6" t="s">
        <v>108</v>
      </c>
      <c r="AI6" s="6"/>
      <c r="AJ6" s="6"/>
      <c r="AK6" s="6"/>
    </row>
    <row r="7" spans="1:40" x14ac:dyDescent="0.15">
      <c r="A7" s="6" t="s">
        <v>109</v>
      </c>
      <c r="B7" s="6"/>
      <c r="C7" s="6"/>
      <c r="D7" s="6"/>
      <c r="E7" s="9"/>
      <c r="F7" s="6" t="s">
        <v>110</v>
      </c>
      <c r="G7" s="6"/>
      <c r="H7" s="6"/>
      <c r="I7" s="6"/>
      <c r="J7" s="6"/>
      <c r="K7" s="6"/>
      <c r="L7" s="6"/>
      <c r="M7" s="6"/>
      <c r="N7" s="6"/>
      <c r="O7" s="6" t="s">
        <v>110</v>
      </c>
      <c r="P7" s="6"/>
      <c r="Q7" s="6"/>
      <c r="R7" s="6"/>
      <c r="S7" s="6"/>
      <c r="T7" s="6"/>
      <c r="U7" s="6"/>
      <c r="V7" s="6"/>
      <c r="W7" s="6"/>
      <c r="X7" s="6" t="s">
        <v>110</v>
      </c>
      <c r="Y7" s="6"/>
      <c r="Z7" s="6"/>
      <c r="AA7" s="6"/>
      <c r="AB7" s="6"/>
      <c r="AC7" s="6"/>
      <c r="AD7" s="6"/>
      <c r="AE7" s="6"/>
      <c r="AF7" s="6"/>
      <c r="AG7" s="6"/>
      <c r="AH7" s="6" t="s">
        <v>110</v>
      </c>
      <c r="AI7" s="6"/>
      <c r="AJ7" s="6"/>
      <c r="AK7" s="6"/>
    </row>
    <row r="8" spans="1:40" x14ac:dyDescent="0.15">
      <c r="A8" s="6" t="s">
        <v>111</v>
      </c>
      <c r="B8" s="6" t="s">
        <v>207</v>
      </c>
      <c r="C8" s="6" t="s">
        <v>208</v>
      </c>
      <c r="D8" s="6" t="s">
        <v>23</v>
      </c>
      <c r="E8" s="9" t="s">
        <v>317</v>
      </c>
      <c r="F8" s="6" t="s">
        <v>112</v>
      </c>
      <c r="G8" s="6" t="s">
        <v>216</v>
      </c>
      <c r="H8" s="6" t="s">
        <v>217</v>
      </c>
      <c r="I8" s="6" t="s">
        <v>218</v>
      </c>
      <c r="J8" s="6" t="s">
        <v>219</v>
      </c>
      <c r="K8" s="6" t="s">
        <v>211</v>
      </c>
      <c r="L8" s="6" t="s">
        <v>212</v>
      </c>
      <c r="M8" s="6" t="s">
        <v>213</v>
      </c>
      <c r="N8" s="6" t="s">
        <v>214</v>
      </c>
      <c r="O8" s="6" t="s">
        <v>113</v>
      </c>
      <c r="P8" s="6" t="s">
        <v>211</v>
      </c>
      <c r="Q8" s="6" t="s">
        <v>212</v>
      </c>
      <c r="R8" s="6" t="s">
        <v>213</v>
      </c>
      <c r="S8" s="6" t="s">
        <v>214</v>
      </c>
      <c r="T8" s="6" t="s">
        <v>211</v>
      </c>
      <c r="U8" s="6" t="s">
        <v>212</v>
      </c>
      <c r="V8" s="6" t="s">
        <v>213</v>
      </c>
      <c r="W8" s="6" t="s">
        <v>214</v>
      </c>
      <c r="X8" s="6" t="s">
        <v>114</v>
      </c>
      <c r="Y8" s="6" t="s">
        <v>305</v>
      </c>
      <c r="Z8" s="6" t="s">
        <v>306</v>
      </c>
      <c r="AA8" s="6" t="s">
        <v>307</v>
      </c>
      <c r="AB8" s="6" t="s">
        <v>308</v>
      </c>
      <c r="AC8" s="6" t="s">
        <v>309</v>
      </c>
      <c r="AD8" s="6" t="s">
        <v>310</v>
      </c>
      <c r="AE8" s="6" t="s">
        <v>314</v>
      </c>
      <c r="AF8" s="6" t="s">
        <v>315</v>
      </c>
      <c r="AG8" s="6" t="s">
        <v>316</v>
      </c>
      <c r="AH8" s="6" t="s">
        <v>115</v>
      </c>
      <c r="AI8" s="6"/>
      <c r="AJ8" s="6"/>
      <c r="AK8" s="6"/>
      <c r="AN8" s="6"/>
    </row>
    <row r="9" spans="1:40" x14ac:dyDescent="0.15">
      <c r="A9" s="6">
        <v>1</v>
      </c>
      <c r="B9" s="6">
        <v>1</v>
      </c>
      <c r="C9" s="6">
        <v>21</v>
      </c>
      <c r="D9" s="6" t="str">
        <f>VLOOKUP(C9,映射!A:B,2,FALSE)</f>
        <v>洛克</v>
      </c>
      <c r="E9" s="9" t="str">
        <f>D9&amp;E$1&amp;B9</f>
        <v>洛克羁绊1</v>
      </c>
      <c r="F9" s="6" t="s">
        <v>116</v>
      </c>
      <c r="G9" t="s">
        <v>26</v>
      </c>
      <c r="H9" t="s">
        <v>102</v>
      </c>
      <c r="I9" s="6"/>
      <c r="J9" s="6"/>
      <c r="K9" s="6" t="str">
        <f>G9</f>
        <v>洛克</v>
      </c>
      <c r="L9" s="6" t="str">
        <f>IF(H9="","",","&amp;H9)</f>
        <v>,吉拉</v>
      </c>
      <c r="M9" s="6" t="str">
        <f t="shared" ref="M9:N9" si="0">IF(I9="","",","&amp;I9)</f>
        <v/>
      </c>
      <c r="N9" s="6" t="str">
        <f t="shared" si="0"/>
        <v/>
      </c>
      <c r="O9" s="6" t="str">
        <f>VLOOKUP(Y9,映射!G:I,3,FALSE)&amp;"+"&amp;Z9&amp;"%"</f>
        <v>反击率+10%</v>
      </c>
      <c r="P9" s="6">
        <f>_xlfn.IFNA(VLOOKUP(G9,映射!$B:$C,2,FALSE),"")</f>
        <v>21</v>
      </c>
      <c r="Q9" s="6">
        <f>_xlfn.IFNA(VLOOKUP(H9,映射!$B:$C,2,FALSE),"")</f>
        <v>25</v>
      </c>
      <c r="R9" s="6" t="str">
        <f>_xlfn.IFNA(VLOOKUP(I9,映射!$B:$C,2,FALSE),"")</f>
        <v/>
      </c>
      <c r="S9" s="6" t="str">
        <f>_xlfn.IFNA(VLOOKUP(J9,映射!$B:$C,2,FALSE),"")</f>
        <v/>
      </c>
      <c r="T9" s="6">
        <f>P9</f>
        <v>21</v>
      </c>
      <c r="U9" s="6" t="str">
        <f>IF(Q9="","",","&amp;Q9)</f>
        <v>,25</v>
      </c>
      <c r="V9" s="6" t="str">
        <f t="shared" ref="V9:W9" si="1">IF(R9="","",","&amp;R9)</f>
        <v/>
      </c>
      <c r="W9" s="6" t="str">
        <f t="shared" si="1"/>
        <v/>
      </c>
      <c r="X9" s="6" t="str">
        <f>T9&amp;U9&amp;V9&amp;W9</f>
        <v>21,25</v>
      </c>
      <c r="Y9" s="6" t="s">
        <v>255</v>
      </c>
      <c r="Z9" s="6">
        <f>VLOOKUP(Y9,映射!L:M,2,FALSE)</f>
        <v>10</v>
      </c>
      <c r="AA9" s="6"/>
      <c r="AB9" s="6" t="str">
        <f>_xlfn.IFNA(VLOOKUP(AA9,映射!L:M,2,FALSE),"")</f>
        <v/>
      </c>
      <c r="AC9" s="6"/>
      <c r="AD9" s="6" t="str">
        <f>_xlfn.IFNA(VLOOKUP(AC9,映射!L:M,2,FALSE),"")</f>
        <v/>
      </c>
      <c r="AE9" s="6" t="str">
        <f>VLOOKUP(Y9,映射!G:H,2,FALSE)&amp;Z9</f>
        <v>COT:10</v>
      </c>
      <c r="AF9" s="6" t="str">
        <f>_xlfn.IFNA("|"&amp;VLOOKUP(AA9,映射!G:H,2,FALSE)&amp;AB9,"")</f>
        <v/>
      </c>
      <c r="AG9" s="6" t="str">
        <f>_xlfn.IFNA("|"&amp;VLOOKUP(AC9,映射!G:H,2,FALSE)&amp;AD9,"")</f>
        <v/>
      </c>
      <c r="AH9" s="6" t="str">
        <f>AE9&amp;AF9&amp;AG9</f>
        <v>COT:10</v>
      </c>
      <c r="AI9" s="6"/>
      <c r="AJ9" s="6"/>
      <c r="AK9" s="6"/>
    </row>
    <row r="10" spans="1:40" x14ac:dyDescent="0.15">
      <c r="A10">
        <v>2</v>
      </c>
      <c r="B10">
        <v>2</v>
      </c>
      <c r="C10">
        <f>IF(B10=1,C9+1,C9)</f>
        <v>21</v>
      </c>
      <c r="D10" s="6" t="str">
        <f>VLOOKUP(C10,映射!A:B,2,FALSE)</f>
        <v>洛克</v>
      </c>
      <c r="E10" s="9" t="str">
        <f t="shared" ref="E10:E65" si="2">D10&amp;E$1&amp;B10</f>
        <v>洛克羁绊2</v>
      </c>
      <c r="F10" s="6" t="s">
        <v>117</v>
      </c>
      <c r="G10" t="s">
        <v>26</v>
      </c>
      <c r="H10" t="s">
        <v>88</v>
      </c>
      <c r="I10" s="6"/>
      <c r="J10" s="6"/>
      <c r="K10" s="6" t="str">
        <f t="shared" ref="K10:K68" si="3">G10</f>
        <v>洛克</v>
      </c>
      <c r="L10" s="6" t="str">
        <f t="shared" ref="L10:L68" si="4">IF(H10="","",","&amp;H10)</f>
        <v>,碧翠丝</v>
      </c>
      <c r="M10" s="6" t="str">
        <f t="shared" ref="M10:M68" si="5">IF(I10="","",","&amp;I10)</f>
        <v/>
      </c>
      <c r="N10" s="6" t="str">
        <f t="shared" ref="N10:N68" si="6">IF(J10="","",","&amp;J10)</f>
        <v/>
      </c>
      <c r="O10" s="6" t="str">
        <f>VLOOKUP(Y10,映射!G:I,3,FALSE)&amp;"+"&amp;Z10&amp;"%"</f>
        <v>回避率+10%</v>
      </c>
      <c r="P10" s="6">
        <f>_xlfn.IFNA(VLOOKUP(G10,映射!$B:$C,2,FALSE),"")</f>
        <v>21</v>
      </c>
      <c r="Q10" s="6">
        <f>_xlfn.IFNA(VLOOKUP(H10,映射!$B:$C,2,FALSE),"")</f>
        <v>30</v>
      </c>
      <c r="R10" s="6" t="str">
        <f>_xlfn.IFNA(VLOOKUP(I10,映射!$B:$C,2,FALSE),"")</f>
        <v/>
      </c>
      <c r="S10" s="6" t="str">
        <f>_xlfn.IFNA(VLOOKUP(J10,映射!$B:$C,2,FALSE),"")</f>
        <v/>
      </c>
      <c r="T10" s="6">
        <f t="shared" ref="T10:T68" si="7">P10</f>
        <v>21</v>
      </c>
      <c r="U10" s="6" t="str">
        <f t="shared" ref="U10:U68" si="8">IF(Q10="","",","&amp;Q10)</f>
        <v>,30</v>
      </c>
      <c r="V10" s="6" t="str">
        <f t="shared" ref="V10:V68" si="9">IF(R10="","",","&amp;R10)</f>
        <v/>
      </c>
      <c r="W10" s="6" t="str">
        <f t="shared" ref="W10:W68" si="10">IF(S10="","",","&amp;S10)</f>
        <v/>
      </c>
      <c r="X10" s="6" t="str">
        <f t="shared" ref="X10:X68" si="11">T10&amp;U10&amp;V10&amp;W10</f>
        <v>21,30</v>
      </c>
      <c r="Y10" s="6" t="s">
        <v>251</v>
      </c>
      <c r="Z10" s="6">
        <f>VLOOKUP(Y10,映射!L:M,2,FALSE)</f>
        <v>10</v>
      </c>
      <c r="AA10" s="6"/>
      <c r="AB10" s="6" t="str">
        <f>_xlfn.IFNA(VLOOKUP(AA10,映射!L:M,2,FALSE),"")</f>
        <v/>
      </c>
      <c r="AC10" s="6"/>
      <c r="AD10" s="6" t="str">
        <f>_xlfn.IFNA(VLOOKUP(AC10,映射!L:M,2,FALSE),"")</f>
        <v/>
      </c>
      <c r="AE10" s="6" t="str">
        <f>VLOOKUP(Y10,映射!G:H,2,FALSE)&amp;Z10</f>
        <v>MIS:10</v>
      </c>
      <c r="AF10" s="6" t="str">
        <f>_xlfn.IFNA("|"&amp;VLOOKUP(AA10,映射!G:H,2,FALSE)&amp;AB10,"")</f>
        <v/>
      </c>
      <c r="AG10" s="6" t="str">
        <f>_xlfn.IFNA("|"&amp;VLOOKUP(AC10,映射!G:H,2,FALSE)&amp;AD10,"")</f>
        <v/>
      </c>
      <c r="AH10" s="6" t="str">
        <f t="shared" ref="AH10:AH68" si="12">AE10&amp;AF10&amp;AG10</f>
        <v>MIS:10</v>
      </c>
      <c r="AJ10" s="6"/>
    </row>
    <row r="11" spans="1:40" x14ac:dyDescent="0.15">
      <c r="A11">
        <v>3</v>
      </c>
      <c r="B11">
        <v>3</v>
      </c>
      <c r="C11">
        <f t="shared" ref="C11:C65" si="13">IF(B11=1,C10+1,C10)</f>
        <v>21</v>
      </c>
      <c r="D11" s="6" t="str">
        <f>VLOOKUP(C11,映射!A:B,2,FALSE)</f>
        <v>洛克</v>
      </c>
      <c r="E11" s="9" t="str">
        <f t="shared" si="2"/>
        <v>洛克羁绊3</v>
      </c>
      <c r="F11" s="6" t="s">
        <v>118</v>
      </c>
      <c r="G11" t="s">
        <v>26</v>
      </c>
      <c r="H11" t="s">
        <v>220</v>
      </c>
      <c r="I11" s="6"/>
      <c r="J11" s="6"/>
      <c r="K11" s="6" t="str">
        <f t="shared" si="3"/>
        <v>洛克</v>
      </c>
      <c r="L11" s="6" t="str">
        <f t="shared" si="4"/>
        <v>,尤尼丝</v>
      </c>
      <c r="M11" s="6" t="str">
        <f t="shared" si="5"/>
        <v/>
      </c>
      <c r="N11" s="6" t="str">
        <f t="shared" si="6"/>
        <v/>
      </c>
      <c r="O11" s="6" t="str">
        <f>VLOOKUP(Y11,映射!G:I,3,FALSE)&amp;"+"&amp;Z11&amp;"%"</f>
        <v>回避率+10%</v>
      </c>
      <c r="P11" s="6">
        <f>_xlfn.IFNA(VLOOKUP(G11,映射!$B:$C,2,FALSE),"")</f>
        <v>21</v>
      </c>
      <c r="Q11" s="6">
        <f>_xlfn.IFNA(VLOOKUP(H11,映射!$B:$C,2,FALSE),"")</f>
        <v>31</v>
      </c>
      <c r="R11" s="6" t="str">
        <f>_xlfn.IFNA(VLOOKUP(I11,映射!$B:$C,2,FALSE),"")</f>
        <v/>
      </c>
      <c r="S11" s="6" t="str">
        <f>_xlfn.IFNA(VLOOKUP(J11,映射!$B:$C,2,FALSE),"")</f>
        <v/>
      </c>
      <c r="T11" s="6">
        <f t="shared" si="7"/>
        <v>21</v>
      </c>
      <c r="U11" s="6" t="str">
        <f t="shared" si="8"/>
        <v>,31</v>
      </c>
      <c r="V11" s="6" t="str">
        <f t="shared" si="9"/>
        <v/>
      </c>
      <c r="W11" s="6" t="str">
        <f t="shared" si="10"/>
        <v/>
      </c>
      <c r="X11" s="6" t="str">
        <f t="shared" si="11"/>
        <v>21,31</v>
      </c>
      <c r="Y11" s="6" t="s">
        <v>251</v>
      </c>
      <c r="Z11" s="6">
        <f>VLOOKUP(Y11,映射!L:M,2,FALSE)</f>
        <v>10</v>
      </c>
      <c r="AA11" s="6"/>
      <c r="AB11" s="6" t="str">
        <f>_xlfn.IFNA(VLOOKUP(AA11,映射!L:M,2,FALSE),"")</f>
        <v/>
      </c>
      <c r="AC11" s="6"/>
      <c r="AD11" s="6" t="str">
        <f>_xlfn.IFNA(VLOOKUP(AC11,映射!L:M,2,FALSE),"")</f>
        <v/>
      </c>
      <c r="AE11" s="6" t="str">
        <f>VLOOKUP(Y11,映射!G:H,2,FALSE)&amp;Z11</f>
        <v>MIS:10</v>
      </c>
      <c r="AF11" s="6" t="str">
        <f>_xlfn.IFNA("|"&amp;VLOOKUP(AA11,映射!G:H,2,FALSE)&amp;AB11,"")</f>
        <v/>
      </c>
      <c r="AG11" s="6" t="str">
        <f>_xlfn.IFNA("|"&amp;VLOOKUP(AC11,映射!G:H,2,FALSE)&amp;AD11,"")</f>
        <v/>
      </c>
      <c r="AH11" s="6" t="str">
        <f t="shared" si="12"/>
        <v>MIS:10</v>
      </c>
      <c r="AJ11" s="6"/>
    </row>
    <row r="12" spans="1:40" x14ac:dyDescent="0.15">
      <c r="A12">
        <v>4</v>
      </c>
      <c r="B12">
        <f>B9</f>
        <v>1</v>
      </c>
      <c r="C12">
        <f t="shared" si="13"/>
        <v>22</v>
      </c>
      <c r="D12" s="6" t="str">
        <f>VLOOKUP(C12,映射!A:B,2,FALSE)</f>
        <v>尤朵拉</v>
      </c>
      <c r="E12" s="9" t="str">
        <f t="shared" si="2"/>
        <v>尤朵拉羁绊1</v>
      </c>
      <c r="F12" s="6" t="s">
        <v>119</v>
      </c>
      <c r="G12" t="s">
        <v>87</v>
      </c>
      <c r="H12" t="s">
        <v>100</v>
      </c>
      <c r="I12" s="6"/>
      <c r="J12" s="6"/>
      <c r="K12" s="6" t="str">
        <f t="shared" si="3"/>
        <v>尤朵拉</v>
      </c>
      <c r="L12" s="6" t="str">
        <f t="shared" si="4"/>
        <v>,柯拉</v>
      </c>
      <c r="M12" s="6" t="str">
        <f t="shared" si="5"/>
        <v/>
      </c>
      <c r="N12" s="6" t="str">
        <f t="shared" si="6"/>
        <v/>
      </c>
      <c r="O12" s="6" t="str">
        <f>VLOOKUP(Y12,映射!G:I,3,FALSE)&amp;"+"&amp;Z12&amp;"%"</f>
        <v>攻击+10%</v>
      </c>
      <c r="P12" s="6">
        <f>_xlfn.IFNA(VLOOKUP(G12,映射!$B:$C,2,FALSE),"")</f>
        <v>22</v>
      </c>
      <c r="Q12" s="6">
        <f>_xlfn.IFNA(VLOOKUP(H12,映射!$B:$C,2,FALSE),"")</f>
        <v>33</v>
      </c>
      <c r="R12" s="6" t="str">
        <f>_xlfn.IFNA(VLOOKUP(I12,映射!$B:$C,2,FALSE),"")</f>
        <v/>
      </c>
      <c r="S12" s="6" t="str">
        <f>_xlfn.IFNA(VLOOKUP(J12,映射!$B:$C,2,FALSE),"")</f>
        <v/>
      </c>
      <c r="T12" s="6">
        <f t="shared" si="7"/>
        <v>22</v>
      </c>
      <c r="U12" s="6" t="str">
        <f t="shared" si="8"/>
        <v>,33</v>
      </c>
      <c r="V12" s="6" t="str">
        <f t="shared" si="9"/>
        <v/>
      </c>
      <c r="W12" s="6" t="str">
        <f t="shared" si="10"/>
        <v/>
      </c>
      <c r="X12" s="6" t="str">
        <f t="shared" si="11"/>
        <v>22,33</v>
      </c>
      <c r="Y12" s="6" t="s">
        <v>273</v>
      </c>
      <c r="Z12" s="6">
        <f>VLOOKUP(Y12,映射!L:M,2,FALSE)</f>
        <v>10</v>
      </c>
      <c r="AA12" s="6"/>
      <c r="AB12" s="6" t="str">
        <f>_xlfn.IFNA(VLOOKUP(AA12,映射!L:M,2,FALSE),"")</f>
        <v/>
      </c>
      <c r="AC12" s="6"/>
      <c r="AD12" s="6" t="str">
        <f>_xlfn.IFNA(VLOOKUP(AC12,映射!L:M,2,FALSE),"")</f>
        <v/>
      </c>
      <c r="AE12" s="6" t="str">
        <f>VLOOKUP(Y12,映射!G:H,2,FALSE)&amp;Z12</f>
        <v>ATK_P:10</v>
      </c>
      <c r="AF12" s="6" t="str">
        <f>_xlfn.IFNA("|"&amp;VLOOKUP(AA12,映射!G:H,2,FALSE)&amp;AB12,"")</f>
        <v/>
      </c>
      <c r="AG12" s="6" t="str">
        <f>_xlfn.IFNA("|"&amp;VLOOKUP(AC12,映射!G:H,2,FALSE)&amp;AD12,"")</f>
        <v/>
      </c>
      <c r="AH12" s="6" t="str">
        <f t="shared" si="12"/>
        <v>ATK_P:10</v>
      </c>
      <c r="AJ12" s="6"/>
    </row>
    <row r="13" spans="1:40" x14ac:dyDescent="0.15">
      <c r="A13">
        <v>5</v>
      </c>
      <c r="B13">
        <f t="shared" ref="B13:B68" si="14">B10</f>
        <v>2</v>
      </c>
      <c r="C13">
        <f t="shared" si="13"/>
        <v>22</v>
      </c>
      <c r="D13" s="6" t="str">
        <f>VLOOKUP(C13,映射!A:B,2,FALSE)</f>
        <v>尤朵拉</v>
      </c>
      <c r="E13" s="9" t="str">
        <f t="shared" si="2"/>
        <v>尤朵拉羁绊2</v>
      </c>
      <c r="F13" s="6" t="s">
        <v>120</v>
      </c>
      <c r="G13" t="s">
        <v>87</v>
      </c>
      <c r="H13" t="s">
        <v>101</v>
      </c>
      <c r="I13" s="6"/>
      <c r="J13" s="6"/>
      <c r="K13" s="6" t="str">
        <f t="shared" si="3"/>
        <v>尤朵拉</v>
      </c>
      <c r="L13" s="6" t="str">
        <f t="shared" si="4"/>
        <v>,艾德蒙</v>
      </c>
      <c r="M13" s="6" t="str">
        <f t="shared" si="5"/>
        <v/>
      </c>
      <c r="N13" s="6" t="str">
        <f t="shared" si="6"/>
        <v/>
      </c>
      <c r="O13" s="6" t="str">
        <f>VLOOKUP(Y13,映射!G:I,3,FALSE)&amp;"+"&amp;Z13&amp;"%"</f>
        <v>速度+20%</v>
      </c>
      <c r="P13" s="6">
        <f>_xlfn.IFNA(VLOOKUP(G13,映射!$B:$C,2,FALSE),"")</f>
        <v>22</v>
      </c>
      <c r="Q13" s="6">
        <f>_xlfn.IFNA(VLOOKUP(H13,映射!$B:$C,2,FALSE),"")</f>
        <v>24</v>
      </c>
      <c r="R13" s="6" t="str">
        <f>_xlfn.IFNA(VLOOKUP(I13,映射!$B:$C,2,FALSE),"")</f>
        <v/>
      </c>
      <c r="S13" s="6" t="str">
        <f>_xlfn.IFNA(VLOOKUP(J13,映射!$B:$C,2,FALSE),"")</f>
        <v/>
      </c>
      <c r="T13" s="6">
        <f t="shared" si="7"/>
        <v>22</v>
      </c>
      <c r="U13" s="6" t="str">
        <f t="shared" si="8"/>
        <v>,24</v>
      </c>
      <c r="V13" s="6" t="str">
        <f t="shared" si="9"/>
        <v/>
      </c>
      <c r="W13" s="6" t="str">
        <f t="shared" si="10"/>
        <v/>
      </c>
      <c r="X13" s="6" t="str">
        <f t="shared" si="11"/>
        <v>22,24</v>
      </c>
      <c r="Y13" s="6" t="s">
        <v>279</v>
      </c>
      <c r="Z13" s="6">
        <f>VLOOKUP(Y13,映射!L:M,2,FALSE)</f>
        <v>20</v>
      </c>
      <c r="AA13" s="6"/>
      <c r="AB13" s="6" t="str">
        <f>_xlfn.IFNA(VLOOKUP(AA13,映射!L:M,2,FALSE),"")</f>
        <v/>
      </c>
      <c r="AC13" s="6"/>
      <c r="AD13" s="6" t="str">
        <f>_xlfn.IFNA(VLOOKUP(AC13,映射!L:M,2,FALSE),"")</f>
        <v/>
      </c>
      <c r="AE13" s="6" t="str">
        <f>VLOOKUP(Y13,映射!G:H,2,FALSE)&amp;Z13</f>
        <v>SPD_P:20</v>
      </c>
      <c r="AF13" s="6" t="str">
        <f>_xlfn.IFNA("|"&amp;VLOOKUP(AA13,映射!G:H,2,FALSE)&amp;AB13,"")</f>
        <v/>
      </c>
      <c r="AG13" s="6" t="str">
        <f>_xlfn.IFNA("|"&amp;VLOOKUP(AC13,映射!G:H,2,FALSE)&amp;AD13,"")</f>
        <v/>
      </c>
      <c r="AH13" s="6" t="str">
        <f t="shared" si="12"/>
        <v>SPD_P:20</v>
      </c>
      <c r="AJ13" s="6"/>
    </row>
    <row r="14" spans="1:40" x14ac:dyDescent="0.15">
      <c r="A14">
        <v>6</v>
      </c>
      <c r="B14">
        <f t="shared" si="14"/>
        <v>3</v>
      </c>
      <c r="C14">
        <f t="shared" si="13"/>
        <v>22</v>
      </c>
      <c r="D14" s="6" t="str">
        <f>VLOOKUP(C14,映射!A:B,2,FALSE)</f>
        <v>尤朵拉</v>
      </c>
      <c r="E14" s="9" t="str">
        <f t="shared" si="2"/>
        <v>尤朵拉羁绊3</v>
      </c>
      <c r="F14" s="6" t="s">
        <v>121</v>
      </c>
      <c r="G14" t="s">
        <v>87</v>
      </c>
      <c r="H14" t="s">
        <v>96</v>
      </c>
      <c r="I14" s="6"/>
      <c r="J14" s="6"/>
      <c r="K14" s="6" t="str">
        <f t="shared" si="3"/>
        <v>尤朵拉</v>
      </c>
      <c r="L14" s="6" t="str">
        <f t="shared" si="4"/>
        <v>,珍妮芙</v>
      </c>
      <c r="M14" s="6" t="str">
        <f t="shared" si="5"/>
        <v/>
      </c>
      <c r="N14" s="6" t="str">
        <f t="shared" si="6"/>
        <v/>
      </c>
      <c r="O14" s="6" t="str">
        <f>VLOOKUP(Y14,映射!G:I,3,FALSE)&amp;"+"&amp;Z14&amp;"%"</f>
        <v>回避率+10%</v>
      </c>
      <c r="P14" s="6">
        <f>_xlfn.IFNA(VLOOKUP(G14,映射!$B:$C,2,FALSE),"")</f>
        <v>22</v>
      </c>
      <c r="Q14" s="6">
        <f>_xlfn.IFNA(VLOOKUP(H14,映射!$B:$C,2,FALSE),"")</f>
        <v>34</v>
      </c>
      <c r="R14" s="6" t="str">
        <f>_xlfn.IFNA(VLOOKUP(I14,映射!$B:$C,2,FALSE),"")</f>
        <v/>
      </c>
      <c r="S14" s="6" t="str">
        <f>_xlfn.IFNA(VLOOKUP(J14,映射!$B:$C,2,FALSE),"")</f>
        <v/>
      </c>
      <c r="T14" s="6">
        <f t="shared" si="7"/>
        <v>22</v>
      </c>
      <c r="U14" s="6" t="str">
        <f t="shared" si="8"/>
        <v>,34</v>
      </c>
      <c r="V14" s="6" t="str">
        <f t="shared" si="9"/>
        <v/>
      </c>
      <c r="W14" s="6" t="str">
        <f t="shared" si="10"/>
        <v/>
      </c>
      <c r="X14" s="6" t="str">
        <f t="shared" si="11"/>
        <v>22,34</v>
      </c>
      <c r="Y14" s="6" t="s">
        <v>251</v>
      </c>
      <c r="Z14" s="6">
        <f>VLOOKUP(Y14,映射!L:M,2,FALSE)</f>
        <v>10</v>
      </c>
      <c r="AA14" s="6"/>
      <c r="AB14" s="6" t="str">
        <f>_xlfn.IFNA(VLOOKUP(AA14,映射!L:M,2,FALSE),"")</f>
        <v/>
      </c>
      <c r="AC14" s="6"/>
      <c r="AD14" s="6" t="str">
        <f>_xlfn.IFNA(VLOOKUP(AC14,映射!L:M,2,FALSE),"")</f>
        <v/>
      </c>
      <c r="AE14" s="6" t="str">
        <f>VLOOKUP(Y14,映射!G:H,2,FALSE)&amp;Z14</f>
        <v>MIS:10</v>
      </c>
      <c r="AF14" s="6" t="str">
        <f>_xlfn.IFNA("|"&amp;VLOOKUP(AA14,映射!G:H,2,FALSE)&amp;AB14,"")</f>
        <v/>
      </c>
      <c r="AG14" s="6" t="str">
        <f>_xlfn.IFNA("|"&amp;VLOOKUP(AC14,映射!G:H,2,FALSE)&amp;AD14,"")</f>
        <v/>
      </c>
      <c r="AH14" s="6" t="str">
        <f t="shared" si="12"/>
        <v>MIS:10</v>
      </c>
      <c r="AJ14" s="6"/>
    </row>
    <row r="15" spans="1:40" x14ac:dyDescent="0.15">
      <c r="A15">
        <v>7</v>
      </c>
      <c r="B15">
        <f t="shared" si="14"/>
        <v>1</v>
      </c>
      <c r="C15">
        <f t="shared" si="13"/>
        <v>23</v>
      </c>
      <c r="D15" s="6" t="str">
        <f>VLOOKUP(C15,映射!A:B,2,FALSE)</f>
        <v>莉莉丝</v>
      </c>
      <c r="E15" s="9" t="str">
        <f t="shared" si="2"/>
        <v>莉莉丝羁绊1</v>
      </c>
      <c r="F15" s="6" t="s">
        <v>122</v>
      </c>
      <c r="G15" t="s">
        <v>52</v>
      </c>
      <c r="H15" t="s">
        <v>101</v>
      </c>
      <c r="I15" s="6"/>
      <c r="J15" s="6"/>
      <c r="K15" s="6" t="str">
        <f t="shared" si="3"/>
        <v>莉莉丝</v>
      </c>
      <c r="L15" s="6" t="str">
        <f t="shared" si="4"/>
        <v>,艾德蒙</v>
      </c>
      <c r="M15" s="6" t="str">
        <f t="shared" si="5"/>
        <v/>
      </c>
      <c r="N15" s="6" t="str">
        <f t="shared" si="6"/>
        <v/>
      </c>
      <c r="O15" s="6" t="str">
        <f>VLOOKUP(Y15,映射!G:I,3,FALSE)&amp;"+"&amp;Z15&amp;"%"</f>
        <v>格挡率+10%</v>
      </c>
      <c r="P15" s="6">
        <f>_xlfn.IFNA(VLOOKUP(G15,映射!$B:$C,2,FALSE),"")</f>
        <v>23</v>
      </c>
      <c r="Q15" s="6">
        <f>_xlfn.IFNA(VLOOKUP(H15,映射!$B:$C,2,FALSE),"")</f>
        <v>24</v>
      </c>
      <c r="R15" s="6" t="str">
        <f>_xlfn.IFNA(VLOOKUP(I15,映射!$B:$C,2,FALSE),"")</f>
        <v/>
      </c>
      <c r="S15" s="6" t="str">
        <f>_xlfn.IFNA(VLOOKUP(J15,映射!$B:$C,2,FALSE),"")</f>
        <v/>
      </c>
      <c r="T15" s="6">
        <f t="shared" si="7"/>
        <v>23</v>
      </c>
      <c r="U15" s="6" t="str">
        <f t="shared" si="8"/>
        <v>,24</v>
      </c>
      <c r="V15" s="6" t="str">
        <f t="shared" si="9"/>
        <v/>
      </c>
      <c r="W15" s="6" t="str">
        <f t="shared" si="10"/>
        <v/>
      </c>
      <c r="X15" s="6" t="str">
        <f t="shared" si="11"/>
        <v>23,24</v>
      </c>
      <c r="Y15" s="6" t="s">
        <v>253</v>
      </c>
      <c r="Z15" s="6">
        <f>VLOOKUP(Y15,映射!L:M,2,FALSE)</f>
        <v>10</v>
      </c>
      <c r="AA15" s="6"/>
      <c r="AB15" s="6" t="str">
        <f>_xlfn.IFNA(VLOOKUP(AA15,映射!L:M,2,FALSE),"")</f>
        <v/>
      </c>
      <c r="AC15" s="6"/>
      <c r="AD15" s="6" t="str">
        <f>_xlfn.IFNA(VLOOKUP(AC15,映射!L:M,2,FALSE),"")</f>
        <v/>
      </c>
      <c r="AE15" s="6" t="str">
        <f>VLOOKUP(Y15,映射!G:H,2,FALSE)&amp;Z15</f>
        <v>BOK:10</v>
      </c>
      <c r="AF15" s="6" t="str">
        <f>_xlfn.IFNA("|"&amp;VLOOKUP(AA15,映射!G:H,2,FALSE)&amp;AB15,"")</f>
        <v/>
      </c>
      <c r="AG15" s="6" t="str">
        <f>_xlfn.IFNA("|"&amp;VLOOKUP(AC15,映射!G:H,2,FALSE)&amp;AD15,"")</f>
        <v/>
      </c>
      <c r="AH15" s="6" t="str">
        <f t="shared" si="12"/>
        <v>BOK:10</v>
      </c>
      <c r="AJ15" s="6"/>
    </row>
    <row r="16" spans="1:40" x14ac:dyDescent="0.15">
      <c r="A16">
        <v>8</v>
      </c>
      <c r="B16">
        <f t="shared" si="14"/>
        <v>2</v>
      </c>
      <c r="C16">
        <f t="shared" si="13"/>
        <v>23</v>
      </c>
      <c r="D16" s="6" t="str">
        <f>VLOOKUP(C16,映射!A:B,2,FALSE)</f>
        <v>莉莉丝</v>
      </c>
      <c r="E16" s="9" t="str">
        <f t="shared" si="2"/>
        <v>莉莉丝羁绊2</v>
      </c>
      <c r="F16" s="6" t="s">
        <v>123</v>
      </c>
      <c r="G16" t="s">
        <v>25</v>
      </c>
      <c r="H16" t="s">
        <v>26</v>
      </c>
      <c r="I16" s="6"/>
      <c r="J16" s="6"/>
      <c r="K16" s="6" t="str">
        <f t="shared" si="3"/>
        <v>莉莉丝</v>
      </c>
      <c r="L16" s="6" t="str">
        <f t="shared" si="4"/>
        <v>,洛克</v>
      </c>
      <c r="M16" s="6" t="str">
        <f t="shared" si="5"/>
        <v/>
      </c>
      <c r="N16" s="6" t="str">
        <f t="shared" si="6"/>
        <v/>
      </c>
      <c r="O16" s="6" t="str">
        <f>VLOOKUP(Y16,映射!G:I,3,FALSE)&amp;"+"&amp;Z16&amp;"%"</f>
        <v>反击率+10%</v>
      </c>
      <c r="P16" s="6">
        <f>_xlfn.IFNA(VLOOKUP(G16,映射!$B:$C,2,FALSE),"")</f>
        <v>23</v>
      </c>
      <c r="Q16" s="6">
        <f>_xlfn.IFNA(VLOOKUP(H16,映射!$B:$C,2,FALSE),"")</f>
        <v>21</v>
      </c>
      <c r="R16" s="6" t="str">
        <f>_xlfn.IFNA(VLOOKUP(I16,映射!$B:$C,2,FALSE),"")</f>
        <v/>
      </c>
      <c r="S16" s="6" t="str">
        <f>_xlfn.IFNA(VLOOKUP(J16,映射!$B:$C,2,FALSE),"")</f>
        <v/>
      </c>
      <c r="T16" s="6">
        <f t="shared" si="7"/>
        <v>23</v>
      </c>
      <c r="U16" s="6" t="str">
        <f t="shared" si="8"/>
        <v>,21</v>
      </c>
      <c r="V16" s="6" t="str">
        <f t="shared" si="9"/>
        <v/>
      </c>
      <c r="W16" s="6" t="str">
        <f t="shared" si="10"/>
        <v/>
      </c>
      <c r="X16" s="6" t="str">
        <f t="shared" si="11"/>
        <v>23,21</v>
      </c>
      <c r="Y16" s="6" t="s">
        <v>255</v>
      </c>
      <c r="Z16" s="6">
        <f>VLOOKUP(Y16,映射!L:M,2,FALSE)</f>
        <v>10</v>
      </c>
      <c r="AA16" s="6"/>
      <c r="AB16" s="6" t="str">
        <f>_xlfn.IFNA(VLOOKUP(AA16,映射!L:M,2,FALSE),"")</f>
        <v/>
      </c>
      <c r="AC16" s="6"/>
      <c r="AD16" s="6" t="str">
        <f>_xlfn.IFNA(VLOOKUP(AC16,映射!L:M,2,FALSE),"")</f>
        <v/>
      </c>
      <c r="AE16" s="6" t="str">
        <f>VLOOKUP(Y16,映射!G:H,2,FALSE)&amp;Z16</f>
        <v>COT:10</v>
      </c>
      <c r="AF16" s="6" t="str">
        <f>_xlfn.IFNA("|"&amp;VLOOKUP(AA16,映射!G:H,2,FALSE)&amp;AB16,"")</f>
        <v/>
      </c>
      <c r="AG16" s="6" t="str">
        <f>_xlfn.IFNA("|"&amp;VLOOKUP(AC16,映射!G:H,2,FALSE)&amp;AD16,"")</f>
        <v/>
      </c>
      <c r="AH16" s="6" t="str">
        <f t="shared" si="12"/>
        <v>COT:10</v>
      </c>
      <c r="AJ16" s="6"/>
    </row>
    <row r="17" spans="1:36" x14ac:dyDescent="0.15">
      <c r="A17">
        <v>9</v>
      </c>
      <c r="B17">
        <f t="shared" si="14"/>
        <v>3</v>
      </c>
      <c r="C17">
        <f t="shared" si="13"/>
        <v>23</v>
      </c>
      <c r="D17" s="6" t="str">
        <f>VLOOKUP(C17,映射!A:B,2,FALSE)</f>
        <v>莉莉丝</v>
      </c>
      <c r="E17" s="9" t="str">
        <f t="shared" si="2"/>
        <v>莉莉丝羁绊3</v>
      </c>
      <c r="F17" s="6" t="s">
        <v>124</v>
      </c>
      <c r="G17" t="s">
        <v>25</v>
      </c>
      <c r="H17" t="s">
        <v>48</v>
      </c>
      <c r="I17" s="6"/>
      <c r="J17" s="6"/>
      <c r="K17" s="6" t="str">
        <f t="shared" si="3"/>
        <v>莉莉丝</v>
      </c>
      <c r="L17" s="6" t="str">
        <f t="shared" si="4"/>
        <v>,伊芙</v>
      </c>
      <c r="M17" s="6" t="str">
        <f t="shared" si="5"/>
        <v/>
      </c>
      <c r="N17" s="6" t="str">
        <f t="shared" si="6"/>
        <v/>
      </c>
      <c r="O17" s="6" t="str">
        <f>VLOOKUP(Y17,映射!G:I,3,FALSE)&amp;"+"&amp;Z17&amp;"%"</f>
        <v>回避率+10%</v>
      </c>
      <c r="P17" s="6">
        <f>_xlfn.IFNA(VLOOKUP(G17,映射!$B:$C,2,FALSE),"")</f>
        <v>23</v>
      </c>
      <c r="Q17" s="6">
        <f>_xlfn.IFNA(VLOOKUP(H17,映射!$B:$C,2,FALSE),"")</f>
        <v>28</v>
      </c>
      <c r="R17" s="6" t="str">
        <f>_xlfn.IFNA(VLOOKUP(I17,映射!$B:$C,2,FALSE),"")</f>
        <v/>
      </c>
      <c r="S17" s="6" t="str">
        <f>_xlfn.IFNA(VLOOKUP(J17,映射!$B:$C,2,FALSE),"")</f>
        <v/>
      </c>
      <c r="T17" s="6">
        <f t="shared" si="7"/>
        <v>23</v>
      </c>
      <c r="U17" s="6" t="str">
        <f t="shared" si="8"/>
        <v>,28</v>
      </c>
      <c r="V17" s="6" t="str">
        <f t="shared" si="9"/>
        <v/>
      </c>
      <c r="W17" s="6" t="str">
        <f t="shared" si="10"/>
        <v/>
      </c>
      <c r="X17" s="6" t="str">
        <f t="shared" si="11"/>
        <v>23,28</v>
      </c>
      <c r="Y17" s="6" t="s">
        <v>251</v>
      </c>
      <c r="Z17" s="6">
        <f>VLOOKUP(Y17,映射!L:M,2,FALSE)</f>
        <v>10</v>
      </c>
      <c r="AA17" s="6"/>
      <c r="AB17" s="6" t="str">
        <f>_xlfn.IFNA(VLOOKUP(AA17,映射!L:M,2,FALSE),"")</f>
        <v/>
      </c>
      <c r="AC17" s="6"/>
      <c r="AD17" s="6" t="str">
        <f>_xlfn.IFNA(VLOOKUP(AC17,映射!L:M,2,FALSE),"")</f>
        <v/>
      </c>
      <c r="AE17" s="6" t="str">
        <f>VLOOKUP(Y17,映射!G:H,2,FALSE)&amp;Z17</f>
        <v>MIS:10</v>
      </c>
      <c r="AF17" s="6" t="str">
        <f>_xlfn.IFNA("|"&amp;VLOOKUP(AA17,映射!G:H,2,FALSE)&amp;AB17,"")</f>
        <v/>
      </c>
      <c r="AG17" s="6" t="str">
        <f>_xlfn.IFNA("|"&amp;VLOOKUP(AC17,映射!G:H,2,FALSE)&amp;AD17,"")</f>
        <v/>
      </c>
      <c r="AH17" s="6" t="str">
        <f t="shared" si="12"/>
        <v>MIS:10</v>
      </c>
      <c r="AJ17" s="6"/>
    </row>
    <row r="18" spans="1:36" x14ac:dyDescent="0.15">
      <c r="A18">
        <v>10</v>
      </c>
      <c r="B18">
        <f t="shared" si="14"/>
        <v>1</v>
      </c>
      <c r="C18">
        <f t="shared" si="13"/>
        <v>24</v>
      </c>
      <c r="D18" s="6" t="str">
        <f>VLOOKUP(C18,映射!A:B,2,FALSE)</f>
        <v>艾德蒙</v>
      </c>
      <c r="E18" s="9" t="str">
        <f t="shared" si="2"/>
        <v>艾德蒙羁绊1</v>
      </c>
      <c r="F18" s="6" t="s">
        <v>125</v>
      </c>
      <c r="G18" t="s">
        <v>101</v>
      </c>
      <c r="H18" t="s">
        <v>48</v>
      </c>
      <c r="I18" s="6"/>
      <c r="J18" s="6"/>
      <c r="K18" s="6" t="str">
        <f t="shared" si="3"/>
        <v>艾德蒙</v>
      </c>
      <c r="L18" s="6" t="str">
        <f t="shared" si="4"/>
        <v>,伊芙</v>
      </c>
      <c r="M18" s="6" t="str">
        <f t="shared" si="5"/>
        <v/>
      </c>
      <c r="N18" s="6" t="str">
        <f t="shared" si="6"/>
        <v/>
      </c>
      <c r="O18" s="6" t="str">
        <f>VLOOKUP(Y18,映射!G:I,3,FALSE)&amp;"+"&amp;Z18&amp;"%"</f>
        <v>破甲率+10%</v>
      </c>
      <c r="P18" s="6">
        <f>_xlfn.IFNA(VLOOKUP(G18,映射!$B:$C,2,FALSE),"")</f>
        <v>24</v>
      </c>
      <c r="Q18" s="6">
        <f>_xlfn.IFNA(VLOOKUP(H18,映射!$B:$C,2,FALSE),"")</f>
        <v>28</v>
      </c>
      <c r="R18" s="6" t="str">
        <f>_xlfn.IFNA(VLOOKUP(I18,映射!$B:$C,2,FALSE),"")</f>
        <v/>
      </c>
      <c r="S18" s="6" t="str">
        <f>_xlfn.IFNA(VLOOKUP(J18,映射!$B:$C,2,FALSE),"")</f>
        <v/>
      </c>
      <c r="T18" s="6">
        <f t="shared" si="7"/>
        <v>24</v>
      </c>
      <c r="U18" s="6" t="str">
        <f t="shared" si="8"/>
        <v>,28</v>
      </c>
      <c r="V18" s="6" t="str">
        <f t="shared" si="9"/>
        <v/>
      </c>
      <c r="W18" s="6" t="str">
        <f t="shared" si="10"/>
        <v/>
      </c>
      <c r="X18" s="6" t="str">
        <f t="shared" si="11"/>
        <v>24,28</v>
      </c>
      <c r="Y18" s="6" t="s">
        <v>263</v>
      </c>
      <c r="Z18" s="6">
        <f>VLOOKUP(Y18,映射!L:M,2,FALSE)</f>
        <v>10</v>
      </c>
      <c r="AA18" s="6"/>
      <c r="AB18" s="6" t="str">
        <f>_xlfn.IFNA(VLOOKUP(AA18,映射!L:M,2,FALSE),"")</f>
        <v/>
      </c>
      <c r="AC18" s="6"/>
      <c r="AD18" s="6" t="str">
        <f>_xlfn.IFNA(VLOOKUP(AC18,映射!L:M,2,FALSE),"")</f>
        <v/>
      </c>
      <c r="AE18" s="6" t="str">
        <f>VLOOKUP(Y18,映射!G:H,2,FALSE)&amp;Z18</f>
        <v>PEN:10</v>
      </c>
      <c r="AF18" s="6" t="str">
        <f>_xlfn.IFNA("|"&amp;VLOOKUP(AA18,映射!G:H,2,FALSE)&amp;AB18,"")</f>
        <v/>
      </c>
      <c r="AG18" s="6" t="str">
        <f>_xlfn.IFNA("|"&amp;VLOOKUP(AC18,映射!G:H,2,FALSE)&amp;AD18,"")</f>
        <v/>
      </c>
      <c r="AH18" s="6" t="str">
        <f t="shared" si="12"/>
        <v>PEN:10</v>
      </c>
      <c r="AJ18" s="6"/>
    </row>
    <row r="19" spans="1:36" x14ac:dyDescent="0.15">
      <c r="A19">
        <v>11</v>
      </c>
      <c r="B19">
        <f t="shared" si="14"/>
        <v>2</v>
      </c>
      <c r="C19">
        <f t="shared" si="13"/>
        <v>24</v>
      </c>
      <c r="D19" s="6" t="str">
        <f>VLOOKUP(C19,映射!A:B,2,FALSE)</f>
        <v>艾德蒙</v>
      </c>
      <c r="E19" s="9" t="str">
        <f t="shared" si="2"/>
        <v>艾德蒙羁绊2</v>
      </c>
      <c r="F19" s="6" t="s">
        <v>126</v>
      </c>
      <c r="G19" t="s">
        <v>101</v>
      </c>
      <c r="H19" t="s">
        <v>222</v>
      </c>
      <c r="I19" s="6"/>
      <c r="J19" s="6"/>
      <c r="K19" s="6" t="str">
        <f t="shared" si="3"/>
        <v>艾德蒙</v>
      </c>
      <c r="L19" s="6" t="str">
        <f t="shared" si="4"/>
        <v>,柯拉</v>
      </c>
      <c r="M19" s="6" t="str">
        <f t="shared" si="5"/>
        <v/>
      </c>
      <c r="N19" s="6" t="str">
        <f t="shared" si="6"/>
        <v/>
      </c>
      <c r="O19" s="6" t="str">
        <f>VLOOKUP(Y19,映射!G:I,3,FALSE)&amp;"+"&amp;Z19&amp;"%"</f>
        <v>破甲率+10%</v>
      </c>
      <c r="P19" s="6">
        <f>_xlfn.IFNA(VLOOKUP(G19,映射!$B:$C,2,FALSE),"")</f>
        <v>24</v>
      </c>
      <c r="Q19" s="6">
        <f>_xlfn.IFNA(VLOOKUP(H19,映射!$B:$C,2,FALSE),"")</f>
        <v>33</v>
      </c>
      <c r="R19" s="6" t="str">
        <f>_xlfn.IFNA(VLOOKUP(I19,映射!$B:$C,2,FALSE),"")</f>
        <v/>
      </c>
      <c r="S19" s="6" t="str">
        <f>_xlfn.IFNA(VLOOKUP(J19,映射!$B:$C,2,FALSE),"")</f>
        <v/>
      </c>
      <c r="T19" s="6">
        <f t="shared" si="7"/>
        <v>24</v>
      </c>
      <c r="U19" s="6" t="str">
        <f t="shared" si="8"/>
        <v>,33</v>
      </c>
      <c r="V19" s="6" t="str">
        <f t="shared" si="9"/>
        <v/>
      </c>
      <c r="W19" s="6" t="str">
        <f t="shared" si="10"/>
        <v/>
      </c>
      <c r="X19" s="6" t="str">
        <f t="shared" si="11"/>
        <v>24,33</v>
      </c>
      <c r="Y19" s="6" t="s">
        <v>263</v>
      </c>
      <c r="Z19" s="6">
        <f>VLOOKUP(Y19,映射!L:M,2,FALSE)</f>
        <v>10</v>
      </c>
      <c r="AA19" s="6"/>
      <c r="AB19" s="6" t="str">
        <f>_xlfn.IFNA(VLOOKUP(AA19,映射!L:M,2,FALSE),"")</f>
        <v/>
      </c>
      <c r="AC19" s="6"/>
      <c r="AD19" s="6" t="str">
        <f>_xlfn.IFNA(VLOOKUP(AC19,映射!L:M,2,FALSE),"")</f>
        <v/>
      </c>
      <c r="AE19" s="6" t="str">
        <f>VLOOKUP(Y19,映射!G:H,2,FALSE)&amp;Z19</f>
        <v>PEN:10</v>
      </c>
      <c r="AF19" s="6" t="str">
        <f>_xlfn.IFNA("|"&amp;VLOOKUP(AA19,映射!G:H,2,FALSE)&amp;AB19,"")</f>
        <v/>
      </c>
      <c r="AG19" s="6" t="str">
        <f>_xlfn.IFNA("|"&amp;VLOOKUP(AC19,映射!G:H,2,FALSE)&amp;AD19,"")</f>
        <v/>
      </c>
      <c r="AH19" s="6" t="str">
        <f t="shared" si="12"/>
        <v>PEN:10</v>
      </c>
      <c r="AJ19" s="6"/>
    </row>
    <row r="20" spans="1:36" x14ac:dyDescent="0.15">
      <c r="A20">
        <v>12</v>
      </c>
      <c r="B20">
        <f t="shared" si="14"/>
        <v>3</v>
      </c>
      <c r="C20">
        <f t="shared" si="13"/>
        <v>24</v>
      </c>
      <c r="D20" s="6" t="str">
        <f>VLOOKUP(C20,映射!A:B,2,FALSE)</f>
        <v>艾德蒙</v>
      </c>
      <c r="E20" s="9" t="str">
        <f t="shared" si="2"/>
        <v>艾德蒙羁绊3</v>
      </c>
      <c r="F20" s="6" t="s">
        <v>127</v>
      </c>
      <c r="G20" t="s">
        <v>101</v>
      </c>
      <c r="H20" t="s">
        <v>41</v>
      </c>
      <c r="I20" s="6"/>
      <c r="J20" s="6"/>
      <c r="K20" s="6" t="str">
        <f t="shared" si="3"/>
        <v>艾德蒙</v>
      </c>
      <c r="L20" s="6" t="str">
        <f t="shared" si="4"/>
        <v>,修</v>
      </c>
      <c r="M20" s="6" t="str">
        <f t="shared" si="5"/>
        <v/>
      </c>
      <c r="N20" s="6" t="str">
        <f t="shared" si="6"/>
        <v/>
      </c>
      <c r="O20" s="6" t="str">
        <f>VLOOKUP(Y20,映射!G:I,3,FALSE)&amp;"+"&amp;Z20&amp;"%"</f>
        <v>反击率+10%</v>
      </c>
      <c r="P20" s="6">
        <f>_xlfn.IFNA(VLOOKUP(G20,映射!$B:$C,2,FALSE),"")</f>
        <v>24</v>
      </c>
      <c r="Q20" s="6">
        <f>_xlfn.IFNA(VLOOKUP(H20,映射!$B:$C,2,FALSE),"")</f>
        <v>26</v>
      </c>
      <c r="R20" s="6" t="str">
        <f>_xlfn.IFNA(VLOOKUP(I20,映射!$B:$C,2,FALSE),"")</f>
        <v/>
      </c>
      <c r="S20" s="6" t="str">
        <f>_xlfn.IFNA(VLOOKUP(J20,映射!$B:$C,2,FALSE),"")</f>
        <v/>
      </c>
      <c r="T20" s="6">
        <f t="shared" si="7"/>
        <v>24</v>
      </c>
      <c r="U20" s="6" t="str">
        <f t="shared" si="8"/>
        <v>,26</v>
      </c>
      <c r="V20" s="6" t="str">
        <f t="shared" si="9"/>
        <v/>
      </c>
      <c r="W20" s="6" t="str">
        <f t="shared" si="10"/>
        <v/>
      </c>
      <c r="X20" s="6" t="str">
        <f t="shared" si="11"/>
        <v>24,26</v>
      </c>
      <c r="Y20" s="6" t="s">
        <v>255</v>
      </c>
      <c r="Z20" s="6">
        <f>VLOOKUP(Y20,映射!L:M,2,FALSE)</f>
        <v>10</v>
      </c>
      <c r="AA20" s="6"/>
      <c r="AB20" s="6" t="str">
        <f>_xlfn.IFNA(VLOOKUP(AA20,映射!L:M,2,FALSE),"")</f>
        <v/>
      </c>
      <c r="AC20" s="6"/>
      <c r="AD20" s="6" t="str">
        <f>_xlfn.IFNA(VLOOKUP(AC20,映射!L:M,2,FALSE),"")</f>
        <v/>
      </c>
      <c r="AE20" s="6" t="str">
        <f>VLOOKUP(Y20,映射!G:H,2,FALSE)&amp;Z20</f>
        <v>COT:10</v>
      </c>
      <c r="AF20" s="6" t="str">
        <f>_xlfn.IFNA("|"&amp;VLOOKUP(AA20,映射!G:H,2,FALSE)&amp;AB20,"")</f>
        <v/>
      </c>
      <c r="AG20" s="6" t="str">
        <f>_xlfn.IFNA("|"&amp;VLOOKUP(AC20,映射!G:H,2,FALSE)&amp;AD20,"")</f>
        <v/>
      </c>
      <c r="AH20" s="6" t="str">
        <f t="shared" si="12"/>
        <v>COT:10</v>
      </c>
      <c r="AJ20" s="6"/>
    </row>
    <row r="21" spans="1:36" x14ac:dyDescent="0.15">
      <c r="A21">
        <v>13</v>
      </c>
      <c r="B21">
        <f t="shared" si="14"/>
        <v>1</v>
      </c>
      <c r="C21">
        <f t="shared" si="13"/>
        <v>25</v>
      </c>
      <c r="D21" s="6" t="str">
        <f>VLOOKUP(C21,映射!A:B,2,FALSE)</f>
        <v>吉拉</v>
      </c>
      <c r="E21" s="9" t="str">
        <f t="shared" si="2"/>
        <v>吉拉羁绊1</v>
      </c>
      <c r="F21" s="6" t="s">
        <v>128</v>
      </c>
      <c r="G21" t="s">
        <v>28</v>
      </c>
      <c r="H21" t="s">
        <v>103</v>
      </c>
      <c r="I21" s="6"/>
      <c r="J21" s="6"/>
      <c r="K21" s="6" t="str">
        <f t="shared" si="3"/>
        <v>吉拉</v>
      </c>
      <c r="L21" s="6" t="str">
        <f t="shared" si="4"/>
        <v>,贝蒂</v>
      </c>
      <c r="M21" s="6" t="str">
        <f t="shared" si="5"/>
        <v/>
      </c>
      <c r="N21" s="6" t="str">
        <f t="shared" si="6"/>
        <v/>
      </c>
      <c r="O21" s="6" t="str">
        <f>VLOOKUP(Y21,映射!G:I,3,FALSE)&amp;"+"&amp;Z21&amp;"%"</f>
        <v>破甲率+10%</v>
      </c>
      <c r="P21" s="6">
        <f>_xlfn.IFNA(VLOOKUP(G21,映射!$B:$C,2,FALSE),"")</f>
        <v>25</v>
      </c>
      <c r="Q21" s="6">
        <f>_xlfn.IFNA(VLOOKUP(H21,映射!$B:$C,2,FALSE),"")</f>
        <v>27</v>
      </c>
      <c r="R21" s="6" t="str">
        <f>_xlfn.IFNA(VLOOKUP(I21,映射!$B:$C,2,FALSE),"")</f>
        <v/>
      </c>
      <c r="S21" s="6" t="str">
        <f>_xlfn.IFNA(VLOOKUP(J21,映射!$B:$C,2,FALSE),"")</f>
        <v/>
      </c>
      <c r="T21" s="6">
        <f t="shared" si="7"/>
        <v>25</v>
      </c>
      <c r="U21" s="6" t="str">
        <f t="shared" si="8"/>
        <v>,27</v>
      </c>
      <c r="V21" s="6" t="str">
        <f t="shared" si="9"/>
        <v/>
      </c>
      <c r="W21" s="6" t="str">
        <f t="shared" si="10"/>
        <v/>
      </c>
      <c r="X21" s="6" t="str">
        <f t="shared" si="11"/>
        <v>25,27</v>
      </c>
      <c r="Y21" s="6" t="s">
        <v>263</v>
      </c>
      <c r="Z21" s="6">
        <f>VLOOKUP(Y21,映射!L:M,2,FALSE)</f>
        <v>10</v>
      </c>
      <c r="AA21" s="6"/>
      <c r="AB21" s="6" t="str">
        <f>_xlfn.IFNA(VLOOKUP(AA21,映射!L:M,2,FALSE),"")</f>
        <v/>
      </c>
      <c r="AC21" s="6"/>
      <c r="AD21" s="6" t="str">
        <f>_xlfn.IFNA(VLOOKUP(AC21,映射!L:M,2,FALSE),"")</f>
        <v/>
      </c>
      <c r="AE21" s="6" t="str">
        <f>VLOOKUP(Y21,映射!G:H,2,FALSE)&amp;Z21</f>
        <v>PEN:10</v>
      </c>
      <c r="AF21" s="6" t="str">
        <f>_xlfn.IFNA("|"&amp;VLOOKUP(AA21,映射!G:H,2,FALSE)&amp;AB21,"")</f>
        <v/>
      </c>
      <c r="AG21" s="6" t="str">
        <f>_xlfn.IFNA("|"&amp;VLOOKUP(AC21,映射!G:H,2,FALSE)&amp;AD21,"")</f>
        <v/>
      </c>
      <c r="AH21" s="6" t="str">
        <f t="shared" si="12"/>
        <v>PEN:10</v>
      </c>
      <c r="AJ21" s="6"/>
    </row>
    <row r="22" spans="1:36" x14ac:dyDescent="0.15">
      <c r="A22">
        <v>14</v>
      </c>
      <c r="B22">
        <f t="shared" si="14"/>
        <v>2</v>
      </c>
      <c r="C22">
        <f t="shared" si="13"/>
        <v>25</v>
      </c>
      <c r="D22" s="6" t="str">
        <f>VLOOKUP(C22,映射!A:B,2,FALSE)</f>
        <v>吉拉</v>
      </c>
      <c r="E22" s="9" t="str">
        <f t="shared" si="2"/>
        <v>吉拉羁绊2</v>
      </c>
      <c r="F22" s="6" t="s">
        <v>129</v>
      </c>
      <c r="G22" t="s">
        <v>28</v>
      </c>
      <c r="H22" t="s">
        <v>101</v>
      </c>
      <c r="I22" s="6"/>
      <c r="J22" s="6"/>
      <c r="K22" s="6" t="str">
        <f t="shared" si="3"/>
        <v>吉拉</v>
      </c>
      <c r="L22" s="6" t="str">
        <f t="shared" si="4"/>
        <v>,艾德蒙</v>
      </c>
      <c r="M22" s="6" t="str">
        <f t="shared" si="5"/>
        <v/>
      </c>
      <c r="N22" s="6" t="str">
        <f t="shared" si="6"/>
        <v/>
      </c>
      <c r="O22" s="6" t="str">
        <f>VLOOKUP(Y22,映射!G:I,3,FALSE)&amp;"+"&amp;Z22&amp;"%"</f>
        <v>防御+20%</v>
      </c>
      <c r="P22" s="6">
        <f>_xlfn.IFNA(VLOOKUP(G22,映射!$B:$C,2,FALSE),"")</f>
        <v>25</v>
      </c>
      <c r="Q22" s="6">
        <f>_xlfn.IFNA(VLOOKUP(H22,映射!$B:$C,2,FALSE),"")</f>
        <v>24</v>
      </c>
      <c r="R22" s="6" t="str">
        <f>_xlfn.IFNA(VLOOKUP(I22,映射!$B:$C,2,FALSE),"")</f>
        <v/>
      </c>
      <c r="S22" s="6" t="str">
        <f>_xlfn.IFNA(VLOOKUP(J22,映射!$B:$C,2,FALSE),"")</f>
        <v/>
      </c>
      <c r="T22" s="6">
        <f t="shared" si="7"/>
        <v>25</v>
      </c>
      <c r="U22" s="6" t="str">
        <f t="shared" si="8"/>
        <v>,24</v>
      </c>
      <c r="V22" s="6" t="str">
        <f t="shared" si="9"/>
        <v/>
      </c>
      <c r="W22" s="6" t="str">
        <f t="shared" si="10"/>
        <v/>
      </c>
      <c r="X22" s="6" t="str">
        <f t="shared" si="11"/>
        <v>25,24</v>
      </c>
      <c r="Y22" s="6" t="s">
        <v>275</v>
      </c>
      <c r="Z22" s="6">
        <f>VLOOKUP(Y22,映射!L:M,2,FALSE)</f>
        <v>20</v>
      </c>
      <c r="AA22" s="6"/>
      <c r="AB22" s="6" t="str">
        <f>_xlfn.IFNA(VLOOKUP(AA22,映射!L:M,2,FALSE),"")</f>
        <v/>
      </c>
      <c r="AC22" s="6"/>
      <c r="AD22" s="6" t="str">
        <f>_xlfn.IFNA(VLOOKUP(AC22,映射!L:M,2,FALSE),"")</f>
        <v/>
      </c>
      <c r="AE22" s="6" t="str">
        <f>VLOOKUP(Y22,映射!G:H,2,FALSE)&amp;Z22</f>
        <v>DEF_P:20</v>
      </c>
      <c r="AF22" s="6" t="str">
        <f>_xlfn.IFNA("|"&amp;VLOOKUP(AA22,映射!G:H,2,FALSE)&amp;AB22,"")</f>
        <v/>
      </c>
      <c r="AG22" s="6" t="str">
        <f>_xlfn.IFNA("|"&amp;VLOOKUP(AC22,映射!G:H,2,FALSE)&amp;AD22,"")</f>
        <v/>
      </c>
      <c r="AH22" s="6" t="str">
        <f t="shared" si="12"/>
        <v>DEF_P:20</v>
      </c>
      <c r="AJ22" s="6"/>
    </row>
    <row r="23" spans="1:36" x14ac:dyDescent="0.15">
      <c r="A23">
        <v>15</v>
      </c>
      <c r="B23">
        <f t="shared" si="14"/>
        <v>3</v>
      </c>
      <c r="C23">
        <f t="shared" si="13"/>
        <v>25</v>
      </c>
      <c r="D23" s="6" t="str">
        <f>VLOOKUP(C23,映射!A:B,2,FALSE)</f>
        <v>吉拉</v>
      </c>
      <c r="E23" s="9" t="str">
        <f t="shared" si="2"/>
        <v>吉拉羁绊3</v>
      </c>
      <c r="F23" s="6" t="s">
        <v>130</v>
      </c>
      <c r="G23" t="s">
        <v>28</v>
      </c>
      <c r="H23" t="s">
        <v>91</v>
      </c>
      <c r="I23" s="6"/>
      <c r="J23" s="6"/>
      <c r="K23" s="6" t="str">
        <f t="shared" si="3"/>
        <v>吉拉</v>
      </c>
      <c r="L23" s="6" t="str">
        <f t="shared" si="4"/>
        <v>,尼尔斯</v>
      </c>
      <c r="M23" s="6" t="str">
        <f t="shared" si="5"/>
        <v/>
      </c>
      <c r="N23" s="6" t="str">
        <f t="shared" si="6"/>
        <v/>
      </c>
      <c r="O23" s="6" t="str">
        <f>VLOOKUP(Y23,映射!G:I,3,FALSE)&amp;"+"&amp;Z23&amp;"%"</f>
        <v>防御+20%</v>
      </c>
      <c r="P23" s="6">
        <f>_xlfn.IFNA(VLOOKUP(G23,映射!$B:$C,2,FALSE),"")</f>
        <v>25</v>
      </c>
      <c r="Q23" s="6">
        <f>_xlfn.IFNA(VLOOKUP(H23,映射!$B:$C,2,FALSE),"")</f>
        <v>32</v>
      </c>
      <c r="R23" s="6" t="str">
        <f>_xlfn.IFNA(VLOOKUP(I23,映射!$B:$C,2,FALSE),"")</f>
        <v/>
      </c>
      <c r="S23" s="6" t="str">
        <f>_xlfn.IFNA(VLOOKUP(J23,映射!$B:$C,2,FALSE),"")</f>
        <v/>
      </c>
      <c r="T23" s="6">
        <f t="shared" si="7"/>
        <v>25</v>
      </c>
      <c r="U23" s="6" t="str">
        <f t="shared" si="8"/>
        <v>,32</v>
      </c>
      <c r="V23" s="6" t="str">
        <f t="shared" si="9"/>
        <v/>
      </c>
      <c r="W23" s="6" t="str">
        <f t="shared" si="10"/>
        <v/>
      </c>
      <c r="X23" s="6" t="str">
        <f t="shared" si="11"/>
        <v>25,32</v>
      </c>
      <c r="Y23" s="6" t="s">
        <v>275</v>
      </c>
      <c r="Z23" s="6">
        <f>VLOOKUP(Y23,映射!L:M,2,FALSE)</f>
        <v>20</v>
      </c>
      <c r="AA23" s="6"/>
      <c r="AB23" s="6" t="str">
        <f>_xlfn.IFNA(VLOOKUP(AA23,映射!L:M,2,FALSE),"")</f>
        <v/>
      </c>
      <c r="AC23" s="6"/>
      <c r="AD23" s="6" t="str">
        <f>_xlfn.IFNA(VLOOKUP(AC23,映射!L:M,2,FALSE),"")</f>
        <v/>
      </c>
      <c r="AE23" s="6" t="str">
        <f>VLOOKUP(Y23,映射!G:H,2,FALSE)&amp;Z23</f>
        <v>DEF_P:20</v>
      </c>
      <c r="AF23" s="6" t="str">
        <f>_xlfn.IFNA("|"&amp;VLOOKUP(AA23,映射!G:H,2,FALSE)&amp;AB23,"")</f>
        <v/>
      </c>
      <c r="AG23" s="6" t="str">
        <f>_xlfn.IFNA("|"&amp;VLOOKUP(AC23,映射!G:H,2,FALSE)&amp;AD23,"")</f>
        <v/>
      </c>
      <c r="AH23" s="6" t="str">
        <f t="shared" si="12"/>
        <v>DEF_P:20</v>
      </c>
      <c r="AJ23" s="6"/>
    </row>
    <row r="24" spans="1:36" x14ac:dyDescent="0.15">
      <c r="A24">
        <v>16</v>
      </c>
      <c r="B24">
        <f t="shared" si="14"/>
        <v>1</v>
      </c>
      <c r="C24">
        <f t="shared" si="13"/>
        <v>26</v>
      </c>
      <c r="D24" s="6" t="str">
        <f>VLOOKUP(C24,映射!A:B,2,FALSE)</f>
        <v>修</v>
      </c>
      <c r="E24" s="9" t="str">
        <f t="shared" si="2"/>
        <v>修羁绊1</v>
      </c>
      <c r="F24" s="6" t="s">
        <v>131</v>
      </c>
      <c r="G24" t="s">
        <v>41</v>
      </c>
      <c r="H24" t="s">
        <v>45</v>
      </c>
      <c r="I24" s="6"/>
      <c r="J24" s="6"/>
      <c r="K24" s="6" t="str">
        <f t="shared" si="3"/>
        <v>修</v>
      </c>
      <c r="L24" s="6" t="str">
        <f t="shared" si="4"/>
        <v>,国王</v>
      </c>
      <c r="M24" s="6" t="str">
        <f t="shared" si="5"/>
        <v/>
      </c>
      <c r="N24" s="6" t="str">
        <f t="shared" si="6"/>
        <v/>
      </c>
      <c r="O24" s="6" t="str">
        <f>VLOOKUP(Y24,映射!G:I,3,FALSE)&amp;"+"&amp;Z24&amp;"%"</f>
        <v>攻击+10%</v>
      </c>
      <c r="P24" s="6">
        <f>_xlfn.IFNA(VLOOKUP(G24,映射!$B:$C,2,FALSE),"")</f>
        <v>26</v>
      </c>
      <c r="Q24" s="6">
        <f>_xlfn.IFNA(VLOOKUP(H24,映射!$B:$C,2,FALSE),"")</f>
        <v>36</v>
      </c>
      <c r="R24" s="6" t="str">
        <f>_xlfn.IFNA(VLOOKUP(I24,映射!$B:$C,2,FALSE),"")</f>
        <v/>
      </c>
      <c r="S24" s="6" t="str">
        <f>_xlfn.IFNA(VLOOKUP(J24,映射!$B:$C,2,FALSE),"")</f>
        <v/>
      </c>
      <c r="T24" s="6">
        <f t="shared" si="7"/>
        <v>26</v>
      </c>
      <c r="U24" s="6" t="str">
        <f t="shared" si="8"/>
        <v>,36</v>
      </c>
      <c r="V24" s="6" t="str">
        <f t="shared" si="9"/>
        <v/>
      </c>
      <c r="W24" s="6" t="str">
        <f t="shared" si="10"/>
        <v/>
      </c>
      <c r="X24" s="6" t="str">
        <f t="shared" si="11"/>
        <v>26,36</v>
      </c>
      <c r="Y24" s="6" t="s">
        <v>273</v>
      </c>
      <c r="Z24" s="6">
        <f>VLOOKUP(Y24,映射!L:M,2,FALSE)</f>
        <v>10</v>
      </c>
      <c r="AA24" s="6"/>
      <c r="AB24" s="6" t="str">
        <f>_xlfn.IFNA(VLOOKUP(AA24,映射!L:M,2,FALSE),"")</f>
        <v/>
      </c>
      <c r="AC24" s="6"/>
      <c r="AD24" s="6" t="str">
        <f>_xlfn.IFNA(VLOOKUP(AC24,映射!L:M,2,FALSE),"")</f>
        <v/>
      </c>
      <c r="AE24" s="6" t="str">
        <f>VLOOKUP(Y24,映射!G:H,2,FALSE)&amp;Z24</f>
        <v>ATK_P:10</v>
      </c>
      <c r="AF24" s="6" t="str">
        <f>_xlfn.IFNA("|"&amp;VLOOKUP(AA24,映射!G:H,2,FALSE)&amp;AB24,"")</f>
        <v/>
      </c>
      <c r="AG24" s="6" t="str">
        <f>_xlfn.IFNA("|"&amp;VLOOKUP(AC24,映射!G:H,2,FALSE)&amp;AD24,"")</f>
        <v/>
      </c>
      <c r="AH24" s="6" t="str">
        <f t="shared" si="12"/>
        <v>ATK_P:10</v>
      </c>
      <c r="AJ24" s="6"/>
    </row>
    <row r="25" spans="1:36" x14ac:dyDescent="0.15">
      <c r="A25">
        <v>17</v>
      </c>
      <c r="B25">
        <f t="shared" si="14"/>
        <v>2</v>
      </c>
      <c r="C25">
        <f t="shared" si="13"/>
        <v>26</v>
      </c>
      <c r="D25" s="6" t="str">
        <f>VLOOKUP(C25,映射!A:B,2,FALSE)</f>
        <v>修</v>
      </c>
      <c r="E25" s="9" t="str">
        <f t="shared" si="2"/>
        <v>修羁绊2</v>
      </c>
      <c r="F25" s="6" t="s">
        <v>132</v>
      </c>
      <c r="G25" t="s">
        <v>41</v>
      </c>
      <c r="H25" t="s">
        <v>78</v>
      </c>
      <c r="I25" s="6"/>
      <c r="J25" s="6"/>
      <c r="K25" s="6" t="str">
        <f t="shared" si="3"/>
        <v>修</v>
      </c>
      <c r="L25" s="6" t="str">
        <f t="shared" si="4"/>
        <v>,娜塔莎</v>
      </c>
      <c r="M25" s="6" t="str">
        <f t="shared" si="5"/>
        <v/>
      </c>
      <c r="N25" s="6" t="str">
        <f t="shared" si="6"/>
        <v/>
      </c>
      <c r="O25" s="6" t="str">
        <f>VLOOKUP(Y25,映射!G:I,3,FALSE)&amp;"+"&amp;Z25&amp;"%"</f>
        <v>连击率+10%</v>
      </c>
      <c r="P25" s="6">
        <f>_xlfn.IFNA(VLOOKUP(G25,映射!$B:$C,2,FALSE),"")</f>
        <v>26</v>
      </c>
      <c r="Q25" s="6">
        <f>_xlfn.IFNA(VLOOKUP(H25,映射!$B:$C,2,FALSE),"")</f>
        <v>38</v>
      </c>
      <c r="R25" s="6" t="str">
        <f>_xlfn.IFNA(VLOOKUP(I25,映射!$B:$C,2,FALSE),"")</f>
        <v/>
      </c>
      <c r="S25" s="6" t="str">
        <f>_xlfn.IFNA(VLOOKUP(J25,映射!$B:$C,2,FALSE),"")</f>
        <v/>
      </c>
      <c r="T25" s="6">
        <f t="shared" si="7"/>
        <v>26</v>
      </c>
      <c r="U25" s="6" t="str">
        <f t="shared" si="8"/>
        <v>,38</v>
      </c>
      <c r="V25" s="6" t="str">
        <f t="shared" si="9"/>
        <v/>
      </c>
      <c r="W25" s="6" t="str">
        <f t="shared" si="10"/>
        <v/>
      </c>
      <c r="X25" s="6" t="str">
        <f t="shared" si="11"/>
        <v>26,38</v>
      </c>
      <c r="Y25" s="6" t="s">
        <v>257</v>
      </c>
      <c r="Z25" s="6">
        <f>VLOOKUP(Y25,映射!L:M,2,FALSE)</f>
        <v>10</v>
      </c>
      <c r="AA25" s="6"/>
      <c r="AB25" s="6" t="str">
        <f>_xlfn.IFNA(VLOOKUP(AA25,映射!L:M,2,FALSE),"")</f>
        <v/>
      </c>
      <c r="AC25" s="6"/>
      <c r="AD25" s="6" t="str">
        <f>_xlfn.IFNA(VLOOKUP(AC25,映射!L:M,2,FALSE),"")</f>
        <v/>
      </c>
      <c r="AE25" s="6" t="str">
        <f>VLOOKUP(Y25,映射!G:H,2,FALSE)&amp;Z25</f>
        <v>COB:10</v>
      </c>
      <c r="AF25" s="6" t="str">
        <f>_xlfn.IFNA("|"&amp;VLOOKUP(AA25,映射!G:H,2,FALSE)&amp;AB25,"")</f>
        <v/>
      </c>
      <c r="AG25" s="6" t="str">
        <f>_xlfn.IFNA("|"&amp;VLOOKUP(AC25,映射!G:H,2,FALSE)&amp;AD25,"")</f>
        <v/>
      </c>
      <c r="AH25" s="6" t="str">
        <f t="shared" si="12"/>
        <v>COB:10</v>
      </c>
      <c r="AJ25" s="6"/>
    </row>
    <row r="26" spans="1:36" x14ac:dyDescent="0.15">
      <c r="A26">
        <v>18</v>
      </c>
      <c r="B26">
        <f t="shared" si="14"/>
        <v>3</v>
      </c>
      <c r="C26">
        <f t="shared" si="13"/>
        <v>26</v>
      </c>
      <c r="D26" s="6" t="str">
        <f>VLOOKUP(C26,映射!A:B,2,FALSE)</f>
        <v>修</v>
      </c>
      <c r="E26" s="9" t="str">
        <f t="shared" si="2"/>
        <v>修羁绊3</v>
      </c>
      <c r="F26" s="6" t="s">
        <v>133</v>
      </c>
      <c r="G26" t="s">
        <v>41</v>
      </c>
      <c r="H26" t="s">
        <v>48</v>
      </c>
      <c r="I26" s="6"/>
      <c r="J26" s="6"/>
      <c r="K26" s="6" t="str">
        <f t="shared" si="3"/>
        <v>修</v>
      </c>
      <c r="L26" s="6" t="str">
        <f t="shared" si="4"/>
        <v>,伊芙</v>
      </c>
      <c r="M26" s="6" t="str">
        <f t="shared" si="5"/>
        <v/>
      </c>
      <c r="N26" s="6" t="str">
        <f t="shared" si="6"/>
        <v/>
      </c>
      <c r="O26" s="6" t="str">
        <f>VLOOKUP(Y26,映射!G:I,3,FALSE)&amp;"+"&amp;Z26&amp;"%"</f>
        <v>免伤率+10%</v>
      </c>
      <c r="P26" s="6">
        <f>_xlfn.IFNA(VLOOKUP(G26,映射!$B:$C,2,FALSE),"")</f>
        <v>26</v>
      </c>
      <c r="Q26" s="6">
        <f>_xlfn.IFNA(VLOOKUP(H26,映射!$B:$C,2,FALSE),"")</f>
        <v>28</v>
      </c>
      <c r="R26" s="6" t="str">
        <f>_xlfn.IFNA(VLOOKUP(I26,映射!$B:$C,2,FALSE),"")</f>
        <v/>
      </c>
      <c r="S26" s="6" t="str">
        <f>_xlfn.IFNA(VLOOKUP(J26,映射!$B:$C,2,FALSE),"")</f>
        <v/>
      </c>
      <c r="T26" s="6">
        <f t="shared" si="7"/>
        <v>26</v>
      </c>
      <c r="U26" s="6" t="str">
        <f t="shared" si="8"/>
        <v>,28</v>
      </c>
      <c r="V26" s="6" t="str">
        <f t="shared" si="9"/>
        <v/>
      </c>
      <c r="W26" s="6" t="str">
        <f t="shared" si="10"/>
        <v/>
      </c>
      <c r="X26" s="6" t="str">
        <f t="shared" si="11"/>
        <v>26,28</v>
      </c>
      <c r="Y26" s="6" t="s">
        <v>265</v>
      </c>
      <c r="Z26" s="6">
        <f>VLOOKUP(Y26,映射!L:M,2,FALSE)</f>
        <v>10</v>
      </c>
      <c r="AA26" s="6"/>
      <c r="AB26" s="6" t="str">
        <f>_xlfn.IFNA(VLOOKUP(AA26,映射!L:M,2,FALSE),"")</f>
        <v/>
      </c>
      <c r="AC26" s="6"/>
      <c r="AD26" s="6" t="str">
        <f>_xlfn.IFNA(VLOOKUP(AC26,映射!L:M,2,FALSE),"")</f>
        <v/>
      </c>
      <c r="AE26" s="6" t="str">
        <f>VLOOKUP(Y26,映射!G:H,2,FALSE)&amp;Z26</f>
        <v>TUF:10</v>
      </c>
      <c r="AF26" s="6" t="str">
        <f>_xlfn.IFNA("|"&amp;VLOOKUP(AA26,映射!G:H,2,FALSE)&amp;AB26,"")</f>
        <v/>
      </c>
      <c r="AG26" s="6" t="str">
        <f>_xlfn.IFNA("|"&amp;VLOOKUP(AC26,映射!G:H,2,FALSE)&amp;AD26,"")</f>
        <v/>
      </c>
      <c r="AH26" s="6" t="str">
        <f t="shared" si="12"/>
        <v>TUF:10</v>
      </c>
      <c r="AJ26" s="6"/>
    </row>
    <row r="27" spans="1:36" x14ac:dyDescent="0.15">
      <c r="A27">
        <v>19</v>
      </c>
      <c r="B27">
        <f t="shared" si="14"/>
        <v>1</v>
      </c>
      <c r="C27">
        <f t="shared" si="13"/>
        <v>27</v>
      </c>
      <c r="D27" s="6" t="str">
        <f>VLOOKUP(C27,映射!A:B,2,FALSE)</f>
        <v>贝蒂</v>
      </c>
      <c r="E27" s="9" t="str">
        <f t="shared" si="2"/>
        <v>贝蒂羁绊1</v>
      </c>
      <c r="F27" s="6" t="s">
        <v>134</v>
      </c>
      <c r="G27" t="s">
        <v>53</v>
      </c>
      <c r="H27" t="s">
        <v>28</v>
      </c>
      <c r="I27" s="6"/>
      <c r="J27" s="6"/>
      <c r="K27" s="6" t="str">
        <f t="shared" si="3"/>
        <v>贝蒂</v>
      </c>
      <c r="L27" s="6" t="str">
        <f t="shared" si="4"/>
        <v>,吉拉</v>
      </c>
      <c r="M27" s="6" t="str">
        <f t="shared" si="5"/>
        <v/>
      </c>
      <c r="N27" s="6" t="str">
        <f t="shared" si="6"/>
        <v/>
      </c>
      <c r="O27" s="6" t="str">
        <f>VLOOKUP(Y27,映射!G:I,3,FALSE)&amp;"+"&amp;Z27&amp;"%"</f>
        <v>格挡率+10%</v>
      </c>
      <c r="P27" s="6">
        <f>_xlfn.IFNA(VLOOKUP(G27,映射!$B:$C,2,FALSE),"")</f>
        <v>27</v>
      </c>
      <c r="Q27" s="6">
        <f>_xlfn.IFNA(VLOOKUP(H27,映射!$B:$C,2,FALSE),"")</f>
        <v>25</v>
      </c>
      <c r="R27" s="6" t="str">
        <f>_xlfn.IFNA(VLOOKUP(I27,映射!$B:$C,2,FALSE),"")</f>
        <v/>
      </c>
      <c r="S27" s="6" t="str">
        <f>_xlfn.IFNA(VLOOKUP(J27,映射!$B:$C,2,FALSE),"")</f>
        <v/>
      </c>
      <c r="T27" s="6">
        <f t="shared" si="7"/>
        <v>27</v>
      </c>
      <c r="U27" s="6" t="str">
        <f t="shared" si="8"/>
        <v>,25</v>
      </c>
      <c r="V27" s="6" t="str">
        <f t="shared" si="9"/>
        <v/>
      </c>
      <c r="W27" s="6" t="str">
        <f t="shared" si="10"/>
        <v/>
      </c>
      <c r="X27" s="6" t="str">
        <f t="shared" si="11"/>
        <v>27,25</v>
      </c>
      <c r="Y27" s="6" t="s">
        <v>253</v>
      </c>
      <c r="Z27" s="6">
        <f>VLOOKUP(Y27,映射!L:M,2,FALSE)</f>
        <v>10</v>
      </c>
      <c r="AA27" s="6"/>
      <c r="AB27" s="6" t="str">
        <f>_xlfn.IFNA(VLOOKUP(AA27,映射!L:M,2,FALSE),"")</f>
        <v/>
      </c>
      <c r="AC27" s="6"/>
      <c r="AD27" s="6" t="str">
        <f>_xlfn.IFNA(VLOOKUP(AC27,映射!L:M,2,FALSE),"")</f>
        <v/>
      </c>
      <c r="AE27" s="6" t="str">
        <f>VLOOKUP(Y27,映射!G:H,2,FALSE)&amp;Z27</f>
        <v>BOK:10</v>
      </c>
      <c r="AF27" s="6" t="str">
        <f>_xlfn.IFNA("|"&amp;VLOOKUP(AA27,映射!G:H,2,FALSE)&amp;AB27,"")</f>
        <v/>
      </c>
      <c r="AG27" s="6" t="str">
        <f>_xlfn.IFNA("|"&amp;VLOOKUP(AC27,映射!G:H,2,FALSE)&amp;AD27,"")</f>
        <v/>
      </c>
      <c r="AH27" s="6" t="str">
        <f t="shared" si="12"/>
        <v>BOK:10</v>
      </c>
      <c r="AJ27" s="6"/>
    </row>
    <row r="28" spans="1:36" x14ac:dyDescent="0.15">
      <c r="A28">
        <v>20</v>
      </c>
      <c r="B28">
        <f t="shared" si="14"/>
        <v>2</v>
      </c>
      <c r="C28">
        <f t="shared" si="13"/>
        <v>27</v>
      </c>
      <c r="D28" s="6" t="str">
        <f>VLOOKUP(C28,映射!A:B,2,FALSE)</f>
        <v>贝蒂</v>
      </c>
      <c r="E28" s="9" t="str">
        <f t="shared" si="2"/>
        <v>贝蒂羁绊2</v>
      </c>
      <c r="F28" s="6" t="s">
        <v>135</v>
      </c>
      <c r="G28" t="s">
        <v>53</v>
      </c>
      <c r="H28" t="s">
        <v>221</v>
      </c>
      <c r="I28" s="6"/>
      <c r="J28" s="6"/>
      <c r="K28" s="6" t="str">
        <f t="shared" si="3"/>
        <v>贝蒂</v>
      </c>
      <c r="L28" s="6" t="str">
        <f t="shared" si="4"/>
        <v>,艾德蒙</v>
      </c>
      <c r="M28" s="6" t="str">
        <f t="shared" si="5"/>
        <v/>
      </c>
      <c r="N28" s="6" t="str">
        <f t="shared" si="6"/>
        <v/>
      </c>
      <c r="O28" s="6" t="str">
        <f>VLOOKUP(Y28,映射!G:I,3,FALSE)&amp;"+"&amp;Z28&amp;"%"</f>
        <v>格挡率+10%</v>
      </c>
      <c r="P28" s="6">
        <f>_xlfn.IFNA(VLOOKUP(G28,映射!$B:$C,2,FALSE),"")</f>
        <v>27</v>
      </c>
      <c r="Q28" s="6">
        <f>_xlfn.IFNA(VLOOKUP(H28,映射!$B:$C,2,FALSE),"")</f>
        <v>24</v>
      </c>
      <c r="R28" s="6" t="str">
        <f>_xlfn.IFNA(VLOOKUP(I28,映射!$B:$C,2,FALSE),"")</f>
        <v/>
      </c>
      <c r="S28" s="6" t="str">
        <f>_xlfn.IFNA(VLOOKUP(J28,映射!$B:$C,2,FALSE),"")</f>
        <v/>
      </c>
      <c r="T28" s="6">
        <f t="shared" si="7"/>
        <v>27</v>
      </c>
      <c r="U28" s="6" t="str">
        <f t="shared" si="8"/>
        <v>,24</v>
      </c>
      <c r="V28" s="6" t="str">
        <f t="shared" si="9"/>
        <v/>
      </c>
      <c r="W28" s="6" t="str">
        <f t="shared" si="10"/>
        <v/>
      </c>
      <c r="X28" s="6" t="str">
        <f t="shared" si="11"/>
        <v>27,24</v>
      </c>
      <c r="Y28" s="6" t="s">
        <v>253</v>
      </c>
      <c r="Z28" s="6">
        <f>VLOOKUP(Y28,映射!L:M,2,FALSE)</f>
        <v>10</v>
      </c>
      <c r="AA28" s="6"/>
      <c r="AB28" s="6" t="str">
        <f>_xlfn.IFNA(VLOOKUP(AA28,映射!L:M,2,FALSE),"")</f>
        <v/>
      </c>
      <c r="AC28" s="6"/>
      <c r="AD28" s="6" t="str">
        <f>_xlfn.IFNA(VLOOKUP(AC28,映射!L:M,2,FALSE),"")</f>
        <v/>
      </c>
      <c r="AE28" s="6" t="str">
        <f>VLOOKUP(Y28,映射!G:H,2,FALSE)&amp;Z28</f>
        <v>BOK:10</v>
      </c>
      <c r="AF28" s="6" t="str">
        <f>_xlfn.IFNA("|"&amp;VLOOKUP(AA28,映射!G:H,2,FALSE)&amp;AB28,"")</f>
        <v/>
      </c>
      <c r="AG28" s="6" t="str">
        <f>_xlfn.IFNA("|"&amp;VLOOKUP(AC28,映射!G:H,2,FALSE)&amp;AD28,"")</f>
        <v/>
      </c>
      <c r="AH28" s="6" t="str">
        <f t="shared" si="12"/>
        <v>BOK:10</v>
      </c>
      <c r="AJ28" s="6"/>
    </row>
    <row r="29" spans="1:36" x14ac:dyDescent="0.15">
      <c r="A29">
        <v>21</v>
      </c>
      <c r="B29">
        <f t="shared" si="14"/>
        <v>3</v>
      </c>
      <c r="C29">
        <f t="shared" si="13"/>
        <v>27</v>
      </c>
      <c r="D29" s="6" t="str">
        <f>VLOOKUP(C29,映射!A:B,2,FALSE)</f>
        <v>贝蒂</v>
      </c>
      <c r="E29" s="9" t="str">
        <f t="shared" si="2"/>
        <v>贝蒂羁绊3</v>
      </c>
      <c r="F29" s="6" t="s">
        <v>136</v>
      </c>
      <c r="G29" t="s">
        <v>53</v>
      </c>
      <c r="H29" t="s">
        <v>223</v>
      </c>
      <c r="I29" s="6"/>
      <c r="J29" s="6"/>
      <c r="K29" s="6" t="str">
        <f t="shared" si="3"/>
        <v>贝蒂</v>
      </c>
      <c r="L29" s="6" t="str">
        <f t="shared" si="4"/>
        <v>,柯拉</v>
      </c>
      <c r="M29" s="6" t="str">
        <f t="shared" si="5"/>
        <v/>
      </c>
      <c r="N29" s="6" t="str">
        <f t="shared" si="6"/>
        <v/>
      </c>
      <c r="O29" s="6" t="str">
        <f>VLOOKUP(Y29,映射!G:I,3,FALSE)&amp;"+"&amp;Z29&amp;"%"</f>
        <v>防御+20%</v>
      </c>
      <c r="P29" s="6">
        <f>_xlfn.IFNA(VLOOKUP(G29,映射!$B:$C,2,FALSE),"")</f>
        <v>27</v>
      </c>
      <c r="Q29" s="6">
        <f>_xlfn.IFNA(VLOOKUP(H29,映射!$B:$C,2,FALSE),"")</f>
        <v>33</v>
      </c>
      <c r="R29" s="6" t="str">
        <f>_xlfn.IFNA(VLOOKUP(I29,映射!$B:$C,2,FALSE),"")</f>
        <v/>
      </c>
      <c r="S29" s="6" t="str">
        <f>_xlfn.IFNA(VLOOKUP(J29,映射!$B:$C,2,FALSE),"")</f>
        <v/>
      </c>
      <c r="T29" s="6">
        <f t="shared" si="7"/>
        <v>27</v>
      </c>
      <c r="U29" s="6" t="str">
        <f t="shared" si="8"/>
        <v>,33</v>
      </c>
      <c r="V29" s="6" t="str">
        <f t="shared" si="9"/>
        <v/>
      </c>
      <c r="W29" s="6" t="str">
        <f t="shared" si="10"/>
        <v/>
      </c>
      <c r="X29" s="6" t="str">
        <f t="shared" si="11"/>
        <v>27,33</v>
      </c>
      <c r="Y29" s="6" t="s">
        <v>275</v>
      </c>
      <c r="Z29" s="6">
        <f>VLOOKUP(Y29,映射!L:M,2,FALSE)</f>
        <v>20</v>
      </c>
      <c r="AA29" s="6"/>
      <c r="AB29" s="6" t="str">
        <f>_xlfn.IFNA(VLOOKUP(AA29,映射!L:M,2,FALSE),"")</f>
        <v/>
      </c>
      <c r="AC29" s="6"/>
      <c r="AD29" s="6" t="str">
        <f>_xlfn.IFNA(VLOOKUP(AC29,映射!L:M,2,FALSE),"")</f>
        <v/>
      </c>
      <c r="AE29" s="6" t="str">
        <f>VLOOKUP(Y29,映射!G:H,2,FALSE)&amp;Z29</f>
        <v>DEF_P:20</v>
      </c>
      <c r="AF29" s="6" t="str">
        <f>_xlfn.IFNA("|"&amp;VLOOKUP(AA29,映射!G:H,2,FALSE)&amp;AB29,"")</f>
        <v/>
      </c>
      <c r="AG29" s="6" t="str">
        <f>_xlfn.IFNA("|"&amp;VLOOKUP(AC29,映射!G:H,2,FALSE)&amp;AD29,"")</f>
        <v/>
      </c>
      <c r="AH29" s="6" t="str">
        <f t="shared" si="12"/>
        <v>DEF_P:20</v>
      </c>
      <c r="AJ29" s="6"/>
    </row>
    <row r="30" spans="1:36" x14ac:dyDescent="0.15">
      <c r="A30">
        <v>22</v>
      </c>
      <c r="B30">
        <f t="shared" si="14"/>
        <v>1</v>
      </c>
      <c r="C30">
        <f t="shared" si="13"/>
        <v>28</v>
      </c>
      <c r="D30" s="6" t="str">
        <f>VLOOKUP(C30,映射!A:B,2,FALSE)</f>
        <v>伊芙</v>
      </c>
      <c r="E30" s="9" t="str">
        <f t="shared" si="2"/>
        <v>伊芙羁绊1</v>
      </c>
      <c r="F30" s="6" t="s">
        <v>137</v>
      </c>
      <c r="G30" t="s">
        <v>48</v>
      </c>
      <c r="H30" t="s">
        <v>45</v>
      </c>
      <c r="I30" s="6"/>
      <c r="J30" s="6"/>
      <c r="K30" s="6" t="str">
        <f t="shared" si="3"/>
        <v>伊芙</v>
      </c>
      <c r="L30" s="6" t="str">
        <f t="shared" si="4"/>
        <v>,国王</v>
      </c>
      <c r="M30" s="6" t="str">
        <f t="shared" si="5"/>
        <v/>
      </c>
      <c r="N30" s="6" t="str">
        <f t="shared" si="6"/>
        <v/>
      </c>
      <c r="O30" s="6" t="str">
        <f>VLOOKUP(Y30,映射!G:I,3,FALSE)&amp;"+"&amp;Z30&amp;"%"</f>
        <v>攻击+10%</v>
      </c>
      <c r="P30" s="6">
        <f>_xlfn.IFNA(VLOOKUP(G30,映射!$B:$C,2,FALSE),"")</f>
        <v>28</v>
      </c>
      <c r="Q30" s="6">
        <f>_xlfn.IFNA(VLOOKUP(H30,映射!$B:$C,2,FALSE),"")</f>
        <v>36</v>
      </c>
      <c r="R30" s="6" t="str">
        <f>_xlfn.IFNA(VLOOKUP(I30,映射!$B:$C,2,FALSE),"")</f>
        <v/>
      </c>
      <c r="S30" s="6" t="str">
        <f>_xlfn.IFNA(VLOOKUP(J30,映射!$B:$C,2,FALSE),"")</f>
        <v/>
      </c>
      <c r="T30" s="6">
        <f t="shared" si="7"/>
        <v>28</v>
      </c>
      <c r="U30" s="6" t="str">
        <f t="shared" si="8"/>
        <v>,36</v>
      </c>
      <c r="V30" s="6" t="str">
        <f t="shared" si="9"/>
        <v/>
      </c>
      <c r="W30" s="6" t="str">
        <f t="shared" si="10"/>
        <v/>
      </c>
      <c r="X30" s="6" t="str">
        <f t="shared" si="11"/>
        <v>28,36</v>
      </c>
      <c r="Y30" s="6" t="s">
        <v>273</v>
      </c>
      <c r="Z30" s="6">
        <f>VLOOKUP(Y30,映射!L:M,2,FALSE)</f>
        <v>10</v>
      </c>
      <c r="AA30" s="6"/>
      <c r="AB30" s="6" t="str">
        <f>_xlfn.IFNA(VLOOKUP(AA30,映射!L:M,2,FALSE),"")</f>
        <v/>
      </c>
      <c r="AC30" s="6"/>
      <c r="AD30" s="6" t="str">
        <f>_xlfn.IFNA(VLOOKUP(AC30,映射!L:M,2,FALSE),"")</f>
        <v/>
      </c>
      <c r="AE30" s="6" t="str">
        <f>VLOOKUP(Y30,映射!G:H,2,FALSE)&amp;Z30</f>
        <v>ATK_P:10</v>
      </c>
      <c r="AF30" s="6" t="str">
        <f>_xlfn.IFNA("|"&amp;VLOOKUP(AA30,映射!G:H,2,FALSE)&amp;AB30,"")</f>
        <v/>
      </c>
      <c r="AG30" s="6" t="str">
        <f>_xlfn.IFNA("|"&amp;VLOOKUP(AC30,映射!G:H,2,FALSE)&amp;AD30,"")</f>
        <v/>
      </c>
      <c r="AH30" s="6" t="str">
        <f t="shared" si="12"/>
        <v>ATK_P:10</v>
      </c>
      <c r="AJ30" s="6"/>
    </row>
    <row r="31" spans="1:36" x14ac:dyDescent="0.15">
      <c r="A31">
        <v>23</v>
      </c>
      <c r="B31">
        <f t="shared" si="14"/>
        <v>2</v>
      </c>
      <c r="C31">
        <f t="shared" si="13"/>
        <v>28</v>
      </c>
      <c r="D31" s="6" t="str">
        <f>VLOOKUP(C31,映射!A:B,2,FALSE)</f>
        <v>伊芙</v>
      </c>
      <c r="E31" s="9" t="str">
        <f t="shared" si="2"/>
        <v>伊芙羁绊2</v>
      </c>
      <c r="F31" s="6" t="s">
        <v>138</v>
      </c>
      <c r="G31" t="s">
        <v>57</v>
      </c>
      <c r="H31" t="s">
        <v>78</v>
      </c>
      <c r="I31" s="6"/>
      <c r="J31" s="6"/>
      <c r="K31" s="6" t="str">
        <f t="shared" si="3"/>
        <v>伊芙</v>
      </c>
      <c r="L31" s="6" t="str">
        <f t="shared" si="4"/>
        <v>,娜塔莎</v>
      </c>
      <c r="M31" s="6" t="str">
        <f t="shared" si="5"/>
        <v/>
      </c>
      <c r="N31" s="6" t="str">
        <f t="shared" si="6"/>
        <v/>
      </c>
      <c r="O31" s="6" t="str">
        <f>VLOOKUP(Y31,映射!G:I,3,FALSE)&amp;"+"&amp;Z31&amp;"%"</f>
        <v>速度+20%</v>
      </c>
      <c r="P31" s="6">
        <f>_xlfn.IFNA(VLOOKUP(G31,映射!$B:$C,2,FALSE),"")</f>
        <v>28</v>
      </c>
      <c r="Q31" s="6">
        <f>_xlfn.IFNA(VLOOKUP(H31,映射!$B:$C,2,FALSE),"")</f>
        <v>38</v>
      </c>
      <c r="R31" s="6" t="str">
        <f>_xlfn.IFNA(VLOOKUP(I31,映射!$B:$C,2,FALSE),"")</f>
        <v/>
      </c>
      <c r="S31" s="6" t="str">
        <f>_xlfn.IFNA(VLOOKUP(J31,映射!$B:$C,2,FALSE),"")</f>
        <v/>
      </c>
      <c r="T31" s="6">
        <f t="shared" si="7"/>
        <v>28</v>
      </c>
      <c r="U31" s="6" t="str">
        <f t="shared" si="8"/>
        <v>,38</v>
      </c>
      <c r="V31" s="6" t="str">
        <f t="shared" si="9"/>
        <v/>
      </c>
      <c r="W31" s="6" t="str">
        <f t="shared" si="10"/>
        <v/>
      </c>
      <c r="X31" s="6" t="str">
        <f t="shared" si="11"/>
        <v>28,38</v>
      </c>
      <c r="Y31" s="6" t="s">
        <v>279</v>
      </c>
      <c r="Z31" s="6">
        <f>VLOOKUP(Y31,映射!L:M,2,FALSE)</f>
        <v>20</v>
      </c>
      <c r="AA31" s="6"/>
      <c r="AB31" s="6" t="str">
        <f>_xlfn.IFNA(VLOOKUP(AA31,映射!L:M,2,FALSE),"")</f>
        <v/>
      </c>
      <c r="AC31" s="6"/>
      <c r="AD31" s="6" t="str">
        <f>_xlfn.IFNA(VLOOKUP(AC31,映射!L:M,2,FALSE),"")</f>
        <v/>
      </c>
      <c r="AE31" s="6" t="str">
        <f>VLOOKUP(Y31,映射!G:H,2,FALSE)&amp;Z31</f>
        <v>SPD_P:20</v>
      </c>
      <c r="AF31" s="6" t="str">
        <f>_xlfn.IFNA("|"&amp;VLOOKUP(AA31,映射!G:H,2,FALSE)&amp;AB31,"")</f>
        <v/>
      </c>
      <c r="AG31" s="6" t="str">
        <f>_xlfn.IFNA("|"&amp;VLOOKUP(AC31,映射!G:H,2,FALSE)&amp;AD31,"")</f>
        <v/>
      </c>
      <c r="AH31" s="6" t="str">
        <f t="shared" si="12"/>
        <v>SPD_P:20</v>
      </c>
      <c r="AJ31" s="6"/>
    </row>
    <row r="32" spans="1:36" x14ac:dyDescent="0.15">
      <c r="A32">
        <v>24</v>
      </c>
      <c r="B32">
        <f t="shared" si="14"/>
        <v>3</v>
      </c>
      <c r="C32">
        <f t="shared" si="13"/>
        <v>28</v>
      </c>
      <c r="D32" s="6" t="str">
        <f>VLOOKUP(C32,映射!A:B,2,FALSE)</f>
        <v>伊芙</v>
      </c>
      <c r="E32" s="9" t="str">
        <f t="shared" si="2"/>
        <v>伊芙羁绊3</v>
      </c>
      <c r="F32" s="6" t="s">
        <v>139</v>
      </c>
      <c r="G32" t="s">
        <v>57</v>
      </c>
      <c r="H32" t="s">
        <v>225</v>
      </c>
      <c r="I32" s="6"/>
      <c r="J32" s="6"/>
      <c r="K32" s="6" t="str">
        <f t="shared" si="3"/>
        <v>伊芙</v>
      </c>
      <c r="L32" s="6" t="str">
        <f t="shared" si="4"/>
        <v>,珍妮芙</v>
      </c>
      <c r="M32" s="6" t="str">
        <f t="shared" si="5"/>
        <v/>
      </c>
      <c r="N32" s="6" t="str">
        <f t="shared" si="6"/>
        <v/>
      </c>
      <c r="O32" s="6" t="str">
        <f>VLOOKUP(Y32,映射!G:I,3,FALSE)&amp;"+"&amp;Z32&amp;"%"</f>
        <v>速度+20%</v>
      </c>
      <c r="P32" s="6">
        <f>_xlfn.IFNA(VLOOKUP(G32,映射!$B:$C,2,FALSE),"")</f>
        <v>28</v>
      </c>
      <c r="Q32" s="6">
        <f>_xlfn.IFNA(VLOOKUP(H32,映射!$B:$C,2,FALSE),"")</f>
        <v>34</v>
      </c>
      <c r="R32" s="6" t="str">
        <f>_xlfn.IFNA(VLOOKUP(I32,映射!$B:$C,2,FALSE),"")</f>
        <v/>
      </c>
      <c r="S32" s="6" t="str">
        <f>_xlfn.IFNA(VLOOKUP(J32,映射!$B:$C,2,FALSE),"")</f>
        <v/>
      </c>
      <c r="T32" s="6">
        <f t="shared" si="7"/>
        <v>28</v>
      </c>
      <c r="U32" s="6" t="str">
        <f t="shared" si="8"/>
        <v>,34</v>
      </c>
      <c r="V32" s="6" t="str">
        <f t="shared" si="9"/>
        <v/>
      </c>
      <c r="W32" s="6" t="str">
        <f t="shared" si="10"/>
        <v/>
      </c>
      <c r="X32" s="6" t="str">
        <f t="shared" si="11"/>
        <v>28,34</v>
      </c>
      <c r="Y32" s="6" t="s">
        <v>279</v>
      </c>
      <c r="Z32" s="6">
        <f>VLOOKUP(Y32,映射!L:M,2,FALSE)</f>
        <v>20</v>
      </c>
      <c r="AA32" s="6"/>
      <c r="AB32" s="6" t="str">
        <f>_xlfn.IFNA(VLOOKUP(AA32,映射!L:M,2,FALSE),"")</f>
        <v/>
      </c>
      <c r="AC32" s="6"/>
      <c r="AD32" s="6" t="str">
        <f>_xlfn.IFNA(VLOOKUP(AC32,映射!L:M,2,FALSE),"")</f>
        <v/>
      </c>
      <c r="AE32" s="6" t="str">
        <f>VLOOKUP(Y32,映射!G:H,2,FALSE)&amp;Z32</f>
        <v>SPD_P:20</v>
      </c>
      <c r="AF32" s="6" t="str">
        <f>_xlfn.IFNA("|"&amp;VLOOKUP(AA32,映射!G:H,2,FALSE)&amp;AB32,"")</f>
        <v/>
      </c>
      <c r="AG32" s="6" t="str">
        <f>_xlfn.IFNA("|"&amp;VLOOKUP(AC32,映射!G:H,2,FALSE)&amp;AD32,"")</f>
        <v/>
      </c>
      <c r="AH32" s="6" t="str">
        <f t="shared" si="12"/>
        <v>SPD_P:20</v>
      </c>
      <c r="AJ32" s="6"/>
    </row>
    <row r="33" spans="1:36" x14ac:dyDescent="0.15">
      <c r="A33">
        <v>25</v>
      </c>
      <c r="B33">
        <f t="shared" si="14"/>
        <v>1</v>
      </c>
      <c r="C33">
        <f t="shared" si="13"/>
        <v>29</v>
      </c>
      <c r="D33" s="6" t="str">
        <f>VLOOKUP(C33,映射!A:B,2,FALSE)</f>
        <v>艾琳</v>
      </c>
      <c r="E33" s="9" t="str">
        <f t="shared" si="2"/>
        <v>艾琳羁绊1</v>
      </c>
      <c r="F33" s="6" t="s">
        <v>140</v>
      </c>
      <c r="G33" t="s">
        <v>34</v>
      </c>
      <c r="H33" t="s">
        <v>223</v>
      </c>
      <c r="I33" s="6"/>
      <c r="J33" s="6"/>
      <c r="K33" s="6" t="str">
        <f t="shared" si="3"/>
        <v>艾琳</v>
      </c>
      <c r="L33" s="6" t="str">
        <f t="shared" si="4"/>
        <v>,柯拉</v>
      </c>
      <c r="M33" s="6" t="str">
        <f t="shared" si="5"/>
        <v/>
      </c>
      <c r="N33" s="6" t="str">
        <f t="shared" si="6"/>
        <v/>
      </c>
      <c r="O33" s="6" t="str">
        <f>VLOOKUP(Y33,映射!G:I,3,FALSE)&amp;"+"&amp;Z33&amp;"%"</f>
        <v>连击率+10%</v>
      </c>
      <c r="P33" s="6">
        <f>_xlfn.IFNA(VLOOKUP(G33,映射!$B:$C,2,FALSE),"")</f>
        <v>29</v>
      </c>
      <c r="Q33" s="6">
        <f>_xlfn.IFNA(VLOOKUP(H33,映射!$B:$C,2,FALSE),"")</f>
        <v>33</v>
      </c>
      <c r="R33" s="6" t="str">
        <f>_xlfn.IFNA(VLOOKUP(I33,映射!$B:$C,2,FALSE),"")</f>
        <v/>
      </c>
      <c r="S33" s="6" t="str">
        <f>_xlfn.IFNA(VLOOKUP(J33,映射!$B:$C,2,FALSE),"")</f>
        <v/>
      </c>
      <c r="T33" s="6">
        <f t="shared" si="7"/>
        <v>29</v>
      </c>
      <c r="U33" s="6" t="str">
        <f t="shared" si="8"/>
        <v>,33</v>
      </c>
      <c r="V33" s="6" t="str">
        <f t="shared" si="9"/>
        <v/>
      </c>
      <c r="W33" s="6" t="str">
        <f t="shared" si="10"/>
        <v/>
      </c>
      <c r="X33" s="6" t="str">
        <f t="shared" si="11"/>
        <v>29,33</v>
      </c>
      <c r="Y33" s="6" t="s">
        <v>257</v>
      </c>
      <c r="Z33" s="6">
        <f>VLOOKUP(Y33,映射!L:M,2,FALSE)</f>
        <v>10</v>
      </c>
      <c r="AA33" s="6"/>
      <c r="AB33" s="6" t="str">
        <f>_xlfn.IFNA(VLOOKUP(AA33,映射!L:M,2,FALSE),"")</f>
        <v/>
      </c>
      <c r="AC33" s="6"/>
      <c r="AD33" s="6" t="str">
        <f>_xlfn.IFNA(VLOOKUP(AC33,映射!L:M,2,FALSE),"")</f>
        <v/>
      </c>
      <c r="AE33" s="6" t="str">
        <f>VLOOKUP(Y33,映射!G:H,2,FALSE)&amp;Z33</f>
        <v>COB:10</v>
      </c>
      <c r="AF33" s="6" t="str">
        <f>_xlfn.IFNA("|"&amp;VLOOKUP(AA33,映射!G:H,2,FALSE)&amp;AB33,"")</f>
        <v/>
      </c>
      <c r="AG33" s="6" t="str">
        <f>_xlfn.IFNA("|"&amp;VLOOKUP(AC33,映射!G:H,2,FALSE)&amp;AD33,"")</f>
        <v/>
      </c>
      <c r="AH33" s="6" t="str">
        <f t="shared" si="12"/>
        <v>COB:10</v>
      </c>
      <c r="AJ33" s="6"/>
    </row>
    <row r="34" spans="1:36" x14ac:dyDescent="0.15">
      <c r="A34">
        <v>26</v>
      </c>
      <c r="B34">
        <f t="shared" si="14"/>
        <v>2</v>
      </c>
      <c r="C34">
        <f t="shared" si="13"/>
        <v>29</v>
      </c>
      <c r="D34" s="6" t="str">
        <f>VLOOKUP(C34,映射!A:B,2,FALSE)</f>
        <v>艾琳</v>
      </c>
      <c r="E34" s="9" t="str">
        <f t="shared" si="2"/>
        <v>艾琳羁绊2</v>
      </c>
      <c r="F34" s="6" t="s">
        <v>141</v>
      </c>
      <c r="G34" t="s">
        <v>34</v>
      </c>
      <c r="H34" t="s">
        <v>221</v>
      </c>
      <c r="I34" s="6"/>
      <c r="J34" s="6"/>
      <c r="K34" s="6" t="str">
        <f t="shared" si="3"/>
        <v>艾琳</v>
      </c>
      <c r="L34" s="6" t="str">
        <f t="shared" si="4"/>
        <v>,艾德蒙</v>
      </c>
      <c r="M34" s="6" t="str">
        <f t="shared" si="5"/>
        <v/>
      </c>
      <c r="N34" s="6" t="str">
        <f t="shared" si="6"/>
        <v/>
      </c>
      <c r="O34" s="6" t="str">
        <f>VLOOKUP(Y34,映射!G:I,3,FALSE)&amp;"+"&amp;Z34&amp;"%"</f>
        <v>暴击率+10%</v>
      </c>
      <c r="P34" s="6">
        <f>_xlfn.IFNA(VLOOKUP(G34,映射!$B:$C,2,FALSE),"")</f>
        <v>29</v>
      </c>
      <c r="Q34" s="6">
        <f>_xlfn.IFNA(VLOOKUP(H34,映射!$B:$C,2,FALSE),"")</f>
        <v>24</v>
      </c>
      <c r="R34" s="6" t="str">
        <f>_xlfn.IFNA(VLOOKUP(I34,映射!$B:$C,2,FALSE),"")</f>
        <v/>
      </c>
      <c r="S34" s="6" t="str">
        <f>_xlfn.IFNA(VLOOKUP(J34,映射!$B:$C,2,FALSE),"")</f>
        <v/>
      </c>
      <c r="T34" s="6">
        <f t="shared" si="7"/>
        <v>29</v>
      </c>
      <c r="U34" s="6" t="str">
        <f t="shared" si="8"/>
        <v>,24</v>
      </c>
      <c r="V34" s="6" t="str">
        <f t="shared" si="9"/>
        <v/>
      </c>
      <c r="W34" s="6" t="str">
        <f t="shared" si="10"/>
        <v/>
      </c>
      <c r="X34" s="6" t="str">
        <f t="shared" si="11"/>
        <v>29,24</v>
      </c>
      <c r="Y34" s="6" t="s">
        <v>259</v>
      </c>
      <c r="Z34" s="6">
        <f>VLOOKUP(Y34,映射!L:M,2,FALSE)</f>
        <v>10</v>
      </c>
      <c r="AA34" s="6"/>
      <c r="AB34" s="6" t="str">
        <f>_xlfn.IFNA(VLOOKUP(AA34,映射!L:M,2,FALSE),"")</f>
        <v/>
      </c>
      <c r="AC34" s="6"/>
      <c r="AD34" s="6" t="str">
        <f>_xlfn.IFNA(VLOOKUP(AC34,映射!L:M,2,FALSE),"")</f>
        <v/>
      </c>
      <c r="AE34" s="6" t="str">
        <f>VLOOKUP(Y34,映射!G:H,2,FALSE)&amp;Z34</f>
        <v>CRI:10</v>
      </c>
      <c r="AF34" s="6" t="str">
        <f>_xlfn.IFNA("|"&amp;VLOOKUP(AA34,映射!G:H,2,FALSE)&amp;AB34,"")</f>
        <v/>
      </c>
      <c r="AG34" s="6" t="str">
        <f>_xlfn.IFNA("|"&amp;VLOOKUP(AC34,映射!G:H,2,FALSE)&amp;AD34,"")</f>
        <v/>
      </c>
      <c r="AH34" s="6" t="str">
        <f t="shared" si="12"/>
        <v>CRI:10</v>
      </c>
      <c r="AJ34" s="6"/>
    </row>
    <row r="35" spans="1:36" x14ac:dyDescent="0.15">
      <c r="A35">
        <v>27</v>
      </c>
      <c r="B35">
        <f t="shared" si="14"/>
        <v>3</v>
      </c>
      <c r="C35">
        <f t="shared" si="13"/>
        <v>29</v>
      </c>
      <c r="D35" s="6" t="str">
        <f>VLOOKUP(C35,映射!A:B,2,FALSE)</f>
        <v>艾琳</v>
      </c>
      <c r="E35" s="9" t="str">
        <f t="shared" si="2"/>
        <v>艾琳羁绊3</v>
      </c>
      <c r="F35" s="6" t="s">
        <v>142</v>
      </c>
      <c r="G35" t="s">
        <v>34</v>
      </c>
      <c r="H35" t="s">
        <v>89</v>
      </c>
      <c r="I35" s="6"/>
      <c r="J35" s="6"/>
      <c r="K35" s="6" t="str">
        <f t="shared" si="3"/>
        <v>艾琳</v>
      </c>
      <c r="L35" s="6" t="str">
        <f t="shared" si="4"/>
        <v>,碧翠丝</v>
      </c>
      <c r="M35" s="6" t="str">
        <f t="shared" si="5"/>
        <v/>
      </c>
      <c r="N35" s="6" t="str">
        <f t="shared" si="6"/>
        <v/>
      </c>
      <c r="O35" s="6" t="str">
        <f>VLOOKUP(Y35,映射!G:I,3,FALSE)&amp;"+"&amp;Z35&amp;"%"</f>
        <v>反击率+10%</v>
      </c>
      <c r="P35" s="6">
        <f>_xlfn.IFNA(VLOOKUP(G35,映射!$B:$C,2,FALSE),"")</f>
        <v>29</v>
      </c>
      <c r="Q35" s="6">
        <f>_xlfn.IFNA(VLOOKUP(H35,映射!$B:$C,2,FALSE),"")</f>
        <v>30</v>
      </c>
      <c r="R35" s="6" t="str">
        <f>_xlfn.IFNA(VLOOKUP(I35,映射!$B:$C,2,FALSE),"")</f>
        <v/>
      </c>
      <c r="S35" s="6" t="str">
        <f>_xlfn.IFNA(VLOOKUP(J35,映射!$B:$C,2,FALSE),"")</f>
        <v/>
      </c>
      <c r="T35" s="6">
        <f t="shared" si="7"/>
        <v>29</v>
      </c>
      <c r="U35" s="6" t="str">
        <f t="shared" si="8"/>
        <v>,30</v>
      </c>
      <c r="V35" s="6" t="str">
        <f t="shared" si="9"/>
        <v/>
      </c>
      <c r="W35" s="6" t="str">
        <f t="shared" si="10"/>
        <v/>
      </c>
      <c r="X35" s="6" t="str">
        <f t="shared" si="11"/>
        <v>29,30</v>
      </c>
      <c r="Y35" s="6" t="s">
        <v>255</v>
      </c>
      <c r="Z35" s="6">
        <f>VLOOKUP(Y35,映射!L:M,2,FALSE)</f>
        <v>10</v>
      </c>
      <c r="AA35" s="6"/>
      <c r="AB35" s="6" t="str">
        <f>_xlfn.IFNA(VLOOKUP(AA35,映射!L:M,2,FALSE),"")</f>
        <v/>
      </c>
      <c r="AC35" s="6"/>
      <c r="AD35" s="6" t="str">
        <f>_xlfn.IFNA(VLOOKUP(AC35,映射!L:M,2,FALSE),"")</f>
        <v/>
      </c>
      <c r="AE35" s="6" t="str">
        <f>VLOOKUP(Y35,映射!G:H,2,FALSE)&amp;Z35</f>
        <v>COT:10</v>
      </c>
      <c r="AF35" s="6" t="str">
        <f>_xlfn.IFNA("|"&amp;VLOOKUP(AA35,映射!G:H,2,FALSE)&amp;AB35,"")</f>
        <v/>
      </c>
      <c r="AG35" s="6" t="str">
        <f>_xlfn.IFNA("|"&amp;VLOOKUP(AC35,映射!G:H,2,FALSE)&amp;AD35,"")</f>
        <v/>
      </c>
      <c r="AH35" s="6" t="str">
        <f t="shared" si="12"/>
        <v>COT:10</v>
      </c>
      <c r="AJ35" s="6"/>
    </row>
    <row r="36" spans="1:36" x14ac:dyDescent="0.15">
      <c r="A36">
        <v>28</v>
      </c>
      <c r="B36">
        <f t="shared" si="14"/>
        <v>1</v>
      </c>
      <c r="C36">
        <f t="shared" si="13"/>
        <v>30</v>
      </c>
      <c r="D36" s="6" t="str">
        <f>VLOOKUP(C36,映射!A:B,2,FALSE)</f>
        <v>碧翠丝</v>
      </c>
      <c r="E36" s="9" t="str">
        <f t="shared" si="2"/>
        <v>碧翠丝羁绊1</v>
      </c>
      <c r="F36" s="6" t="s">
        <v>143</v>
      </c>
      <c r="G36" t="s">
        <v>89</v>
      </c>
      <c r="H36" t="s">
        <v>221</v>
      </c>
      <c r="I36" s="6"/>
      <c r="J36" s="6"/>
      <c r="K36" s="6" t="str">
        <f t="shared" si="3"/>
        <v>碧翠丝</v>
      </c>
      <c r="L36" s="6" t="str">
        <f t="shared" si="4"/>
        <v>,艾德蒙</v>
      </c>
      <c r="M36" s="6" t="str">
        <f t="shared" si="5"/>
        <v/>
      </c>
      <c r="N36" s="6" t="str">
        <f t="shared" si="6"/>
        <v/>
      </c>
      <c r="O36" s="6" t="str">
        <f>VLOOKUP(Y36,映射!G:I,3,FALSE)&amp;"+"&amp;Z36&amp;"%"</f>
        <v>格挡率+10%</v>
      </c>
      <c r="P36" s="6">
        <f>_xlfn.IFNA(VLOOKUP(G36,映射!$B:$C,2,FALSE),"")</f>
        <v>30</v>
      </c>
      <c r="Q36" s="6">
        <f>_xlfn.IFNA(VLOOKUP(H36,映射!$B:$C,2,FALSE),"")</f>
        <v>24</v>
      </c>
      <c r="R36" s="6" t="str">
        <f>_xlfn.IFNA(VLOOKUP(I36,映射!$B:$C,2,FALSE),"")</f>
        <v/>
      </c>
      <c r="S36" s="6" t="str">
        <f>_xlfn.IFNA(VLOOKUP(J36,映射!$B:$C,2,FALSE),"")</f>
        <v/>
      </c>
      <c r="T36" s="6">
        <f t="shared" si="7"/>
        <v>30</v>
      </c>
      <c r="U36" s="6" t="str">
        <f t="shared" si="8"/>
        <v>,24</v>
      </c>
      <c r="V36" s="6" t="str">
        <f t="shared" si="9"/>
        <v/>
      </c>
      <c r="W36" s="6" t="str">
        <f t="shared" si="10"/>
        <v/>
      </c>
      <c r="X36" s="6" t="str">
        <f t="shared" si="11"/>
        <v>30,24</v>
      </c>
      <c r="Y36" s="6" t="s">
        <v>253</v>
      </c>
      <c r="Z36" s="6">
        <f>VLOOKUP(Y36,映射!L:M,2,FALSE)</f>
        <v>10</v>
      </c>
      <c r="AA36" s="6"/>
      <c r="AB36" s="6" t="str">
        <f>_xlfn.IFNA(VLOOKUP(AA36,映射!L:M,2,FALSE),"")</f>
        <v/>
      </c>
      <c r="AC36" s="6"/>
      <c r="AD36" s="6" t="str">
        <f>_xlfn.IFNA(VLOOKUP(AC36,映射!L:M,2,FALSE),"")</f>
        <v/>
      </c>
      <c r="AE36" s="6" t="str">
        <f>VLOOKUP(Y36,映射!G:H,2,FALSE)&amp;Z36</f>
        <v>BOK:10</v>
      </c>
      <c r="AF36" s="6" t="str">
        <f>_xlfn.IFNA("|"&amp;VLOOKUP(AA36,映射!G:H,2,FALSE)&amp;AB36,"")</f>
        <v/>
      </c>
      <c r="AG36" s="6" t="str">
        <f>_xlfn.IFNA("|"&amp;VLOOKUP(AC36,映射!G:H,2,FALSE)&amp;AD36,"")</f>
        <v/>
      </c>
      <c r="AH36" s="6" t="str">
        <f t="shared" si="12"/>
        <v>BOK:10</v>
      </c>
      <c r="AJ36" s="6"/>
    </row>
    <row r="37" spans="1:36" x14ac:dyDescent="0.15">
      <c r="A37">
        <v>29</v>
      </c>
      <c r="B37">
        <f t="shared" si="14"/>
        <v>2</v>
      </c>
      <c r="C37">
        <f t="shared" si="13"/>
        <v>30</v>
      </c>
      <c r="D37" s="6" t="str">
        <f>VLOOKUP(C37,映射!A:B,2,FALSE)</f>
        <v>碧翠丝</v>
      </c>
      <c r="E37" s="9" t="str">
        <f t="shared" si="2"/>
        <v>碧翠丝羁绊2</v>
      </c>
      <c r="F37" s="6" t="s">
        <v>144</v>
      </c>
      <c r="G37" t="s">
        <v>89</v>
      </c>
      <c r="H37" t="s">
        <v>99</v>
      </c>
      <c r="I37" s="6"/>
      <c r="J37" s="6"/>
      <c r="K37" s="6" t="str">
        <f t="shared" si="3"/>
        <v>碧翠丝</v>
      </c>
      <c r="L37" s="6" t="str">
        <f t="shared" si="4"/>
        <v>,尤朵拉</v>
      </c>
      <c r="M37" s="6" t="str">
        <f t="shared" si="5"/>
        <v/>
      </c>
      <c r="N37" s="6" t="str">
        <f t="shared" si="6"/>
        <v/>
      </c>
      <c r="O37" s="6" t="str">
        <f>VLOOKUP(Y37,映射!G:I,3,FALSE)&amp;"+"&amp;Z37&amp;"%"</f>
        <v>暴击率+10%</v>
      </c>
      <c r="P37" s="6">
        <f>_xlfn.IFNA(VLOOKUP(G37,映射!$B:$C,2,FALSE),"")</f>
        <v>30</v>
      </c>
      <c r="Q37" s="6">
        <f>_xlfn.IFNA(VLOOKUP(H37,映射!$B:$C,2,FALSE),"")</f>
        <v>22</v>
      </c>
      <c r="R37" s="6" t="str">
        <f>_xlfn.IFNA(VLOOKUP(I37,映射!$B:$C,2,FALSE),"")</f>
        <v/>
      </c>
      <c r="S37" s="6" t="str">
        <f>_xlfn.IFNA(VLOOKUP(J37,映射!$B:$C,2,FALSE),"")</f>
        <v/>
      </c>
      <c r="T37" s="6">
        <f t="shared" si="7"/>
        <v>30</v>
      </c>
      <c r="U37" s="6" t="str">
        <f t="shared" si="8"/>
        <v>,22</v>
      </c>
      <c r="V37" s="6" t="str">
        <f t="shared" si="9"/>
        <v/>
      </c>
      <c r="W37" s="6" t="str">
        <f t="shared" si="10"/>
        <v/>
      </c>
      <c r="X37" s="6" t="str">
        <f t="shared" si="11"/>
        <v>30,22</v>
      </c>
      <c r="Y37" s="6" t="s">
        <v>259</v>
      </c>
      <c r="Z37" s="6">
        <f>VLOOKUP(Y37,映射!L:M,2,FALSE)</f>
        <v>10</v>
      </c>
      <c r="AA37" s="6"/>
      <c r="AB37" s="6" t="str">
        <f>_xlfn.IFNA(VLOOKUP(AA37,映射!L:M,2,FALSE),"")</f>
        <v/>
      </c>
      <c r="AC37" s="6"/>
      <c r="AD37" s="6" t="str">
        <f>_xlfn.IFNA(VLOOKUP(AC37,映射!L:M,2,FALSE),"")</f>
        <v/>
      </c>
      <c r="AE37" s="6" t="str">
        <f>VLOOKUP(Y37,映射!G:H,2,FALSE)&amp;Z37</f>
        <v>CRI:10</v>
      </c>
      <c r="AF37" s="6" t="str">
        <f>_xlfn.IFNA("|"&amp;VLOOKUP(AA37,映射!G:H,2,FALSE)&amp;AB37,"")</f>
        <v/>
      </c>
      <c r="AG37" s="6" t="str">
        <f>_xlfn.IFNA("|"&amp;VLOOKUP(AC37,映射!G:H,2,FALSE)&amp;AD37,"")</f>
        <v/>
      </c>
      <c r="AH37" s="6" t="str">
        <f t="shared" si="12"/>
        <v>CRI:10</v>
      </c>
      <c r="AJ37" s="6"/>
    </row>
    <row r="38" spans="1:36" x14ac:dyDescent="0.15">
      <c r="A38">
        <v>30</v>
      </c>
      <c r="B38">
        <f t="shared" si="14"/>
        <v>3</v>
      </c>
      <c r="C38">
        <f t="shared" si="13"/>
        <v>30</v>
      </c>
      <c r="D38" s="6" t="str">
        <f>VLOOKUP(C38,映射!A:B,2,FALSE)</f>
        <v>碧翠丝</v>
      </c>
      <c r="E38" s="9" t="str">
        <f t="shared" si="2"/>
        <v>碧翠丝羁绊3</v>
      </c>
      <c r="F38" s="6" t="s">
        <v>145</v>
      </c>
      <c r="G38" t="s">
        <v>89</v>
      </c>
      <c r="H38" t="s">
        <v>96</v>
      </c>
      <c r="I38" s="6"/>
      <c r="J38" s="6"/>
      <c r="K38" s="6" t="str">
        <f t="shared" si="3"/>
        <v>碧翠丝</v>
      </c>
      <c r="L38" s="6" t="str">
        <f t="shared" si="4"/>
        <v>,珍妮芙</v>
      </c>
      <c r="M38" s="6" t="str">
        <f t="shared" si="5"/>
        <v/>
      </c>
      <c r="N38" s="6" t="str">
        <f t="shared" si="6"/>
        <v/>
      </c>
      <c r="O38" s="6" t="str">
        <f>VLOOKUP(Y38,映射!G:I,3,FALSE)&amp;"+"&amp;Z38&amp;"%"</f>
        <v>回避率+10%</v>
      </c>
      <c r="P38" s="6">
        <f>_xlfn.IFNA(VLOOKUP(G38,映射!$B:$C,2,FALSE),"")</f>
        <v>30</v>
      </c>
      <c r="Q38" s="6">
        <f>_xlfn.IFNA(VLOOKUP(H38,映射!$B:$C,2,FALSE),"")</f>
        <v>34</v>
      </c>
      <c r="R38" s="6" t="str">
        <f>_xlfn.IFNA(VLOOKUP(I38,映射!$B:$C,2,FALSE),"")</f>
        <v/>
      </c>
      <c r="S38" s="6" t="str">
        <f>_xlfn.IFNA(VLOOKUP(J38,映射!$B:$C,2,FALSE),"")</f>
        <v/>
      </c>
      <c r="T38" s="6">
        <f t="shared" si="7"/>
        <v>30</v>
      </c>
      <c r="U38" s="6" t="str">
        <f t="shared" si="8"/>
        <v>,34</v>
      </c>
      <c r="V38" s="6" t="str">
        <f t="shared" si="9"/>
        <v/>
      </c>
      <c r="W38" s="6" t="str">
        <f t="shared" si="10"/>
        <v/>
      </c>
      <c r="X38" s="6" t="str">
        <f t="shared" si="11"/>
        <v>30,34</v>
      </c>
      <c r="Y38" s="6" t="s">
        <v>251</v>
      </c>
      <c r="Z38" s="6">
        <f>VLOOKUP(Y38,映射!L:M,2,FALSE)</f>
        <v>10</v>
      </c>
      <c r="AA38" s="6"/>
      <c r="AB38" s="6" t="str">
        <f>_xlfn.IFNA(VLOOKUP(AA38,映射!L:M,2,FALSE),"")</f>
        <v/>
      </c>
      <c r="AC38" s="6"/>
      <c r="AD38" s="6" t="str">
        <f>_xlfn.IFNA(VLOOKUP(AC38,映射!L:M,2,FALSE),"")</f>
        <v/>
      </c>
      <c r="AE38" s="6" t="str">
        <f>VLOOKUP(Y38,映射!G:H,2,FALSE)&amp;Z38</f>
        <v>MIS:10</v>
      </c>
      <c r="AF38" s="6" t="str">
        <f>_xlfn.IFNA("|"&amp;VLOOKUP(AA38,映射!G:H,2,FALSE)&amp;AB38,"")</f>
        <v/>
      </c>
      <c r="AG38" s="6" t="str">
        <f>_xlfn.IFNA("|"&amp;VLOOKUP(AC38,映射!G:H,2,FALSE)&amp;AD38,"")</f>
        <v/>
      </c>
      <c r="AH38" s="6" t="str">
        <f t="shared" si="12"/>
        <v>MIS:10</v>
      </c>
      <c r="AJ38" s="6"/>
    </row>
    <row r="39" spans="1:36" x14ac:dyDescent="0.15">
      <c r="A39">
        <v>31</v>
      </c>
      <c r="B39">
        <f t="shared" si="14"/>
        <v>1</v>
      </c>
      <c r="C39">
        <f t="shared" si="13"/>
        <v>31</v>
      </c>
      <c r="D39" s="6" t="str">
        <f>VLOOKUP(C39,映射!A:B,2,FALSE)</f>
        <v>尤尼丝</v>
      </c>
      <c r="E39" s="9" t="str">
        <f t="shared" si="2"/>
        <v>尤尼丝羁绊1</v>
      </c>
      <c r="F39" s="6" t="s">
        <v>146</v>
      </c>
      <c r="G39" t="s">
        <v>220</v>
      </c>
      <c r="H39" t="s">
        <v>90</v>
      </c>
      <c r="I39" s="6"/>
      <c r="J39" s="6"/>
      <c r="K39" s="6" t="str">
        <f t="shared" si="3"/>
        <v>尤尼丝</v>
      </c>
      <c r="L39" s="6" t="str">
        <f t="shared" si="4"/>
        <v>,艾琳</v>
      </c>
      <c r="M39" s="6" t="str">
        <f t="shared" si="5"/>
        <v/>
      </c>
      <c r="N39" s="6" t="str">
        <f t="shared" si="6"/>
        <v/>
      </c>
      <c r="O39" s="6" t="str">
        <f>VLOOKUP(Y39,映射!G:I,3,FALSE)&amp;"+"&amp;Z39&amp;"%"</f>
        <v>回避率+10%</v>
      </c>
      <c r="P39" s="6">
        <f>_xlfn.IFNA(VLOOKUP(G39,映射!$B:$C,2,FALSE),"")</f>
        <v>31</v>
      </c>
      <c r="Q39" s="6">
        <f>_xlfn.IFNA(VLOOKUP(H39,映射!$B:$C,2,FALSE),"")</f>
        <v>29</v>
      </c>
      <c r="R39" s="6" t="str">
        <f>_xlfn.IFNA(VLOOKUP(I39,映射!$B:$C,2,FALSE),"")</f>
        <v/>
      </c>
      <c r="S39" s="6" t="str">
        <f>_xlfn.IFNA(VLOOKUP(J39,映射!$B:$C,2,FALSE),"")</f>
        <v/>
      </c>
      <c r="T39" s="6">
        <f t="shared" si="7"/>
        <v>31</v>
      </c>
      <c r="U39" s="6" t="str">
        <f t="shared" si="8"/>
        <v>,29</v>
      </c>
      <c r="V39" s="6" t="str">
        <f t="shared" si="9"/>
        <v/>
      </c>
      <c r="W39" s="6" t="str">
        <f t="shared" si="10"/>
        <v/>
      </c>
      <c r="X39" s="6" t="str">
        <f t="shared" si="11"/>
        <v>31,29</v>
      </c>
      <c r="Y39" s="6" t="s">
        <v>251</v>
      </c>
      <c r="Z39" s="6">
        <f>VLOOKUP(Y39,映射!L:M,2,FALSE)</f>
        <v>10</v>
      </c>
      <c r="AA39" s="6"/>
      <c r="AB39" s="6" t="str">
        <f>_xlfn.IFNA(VLOOKUP(AA39,映射!L:M,2,FALSE),"")</f>
        <v/>
      </c>
      <c r="AC39" s="6"/>
      <c r="AD39" s="6" t="str">
        <f>_xlfn.IFNA(VLOOKUP(AC39,映射!L:M,2,FALSE),"")</f>
        <v/>
      </c>
      <c r="AE39" s="6" t="str">
        <f>VLOOKUP(Y39,映射!G:H,2,FALSE)&amp;Z39</f>
        <v>MIS:10</v>
      </c>
      <c r="AF39" s="6" t="str">
        <f>_xlfn.IFNA("|"&amp;VLOOKUP(AA39,映射!G:H,2,FALSE)&amp;AB39,"")</f>
        <v/>
      </c>
      <c r="AG39" s="6" t="str">
        <f>_xlfn.IFNA("|"&amp;VLOOKUP(AC39,映射!G:H,2,FALSE)&amp;AD39,"")</f>
        <v/>
      </c>
      <c r="AH39" s="6" t="str">
        <f t="shared" si="12"/>
        <v>MIS:10</v>
      </c>
      <c r="AJ39" s="6"/>
    </row>
    <row r="40" spans="1:36" x14ac:dyDescent="0.15">
      <c r="A40">
        <v>32</v>
      </c>
      <c r="B40">
        <f t="shared" si="14"/>
        <v>2</v>
      </c>
      <c r="C40">
        <f t="shared" si="13"/>
        <v>31</v>
      </c>
      <c r="D40" s="6" t="str">
        <f>VLOOKUP(C40,映射!A:B,2,FALSE)</f>
        <v>尤尼丝</v>
      </c>
      <c r="E40" s="9" t="str">
        <f t="shared" si="2"/>
        <v>尤尼丝羁绊2</v>
      </c>
      <c r="F40" s="6" t="s">
        <v>147</v>
      </c>
      <c r="G40" t="s">
        <v>220</v>
      </c>
      <c r="H40" t="s">
        <v>101</v>
      </c>
      <c r="I40" s="6"/>
      <c r="J40" s="6"/>
      <c r="K40" s="6" t="str">
        <f t="shared" si="3"/>
        <v>尤尼丝</v>
      </c>
      <c r="L40" s="6" t="str">
        <f t="shared" si="4"/>
        <v>,艾德蒙</v>
      </c>
      <c r="M40" s="6" t="str">
        <f t="shared" si="5"/>
        <v/>
      </c>
      <c r="N40" s="6" t="str">
        <f t="shared" si="6"/>
        <v/>
      </c>
      <c r="O40" s="6" t="str">
        <f>VLOOKUP(Y40,映射!G:I,3,FALSE)&amp;"+"&amp;Z40&amp;"%"</f>
        <v>连击率+10%</v>
      </c>
      <c r="P40" s="6">
        <f>_xlfn.IFNA(VLOOKUP(G40,映射!$B:$C,2,FALSE),"")</f>
        <v>31</v>
      </c>
      <c r="Q40" s="6">
        <f>_xlfn.IFNA(VLOOKUP(H40,映射!$B:$C,2,FALSE),"")</f>
        <v>24</v>
      </c>
      <c r="R40" s="6" t="str">
        <f>_xlfn.IFNA(VLOOKUP(I40,映射!$B:$C,2,FALSE),"")</f>
        <v/>
      </c>
      <c r="S40" s="6" t="str">
        <f>_xlfn.IFNA(VLOOKUP(J40,映射!$B:$C,2,FALSE),"")</f>
        <v/>
      </c>
      <c r="T40" s="6">
        <f t="shared" si="7"/>
        <v>31</v>
      </c>
      <c r="U40" s="6" t="str">
        <f t="shared" si="8"/>
        <v>,24</v>
      </c>
      <c r="V40" s="6" t="str">
        <f t="shared" si="9"/>
        <v/>
      </c>
      <c r="W40" s="6" t="str">
        <f t="shared" si="10"/>
        <v/>
      </c>
      <c r="X40" s="6" t="str">
        <f t="shared" si="11"/>
        <v>31,24</v>
      </c>
      <c r="Y40" s="6" t="s">
        <v>257</v>
      </c>
      <c r="Z40" s="6">
        <f>VLOOKUP(Y40,映射!L:M,2,FALSE)</f>
        <v>10</v>
      </c>
      <c r="AA40" s="6"/>
      <c r="AB40" s="6" t="str">
        <f>_xlfn.IFNA(VLOOKUP(AA40,映射!L:M,2,FALSE),"")</f>
        <v/>
      </c>
      <c r="AC40" s="6"/>
      <c r="AD40" s="6" t="str">
        <f>_xlfn.IFNA(VLOOKUP(AC40,映射!L:M,2,FALSE),"")</f>
        <v/>
      </c>
      <c r="AE40" s="6" t="str">
        <f>VLOOKUP(Y40,映射!G:H,2,FALSE)&amp;Z40</f>
        <v>COB:10</v>
      </c>
      <c r="AF40" s="6" t="str">
        <f>_xlfn.IFNA("|"&amp;VLOOKUP(AA40,映射!G:H,2,FALSE)&amp;AB40,"")</f>
        <v/>
      </c>
      <c r="AG40" s="6" t="str">
        <f>_xlfn.IFNA("|"&amp;VLOOKUP(AC40,映射!G:H,2,FALSE)&amp;AD40,"")</f>
        <v/>
      </c>
      <c r="AH40" s="6" t="str">
        <f t="shared" si="12"/>
        <v>COB:10</v>
      </c>
      <c r="AJ40" s="6"/>
    </row>
    <row r="41" spans="1:36" x14ac:dyDescent="0.15">
      <c r="A41">
        <v>33</v>
      </c>
      <c r="B41">
        <f t="shared" si="14"/>
        <v>3</v>
      </c>
      <c r="C41">
        <f t="shared" si="13"/>
        <v>31</v>
      </c>
      <c r="D41" s="6" t="str">
        <f>VLOOKUP(C41,映射!A:B,2,FALSE)</f>
        <v>尤尼丝</v>
      </c>
      <c r="E41" s="9" t="str">
        <f t="shared" si="2"/>
        <v>尤尼丝羁绊3</v>
      </c>
      <c r="F41" s="6" t="s">
        <v>148</v>
      </c>
      <c r="G41" t="s">
        <v>220</v>
      </c>
      <c r="H41" t="s">
        <v>98</v>
      </c>
      <c r="I41" s="6"/>
      <c r="J41" s="6"/>
      <c r="K41" s="6" t="str">
        <f t="shared" si="3"/>
        <v>尤尼丝</v>
      </c>
      <c r="L41" s="6" t="str">
        <f t="shared" si="4"/>
        <v>,伊芙</v>
      </c>
      <c r="M41" s="6" t="str">
        <f t="shared" si="5"/>
        <v/>
      </c>
      <c r="N41" s="6" t="str">
        <f t="shared" si="6"/>
        <v/>
      </c>
      <c r="O41" s="6" t="str">
        <f>VLOOKUP(Y41,映射!G:I,3,FALSE)&amp;"+"&amp;Z41&amp;"%"</f>
        <v>反击率+10%</v>
      </c>
      <c r="P41" s="6">
        <f>_xlfn.IFNA(VLOOKUP(G41,映射!$B:$C,2,FALSE),"")</f>
        <v>31</v>
      </c>
      <c r="Q41" s="6">
        <f>_xlfn.IFNA(VLOOKUP(H41,映射!$B:$C,2,FALSE),"")</f>
        <v>28</v>
      </c>
      <c r="R41" s="6" t="str">
        <f>_xlfn.IFNA(VLOOKUP(I41,映射!$B:$C,2,FALSE),"")</f>
        <v/>
      </c>
      <c r="S41" s="6" t="str">
        <f>_xlfn.IFNA(VLOOKUP(J41,映射!$B:$C,2,FALSE),"")</f>
        <v/>
      </c>
      <c r="T41" s="6">
        <f t="shared" si="7"/>
        <v>31</v>
      </c>
      <c r="U41" s="6" t="str">
        <f t="shared" si="8"/>
        <v>,28</v>
      </c>
      <c r="V41" s="6" t="str">
        <f t="shared" si="9"/>
        <v/>
      </c>
      <c r="W41" s="6" t="str">
        <f t="shared" si="10"/>
        <v/>
      </c>
      <c r="X41" s="6" t="str">
        <f t="shared" si="11"/>
        <v>31,28</v>
      </c>
      <c r="Y41" s="6" t="s">
        <v>255</v>
      </c>
      <c r="Z41" s="6">
        <f>VLOOKUP(Y41,映射!L:M,2,FALSE)</f>
        <v>10</v>
      </c>
      <c r="AA41" s="6"/>
      <c r="AB41" s="6" t="str">
        <f>_xlfn.IFNA(VLOOKUP(AA41,映射!L:M,2,FALSE),"")</f>
        <v/>
      </c>
      <c r="AC41" s="6"/>
      <c r="AD41" s="6" t="str">
        <f>_xlfn.IFNA(VLOOKUP(AC41,映射!L:M,2,FALSE),"")</f>
        <v/>
      </c>
      <c r="AE41" s="6" t="str">
        <f>VLOOKUP(Y41,映射!G:H,2,FALSE)&amp;Z41</f>
        <v>COT:10</v>
      </c>
      <c r="AF41" s="6" t="str">
        <f>_xlfn.IFNA("|"&amp;VLOOKUP(AA41,映射!G:H,2,FALSE)&amp;AB41,"")</f>
        <v/>
      </c>
      <c r="AG41" s="6" t="str">
        <f>_xlfn.IFNA("|"&amp;VLOOKUP(AC41,映射!G:H,2,FALSE)&amp;AD41,"")</f>
        <v/>
      </c>
      <c r="AH41" s="6" t="str">
        <f t="shared" si="12"/>
        <v>COT:10</v>
      </c>
      <c r="AJ41" s="6"/>
    </row>
    <row r="42" spans="1:36" x14ac:dyDescent="0.15">
      <c r="A42">
        <v>34</v>
      </c>
      <c r="B42">
        <f t="shared" si="14"/>
        <v>1</v>
      </c>
      <c r="C42">
        <f t="shared" si="13"/>
        <v>32</v>
      </c>
      <c r="D42" s="6" t="str">
        <f>VLOOKUP(C42,映射!A:B,2,FALSE)</f>
        <v>尼尔斯</v>
      </c>
      <c r="E42" s="9" t="str">
        <f t="shared" si="2"/>
        <v>尼尔斯羁绊1</v>
      </c>
      <c r="F42" s="6" t="s">
        <v>149</v>
      </c>
      <c r="G42" t="s">
        <v>37</v>
      </c>
      <c r="H42" t="s">
        <v>36</v>
      </c>
      <c r="I42" s="6"/>
      <c r="J42" s="6"/>
      <c r="K42" s="6" t="str">
        <f t="shared" si="3"/>
        <v>尼尔斯</v>
      </c>
      <c r="L42" s="6" t="str">
        <f t="shared" si="4"/>
        <v>,麦克白</v>
      </c>
      <c r="M42" s="6" t="str">
        <f t="shared" si="5"/>
        <v/>
      </c>
      <c r="N42" s="6" t="str">
        <f t="shared" si="6"/>
        <v/>
      </c>
      <c r="O42" s="6" t="str">
        <f>VLOOKUP(Y42,映射!G:I,3,FALSE)&amp;"+"&amp;Z42&amp;"%"</f>
        <v>攻击+10%</v>
      </c>
      <c r="P42" s="6">
        <f>_xlfn.IFNA(VLOOKUP(G42,映射!$B:$C,2,FALSE),"")</f>
        <v>32</v>
      </c>
      <c r="Q42" s="6">
        <f>_xlfn.IFNA(VLOOKUP(H42,映射!$B:$C,2,FALSE),"")</f>
        <v>40</v>
      </c>
      <c r="R42" s="6" t="str">
        <f>_xlfn.IFNA(VLOOKUP(I42,映射!$B:$C,2,FALSE),"")</f>
        <v/>
      </c>
      <c r="S42" s="6" t="str">
        <f>_xlfn.IFNA(VLOOKUP(J42,映射!$B:$C,2,FALSE),"")</f>
        <v/>
      </c>
      <c r="T42" s="6">
        <f t="shared" si="7"/>
        <v>32</v>
      </c>
      <c r="U42" s="6" t="str">
        <f t="shared" si="8"/>
        <v>,40</v>
      </c>
      <c r="V42" s="6" t="str">
        <f t="shared" si="9"/>
        <v/>
      </c>
      <c r="W42" s="6" t="str">
        <f t="shared" si="10"/>
        <v/>
      </c>
      <c r="X42" s="6" t="str">
        <f t="shared" si="11"/>
        <v>32,40</v>
      </c>
      <c r="Y42" s="6" t="s">
        <v>273</v>
      </c>
      <c r="Z42" s="6">
        <f>VLOOKUP(Y42,映射!L:M,2,FALSE)</f>
        <v>10</v>
      </c>
      <c r="AA42" s="6"/>
      <c r="AB42" s="6" t="str">
        <f>_xlfn.IFNA(VLOOKUP(AA42,映射!L:M,2,FALSE),"")</f>
        <v/>
      </c>
      <c r="AC42" s="6"/>
      <c r="AD42" s="6" t="str">
        <f>_xlfn.IFNA(VLOOKUP(AC42,映射!L:M,2,FALSE),"")</f>
        <v/>
      </c>
      <c r="AE42" s="6" t="str">
        <f>VLOOKUP(Y42,映射!G:H,2,FALSE)&amp;Z42</f>
        <v>ATK_P:10</v>
      </c>
      <c r="AF42" s="6" t="str">
        <f>_xlfn.IFNA("|"&amp;VLOOKUP(AA42,映射!G:H,2,FALSE)&amp;AB42,"")</f>
        <v/>
      </c>
      <c r="AG42" s="6" t="str">
        <f>_xlfn.IFNA("|"&amp;VLOOKUP(AC42,映射!G:H,2,FALSE)&amp;AD42,"")</f>
        <v/>
      </c>
      <c r="AH42" s="6" t="str">
        <f t="shared" si="12"/>
        <v>ATK_P:10</v>
      </c>
      <c r="AJ42" s="6"/>
    </row>
    <row r="43" spans="1:36" x14ac:dyDescent="0.15">
      <c r="A43">
        <v>35</v>
      </c>
      <c r="B43">
        <f t="shared" si="14"/>
        <v>2</v>
      </c>
      <c r="C43">
        <f t="shared" si="13"/>
        <v>32</v>
      </c>
      <c r="D43" s="6" t="str">
        <f>VLOOKUP(C43,映射!A:B,2,FALSE)</f>
        <v>尼尔斯</v>
      </c>
      <c r="E43" s="9" t="str">
        <f t="shared" si="2"/>
        <v>尼尔斯羁绊2</v>
      </c>
      <c r="F43" s="6" t="s">
        <v>150</v>
      </c>
      <c r="G43" t="s">
        <v>37</v>
      </c>
      <c r="H43" t="s">
        <v>99</v>
      </c>
      <c r="I43" s="6"/>
      <c r="J43" s="6"/>
      <c r="K43" s="6" t="str">
        <f t="shared" si="3"/>
        <v>尼尔斯</v>
      </c>
      <c r="L43" s="6" t="str">
        <f t="shared" si="4"/>
        <v>,尤朵拉</v>
      </c>
      <c r="M43" s="6" t="str">
        <f t="shared" si="5"/>
        <v/>
      </c>
      <c r="N43" s="6" t="str">
        <f t="shared" si="6"/>
        <v/>
      </c>
      <c r="O43" s="6" t="str">
        <f>VLOOKUP(Y43,映射!G:I,3,FALSE)&amp;"+"&amp;Z43&amp;"%"</f>
        <v>连击率+10%</v>
      </c>
      <c r="P43" s="6">
        <f>_xlfn.IFNA(VLOOKUP(G43,映射!$B:$C,2,FALSE),"")</f>
        <v>32</v>
      </c>
      <c r="Q43" s="6">
        <f>_xlfn.IFNA(VLOOKUP(H43,映射!$B:$C,2,FALSE),"")</f>
        <v>22</v>
      </c>
      <c r="R43" s="6" t="str">
        <f>_xlfn.IFNA(VLOOKUP(I43,映射!$B:$C,2,FALSE),"")</f>
        <v/>
      </c>
      <c r="S43" s="6" t="str">
        <f>_xlfn.IFNA(VLOOKUP(J43,映射!$B:$C,2,FALSE),"")</f>
        <v/>
      </c>
      <c r="T43" s="6">
        <f t="shared" si="7"/>
        <v>32</v>
      </c>
      <c r="U43" s="6" t="str">
        <f t="shared" si="8"/>
        <v>,22</v>
      </c>
      <c r="V43" s="6" t="str">
        <f t="shared" si="9"/>
        <v/>
      </c>
      <c r="W43" s="6" t="str">
        <f t="shared" si="10"/>
        <v/>
      </c>
      <c r="X43" s="6" t="str">
        <f t="shared" si="11"/>
        <v>32,22</v>
      </c>
      <c r="Y43" s="6" t="s">
        <v>257</v>
      </c>
      <c r="Z43" s="6">
        <f>VLOOKUP(Y43,映射!L:M,2,FALSE)</f>
        <v>10</v>
      </c>
      <c r="AA43" s="6"/>
      <c r="AB43" s="6" t="str">
        <f>_xlfn.IFNA(VLOOKUP(AA43,映射!L:M,2,FALSE),"")</f>
        <v/>
      </c>
      <c r="AC43" s="6"/>
      <c r="AD43" s="6" t="str">
        <f>_xlfn.IFNA(VLOOKUP(AC43,映射!L:M,2,FALSE),"")</f>
        <v/>
      </c>
      <c r="AE43" s="6" t="str">
        <f>VLOOKUP(Y43,映射!G:H,2,FALSE)&amp;Z43</f>
        <v>COB:10</v>
      </c>
      <c r="AF43" s="6" t="str">
        <f>_xlfn.IFNA("|"&amp;VLOOKUP(AA43,映射!G:H,2,FALSE)&amp;AB43,"")</f>
        <v/>
      </c>
      <c r="AG43" s="6" t="str">
        <f>_xlfn.IFNA("|"&amp;VLOOKUP(AC43,映射!G:H,2,FALSE)&amp;AD43,"")</f>
        <v/>
      </c>
      <c r="AH43" s="6" t="str">
        <f t="shared" si="12"/>
        <v>COB:10</v>
      </c>
      <c r="AJ43" s="6"/>
    </row>
    <row r="44" spans="1:36" x14ac:dyDescent="0.15">
      <c r="A44">
        <v>36</v>
      </c>
      <c r="B44">
        <f t="shared" si="14"/>
        <v>3</v>
      </c>
      <c r="C44">
        <f t="shared" si="13"/>
        <v>32</v>
      </c>
      <c r="D44" s="6" t="str">
        <f>VLOOKUP(C44,映射!A:B,2,FALSE)</f>
        <v>尼尔斯</v>
      </c>
      <c r="E44" s="9" t="str">
        <f t="shared" si="2"/>
        <v>尼尔斯羁绊3</v>
      </c>
      <c r="F44" s="6" t="s">
        <v>151</v>
      </c>
      <c r="G44" t="s">
        <v>37</v>
      </c>
      <c r="H44" t="s">
        <v>95</v>
      </c>
      <c r="I44" s="6"/>
      <c r="J44" s="6"/>
      <c r="K44" s="6" t="str">
        <f t="shared" si="3"/>
        <v>尼尔斯</v>
      </c>
      <c r="L44" s="6" t="str">
        <f t="shared" si="4"/>
        <v>,伊西多</v>
      </c>
      <c r="M44" s="6" t="str">
        <f t="shared" si="5"/>
        <v/>
      </c>
      <c r="N44" s="6" t="str">
        <f t="shared" si="6"/>
        <v/>
      </c>
      <c r="O44" s="6" t="str">
        <f>VLOOKUP(Y44,映射!G:I,3,FALSE)&amp;"+"&amp;Z44&amp;"%"</f>
        <v>攻击+10%</v>
      </c>
      <c r="P44" s="6">
        <f>_xlfn.IFNA(VLOOKUP(G44,映射!$B:$C,2,FALSE),"")</f>
        <v>32</v>
      </c>
      <c r="Q44" s="6">
        <f>_xlfn.IFNA(VLOOKUP(H44,映射!$B:$C,2,FALSE),"")</f>
        <v>37</v>
      </c>
      <c r="R44" s="6" t="str">
        <f>_xlfn.IFNA(VLOOKUP(I44,映射!$B:$C,2,FALSE),"")</f>
        <v/>
      </c>
      <c r="S44" s="6" t="str">
        <f>_xlfn.IFNA(VLOOKUP(J44,映射!$B:$C,2,FALSE),"")</f>
        <v/>
      </c>
      <c r="T44" s="6">
        <f t="shared" si="7"/>
        <v>32</v>
      </c>
      <c r="U44" s="6" t="str">
        <f t="shared" si="8"/>
        <v>,37</v>
      </c>
      <c r="V44" s="6" t="str">
        <f t="shared" si="9"/>
        <v/>
      </c>
      <c r="W44" s="6" t="str">
        <f t="shared" si="10"/>
        <v/>
      </c>
      <c r="X44" s="6" t="str">
        <f t="shared" si="11"/>
        <v>32,37</v>
      </c>
      <c r="Y44" s="6" t="s">
        <v>273</v>
      </c>
      <c r="Z44" s="6">
        <f>VLOOKUP(Y44,映射!L:M,2,FALSE)</f>
        <v>10</v>
      </c>
      <c r="AA44" s="6"/>
      <c r="AB44" s="6" t="str">
        <f>_xlfn.IFNA(VLOOKUP(AA44,映射!L:M,2,FALSE),"")</f>
        <v/>
      </c>
      <c r="AC44" s="6"/>
      <c r="AD44" s="6" t="str">
        <f>_xlfn.IFNA(VLOOKUP(AC44,映射!L:M,2,FALSE),"")</f>
        <v/>
      </c>
      <c r="AE44" s="6" t="str">
        <f>VLOOKUP(Y44,映射!G:H,2,FALSE)&amp;Z44</f>
        <v>ATK_P:10</v>
      </c>
      <c r="AF44" s="6" t="str">
        <f>_xlfn.IFNA("|"&amp;VLOOKUP(AA44,映射!G:H,2,FALSE)&amp;AB44,"")</f>
        <v/>
      </c>
      <c r="AG44" s="6" t="str">
        <f>_xlfn.IFNA("|"&amp;VLOOKUP(AC44,映射!G:H,2,FALSE)&amp;AD44,"")</f>
        <v/>
      </c>
      <c r="AH44" s="6" t="str">
        <f t="shared" si="12"/>
        <v>ATK_P:10</v>
      </c>
      <c r="AJ44" s="6"/>
    </row>
    <row r="45" spans="1:36" x14ac:dyDescent="0.15">
      <c r="A45">
        <v>37</v>
      </c>
      <c r="B45">
        <f t="shared" si="14"/>
        <v>1</v>
      </c>
      <c r="C45">
        <f t="shared" si="13"/>
        <v>33</v>
      </c>
      <c r="D45" s="6" t="str">
        <f>VLOOKUP(C45,映射!A:B,2,FALSE)</f>
        <v>柯拉</v>
      </c>
      <c r="E45" s="9" t="str">
        <f t="shared" si="2"/>
        <v>柯拉羁绊1</v>
      </c>
      <c r="F45" s="6" t="s">
        <v>152</v>
      </c>
      <c r="G45" t="s">
        <v>224</v>
      </c>
      <c r="H45" t="s">
        <v>89</v>
      </c>
      <c r="I45" s="6"/>
      <c r="J45" s="6"/>
      <c r="K45" s="6" t="str">
        <f t="shared" si="3"/>
        <v>柯拉</v>
      </c>
      <c r="L45" s="6" t="str">
        <f t="shared" si="4"/>
        <v>,碧翠丝</v>
      </c>
      <c r="M45" s="6" t="str">
        <f t="shared" si="5"/>
        <v/>
      </c>
      <c r="N45" s="6" t="str">
        <f t="shared" si="6"/>
        <v/>
      </c>
      <c r="O45" s="6" t="str">
        <f>VLOOKUP(Y45,映射!G:I,3,FALSE)&amp;"+"&amp;Z45&amp;"%"</f>
        <v>格挡率+10%</v>
      </c>
      <c r="P45" s="6">
        <f>_xlfn.IFNA(VLOOKUP(G45,映射!$B:$C,2,FALSE),"")</f>
        <v>33</v>
      </c>
      <c r="Q45" s="6">
        <f>_xlfn.IFNA(VLOOKUP(H45,映射!$B:$C,2,FALSE),"")</f>
        <v>30</v>
      </c>
      <c r="R45" s="6" t="str">
        <f>_xlfn.IFNA(VLOOKUP(I45,映射!$B:$C,2,FALSE),"")</f>
        <v/>
      </c>
      <c r="S45" s="6" t="str">
        <f>_xlfn.IFNA(VLOOKUP(J45,映射!$B:$C,2,FALSE),"")</f>
        <v/>
      </c>
      <c r="T45" s="6">
        <f t="shared" si="7"/>
        <v>33</v>
      </c>
      <c r="U45" s="6" t="str">
        <f t="shared" si="8"/>
        <v>,30</v>
      </c>
      <c r="V45" s="6" t="str">
        <f t="shared" si="9"/>
        <v/>
      </c>
      <c r="W45" s="6" t="str">
        <f t="shared" si="10"/>
        <v/>
      </c>
      <c r="X45" s="6" t="str">
        <f t="shared" si="11"/>
        <v>33,30</v>
      </c>
      <c r="Y45" s="6" t="s">
        <v>253</v>
      </c>
      <c r="Z45" s="6">
        <f>VLOOKUP(Y45,映射!L:M,2,FALSE)</f>
        <v>10</v>
      </c>
      <c r="AA45" s="6"/>
      <c r="AB45" s="6" t="str">
        <f>_xlfn.IFNA(VLOOKUP(AA45,映射!L:M,2,FALSE),"")</f>
        <v/>
      </c>
      <c r="AC45" s="6"/>
      <c r="AD45" s="6" t="str">
        <f>_xlfn.IFNA(VLOOKUP(AC45,映射!L:M,2,FALSE),"")</f>
        <v/>
      </c>
      <c r="AE45" s="6" t="str">
        <f>VLOOKUP(Y45,映射!G:H,2,FALSE)&amp;Z45</f>
        <v>BOK:10</v>
      </c>
      <c r="AF45" s="6" t="str">
        <f>_xlfn.IFNA("|"&amp;VLOOKUP(AA45,映射!G:H,2,FALSE)&amp;AB45,"")</f>
        <v/>
      </c>
      <c r="AG45" s="6" t="str">
        <f>_xlfn.IFNA("|"&amp;VLOOKUP(AC45,映射!G:H,2,FALSE)&amp;AD45,"")</f>
        <v/>
      </c>
      <c r="AH45" s="6" t="str">
        <f t="shared" si="12"/>
        <v>BOK:10</v>
      </c>
      <c r="AJ45" s="6"/>
    </row>
    <row r="46" spans="1:36" x14ac:dyDescent="0.15">
      <c r="A46">
        <v>38</v>
      </c>
      <c r="B46">
        <f t="shared" si="14"/>
        <v>2</v>
      </c>
      <c r="C46">
        <f t="shared" si="13"/>
        <v>33</v>
      </c>
      <c r="D46" s="6" t="str">
        <f>VLOOKUP(C46,映射!A:B,2,FALSE)</f>
        <v>柯拉</v>
      </c>
      <c r="E46" s="9" t="str">
        <f t="shared" si="2"/>
        <v>柯拉羁绊2</v>
      </c>
      <c r="F46" s="6" t="s">
        <v>153</v>
      </c>
      <c r="G46" t="s">
        <v>224</v>
      </c>
      <c r="H46" t="s">
        <v>99</v>
      </c>
      <c r="I46" s="6"/>
      <c r="J46" s="6"/>
      <c r="K46" s="6" t="str">
        <f t="shared" si="3"/>
        <v>柯拉</v>
      </c>
      <c r="L46" s="6" t="str">
        <f t="shared" si="4"/>
        <v>,尤朵拉</v>
      </c>
      <c r="M46" s="6" t="str">
        <f t="shared" si="5"/>
        <v/>
      </c>
      <c r="N46" s="6" t="str">
        <f t="shared" si="6"/>
        <v/>
      </c>
      <c r="O46" s="6" t="str">
        <f>VLOOKUP(Y46,映射!G:I,3,FALSE)&amp;"+"&amp;Z46&amp;"%"</f>
        <v>回避率+10%</v>
      </c>
      <c r="P46" s="6">
        <f>_xlfn.IFNA(VLOOKUP(G46,映射!$B:$C,2,FALSE),"")</f>
        <v>33</v>
      </c>
      <c r="Q46" s="6">
        <f>_xlfn.IFNA(VLOOKUP(H46,映射!$B:$C,2,FALSE),"")</f>
        <v>22</v>
      </c>
      <c r="R46" s="6" t="str">
        <f>_xlfn.IFNA(VLOOKUP(I46,映射!$B:$C,2,FALSE),"")</f>
        <v/>
      </c>
      <c r="S46" s="6" t="str">
        <f>_xlfn.IFNA(VLOOKUP(J46,映射!$B:$C,2,FALSE),"")</f>
        <v/>
      </c>
      <c r="T46" s="6">
        <f t="shared" si="7"/>
        <v>33</v>
      </c>
      <c r="U46" s="6" t="str">
        <f t="shared" si="8"/>
        <v>,22</v>
      </c>
      <c r="V46" s="6" t="str">
        <f t="shared" si="9"/>
        <v/>
      </c>
      <c r="W46" s="6" t="str">
        <f t="shared" si="10"/>
        <v/>
      </c>
      <c r="X46" s="6" t="str">
        <f t="shared" si="11"/>
        <v>33,22</v>
      </c>
      <c r="Y46" s="6" t="s">
        <v>251</v>
      </c>
      <c r="Z46" s="6">
        <f>VLOOKUP(Y46,映射!L:M,2,FALSE)</f>
        <v>10</v>
      </c>
      <c r="AA46" s="6"/>
      <c r="AB46" s="6" t="str">
        <f>_xlfn.IFNA(VLOOKUP(AA46,映射!L:M,2,FALSE),"")</f>
        <v/>
      </c>
      <c r="AC46" s="6"/>
      <c r="AD46" s="6" t="str">
        <f>_xlfn.IFNA(VLOOKUP(AC46,映射!L:M,2,FALSE),"")</f>
        <v/>
      </c>
      <c r="AE46" s="6" t="str">
        <f>VLOOKUP(Y46,映射!G:H,2,FALSE)&amp;Z46</f>
        <v>MIS:10</v>
      </c>
      <c r="AF46" s="6" t="str">
        <f>_xlfn.IFNA("|"&amp;VLOOKUP(AA46,映射!G:H,2,FALSE)&amp;AB46,"")</f>
        <v/>
      </c>
      <c r="AG46" s="6" t="str">
        <f>_xlfn.IFNA("|"&amp;VLOOKUP(AC46,映射!G:H,2,FALSE)&amp;AD46,"")</f>
        <v/>
      </c>
      <c r="AH46" s="6" t="str">
        <f t="shared" si="12"/>
        <v>MIS:10</v>
      </c>
      <c r="AJ46" s="6"/>
    </row>
    <row r="47" spans="1:36" x14ac:dyDescent="0.15">
      <c r="A47">
        <v>39</v>
      </c>
      <c r="B47">
        <f t="shared" si="14"/>
        <v>3</v>
      </c>
      <c r="C47">
        <f t="shared" si="13"/>
        <v>33</v>
      </c>
      <c r="D47" s="6" t="str">
        <f>VLOOKUP(C47,映射!A:B,2,FALSE)</f>
        <v>柯拉</v>
      </c>
      <c r="E47" s="9" t="str">
        <f t="shared" si="2"/>
        <v>柯拉羁绊3</v>
      </c>
      <c r="F47" s="6" t="s">
        <v>154</v>
      </c>
      <c r="G47" t="s">
        <v>224</v>
      </c>
      <c r="H47" t="s">
        <v>94</v>
      </c>
      <c r="I47" s="6"/>
      <c r="J47" s="6"/>
      <c r="K47" s="6" t="str">
        <f t="shared" si="3"/>
        <v>柯拉</v>
      </c>
      <c r="L47" s="6" t="str">
        <f t="shared" si="4"/>
        <v>,霍尔</v>
      </c>
      <c r="M47" s="6" t="str">
        <f t="shared" si="5"/>
        <v/>
      </c>
      <c r="N47" s="6" t="str">
        <f t="shared" si="6"/>
        <v/>
      </c>
      <c r="O47" s="6" t="str">
        <f>VLOOKUP(Y47,映射!G:I,3,FALSE)&amp;"+"&amp;Z47&amp;"%"</f>
        <v>回避率+10%</v>
      </c>
      <c r="P47" s="6">
        <f>_xlfn.IFNA(VLOOKUP(G47,映射!$B:$C,2,FALSE),"")</f>
        <v>33</v>
      </c>
      <c r="Q47" s="6">
        <f>_xlfn.IFNA(VLOOKUP(H47,映射!$B:$C,2,FALSE),"")</f>
        <v>35</v>
      </c>
      <c r="R47" s="6" t="str">
        <f>_xlfn.IFNA(VLOOKUP(I47,映射!$B:$C,2,FALSE),"")</f>
        <v/>
      </c>
      <c r="S47" s="6" t="str">
        <f>_xlfn.IFNA(VLOOKUP(J47,映射!$B:$C,2,FALSE),"")</f>
        <v/>
      </c>
      <c r="T47" s="6">
        <f t="shared" si="7"/>
        <v>33</v>
      </c>
      <c r="U47" s="6" t="str">
        <f t="shared" si="8"/>
        <v>,35</v>
      </c>
      <c r="V47" s="6" t="str">
        <f t="shared" si="9"/>
        <v/>
      </c>
      <c r="W47" s="6" t="str">
        <f t="shared" si="10"/>
        <v/>
      </c>
      <c r="X47" s="6" t="str">
        <f t="shared" si="11"/>
        <v>33,35</v>
      </c>
      <c r="Y47" s="6" t="s">
        <v>251</v>
      </c>
      <c r="Z47" s="6">
        <f>VLOOKUP(Y47,映射!L:M,2,FALSE)</f>
        <v>10</v>
      </c>
      <c r="AA47" s="6"/>
      <c r="AB47" s="6" t="str">
        <f>_xlfn.IFNA(VLOOKUP(AA47,映射!L:M,2,FALSE),"")</f>
        <v/>
      </c>
      <c r="AC47" s="6"/>
      <c r="AD47" s="6" t="str">
        <f>_xlfn.IFNA(VLOOKUP(AC47,映射!L:M,2,FALSE),"")</f>
        <v/>
      </c>
      <c r="AE47" s="6" t="str">
        <f>VLOOKUP(Y47,映射!G:H,2,FALSE)&amp;Z47</f>
        <v>MIS:10</v>
      </c>
      <c r="AF47" s="6" t="str">
        <f>_xlfn.IFNA("|"&amp;VLOOKUP(AA47,映射!G:H,2,FALSE)&amp;AB47,"")</f>
        <v/>
      </c>
      <c r="AG47" s="6" t="str">
        <f>_xlfn.IFNA("|"&amp;VLOOKUP(AC47,映射!G:H,2,FALSE)&amp;AD47,"")</f>
        <v/>
      </c>
      <c r="AH47" s="6" t="str">
        <f t="shared" si="12"/>
        <v>MIS:10</v>
      </c>
      <c r="AJ47" s="6"/>
    </row>
    <row r="48" spans="1:36" x14ac:dyDescent="0.15">
      <c r="A48">
        <v>40</v>
      </c>
      <c r="B48">
        <f t="shared" si="14"/>
        <v>1</v>
      </c>
      <c r="C48">
        <f t="shared" si="13"/>
        <v>34</v>
      </c>
      <c r="D48" s="6" t="str">
        <f>VLOOKUP(C48,映射!A:B,2,FALSE)</f>
        <v>珍妮芙</v>
      </c>
      <c r="E48" s="9" t="str">
        <f t="shared" si="2"/>
        <v>珍妮芙羁绊1</v>
      </c>
      <c r="F48" s="6" t="s">
        <v>155</v>
      </c>
      <c r="G48" t="s">
        <v>226</v>
      </c>
      <c r="H48" t="s">
        <v>78</v>
      </c>
      <c r="I48" s="6"/>
      <c r="J48" s="6"/>
      <c r="K48" s="6" t="str">
        <f t="shared" si="3"/>
        <v>珍妮芙</v>
      </c>
      <c r="L48" s="6" t="str">
        <f t="shared" si="4"/>
        <v>,娜塔莎</v>
      </c>
      <c r="M48" s="6" t="str">
        <f t="shared" si="5"/>
        <v/>
      </c>
      <c r="N48" s="6" t="str">
        <f t="shared" si="6"/>
        <v/>
      </c>
      <c r="O48" s="6" t="str">
        <f>VLOOKUP(Y48,映射!G:I,3,FALSE)&amp;"+"&amp;Z48&amp;"%"</f>
        <v>连击率+10%</v>
      </c>
      <c r="P48" s="6">
        <f>_xlfn.IFNA(VLOOKUP(G48,映射!$B:$C,2,FALSE),"")</f>
        <v>34</v>
      </c>
      <c r="Q48" s="6">
        <f>_xlfn.IFNA(VLOOKUP(H48,映射!$B:$C,2,FALSE),"")</f>
        <v>38</v>
      </c>
      <c r="R48" s="6" t="str">
        <f>_xlfn.IFNA(VLOOKUP(I48,映射!$B:$C,2,FALSE),"")</f>
        <v/>
      </c>
      <c r="S48" s="6" t="str">
        <f>_xlfn.IFNA(VLOOKUP(J48,映射!$B:$C,2,FALSE),"")</f>
        <v/>
      </c>
      <c r="T48" s="6">
        <f t="shared" si="7"/>
        <v>34</v>
      </c>
      <c r="U48" s="6" t="str">
        <f t="shared" si="8"/>
        <v>,38</v>
      </c>
      <c r="V48" s="6" t="str">
        <f t="shared" si="9"/>
        <v/>
      </c>
      <c r="W48" s="6" t="str">
        <f t="shared" si="10"/>
        <v/>
      </c>
      <c r="X48" s="6" t="str">
        <f t="shared" si="11"/>
        <v>34,38</v>
      </c>
      <c r="Y48" s="6" t="s">
        <v>257</v>
      </c>
      <c r="Z48" s="6">
        <f>VLOOKUP(Y48,映射!L:M,2,FALSE)</f>
        <v>10</v>
      </c>
      <c r="AA48" s="6"/>
      <c r="AB48" s="6" t="str">
        <f>_xlfn.IFNA(VLOOKUP(AA48,映射!L:M,2,FALSE),"")</f>
        <v/>
      </c>
      <c r="AC48" s="6"/>
      <c r="AD48" s="6" t="str">
        <f>_xlfn.IFNA(VLOOKUP(AC48,映射!L:M,2,FALSE),"")</f>
        <v/>
      </c>
      <c r="AE48" s="6" t="str">
        <f>VLOOKUP(Y48,映射!G:H,2,FALSE)&amp;Z48</f>
        <v>COB:10</v>
      </c>
      <c r="AF48" s="6" t="str">
        <f>_xlfn.IFNA("|"&amp;VLOOKUP(AA48,映射!G:H,2,FALSE)&amp;AB48,"")</f>
        <v/>
      </c>
      <c r="AG48" s="6" t="str">
        <f>_xlfn.IFNA("|"&amp;VLOOKUP(AC48,映射!G:H,2,FALSE)&amp;AD48,"")</f>
        <v/>
      </c>
      <c r="AH48" s="6" t="str">
        <f t="shared" si="12"/>
        <v>COB:10</v>
      </c>
      <c r="AJ48" s="6"/>
    </row>
    <row r="49" spans="1:36" x14ac:dyDescent="0.15">
      <c r="A49">
        <v>41</v>
      </c>
      <c r="B49">
        <f t="shared" si="14"/>
        <v>2</v>
      </c>
      <c r="C49">
        <f t="shared" si="13"/>
        <v>34</v>
      </c>
      <c r="D49" s="6" t="str">
        <f>VLOOKUP(C49,映射!A:B,2,FALSE)</f>
        <v>珍妮芙</v>
      </c>
      <c r="E49" s="9" t="str">
        <f t="shared" si="2"/>
        <v>珍妮芙羁绊2</v>
      </c>
      <c r="F49" s="6" t="s">
        <v>156</v>
      </c>
      <c r="G49" t="s">
        <v>226</v>
      </c>
      <c r="H49" t="s">
        <v>79</v>
      </c>
      <c r="I49" s="6"/>
      <c r="J49" s="6"/>
      <c r="K49" s="6" t="str">
        <f t="shared" si="3"/>
        <v>珍妮芙</v>
      </c>
      <c r="L49" s="6" t="str">
        <f t="shared" si="4"/>
        <v>,国王</v>
      </c>
      <c r="M49" s="6" t="str">
        <f t="shared" si="5"/>
        <v/>
      </c>
      <c r="N49" s="6" t="str">
        <f t="shared" si="6"/>
        <v/>
      </c>
      <c r="O49" s="6" t="str">
        <f>VLOOKUP(Y49,映射!G:I,3,FALSE)&amp;"+"&amp;Z49&amp;"%"</f>
        <v>暴击率+10%</v>
      </c>
      <c r="P49" s="6">
        <f>_xlfn.IFNA(VLOOKUP(G49,映射!$B:$C,2,FALSE),"")</f>
        <v>34</v>
      </c>
      <c r="Q49" s="6">
        <f>_xlfn.IFNA(VLOOKUP(H49,映射!$B:$C,2,FALSE),"")</f>
        <v>36</v>
      </c>
      <c r="R49" s="6" t="str">
        <f>_xlfn.IFNA(VLOOKUP(I49,映射!$B:$C,2,FALSE),"")</f>
        <v/>
      </c>
      <c r="S49" s="6" t="str">
        <f>_xlfn.IFNA(VLOOKUP(J49,映射!$B:$C,2,FALSE),"")</f>
        <v/>
      </c>
      <c r="T49" s="6">
        <f t="shared" si="7"/>
        <v>34</v>
      </c>
      <c r="U49" s="6" t="str">
        <f t="shared" si="8"/>
        <v>,36</v>
      </c>
      <c r="V49" s="6" t="str">
        <f t="shared" si="9"/>
        <v/>
      </c>
      <c r="W49" s="6" t="str">
        <f t="shared" si="10"/>
        <v/>
      </c>
      <c r="X49" s="6" t="str">
        <f t="shared" si="11"/>
        <v>34,36</v>
      </c>
      <c r="Y49" s="6" t="s">
        <v>259</v>
      </c>
      <c r="Z49" s="6">
        <f>VLOOKUP(Y49,映射!L:M,2,FALSE)</f>
        <v>10</v>
      </c>
      <c r="AA49" s="6"/>
      <c r="AB49" s="6" t="str">
        <f>_xlfn.IFNA(VLOOKUP(AA49,映射!L:M,2,FALSE),"")</f>
        <v/>
      </c>
      <c r="AC49" s="6"/>
      <c r="AD49" s="6" t="str">
        <f>_xlfn.IFNA(VLOOKUP(AC49,映射!L:M,2,FALSE),"")</f>
        <v/>
      </c>
      <c r="AE49" s="6" t="str">
        <f>VLOOKUP(Y49,映射!G:H,2,FALSE)&amp;Z49</f>
        <v>CRI:10</v>
      </c>
      <c r="AF49" s="6" t="str">
        <f>_xlfn.IFNA("|"&amp;VLOOKUP(AA49,映射!G:H,2,FALSE)&amp;AB49,"")</f>
        <v/>
      </c>
      <c r="AG49" s="6" t="str">
        <f>_xlfn.IFNA("|"&amp;VLOOKUP(AC49,映射!G:H,2,FALSE)&amp;AD49,"")</f>
        <v/>
      </c>
      <c r="AH49" s="6" t="str">
        <f t="shared" si="12"/>
        <v>CRI:10</v>
      </c>
      <c r="AJ49" s="6"/>
    </row>
    <row r="50" spans="1:36" x14ac:dyDescent="0.15">
      <c r="A50">
        <v>42</v>
      </c>
      <c r="B50">
        <f t="shared" si="14"/>
        <v>3</v>
      </c>
      <c r="C50">
        <f t="shared" si="13"/>
        <v>34</v>
      </c>
      <c r="D50" s="6" t="str">
        <f>VLOOKUP(C50,映射!A:B,2,FALSE)</f>
        <v>珍妮芙</v>
      </c>
      <c r="E50" s="9" t="str">
        <f t="shared" si="2"/>
        <v>珍妮芙羁绊3</v>
      </c>
      <c r="F50" s="6" t="s">
        <v>157</v>
      </c>
      <c r="G50" t="s">
        <v>226</v>
      </c>
      <c r="H50" t="s">
        <v>48</v>
      </c>
      <c r="I50" s="6"/>
      <c r="J50" s="6"/>
      <c r="K50" s="6" t="str">
        <f t="shared" si="3"/>
        <v>珍妮芙</v>
      </c>
      <c r="L50" s="6" t="str">
        <f t="shared" si="4"/>
        <v>,伊芙</v>
      </c>
      <c r="M50" s="6" t="str">
        <f t="shared" si="5"/>
        <v/>
      </c>
      <c r="N50" s="6" t="str">
        <f t="shared" si="6"/>
        <v/>
      </c>
      <c r="O50" s="6" t="str">
        <f>VLOOKUP(Y50,映射!G:I,3,FALSE)&amp;"+"&amp;Z50&amp;"%"</f>
        <v>反击率+10%</v>
      </c>
      <c r="P50" s="6">
        <f>_xlfn.IFNA(VLOOKUP(G50,映射!$B:$C,2,FALSE),"")</f>
        <v>34</v>
      </c>
      <c r="Q50" s="6">
        <f>_xlfn.IFNA(VLOOKUP(H50,映射!$B:$C,2,FALSE),"")</f>
        <v>28</v>
      </c>
      <c r="R50" s="6" t="str">
        <f>_xlfn.IFNA(VLOOKUP(I50,映射!$B:$C,2,FALSE),"")</f>
        <v/>
      </c>
      <c r="S50" s="6" t="str">
        <f>_xlfn.IFNA(VLOOKUP(J50,映射!$B:$C,2,FALSE),"")</f>
        <v/>
      </c>
      <c r="T50" s="6">
        <f t="shared" si="7"/>
        <v>34</v>
      </c>
      <c r="U50" s="6" t="str">
        <f t="shared" si="8"/>
        <v>,28</v>
      </c>
      <c r="V50" s="6" t="str">
        <f t="shared" si="9"/>
        <v/>
      </c>
      <c r="W50" s="6" t="str">
        <f t="shared" si="10"/>
        <v/>
      </c>
      <c r="X50" s="6" t="str">
        <f t="shared" si="11"/>
        <v>34,28</v>
      </c>
      <c r="Y50" s="6" t="s">
        <v>255</v>
      </c>
      <c r="Z50" s="6">
        <f>VLOOKUP(Y50,映射!L:M,2,FALSE)</f>
        <v>10</v>
      </c>
      <c r="AA50" s="6"/>
      <c r="AB50" s="6" t="str">
        <f>_xlfn.IFNA(VLOOKUP(AA50,映射!L:M,2,FALSE),"")</f>
        <v/>
      </c>
      <c r="AC50" s="6"/>
      <c r="AD50" s="6" t="str">
        <f>_xlfn.IFNA(VLOOKUP(AC50,映射!L:M,2,FALSE),"")</f>
        <v/>
      </c>
      <c r="AE50" s="6" t="str">
        <f>VLOOKUP(Y50,映射!G:H,2,FALSE)&amp;Z50</f>
        <v>COT:10</v>
      </c>
      <c r="AF50" s="6" t="str">
        <f>_xlfn.IFNA("|"&amp;VLOOKUP(AA50,映射!G:H,2,FALSE)&amp;AB50,"")</f>
        <v/>
      </c>
      <c r="AG50" s="6" t="str">
        <f>_xlfn.IFNA("|"&amp;VLOOKUP(AC50,映射!G:H,2,FALSE)&amp;AD50,"")</f>
        <v/>
      </c>
      <c r="AH50" s="6" t="str">
        <f t="shared" si="12"/>
        <v>COT:10</v>
      </c>
      <c r="AJ50" s="6"/>
    </row>
    <row r="51" spans="1:36" x14ac:dyDescent="0.15">
      <c r="A51">
        <v>43</v>
      </c>
      <c r="B51">
        <f t="shared" si="14"/>
        <v>1</v>
      </c>
      <c r="C51">
        <f t="shared" si="13"/>
        <v>35</v>
      </c>
      <c r="D51" s="6" t="str">
        <f>VLOOKUP(C51,映射!A:B,2,FALSE)</f>
        <v>霍尔</v>
      </c>
      <c r="E51" s="9" t="str">
        <f t="shared" si="2"/>
        <v>霍尔羁绊1</v>
      </c>
      <c r="F51" s="6" t="s">
        <v>158</v>
      </c>
      <c r="G51" t="s">
        <v>47</v>
      </c>
      <c r="H51" t="s">
        <v>79</v>
      </c>
      <c r="I51" s="6"/>
      <c r="J51" s="6"/>
      <c r="K51" s="6" t="str">
        <f t="shared" si="3"/>
        <v>霍尔</v>
      </c>
      <c r="L51" s="6" t="str">
        <f t="shared" si="4"/>
        <v>,国王</v>
      </c>
      <c r="M51" s="6" t="str">
        <f t="shared" si="5"/>
        <v/>
      </c>
      <c r="N51" s="6" t="str">
        <f t="shared" si="6"/>
        <v/>
      </c>
      <c r="O51" s="6" t="str">
        <f>VLOOKUP(Y51,映射!G:I,3,FALSE)&amp;"+"&amp;Z51&amp;"%"</f>
        <v>速度+20%</v>
      </c>
      <c r="P51" s="6">
        <f>_xlfn.IFNA(VLOOKUP(G51,映射!$B:$C,2,FALSE),"")</f>
        <v>35</v>
      </c>
      <c r="Q51" s="6">
        <f>_xlfn.IFNA(VLOOKUP(H51,映射!$B:$C,2,FALSE),"")</f>
        <v>36</v>
      </c>
      <c r="R51" s="6" t="str">
        <f>_xlfn.IFNA(VLOOKUP(I51,映射!$B:$C,2,FALSE),"")</f>
        <v/>
      </c>
      <c r="S51" s="6" t="str">
        <f>_xlfn.IFNA(VLOOKUP(J51,映射!$B:$C,2,FALSE),"")</f>
        <v/>
      </c>
      <c r="T51" s="6">
        <f t="shared" si="7"/>
        <v>35</v>
      </c>
      <c r="U51" s="6" t="str">
        <f t="shared" si="8"/>
        <v>,36</v>
      </c>
      <c r="V51" s="6" t="str">
        <f t="shared" si="9"/>
        <v/>
      </c>
      <c r="W51" s="6" t="str">
        <f t="shared" si="10"/>
        <v/>
      </c>
      <c r="X51" s="6" t="str">
        <f t="shared" si="11"/>
        <v>35,36</v>
      </c>
      <c r="Y51" s="6" t="s">
        <v>279</v>
      </c>
      <c r="Z51" s="6">
        <f>VLOOKUP(Y51,映射!L:M,2,FALSE)</f>
        <v>20</v>
      </c>
      <c r="AA51" s="6"/>
      <c r="AB51" s="6" t="str">
        <f>_xlfn.IFNA(VLOOKUP(AA51,映射!L:M,2,FALSE),"")</f>
        <v/>
      </c>
      <c r="AC51" s="6"/>
      <c r="AD51" s="6" t="str">
        <f>_xlfn.IFNA(VLOOKUP(AC51,映射!L:M,2,FALSE),"")</f>
        <v/>
      </c>
      <c r="AE51" s="6" t="str">
        <f>VLOOKUP(Y51,映射!G:H,2,FALSE)&amp;Z51</f>
        <v>SPD_P:20</v>
      </c>
      <c r="AF51" s="6" t="str">
        <f>_xlfn.IFNA("|"&amp;VLOOKUP(AA51,映射!G:H,2,FALSE)&amp;AB51,"")</f>
        <v/>
      </c>
      <c r="AG51" s="6" t="str">
        <f>_xlfn.IFNA("|"&amp;VLOOKUP(AC51,映射!G:H,2,FALSE)&amp;AD51,"")</f>
        <v/>
      </c>
      <c r="AH51" s="6" t="str">
        <f t="shared" si="12"/>
        <v>SPD_P:20</v>
      </c>
      <c r="AJ51" s="6"/>
    </row>
    <row r="52" spans="1:36" x14ac:dyDescent="0.15">
      <c r="A52">
        <v>44</v>
      </c>
      <c r="B52">
        <f t="shared" si="14"/>
        <v>2</v>
      </c>
      <c r="C52">
        <f t="shared" si="13"/>
        <v>35</v>
      </c>
      <c r="D52" s="6" t="str">
        <f>VLOOKUP(C52,映射!A:B,2,FALSE)</f>
        <v>霍尔</v>
      </c>
      <c r="E52" s="9" t="str">
        <f t="shared" si="2"/>
        <v>霍尔羁绊2</v>
      </c>
      <c r="F52" s="6" t="s">
        <v>159</v>
      </c>
      <c r="G52" t="s">
        <v>47</v>
      </c>
      <c r="H52" t="s">
        <v>84</v>
      </c>
      <c r="I52" s="6"/>
      <c r="J52" s="6"/>
      <c r="K52" s="6" t="str">
        <f t="shared" si="3"/>
        <v>霍尔</v>
      </c>
      <c r="L52" s="6" t="str">
        <f t="shared" si="4"/>
        <v>,爱茉莉</v>
      </c>
      <c r="M52" s="6" t="str">
        <f t="shared" si="5"/>
        <v/>
      </c>
      <c r="N52" s="6" t="str">
        <f t="shared" si="6"/>
        <v/>
      </c>
      <c r="O52" s="6" t="str">
        <f>VLOOKUP(Y52,映射!G:I,3,FALSE)&amp;"+"&amp;Z52&amp;"%"</f>
        <v>格挡率+10%</v>
      </c>
      <c r="P52" s="6">
        <f>_xlfn.IFNA(VLOOKUP(G52,映射!$B:$C,2,FALSE),"")</f>
        <v>35</v>
      </c>
      <c r="Q52" s="6">
        <f>_xlfn.IFNA(VLOOKUP(H52,映射!$B:$C,2,FALSE),"")</f>
        <v>39</v>
      </c>
      <c r="R52" s="6" t="str">
        <f>_xlfn.IFNA(VLOOKUP(I52,映射!$B:$C,2,FALSE),"")</f>
        <v/>
      </c>
      <c r="S52" s="6" t="str">
        <f>_xlfn.IFNA(VLOOKUP(J52,映射!$B:$C,2,FALSE),"")</f>
        <v/>
      </c>
      <c r="T52" s="6">
        <f t="shared" si="7"/>
        <v>35</v>
      </c>
      <c r="U52" s="6" t="str">
        <f t="shared" si="8"/>
        <v>,39</v>
      </c>
      <c r="V52" s="6" t="str">
        <f t="shared" si="9"/>
        <v/>
      </c>
      <c r="W52" s="6" t="str">
        <f t="shared" si="10"/>
        <v/>
      </c>
      <c r="X52" s="6" t="str">
        <f t="shared" si="11"/>
        <v>35,39</v>
      </c>
      <c r="Y52" s="6" t="s">
        <v>253</v>
      </c>
      <c r="Z52" s="6">
        <f>VLOOKUP(Y52,映射!L:M,2,FALSE)</f>
        <v>10</v>
      </c>
      <c r="AA52" s="6"/>
      <c r="AB52" s="6" t="str">
        <f>_xlfn.IFNA(VLOOKUP(AA52,映射!L:M,2,FALSE),"")</f>
        <v/>
      </c>
      <c r="AC52" s="6"/>
      <c r="AD52" s="6" t="str">
        <f>_xlfn.IFNA(VLOOKUP(AC52,映射!L:M,2,FALSE),"")</f>
        <v/>
      </c>
      <c r="AE52" s="6" t="str">
        <f>VLOOKUP(Y52,映射!G:H,2,FALSE)&amp;Z52</f>
        <v>BOK:10</v>
      </c>
      <c r="AF52" s="6" t="str">
        <f>_xlfn.IFNA("|"&amp;VLOOKUP(AA52,映射!G:H,2,FALSE)&amp;AB52,"")</f>
        <v/>
      </c>
      <c r="AG52" s="6" t="str">
        <f>_xlfn.IFNA("|"&amp;VLOOKUP(AC52,映射!G:H,2,FALSE)&amp;AD52,"")</f>
        <v/>
      </c>
      <c r="AH52" s="6" t="str">
        <f t="shared" si="12"/>
        <v>BOK:10</v>
      </c>
      <c r="AJ52" s="6"/>
    </row>
    <row r="53" spans="1:36" x14ac:dyDescent="0.15">
      <c r="A53">
        <v>45</v>
      </c>
      <c r="B53">
        <f t="shared" si="14"/>
        <v>3</v>
      </c>
      <c r="C53">
        <f t="shared" si="13"/>
        <v>35</v>
      </c>
      <c r="D53" s="6" t="str">
        <f>VLOOKUP(C53,映射!A:B,2,FALSE)</f>
        <v>霍尔</v>
      </c>
      <c r="E53" s="9" t="str">
        <f t="shared" si="2"/>
        <v>霍尔羁绊3</v>
      </c>
      <c r="F53" s="6" t="s">
        <v>160</v>
      </c>
      <c r="G53" t="s">
        <v>47</v>
      </c>
      <c r="H53" t="s">
        <v>82</v>
      </c>
      <c r="I53" s="6"/>
      <c r="J53" s="6"/>
      <c r="K53" s="6" t="str">
        <f t="shared" si="3"/>
        <v>霍尔</v>
      </c>
      <c r="L53" s="6" t="str">
        <f t="shared" si="4"/>
        <v>,伊西多</v>
      </c>
      <c r="M53" s="6" t="str">
        <f t="shared" si="5"/>
        <v/>
      </c>
      <c r="N53" s="6" t="str">
        <f t="shared" si="6"/>
        <v/>
      </c>
      <c r="O53" s="6" t="str">
        <f>VLOOKUP(Y53,映射!G:I,3,FALSE)&amp;"+"&amp;Z53&amp;"%"</f>
        <v>反击率+10%</v>
      </c>
      <c r="P53" s="6">
        <f>_xlfn.IFNA(VLOOKUP(G53,映射!$B:$C,2,FALSE),"")</f>
        <v>35</v>
      </c>
      <c r="Q53" s="6">
        <f>_xlfn.IFNA(VLOOKUP(H53,映射!$B:$C,2,FALSE),"")</f>
        <v>37</v>
      </c>
      <c r="R53" s="6" t="str">
        <f>_xlfn.IFNA(VLOOKUP(I53,映射!$B:$C,2,FALSE),"")</f>
        <v/>
      </c>
      <c r="S53" s="6" t="str">
        <f>_xlfn.IFNA(VLOOKUP(J53,映射!$B:$C,2,FALSE),"")</f>
        <v/>
      </c>
      <c r="T53" s="6">
        <f t="shared" si="7"/>
        <v>35</v>
      </c>
      <c r="U53" s="6" t="str">
        <f t="shared" si="8"/>
        <v>,37</v>
      </c>
      <c r="V53" s="6" t="str">
        <f t="shared" si="9"/>
        <v/>
      </c>
      <c r="W53" s="6" t="str">
        <f t="shared" si="10"/>
        <v/>
      </c>
      <c r="X53" s="6" t="str">
        <f t="shared" si="11"/>
        <v>35,37</v>
      </c>
      <c r="Y53" s="6" t="s">
        <v>255</v>
      </c>
      <c r="Z53" s="6">
        <f>VLOOKUP(Y53,映射!L:M,2,FALSE)</f>
        <v>10</v>
      </c>
      <c r="AA53" s="6"/>
      <c r="AB53" s="6" t="str">
        <f>_xlfn.IFNA(VLOOKUP(AA53,映射!L:M,2,FALSE),"")</f>
        <v/>
      </c>
      <c r="AC53" s="6"/>
      <c r="AD53" s="6" t="str">
        <f>_xlfn.IFNA(VLOOKUP(AC53,映射!L:M,2,FALSE),"")</f>
        <v/>
      </c>
      <c r="AE53" s="6" t="str">
        <f>VLOOKUP(Y53,映射!G:H,2,FALSE)&amp;Z53</f>
        <v>COT:10</v>
      </c>
      <c r="AF53" s="6" t="str">
        <f>_xlfn.IFNA("|"&amp;VLOOKUP(AA53,映射!G:H,2,FALSE)&amp;AB53,"")</f>
        <v/>
      </c>
      <c r="AG53" s="6" t="str">
        <f>_xlfn.IFNA("|"&amp;VLOOKUP(AC53,映射!G:H,2,FALSE)&amp;AD53,"")</f>
        <v/>
      </c>
      <c r="AH53" s="6" t="str">
        <f t="shared" si="12"/>
        <v>COT:10</v>
      </c>
      <c r="AJ53" s="6"/>
    </row>
    <row r="54" spans="1:36" x14ac:dyDescent="0.15">
      <c r="A54">
        <v>46</v>
      </c>
      <c r="B54">
        <f t="shared" si="14"/>
        <v>1</v>
      </c>
      <c r="C54">
        <f t="shared" si="13"/>
        <v>36</v>
      </c>
      <c r="D54" s="6" t="str">
        <f>VLOOKUP(C54,映射!A:B,2,FALSE)</f>
        <v>国王</v>
      </c>
      <c r="E54" s="9" t="str">
        <f t="shared" si="2"/>
        <v>国王羁绊1</v>
      </c>
      <c r="F54" s="6" t="s">
        <v>161</v>
      </c>
      <c r="G54" t="s">
        <v>45</v>
      </c>
      <c r="H54" t="s">
        <v>78</v>
      </c>
      <c r="I54" s="6"/>
      <c r="J54" s="6"/>
      <c r="K54" s="6" t="str">
        <f t="shared" si="3"/>
        <v>国王</v>
      </c>
      <c r="L54" s="6" t="str">
        <f t="shared" si="4"/>
        <v>,娜塔莎</v>
      </c>
      <c r="M54" s="6" t="str">
        <f t="shared" si="5"/>
        <v/>
      </c>
      <c r="N54" s="6" t="str">
        <f t="shared" si="6"/>
        <v/>
      </c>
      <c r="O54" s="6" t="str">
        <f>VLOOKUP(Y54,映射!G:I,3,FALSE)&amp;"+"&amp;Z54&amp;"%"</f>
        <v>暴击率+10%</v>
      </c>
      <c r="P54" s="6">
        <f>_xlfn.IFNA(VLOOKUP(G54,映射!$B:$C,2,FALSE),"")</f>
        <v>36</v>
      </c>
      <c r="Q54" s="6">
        <f>_xlfn.IFNA(VLOOKUP(H54,映射!$B:$C,2,FALSE),"")</f>
        <v>38</v>
      </c>
      <c r="R54" s="6" t="str">
        <f>_xlfn.IFNA(VLOOKUP(I54,映射!$B:$C,2,FALSE),"")</f>
        <v/>
      </c>
      <c r="S54" s="6" t="str">
        <f>_xlfn.IFNA(VLOOKUP(J54,映射!$B:$C,2,FALSE),"")</f>
        <v/>
      </c>
      <c r="T54" s="6">
        <f t="shared" si="7"/>
        <v>36</v>
      </c>
      <c r="U54" s="6" t="str">
        <f t="shared" si="8"/>
        <v>,38</v>
      </c>
      <c r="V54" s="6" t="str">
        <f t="shared" si="9"/>
        <v/>
      </c>
      <c r="W54" s="6" t="str">
        <f t="shared" si="10"/>
        <v/>
      </c>
      <c r="X54" s="6" t="str">
        <f t="shared" si="11"/>
        <v>36,38</v>
      </c>
      <c r="Y54" s="6" t="s">
        <v>259</v>
      </c>
      <c r="Z54" s="6">
        <f>VLOOKUP(Y54,映射!L:M,2,FALSE)</f>
        <v>10</v>
      </c>
      <c r="AA54" s="6"/>
      <c r="AB54" s="6" t="str">
        <f>_xlfn.IFNA(VLOOKUP(AA54,映射!L:M,2,FALSE),"")</f>
        <v/>
      </c>
      <c r="AC54" s="6"/>
      <c r="AD54" s="6" t="str">
        <f>_xlfn.IFNA(VLOOKUP(AC54,映射!L:M,2,FALSE),"")</f>
        <v/>
      </c>
      <c r="AE54" s="6" t="str">
        <f>VLOOKUP(Y54,映射!G:H,2,FALSE)&amp;Z54</f>
        <v>CRI:10</v>
      </c>
      <c r="AF54" s="6" t="str">
        <f>_xlfn.IFNA("|"&amp;VLOOKUP(AA54,映射!G:H,2,FALSE)&amp;AB54,"")</f>
        <v/>
      </c>
      <c r="AG54" s="6" t="str">
        <f>_xlfn.IFNA("|"&amp;VLOOKUP(AC54,映射!G:H,2,FALSE)&amp;AD54,"")</f>
        <v/>
      </c>
      <c r="AH54" s="6" t="str">
        <f t="shared" si="12"/>
        <v>CRI:10</v>
      </c>
      <c r="AJ54" s="6"/>
    </row>
    <row r="55" spans="1:36" x14ac:dyDescent="0.15">
      <c r="A55">
        <v>47</v>
      </c>
      <c r="B55">
        <f t="shared" si="14"/>
        <v>2</v>
      </c>
      <c r="C55">
        <f t="shared" si="13"/>
        <v>36</v>
      </c>
      <c r="D55" s="6" t="str">
        <f>VLOOKUP(C55,映射!A:B,2,FALSE)</f>
        <v>国王</v>
      </c>
      <c r="E55" s="9" t="str">
        <f t="shared" si="2"/>
        <v>国王羁绊2</v>
      </c>
      <c r="F55" s="6" t="s">
        <v>162</v>
      </c>
      <c r="G55" t="s">
        <v>45</v>
      </c>
      <c r="H55" t="s">
        <v>57</v>
      </c>
      <c r="I55" s="6"/>
      <c r="J55" s="6"/>
      <c r="K55" s="6" t="str">
        <f t="shared" si="3"/>
        <v>国王</v>
      </c>
      <c r="L55" s="6" t="str">
        <f t="shared" si="4"/>
        <v>,伊芙</v>
      </c>
      <c r="M55" s="6" t="str">
        <f t="shared" si="5"/>
        <v/>
      </c>
      <c r="N55" s="6" t="str">
        <f t="shared" si="6"/>
        <v/>
      </c>
      <c r="O55" s="6" t="str">
        <f>VLOOKUP(Y55,映射!G:I,3,FALSE)&amp;"+"&amp;Z55&amp;"%"</f>
        <v>回避率+10%</v>
      </c>
      <c r="P55" s="6">
        <f>_xlfn.IFNA(VLOOKUP(G55,映射!$B:$C,2,FALSE),"")</f>
        <v>36</v>
      </c>
      <c r="Q55" s="6">
        <f>_xlfn.IFNA(VLOOKUP(H55,映射!$B:$C,2,FALSE),"")</f>
        <v>28</v>
      </c>
      <c r="R55" s="6" t="str">
        <f>_xlfn.IFNA(VLOOKUP(I55,映射!$B:$C,2,FALSE),"")</f>
        <v/>
      </c>
      <c r="S55" s="6" t="str">
        <f>_xlfn.IFNA(VLOOKUP(J55,映射!$B:$C,2,FALSE),"")</f>
        <v/>
      </c>
      <c r="T55" s="6">
        <f t="shared" si="7"/>
        <v>36</v>
      </c>
      <c r="U55" s="6" t="str">
        <f t="shared" si="8"/>
        <v>,28</v>
      </c>
      <c r="V55" s="6" t="str">
        <f t="shared" si="9"/>
        <v/>
      </c>
      <c r="W55" s="6" t="str">
        <f t="shared" si="10"/>
        <v/>
      </c>
      <c r="X55" s="6" t="str">
        <f t="shared" si="11"/>
        <v>36,28</v>
      </c>
      <c r="Y55" s="6" t="s">
        <v>251</v>
      </c>
      <c r="Z55" s="6">
        <f>VLOOKUP(Y55,映射!L:M,2,FALSE)</f>
        <v>10</v>
      </c>
      <c r="AA55" s="6"/>
      <c r="AB55" s="6" t="str">
        <f>_xlfn.IFNA(VLOOKUP(AA55,映射!L:M,2,FALSE),"")</f>
        <v/>
      </c>
      <c r="AC55" s="6"/>
      <c r="AD55" s="6" t="str">
        <f>_xlfn.IFNA(VLOOKUP(AC55,映射!L:M,2,FALSE),"")</f>
        <v/>
      </c>
      <c r="AE55" s="6" t="str">
        <f>VLOOKUP(Y55,映射!G:H,2,FALSE)&amp;Z55</f>
        <v>MIS:10</v>
      </c>
      <c r="AF55" s="6" t="str">
        <f>_xlfn.IFNA("|"&amp;VLOOKUP(AA55,映射!G:H,2,FALSE)&amp;AB55,"")</f>
        <v/>
      </c>
      <c r="AG55" s="6" t="str">
        <f>_xlfn.IFNA("|"&amp;VLOOKUP(AC55,映射!G:H,2,FALSE)&amp;AD55,"")</f>
        <v/>
      </c>
      <c r="AH55" s="6" t="str">
        <f t="shared" si="12"/>
        <v>MIS:10</v>
      </c>
      <c r="AJ55" s="6"/>
    </row>
    <row r="56" spans="1:36" x14ac:dyDescent="0.15">
      <c r="A56">
        <v>48</v>
      </c>
      <c r="B56">
        <f t="shared" si="14"/>
        <v>3</v>
      </c>
      <c r="C56">
        <f t="shared" si="13"/>
        <v>36</v>
      </c>
      <c r="D56" s="6" t="str">
        <f>VLOOKUP(C56,映射!A:B,2,FALSE)</f>
        <v>国王</v>
      </c>
      <c r="E56" s="9" t="str">
        <f t="shared" si="2"/>
        <v>国王羁绊3</v>
      </c>
      <c r="F56" s="6" t="s">
        <v>163</v>
      </c>
      <c r="G56" t="s">
        <v>45</v>
      </c>
      <c r="H56" t="s">
        <v>226</v>
      </c>
      <c r="I56" s="6"/>
      <c r="J56" s="6"/>
      <c r="K56" s="6" t="str">
        <f t="shared" si="3"/>
        <v>国王</v>
      </c>
      <c r="L56" s="6" t="str">
        <f t="shared" si="4"/>
        <v>,珍妮芙</v>
      </c>
      <c r="M56" s="6" t="str">
        <f t="shared" si="5"/>
        <v/>
      </c>
      <c r="N56" s="6" t="str">
        <f t="shared" si="6"/>
        <v/>
      </c>
      <c r="O56" s="6" t="str">
        <f>VLOOKUP(Y56,映射!G:I,3,FALSE)&amp;"+"&amp;Z56&amp;"%"</f>
        <v>防御+20%</v>
      </c>
      <c r="P56" s="6">
        <f>_xlfn.IFNA(VLOOKUP(G56,映射!$B:$C,2,FALSE),"")</f>
        <v>36</v>
      </c>
      <c r="Q56" s="6">
        <f>_xlfn.IFNA(VLOOKUP(H56,映射!$B:$C,2,FALSE),"")</f>
        <v>34</v>
      </c>
      <c r="R56" s="6" t="str">
        <f>_xlfn.IFNA(VLOOKUP(I56,映射!$B:$C,2,FALSE),"")</f>
        <v/>
      </c>
      <c r="S56" s="6" t="str">
        <f>_xlfn.IFNA(VLOOKUP(J56,映射!$B:$C,2,FALSE),"")</f>
        <v/>
      </c>
      <c r="T56" s="6">
        <f t="shared" si="7"/>
        <v>36</v>
      </c>
      <c r="U56" s="6" t="str">
        <f t="shared" si="8"/>
        <v>,34</v>
      </c>
      <c r="V56" s="6" t="str">
        <f t="shared" si="9"/>
        <v/>
      </c>
      <c r="W56" s="6" t="str">
        <f t="shared" si="10"/>
        <v/>
      </c>
      <c r="X56" s="6" t="str">
        <f t="shared" si="11"/>
        <v>36,34</v>
      </c>
      <c r="Y56" s="6" t="s">
        <v>275</v>
      </c>
      <c r="Z56" s="6">
        <f>VLOOKUP(Y56,映射!L:M,2,FALSE)</f>
        <v>20</v>
      </c>
      <c r="AA56" s="6"/>
      <c r="AB56" s="6" t="str">
        <f>_xlfn.IFNA(VLOOKUP(AA56,映射!L:M,2,FALSE),"")</f>
        <v/>
      </c>
      <c r="AC56" s="6"/>
      <c r="AD56" s="6" t="str">
        <f>_xlfn.IFNA(VLOOKUP(AC56,映射!L:M,2,FALSE),"")</f>
        <v/>
      </c>
      <c r="AE56" s="6" t="str">
        <f>VLOOKUP(Y56,映射!G:H,2,FALSE)&amp;Z56</f>
        <v>DEF_P:20</v>
      </c>
      <c r="AF56" s="6" t="str">
        <f>_xlfn.IFNA("|"&amp;VLOOKUP(AA56,映射!G:H,2,FALSE)&amp;AB56,"")</f>
        <v/>
      </c>
      <c r="AG56" s="6" t="str">
        <f>_xlfn.IFNA("|"&amp;VLOOKUP(AC56,映射!G:H,2,FALSE)&amp;AD56,"")</f>
        <v/>
      </c>
      <c r="AH56" s="6" t="str">
        <f t="shared" si="12"/>
        <v>DEF_P:20</v>
      </c>
      <c r="AJ56" s="6"/>
    </row>
    <row r="57" spans="1:36" x14ac:dyDescent="0.15">
      <c r="A57">
        <v>49</v>
      </c>
      <c r="B57">
        <f t="shared" si="14"/>
        <v>1</v>
      </c>
      <c r="C57">
        <f t="shared" si="13"/>
        <v>37</v>
      </c>
      <c r="D57" s="6" t="str">
        <f>VLOOKUP(C57,映射!A:B,2,FALSE)</f>
        <v>伊西多</v>
      </c>
      <c r="E57" s="9" t="str">
        <f t="shared" si="2"/>
        <v>伊西多羁绊1</v>
      </c>
      <c r="F57" s="6" t="s">
        <v>164</v>
      </c>
      <c r="G57" t="s">
        <v>43</v>
      </c>
      <c r="H57" t="s">
        <v>78</v>
      </c>
      <c r="I57" s="6"/>
      <c r="J57" s="6"/>
      <c r="K57" s="6" t="str">
        <f t="shared" si="3"/>
        <v>伊西多</v>
      </c>
      <c r="L57" s="6" t="str">
        <f t="shared" si="4"/>
        <v>,娜塔莎</v>
      </c>
      <c r="M57" s="6" t="str">
        <f t="shared" si="5"/>
        <v/>
      </c>
      <c r="N57" s="6" t="str">
        <f t="shared" si="6"/>
        <v/>
      </c>
      <c r="O57" s="6" t="str">
        <f>VLOOKUP(Y57,映射!G:I,3,FALSE)&amp;"+"&amp;Z57&amp;"%"</f>
        <v>防御+20%</v>
      </c>
      <c r="P57" s="6">
        <f>_xlfn.IFNA(VLOOKUP(G57,映射!$B:$C,2,FALSE),"")</f>
        <v>37</v>
      </c>
      <c r="Q57" s="6">
        <f>_xlfn.IFNA(VLOOKUP(H57,映射!$B:$C,2,FALSE),"")</f>
        <v>38</v>
      </c>
      <c r="R57" s="6" t="str">
        <f>_xlfn.IFNA(VLOOKUP(I57,映射!$B:$C,2,FALSE),"")</f>
        <v/>
      </c>
      <c r="S57" s="6" t="str">
        <f>_xlfn.IFNA(VLOOKUP(J57,映射!$B:$C,2,FALSE),"")</f>
        <v/>
      </c>
      <c r="T57" s="6">
        <f t="shared" si="7"/>
        <v>37</v>
      </c>
      <c r="U57" s="6" t="str">
        <f t="shared" si="8"/>
        <v>,38</v>
      </c>
      <c r="V57" s="6" t="str">
        <f t="shared" si="9"/>
        <v/>
      </c>
      <c r="W57" s="6" t="str">
        <f t="shared" si="10"/>
        <v/>
      </c>
      <c r="X57" s="6" t="str">
        <f t="shared" si="11"/>
        <v>37,38</v>
      </c>
      <c r="Y57" s="6" t="s">
        <v>275</v>
      </c>
      <c r="Z57" s="6">
        <f>VLOOKUP(Y57,映射!L:M,2,FALSE)</f>
        <v>20</v>
      </c>
      <c r="AA57" s="6"/>
      <c r="AB57" s="6" t="str">
        <f>_xlfn.IFNA(VLOOKUP(AA57,映射!L:M,2,FALSE),"")</f>
        <v/>
      </c>
      <c r="AC57" s="6"/>
      <c r="AD57" s="6" t="str">
        <f>_xlfn.IFNA(VLOOKUP(AC57,映射!L:M,2,FALSE),"")</f>
        <v/>
      </c>
      <c r="AE57" s="6" t="str">
        <f>VLOOKUP(Y57,映射!G:H,2,FALSE)&amp;Z57</f>
        <v>DEF_P:20</v>
      </c>
      <c r="AF57" s="6" t="str">
        <f>_xlfn.IFNA("|"&amp;VLOOKUP(AA57,映射!G:H,2,FALSE)&amp;AB57,"")</f>
        <v/>
      </c>
      <c r="AG57" s="6" t="str">
        <f>_xlfn.IFNA("|"&amp;VLOOKUP(AC57,映射!G:H,2,FALSE)&amp;AD57,"")</f>
        <v/>
      </c>
      <c r="AH57" s="6" t="str">
        <f t="shared" si="12"/>
        <v>DEF_P:20</v>
      </c>
      <c r="AJ57" s="6"/>
    </row>
    <row r="58" spans="1:36" x14ac:dyDescent="0.15">
      <c r="A58">
        <v>50</v>
      </c>
      <c r="B58">
        <f t="shared" si="14"/>
        <v>2</v>
      </c>
      <c r="C58">
        <f t="shared" si="13"/>
        <v>37</v>
      </c>
      <c r="D58" s="6" t="str">
        <f>VLOOKUP(C58,映射!A:B,2,FALSE)</f>
        <v>伊西多</v>
      </c>
      <c r="E58" s="9" t="str">
        <f t="shared" si="2"/>
        <v>伊西多羁绊2</v>
      </c>
      <c r="F58" s="6" t="s">
        <v>165</v>
      </c>
      <c r="G58" t="s">
        <v>43</v>
      </c>
      <c r="H58" t="s">
        <v>47</v>
      </c>
      <c r="I58" s="6"/>
      <c r="J58" s="6"/>
      <c r="K58" s="6" t="str">
        <f t="shared" si="3"/>
        <v>伊西多</v>
      </c>
      <c r="L58" s="6" t="str">
        <f t="shared" si="4"/>
        <v>,霍尔</v>
      </c>
      <c r="M58" s="6" t="str">
        <f t="shared" si="5"/>
        <v/>
      </c>
      <c r="N58" s="6" t="str">
        <f t="shared" si="6"/>
        <v/>
      </c>
      <c r="O58" s="6" t="str">
        <f>VLOOKUP(Y58,映射!G:I,3,FALSE)&amp;"+"&amp;Z58&amp;"%"</f>
        <v>防御+20%</v>
      </c>
      <c r="P58" s="6">
        <f>_xlfn.IFNA(VLOOKUP(G58,映射!$B:$C,2,FALSE),"")</f>
        <v>37</v>
      </c>
      <c r="Q58" s="6">
        <f>_xlfn.IFNA(VLOOKUP(H58,映射!$B:$C,2,FALSE),"")</f>
        <v>35</v>
      </c>
      <c r="R58" s="6" t="str">
        <f>_xlfn.IFNA(VLOOKUP(I58,映射!$B:$C,2,FALSE),"")</f>
        <v/>
      </c>
      <c r="S58" s="6" t="str">
        <f>_xlfn.IFNA(VLOOKUP(J58,映射!$B:$C,2,FALSE),"")</f>
        <v/>
      </c>
      <c r="T58" s="6">
        <f t="shared" si="7"/>
        <v>37</v>
      </c>
      <c r="U58" s="6" t="str">
        <f t="shared" si="8"/>
        <v>,35</v>
      </c>
      <c r="V58" s="6" t="str">
        <f t="shared" si="9"/>
        <v/>
      </c>
      <c r="W58" s="6" t="str">
        <f t="shared" si="10"/>
        <v/>
      </c>
      <c r="X58" s="6" t="str">
        <f t="shared" si="11"/>
        <v>37,35</v>
      </c>
      <c r="Y58" s="6" t="s">
        <v>275</v>
      </c>
      <c r="Z58" s="6">
        <f>VLOOKUP(Y58,映射!L:M,2,FALSE)</f>
        <v>20</v>
      </c>
      <c r="AA58" s="6"/>
      <c r="AB58" s="6" t="str">
        <f>_xlfn.IFNA(VLOOKUP(AA58,映射!L:M,2,FALSE),"")</f>
        <v/>
      </c>
      <c r="AC58" s="6"/>
      <c r="AD58" s="6" t="str">
        <f>_xlfn.IFNA(VLOOKUP(AC58,映射!L:M,2,FALSE),"")</f>
        <v/>
      </c>
      <c r="AE58" s="6" t="str">
        <f>VLOOKUP(Y58,映射!G:H,2,FALSE)&amp;Z58</f>
        <v>DEF_P:20</v>
      </c>
      <c r="AF58" s="6" t="str">
        <f>_xlfn.IFNA("|"&amp;VLOOKUP(AA58,映射!G:H,2,FALSE)&amp;AB58,"")</f>
        <v/>
      </c>
      <c r="AG58" s="6" t="str">
        <f>_xlfn.IFNA("|"&amp;VLOOKUP(AC58,映射!G:H,2,FALSE)&amp;AD58,"")</f>
        <v/>
      </c>
      <c r="AH58" s="6" t="str">
        <f t="shared" si="12"/>
        <v>DEF_P:20</v>
      </c>
      <c r="AJ58" s="6"/>
    </row>
    <row r="59" spans="1:36" x14ac:dyDescent="0.15">
      <c r="A59">
        <v>51</v>
      </c>
      <c r="B59">
        <f t="shared" si="14"/>
        <v>3</v>
      </c>
      <c r="C59">
        <f t="shared" si="13"/>
        <v>37</v>
      </c>
      <c r="D59" s="6" t="str">
        <f>VLOOKUP(C59,映射!A:B,2,FALSE)</f>
        <v>伊西多</v>
      </c>
      <c r="E59" s="9" t="str">
        <f t="shared" si="2"/>
        <v>伊西多羁绊3</v>
      </c>
      <c r="F59" s="6" t="s">
        <v>166</v>
      </c>
      <c r="G59" t="s">
        <v>43</v>
      </c>
      <c r="H59" t="s">
        <v>41</v>
      </c>
      <c r="I59" s="6"/>
      <c r="J59" s="6"/>
      <c r="K59" s="6" t="str">
        <f t="shared" si="3"/>
        <v>伊西多</v>
      </c>
      <c r="L59" s="6" t="str">
        <f t="shared" si="4"/>
        <v>,修</v>
      </c>
      <c r="M59" s="6" t="str">
        <f t="shared" si="5"/>
        <v/>
      </c>
      <c r="N59" s="6" t="str">
        <f t="shared" si="6"/>
        <v/>
      </c>
      <c r="O59" s="6" t="str">
        <f>VLOOKUP(Y59,映射!G:I,3,FALSE)&amp;"+"&amp;Z59&amp;"%"</f>
        <v>回避率+10%</v>
      </c>
      <c r="P59" s="6">
        <f>_xlfn.IFNA(VLOOKUP(G59,映射!$B:$C,2,FALSE),"")</f>
        <v>37</v>
      </c>
      <c r="Q59" s="6">
        <f>_xlfn.IFNA(VLOOKUP(H59,映射!$B:$C,2,FALSE),"")</f>
        <v>26</v>
      </c>
      <c r="R59" s="6" t="str">
        <f>_xlfn.IFNA(VLOOKUP(I59,映射!$B:$C,2,FALSE),"")</f>
        <v/>
      </c>
      <c r="S59" s="6" t="str">
        <f>_xlfn.IFNA(VLOOKUP(J59,映射!$B:$C,2,FALSE),"")</f>
        <v/>
      </c>
      <c r="T59" s="6">
        <f t="shared" si="7"/>
        <v>37</v>
      </c>
      <c r="U59" s="6" t="str">
        <f t="shared" si="8"/>
        <v>,26</v>
      </c>
      <c r="V59" s="6" t="str">
        <f t="shared" si="9"/>
        <v/>
      </c>
      <c r="W59" s="6" t="str">
        <f t="shared" si="10"/>
        <v/>
      </c>
      <c r="X59" s="6" t="str">
        <f t="shared" si="11"/>
        <v>37,26</v>
      </c>
      <c r="Y59" s="6" t="s">
        <v>251</v>
      </c>
      <c r="Z59" s="6">
        <f>VLOOKUP(Y59,映射!L:M,2,FALSE)</f>
        <v>10</v>
      </c>
      <c r="AA59" s="6"/>
      <c r="AB59" s="6" t="str">
        <f>_xlfn.IFNA(VLOOKUP(AA59,映射!L:M,2,FALSE),"")</f>
        <v/>
      </c>
      <c r="AC59" s="6"/>
      <c r="AD59" s="6" t="str">
        <f>_xlfn.IFNA(VLOOKUP(AC59,映射!L:M,2,FALSE),"")</f>
        <v/>
      </c>
      <c r="AE59" s="6" t="str">
        <f>VLOOKUP(Y59,映射!G:H,2,FALSE)&amp;Z59</f>
        <v>MIS:10</v>
      </c>
      <c r="AF59" s="6" t="str">
        <f>_xlfn.IFNA("|"&amp;VLOOKUP(AA59,映射!G:H,2,FALSE)&amp;AB59,"")</f>
        <v/>
      </c>
      <c r="AG59" s="6" t="str">
        <f>_xlfn.IFNA("|"&amp;VLOOKUP(AC59,映射!G:H,2,FALSE)&amp;AD59,"")</f>
        <v/>
      </c>
      <c r="AH59" s="6" t="str">
        <f t="shared" si="12"/>
        <v>MIS:10</v>
      </c>
      <c r="AJ59" s="6"/>
    </row>
    <row r="60" spans="1:36" x14ac:dyDescent="0.15">
      <c r="A60">
        <v>52</v>
      </c>
      <c r="B60">
        <f t="shared" si="14"/>
        <v>1</v>
      </c>
      <c r="C60">
        <f t="shared" si="13"/>
        <v>38</v>
      </c>
      <c r="D60" s="6" t="str">
        <f>VLOOKUP(C60,映射!A:B,2,FALSE)</f>
        <v>娜塔莎</v>
      </c>
      <c r="E60" s="9" t="str">
        <f t="shared" si="2"/>
        <v>娜塔莎羁绊1</v>
      </c>
      <c r="F60" s="6" t="s">
        <v>167</v>
      </c>
      <c r="G60" t="s">
        <v>78</v>
      </c>
      <c r="H60" t="s">
        <v>79</v>
      </c>
      <c r="I60" s="6"/>
      <c r="J60" s="6"/>
      <c r="K60" s="6" t="str">
        <f t="shared" si="3"/>
        <v>娜塔莎</v>
      </c>
      <c r="L60" s="6" t="str">
        <f t="shared" si="4"/>
        <v>,国王</v>
      </c>
      <c r="M60" s="6" t="str">
        <f t="shared" si="5"/>
        <v/>
      </c>
      <c r="N60" s="6" t="str">
        <f t="shared" si="6"/>
        <v/>
      </c>
      <c r="O60" s="6" t="str">
        <f>VLOOKUP(Y60,映射!G:I,3,FALSE)&amp;"+"&amp;Z60&amp;"%"</f>
        <v>破甲率+10%</v>
      </c>
      <c r="P60" s="6">
        <f>_xlfn.IFNA(VLOOKUP(G60,映射!$B:$C,2,FALSE),"")</f>
        <v>38</v>
      </c>
      <c r="Q60" s="6">
        <f>_xlfn.IFNA(VLOOKUP(H60,映射!$B:$C,2,FALSE),"")</f>
        <v>36</v>
      </c>
      <c r="R60" s="6" t="str">
        <f>_xlfn.IFNA(VLOOKUP(I60,映射!$B:$C,2,FALSE),"")</f>
        <v/>
      </c>
      <c r="S60" s="6" t="str">
        <f>_xlfn.IFNA(VLOOKUP(J60,映射!$B:$C,2,FALSE),"")</f>
        <v/>
      </c>
      <c r="T60" s="6">
        <f t="shared" si="7"/>
        <v>38</v>
      </c>
      <c r="U60" s="6" t="str">
        <f t="shared" si="8"/>
        <v>,36</v>
      </c>
      <c r="V60" s="6" t="str">
        <f t="shared" si="9"/>
        <v/>
      </c>
      <c r="W60" s="6" t="str">
        <f t="shared" si="10"/>
        <v/>
      </c>
      <c r="X60" s="6" t="str">
        <f t="shared" si="11"/>
        <v>38,36</v>
      </c>
      <c r="Y60" s="6" t="s">
        <v>263</v>
      </c>
      <c r="Z60" s="6">
        <f>VLOOKUP(Y60,映射!L:M,2,FALSE)</f>
        <v>10</v>
      </c>
      <c r="AA60" s="6"/>
      <c r="AB60" s="6" t="str">
        <f>_xlfn.IFNA(VLOOKUP(AA60,映射!L:M,2,FALSE),"")</f>
        <v/>
      </c>
      <c r="AC60" s="6"/>
      <c r="AD60" s="6" t="str">
        <f>_xlfn.IFNA(VLOOKUP(AC60,映射!L:M,2,FALSE),"")</f>
        <v/>
      </c>
      <c r="AE60" s="6" t="str">
        <f>VLOOKUP(Y60,映射!G:H,2,FALSE)&amp;Z60</f>
        <v>PEN:10</v>
      </c>
      <c r="AF60" s="6" t="str">
        <f>_xlfn.IFNA("|"&amp;VLOOKUP(AA60,映射!G:H,2,FALSE)&amp;AB60,"")</f>
        <v/>
      </c>
      <c r="AG60" s="6" t="str">
        <f>_xlfn.IFNA("|"&amp;VLOOKUP(AC60,映射!G:H,2,FALSE)&amp;AD60,"")</f>
        <v/>
      </c>
      <c r="AH60" s="6" t="str">
        <f t="shared" si="12"/>
        <v>PEN:10</v>
      </c>
      <c r="AJ60" s="6"/>
    </row>
    <row r="61" spans="1:36" x14ac:dyDescent="0.15">
      <c r="A61">
        <v>53</v>
      </c>
      <c r="B61">
        <f t="shared" si="14"/>
        <v>2</v>
      </c>
      <c r="C61">
        <f t="shared" si="13"/>
        <v>38</v>
      </c>
      <c r="D61" s="6" t="str">
        <f>VLOOKUP(C61,映射!A:B,2,FALSE)</f>
        <v>娜塔莎</v>
      </c>
      <c r="E61" s="9" t="str">
        <f t="shared" si="2"/>
        <v>娜塔莎羁绊2</v>
      </c>
      <c r="F61" s="6" t="s">
        <v>168</v>
      </c>
      <c r="G61" t="s">
        <v>78</v>
      </c>
      <c r="H61" t="s">
        <v>41</v>
      </c>
      <c r="I61" s="6"/>
      <c r="J61" s="6"/>
      <c r="K61" s="6" t="str">
        <f t="shared" si="3"/>
        <v>娜塔莎</v>
      </c>
      <c r="L61" s="6" t="str">
        <f t="shared" si="4"/>
        <v>,修</v>
      </c>
      <c r="M61" s="6" t="str">
        <f t="shared" si="5"/>
        <v/>
      </c>
      <c r="N61" s="6" t="str">
        <f t="shared" si="6"/>
        <v/>
      </c>
      <c r="O61" s="6" t="str">
        <f>VLOOKUP(Y61,映射!G:I,3,FALSE)&amp;"+"&amp;Z61&amp;"%"</f>
        <v>攻击+10%</v>
      </c>
      <c r="P61" s="6">
        <f>_xlfn.IFNA(VLOOKUP(G61,映射!$B:$C,2,FALSE),"")</f>
        <v>38</v>
      </c>
      <c r="Q61" s="6">
        <f>_xlfn.IFNA(VLOOKUP(H61,映射!$B:$C,2,FALSE),"")</f>
        <v>26</v>
      </c>
      <c r="R61" s="6" t="str">
        <f>_xlfn.IFNA(VLOOKUP(I61,映射!$B:$C,2,FALSE),"")</f>
        <v/>
      </c>
      <c r="S61" s="6" t="str">
        <f>_xlfn.IFNA(VLOOKUP(J61,映射!$B:$C,2,FALSE),"")</f>
        <v/>
      </c>
      <c r="T61" s="6">
        <f t="shared" si="7"/>
        <v>38</v>
      </c>
      <c r="U61" s="6" t="str">
        <f t="shared" si="8"/>
        <v>,26</v>
      </c>
      <c r="V61" s="6" t="str">
        <f t="shared" si="9"/>
        <v/>
      </c>
      <c r="W61" s="6" t="str">
        <f t="shared" si="10"/>
        <v/>
      </c>
      <c r="X61" s="6" t="str">
        <f t="shared" si="11"/>
        <v>38,26</v>
      </c>
      <c r="Y61" s="6" t="s">
        <v>273</v>
      </c>
      <c r="Z61" s="6">
        <f>VLOOKUP(Y61,映射!L:M,2,FALSE)</f>
        <v>10</v>
      </c>
      <c r="AA61" s="6"/>
      <c r="AB61" s="6" t="str">
        <f>_xlfn.IFNA(VLOOKUP(AA61,映射!L:M,2,FALSE),"")</f>
        <v/>
      </c>
      <c r="AC61" s="6"/>
      <c r="AD61" s="6" t="str">
        <f>_xlfn.IFNA(VLOOKUP(AC61,映射!L:M,2,FALSE),"")</f>
        <v/>
      </c>
      <c r="AE61" s="6" t="str">
        <f>VLOOKUP(Y61,映射!G:H,2,FALSE)&amp;Z61</f>
        <v>ATK_P:10</v>
      </c>
      <c r="AF61" s="6" t="str">
        <f>_xlfn.IFNA("|"&amp;VLOOKUP(AA61,映射!G:H,2,FALSE)&amp;AB61,"")</f>
        <v/>
      </c>
      <c r="AG61" s="6" t="str">
        <f>_xlfn.IFNA("|"&amp;VLOOKUP(AC61,映射!G:H,2,FALSE)&amp;AD61,"")</f>
        <v/>
      </c>
      <c r="AH61" s="6" t="str">
        <f t="shared" si="12"/>
        <v>ATK_P:10</v>
      </c>
      <c r="AJ61" s="6"/>
    </row>
    <row r="62" spans="1:36" x14ac:dyDescent="0.15">
      <c r="A62">
        <v>54</v>
      </c>
      <c r="B62">
        <f t="shared" si="14"/>
        <v>3</v>
      </c>
      <c r="C62">
        <f t="shared" si="13"/>
        <v>38</v>
      </c>
      <c r="D62" s="6" t="str">
        <f>VLOOKUP(C62,映射!A:B,2,FALSE)</f>
        <v>娜塔莎</v>
      </c>
      <c r="E62" s="9" t="str">
        <f t="shared" si="2"/>
        <v>娜塔莎羁绊3</v>
      </c>
      <c r="F62" s="6" t="s">
        <v>169</v>
      </c>
      <c r="G62" t="s">
        <v>78</v>
      </c>
      <c r="H62" t="s">
        <v>227</v>
      </c>
      <c r="I62" s="6"/>
      <c r="J62" s="6"/>
      <c r="K62" s="6" t="str">
        <f t="shared" si="3"/>
        <v>娜塔莎</v>
      </c>
      <c r="L62" s="6" t="str">
        <f t="shared" si="4"/>
        <v>,珍妮芙</v>
      </c>
      <c r="M62" s="6" t="str">
        <f t="shared" si="5"/>
        <v/>
      </c>
      <c r="N62" s="6" t="str">
        <f t="shared" si="6"/>
        <v/>
      </c>
      <c r="O62" s="6" t="str">
        <f>VLOOKUP(Y62,映射!G:I,3,FALSE)&amp;"+"&amp;Z62&amp;"%"</f>
        <v>反击率+10%</v>
      </c>
      <c r="P62" s="6">
        <f>_xlfn.IFNA(VLOOKUP(G62,映射!$B:$C,2,FALSE),"")</f>
        <v>38</v>
      </c>
      <c r="Q62" s="6">
        <f>_xlfn.IFNA(VLOOKUP(H62,映射!$B:$C,2,FALSE),"")</f>
        <v>34</v>
      </c>
      <c r="R62" s="6" t="str">
        <f>_xlfn.IFNA(VLOOKUP(I62,映射!$B:$C,2,FALSE),"")</f>
        <v/>
      </c>
      <c r="S62" s="6" t="str">
        <f>_xlfn.IFNA(VLOOKUP(J62,映射!$B:$C,2,FALSE),"")</f>
        <v/>
      </c>
      <c r="T62" s="6">
        <f t="shared" si="7"/>
        <v>38</v>
      </c>
      <c r="U62" s="6" t="str">
        <f t="shared" si="8"/>
        <v>,34</v>
      </c>
      <c r="V62" s="6" t="str">
        <f t="shared" si="9"/>
        <v/>
      </c>
      <c r="W62" s="6" t="str">
        <f t="shared" si="10"/>
        <v/>
      </c>
      <c r="X62" s="6" t="str">
        <f t="shared" si="11"/>
        <v>38,34</v>
      </c>
      <c r="Y62" s="6" t="s">
        <v>255</v>
      </c>
      <c r="Z62" s="6">
        <f>VLOOKUP(Y62,映射!L:M,2,FALSE)</f>
        <v>10</v>
      </c>
      <c r="AA62" s="6"/>
      <c r="AB62" s="6" t="str">
        <f>_xlfn.IFNA(VLOOKUP(AA62,映射!L:M,2,FALSE),"")</f>
        <v/>
      </c>
      <c r="AC62" s="6"/>
      <c r="AD62" s="6" t="str">
        <f>_xlfn.IFNA(VLOOKUP(AC62,映射!L:M,2,FALSE),"")</f>
        <v/>
      </c>
      <c r="AE62" s="6" t="str">
        <f>VLOOKUP(Y62,映射!G:H,2,FALSE)&amp;Z62</f>
        <v>COT:10</v>
      </c>
      <c r="AF62" s="6" t="str">
        <f>_xlfn.IFNA("|"&amp;VLOOKUP(AA62,映射!G:H,2,FALSE)&amp;AB62,"")</f>
        <v/>
      </c>
      <c r="AG62" s="6" t="str">
        <f>_xlfn.IFNA("|"&amp;VLOOKUP(AC62,映射!G:H,2,FALSE)&amp;AD62,"")</f>
        <v/>
      </c>
      <c r="AH62" s="6" t="str">
        <f t="shared" si="12"/>
        <v>COT:10</v>
      </c>
      <c r="AJ62" s="6"/>
    </row>
    <row r="63" spans="1:36" x14ac:dyDescent="0.15">
      <c r="A63">
        <v>55</v>
      </c>
      <c r="B63">
        <f t="shared" si="14"/>
        <v>1</v>
      </c>
      <c r="C63">
        <f t="shared" si="13"/>
        <v>39</v>
      </c>
      <c r="D63" s="6" t="str">
        <f>VLOOKUP(C63,映射!A:B,2,FALSE)</f>
        <v>爱茉莉</v>
      </c>
      <c r="E63" s="9" t="str">
        <f t="shared" si="2"/>
        <v>爱茉莉羁绊1</v>
      </c>
      <c r="F63" s="6" t="s">
        <v>170</v>
      </c>
      <c r="G63" t="s">
        <v>81</v>
      </c>
      <c r="H63" t="s">
        <v>79</v>
      </c>
      <c r="I63" s="6"/>
      <c r="J63" s="6"/>
      <c r="K63" s="6" t="str">
        <f t="shared" si="3"/>
        <v>爱茉莉</v>
      </c>
      <c r="L63" s="6" t="str">
        <f t="shared" si="4"/>
        <v>,国王</v>
      </c>
      <c r="M63" s="6" t="str">
        <f t="shared" si="5"/>
        <v/>
      </c>
      <c r="N63" s="6" t="str">
        <f t="shared" si="6"/>
        <v/>
      </c>
      <c r="O63" s="6" t="str">
        <f>VLOOKUP(Y63,映射!G:I,3,FALSE)&amp;"+"&amp;Z63&amp;"%"</f>
        <v>反击率+10%</v>
      </c>
      <c r="P63" s="6">
        <f>_xlfn.IFNA(VLOOKUP(G63,映射!$B:$C,2,FALSE),"")</f>
        <v>39</v>
      </c>
      <c r="Q63" s="6">
        <f>_xlfn.IFNA(VLOOKUP(H63,映射!$B:$C,2,FALSE),"")</f>
        <v>36</v>
      </c>
      <c r="R63" s="6" t="str">
        <f>_xlfn.IFNA(VLOOKUP(I63,映射!$B:$C,2,FALSE),"")</f>
        <v/>
      </c>
      <c r="S63" s="6" t="str">
        <f>_xlfn.IFNA(VLOOKUP(J63,映射!$B:$C,2,FALSE),"")</f>
        <v/>
      </c>
      <c r="T63" s="6">
        <f t="shared" si="7"/>
        <v>39</v>
      </c>
      <c r="U63" s="6" t="str">
        <f t="shared" si="8"/>
        <v>,36</v>
      </c>
      <c r="V63" s="6" t="str">
        <f t="shared" si="9"/>
        <v/>
      </c>
      <c r="W63" s="6" t="str">
        <f t="shared" si="10"/>
        <v/>
      </c>
      <c r="X63" s="6" t="str">
        <f t="shared" si="11"/>
        <v>39,36</v>
      </c>
      <c r="Y63" s="6" t="s">
        <v>255</v>
      </c>
      <c r="Z63" s="6">
        <f>VLOOKUP(Y63,映射!L:M,2,FALSE)</f>
        <v>10</v>
      </c>
      <c r="AA63" s="6"/>
      <c r="AB63" s="6" t="str">
        <f>_xlfn.IFNA(VLOOKUP(AA63,映射!L:M,2,FALSE),"")</f>
        <v/>
      </c>
      <c r="AC63" s="6"/>
      <c r="AD63" s="6" t="str">
        <f>_xlfn.IFNA(VLOOKUP(AC63,映射!L:M,2,FALSE),"")</f>
        <v/>
      </c>
      <c r="AE63" s="6" t="str">
        <f>VLOOKUP(Y63,映射!G:H,2,FALSE)&amp;Z63</f>
        <v>COT:10</v>
      </c>
      <c r="AF63" s="6" t="str">
        <f>_xlfn.IFNA("|"&amp;VLOOKUP(AA63,映射!G:H,2,FALSE)&amp;AB63,"")</f>
        <v/>
      </c>
      <c r="AG63" s="6" t="str">
        <f>_xlfn.IFNA("|"&amp;VLOOKUP(AC63,映射!G:H,2,FALSE)&amp;AD63,"")</f>
        <v/>
      </c>
      <c r="AH63" s="6" t="str">
        <f t="shared" si="12"/>
        <v>COT:10</v>
      </c>
      <c r="AJ63" s="6"/>
    </row>
    <row r="64" spans="1:36" x14ac:dyDescent="0.15">
      <c r="A64">
        <v>56</v>
      </c>
      <c r="B64">
        <f t="shared" si="14"/>
        <v>2</v>
      </c>
      <c r="C64">
        <f t="shared" si="13"/>
        <v>39</v>
      </c>
      <c r="D64" s="6" t="str">
        <f>VLOOKUP(C64,映射!A:B,2,FALSE)</f>
        <v>爱茉莉</v>
      </c>
      <c r="E64" s="9" t="str">
        <f t="shared" si="2"/>
        <v>爱茉莉羁绊2</v>
      </c>
      <c r="F64" s="6" t="s">
        <v>171</v>
      </c>
      <c r="G64" t="s">
        <v>81</v>
      </c>
      <c r="H64" t="s">
        <v>85</v>
      </c>
      <c r="I64" s="6"/>
      <c r="J64" s="6"/>
      <c r="K64" s="6" t="str">
        <f t="shared" si="3"/>
        <v>爱茉莉</v>
      </c>
      <c r="L64" s="6" t="str">
        <f t="shared" si="4"/>
        <v>,娜塔莎</v>
      </c>
      <c r="M64" s="6" t="str">
        <f t="shared" si="5"/>
        <v/>
      </c>
      <c r="N64" s="6" t="str">
        <f t="shared" si="6"/>
        <v/>
      </c>
      <c r="O64" s="6" t="str">
        <f>VLOOKUP(Y64,映射!G:I,3,FALSE)&amp;"+"&amp;Z64&amp;"%"</f>
        <v>免伤率+10%</v>
      </c>
      <c r="P64" s="6">
        <f>_xlfn.IFNA(VLOOKUP(G64,映射!$B:$C,2,FALSE),"")</f>
        <v>39</v>
      </c>
      <c r="Q64" s="6">
        <f>_xlfn.IFNA(VLOOKUP(H64,映射!$B:$C,2,FALSE),"")</f>
        <v>38</v>
      </c>
      <c r="R64" s="6" t="str">
        <f>_xlfn.IFNA(VLOOKUP(I64,映射!$B:$C,2,FALSE),"")</f>
        <v/>
      </c>
      <c r="S64" s="6" t="str">
        <f>_xlfn.IFNA(VLOOKUP(J64,映射!$B:$C,2,FALSE),"")</f>
        <v/>
      </c>
      <c r="T64" s="6">
        <f t="shared" si="7"/>
        <v>39</v>
      </c>
      <c r="U64" s="6" t="str">
        <f t="shared" si="8"/>
        <v>,38</v>
      </c>
      <c r="V64" s="6" t="str">
        <f t="shared" si="9"/>
        <v/>
      </c>
      <c r="W64" s="6" t="str">
        <f t="shared" si="10"/>
        <v/>
      </c>
      <c r="X64" s="6" t="str">
        <f t="shared" si="11"/>
        <v>39,38</v>
      </c>
      <c r="Y64" s="6" t="s">
        <v>265</v>
      </c>
      <c r="Z64" s="6">
        <f>VLOOKUP(Y64,映射!L:M,2,FALSE)</f>
        <v>10</v>
      </c>
      <c r="AA64" s="6"/>
      <c r="AB64" s="6" t="str">
        <f>_xlfn.IFNA(VLOOKUP(AA64,映射!L:M,2,FALSE),"")</f>
        <v/>
      </c>
      <c r="AC64" s="6"/>
      <c r="AD64" s="6" t="str">
        <f>_xlfn.IFNA(VLOOKUP(AC64,映射!L:M,2,FALSE),"")</f>
        <v/>
      </c>
      <c r="AE64" s="6" t="str">
        <f>VLOOKUP(Y64,映射!G:H,2,FALSE)&amp;Z64</f>
        <v>TUF:10</v>
      </c>
      <c r="AF64" s="6" t="str">
        <f>_xlfn.IFNA("|"&amp;VLOOKUP(AA64,映射!G:H,2,FALSE)&amp;AB64,"")</f>
        <v/>
      </c>
      <c r="AG64" s="6" t="str">
        <f>_xlfn.IFNA("|"&amp;VLOOKUP(AC64,映射!G:H,2,FALSE)&amp;AD64,"")</f>
        <v/>
      </c>
      <c r="AH64" s="6" t="str">
        <f t="shared" si="12"/>
        <v>TUF:10</v>
      </c>
      <c r="AJ64" s="6"/>
    </row>
    <row r="65" spans="1:36" x14ac:dyDescent="0.15">
      <c r="A65">
        <v>57</v>
      </c>
      <c r="B65">
        <f t="shared" si="14"/>
        <v>3</v>
      </c>
      <c r="C65">
        <f t="shared" si="13"/>
        <v>39</v>
      </c>
      <c r="D65" s="6" t="str">
        <f>VLOOKUP(C65,映射!A:B,2,FALSE)</f>
        <v>爱茉莉</v>
      </c>
      <c r="E65" s="9" t="str">
        <f t="shared" si="2"/>
        <v>爱茉莉羁绊3</v>
      </c>
      <c r="F65" s="6" t="s">
        <v>172</v>
      </c>
      <c r="G65" t="s">
        <v>81</v>
      </c>
      <c r="H65" t="s">
        <v>41</v>
      </c>
      <c r="I65" s="6"/>
      <c r="J65" s="6"/>
      <c r="K65" s="6" t="str">
        <f t="shared" si="3"/>
        <v>爱茉莉</v>
      </c>
      <c r="L65" s="6" t="str">
        <f t="shared" si="4"/>
        <v>,修</v>
      </c>
      <c r="M65" s="6" t="str">
        <f t="shared" si="5"/>
        <v/>
      </c>
      <c r="N65" s="6" t="str">
        <f t="shared" si="6"/>
        <v/>
      </c>
      <c r="O65" s="6" t="str">
        <f>VLOOKUP(Y65,映射!G:I,3,FALSE)&amp;"+"&amp;Z65&amp;"%"</f>
        <v>破甲率+10%</v>
      </c>
      <c r="P65" s="6">
        <f>_xlfn.IFNA(VLOOKUP(G65,映射!$B:$C,2,FALSE),"")</f>
        <v>39</v>
      </c>
      <c r="Q65" s="6">
        <f>_xlfn.IFNA(VLOOKUP(H65,映射!$B:$C,2,FALSE),"")</f>
        <v>26</v>
      </c>
      <c r="R65" s="6" t="str">
        <f>_xlfn.IFNA(VLOOKUP(I65,映射!$B:$C,2,FALSE),"")</f>
        <v/>
      </c>
      <c r="S65" s="6" t="str">
        <f>_xlfn.IFNA(VLOOKUP(J65,映射!$B:$C,2,FALSE),"")</f>
        <v/>
      </c>
      <c r="T65" s="6">
        <f t="shared" si="7"/>
        <v>39</v>
      </c>
      <c r="U65" s="6" t="str">
        <f t="shared" si="8"/>
        <v>,26</v>
      </c>
      <c r="V65" s="6" t="str">
        <f t="shared" si="9"/>
        <v/>
      </c>
      <c r="W65" s="6" t="str">
        <f t="shared" si="10"/>
        <v/>
      </c>
      <c r="X65" s="6" t="str">
        <f t="shared" si="11"/>
        <v>39,26</v>
      </c>
      <c r="Y65" s="6" t="s">
        <v>263</v>
      </c>
      <c r="Z65" s="6">
        <f>VLOOKUP(Y65,映射!L:M,2,FALSE)</f>
        <v>10</v>
      </c>
      <c r="AA65" s="6"/>
      <c r="AB65" s="6" t="str">
        <f>_xlfn.IFNA(VLOOKUP(AA65,映射!L:M,2,FALSE),"")</f>
        <v/>
      </c>
      <c r="AC65" s="6"/>
      <c r="AD65" s="6" t="str">
        <f>_xlfn.IFNA(VLOOKUP(AC65,映射!L:M,2,FALSE),"")</f>
        <v/>
      </c>
      <c r="AE65" s="6" t="str">
        <f>VLOOKUP(Y65,映射!G:H,2,FALSE)&amp;Z65</f>
        <v>PEN:10</v>
      </c>
      <c r="AF65" s="6" t="str">
        <f>_xlfn.IFNA("|"&amp;VLOOKUP(AA65,映射!G:H,2,FALSE)&amp;AB65,"")</f>
        <v/>
      </c>
      <c r="AG65" s="6" t="str">
        <f>_xlfn.IFNA("|"&amp;VLOOKUP(AC65,映射!G:H,2,FALSE)&amp;AD65,"")</f>
        <v/>
      </c>
      <c r="AH65" s="6" t="str">
        <f t="shared" si="12"/>
        <v>PEN:10</v>
      </c>
      <c r="AJ65" s="6"/>
    </row>
    <row r="66" spans="1:36" x14ac:dyDescent="0.15">
      <c r="A66">
        <v>58</v>
      </c>
      <c r="B66">
        <f t="shared" si="14"/>
        <v>1</v>
      </c>
      <c r="C66">
        <f t="shared" ref="C66:C68" si="15">IF(B66=1,C65+1,C65)</f>
        <v>40</v>
      </c>
      <c r="D66" s="6" t="str">
        <f>VLOOKUP(C66,映射!A:B,2,FALSE)</f>
        <v>麦克白</v>
      </c>
      <c r="E66" s="9" t="str">
        <f t="shared" ref="E66:E68" si="16">D66&amp;E$1&amp;B66</f>
        <v>麦克白羁绊1</v>
      </c>
      <c r="F66" s="6" t="s">
        <v>318</v>
      </c>
      <c r="G66" t="s">
        <v>36</v>
      </c>
      <c r="H66" t="s">
        <v>101</v>
      </c>
      <c r="J66" s="6"/>
      <c r="K66" s="6" t="str">
        <f t="shared" si="3"/>
        <v>麦克白</v>
      </c>
      <c r="L66" s="6" t="str">
        <f t="shared" si="4"/>
        <v>,艾德蒙</v>
      </c>
      <c r="M66" s="6" t="str">
        <f t="shared" si="5"/>
        <v/>
      </c>
      <c r="N66" s="6" t="str">
        <f t="shared" si="6"/>
        <v/>
      </c>
      <c r="O66" s="6" t="str">
        <f>VLOOKUP(Y66,映射!G:I,3,FALSE)&amp;"+"&amp;Z66&amp;"%"</f>
        <v>暴击率+10%</v>
      </c>
      <c r="P66" s="6">
        <f>_xlfn.IFNA(VLOOKUP(G66,映射!$B:$C,2,FALSE),"")</f>
        <v>40</v>
      </c>
      <c r="Q66" s="6">
        <f>_xlfn.IFNA(VLOOKUP(H66,映射!$B:$C,2,FALSE),"")</f>
        <v>24</v>
      </c>
      <c r="R66" s="6" t="str">
        <f>_xlfn.IFNA(VLOOKUP(I66,映射!$B:$C,2,FALSE),"")</f>
        <v/>
      </c>
      <c r="S66" s="6" t="str">
        <f>_xlfn.IFNA(VLOOKUP(J66,映射!$B:$C,2,FALSE),"")</f>
        <v/>
      </c>
      <c r="T66" s="6">
        <f t="shared" si="7"/>
        <v>40</v>
      </c>
      <c r="U66" s="6" t="str">
        <f t="shared" si="8"/>
        <v>,24</v>
      </c>
      <c r="V66" s="6" t="str">
        <f t="shared" si="9"/>
        <v/>
      </c>
      <c r="W66" s="6" t="str">
        <f t="shared" si="10"/>
        <v/>
      </c>
      <c r="X66" s="6" t="str">
        <f t="shared" si="11"/>
        <v>40,24</v>
      </c>
      <c r="Y66" s="6" t="s">
        <v>259</v>
      </c>
      <c r="Z66" s="6">
        <f>VLOOKUP(Y66,映射!L:M,2,FALSE)</f>
        <v>10</v>
      </c>
      <c r="AA66" s="6"/>
      <c r="AB66" s="6" t="str">
        <f>_xlfn.IFNA(VLOOKUP(AA66,映射!L:M,2,FALSE),"")</f>
        <v/>
      </c>
      <c r="AC66" s="6"/>
      <c r="AD66" s="6" t="str">
        <f>_xlfn.IFNA(VLOOKUP(AC66,映射!L:M,2,FALSE),"")</f>
        <v/>
      </c>
      <c r="AE66" s="6" t="str">
        <f>VLOOKUP(Y66,映射!G:H,2,FALSE)&amp;Z66</f>
        <v>CRI:10</v>
      </c>
      <c r="AF66" s="6" t="str">
        <f>_xlfn.IFNA("|"&amp;VLOOKUP(AA66,映射!G:H,2,FALSE)&amp;AB66,"")</f>
        <v/>
      </c>
      <c r="AG66" s="6" t="str">
        <f>_xlfn.IFNA("|"&amp;VLOOKUP(AC66,映射!G:H,2,FALSE)&amp;AD66,"")</f>
        <v/>
      </c>
      <c r="AH66" s="6" t="str">
        <f t="shared" si="12"/>
        <v>CRI:10</v>
      </c>
      <c r="AJ66" s="6"/>
    </row>
    <row r="67" spans="1:36" x14ac:dyDescent="0.15">
      <c r="A67">
        <v>59</v>
      </c>
      <c r="B67">
        <f t="shared" si="14"/>
        <v>2</v>
      </c>
      <c r="C67">
        <f t="shared" si="15"/>
        <v>40</v>
      </c>
      <c r="D67" s="6" t="str">
        <f>VLOOKUP(C67,映射!A:B,2,FALSE)</f>
        <v>麦克白</v>
      </c>
      <c r="E67" s="9" t="str">
        <f t="shared" si="16"/>
        <v>麦克白羁绊2</v>
      </c>
      <c r="F67" s="6" t="s">
        <v>319</v>
      </c>
      <c r="G67" t="s">
        <v>36</v>
      </c>
      <c r="H67" t="s">
        <v>88</v>
      </c>
      <c r="J67" s="6"/>
      <c r="K67" s="6" t="str">
        <f t="shared" si="3"/>
        <v>麦克白</v>
      </c>
      <c r="L67" s="6" t="str">
        <f t="shared" si="4"/>
        <v>,碧翠丝</v>
      </c>
      <c r="M67" s="6" t="str">
        <f t="shared" si="5"/>
        <v/>
      </c>
      <c r="N67" s="6" t="str">
        <f t="shared" si="6"/>
        <v/>
      </c>
      <c r="O67" s="6" t="str">
        <f>VLOOKUP(Y67,映射!G:I,3,FALSE)&amp;"+"&amp;Z67&amp;"%"</f>
        <v>反击率+10%</v>
      </c>
      <c r="P67" s="6">
        <f>_xlfn.IFNA(VLOOKUP(G67,映射!$B:$C,2,FALSE),"")</f>
        <v>40</v>
      </c>
      <c r="Q67" s="6">
        <f>_xlfn.IFNA(VLOOKUP(H67,映射!$B:$C,2,FALSE),"")</f>
        <v>30</v>
      </c>
      <c r="R67" s="6" t="str">
        <f>_xlfn.IFNA(VLOOKUP(I67,映射!$B:$C,2,FALSE),"")</f>
        <v/>
      </c>
      <c r="S67" s="6" t="str">
        <f>_xlfn.IFNA(VLOOKUP(J67,映射!$B:$C,2,FALSE),"")</f>
        <v/>
      </c>
      <c r="T67" s="6">
        <f t="shared" si="7"/>
        <v>40</v>
      </c>
      <c r="U67" s="6" t="str">
        <f t="shared" si="8"/>
        <v>,30</v>
      </c>
      <c r="V67" s="6" t="str">
        <f t="shared" si="9"/>
        <v/>
      </c>
      <c r="W67" s="6" t="str">
        <f t="shared" si="10"/>
        <v/>
      </c>
      <c r="X67" s="6" t="str">
        <f t="shared" si="11"/>
        <v>40,30</v>
      </c>
      <c r="Y67" s="6" t="s">
        <v>255</v>
      </c>
      <c r="Z67" s="6">
        <f>VLOOKUP(Y67,映射!L:M,2,FALSE)</f>
        <v>10</v>
      </c>
      <c r="AA67" s="6"/>
      <c r="AB67" s="6" t="str">
        <f>_xlfn.IFNA(VLOOKUP(AA67,映射!L:M,2,FALSE),"")</f>
        <v/>
      </c>
      <c r="AC67" s="6"/>
      <c r="AD67" s="6" t="str">
        <f>_xlfn.IFNA(VLOOKUP(AC67,映射!L:M,2,FALSE),"")</f>
        <v/>
      </c>
      <c r="AE67" s="6" t="str">
        <f>VLOOKUP(Y67,映射!G:H,2,FALSE)&amp;Z67</f>
        <v>COT:10</v>
      </c>
      <c r="AF67" s="6" t="str">
        <f>_xlfn.IFNA("|"&amp;VLOOKUP(AA67,映射!G:H,2,FALSE)&amp;AB67,"")</f>
        <v/>
      </c>
      <c r="AG67" s="6" t="str">
        <f>_xlfn.IFNA("|"&amp;VLOOKUP(AC67,映射!G:H,2,FALSE)&amp;AD67,"")</f>
        <v/>
      </c>
      <c r="AH67" s="6" t="str">
        <f t="shared" si="12"/>
        <v>COT:10</v>
      </c>
      <c r="AJ67" s="6"/>
    </row>
    <row r="68" spans="1:36" x14ac:dyDescent="0.15">
      <c r="A68">
        <v>60</v>
      </c>
      <c r="B68">
        <f t="shared" si="14"/>
        <v>3</v>
      </c>
      <c r="C68">
        <f t="shared" si="15"/>
        <v>40</v>
      </c>
      <c r="D68" s="6" t="str">
        <f>VLOOKUP(C68,映射!A:B,2,FALSE)</f>
        <v>麦克白</v>
      </c>
      <c r="E68" s="9" t="str">
        <f t="shared" si="16"/>
        <v>麦克白羁绊3</v>
      </c>
      <c r="F68" s="6" t="s">
        <v>320</v>
      </c>
      <c r="G68" t="s">
        <v>36</v>
      </c>
      <c r="H68" t="s">
        <v>97</v>
      </c>
      <c r="J68" s="6"/>
      <c r="K68" s="6" t="str">
        <f t="shared" si="3"/>
        <v>麦克白</v>
      </c>
      <c r="L68" s="6" t="str">
        <f t="shared" si="4"/>
        <v>,修</v>
      </c>
      <c r="M68" s="6" t="str">
        <f t="shared" si="5"/>
        <v/>
      </c>
      <c r="N68" s="6" t="str">
        <f t="shared" si="6"/>
        <v/>
      </c>
      <c r="O68" s="6" t="str">
        <f>VLOOKUP(Y68,映射!G:I,3,FALSE)&amp;"+"&amp;Z68&amp;"%"</f>
        <v>速度+20%</v>
      </c>
      <c r="P68" s="6">
        <f>_xlfn.IFNA(VLOOKUP(G68,映射!$B:$C,2,FALSE),"")</f>
        <v>40</v>
      </c>
      <c r="Q68" s="6">
        <f>_xlfn.IFNA(VLOOKUP(H68,映射!$B:$C,2,FALSE),"")</f>
        <v>26</v>
      </c>
      <c r="R68" s="6" t="str">
        <f>_xlfn.IFNA(VLOOKUP(I68,映射!$B:$C,2,FALSE),"")</f>
        <v/>
      </c>
      <c r="S68" s="6" t="str">
        <f>_xlfn.IFNA(VLOOKUP(J68,映射!$B:$C,2,FALSE),"")</f>
        <v/>
      </c>
      <c r="T68" s="6">
        <f t="shared" si="7"/>
        <v>40</v>
      </c>
      <c r="U68" s="6" t="str">
        <f t="shared" si="8"/>
        <v>,26</v>
      </c>
      <c r="V68" s="6" t="str">
        <f t="shared" si="9"/>
        <v/>
      </c>
      <c r="W68" s="6" t="str">
        <f t="shared" si="10"/>
        <v/>
      </c>
      <c r="X68" s="6" t="str">
        <f t="shared" si="11"/>
        <v>40,26</v>
      </c>
      <c r="Y68" s="6" t="s">
        <v>279</v>
      </c>
      <c r="Z68" s="6">
        <f>VLOOKUP(Y68,映射!L:M,2,FALSE)</f>
        <v>20</v>
      </c>
      <c r="AA68" s="6"/>
      <c r="AB68" s="6" t="str">
        <f>_xlfn.IFNA(VLOOKUP(AA68,映射!L:M,2,FALSE),"")</f>
        <v/>
      </c>
      <c r="AC68" s="6"/>
      <c r="AD68" s="6" t="str">
        <f>_xlfn.IFNA(VLOOKUP(AC68,映射!L:M,2,FALSE),"")</f>
        <v/>
      </c>
      <c r="AE68" s="6" t="str">
        <f>VLOOKUP(Y68,映射!G:H,2,FALSE)&amp;Z68</f>
        <v>SPD_P:20</v>
      </c>
      <c r="AF68" s="6" t="str">
        <f>_xlfn.IFNA("|"&amp;VLOOKUP(AA68,映射!G:H,2,FALSE)&amp;AB68,"")</f>
        <v/>
      </c>
      <c r="AG68" s="6" t="str">
        <f>_xlfn.IFNA("|"&amp;VLOOKUP(AC68,映射!G:H,2,FALSE)&amp;AD68,"")</f>
        <v/>
      </c>
      <c r="AH68" s="6" t="str">
        <f t="shared" si="12"/>
        <v>SPD_P:20</v>
      </c>
      <c r="AJ6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E23" workbookViewId="0">
      <selection activeCell="M45" sqref="M45"/>
    </sheetView>
  </sheetViews>
  <sheetFormatPr baseColWidth="10" defaultRowHeight="15" x14ac:dyDescent="0.15"/>
  <cols>
    <col min="1" max="1" width="19.83203125" bestFit="1" customWidth="1"/>
    <col min="3" max="3" width="15.1640625" customWidth="1"/>
    <col min="5" max="5" width="15.1640625" customWidth="1"/>
    <col min="8" max="8" width="17.5" bestFit="1" customWidth="1"/>
    <col min="13" max="13" width="12.6640625" customWidth="1"/>
  </cols>
  <sheetData>
    <row r="1" spans="1:13" x14ac:dyDescent="0.15">
      <c r="A1" t="s">
        <v>0</v>
      </c>
      <c r="C1" t="s">
        <v>8</v>
      </c>
      <c r="E1" t="s">
        <v>16</v>
      </c>
    </row>
    <row r="2" spans="1:13" x14ac:dyDescent="0.15">
      <c r="A2" t="s">
        <v>1</v>
      </c>
      <c r="C2" t="s">
        <v>9</v>
      </c>
      <c r="E2" t="s">
        <v>17</v>
      </c>
      <c r="J2" t="s">
        <v>24</v>
      </c>
      <c r="K2" t="s">
        <v>23</v>
      </c>
      <c r="L2" t="s">
        <v>22</v>
      </c>
      <c r="M2" t="s">
        <v>49</v>
      </c>
    </row>
    <row r="3" spans="1:13" x14ac:dyDescent="0.15">
      <c r="A3" t="s">
        <v>2</v>
      </c>
      <c r="C3" t="s">
        <v>10</v>
      </c>
      <c r="I3">
        <v>1</v>
      </c>
      <c r="J3">
        <v>3</v>
      </c>
      <c r="K3" s="1" t="s">
        <v>25</v>
      </c>
      <c r="L3" t="s">
        <v>29</v>
      </c>
      <c r="M3" t="s">
        <v>71</v>
      </c>
    </row>
    <row r="4" spans="1:13" x14ac:dyDescent="0.15">
      <c r="A4" t="s">
        <v>3</v>
      </c>
      <c r="C4" t="s">
        <v>11</v>
      </c>
      <c r="E4" t="s">
        <v>18</v>
      </c>
      <c r="I4">
        <v>2</v>
      </c>
      <c r="J4">
        <v>3</v>
      </c>
      <c r="K4" s="2" t="s">
        <v>26</v>
      </c>
      <c r="L4" t="s">
        <v>30</v>
      </c>
      <c r="M4" t="s">
        <v>69</v>
      </c>
    </row>
    <row r="5" spans="1:13" x14ac:dyDescent="0.15">
      <c r="A5" t="s">
        <v>4</v>
      </c>
      <c r="C5" t="s">
        <v>12</v>
      </c>
      <c r="E5" t="s">
        <v>19</v>
      </c>
      <c r="I5">
        <v>3</v>
      </c>
      <c r="J5">
        <v>3</v>
      </c>
      <c r="K5" s="1" t="s">
        <v>27</v>
      </c>
      <c r="L5" t="s">
        <v>31</v>
      </c>
      <c r="M5" t="s">
        <v>70</v>
      </c>
    </row>
    <row r="6" spans="1:13" x14ac:dyDescent="0.15">
      <c r="A6" t="s">
        <v>5</v>
      </c>
      <c r="C6" t="s">
        <v>13</v>
      </c>
      <c r="E6" t="s">
        <v>20</v>
      </c>
      <c r="I6">
        <v>4</v>
      </c>
      <c r="J6">
        <v>3</v>
      </c>
      <c r="K6" t="s">
        <v>28</v>
      </c>
      <c r="L6" t="s">
        <v>32</v>
      </c>
      <c r="M6" t="s">
        <v>69</v>
      </c>
    </row>
    <row r="7" spans="1:13" x14ac:dyDescent="0.15">
      <c r="A7" t="s">
        <v>6</v>
      </c>
      <c r="C7" t="s">
        <v>14</v>
      </c>
    </row>
    <row r="8" spans="1:13" x14ac:dyDescent="0.15">
      <c r="A8" t="s">
        <v>7</v>
      </c>
      <c r="C8" t="s">
        <v>15</v>
      </c>
      <c r="E8" t="s">
        <v>21</v>
      </c>
      <c r="I8">
        <v>5</v>
      </c>
      <c r="J8">
        <v>4</v>
      </c>
      <c r="K8" t="s">
        <v>33</v>
      </c>
      <c r="L8" t="s">
        <v>31</v>
      </c>
      <c r="M8" t="s">
        <v>58</v>
      </c>
    </row>
    <row r="9" spans="1:13" x14ac:dyDescent="0.15">
      <c r="I9">
        <v>6</v>
      </c>
      <c r="J9">
        <v>4</v>
      </c>
      <c r="K9" t="s">
        <v>34</v>
      </c>
      <c r="L9" t="s">
        <v>30</v>
      </c>
      <c r="M9" t="s">
        <v>50</v>
      </c>
    </row>
    <row r="10" spans="1:13" x14ac:dyDescent="0.15">
      <c r="I10">
        <v>7</v>
      </c>
      <c r="J10">
        <v>4</v>
      </c>
      <c r="K10" t="s">
        <v>35</v>
      </c>
      <c r="L10" t="s">
        <v>29</v>
      </c>
      <c r="M10" t="s">
        <v>75</v>
      </c>
    </row>
    <row r="11" spans="1:13" x14ac:dyDescent="0.15">
      <c r="I11">
        <v>8</v>
      </c>
      <c r="J11">
        <v>4</v>
      </c>
      <c r="K11" t="s">
        <v>36</v>
      </c>
      <c r="L11" t="s">
        <v>29</v>
      </c>
    </row>
    <row r="12" spans="1:13" x14ac:dyDescent="0.15">
      <c r="I12">
        <v>9</v>
      </c>
      <c r="J12">
        <v>4</v>
      </c>
      <c r="K12" t="s">
        <v>37</v>
      </c>
      <c r="L12" t="s">
        <v>29</v>
      </c>
      <c r="M12" t="s">
        <v>66</v>
      </c>
    </row>
    <row r="13" spans="1:13" x14ac:dyDescent="0.15">
      <c r="I13">
        <v>10</v>
      </c>
      <c r="J13">
        <v>4</v>
      </c>
      <c r="K13" t="s">
        <v>38</v>
      </c>
      <c r="L13" t="s">
        <v>32</v>
      </c>
    </row>
    <row r="14" spans="1:13" x14ac:dyDescent="0.15">
      <c r="I14">
        <v>11</v>
      </c>
      <c r="J14">
        <v>4</v>
      </c>
      <c r="K14" s="1" t="s">
        <v>39</v>
      </c>
      <c r="L14" t="s">
        <v>29</v>
      </c>
      <c r="M14" t="s">
        <v>72</v>
      </c>
    </row>
    <row r="15" spans="1:13" x14ac:dyDescent="0.15">
      <c r="A15" t="s">
        <v>51</v>
      </c>
      <c r="I15">
        <v>12</v>
      </c>
      <c r="J15">
        <v>4</v>
      </c>
      <c r="K15" t="s">
        <v>40</v>
      </c>
      <c r="L15" t="s">
        <v>32</v>
      </c>
      <c r="M15" t="s">
        <v>76</v>
      </c>
    </row>
    <row r="17" spans="8:15" x14ac:dyDescent="0.15">
      <c r="I17">
        <v>13</v>
      </c>
      <c r="J17">
        <v>5</v>
      </c>
      <c r="K17" t="s">
        <v>41</v>
      </c>
      <c r="L17" t="s">
        <v>31</v>
      </c>
      <c r="M17" t="s">
        <v>63</v>
      </c>
    </row>
    <row r="18" spans="8:15" x14ac:dyDescent="0.15">
      <c r="I18">
        <v>14</v>
      </c>
      <c r="J18">
        <v>5</v>
      </c>
      <c r="K18" s="3" t="s">
        <v>42</v>
      </c>
      <c r="L18" t="s">
        <v>30</v>
      </c>
      <c r="M18" t="s">
        <v>61</v>
      </c>
    </row>
    <row r="19" spans="8:15" x14ac:dyDescent="0.15">
      <c r="I19">
        <v>15</v>
      </c>
      <c r="J19">
        <v>5</v>
      </c>
      <c r="K19" t="s">
        <v>43</v>
      </c>
      <c r="L19" t="s">
        <v>32</v>
      </c>
      <c r="M19" t="s">
        <v>60</v>
      </c>
    </row>
    <row r="20" spans="8:15" x14ac:dyDescent="0.15">
      <c r="I20">
        <v>16</v>
      </c>
      <c r="J20">
        <v>5</v>
      </c>
      <c r="K20" t="s">
        <v>44</v>
      </c>
      <c r="L20" t="s">
        <v>32</v>
      </c>
      <c r="M20" t="s">
        <v>64</v>
      </c>
    </row>
    <row r="21" spans="8:15" x14ac:dyDescent="0.15">
      <c r="I21">
        <v>17</v>
      </c>
      <c r="J21">
        <v>5</v>
      </c>
      <c r="K21" s="3" t="s">
        <v>45</v>
      </c>
      <c r="L21" t="s">
        <v>29</v>
      </c>
      <c r="M21" t="s">
        <v>59</v>
      </c>
    </row>
    <row r="22" spans="8:15" x14ac:dyDescent="0.15">
      <c r="I22">
        <v>18</v>
      </c>
      <c r="J22">
        <v>5</v>
      </c>
      <c r="K22" t="s">
        <v>46</v>
      </c>
      <c r="L22" t="s">
        <v>31</v>
      </c>
      <c r="M22" t="s">
        <v>65</v>
      </c>
    </row>
    <row r="23" spans="8:15" x14ac:dyDescent="0.15">
      <c r="I23">
        <v>19</v>
      </c>
      <c r="J23">
        <v>5</v>
      </c>
      <c r="K23" t="s">
        <v>47</v>
      </c>
      <c r="L23" t="s">
        <v>29</v>
      </c>
      <c r="M23" t="s">
        <v>73</v>
      </c>
    </row>
    <row r="24" spans="8:15" x14ac:dyDescent="0.15">
      <c r="I24">
        <v>20</v>
      </c>
      <c r="J24">
        <v>5</v>
      </c>
      <c r="K24" t="s">
        <v>48</v>
      </c>
      <c r="L24" t="s">
        <v>31</v>
      </c>
      <c r="M24" t="s">
        <v>62</v>
      </c>
    </row>
    <row r="32" spans="8:15" x14ac:dyDescent="0.15">
      <c r="H32" t="s">
        <v>56</v>
      </c>
      <c r="J32" t="s">
        <v>54</v>
      </c>
      <c r="K32" t="s">
        <v>52</v>
      </c>
      <c r="L32" t="s">
        <v>55</v>
      </c>
      <c r="N32" t="s">
        <v>26</v>
      </c>
      <c r="O32" t="s">
        <v>102</v>
      </c>
    </row>
    <row r="33" spans="8:23" x14ac:dyDescent="0.15">
      <c r="H33" t="s">
        <v>67</v>
      </c>
      <c r="J33" t="s">
        <v>54</v>
      </c>
      <c r="K33" t="s">
        <v>25</v>
      </c>
      <c r="L33" t="s">
        <v>26</v>
      </c>
      <c r="N33" t="s">
        <v>26</v>
      </c>
      <c r="O33" t="s">
        <v>88</v>
      </c>
    </row>
    <row r="34" spans="8:23" x14ac:dyDescent="0.15">
      <c r="H34" t="s">
        <v>68</v>
      </c>
      <c r="J34" t="s">
        <v>54</v>
      </c>
      <c r="K34" t="s">
        <v>25</v>
      </c>
      <c r="L34" t="s">
        <v>48</v>
      </c>
      <c r="N34" t="s">
        <v>26</v>
      </c>
      <c r="O34" t="s">
        <v>92</v>
      </c>
    </row>
    <row r="36" spans="8:23" x14ac:dyDescent="0.15">
      <c r="J36" t="s">
        <v>54</v>
      </c>
      <c r="K36" t="s">
        <v>53</v>
      </c>
      <c r="L36" t="s">
        <v>28</v>
      </c>
      <c r="N36" t="s">
        <v>28</v>
      </c>
      <c r="O36" t="s">
        <v>103</v>
      </c>
      <c r="S36">
        <v>160000</v>
      </c>
    </row>
    <row r="37" spans="8:23" x14ac:dyDescent="0.15">
      <c r="J37" t="s">
        <v>54</v>
      </c>
      <c r="K37" t="s">
        <v>53</v>
      </c>
      <c r="L37" t="s">
        <v>55</v>
      </c>
      <c r="N37" t="s">
        <v>28</v>
      </c>
      <c r="O37" t="s">
        <v>101</v>
      </c>
      <c r="S37">
        <v>40</v>
      </c>
    </row>
    <row r="38" spans="8:23" x14ac:dyDescent="0.15">
      <c r="J38" t="s">
        <v>54</v>
      </c>
      <c r="K38" t="s">
        <v>53</v>
      </c>
      <c r="L38" t="s">
        <v>74</v>
      </c>
      <c r="N38" t="s">
        <v>28</v>
      </c>
      <c r="O38" t="s">
        <v>91</v>
      </c>
      <c r="S38">
        <f>S36/S37</f>
        <v>4000</v>
      </c>
    </row>
    <row r="40" spans="8:23" x14ac:dyDescent="0.15">
      <c r="K40" s="5"/>
      <c r="L40" s="5"/>
    </row>
    <row r="42" spans="8:23" x14ac:dyDescent="0.15">
      <c r="K42" t="s">
        <v>55</v>
      </c>
      <c r="L42" t="s">
        <v>48</v>
      </c>
      <c r="N42" t="s">
        <v>86</v>
      </c>
      <c r="O42" t="s">
        <v>89</v>
      </c>
      <c r="Q42" t="s">
        <v>34</v>
      </c>
      <c r="R42" t="s">
        <v>74</v>
      </c>
      <c r="T42" t="s">
        <v>37</v>
      </c>
      <c r="U42" t="s">
        <v>91</v>
      </c>
    </row>
    <row r="43" spans="8:23" x14ac:dyDescent="0.15">
      <c r="K43" t="s">
        <v>55</v>
      </c>
      <c r="L43" t="s">
        <v>86</v>
      </c>
      <c r="N43" t="s">
        <v>86</v>
      </c>
      <c r="O43" t="s">
        <v>99</v>
      </c>
      <c r="Q43" t="s">
        <v>34</v>
      </c>
      <c r="R43" t="s">
        <v>55</v>
      </c>
      <c r="T43" t="s">
        <v>37</v>
      </c>
      <c r="U43" t="s">
        <v>99</v>
      </c>
    </row>
    <row r="44" spans="8:23" x14ac:dyDescent="0.15">
      <c r="H44" t="s">
        <v>77</v>
      </c>
      <c r="K44" t="s">
        <v>55</v>
      </c>
      <c r="L44" t="s">
        <v>41</v>
      </c>
      <c r="N44" t="s">
        <v>86</v>
      </c>
      <c r="O44" t="s">
        <v>94</v>
      </c>
      <c r="Q44" t="s">
        <v>34</v>
      </c>
      <c r="R44" t="s">
        <v>89</v>
      </c>
      <c r="T44" t="s">
        <v>37</v>
      </c>
      <c r="U44" t="s">
        <v>95</v>
      </c>
      <c r="W44" t="str">
        <f ca="1">VLOOKUP(RANDBETWEEN(5,12),$I:$K,3,FALSE)</f>
        <v>尼尔斯</v>
      </c>
    </row>
    <row r="46" spans="8:23" x14ac:dyDescent="0.15">
      <c r="K46" t="s">
        <v>87</v>
      </c>
      <c r="L46" t="s">
        <v>100</v>
      </c>
      <c r="N46" t="s">
        <v>89</v>
      </c>
      <c r="O46" t="s">
        <v>55</v>
      </c>
      <c r="Q46" t="s">
        <v>36</v>
      </c>
      <c r="R46" t="s">
        <v>101</v>
      </c>
      <c r="T46" t="s">
        <v>93</v>
      </c>
      <c r="U46" t="s">
        <v>90</v>
      </c>
      <c r="W46" t="str">
        <f ca="1">VLOOKUP(RANDBETWEEN(5,12),$I:$K,3,FALSE)</f>
        <v>艾琳</v>
      </c>
    </row>
    <row r="47" spans="8:23" x14ac:dyDescent="0.15">
      <c r="K47" t="s">
        <v>87</v>
      </c>
      <c r="L47" t="s">
        <v>34</v>
      </c>
      <c r="N47" t="s">
        <v>89</v>
      </c>
      <c r="O47" t="s">
        <v>99</v>
      </c>
      <c r="Q47" t="s">
        <v>36</v>
      </c>
      <c r="R47" t="s">
        <v>88</v>
      </c>
      <c r="T47" t="s">
        <v>93</v>
      </c>
      <c r="U47" t="s">
        <v>101</v>
      </c>
    </row>
    <row r="48" spans="8:23" x14ac:dyDescent="0.15">
      <c r="K48" t="s">
        <v>87</v>
      </c>
      <c r="L48" t="s">
        <v>96</v>
      </c>
      <c r="N48" t="s">
        <v>89</v>
      </c>
      <c r="O48" t="s">
        <v>96</v>
      </c>
      <c r="Q48" t="s">
        <v>36</v>
      </c>
      <c r="R48" t="s">
        <v>97</v>
      </c>
      <c r="T48" t="s">
        <v>93</v>
      </c>
      <c r="U48" t="s">
        <v>98</v>
      </c>
    </row>
    <row r="51" spans="11:21" x14ac:dyDescent="0.15">
      <c r="K51" s="4"/>
      <c r="L51" s="4"/>
    </row>
    <row r="53" spans="11:21" x14ac:dyDescent="0.15">
      <c r="K53" t="s">
        <v>48</v>
      </c>
      <c r="L53" t="s">
        <v>45</v>
      </c>
      <c r="N53" t="s">
        <v>41</v>
      </c>
      <c r="O53" t="s">
        <v>45</v>
      </c>
      <c r="Q53" t="s">
        <v>43</v>
      </c>
      <c r="R53" t="s">
        <v>78</v>
      </c>
      <c r="T53" t="s">
        <v>80</v>
      </c>
      <c r="U53" t="s">
        <v>78</v>
      </c>
    </row>
    <row r="54" spans="11:21" x14ac:dyDescent="0.15">
      <c r="K54" t="s">
        <v>57</v>
      </c>
      <c r="L54" t="s">
        <v>78</v>
      </c>
      <c r="N54" t="s">
        <v>41</v>
      </c>
      <c r="O54" t="s">
        <v>78</v>
      </c>
      <c r="Q54" t="s">
        <v>43</v>
      </c>
      <c r="R54" t="s">
        <v>47</v>
      </c>
      <c r="T54" t="s">
        <v>80</v>
      </c>
      <c r="U54" t="s">
        <v>79</v>
      </c>
    </row>
    <row r="55" spans="11:21" x14ac:dyDescent="0.15">
      <c r="K55" t="s">
        <v>57</v>
      </c>
      <c r="L55" t="s">
        <v>83</v>
      </c>
      <c r="N55" t="s">
        <v>41</v>
      </c>
      <c r="O55" t="s">
        <v>48</v>
      </c>
      <c r="Q55" t="s">
        <v>43</v>
      </c>
      <c r="R55" t="s">
        <v>41</v>
      </c>
      <c r="T55" t="s">
        <v>80</v>
      </c>
      <c r="U55" t="s">
        <v>48</v>
      </c>
    </row>
    <row r="57" spans="11:21" x14ac:dyDescent="0.15">
      <c r="K57" t="s">
        <v>81</v>
      </c>
      <c r="L57" t="s">
        <v>79</v>
      </c>
      <c r="N57" t="s">
        <v>47</v>
      </c>
      <c r="O57" t="s">
        <v>79</v>
      </c>
      <c r="Q57" t="s">
        <v>78</v>
      </c>
      <c r="R57" t="s">
        <v>79</v>
      </c>
      <c r="T57" t="s">
        <v>45</v>
      </c>
      <c r="U57" t="s">
        <v>78</v>
      </c>
    </row>
    <row r="58" spans="11:21" x14ac:dyDescent="0.15">
      <c r="K58" t="s">
        <v>81</v>
      </c>
      <c r="L58" t="s">
        <v>85</v>
      </c>
      <c r="N58" t="s">
        <v>47</v>
      </c>
      <c r="O58" t="s">
        <v>84</v>
      </c>
      <c r="Q58" t="s">
        <v>78</v>
      </c>
      <c r="R58" t="s">
        <v>41</v>
      </c>
      <c r="T58" t="s">
        <v>45</v>
      </c>
      <c r="U58" t="s">
        <v>57</v>
      </c>
    </row>
    <row r="59" spans="11:21" x14ac:dyDescent="0.15">
      <c r="K59" t="s">
        <v>81</v>
      </c>
      <c r="L59" t="s">
        <v>41</v>
      </c>
      <c r="N59" t="s">
        <v>47</v>
      </c>
      <c r="O59" t="s">
        <v>82</v>
      </c>
      <c r="Q59" t="s">
        <v>78</v>
      </c>
      <c r="R59" t="s">
        <v>80</v>
      </c>
      <c r="T59" t="s">
        <v>45</v>
      </c>
      <c r="U59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I1" sqref="I1:I1048576"/>
    </sheetView>
  </sheetViews>
  <sheetFormatPr baseColWidth="10" defaultRowHeight="15" x14ac:dyDescent="0.15"/>
  <sheetData>
    <row r="1" spans="1:19" x14ac:dyDescent="0.15">
      <c r="A1" t="s">
        <v>104</v>
      </c>
      <c r="B1" t="s">
        <v>173</v>
      </c>
      <c r="C1" t="s">
        <v>104</v>
      </c>
    </row>
    <row r="2" spans="1:19" x14ac:dyDescent="0.15">
      <c r="A2" t="s">
        <v>109</v>
      </c>
      <c r="B2" t="s">
        <v>110</v>
      </c>
      <c r="C2" t="s">
        <v>109</v>
      </c>
      <c r="G2" t="s">
        <v>228</v>
      </c>
      <c r="I2" t="s">
        <v>369</v>
      </c>
    </row>
    <row r="3" spans="1:19" x14ac:dyDescent="0.15">
      <c r="A3" t="s">
        <v>111</v>
      </c>
      <c r="B3" t="s">
        <v>112</v>
      </c>
      <c r="C3" t="s">
        <v>111</v>
      </c>
      <c r="G3" t="s">
        <v>229</v>
      </c>
      <c r="H3" t="s">
        <v>230</v>
      </c>
      <c r="I3" t="s">
        <v>370</v>
      </c>
    </row>
    <row r="4" spans="1:19" x14ac:dyDescent="0.15">
      <c r="A4" s="7">
        <v>0</v>
      </c>
      <c r="C4" s="7">
        <v>0</v>
      </c>
      <c r="G4" t="s">
        <v>231</v>
      </c>
      <c r="H4" t="s">
        <v>232</v>
      </c>
      <c r="I4" t="s">
        <v>371</v>
      </c>
    </row>
    <row r="5" spans="1:19" x14ac:dyDescent="0.15">
      <c r="A5" s="7">
        <v>1</v>
      </c>
      <c r="B5" t="s">
        <v>174</v>
      </c>
      <c r="C5" s="7">
        <v>1</v>
      </c>
      <c r="G5" t="s">
        <v>233</v>
      </c>
      <c r="H5" t="s">
        <v>234</v>
      </c>
      <c r="I5" t="s">
        <v>372</v>
      </c>
      <c r="L5" t="s">
        <v>354</v>
      </c>
      <c r="M5" t="s">
        <v>355</v>
      </c>
      <c r="Q5" t="s">
        <v>356</v>
      </c>
      <c r="R5" t="s">
        <v>357</v>
      </c>
    </row>
    <row r="6" spans="1:19" x14ac:dyDescent="0.15">
      <c r="A6" s="7">
        <v>2</v>
      </c>
      <c r="B6" t="s">
        <v>175</v>
      </c>
      <c r="C6" s="7">
        <v>2</v>
      </c>
      <c r="G6" t="s">
        <v>235</v>
      </c>
      <c r="H6" t="s">
        <v>236</v>
      </c>
      <c r="I6" t="s">
        <v>373</v>
      </c>
    </row>
    <row r="7" spans="1:19" x14ac:dyDescent="0.15">
      <c r="A7" s="7">
        <v>3</v>
      </c>
      <c r="B7" t="s">
        <v>176</v>
      </c>
      <c r="C7" s="7">
        <v>3</v>
      </c>
      <c r="G7" t="s">
        <v>237</v>
      </c>
      <c r="H7" t="s">
        <v>238</v>
      </c>
      <c r="I7" t="s">
        <v>374</v>
      </c>
    </row>
    <row r="8" spans="1:19" x14ac:dyDescent="0.15">
      <c r="A8" s="7">
        <v>4</v>
      </c>
      <c r="B8" t="s">
        <v>177</v>
      </c>
      <c r="C8" s="7">
        <v>4</v>
      </c>
      <c r="G8" t="s">
        <v>239</v>
      </c>
      <c r="H8" t="s">
        <v>240</v>
      </c>
      <c r="I8" t="s">
        <v>375</v>
      </c>
      <c r="K8">
        <v>1</v>
      </c>
      <c r="L8" s="6" t="s">
        <v>311</v>
      </c>
      <c r="M8">
        <v>10</v>
      </c>
      <c r="P8">
        <v>1</v>
      </c>
      <c r="Q8" s="6" t="s">
        <v>311</v>
      </c>
      <c r="R8">
        <v>5</v>
      </c>
      <c r="S8" t="str">
        <f>VLOOKUP(Q8,G:H,2,FALSE)&amp;R8</f>
        <v>ATK_P:5</v>
      </c>
    </row>
    <row r="9" spans="1:19" x14ac:dyDescent="0.15">
      <c r="A9" s="7">
        <v>5</v>
      </c>
      <c r="B9" t="s">
        <v>178</v>
      </c>
      <c r="C9" s="7">
        <v>5</v>
      </c>
      <c r="G9" t="s">
        <v>241</v>
      </c>
      <c r="H9" t="s">
        <v>242</v>
      </c>
      <c r="I9" t="s">
        <v>376</v>
      </c>
      <c r="K9">
        <v>2</v>
      </c>
      <c r="L9" t="s">
        <v>312</v>
      </c>
      <c r="M9">
        <v>20</v>
      </c>
      <c r="P9">
        <v>2</v>
      </c>
      <c r="Q9" t="s">
        <v>312</v>
      </c>
      <c r="R9">
        <v>10</v>
      </c>
      <c r="S9" t="str">
        <f t="shared" ref="S9:S17" si="0">VLOOKUP(Q9,G:H,2,FALSE)&amp;R9</f>
        <v>DEF_P:10</v>
      </c>
    </row>
    <row r="10" spans="1:19" x14ac:dyDescent="0.15">
      <c r="A10" s="7">
        <v>6</v>
      </c>
      <c r="B10" t="s">
        <v>179</v>
      </c>
      <c r="C10" s="7">
        <v>6</v>
      </c>
      <c r="G10" t="s">
        <v>243</v>
      </c>
      <c r="H10" t="s">
        <v>244</v>
      </c>
      <c r="I10" t="s">
        <v>377</v>
      </c>
      <c r="K10">
        <v>3</v>
      </c>
      <c r="L10" t="s">
        <v>279</v>
      </c>
      <c r="M10">
        <v>20</v>
      </c>
      <c r="P10">
        <v>3</v>
      </c>
      <c r="Q10" t="s">
        <v>279</v>
      </c>
      <c r="R10">
        <v>10</v>
      </c>
      <c r="S10" t="str">
        <f t="shared" si="0"/>
        <v>SPD_P:10</v>
      </c>
    </row>
    <row r="11" spans="1:19" x14ac:dyDescent="0.15">
      <c r="A11" s="7">
        <v>21</v>
      </c>
      <c r="B11" t="s">
        <v>180</v>
      </c>
      <c r="C11" s="7">
        <v>21</v>
      </c>
      <c r="G11" t="s">
        <v>245</v>
      </c>
      <c r="H11" t="s">
        <v>246</v>
      </c>
      <c r="I11" t="s">
        <v>378</v>
      </c>
      <c r="K11">
        <v>4</v>
      </c>
      <c r="L11" t="s">
        <v>313</v>
      </c>
      <c r="M11">
        <v>10</v>
      </c>
      <c r="P11">
        <v>4</v>
      </c>
      <c r="Q11" t="s">
        <v>313</v>
      </c>
      <c r="R11">
        <v>5</v>
      </c>
      <c r="S11" t="str">
        <f t="shared" si="0"/>
        <v>MIS:5</v>
      </c>
    </row>
    <row r="12" spans="1:19" x14ac:dyDescent="0.15">
      <c r="A12" s="7">
        <v>22</v>
      </c>
      <c r="B12" t="s">
        <v>181</v>
      </c>
      <c r="C12" s="7">
        <v>22</v>
      </c>
      <c r="G12" t="s">
        <v>247</v>
      </c>
      <c r="H12" t="s">
        <v>248</v>
      </c>
      <c r="I12" t="s">
        <v>379</v>
      </c>
      <c r="K12">
        <v>5</v>
      </c>
      <c r="L12" t="s">
        <v>253</v>
      </c>
      <c r="M12">
        <v>10</v>
      </c>
      <c r="P12">
        <v>5</v>
      </c>
      <c r="Q12" t="s">
        <v>253</v>
      </c>
      <c r="R12">
        <v>5</v>
      </c>
      <c r="S12" t="str">
        <f t="shared" si="0"/>
        <v>BOK:5</v>
      </c>
    </row>
    <row r="13" spans="1:19" x14ac:dyDescent="0.15">
      <c r="A13" s="7">
        <v>23</v>
      </c>
      <c r="B13" t="s">
        <v>182</v>
      </c>
      <c r="C13" s="7">
        <v>23</v>
      </c>
      <c r="G13" t="s">
        <v>249</v>
      </c>
      <c r="H13" t="s">
        <v>250</v>
      </c>
      <c r="I13" t="s">
        <v>380</v>
      </c>
      <c r="K13">
        <v>6</v>
      </c>
      <c r="L13" t="s">
        <v>255</v>
      </c>
      <c r="M13">
        <v>10</v>
      </c>
      <c r="P13">
        <v>6</v>
      </c>
      <c r="Q13" t="s">
        <v>255</v>
      </c>
      <c r="R13">
        <v>5</v>
      </c>
      <c r="S13" t="str">
        <f t="shared" si="0"/>
        <v>COT:5</v>
      </c>
    </row>
    <row r="14" spans="1:19" x14ac:dyDescent="0.15">
      <c r="A14" s="7">
        <v>24</v>
      </c>
      <c r="B14" t="s">
        <v>183</v>
      </c>
      <c r="C14" s="7">
        <v>24</v>
      </c>
      <c r="G14" t="s">
        <v>251</v>
      </c>
      <c r="H14" t="s">
        <v>252</v>
      </c>
      <c r="I14" t="s">
        <v>381</v>
      </c>
      <c r="K14">
        <v>7</v>
      </c>
      <c r="L14" t="s">
        <v>257</v>
      </c>
      <c r="M14">
        <v>10</v>
      </c>
      <c r="P14">
        <v>7</v>
      </c>
      <c r="Q14" t="s">
        <v>257</v>
      </c>
      <c r="R14">
        <v>5</v>
      </c>
      <c r="S14" t="str">
        <f t="shared" si="0"/>
        <v>COB:5</v>
      </c>
    </row>
    <row r="15" spans="1:19" x14ac:dyDescent="0.15">
      <c r="A15" s="7">
        <v>25</v>
      </c>
      <c r="B15" t="s">
        <v>184</v>
      </c>
      <c r="C15" s="7">
        <v>25</v>
      </c>
      <c r="G15" t="s">
        <v>253</v>
      </c>
      <c r="H15" t="s">
        <v>254</v>
      </c>
      <c r="I15" t="s">
        <v>382</v>
      </c>
      <c r="K15">
        <v>8</v>
      </c>
      <c r="L15" t="s">
        <v>259</v>
      </c>
      <c r="M15">
        <v>10</v>
      </c>
      <c r="P15">
        <v>8</v>
      </c>
      <c r="Q15" t="s">
        <v>259</v>
      </c>
      <c r="R15">
        <v>5</v>
      </c>
      <c r="S15" t="str">
        <f t="shared" si="0"/>
        <v>CRI:5</v>
      </c>
    </row>
    <row r="16" spans="1:19" x14ac:dyDescent="0.15">
      <c r="A16" s="7">
        <v>26</v>
      </c>
      <c r="B16" t="s">
        <v>185</v>
      </c>
      <c r="C16" s="7">
        <v>26</v>
      </c>
      <c r="G16" t="s">
        <v>255</v>
      </c>
      <c r="H16" t="s">
        <v>256</v>
      </c>
      <c r="I16" t="s">
        <v>383</v>
      </c>
      <c r="K16">
        <v>9</v>
      </c>
      <c r="L16" t="s">
        <v>263</v>
      </c>
      <c r="M16">
        <v>10</v>
      </c>
      <c r="P16">
        <v>9</v>
      </c>
      <c r="Q16" t="s">
        <v>263</v>
      </c>
      <c r="R16">
        <v>5</v>
      </c>
      <c r="S16" t="str">
        <f t="shared" si="0"/>
        <v>PEN:5</v>
      </c>
    </row>
    <row r="17" spans="1:19" x14ac:dyDescent="0.15">
      <c r="A17" s="7">
        <v>27</v>
      </c>
      <c r="B17" t="s">
        <v>186</v>
      </c>
      <c r="C17" s="7">
        <v>27</v>
      </c>
      <c r="G17" t="s">
        <v>257</v>
      </c>
      <c r="H17" t="s">
        <v>258</v>
      </c>
      <c r="I17" t="s">
        <v>384</v>
      </c>
      <c r="K17">
        <v>10</v>
      </c>
      <c r="L17" t="s">
        <v>265</v>
      </c>
      <c r="M17">
        <v>10</v>
      </c>
      <c r="P17">
        <v>10</v>
      </c>
      <c r="Q17" t="s">
        <v>265</v>
      </c>
      <c r="R17">
        <v>5</v>
      </c>
      <c r="S17" t="str">
        <f t="shared" si="0"/>
        <v>TUF:5</v>
      </c>
    </row>
    <row r="18" spans="1:19" x14ac:dyDescent="0.15">
      <c r="A18" s="7">
        <v>28</v>
      </c>
      <c r="B18" t="s">
        <v>187</v>
      </c>
      <c r="C18" s="7">
        <v>28</v>
      </c>
      <c r="G18" t="s">
        <v>259</v>
      </c>
      <c r="H18" t="s">
        <v>260</v>
      </c>
      <c r="I18" t="s">
        <v>385</v>
      </c>
    </row>
    <row r="19" spans="1:19" x14ac:dyDescent="0.15">
      <c r="A19" s="7">
        <v>29</v>
      </c>
      <c r="B19" t="s">
        <v>188</v>
      </c>
      <c r="C19" s="7">
        <v>29</v>
      </c>
      <c r="G19" t="s">
        <v>261</v>
      </c>
      <c r="H19" t="s">
        <v>262</v>
      </c>
      <c r="I19" t="s">
        <v>386</v>
      </c>
    </row>
    <row r="20" spans="1:19" x14ac:dyDescent="0.15">
      <c r="A20" s="7">
        <v>30</v>
      </c>
      <c r="B20" t="s">
        <v>189</v>
      </c>
      <c r="C20" s="7">
        <v>30</v>
      </c>
      <c r="G20" t="s">
        <v>263</v>
      </c>
      <c r="H20" t="s">
        <v>264</v>
      </c>
      <c r="I20" t="s">
        <v>387</v>
      </c>
    </row>
    <row r="21" spans="1:19" x14ac:dyDescent="0.15">
      <c r="A21" s="7">
        <v>31</v>
      </c>
      <c r="B21" t="s">
        <v>190</v>
      </c>
      <c r="C21" s="7">
        <v>31</v>
      </c>
      <c r="G21" t="s">
        <v>265</v>
      </c>
      <c r="H21" t="s">
        <v>266</v>
      </c>
      <c r="I21" t="s">
        <v>388</v>
      </c>
    </row>
    <row r="22" spans="1:19" x14ac:dyDescent="0.15">
      <c r="A22" s="7">
        <v>32</v>
      </c>
      <c r="B22" t="s">
        <v>191</v>
      </c>
      <c r="C22" s="7">
        <v>32</v>
      </c>
      <c r="G22" t="s">
        <v>267</v>
      </c>
      <c r="H22" t="s">
        <v>268</v>
      </c>
      <c r="I22" t="s">
        <v>370</v>
      </c>
    </row>
    <row r="23" spans="1:19" x14ac:dyDescent="0.15">
      <c r="A23" s="7">
        <v>33</v>
      </c>
      <c r="B23" t="s">
        <v>192</v>
      </c>
      <c r="C23" s="7">
        <v>33</v>
      </c>
      <c r="G23" t="s">
        <v>269</v>
      </c>
      <c r="H23" t="s">
        <v>270</v>
      </c>
      <c r="I23" t="s">
        <v>371</v>
      </c>
    </row>
    <row r="24" spans="1:19" x14ac:dyDescent="0.15">
      <c r="A24" s="7">
        <v>34</v>
      </c>
      <c r="B24" t="s">
        <v>193</v>
      </c>
      <c r="C24" s="7">
        <v>34</v>
      </c>
      <c r="G24" t="s">
        <v>271</v>
      </c>
      <c r="H24" t="s">
        <v>272</v>
      </c>
      <c r="I24" t="s">
        <v>372</v>
      </c>
    </row>
    <row r="25" spans="1:19" x14ac:dyDescent="0.15">
      <c r="A25" s="7">
        <v>35</v>
      </c>
      <c r="B25" t="s">
        <v>194</v>
      </c>
      <c r="C25" s="7">
        <v>35</v>
      </c>
      <c r="G25" t="s">
        <v>273</v>
      </c>
      <c r="H25" t="s">
        <v>274</v>
      </c>
      <c r="I25" t="s">
        <v>373</v>
      </c>
    </row>
    <row r="26" spans="1:19" x14ac:dyDescent="0.15">
      <c r="A26" s="7">
        <v>36</v>
      </c>
      <c r="B26" t="s">
        <v>195</v>
      </c>
      <c r="C26" s="7">
        <v>36</v>
      </c>
      <c r="G26" t="s">
        <v>275</v>
      </c>
      <c r="H26" t="s">
        <v>276</v>
      </c>
      <c r="I26" t="s">
        <v>374</v>
      </c>
    </row>
    <row r="27" spans="1:19" x14ac:dyDescent="0.15">
      <c r="A27" s="7">
        <v>37</v>
      </c>
      <c r="B27" t="s">
        <v>196</v>
      </c>
      <c r="C27" s="7">
        <v>37</v>
      </c>
      <c r="G27" t="s">
        <v>277</v>
      </c>
      <c r="H27" t="s">
        <v>278</v>
      </c>
      <c r="I27" t="s">
        <v>375</v>
      </c>
    </row>
    <row r="28" spans="1:19" x14ac:dyDescent="0.15">
      <c r="A28" s="7">
        <v>38</v>
      </c>
      <c r="B28" t="s">
        <v>197</v>
      </c>
      <c r="C28" s="7">
        <v>38</v>
      </c>
      <c r="G28" t="s">
        <v>279</v>
      </c>
      <c r="H28" t="s">
        <v>280</v>
      </c>
      <c r="I28" t="s">
        <v>376</v>
      </c>
    </row>
    <row r="29" spans="1:19" x14ac:dyDescent="0.15">
      <c r="A29" s="7">
        <v>39</v>
      </c>
      <c r="B29" t="s">
        <v>198</v>
      </c>
      <c r="C29" s="7">
        <v>39</v>
      </c>
      <c r="G29" t="s">
        <v>281</v>
      </c>
      <c r="H29" t="s">
        <v>282</v>
      </c>
      <c r="I29" t="s">
        <v>377</v>
      </c>
    </row>
    <row r="30" spans="1:19" x14ac:dyDescent="0.15">
      <c r="A30" s="7">
        <v>40</v>
      </c>
      <c r="B30" t="s">
        <v>199</v>
      </c>
      <c r="C30" s="7">
        <v>40</v>
      </c>
      <c r="G30" t="s">
        <v>283</v>
      </c>
      <c r="H30" t="s">
        <v>284</v>
      </c>
      <c r="I30" t="s">
        <v>378</v>
      </c>
    </row>
    <row r="31" spans="1:19" x14ac:dyDescent="0.15">
      <c r="A31" s="7">
        <v>41</v>
      </c>
      <c r="B31" t="s">
        <v>200</v>
      </c>
      <c r="C31" s="7">
        <v>41</v>
      </c>
      <c r="G31" t="s">
        <v>285</v>
      </c>
      <c r="H31" t="s">
        <v>286</v>
      </c>
      <c r="I31" t="s">
        <v>379</v>
      </c>
    </row>
    <row r="32" spans="1:19" x14ac:dyDescent="0.15">
      <c r="A32" s="7">
        <v>42</v>
      </c>
      <c r="B32" t="s">
        <v>201</v>
      </c>
      <c r="C32" s="7">
        <v>42</v>
      </c>
      <c r="G32" t="s">
        <v>287</v>
      </c>
      <c r="H32" t="s">
        <v>288</v>
      </c>
      <c r="I32" t="s">
        <v>380</v>
      </c>
    </row>
    <row r="33" spans="1:9" x14ac:dyDescent="0.15">
      <c r="A33" s="7">
        <v>43</v>
      </c>
      <c r="B33" t="s">
        <v>202</v>
      </c>
      <c r="C33" s="7">
        <v>43</v>
      </c>
      <c r="G33" t="s">
        <v>289</v>
      </c>
      <c r="H33" t="s">
        <v>290</v>
      </c>
      <c r="I33" t="s">
        <v>381</v>
      </c>
    </row>
    <row r="34" spans="1:9" x14ac:dyDescent="0.15">
      <c r="A34" s="7">
        <v>44</v>
      </c>
      <c r="B34" t="s">
        <v>203</v>
      </c>
      <c r="C34" s="7">
        <v>44</v>
      </c>
      <c r="G34" t="s">
        <v>291</v>
      </c>
      <c r="H34" t="s">
        <v>292</v>
      </c>
      <c r="I34" t="s">
        <v>382</v>
      </c>
    </row>
    <row r="35" spans="1:9" x14ac:dyDescent="0.15">
      <c r="A35" s="7">
        <v>20001</v>
      </c>
      <c r="B35" t="s">
        <v>204</v>
      </c>
      <c r="C35" s="7">
        <v>20001</v>
      </c>
      <c r="G35" t="s">
        <v>293</v>
      </c>
      <c r="H35" t="s">
        <v>294</v>
      </c>
      <c r="I35" t="s">
        <v>383</v>
      </c>
    </row>
    <row r="36" spans="1:9" x14ac:dyDescent="0.15">
      <c r="A36" s="7">
        <v>20002</v>
      </c>
      <c r="B36" t="s">
        <v>205</v>
      </c>
      <c r="C36" s="7">
        <v>20002</v>
      </c>
      <c r="G36" t="s">
        <v>295</v>
      </c>
      <c r="H36" t="s">
        <v>296</v>
      </c>
      <c r="I36" t="s">
        <v>384</v>
      </c>
    </row>
    <row r="37" spans="1:9" x14ac:dyDescent="0.15">
      <c r="A37" s="7">
        <v>20003</v>
      </c>
      <c r="B37" t="s">
        <v>206</v>
      </c>
      <c r="C37" s="7">
        <v>20003</v>
      </c>
      <c r="G37" t="s">
        <v>297</v>
      </c>
      <c r="H37" t="s">
        <v>298</v>
      </c>
      <c r="I37" t="s">
        <v>385</v>
      </c>
    </row>
    <row r="38" spans="1:9" x14ac:dyDescent="0.15">
      <c r="G38" t="s">
        <v>299</v>
      </c>
      <c r="H38" t="s">
        <v>300</v>
      </c>
      <c r="I38" t="s">
        <v>386</v>
      </c>
    </row>
    <row r="39" spans="1:9" x14ac:dyDescent="0.15">
      <c r="G39" t="s">
        <v>301</v>
      </c>
      <c r="H39" t="s">
        <v>302</v>
      </c>
      <c r="I39" t="s">
        <v>387</v>
      </c>
    </row>
    <row r="40" spans="1:9" x14ac:dyDescent="0.15">
      <c r="G40" t="s">
        <v>303</v>
      </c>
      <c r="H40" t="s">
        <v>304</v>
      </c>
      <c r="I40" t="s">
        <v>388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O36"/>
  <sheetViews>
    <sheetView tabSelected="1" workbookViewId="0">
      <selection activeCell="F20" sqref="F20"/>
    </sheetView>
  </sheetViews>
  <sheetFormatPr baseColWidth="10" defaultRowHeight="15" x14ac:dyDescent="0.15"/>
  <cols>
    <col min="7" max="16" width="10.83203125" customWidth="1"/>
  </cols>
  <sheetData>
    <row r="1" spans="3:41" ht="16" customHeight="1" x14ac:dyDescent="0.15">
      <c r="Q1">
        <v>2</v>
      </c>
      <c r="R1">
        <v>3</v>
      </c>
      <c r="S1">
        <v>4</v>
      </c>
      <c r="T1">
        <v>5</v>
      </c>
      <c r="U1">
        <v>6</v>
      </c>
      <c r="AB1">
        <v>2</v>
      </c>
      <c r="AC1">
        <v>3</v>
      </c>
      <c r="AD1">
        <v>4</v>
      </c>
      <c r="AE1">
        <v>5</v>
      </c>
      <c r="AF1">
        <v>6</v>
      </c>
    </row>
    <row r="2" spans="3:41" ht="17" x14ac:dyDescent="0.2">
      <c r="AG2" s="11"/>
    </row>
    <row r="3" spans="3:41" ht="24" x14ac:dyDescent="0.35">
      <c r="AG3" s="10"/>
    </row>
    <row r="6" spans="3:41" x14ac:dyDescent="0.15">
      <c r="AG6">
        <v>1</v>
      </c>
      <c r="AH6">
        <v>2</v>
      </c>
      <c r="AI6">
        <v>3</v>
      </c>
      <c r="AJ6">
        <v>4</v>
      </c>
      <c r="AK6">
        <v>5</v>
      </c>
      <c r="AL6">
        <v>6</v>
      </c>
      <c r="AM6">
        <v>7</v>
      </c>
      <c r="AN6">
        <v>8</v>
      </c>
      <c r="AO6">
        <v>9</v>
      </c>
    </row>
    <row r="7" spans="3:41" x14ac:dyDescent="0.15">
      <c r="C7" s="6" t="s">
        <v>104</v>
      </c>
      <c r="D7" s="6" t="s">
        <v>105</v>
      </c>
      <c r="E7" s="6" t="s">
        <v>106</v>
      </c>
      <c r="F7" s="6" t="s">
        <v>321</v>
      </c>
      <c r="AA7" t="s">
        <v>210</v>
      </c>
      <c r="AG7" s="6">
        <v>3</v>
      </c>
      <c r="AH7" s="6" t="s">
        <v>324</v>
      </c>
      <c r="AI7" s="6" t="s">
        <v>325</v>
      </c>
      <c r="AJ7" s="6" t="s">
        <v>326</v>
      </c>
      <c r="AK7" s="6" t="s">
        <v>327</v>
      </c>
      <c r="AL7" s="6" t="s">
        <v>328</v>
      </c>
      <c r="AM7" s="6" t="s">
        <v>329</v>
      </c>
      <c r="AN7" s="6" t="s">
        <v>330</v>
      </c>
      <c r="AO7" s="6" t="s">
        <v>331</v>
      </c>
    </row>
    <row r="8" spans="3:41" x14ac:dyDescent="0.15">
      <c r="C8" s="6" t="s">
        <v>109</v>
      </c>
      <c r="D8" s="6" t="s">
        <v>110</v>
      </c>
      <c r="E8" s="6" t="s">
        <v>110</v>
      </c>
      <c r="F8" s="6" t="s">
        <v>109</v>
      </c>
      <c r="AG8" s="6" t="s">
        <v>110</v>
      </c>
      <c r="AH8" s="6" t="s">
        <v>110</v>
      </c>
      <c r="AI8" s="6" t="s">
        <v>110</v>
      </c>
      <c r="AJ8" s="6" t="s">
        <v>110</v>
      </c>
      <c r="AK8" s="6" t="s">
        <v>110</v>
      </c>
      <c r="AL8" s="6" t="s">
        <v>110</v>
      </c>
      <c r="AM8" s="6" t="s">
        <v>110</v>
      </c>
      <c r="AN8" s="6" t="s">
        <v>110</v>
      </c>
      <c r="AO8" s="6" t="s">
        <v>110</v>
      </c>
    </row>
    <row r="9" spans="3:41" x14ac:dyDescent="0.15">
      <c r="C9" s="6" t="s">
        <v>111</v>
      </c>
      <c r="D9" s="6" t="s">
        <v>112</v>
      </c>
      <c r="E9" s="6" t="s">
        <v>113</v>
      </c>
      <c r="F9" s="6" t="s">
        <v>332</v>
      </c>
      <c r="Q9" t="s">
        <v>344</v>
      </c>
      <c r="R9" t="s">
        <v>345</v>
      </c>
      <c r="S9" t="s">
        <v>346</v>
      </c>
      <c r="T9" t="s">
        <v>347</v>
      </c>
      <c r="U9" t="s">
        <v>348</v>
      </c>
      <c r="V9" t="s">
        <v>358</v>
      </c>
      <c r="W9" t="s">
        <v>359</v>
      </c>
      <c r="X9" t="s">
        <v>360</v>
      </c>
      <c r="Y9" t="s">
        <v>361</v>
      </c>
      <c r="Z9" t="s">
        <v>362</v>
      </c>
      <c r="AB9" t="s">
        <v>349</v>
      </c>
      <c r="AC9" t="s">
        <v>350</v>
      </c>
      <c r="AD9" t="s">
        <v>351</v>
      </c>
      <c r="AE9" t="s">
        <v>352</v>
      </c>
      <c r="AF9" t="s">
        <v>353</v>
      </c>
      <c r="AG9" s="6" t="s">
        <v>334</v>
      </c>
      <c r="AH9" s="6" t="s">
        <v>335</v>
      </c>
      <c r="AI9" s="6" t="s">
        <v>336</v>
      </c>
      <c r="AJ9" s="6" t="s">
        <v>337</v>
      </c>
      <c r="AK9" s="6" t="s">
        <v>338</v>
      </c>
      <c r="AL9" s="6" t="s">
        <v>339</v>
      </c>
      <c r="AM9" s="6" t="s">
        <v>340</v>
      </c>
      <c r="AN9" s="6" t="s">
        <v>341</v>
      </c>
      <c r="AO9" s="6" t="s">
        <v>342</v>
      </c>
    </row>
    <row r="10" spans="3:41" x14ac:dyDescent="0.15">
      <c r="D10" t="s">
        <v>180</v>
      </c>
      <c r="F10" s="7">
        <v>21</v>
      </c>
      <c r="G10">
        <v>0.84057248738634571</v>
      </c>
      <c r="H10">
        <v>0.83235504409173056</v>
      </c>
      <c r="I10">
        <v>0.88078142761909861</v>
      </c>
      <c r="J10">
        <v>0.43746792101066512</v>
      </c>
      <c r="K10">
        <v>0.83078256750282842</v>
      </c>
      <c r="L10">
        <v>9.997773592795689E-2</v>
      </c>
      <c r="M10">
        <v>0.95853261109747312</v>
      </c>
      <c r="N10">
        <v>0.18041598736710218</v>
      </c>
      <c r="O10">
        <v>0.53038059655677972</v>
      </c>
      <c r="P10">
        <f>F10</f>
        <v>21</v>
      </c>
      <c r="Q10">
        <f>RANK(G10,$G10:$O10)</f>
        <v>3</v>
      </c>
      <c r="R10">
        <f>RANK(H10,$G10:$O10)</f>
        <v>4</v>
      </c>
      <c r="S10">
        <f>RANK(I10,$G10:$O10)</f>
        <v>2</v>
      </c>
      <c r="T10">
        <f>RANK(J10,$G10:$O10)</f>
        <v>7</v>
      </c>
      <c r="U10">
        <f>RANK(K10,$G10:$O10)</f>
        <v>5</v>
      </c>
      <c r="V10">
        <v>8</v>
      </c>
      <c r="W10">
        <v>7</v>
      </c>
      <c r="X10">
        <v>3</v>
      </c>
      <c r="Y10">
        <v>6</v>
      </c>
      <c r="Z10">
        <v>2</v>
      </c>
      <c r="AA10">
        <f>F10</f>
        <v>21</v>
      </c>
      <c r="AB10" t="str">
        <f>VLOOKUP(V10,映射!$P:$S,4,FALSE)</f>
        <v>CRI:5</v>
      </c>
      <c r="AC10" t="str">
        <f>VLOOKUP(W10,映射!$P:$S,4,FALSE)</f>
        <v>COB:5</v>
      </c>
      <c r="AD10" t="str">
        <f>VLOOKUP(X10,映射!$P:$S,4,FALSE)</f>
        <v>SPD_P:10</v>
      </c>
      <c r="AE10" t="str">
        <f>VLOOKUP(Y10,映射!$P:$S,4,FALSE)</f>
        <v>COT:5</v>
      </c>
      <c r="AF10" t="str">
        <f>VLOOKUP(Z10,映射!$P:$S,4,FALSE)</f>
        <v>DEF_P:10</v>
      </c>
      <c r="AG10" t="str">
        <f>_xlfn.IFNA(HLOOKUP(AG$6,IF({1;0},$Q10:$U10,$AB10:$AF10),2,FALSE),"")</f>
        <v/>
      </c>
      <c r="AH10" t="str">
        <f>_xlfn.IFNA(HLOOKUP(AH$6,IF({1;0},$Q10:$U10,$AB10:$AF10),2,FALSE),"")</f>
        <v>SPD_P:10</v>
      </c>
      <c r="AI10" t="str">
        <f>_xlfn.IFNA(HLOOKUP(AI$6,IF({1;0},$Q10:$U10,$AB10:$AF10),2,FALSE),"")</f>
        <v>CRI:5</v>
      </c>
      <c r="AJ10" t="str">
        <f>_xlfn.IFNA(HLOOKUP(AJ$6,IF({1;0},$Q10:$U10,$AB10:$AF10),2,FALSE),"")</f>
        <v>COB:5</v>
      </c>
      <c r="AK10" t="str">
        <f>_xlfn.IFNA(HLOOKUP(AK$6,IF({1;0},$Q10:$U10,$AB10:$AF10),2,FALSE),"")</f>
        <v>DEF_P:10</v>
      </c>
      <c r="AL10" t="str">
        <f>_xlfn.IFNA(HLOOKUP(AL$6,IF({1;0},$Q10:$U10,$AB10:$AF10),2,FALSE),"")</f>
        <v/>
      </c>
      <c r="AM10" t="str">
        <f>_xlfn.IFNA(HLOOKUP(AM$6,IF({1;0},$Q10:$U10,$AB10:$AF10),2,FALSE),"")</f>
        <v>COT:5</v>
      </c>
      <c r="AN10" t="str">
        <f>_xlfn.IFNA(HLOOKUP(AN$6,IF({1;0},$Q10:$U10,$AB10:$AF10),2,FALSE),"")</f>
        <v/>
      </c>
      <c r="AO10" t="str">
        <f>_xlfn.IFNA(HLOOKUP(AO$6,IF({1;0},$Q10:$U10,$AB10:$AF10),2,FALSE),"")</f>
        <v/>
      </c>
    </row>
    <row r="11" spans="3:41" x14ac:dyDescent="0.15">
      <c r="D11" t="s">
        <v>181</v>
      </c>
      <c r="F11" s="7">
        <v>22</v>
      </c>
      <c r="G11">
        <v>0.93790048924656</v>
      </c>
      <c r="H11">
        <v>0.45470088050346968</v>
      </c>
      <c r="I11">
        <v>0.6384570392622313</v>
      </c>
      <c r="J11">
        <v>0.22492225169061486</v>
      </c>
      <c r="K11">
        <v>0.85739396251741284</v>
      </c>
      <c r="L11">
        <v>0.7712877510644236</v>
      </c>
      <c r="M11">
        <v>0.53027387988242858</v>
      </c>
      <c r="N11">
        <v>0.21000749994494494</v>
      </c>
      <c r="O11">
        <v>0.7244748816636003</v>
      </c>
      <c r="P11">
        <f t="shared" ref="P11:P29" si="0">F11</f>
        <v>22</v>
      </c>
      <c r="Q11">
        <f t="shared" ref="Q11:Q29" si="1">RANK(G11,$G11:$O11)</f>
        <v>1</v>
      </c>
      <c r="R11">
        <f t="shared" ref="R11:R29" si="2">RANK(H11,$G11:$O11)</f>
        <v>7</v>
      </c>
      <c r="S11">
        <f t="shared" ref="S11:S29" si="3">RANK(I11,$G11:$O11)</f>
        <v>5</v>
      </c>
      <c r="T11">
        <f t="shared" ref="T11:T29" si="4">RANK(J11,$G11:$O11)</f>
        <v>8</v>
      </c>
      <c r="U11">
        <f t="shared" ref="U11:U29" si="5">RANK(K11,$G11:$O11)</f>
        <v>2</v>
      </c>
      <c r="V11">
        <v>8</v>
      </c>
      <c r="W11">
        <v>6</v>
      </c>
      <c r="X11">
        <v>2</v>
      </c>
      <c r="Y11">
        <v>6</v>
      </c>
      <c r="Z11">
        <v>8</v>
      </c>
      <c r="AA11">
        <f t="shared" ref="AA11:AA29" si="6">F11</f>
        <v>22</v>
      </c>
      <c r="AB11" t="str">
        <f>VLOOKUP(V11,映射!$P:$S,4,FALSE)</f>
        <v>CRI:5</v>
      </c>
      <c r="AC11" t="str">
        <f>VLOOKUP(W11,映射!$P:$S,4,FALSE)</f>
        <v>COT:5</v>
      </c>
      <c r="AD11" t="str">
        <f>VLOOKUP(X11,映射!$P:$S,4,FALSE)</f>
        <v>DEF_P:10</v>
      </c>
      <c r="AE11" t="str">
        <f>VLOOKUP(Y11,映射!$P:$S,4,FALSE)</f>
        <v>COT:5</v>
      </c>
      <c r="AF11" t="str">
        <f>VLOOKUP(Z11,映射!$P:$S,4,FALSE)</f>
        <v>CRI:5</v>
      </c>
      <c r="AG11" t="str">
        <f>_xlfn.IFNA(HLOOKUP(AG$6,IF({1;0},$Q11:$U11,$AB11:$AF11),2,FALSE),"")</f>
        <v>CRI:5</v>
      </c>
      <c r="AH11" t="str">
        <f>_xlfn.IFNA(HLOOKUP(AH$6,IF({1;0},$Q11:$U11,$AB11:$AF11),2,FALSE),"")</f>
        <v>CRI:5</v>
      </c>
      <c r="AI11" t="str">
        <f>_xlfn.IFNA(HLOOKUP(AI$6,IF({1;0},$Q11:$U11,$AB11:$AF11),2,FALSE),"")</f>
        <v/>
      </c>
      <c r="AJ11" t="str">
        <f>_xlfn.IFNA(HLOOKUP(AJ$6,IF({1;0},$Q11:$U11,$AB11:$AF11),2,FALSE),"")</f>
        <v/>
      </c>
      <c r="AK11" t="str">
        <f>_xlfn.IFNA(HLOOKUP(AK$6,IF({1;0},$Q11:$U11,$AB11:$AF11),2,FALSE),"")</f>
        <v>DEF_P:10</v>
      </c>
      <c r="AL11" t="str">
        <f>_xlfn.IFNA(HLOOKUP(AL$6,IF({1;0},$Q11:$U11,$AB11:$AF11),2,FALSE),"")</f>
        <v/>
      </c>
      <c r="AM11" t="str">
        <f>_xlfn.IFNA(HLOOKUP(AM$6,IF({1;0},$Q11:$U11,$AB11:$AF11),2,FALSE),"")</f>
        <v>COT:5</v>
      </c>
      <c r="AN11" t="str">
        <f>_xlfn.IFNA(HLOOKUP(AN$6,IF({1;0},$Q11:$U11,$AB11:$AF11),2,FALSE),"")</f>
        <v>COT:5</v>
      </c>
      <c r="AO11" t="str">
        <f>_xlfn.IFNA(HLOOKUP(AO$6,IF({1;0},$Q11:$U11,$AB11:$AF11),2,FALSE),"")</f>
        <v/>
      </c>
    </row>
    <row r="12" spans="3:41" x14ac:dyDescent="0.15">
      <c r="D12" t="s">
        <v>182</v>
      </c>
      <c r="F12" s="7">
        <v>23</v>
      </c>
      <c r="G12">
        <v>0.83974702515606203</v>
      </c>
      <c r="H12">
        <v>9.7941053029354852E-2</v>
      </c>
      <c r="I12">
        <v>0.47451457073924264</v>
      </c>
      <c r="J12">
        <v>0.91100639026942287</v>
      </c>
      <c r="K12">
        <v>0.81311463108799087</v>
      </c>
      <c r="L12">
        <v>0.22907966982037942</v>
      </c>
      <c r="M12">
        <v>0.46150391927507184</v>
      </c>
      <c r="N12">
        <v>0.88735170323921708</v>
      </c>
      <c r="O12">
        <v>0.65162459498630654</v>
      </c>
      <c r="P12">
        <f t="shared" si="0"/>
        <v>23</v>
      </c>
      <c r="Q12">
        <f t="shared" si="1"/>
        <v>3</v>
      </c>
      <c r="R12">
        <f t="shared" si="2"/>
        <v>9</v>
      </c>
      <c r="S12">
        <f t="shared" si="3"/>
        <v>6</v>
      </c>
      <c r="T12">
        <f t="shared" si="4"/>
        <v>1</v>
      </c>
      <c r="U12">
        <f t="shared" si="5"/>
        <v>4</v>
      </c>
      <c r="V12">
        <v>7</v>
      </c>
      <c r="W12">
        <v>9</v>
      </c>
      <c r="X12">
        <v>10</v>
      </c>
      <c r="Y12">
        <v>9</v>
      </c>
      <c r="Z12">
        <v>2</v>
      </c>
      <c r="AA12">
        <f t="shared" si="6"/>
        <v>23</v>
      </c>
      <c r="AB12" t="str">
        <f>VLOOKUP(V12,映射!$P:$S,4,FALSE)</f>
        <v>COB:5</v>
      </c>
      <c r="AC12" t="str">
        <f>VLOOKUP(W12,映射!$P:$S,4,FALSE)</f>
        <v>PEN:5</v>
      </c>
      <c r="AD12" t="str">
        <f>VLOOKUP(X12,映射!$P:$S,4,FALSE)</f>
        <v>TUF:5</v>
      </c>
      <c r="AE12" t="str">
        <f>VLOOKUP(Y12,映射!$P:$S,4,FALSE)</f>
        <v>PEN:5</v>
      </c>
      <c r="AF12" t="str">
        <f>VLOOKUP(Z12,映射!$P:$S,4,FALSE)</f>
        <v>DEF_P:10</v>
      </c>
      <c r="AG12" t="str">
        <f>_xlfn.IFNA(HLOOKUP(AG$6,IF({1;0},$Q12:$U12,$AB12:$AF12),2,FALSE),"")</f>
        <v>PEN:5</v>
      </c>
      <c r="AH12" t="str">
        <f>_xlfn.IFNA(HLOOKUP(AH$6,IF({1;0},$Q12:$U12,$AB12:$AF12),2,FALSE),"")</f>
        <v/>
      </c>
      <c r="AI12" t="str">
        <f>_xlfn.IFNA(HLOOKUP(AI$6,IF({1;0},$Q12:$U12,$AB12:$AF12),2,FALSE),"")</f>
        <v>COB:5</v>
      </c>
      <c r="AJ12" t="str">
        <f>_xlfn.IFNA(HLOOKUP(AJ$6,IF({1;0},$Q12:$U12,$AB12:$AF12),2,FALSE),"")</f>
        <v>DEF_P:10</v>
      </c>
      <c r="AK12" t="str">
        <f>_xlfn.IFNA(HLOOKUP(AK$6,IF({1;0},$Q12:$U12,$AB12:$AF12),2,FALSE),"")</f>
        <v/>
      </c>
      <c r="AL12" t="str">
        <f>_xlfn.IFNA(HLOOKUP(AL$6,IF({1;0},$Q12:$U12,$AB12:$AF12),2,FALSE),"")</f>
        <v>TUF:5</v>
      </c>
      <c r="AM12" t="str">
        <f>_xlfn.IFNA(HLOOKUP(AM$6,IF({1;0},$Q12:$U12,$AB12:$AF12),2,FALSE),"")</f>
        <v/>
      </c>
      <c r="AN12" t="str">
        <f>_xlfn.IFNA(HLOOKUP(AN$6,IF({1;0},$Q12:$U12,$AB12:$AF12),2,FALSE),"")</f>
        <v/>
      </c>
      <c r="AO12" t="str">
        <f>_xlfn.IFNA(HLOOKUP(AO$6,IF({1;0},$Q12:$U12,$AB12:$AF12),2,FALSE),"")</f>
        <v>PEN:5</v>
      </c>
    </row>
    <row r="13" spans="3:41" x14ac:dyDescent="0.15">
      <c r="D13" t="s">
        <v>183</v>
      </c>
      <c r="F13" s="7">
        <v>24</v>
      </c>
      <c r="G13">
        <v>0.66277108954755504</v>
      </c>
      <c r="H13">
        <v>6.2849871590607842E-3</v>
      </c>
      <c r="I13">
        <v>0.46345141049120775</v>
      </c>
      <c r="J13">
        <v>0.59879522719727463</v>
      </c>
      <c r="K13">
        <v>0.45969960890378669</v>
      </c>
      <c r="L13">
        <v>0.26164372657484314</v>
      </c>
      <c r="M13">
        <v>3.8642434711829599E-2</v>
      </c>
      <c r="N13">
        <v>0.27926496036086046</v>
      </c>
      <c r="O13">
        <v>0.80344061204082573</v>
      </c>
      <c r="P13">
        <f t="shared" si="0"/>
        <v>24</v>
      </c>
      <c r="Q13">
        <f t="shared" si="1"/>
        <v>2</v>
      </c>
      <c r="R13">
        <f t="shared" si="2"/>
        <v>9</v>
      </c>
      <c r="S13">
        <f t="shared" si="3"/>
        <v>4</v>
      </c>
      <c r="T13">
        <f t="shared" si="4"/>
        <v>3</v>
      </c>
      <c r="U13">
        <f t="shared" si="5"/>
        <v>5</v>
      </c>
      <c r="V13">
        <v>8</v>
      </c>
      <c r="W13">
        <v>6</v>
      </c>
      <c r="X13">
        <v>10</v>
      </c>
      <c r="Y13">
        <v>4</v>
      </c>
      <c r="Z13">
        <v>8</v>
      </c>
      <c r="AA13">
        <f t="shared" si="6"/>
        <v>24</v>
      </c>
      <c r="AB13" t="str">
        <f>VLOOKUP(V13,映射!$P:$S,4,FALSE)</f>
        <v>CRI:5</v>
      </c>
      <c r="AC13" t="str">
        <f>VLOOKUP(W13,映射!$P:$S,4,FALSE)</f>
        <v>COT:5</v>
      </c>
      <c r="AD13" t="str">
        <f>VLOOKUP(X13,映射!$P:$S,4,FALSE)</f>
        <v>TUF:5</v>
      </c>
      <c r="AE13" t="str">
        <f>VLOOKUP(Y13,映射!$P:$S,4,FALSE)</f>
        <v>MIS:5</v>
      </c>
      <c r="AF13" t="str">
        <f>VLOOKUP(Z13,映射!$P:$S,4,FALSE)</f>
        <v>CRI:5</v>
      </c>
      <c r="AG13" t="str">
        <f>_xlfn.IFNA(HLOOKUP(AG$6,IF({1;0},$Q13:$U13,$AB13:$AF13),2,FALSE),"")</f>
        <v/>
      </c>
      <c r="AH13" t="str">
        <f>_xlfn.IFNA(HLOOKUP(AH$6,IF({1;0},$Q13:$U13,$AB13:$AF13),2,FALSE),"")</f>
        <v>CRI:5</v>
      </c>
      <c r="AI13" t="str">
        <f>_xlfn.IFNA(HLOOKUP(AI$6,IF({1;0},$Q13:$U13,$AB13:$AF13),2,FALSE),"")</f>
        <v>MIS:5</v>
      </c>
      <c r="AJ13" t="str">
        <f>_xlfn.IFNA(HLOOKUP(AJ$6,IF({1;0},$Q13:$U13,$AB13:$AF13),2,FALSE),"")</f>
        <v>TUF:5</v>
      </c>
      <c r="AK13" t="str">
        <f>_xlfn.IFNA(HLOOKUP(AK$6,IF({1;0},$Q13:$U13,$AB13:$AF13),2,FALSE),"")</f>
        <v>CRI:5</v>
      </c>
      <c r="AL13" t="str">
        <f>_xlfn.IFNA(HLOOKUP(AL$6,IF({1;0},$Q13:$U13,$AB13:$AF13),2,FALSE),"")</f>
        <v/>
      </c>
      <c r="AM13" t="str">
        <f>_xlfn.IFNA(HLOOKUP(AM$6,IF({1;0},$Q13:$U13,$AB13:$AF13),2,FALSE),"")</f>
        <v/>
      </c>
      <c r="AN13" t="str">
        <f>_xlfn.IFNA(HLOOKUP(AN$6,IF({1;0},$Q13:$U13,$AB13:$AF13),2,FALSE),"")</f>
        <v/>
      </c>
      <c r="AO13" t="str">
        <f>_xlfn.IFNA(HLOOKUP(AO$6,IF({1;0},$Q13:$U13,$AB13:$AF13),2,FALSE),"")</f>
        <v>COT:5</v>
      </c>
    </row>
    <row r="14" spans="3:41" x14ac:dyDescent="0.15">
      <c r="D14" t="s">
        <v>184</v>
      </c>
      <c r="F14" s="7">
        <v>25</v>
      </c>
      <c r="G14">
        <v>0.16768720343703392</v>
      </c>
      <c r="H14">
        <v>0.23897755946186894</v>
      </c>
      <c r="I14">
        <v>0.30812962106262232</v>
      </c>
      <c r="J14">
        <v>2.9279262142344997E-2</v>
      </c>
      <c r="K14">
        <v>0.26868570519307478</v>
      </c>
      <c r="L14">
        <v>0.95361901855034037</v>
      </c>
      <c r="M14">
        <v>0.9384140452004297</v>
      </c>
      <c r="N14">
        <v>2.0379088790495437E-2</v>
      </c>
      <c r="O14">
        <v>0.66583294521569436</v>
      </c>
      <c r="P14">
        <f t="shared" si="0"/>
        <v>25</v>
      </c>
      <c r="Q14">
        <f t="shared" si="1"/>
        <v>7</v>
      </c>
      <c r="R14">
        <f t="shared" si="2"/>
        <v>6</v>
      </c>
      <c r="S14">
        <f t="shared" si="3"/>
        <v>4</v>
      </c>
      <c r="T14">
        <f t="shared" si="4"/>
        <v>8</v>
      </c>
      <c r="U14">
        <f t="shared" si="5"/>
        <v>5</v>
      </c>
      <c r="V14">
        <v>5</v>
      </c>
      <c r="W14">
        <v>5</v>
      </c>
      <c r="X14">
        <v>7</v>
      </c>
      <c r="Y14">
        <v>2</v>
      </c>
      <c r="Z14">
        <v>7</v>
      </c>
      <c r="AA14">
        <f t="shared" si="6"/>
        <v>25</v>
      </c>
      <c r="AB14" t="str">
        <f>VLOOKUP(V14,映射!$P:$S,4,FALSE)</f>
        <v>BOK:5</v>
      </c>
      <c r="AC14" t="str">
        <f>VLOOKUP(W14,映射!$P:$S,4,FALSE)</f>
        <v>BOK:5</v>
      </c>
      <c r="AD14" t="str">
        <f>VLOOKUP(X14,映射!$P:$S,4,FALSE)</f>
        <v>COB:5</v>
      </c>
      <c r="AE14" t="str">
        <f>VLOOKUP(Y14,映射!$P:$S,4,FALSE)</f>
        <v>DEF_P:10</v>
      </c>
      <c r="AF14" t="str">
        <f>VLOOKUP(Z14,映射!$P:$S,4,FALSE)</f>
        <v>COB:5</v>
      </c>
      <c r="AG14" t="str">
        <f>_xlfn.IFNA(HLOOKUP(AG$6,IF({1;0},$Q14:$U14,$AB14:$AF14),2,FALSE),"")</f>
        <v/>
      </c>
      <c r="AH14" t="str">
        <f>_xlfn.IFNA(HLOOKUP(AH$6,IF({1;0},$Q14:$U14,$AB14:$AF14),2,FALSE),"")</f>
        <v/>
      </c>
      <c r="AI14" t="str">
        <f>_xlfn.IFNA(HLOOKUP(AI$6,IF({1;0},$Q14:$U14,$AB14:$AF14),2,FALSE),"")</f>
        <v/>
      </c>
      <c r="AJ14" t="str">
        <f>_xlfn.IFNA(HLOOKUP(AJ$6,IF({1;0},$Q14:$U14,$AB14:$AF14),2,FALSE),"")</f>
        <v>COB:5</v>
      </c>
      <c r="AK14" t="str">
        <f>_xlfn.IFNA(HLOOKUP(AK$6,IF({1;0},$Q14:$U14,$AB14:$AF14),2,FALSE),"")</f>
        <v>COB:5</v>
      </c>
      <c r="AL14" t="str">
        <f>_xlfn.IFNA(HLOOKUP(AL$6,IF({1;0},$Q14:$U14,$AB14:$AF14),2,FALSE),"")</f>
        <v>BOK:5</v>
      </c>
      <c r="AM14" t="str">
        <f>_xlfn.IFNA(HLOOKUP(AM$6,IF({1;0},$Q14:$U14,$AB14:$AF14),2,FALSE),"")</f>
        <v>BOK:5</v>
      </c>
      <c r="AN14" t="str">
        <f>_xlfn.IFNA(HLOOKUP(AN$6,IF({1;0},$Q14:$U14,$AB14:$AF14),2,FALSE),"")</f>
        <v>DEF_P:10</v>
      </c>
      <c r="AO14" t="str">
        <f>_xlfn.IFNA(HLOOKUP(AO$6,IF({1;0},$Q14:$U14,$AB14:$AF14),2,FALSE),"")</f>
        <v/>
      </c>
    </row>
    <row r="15" spans="3:41" x14ac:dyDescent="0.15">
      <c r="D15" t="s">
        <v>185</v>
      </c>
      <c r="F15" s="7">
        <v>26</v>
      </c>
      <c r="G15">
        <v>0.46435105368327101</v>
      </c>
      <c r="H15">
        <v>0.66183876730333224</v>
      </c>
      <c r="I15">
        <v>2.4287909898668136E-2</v>
      </c>
      <c r="J15">
        <v>7.1955279071692302E-2</v>
      </c>
      <c r="K15">
        <v>0.90033965657697379</v>
      </c>
      <c r="L15">
        <v>1.2752588550349553E-2</v>
      </c>
      <c r="M15">
        <v>0.84780773132288467</v>
      </c>
      <c r="N15">
        <v>0.45695714912381502</v>
      </c>
      <c r="O15">
        <v>0.84420705820206399</v>
      </c>
      <c r="P15">
        <f t="shared" si="0"/>
        <v>26</v>
      </c>
      <c r="Q15">
        <f t="shared" si="1"/>
        <v>5</v>
      </c>
      <c r="R15">
        <f t="shared" si="2"/>
        <v>4</v>
      </c>
      <c r="S15">
        <f t="shared" si="3"/>
        <v>8</v>
      </c>
      <c r="T15">
        <f t="shared" si="4"/>
        <v>7</v>
      </c>
      <c r="U15">
        <f t="shared" si="5"/>
        <v>1</v>
      </c>
      <c r="V15">
        <v>9</v>
      </c>
      <c r="W15">
        <v>1</v>
      </c>
      <c r="X15">
        <v>2</v>
      </c>
      <c r="Y15">
        <v>9</v>
      </c>
      <c r="Z15">
        <v>8</v>
      </c>
      <c r="AA15">
        <f t="shared" si="6"/>
        <v>26</v>
      </c>
      <c r="AB15" t="str">
        <f>VLOOKUP(V15,映射!$P:$S,4,FALSE)</f>
        <v>PEN:5</v>
      </c>
      <c r="AC15" t="str">
        <f>VLOOKUP(W15,映射!$P:$S,4,FALSE)</f>
        <v>ATK_P:5</v>
      </c>
      <c r="AD15" t="str">
        <f>VLOOKUP(X15,映射!$P:$S,4,FALSE)</f>
        <v>DEF_P:10</v>
      </c>
      <c r="AE15" t="str">
        <f>VLOOKUP(Y15,映射!$P:$S,4,FALSE)</f>
        <v>PEN:5</v>
      </c>
      <c r="AF15" t="str">
        <f>VLOOKUP(Z15,映射!$P:$S,4,FALSE)</f>
        <v>CRI:5</v>
      </c>
      <c r="AG15" t="str">
        <f>_xlfn.IFNA(HLOOKUP(AG$6,IF({1;0},$Q15:$U15,$AB15:$AF15),2,FALSE),"")</f>
        <v>CRI:5</v>
      </c>
      <c r="AH15" t="str">
        <f>_xlfn.IFNA(HLOOKUP(AH$6,IF({1;0},$Q15:$U15,$AB15:$AF15),2,FALSE),"")</f>
        <v/>
      </c>
      <c r="AI15" t="str">
        <f>_xlfn.IFNA(HLOOKUP(AI$6,IF({1;0},$Q15:$U15,$AB15:$AF15),2,FALSE),"")</f>
        <v/>
      </c>
      <c r="AJ15" t="str">
        <f>_xlfn.IFNA(HLOOKUP(AJ$6,IF({1;0},$Q15:$U15,$AB15:$AF15),2,FALSE),"")</f>
        <v>ATK_P:5</v>
      </c>
      <c r="AK15" t="str">
        <f>_xlfn.IFNA(HLOOKUP(AK$6,IF({1;0},$Q15:$U15,$AB15:$AF15),2,FALSE),"")</f>
        <v>PEN:5</v>
      </c>
      <c r="AL15" t="str">
        <f>_xlfn.IFNA(HLOOKUP(AL$6,IF({1;0},$Q15:$U15,$AB15:$AF15),2,FALSE),"")</f>
        <v/>
      </c>
      <c r="AM15" t="str">
        <f>_xlfn.IFNA(HLOOKUP(AM$6,IF({1;0},$Q15:$U15,$AB15:$AF15),2,FALSE),"")</f>
        <v>PEN:5</v>
      </c>
      <c r="AN15" t="str">
        <f>_xlfn.IFNA(HLOOKUP(AN$6,IF({1;0},$Q15:$U15,$AB15:$AF15),2,FALSE),"")</f>
        <v>DEF_P:10</v>
      </c>
      <c r="AO15" t="str">
        <f>_xlfn.IFNA(HLOOKUP(AO$6,IF({1;0},$Q15:$U15,$AB15:$AF15),2,FALSE),"")</f>
        <v/>
      </c>
    </row>
    <row r="16" spans="3:41" x14ac:dyDescent="0.15">
      <c r="D16" t="s">
        <v>186</v>
      </c>
      <c r="F16" s="7">
        <v>27</v>
      </c>
      <c r="G16">
        <v>0.34223866510082246</v>
      </c>
      <c r="H16">
        <v>0.44955658514554886</v>
      </c>
      <c r="I16">
        <v>0.74553088890522545</v>
      </c>
      <c r="J16">
        <v>0.13289438016537813</v>
      </c>
      <c r="K16">
        <v>0.77402514109556275</v>
      </c>
      <c r="L16">
        <v>8.4108253347362494E-3</v>
      </c>
      <c r="M16">
        <v>0.45099770771157699</v>
      </c>
      <c r="N16">
        <v>0.58893951903528818</v>
      </c>
      <c r="O16">
        <v>0.74099713956623625</v>
      </c>
      <c r="P16">
        <f t="shared" si="0"/>
        <v>27</v>
      </c>
      <c r="Q16">
        <f t="shared" si="1"/>
        <v>7</v>
      </c>
      <c r="R16">
        <f t="shared" si="2"/>
        <v>6</v>
      </c>
      <c r="S16">
        <f t="shared" si="3"/>
        <v>2</v>
      </c>
      <c r="T16">
        <f t="shared" si="4"/>
        <v>8</v>
      </c>
      <c r="U16">
        <f t="shared" si="5"/>
        <v>1</v>
      </c>
      <c r="V16">
        <v>5</v>
      </c>
      <c r="W16">
        <v>2</v>
      </c>
      <c r="X16">
        <v>10</v>
      </c>
      <c r="Y16">
        <v>1</v>
      </c>
      <c r="Z16">
        <v>9</v>
      </c>
      <c r="AA16">
        <f t="shared" si="6"/>
        <v>27</v>
      </c>
      <c r="AB16" t="str">
        <f>VLOOKUP(V16,映射!$P:$S,4,FALSE)</f>
        <v>BOK:5</v>
      </c>
      <c r="AC16" t="str">
        <f>VLOOKUP(W16,映射!$P:$S,4,FALSE)</f>
        <v>DEF_P:10</v>
      </c>
      <c r="AD16" t="str">
        <f>VLOOKUP(X16,映射!$P:$S,4,FALSE)</f>
        <v>TUF:5</v>
      </c>
      <c r="AE16" t="str">
        <f>VLOOKUP(Y16,映射!$P:$S,4,FALSE)</f>
        <v>ATK_P:5</v>
      </c>
      <c r="AF16" t="str">
        <f>VLOOKUP(Z16,映射!$P:$S,4,FALSE)</f>
        <v>PEN:5</v>
      </c>
      <c r="AG16" t="str">
        <f>_xlfn.IFNA(HLOOKUP(AG$6,IF({1;0},$Q16:$U16,$AB16:$AF16),2,FALSE),"")</f>
        <v>PEN:5</v>
      </c>
      <c r="AH16" t="str">
        <f>_xlfn.IFNA(HLOOKUP(AH$6,IF({1;0},$Q16:$U16,$AB16:$AF16),2,FALSE),"")</f>
        <v>TUF:5</v>
      </c>
      <c r="AI16" t="str">
        <f>_xlfn.IFNA(HLOOKUP(AI$6,IF({1;0},$Q16:$U16,$AB16:$AF16),2,FALSE),"")</f>
        <v/>
      </c>
      <c r="AJ16" t="str">
        <f>_xlfn.IFNA(HLOOKUP(AJ$6,IF({1;0},$Q16:$U16,$AB16:$AF16),2,FALSE),"")</f>
        <v/>
      </c>
      <c r="AK16" t="str">
        <f>_xlfn.IFNA(HLOOKUP(AK$6,IF({1;0},$Q16:$U16,$AB16:$AF16),2,FALSE),"")</f>
        <v/>
      </c>
      <c r="AL16" t="str">
        <f>_xlfn.IFNA(HLOOKUP(AL$6,IF({1;0},$Q16:$U16,$AB16:$AF16),2,FALSE),"")</f>
        <v>DEF_P:10</v>
      </c>
      <c r="AM16" t="str">
        <f>_xlfn.IFNA(HLOOKUP(AM$6,IF({1;0},$Q16:$U16,$AB16:$AF16),2,FALSE),"")</f>
        <v>BOK:5</v>
      </c>
      <c r="AN16" t="str">
        <f>_xlfn.IFNA(HLOOKUP(AN$6,IF({1;0},$Q16:$U16,$AB16:$AF16),2,FALSE),"")</f>
        <v>ATK_P:5</v>
      </c>
      <c r="AO16" t="str">
        <f>_xlfn.IFNA(HLOOKUP(AO$6,IF({1;0},$Q16:$U16,$AB16:$AF16),2,FALSE),"")</f>
        <v/>
      </c>
    </row>
    <row r="17" spans="4:41" x14ac:dyDescent="0.15">
      <c r="D17" t="s">
        <v>187</v>
      </c>
      <c r="F17" s="7">
        <v>28</v>
      </c>
      <c r="G17">
        <v>0.96011144247123015</v>
      </c>
      <c r="H17">
        <v>0.44083928123380101</v>
      </c>
      <c r="I17">
        <v>0.99401319926625276</v>
      </c>
      <c r="J17">
        <v>0.22740429312806154</v>
      </c>
      <c r="K17">
        <v>0.26111692989487933</v>
      </c>
      <c r="L17">
        <v>6.8479421923825057E-2</v>
      </c>
      <c r="M17">
        <v>0.19430906013740967</v>
      </c>
      <c r="N17">
        <v>0.11628590827782692</v>
      </c>
      <c r="O17">
        <v>0.78631798809533981</v>
      </c>
      <c r="P17">
        <f t="shared" si="0"/>
        <v>28</v>
      </c>
      <c r="Q17">
        <f t="shared" si="1"/>
        <v>2</v>
      </c>
      <c r="R17">
        <f t="shared" si="2"/>
        <v>4</v>
      </c>
      <c r="S17">
        <f t="shared" si="3"/>
        <v>1</v>
      </c>
      <c r="T17">
        <f t="shared" si="4"/>
        <v>6</v>
      </c>
      <c r="U17">
        <f t="shared" si="5"/>
        <v>5</v>
      </c>
      <c r="V17">
        <v>4</v>
      </c>
      <c r="W17">
        <v>7</v>
      </c>
      <c r="X17">
        <v>5</v>
      </c>
      <c r="Y17">
        <v>5</v>
      </c>
      <c r="Z17">
        <v>3</v>
      </c>
      <c r="AA17">
        <f t="shared" si="6"/>
        <v>28</v>
      </c>
      <c r="AB17" t="str">
        <f>VLOOKUP(V17,映射!$P:$S,4,FALSE)</f>
        <v>MIS:5</v>
      </c>
      <c r="AC17" t="str">
        <f>VLOOKUP(W17,映射!$P:$S,4,FALSE)</f>
        <v>COB:5</v>
      </c>
      <c r="AD17" t="str">
        <f>VLOOKUP(X17,映射!$P:$S,4,FALSE)</f>
        <v>BOK:5</v>
      </c>
      <c r="AE17" t="str">
        <f>VLOOKUP(Y17,映射!$P:$S,4,FALSE)</f>
        <v>BOK:5</v>
      </c>
      <c r="AF17" t="str">
        <f>VLOOKUP(Z17,映射!$P:$S,4,FALSE)</f>
        <v>SPD_P:10</v>
      </c>
      <c r="AG17" t="str">
        <f>_xlfn.IFNA(HLOOKUP(AG$6,IF({1;0},$Q17:$U17,$AB17:$AF17),2,FALSE),"")</f>
        <v>BOK:5</v>
      </c>
      <c r="AH17" t="str">
        <f>_xlfn.IFNA(HLOOKUP(AH$6,IF({1;0},$Q17:$U17,$AB17:$AF17),2,FALSE),"")</f>
        <v>MIS:5</v>
      </c>
      <c r="AI17" t="str">
        <f>_xlfn.IFNA(HLOOKUP(AI$6,IF({1;0},$Q17:$U17,$AB17:$AF17),2,FALSE),"")</f>
        <v/>
      </c>
      <c r="AJ17" t="str">
        <f>_xlfn.IFNA(HLOOKUP(AJ$6,IF({1;0},$Q17:$U17,$AB17:$AF17),2,FALSE),"")</f>
        <v>COB:5</v>
      </c>
      <c r="AK17" t="str">
        <f>_xlfn.IFNA(HLOOKUP(AK$6,IF({1;0},$Q17:$U17,$AB17:$AF17),2,FALSE),"")</f>
        <v>SPD_P:10</v>
      </c>
      <c r="AL17" t="str">
        <f>_xlfn.IFNA(HLOOKUP(AL$6,IF({1;0},$Q17:$U17,$AB17:$AF17),2,FALSE),"")</f>
        <v>BOK:5</v>
      </c>
      <c r="AM17" t="str">
        <f>_xlfn.IFNA(HLOOKUP(AM$6,IF({1;0},$Q17:$U17,$AB17:$AF17),2,FALSE),"")</f>
        <v/>
      </c>
      <c r="AN17" t="str">
        <f>_xlfn.IFNA(HLOOKUP(AN$6,IF({1;0},$Q17:$U17,$AB17:$AF17),2,FALSE),"")</f>
        <v/>
      </c>
      <c r="AO17" t="str">
        <f>_xlfn.IFNA(HLOOKUP(AO$6,IF({1;0},$Q17:$U17,$AB17:$AF17),2,FALSE),"")</f>
        <v/>
      </c>
    </row>
    <row r="18" spans="4:41" x14ac:dyDescent="0.15">
      <c r="D18" t="s">
        <v>188</v>
      </c>
      <c r="F18" s="7">
        <v>29</v>
      </c>
      <c r="G18">
        <v>0.24827024584493051</v>
      </c>
      <c r="H18">
        <v>0.88031632509284674</v>
      </c>
      <c r="I18">
        <v>0.56629798189127045</v>
      </c>
      <c r="J18">
        <v>0.32055249966705857</v>
      </c>
      <c r="K18">
        <v>0.27184150366965021</v>
      </c>
      <c r="L18">
        <v>0.25326923648942146</v>
      </c>
      <c r="M18">
        <v>0.36297036765973456</v>
      </c>
      <c r="N18">
        <v>0.82369790752016669</v>
      </c>
      <c r="O18">
        <v>0.89425351664957675</v>
      </c>
      <c r="P18">
        <f t="shared" si="0"/>
        <v>29</v>
      </c>
      <c r="Q18">
        <f t="shared" si="1"/>
        <v>9</v>
      </c>
      <c r="R18">
        <f t="shared" si="2"/>
        <v>2</v>
      </c>
      <c r="S18">
        <f t="shared" si="3"/>
        <v>4</v>
      </c>
      <c r="T18">
        <f t="shared" si="4"/>
        <v>6</v>
      </c>
      <c r="U18">
        <f t="shared" si="5"/>
        <v>7</v>
      </c>
      <c r="V18">
        <v>7</v>
      </c>
      <c r="W18">
        <v>1</v>
      </c>
      <c r="X18">
        <v>1</v>
      </c>
      <c r="Y18">
        <v>10</v>
      </c>
      <c r="Z18">
        <v>1</v>
      </c>
      <c r="AA18">
        <f t="shared" si="6"/>
        <v>29</v>
      </c>
      <c r="AB18" t="str">
        <f>VLOOKUP(V18,映射!$P:$S,4,FALSE)</f>
        <v>COB:5</v>
      </c>
      <c r="AC18" t="str">
        <f>VLOOKUP(W18,映射!$P:$S,4,FALSE)</f>
        <v>ATK_P:5</v>
      </c>
      <c r="AD18" t="str">
        <f>VLOOKUP(X18,映射!$P:$S,4,FALSE)</f>
        <v>ATK_P:5</v>
      </c>
      <c r="AE18" t="str">
        <f>VLOOKUP(Y18,映射!$P:$S,4,FALSE)</f>
        <v>TUF:5</v>
      </c>
      <c r="AF18" t="str">
        <f>VLOOKUP(Z18,映射!$P:$S,4,FALSE)</f>
        <v>ATK_P:5</v>
      </c>
      <c r="AG18" t="str">
        <f>_xlfn.IFNA(HLOOKUP(AG$6,IF({1;0},$Q18:$U18,$AB18:$AF18),2,FALSE),"")</f>
        <v/>
      </c>
      <c r="AH18" t="str">
        <f>_xlfn.IFNA(HLOOKUP(AH$6,IF({1;0},$Q18:$U18,$AB18:$AF18),2,FALSE),"")</f>
        <v>ATK_P:5</v>
      </c>
      <c r="AI18" t="str">
        <f>_xlfn.IFNA(HLOOKUP(AI$6,IF({1;0},$Q18:$U18,$AB18:$AF18),2,FALSE),"")</f>
        <v/>
      </c>
      <c r="AJ18" t="str">
        <f>_xlfn.IFNA(HLOOKUP(AJ$6,IF({1;0},$Q18:$U18,$AB18:$AF18),2,FALSE),"")</f>
        <v>ATK_P:5</v>
      </c>
      <c r="AK18" t="str">
        <f>_xlfn.IFNA(HLOOKUP(AK$6,IF({1;0},$Q18:$U18,$AB18:$AF18),2,FALSE),"")</f>
        <v/>
      </c>
      <c r="AL18" t="str">
        <f>_xlfn.IFNA(HLOOKUP(AL$6,IF({1;0},$Q18:$U18,$AB18:$AF18),2,FALSE),"")</f>
        <v>TUF:5</v>
      </c>
      <c r="AM18" t="str">
        <f>_xlfn.IFNA(HLOOKUP(AM$6,IF({1;0},$Q18:$U18,$AB18:$AF18),2,FALSE),"")</f>
        <v>ATK_P:5</v>
      </c>
      <c r="AN18" t="str">
        <f>_xlfn.IFNA(HLOOKUP(AN$6,IF({1;0},$Q18:$U18,$AB18:$AF18),2,FALSE),"")</f>
        <v/>
      </c>
      <c r="AO18" t="str">
        <f>_xlfn.IFNA(HLOOKUP(AO$6,IF({1;0},$Q18:$U18,$AB18:$AF18),2,FALSE),"")</f>
        <v>COB:5</v>
      </c>
    </row>
    <row r="19" spans="4:41" x14ac:dyDescent="0.15">
      <c r="D19" t="s">
        <v>189</v>
      </c>
      <c r="F19" s="7">
        <v>30</v>
      </c>
      <c r="G19">
        <v>0.9435898829805216</v>
      </c>
      <c r="H19">
        <v>0.32765754990471119</v>
      </c>
      <c r="I19">
        <v>0.29650204937550861</v>
      </c>
      <c r="J19">
        <v>0.38164073903244955</v>
      </c>
      <c r="K19">
        <v>0.13057723916259611</v>
      </c>
      <c r="L19">
        <v>0.88903386742599444</v>
      </c>
      <c r="M19">
        <v>0.72730119991311348</v>
      </c>
      <c r="N19">
        <v>0.83968693766874436</v>
      </c>
      <c r="O19">
        <v>0.45288282068283781</v>
      </c>
      <c r="P19">
        <f t="shared" si="0"/>
        <v>30</v>
      </c>
      <c r="Q19">
        <f t="shared" si="1"/>
        <v>1</v>
      </c>
      <c r="R19">
        <f t="shared" si="2"/>
        <v>7</v>
      </c>
      <c r="S19">
        <f t="shared" si="3"/>
        <v>8</v>
      </c>
      <c r="T19">
        <f t="shared" si="4"/>
        <v>6</v>
      </c>
      <c r="U19">
        <f t="shared" si="5"/>
        <v>9</v>
      </c>
      <c r="V19">
        <v>10</v>
      </c>
      <c r="W19">
        <v>7</v>
      </c>
      <c r="X19">
        <v>10</v>
      </c>
      <c r="Y19">
        <v>7</v>
      </c>
      <c r="Z19">
        <v>1</v>
      </c>
      <c r="AA19">
        <f t="shared" si="6"/>
        <v>30</v>
      </c>
      <c r="AB19" t="str">
        <f>VLOOKUP(V19,映射!$P:$S,4,FALSE)</f>
        <v>TUF:5</v>
      </c>
      <c r="AC19" t="str">
        <f>VLOOKUP(W19,映射!$P:$S,4,FALSE)</f>
        <v>COB:5</v>
      </c>
      <c r="AD19" t="str">
        <f>VLOOKUP(X19,映射!$P:$S,4,FALSE)</f>
        <v>TUF:5</v>
      </c>
      <c r="AE19" t="str">
        <f>VLOOKUP(Y19,映射!$P:$S,4,FALSE)</f>
        <v>COB:5</v>
      </c>
      <c r="AF19" t="str">
        <f>VLOOKUP(Z19,映射!$P:$S,4,FALSE)</f>
        <v>ATK_P:5</v>
      </c>
      <c r="AG19" t="str">
        <f>_xlfn.IFNA(HLOOKUP(AG$6,IF({1;0},$Q19:$U19,$AB19:$AF19),2,FALSE),"")</f>
        <v>TUF:5</v>
      </c>
      <c r="AH19" t="str">
        <f>_xlfn.IFNA(HLOOKUP(AH$6,IF({1;0},$Q19:$U19,$AB19:$AF19),2,FALSE),"")</f>
        <v/>
      </c>
      <c r="AI19" t="str">
        <f>_xlfn.IFNA(HLOOKUP(AI$6,IF({1;0},$Q19:$U19,$AB19:$AF19),2,FALSE),"")</f>
        <v/>
      </c>
      <c r="AJ19" t="str">
        <f>_xlfn.IFNA(HLOOKUP(AJ$6,IF({1;0},$Q19:$U19,$AB19:$AF19),2,FALSE),"")</f>
        <v/>
      </c>
      <c r="AK19" t="str">
        <f>_xlfn.IFNA(HLOOKUP(AK$6,IF({1;0},$Q19:$U19,$AB19:$AF19),2,FALSE),"")</f>
        <v/>
      </c>
      <c r="AL19" t="str">
        <f>_xlfn.IFNA(HLOOKUP(AL$6,IF({1;0},$Q19:$U19,$AB19:$AF19),2,FALSE),"")</f>
        <v>COB:5</v>
      </c>
      <c r="AM19" t="str">
        <f>_xlfn.IFNA(HLOOKUP(AM$6,IF({1;0},$Q19:$U19,$AB19:$AF19),2,FALSE),"")</f>
        <v>COB:5</v>
      </c>
      <c r="AN19" t="str">
        <f>_xlfn.IFNA(HLOOKUP(AN$6,IF({1;0},$Q19:$U19,$AB19:$AF19),2,FALSE),"")</f>
        <v>TUF:5</v>
      </c>
      <c r="AO19" t="str">
        <f>_xlfn.IFNA(HLOOKUP(AO$6,IF({1;0},$Q19:$U19,$AB19:$AF19),2,FALSE),"")</f>
        <v>ATK_P:5</v>
      </c>
    </row>
    <row r="20" spans="4:41" x14ac:dyDescent="0.15">
      <c r="D20" t="s">
        <v>190</v>
      </c>
      <c r="F20" s="7">
        <v>31</v>
      </c>
      <c r="G20">
        <v>0.29489336772430408</v>
      </c>
      <c r="H20">
        <v>0.84150539710221639</v>
      </c>
      <c r="I20">
        <v>0.10545295389787801</v>
      </c>
      <c r="J20">
        <v>9.3260291579516097E-2</v>
      </c>
      <c r="K20">
        <v>0.55083247348165565</v>
      </c>
      <c r="L20">
        <v>0.8048438533606922</v>
      </c>
      <c r="M20">
        <v>0.73625799782539836</v>
      </c>
      <c r="N20">
        <v>0.15081385839578143</v>
      </c>
      <c r="O20">
        <v>0.38605495837359394</v>
      </c>
      <c r="P20">
        <f t="shared" si="0"/>
        <v>31</v>
      </c>
      <c r="Q20">
        <f t="shared" si="1"/>
        <v>6</v>
      </c>
      <c r="R20">
        <f t="shared" si="2"/>
        <v>1</v>
      </c>
      <c r="S20">
        <f t="shared" si="3"/>
        <v>8</v>
      </c>
      <c r="T20">
        <f t="shared" si="4"/>
        <v>9</v>
      </c>
      <c r="U20">
        <f t="shared" si="5"/>
        <v>4</v>
      </c>
      <c r="V20">
        <v>5</v>
      </c>
      <c r="W20">
        <v>2</v>
      </c>
      <c r="X20">
        <v>7</v>
      </c>
      <c r="Y20">
        <v>5</v>
      </c>
      <c r="Z20">
        <v>1</v>
      </c>
      <c r="AA20">
        <f t="shared" si="6"/>
        <v>31</v>
      </c>
      <c r="AB20" t="str">
        <f>VLOOKUP(V20,映射!$P:$S,4,FALSE)</f>
        <v>BOK:5</v>
      </c>
      <c r="AC20" t="str">
        <f>VLOOKUP(W20,映射!$P:$S,4,FALSE)</f>
        <v>DEF_P:10</v>
      </c>
      <c r="AD20" t="str">
        <f>VLOOKUP(X20,映射!$P:$S,4,FALSE)</f>
        <v>COB:5</v>
      </c>
      <c r="AE20" t="str">
        <f>VLOOKUP(Y20,映射!$P:$S,4,FALSE)</f>
        <v>BOK:5</v>
      </c>
      <c r="AF20" t="str">
        <f>VLOOKUP(Z20,映射!$P:$S,4,FALSE)</f>
        <v>ATK_P:5</v>
      </c>
      <c r="AG20" t="str">
        <f>_xlfn.IFNA(HLOOKUP(AG$6,IF({1;0},$Q20:$U20,$AB20:$AF20),2,FALSE),"")</f>
        <v>DEF_P:10</v>
      </c>
      <c r="AH20" t="str">
        <f>_xlfn.IFNA(HLOOKUP(AH$6,IF({1;0},$Q20:$U20,$AB20:$AF20),2,FALSE),"")</f>
        <v/>
      </c>
      <c r="AI20" t="str">
        <f>_xlfn.IFNA(HLOOKUP(AI$6,IF({1;0},$Q20:$U20,$AB20:$AF20),2,FALSE),"")</f>
        <v/>
      </c>
      <c r="AJ20" t="str">
        <f>_xlfn.IFNA(HLOOKUP(AJ$6,IF({1;0},$Q20:$U20,$AB20:$AF20),2,FALSE),"")</f>
        <v>ATK_P:5</v>
      </c>
      <c r="AK20" t="str">
        <f>_xlfn.IFNA(HLOOKUP(AK$6,IF({1;0},$Q20:$U20,$AB20:$AF20),2,FALSE),"")</f>
        <v/>
      </c>
      <c r="AL20" t="str">
        <f>_xlfn.IFNA(HLOOKUP(AL$6,IF({1;0},$Q20:$U20,$AB20:$AF20),2,FALSE),"")</f>
        <v>BOK:5</v>
      </c>
      <c r="AM20" t="str">
        <f>_xlfn.IFNA(HLOOKUP(AM$6,IF({1;0},$Q20:$U20,$AB20:$AF20),2,FALSE),"")</f>
        <v/>
      </c>
      <c r="AN20" t="str">
        <f>_xlfn.IFNA(HLOOKUP(AN$6,IF({1;0},$Q20:$U20,$AB20:$AF20),2,FALSE),"")</f>
        <v>COB:5</v>
      </c>
      <c r="AO20" t="str">
        <f>_xlfn.IFNA(HLOOKUP(AO$6,IF({1;0},$Q20:$U20,$AB20:$AF20),2,FALSE),"")</f>
        <v>BOK:5</v>
      </c>
    </row>
    <row r="21" spans="4:41" x14ac:dyDescent="0.15">
      <c r="D21" t="s">
        <v>191</v>
      </c>
      <c r="F21" s="7">
        <v>32</v>
      </c>
      <c r="G21">
        <v>0.93856928703195619</v>
      </c>
      <c r="H21">
        <v>9.0232466470788308E-2</v>
      </c>
      <c r="I21">
        <v>0.62556843745448554</v>
      </c>
      <c r="J21">
        <v>0.87770261675036343</v>
      </c>
      <c r="K21">
        <v>0.71273707287645693</v>
      </c>
      <c r="L21">
        <v>0.42167383378382528</v>
      </c>
      <c r="M21">
        <v>1.543966501361882E-2</v>
      </c>
      <c r="N21">
        <v>0.55122970433194962</v>
      </c>
      <c r="O21">
        <v>0.63337198408784112</v>
      </c>
      <c r="P21">
        <f t="shared" si="0"/>
        <v>32</v>
      </c>
      <c r="Q21">
        <f t="shared" si="1"/>
        <v>1</v>
      </c>
      <c r="R21">
        <f t="shared" si="2"/>
        <v>8</v>
      </c>
      <c r="S21">
        <f t="shared" si="3"/>
        <v>5</v>
      </c>
      <c r="T21">
        <f t="shared" si="4"/>
        <v>2</v>
      </c>
      <c r="U21">
        <f t="shared" si="5"/>
        <v>3</v>
      </c>
      <c r="V21">
        <v>3</v>
      </c>
      <c r="W21">
        <v>7</v>
      </c>
      <c r="X21">
        <v>5</v>
      </c>
      <c r="Y21">
        <v>6</v>
      </c>
      <c r="Z21">
        <v>8</v>
      </c>
      <c r="AA21">
        <f t="shared" si="6"/>
        <v>32</v>
      </c>
      <c r="AB21" t="str">
        <f>VLOOKUP(V21,映射!$P:$S,4,FALSE)</f>
        <v>SPD_P:10</v>
      </c>
      <c r="AC21" t="str">
        <f>VLOOKUP(W21,映射!$P:$S,4,FALSE)</f>
        <v>COB:5</v>
      </c>
      <c r="AD21" t="str">
        <f>VLOOKUP(X21,映射!$P:$S,4,FALSE)</f>
        <v>BOK:5</v>
      </c>
      <c r="AE21" t="str">
        <f>VLOOKUP(Y21,映射!$P:$S,4,FALSE)</f>
        <v>COT:5</v>
      </c>
      <c r="AF21" t="str">
        <f>VLOOKUP(Z21,映射!$P:$S,4,FALSE)</f>
        <v>CRI:5</v>
      </c>
      <c r="AG21" t="str">
        <f>_xlfn.IFNA(HLOOKUP(AG$6,IF({1;0},$Q21:$U21,$AB21:$AF21),2,FALSE),"")</f>
        <v>SPD_P:10</v>
      </c>
      <c r="AH21" t="str">
        <f>_xlfn.IFNA(HLOOKUP(AH$6,IF({1;0},$Q21:$U21,$AB21:$AF21),2,FALSE),"")</f>
        <v>COT:5</v>
      </c>
      <c r="AI21" t="str">
        <f>_xlfn.IFNA(HLOOKUP(AI$6,IF({1;0},$Q21:$U21,$AB21:$AF21),2,FALSE),"")</f>
        <v>CRI:5</v>
      </c>
      <c r="AJ21" t="str">
        <f>_xlfn.IFNA(HLOOKUP(AJ$6,IF({1;0},$Q21:$U21,$AB21:$AF21),2,FALSE),"")</f>
        <v/>
      </c>
      <c r="AK21" t="str">
        <f>_xlfn.IFNA(HLOOKUP(AK$6,IF({1;0},$Q21:$U21,$AB21:$AF21),2,FALSE),"")</f>
        <v>BOK:5</v>
      </c>
      <c r="AL21" t="str">
        <f>_xlfn.IFNA(HLOOKUP(AL$6,IF({1;0},$Q21:$U21,$AB21:$AF21),2,FALSE),"")</f>
        <v/>
      </c>
      <c r="AM21" t="str">
        <f>_xlfn.IFNA(HLOOKUP(AM$6,IF({1;0},$Q21:$U21,$AB21:$AF21),2,FALSE),"")</f>
        <v/>
      </c>
      <c r="AN21" t="str">
        <f>_xlfn.IFNA(HLOOKUP(AN$6,IF({1;0},$Q21:$U21,$AB21:$AF21),2,FALSE),"")</f>
        <v>COB:5</v>
      </c>
      <c r="AO21" t="str">
        <f>_xlfn.IFNA(HLOOKUP(AO$6,IF({1;0},$Q21:$U21,$AB21:$AF21),2,FALSE),"")</f>
        <v/>
      </c>
    </row>
    <row r="22" spans="4:41" x14ac:dyDescent="0.15">
      <c r="D22" t="s">
        <v>192</v>
      </c>
      <c r="F22" s="7">
        <v>33</v>
      </c>
      <c r="G22">
        <v>0.49354195980003324</v>
      </c>
      <c r="H22">
        <v>0.17404055342202407</v>
      </c>
      <c r="I22">
        <v>0.25550514061727347</v>
      </c>
      <c r="J22">
        <v>0.66483915139934013</v>
      </c>
      <c r="K22">
        <v>0.51322214990264203</v>
      </c>
      <c r="L22">
        <v>0.20554560869631822</v>
      </c>
      <c r="M22">
        <v>0.94386301165103748</v>
      </c>
      <c r="N22">
        <v>0.92283435748036902</v>
      </c>
      <c r="O22">
        <v>0.83882426595133408</v>
      </c>
      <c r="P22">
        <f t="shared" si="0"/>
        <v>33</v>
      </c>
      <c r="Q22">
        <f t="shared" si="1"/>
        <v>6</v>
      </c>
      <c r="R22">
        <f t="shared" si="2"/>
        <v>9</v>
      </c>
      <c r="S22">
        <f t="shared" si="3"/>
        <v>7</v>
      </c>
      <c r="T22">
        <f t="shared" si="4"/>
        <v>4</v>
      </c>
      <c r="U22">
        <f t="shared" si="5"/>
        <v>5</v>
      </c>
      <c r="V22">
        <v>3</v>
      </c>
      <c r="W22">
        <v>10</v>
      </c>
      <c r="X22">
        <v>9</v>
      </c>
      <c r="Y22">
        <v>4</v>
      </c>
      <c r="Z22">
        <v>5</v>
      </c>
      <c r="AA22">
        <f t="shared" si="6"/>
        <v>33</v>
      </c>
      <c r="AB22" t="str">
        <f>VLOOKUP(V22,映射!$P:$S,4,FALSE)</f>
        <v>SPD_P:10</v>
      </c>
      <c r="AC22" t="str">
        <f>VLOOKUP(W22,映射!$P:$S,4,FALSE)</f>
        <v>TUF:5</v>
      </c>
      <c r="AD22" t="str">
        <f>VLOOKUP(X22,映射!$P:$S,4,FALSE)</f>
        <v>PEN:5</v>
      </c>
      <c r="AE22" t="str">
        <f>VLOOKUP(Y22,映射!$P:$S,4,FALSE)</f>
        <v>MIS:5</v>
      </c>
      <c r="AF22" t="str">
        <f>VLOOKUP(Z22,映射!$P:$S,4,FALSE)</f>
        <v>BOK:5</v>
      </c>
      <c r="AG22" t="str">
        <f>_xlfn.IFNA(HLOOKUP(AG$6,IF({1;0},$Q22:$U22,$AB22:$AF22),2,FALSE),"")</f>
        <v/>
      </c>
      <c r="AH22" t="str">
        <f>_xlfn.IFNA(HLOOKUP(AH$6,IF({1;0},$Q22:$U22,$AB22:$AF22),2,FALSE),"")</f>
        <v/>
      </c>
      <c r="AI22" t="str">
        <f>_xlfn.IFNA(HLOOKUP(AI$6,IF({1;0},$Q22:$U22,$AB22:$AF22),2,FALSE),"")</f>
        <v/>
      </c>
      <c r="AJ22" t="str">
        <f>_xlfn.IFNA(HLOOKUP(AJ$6,IF({1;0},$Q22:$U22,$AB22:$AF22),2,FALSE),"")</f>
        <v>MIS:5</v>
      </c>
      <c r="AK22" t="str">
        <f>_xlfn.IFNA(HLOOKUP(AK$6,IF({1;0},$Q22:$U22,$AB22:$AF22),2,FALSE),"")</f>
        <v>BOK:5</v>
      </c>
      <c r="AL22" t="str">
        <f>_xlfn.IFNA(HLOOKUP(AL$6,IF({1;0},$Q22:$U22,$AB22:$AF22),2,FALSE),"")</f>
        <v>SPD_P:10</v>
      </c>
      <c r="AM22" t="str">
        <f>_xlfn.IFNA(HLOOKUP(AM$6,IF({1;0},$Q22:$U22,$AB22:$AF22),2,FALSE),"")</f>
        <v>PEN:5</v>
      </c>
      <c r="AN22" t="str">
        <f>_xlfn.IFNA(HLOOKUP(AN$6,IF({1;0},$Q22:$U22,$AB22:$AF22),2,FALSE),"")</f>
        <v/>
      </c>
      <c r="AO22" t="str">
        <f>_xlfn.IFNA(HLOOKUP(AO$6,IF({1;0},$Q22:$U22,$AB22:$AF22),2,FALSE),"")</f>
        <v>TUF:5</v>
      </c>
    </row>
    <row r="23" spans="4:41" x14ac:dyDescent="0.15">
      <c r="D23" t="s">
        <v>193</v>
      </c>
      <c r="F23" s="7">
        <v>34</v>
      </c>
      <c r="G23">
        <v>0.92972998870875401</v>
      </c>
      <c r="H23">
        <v>0.79043357942784853</v>
      </c>
      <c r="I23">
        <v>0.28823292515210963</v>
      </c>
      <c r="J23">
        <v>0.44395195205059712</v>
      </c>
      <c r="K23">
        <v>0.6442623789609182</v>
      </c>
      <c r="L23">
        <v>0.64113926294598655</v>
      </c>
      <c r="M23">
        <v>0.26981431236914077</v>
      </c>
      <c r="N23">
        <v>0.88765911282144994</v>
      </c>
      <c r="O23">
        <v>0.92575178391881552</v>
      </c>
      <c r="P23">
        <f t="shared" si="0"/>
        <v>34</v>
      </c>
      <c r="Q23">
        <f t="shared" si="1"/>
        <v>1</v>
      </c>
      <c r="R23">
        <f t="shared" si="2"/>
        <v>4</v>
      </c>
      <c r="S23">
        <f t="shared" si="3"/>
        <v>8</v>
      </c>
      <c r="T23">
        <f t="shared" si="4"/>
        <v>7</v>
      </c>
      <c r="U23">
        <f t="shared" si="5"/>
        <v>5</v>
      </c>
      <c r="V23">
        <v>6</v>
      </c>
      <c r="W23">
        <v>2</v>
      </c>
      <c r="X23">
        <v>8</v>
      </c>
      <c r="Y23">
        <v>9</v>
      </c>
      <c r="Z23">
        <v>7</v>
      </c>
      <c r="AA23">
        <f t="shared" si="6"/>
        <v>34</v>
      </c>
      <c r="AB23" t="str">
        <f>VLOOKUP(V23,映射!$P:$S,4,FALSE)</f>
        <v>COT:5</v>
      </c>
      <c r="AC23" t="str">
        <f>VLOOKUP(W23,映射!$P:$S,4,FALSE)</f>
        <v>DEF_P:10</v>
      </c>
      <c r="AD23" t="str">
        <f>VLOOKUP(X23,映射!$P:$S,4,FALSE)</f>
        <v>CRI:5</v>
      </c>
      <c r="AE23" t="str">
        <f>VLOOKUP(Y23,映射!$P:$S,4,FALSE)</f>
        <v>PEN:5</v>
      </c>
      <c r="AF23" t="str">
        <f>VLOOKUP(Z23,映射!$P:$S,4,FALSE)</f>
        <v>COB:5</v>
      </c>
      <c r="AG23" t="str">
        <f>_xlfn.IFNA(HLOOKUP(AG$6,IF({1;0},$Q23:$U23,$AB23:$AF23),2,FALSE),"")</f>
        <v>COT:5</v>
      </c>
      <c r="AH23" t="str">
        <f>_xlfn.IFNA(HLOOKUP(AH$6,IF({1;0},$Q23:$U23,$AB23:$AF23),2,FALSE),"")</f>
        <v/>
      </c>
      <c r="AI23" t="str">
        <f>_xlfn.IFNA(HLOOKUP(AI$6,IF({1;0},$Q23:$U23,$AB23:$AF23),2,FALSE),"")</f>
        <v/>
      </c>
      <c r="AJ23" t="str">
        <f>_xlfn.IFNA(HLOOKUP(AJ$6,IF({1;0},$Q23:$U23,$AB23:$AF23),2,FALSE),"")</f>
        <v>DEF_P:10</v>
      </c>
      <c r="AK23" t="str">
        <f>_xlfn.IFNA(HLOOKUP(AK$6,IF({1;0},$Q23:$U23,$AB23:$AF23),2,FALSE),"")</f>
        <v>COB:5</v>
      </c>
      <c r="AL23" t="str">
        <f>_xlfn.IFNA(HLOOKUP(AL$6,IF({1;0},$Q23:$U23,$AB23:$AF23),2,FALSE),"")</f>
        <v/>
      </c>
      <c r="AM23" t="str">
        <f>_xlfn.IFNA(HLOOKUP(AM$6,IF({1;0},$Q23:$U23,$AB23:$AF23),2,FALSE),"")</f>
        <v>PEN:5</v>
      </c>
      <c r="AN23" t="str">
        <f>_xlfn.IFNA(HLOOKUP(AN$6,IF({1;0},$Q23:$U23,$AB23:$AF23),2,FALSE),"")</f>
        <v>CRI:5</v>
      </c>
      <c r="AO23" t="str">
        <f>_xlfn.IFNA(HLOOKUP(AO$6,IF({1;0},$Q23:$U23,$AB23:$AF23),2,FALSE),"")</f>
        <v/>
      </c>
    </row>
    <row r="24" spans="4:41" x14ac:dyDescent="0.15">
      <c r="D24" t="s">
        <v>194</v>
      </c>
      <c r="F24" s="7">
        <v>35</v>
      </c>
      <c r="G24">
        <v>0.19513828396332467</v>
      </c>
      <c r="H24">
        <v>0.33457341381583483</v>
      </c>
      <c r="I24">
        <v>0.13330092430347817</v>
      </c>
      <c r="J24">
        <v>0.59638524818929817</v>
      </c>
      <c r="K24">
        <v>0.70539588164996647</v>
      </c>
      <c r="L24">
        <v>0.83134205650316417</v>
      </c>
      <c r="M24">
        <v>0.86199275731336256</v>
      </c>
      <c r="N24">
        <v>0.95791289733090224</v>
      </c>
      <c r="O24">
        <v>0.33993929484006347</v>
      </c>
      <c r="P24">
        <f t="shared" si="0"/>
        <v>35</v>
      </c>
      <c r="Q24">
        <f t="shared" si="1"/>
        <v>8</v>
      </c>
      <c r="R24">
        <f t="shared" si="2"/>
        <v>7</v>
      </c>
      <c r="S24">
        <f t="shared" si="3"/>
        <v>9</v>
      </c>
      <c r="T24">
        <f t="shared" si="4"/>
        <v>5</v>
      </c>
      <c r="U24">
        <f t="shared" si="5"/>
        <v>4</v>
      </c>
      <c r="V24">
        <v>6</v>
      </c>
      <c r="W24">
        <v>4</v>
      </c>
      <c r="X24">
        <v>7</v>
      </c>
      <c r="Y24">
        <v>7</v>
      </c>
      <c r="Z24">
        <v>4</v>
      </c>
      <c r="AA24">
        <f t="shared" si="6"/>
        <v>35</v>
      </c>
      <c r="AB24" t="str">
        <f>VLOOKUP(V24,映射!$P:$S,4,FALSE)</f>
        <v>COT:5</v>
      </c>
      <c r="AC24" t="str">
        <f>VLOOKUP(W24,映射!$P:$S,4,FALSE)</f>
        <v>MIS:5</v>
      </c>
      <c r="AD24" t="str">
        <f>VLOOKUP(X24,映射!$P:$S,4,FALSE)</f>
        <v>COB:5</v>
      </c>
      <c r="AE24" t="str">
        <f>VLOOKUP(Y24,映射!$P:$S,4,FALSE)</f>
        <v>COB:5</v>
      </c>
      <c r="AF24" t="str">
        <f>VLOOKUP(Z24,映射!$P:$S,4,FALSE)</f>
        <v>MIS:5</v>
      </c>
      <c r="AG24" t="str">
        <f>_xlfn.IFNA(HLOOKUP(AG$6,IF({1;0},$Q24:$U24,$AB24:$AF24),2,FALSE),"")</f>
        <v/>
      </c>
      <c r="AH24" t="str">
        <f>_xlfn.IFNA(HLOOKUP(AH$6,IF({1;0},$Q24:$U24,$AB24:$AF24),2,FALSE),"")</f>
        <v/>
      </c>
      <c r="AI24" t="str">
        <f>_xlfn.IFNA(HLOOKUP(AI$6,IF({1;0},$Q24:$U24,$AB24:$AF24),2,FALSE),"")</f>
        <v/>
      </c>
      <c r="AJ24" t="str">
        <f>_xlfn.IFNA(HLOOKUP(AJ$6,IF({1;0},$Q24:$U24,$AB24:$AF24),2,FALSE),"")</f>
        <v>MIS:5</v>
      </c>
      <c r="AK24" t="str">
        <f>_xlfn.IFNA(HLOOKUP(AK$6,IF({1;0},$Q24:$U24,$AB24:$AF24),2,FALSE),"")</f>
        <v>COB:5</v>
      </c>
      <c r="AL24" t="str">
        <f>_xlfn.IFNA(HLOOKUP(AL$6,IF({1;0},$Q24:$U24,$AB24:$AF24),2,FALSE),"")</f>
        <v/>
      </c>
      <c r="AM24" t="str">
        <f>_xlfn.IFNA(HLOOKUP(AM$6,IF({1;0},$Q24:$U24,$AB24:$AF24),2,FALSE),"")</f>
        <v>MIS:5</v>
      </c>
      <c r="AN24" t="str">
        <f>_xlfn.IFNA(HLOOKUP(AN$6,IF({1;0},$Q24:$U24,$AB24:$AF24),2,FALSE),"")</f>
        <v>COT:5</v>
      </c>
      <c r="AO24" t="str">
        <f>_xlfn.IFNA(HLOOKUP(AO$6,IF({1;0},$Q24:$U24,$AB24:$AF24),2,FALSE),"")</f>
        <v>COB:5</v>
      </c>
    </row>
    <row r="25" spans="4:41" x14ac:dyDescent="0.15">
      <c r="D25" t="s">
        <v>195</v>
      </c>
      <c r="F25" s="7">
        <v>36</v>
      </c>
      <c r="G25">
        <v>0.73284920080560489</v>
      </c>
      <c r="H25">
        <v>8.6824282225340665E-3</v>
      </c>
      <c r="I25">
        <v>0.9582625042113645</v>
      </c>
      <c r="J25">
        <v>0.31533182290977335</v>
      </c>
      <c r="K25">
        <v>0.70879734305889197</v>
      </c>
      <c r="L25">
        <v>0.98424572323267101</v>
      </c>
      <c r="M25">
        <v>0.89368436627790571</v>
      </c>
      <c r="N25">
        <v>0.88036282459987414</v>
      </c>
      <c r="O25">
        <v>0.56427213355412575</v>
      </c>
      <c r="P25">
        <f t="shared" si="0"/>
        <v>36</v>
      </c>
      <c r="Q25">
        <f t="shared" si="1"/>
        <v>5</v>
      </c>
      <c r="R25">
        <f t="shared" si="2"/>
        <v>9</v>
      </c>
      <c r="S25">
        <f t="shared" si="3"/>
        <v>2</v>
      </c>
      <c r="T25">
        <f t="shared" si="4"/>
        <v>8</v>
      </c>
      <c r="U25">
        <f t="shared" si="5"/>
        <v>6</v>
      </c>
      <c r="V25">
        <v>2</v>
      </c>
      <c r="W25">
        <v>5</v>
      </c>
      <c r="X25">
        <v>6</v>
      </c>
      <c r="Y25">
        <v>5</v>
      </c>
      <c r="Z25">
        <v>1</v>
      </c>
      <c r="AA25">
        <f t="shared" si="6"/>
        <v>36</v>
      </c>
      <c r="AB25" t="str">
        <f>VLOOKUP(V25,映射!$P:$S,4,FALSE)</f>
        <v>DEF_P:10</v>
      </c>
      <c r="AC25" t="str">
        <f>VLOOKUP(W25,映射!$P:$S,4,FALSE)</f>
        <v>BOK:5</v>
      </c>
      <c r="AD25" t="str">
        <f>VLOOKUP(X25,映射!$P:$S,4,FALSE)</f>
        <v>COT:5</v>
      </c>
      <c r="AE25" t="str">
        <f>VLOOKUP(Y25,映射!$P:$S,4,FALSE)</f>
        <v>BOK:5</v>
      </c>
      <c r="AF25" t="str">
        <f>VLOOKUP(Z25,映射!$P:$S,4,FALSE)</f>
        <v>ATK_P:5</v>
      </c>
      <c r="AG25" t="str">
        <f>_xlfn.IFNA(HLOOKUP(AG$6,IF({1;0},$Q25:$U25,$AB25:$AF25),2,FALSE),"")</f>
        <v/>
      </c>
      <c r="AH25" t="str">
        <f>_xlfn.IFNA(HLOOKUP(AH$6,IF({1;0},$Q25:$U25,$AB25:$AF25),2,FALSE),"")</f>
        <v>COT:5</v>
      </c>
      <c r="AI25" t="str">
        <f>_xlfn.IFNA(HLOOKUP(AI$6,IF({1;0},$Q25:$U25,$AB25:$AF25),2,FALSE),"")</f>
        <v/>
      </c>
      <c r="AJ25" t="str">
        <f>_xlfn.IFNA(HLOOKUP(AJ$6,IF({1;0},$Q25:$U25,$AB25:$AF25),2,FALSE),"")</f>
        <v/>
      </c>
      <c r="AK25" t="str">
        <f>_xlfn.IFNA(HLOOKUP(AK$6,IF({1;0},$Q25:$U25,$AB25:$AF25),2,FALSE),"")</f>
        <v>DEF_P:10</v>
      </c>
      <c r="AL25" t="str">
        <f>_xlfn.IFNA(HLOOKUP(AL$6,IF({1;0},$Q25:$U25,$AB25:$AF25),2,FALSE),"")</f>
        <v>ATK_P:5</v>
      </c>
      <c r="AM25" t="str">
        <f>_xlfn.IFNA(HLOOKUP(AM$6,IF({1;0},$Q25:$U25,$AB25:$AF25),2,FALSE),"")</f>
        <v/>
      </c>
      <c r="AN25" t="str">
        <f>_xlfn.IFNA(HLOOKUP(AN$6,IF({1;0},$Q25:$U25,$AB25:$AF25),2,FALSE),"")</f>
        <v>BOK:5</v>
      </c>
      <c r="AO25" t="str">
        <f>_xlfn.IFNA(HLOOKUP(AO$6,IF({1;0},$Q25:$U25,$AB25:$AF25),2,FALSE),"")</f>
        <v>BOK:5</v>
      </c>
    </row>
    <row r="26" spans="4:41" x14ac:dyDescent="0.15">
      <c r="D26" t="s">
        <v>196</v>
      </c>
      <c r="F26" s="7">
        <v>37</v>
      </c>
      <c r="G26">
        <v>8.0496669180527558E-3</v>
      </c>
      <c r="H26">
        <v>0.59674536038155546</v>
      </c>
      <c r="I26">
        <v>0.26254421490037783</v>
      </c>
      <c r="J26">
        <v>0.56179033624180608</v>
      </c>
      <c r="K26">
        <v>0.75063618007365518</v>
      </c>
      <c r="L26">
        <v>0.95923018275035465</v>
      </c>
      <c r="M26">
        <v>0.49284190156660024</v>
      </c>
      <c r="N26">
        <v>0.95666826724579057</v>
      </c>
      <c r="O26">
        <v>0.67023469107538736</v>
      </c>
      <c r="P26">
        <f t="shared" si="0"/>
        <v>37</v>
      </c>
      <c r="Q26">
        <f t="shared" si="1"/>
        <v>9</v>
      </c>
      <c r="R26">
        <f t="shared" si="2"/>
        <v>5</v>
      </c>
      <c r="S26">
        <f t="shared" si="3"/>
        <v>8</v>
      </c>
      <c r="T26">
        <f t="shared" si="4"/>
        <v>6</v>
      </c>
      <c r="U26">
        <f t="shared" si="5"/>
        <v>3</v>
      </c>
      <c r="V26">
        <v>10</v>
      </c>
      <c r="W26">
        <v>3</v>
      </c>
      <c r="X26">
        <v>5</v>
      </c>
      <c r="Y26">
        <v>10</v>
      </c>
      <c r="Z26">
        <v>7</v>
      </c>
      <c r="AA26">
        <f t="shared" si="6"/>
        <v>37</v>
      </c>
      <c r="AB26" t="str">
        <f>VLOOKUP(V26,映射!$P:$S,4,FALSE)</f>
        <v>TUF:5</v>
      </c>
      <c r="AC26" t="str">
        <f>VLOOKUP(W26,映射!$P:$S,4,FALSE)</f>
        <v>SPD_P:10</v>
      </c>
      <c r="AD26" t="str">
        <f>VLOOKUP(X26,映射!$P:$S,4,FALSE)</f>
        <v>BOK:5</v>
      </c>
      <c r="AE26" t="str">
        <f>VLOOKUP(Y26,映射!$P:$S,4,FALSE)</f>
        <v>TUF:5</v>
      </c>
      <c r="AF26" t="str">
        <f>VLOOKUP(Z26,映射!$P:$S,4,FALSE)</f>
        <v>COB:5</v>
      </c>
      <c r="AG26" t="str">
        <f>_xlfn.IFNA(HLOOKUP(AG$6,IF({1;0},$Q26:$U26,$AB26:$AF26),2,FALSE),"")</f>
        <v/>
      </c>
      <c r="AH26" t="str">
        <f>_xlfn.IFNA(HLOOKUP(AH$6,IF({1;0},$Q26:$U26,$AB26:$AF26),2,FALSE),"")</f>
        <v/>
      </c>
      <c r="AI26" t="str">
        <f>_xlfn.IFNA(HLOOKUP(AI$6,IF({1;0},$Q26:$U26,$AB26:$AF26),2,FALSE),"")</f>
        <v>COB:5</v>
      </c>
      <c r="AJ26" t="str">
        <f>_xlfn.IFNA(HLOOKUP(AJ$6,IF({1;0},$Q26:$U26,$AB26:$AF26),2,FALSE),"")</f>
        <v/>
      </c>
      <c r="AK26" t="str">
        <f>_xlfn.IFNA(HLOOKUP(AK$6,IF({1;0},$Q26:$U26,$AB26:$AF26),2,FALSE),"")</f>
        <v>SPD_P:10</v>
      </c>
      <c r="AL26" t="str">
        <f>_xlfn.IFNA(HLOOKUP(AL$6,IF({1;0},$Q26:$U26,$AB26:$AF26),2,FALSE),"")</f>
        <v>TUF:5</v>
      </c>
      <c r="AM26" t="str">
        <f>_xlfn.IFNA(HLOOKUP(AM$6,IF({1;0},$Q26:$U26,$AB26:$AF26),2,FALSE),"")</f>
        <v/>
      </c>
      <c r="AN26" t="str">
        <f>_xlfn.IFNA(HLOOKUP(AN$6,IF({1;0},$Q26:$U26,$AB26:$AF26),2,FALSE),"")</f>
        <v>BOK:5</v>
      </c>
      <c r="AO26" t="str">
        <f>_xlfn.IFNA(HLOOKUP(AO$6,IF({1;0},$Q26:$U26,$AB26:$AF26),2,FALSE),"")</f>
        <v>TUF:5</v>
      </c>
    </row>
    <row r="27" spans="4:41" x14ac:dyDescent="0.15">
      <c r="D27" t="s">
        <v>197</v>
      </c>
      <c r="F27" s="7">
        <v>38</v>
      </c>
      <c r="G27">
        <v>0.69796696017128579</v>
      </c>
      <c r="H27">
        <v>0.66375078244940111</v>
      </c>
      <c r="I27">
        <v>0.17390726393588518</v>
      </c>
      <c r="J27">
        <v>0.28622249781712461</v>
      </c>
      <c r="K27">
        <v>0.76482942036883439</v>
      </c>
      <c r="L27">
        <v>0.93233124866581041</v>
      </c>
      <c r="M27">
        <v>0.88177034618051897</v>
      </c>
      <c r="N27">
        <v>0.48018687300928797</v>
      </c>
      <c r="O27">
        <v>0.63604310682174836</v>
      </c>
      <c r="P27">
        <f t="shared" si="0"/>
        <v>38</v>
      </c>
      <c r="Q27">
        <f t="shared" si="1"/>
        <v>4</v>
      </c>
      <c r="R27">
        <f t="shared" si="2"/>
        <v>5</v>
      </c>
      <c r="S27">
        <f t="shared" si="3"/>
        <v>9</v>
      </c>
      <c r="T27">
        <f t="shared" si="4"/>
        <v>8</v>
      </c>
      <c r="U27">
        <f t="shared" si="5"/>
        <v>3</v>
      </c>
      <c r="V27">
        <v>2</v>
      </c>
      <c r="W27">
        <v>5</v>
      </c>
      <c r="X27">
        <v>9</v>
      </c>
      <c r="Y27">
        <v>9</v>
      </c>
      <c r="Z27">
        <v>6</v>
      </c>
      <c r="AA27">
        <f t="shared" si="6"/>
        <v>38</v>
      </c>
      <c r="AB27" t="str">
        <f>VLOOKUP(V27,映射!$P:$S,4,FALSE)</f>
        <v>DEF_P:10</v>
      </c>
      <c r="AC27" t="str">
        <f>VLOOKUP(W27,映射!$P:$S,4,FALSE)</f>
        <v>BOK:5</v>
      </c>
      <c r="AD27" t="str">
        <f>VLOOKUP(X27,映射!$P:$S,4,FALSE)</f>
        <v>PEN:5</v>
      </c>
      <c r="AE27" t="str">
        <f>VLOOKUP(Y27,映射!$P:$S,4,FALSE)</f>
        <v>PEN:5</v>
      </c>
      <c r="AF27" t="str">
        <f>VLOOKUP(Z27,映射!$P:$S,4,FALSE)</f>
        <v>COT:5</v>
      </c>
      <c r="AG27" t="str">
        <f>_xlfn.IFNA(HLOOKUP(AG$6,IF({1;0},$Q27:$U27,$AB27:$AF27),2,FALSE),"")</f>
        <v/>
      </c>
      <c r="AH27" t="str">
        <f>_xlfn.IFNA(HLOOKUP(AH$6,IF({1;0},$Q27:$U27,$AB27:$AF27),2,FALSE),"")</f>
        <v/>
      </c>
      <c r="AI27" t="str">
        <f>_xlfn.IFNA(HLOOKUP(AI$6,IF({1;0},$Q27:$U27,$AB27:$AF27),2,FALSE),"")</f>
        <v>COT:5</v>
      </c>
      <c r="AJ27" t="str">
        <f>_xlfn.IFNA(HLOOKUP(AJ$6,IF({1;0},$Q27:$U27,$AB27:$AF27),2,FALSE),"")</f>
        <v>DEF_P:10</v>
      </c>
      <c r="AK27" t="str">
        <f>_xlfn.IFNA(HLOOKUP(AK$6,IF({1;0},$Q27:$U27,$AB27:$AF27),2,FALSE),"")</f>
        <v>BOK:5</v>
      </c>
      <c r="AL27" t="str">
        <f>_xlfn.IFNA(HLOOKUP(AL$6,IF({1;0},$Q27:$U27,$AB27:$AF27),2,FALSE),"")</f>
        <v/>
      </c>
      <c r="AM27" t="str">
        <f>_xlfn.IFNA(HLOOKUP(AM$6,IF({1;0},$Q27:$U27,$AB27:$AF27),2,FALSE),"")</f>
        <v/>
      </c>
      <c r="AN27" t="str">
        <f>_xlfn.IFNA(HLOOKUP(AN$6,IF({1;0},$Q27:$U27,$AB27:$AF27),2,FALSE),"")</f>
        <v>PEN:5</v>
      </c>
      <c r="AO27" t="str">
        <f>_xlfn.IFNA(HLOOKUP(AO$6,IF({1;0},$Q27:$U27,$AB27:$AF27),2,FALSE),"")</f>
        <v>PEN:5</v>
      </c>
    </row>
    <row r="28" spans="4:41" x14ac:dyDescent="0.15">
      <c r="D28" t="s">
        <v>198</v>
      </c>
      <c r="F28" s="7">
        <v>39</v>
      </c>
      <c r="G28">
        <v>4.5315232362555746E-2</v>
      </c>
      <c r="H28">
        <v>8.124195552653124E-2</v>
      </c>
      <c r="I28">
        <v>7.5722094598468792E-2</v>
      </c>
      <c r="J28">
        <v>0.67415456418793884</v>
      </c>
      <c r="K28">
        <v>0.69980446615422776</v>
      </c>
      <c r="L28">
        <v>0.73727978059260024</v>
      </c>
      <c r="M28">
        <v>0.93703894043720681</v>
      </c>
      <c r="N28">
        <v>6.3815123746238434E-2</v>
      </c>
      <c r="O28">
        <v>0.21080689064599756</v>
      </c>
      <c r="P28">
        <f t="shared" si="0"/>
        <v>39</v>
      </c>
      <c r="Q28">
        <f t="shared" si="1"/>
        <v>9</v>
      </c>
      <c r="R28">
        <f t="shared" si="2"/>
        <v>6</v>
      </c>
      <c r="S28">
        <f t="shared" si="3"/>
        <v>7</v>
      </c>
      <c r="T28">
        <f t="shared" si="4"/>
        <v>4</v>
      </c>
      <c r="U28">
        <f t="shared" si="5"/>
        <v>3</v>
      </c>
      <c r="V28">
        <v>9</v>
      </c>
      <c r="W28">
        <v>5</v>
      </c>
      <c r="X28">
        <v>8</v>
      </c>
      <c r="Y28">
        <v>10</v>
      </c>
      <c r="Z28">
        <v>9</v>
      </c>
      <c r="AA28">
        <f t="shared" si="6"/>
        <v>39</v>
      </c>
      <c r="AB28" t="str">
        <f>VLOOKUP(V28,映射!$P:$S,4,FALSE)</f>
        <v>PEN:5</v>
      </c>
      <c r="AC28" t="str">
        <f>VLOOKUP(W28,映射!$P:$S,4,FALSE)</f>
        <v>BOK:5</v>
      </c>
      <c r="AD28" t="str">
        <f>VLOOKUP(X28,映射!$P:$S,4,FALSE)</f>
        <v>CRI:5</v>
      </c>
      <c r="AE28" t="str">
        <f>VLOOKUP(Y28,映射!$P:$S,4,FALSE)</f>
        <v>TUF:5</v>
      </c>
      <c r="AF28" t="str">
        <f>VLOOKUP(Z28,映射!$P:$S,4,FALSE)</f>
        <v>PEN:5</v>
      </c>
      <c r="AG28" t="str">
        <f>_xlfn.IFNA(HLOOKUP(AG$6,IF({1;0},$Q28:$U28,$AB28:$AF28),2,FALSE),"")</f>
        <v/>
      </c>
      <c r="AH28" t="str">
        <f>_xlfn.IFNA(HLOOKUP(AH$6,IF({1;0},$Q28:$U28,$AB28:$AF28),2,FALSE),"")</f>
        <v/>
      </c>
      <c r="AI28" t="str">
        <f>_xlfn.IFNA(HLOOKUP(AI$6,IF({1;0},$Q28:$U28,$AB28:$AF28),2,FALSE),"")</f>
        <v>PEN:5</v>
      </c>
      <c r="AJ28" t="str">
        <f>_xlfn.IFNA(HLOOKUP(AJ$6,IF({1;0},$Q28:$U28,$AB28:$AF28),2,FALSE),"")</f>
        <v>TUF:5</v>
      </c>
      <c r="AK28" t="str">
        <f>_xlfn.IFNA(HLOOKUP(AK$6,IF({1;0},$Q28:$U28,$AB28:$AF28),2,FALSE),"")</f>
        <v/>
      </c>
      <c r="AL28" t="str">
        <f>_xlfn.IFNA(HLOOKUP(AL$6,IF({1;0},$Q28:$U28,$AB28:$AF28),2,FALSE),"")</f>
        <v>BOK:5</v>
      </c>
      <c r="AM28" t="str">
        <f>_xlfn.IFNA(HLOOKUP(AM$6,IF({1;0},$Q28:$U28,$AB28:$AF28),2,FALSE),"")</f>
        <v>CRI:5</v>
      </c>
      <c r="AN28" t="str">
        <f>_xlfn.IFNA(HLOOKUP(AN$6,IF({1;0},$Q28:$U28,$AB28:$AF28),2,FALSE),"")</f>
        <v/>
      </c>
      <c r="AO28" t="str">
        <f>_xlfn.IFNA(HLOOKUP(AO$6,IF({1;0},$Q28:$U28,$AB28:$AF28),2,FALSE),"")</f>
        <v>PEN:5</v>
      </c>
    </row>
    <row r="29" spans="4:41" x14ac:dyDescent="0.15">
      <c r="D29" t="s">
        <v>199</v>
      </c>
      <c r="F29" s="7">
        <v>40</v>
      </c>
      <c r="G29">
        <v>0.93124146665078755</v>
      </c>
      <c r="H29">
        <v>0.94155948013817181</v>
      </c>
      <c r="I29">
        <v>0.16904804618052993</v>
      </c>
      <c r="J29">
        <v>0.58436898081582034</v>
      </c>
      <c r="K29">
        <v>0.55665619371192032</v>
      </c>
      <c r="L29">
        <v>0.94554533513099825</v>
      </c>
      <c r="M29">
        <v>0.81661365804368502</v>
      </c>
      <c r="N29">
        <v>0.84112940662301983</v>
      </c>
      <c r="O29">
        <v>0.83218603438507865</v>
      </c>
      <c r="P29">
        <f t="shared" si="0"/>
        <v>40</v>
      </c>
      <c r="Q29">
        <f t="shared" si="1"/>
        <v>3</v>
      </c>
      <c r="R29">
        <f t="shared" si="2"/>
        <v>2</v>
      </c>
      <c r="S29">
        <f t="shared" si="3"/>
        <v>9</v>
      </c>
      <c r="T29">
        <f t="shared" si="4"/>
        <v>7</v>
      </c>
      <c r="U29">
        <f t="shared" si="5"/>
        <v>8</v>
      </c>
      <c r="V29">
        <v>2</v>
      </c>
      <c r="W29">
        <v>5</v>
      </c>
      <c r="X29">
        <v>1</v>
      </c>
      <c r="Y29">
        <v>5</v>
      </c>
      <c r="Z29">
        <v>10</v>
      </c>
      <c r="AA29">
        <f t="shared" si="6"/>
        <v>40</v>
      </c>
      <c r="AB29" t="str">
        <f>VLOOKUP(V29,映射!$P:$S,4,FALSE)</f>
        <v>DEF_P:10</v>
      </c>
      <c r="AC29" t="str">
        <f>VLOOKUP(W29,映射!$P:$S,4,FALSE)</f>
        <v>BOK:5</v>
      </c>
      <c r="AD29" t="str">
        <f>VLOOKUP(X29,映射!$P:$S,4,FALSE)</f>
        <v>ATK_P:5</v>
      </c>
      <c r="AE29" t="str">
        <f>VLOOKUP(Y29,映射!$P:$S,4,FALSE)</f>
        <v>BOK:5</v>
      </c>
      <c r="AF29" t="str">
        <f>VLOOKUP(Z29,映射!$P:$S,4,FALSE)</f>
        <v>TUF:5</v>
      </c>
      <c r="AG29" t="str">
        <f>_xlfn.IFNA(HLOOKUP(AG$6,IF({1;0},$Q29:$U29,$AB29:$AF29),2,FALSE),"")</f>
        <v/>
      </c>
      <c r="AH29" t="str">
        <f>_xlfn.IFNA(HLOOKUP(AH$6,IF({1;0},$Q29:$U29,$AB29:$AF29),2,FALSE),"")</f>
        <v>BOK:5</v>
      </c>
      <c r="AI29" t="str">
        <f>_xlfn.IFNA(HLOOKUP(AI$6,IF({1;0},$Q29:$U29,$AB29:$AF29),2,FALSE),"")</f>
        <v>DEF_P:10</v>
      </c>
      <c r="AJ29" t="str">
        <f>_xlfn.IFNA(HLOOKUP(AJ$6,IF({1;0},$Q29:$U29,$AB29:$AF29),2,FALSE),"")</f>
        <v/>
      </c>
      <c r="AK29" t="str">
        <f>_xlfn.IFNA(HLOOKUP(AK$6,IF({1;0},$Q29:$U29,$AB29:$AF29),2,FALSE),"")</f>
        <v/>
      </c>
      <c r="AL29" t="str">
        <f>_xlfn.IFNA(HLOOKUP(AL$6,IF({1;0},$Q29:$U29,$AB29:$AF29),2,FALSE),"")</f>
        <v/>
      </c>
      <c r="AM29" t="str">
        <f>_xlfn.IFNA(HLOOKUP(AM$6,IF({1;0},$Q29:$U29,$AB29:$AF29),2,FALSE),"")</f>
        <v>BOK:5</v>
      </c>
      <c r="AN29" t="str">
        <f>_xlfn.IFNA(HLOOKUP(AN$6,IF({1;0},$Q29:$U29,$AB29:$AF29),2,FALSE),"")</f>
        <v>TUF:5</v>
      </c>
      <c r="AO29" t="str">
        <f>_xlfn.IFNA(HLOOKUP(AO$6,IF({1;0},$Q29:$U29,$AB29:$AF29),2,FALSE),"")</f>
        <v>ATK_P:5</v>
      </c>
    </row>
    <row r="34" spans="24:28" x14ac:dyDescent="0.15">
      <c r="X34" s="6"/>
      <c r="Y34" s="6"/>
      <c r="Z34" s="6"/>
      <c r="AA34" s="6"/>
      <c r="AB34" s="6"/>
    </row>
    <row r="35" spans="24:28" x14ac:dyDescent="0.15">
      <c r="X35" s="6"/>
      <c r="Y35" s="6"/>
      <c r="Z35" s="6"/>
      <c r="AA35" s="6"/>
      <c r="AB35" s="6"/>
    </row>
    <row r="36" spans="24:28" x14ac:dyDescent="0.15">
      <c r="X36" s="6"/>
      <c r="Y36" s="6"/>
      <c r="Z36" s="6"/>
      <c r="AA36" s="6"/>
      <c r="AB36" s="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workbookViewId="0">
      <selection activeCell="C9" sqref="C9"/>
    </sheetView>
  </sheetViews>
  <sheetFormatPr baseColWidth="10" defaultRowHeight="15" x14ac:dyDescent="0.15"/>
  <cols>
    <col min="7" max="16" width="0" hidden="1" customWidth="1"/>
    <col min="17" max="17" width="9.1640625" customWidth="1"/>
    <col min="18" max="18" width="9.5" bestFit="1" customWidth="1"/>
  </cols>
  <sheetData>
    <row r="1" spans="1:25" x14ac:dyDescent="0.15">
      <c r="G1">
        <v>1</v>
      </c>
      <c r="H1">
        <v>2</v>
      </c>
      <c r="I1">
        <v>3</v>
      </c>
      <c r="J1">
        <v>4</v>
      </c>
      <c r="K1">
        <v>5</v>
      </c>
      <c r="L1">
        <v>1</v>
      </c>
      <c r="M1">
        <v>2</v>
      </c>
      <c r="N1">
        <v>3</v>
      </c>
      <c r="O1">
        <v>4</v>
      </c>
      <c r="P1">
        <v>5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</row>
    <row r="6" spans="1:25" x14ac:dyDescent="0.15">
      <c r="A6" s="6" t="s">
        <v>104</v>
      </c>
      <c r="B6" s="6" t="s">
        <v>105</v>
      </c>
      <c r="C6" s="6" t="s">
        <v>106</v>
      </c>
      <c r="D6" s="6" t="s">
        <v>321</v>
      </c>
      <c r="E6" s="6" t="s">
        <v>322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323</v>
      </c>
      <c r="R6" s="6" t="s">
        <v>324</v>
      </c>
      <c r="S6" s="6" t="s">
        <v>325</v>
      </c>
      <c r="T6" s="6" t="s">
        <v>326</v>
      </c>
      <c r="U6" s="6" t="s">
        <v>327</v>
      </c>
      <c r="V6" s="6" t="s">
        <v>328</v>
      </c>
      <c r="W6" s="6" t="s">
        <v>329</v>
      </c>
      <c r="X6" s="6" t="s">
        <v>330</v>
      </c>
      <c r="Y6" s="6" t="s">
        <v>331</v>
      </c>
    </row>
    <row r="7" spans="1:25" x14ac:dyDescent="0.15">
      <c r="A7" s="6" t="s">
        <v>109</v>
      </c>
      <c r="B7" s="6" t="s">
        <v>110</v>
      </c>
      <c r="C7" s="6" t="s">
        <v>110</v>
      </c>
      <c r="D7" s="6" t="s">
        <v>109</v>
      </c>
      <c r="E7" s="6" t="s">
        <v>109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 t="s">
        <v>110</v>
      </c>
      <c r="R7" s="6" t="s">
        <v>110</v>
      </c>
      <c r="S7" s="6" t="s">
        <v>110</v>
      </c>
      <c r="T7" s="6" t="s">
        <v>110</v>
      </c>
      <c r="U7" s="6" t="s">
        <v>110</v>
      </c>
      <c r="V7" s="6" t="s">
        <v>110</v>
      </c>
      <c r="W7" s="6" t="s">
        <v>110</v>
      </c>
      <c r="X7" s="6" t="s">
        <v>110</v>
      </c>
      <c r="Y7" s="6" t="s">
        <v>110</v>
      </c>
    </row>
    <row r="8" spans="1:25" x14ac:dyDescent="0.15">
      <c r="A8" s="6" t="s">
        <v>111</v>
      </c>
      <c r="B8" s="6" t="s">
        <v>112</v>
      </c>
      <c r="C8" s="6" t="s">
        <v>113</v>
      </c>
      <c r="D8" s="6" t="s">
        <v>332</v>
      </c>
      <c r="E8" s="6" t="s">
        <v>333</v>
      </c>
      <c r="F8" s="6" t="s">
        <v>363</v>
      </c>
      <c r="G8" s="6" t="s">
        <v>344</v>
      </c>
      <c r="H8" s="6" t="s">
        <v>345</v>
      </c>
      <c r="I8" s="6" t="s">
        <v>346</v>
      </c>
      <c r="J8" s="6" t="s">
        <v>347</v>
      </c>
      <c r="K8" s="6" t="s">
        <v>348</v>
      </c>
      <c r="L8" s="6" t="s">
        <v>364</v>
      </c>
      <c r="M8" s="6" t="s">
        <v>365</v>
      </c>
      <c r="N8" s="6" t="s">
        <v>366</v>
      </c>
      <c r="O8" s="6" t="s">
        <v>367</v>
      </c>
      <c r="P8" s="6" t="s">
        <v>368</v>
      </c>
      <c r="Q8" s="6" t="s">
        <v>334</v>
      </c>
      <c r="R8" s="6" t="s">
        <v>335</v>
      </c>
      <c r="S8" s="6" t="s">
        <v>336</v>
      </c>
      <c r="T8" s="6" t="s">
        <v>337</v>
      </c>
      <c r="U8" s="6" t="s">
        <v>338</v>
      </c>
      <c r="V8" s="6" t="s">
        <v>339</v>
      </c>
      <c r="W8" s="6" t="s">
        <v>340</v>
      </c>
      <c r="X8" s="6" t="s">
        <v>341</v>
      </c>
      <c r="Y8" s="6" t="s">
        <v>342</v>
      </c>
    </row>
    <row r="9" spans="1:25" x14ac:dyDescent="0.15">
      <c r="A9" s="6">
        <v>1</v>
      </c>
      <c r="B9" s="6" t="str">
        <f>VLOOKUP(D9,映射!A:B,2,FALSE)</f>
        <v>洛克</v>
      </c>
      <c r="C9" s="6" t="s">
        <v>343</v>
      </c>
      <c r="D9" s="6">
        <v>21</v>
      </c>
      <c r="E9" s="6">
        <v>0</v>
      </c>
      <c r="F9" s="6">
        <v>2</v>
      </c>
      <c r="G9" s="6">
        <f>IF($F9&lt;G$1,"",VLOOKUP($D9,支援配置!$P:$U,支援配置!Q$1,FALSE))</f>
        <v>3</v>
      </c>
      <c r="H9" s="6">
        <f>IF($F9&lt;H$1,"",VLOOKUP($D9,支援配置!$P:$U,支援配置!R$1,FALSE))</f>
        <v>4</v>
      </c>
      <c r="I9" s="6" t="str">
        <f>IF($F9&lt;I$1,"",VLOOKUP($D9,支援配置!$P:$U,支援配置!S$1,FALSE))</f>
        <v/>
      </c>
      <c r="J9" s="6" t="str">
        <f>IF($F9&lt;J$1,"",VLOOKUP($D9,支援配置!$P:$U,支援配置!T$1,FALSE))</f>
        <v/>
      </c>
      <c r="K9" s="6" t="str">
        <f>IF($F9&lt;K$1,"",VLOOKUP($D9,支援配置!$P:$U,支援配置!U$1,FALSE))</f>
        <v/>
      </c>
      <c r="L9" s="6" t="str">
        <f>IF($F9&lt;L$1,"",VLOOKUP($D9,支援配置!$AA:$AF,支援配置!AB$1,FALSE))</f>
        <v>CRI:5</v>
      </c>
      <c r="M9" s="6" t="str">
        <f>IF($F9&lt;M$1,"",VLOOKUP($D9,支援配置!$AA:$AF,支援配置!AC$1,FALSE))</f>
        <v>COB:5</v>
      </c>
      <c r="N9" s="6" t="str">
        <f>IF($F9&lt;N$1,"",VLOOKUP($D9,支援配置!$AA:$AF,支援配置!AD$1,FALSE))</f>
        <v/>
      </c>
      <c r="O9" s="6" t="str">
        <f>IF($F9&lt;O$1,"",VLOOKUP($D9,支援配置!$AA:$AF,支援配置!AE$1,FALSE))</f>
        <v/>
      </c>
      <c r="P9" s="6" t="str">
        <f>IF($F9&lt;P$1,"",VLOOKUP($D9,支援配置!$AA:$AF,支援配置!AF$1,FALSE))</f>
        <v/>
      </c>
      <c r="Q9" s="6" t="str">
        <f>_xlfn.IFNA(HLOOKUP(Q$1,IF({1;0},$G9:$K9,$L9:$P9),2,FALSE),"")</f>
        <v/>
      </c>
      <c r="R9" s="6" t="str">
        <f>_xlfn.IFNA(HLOOKUP(R$1,IF({1;0},$G9:$K9,$L9:$P9),2,FALSE),"")</f>
        <v/>
      </c>
      <c r="S9" s="6" t="str">
        <f>_xlfn.IFNA(HLOOKUP(S$1,IF({1;0},$G9:$K9,$L9:$P9),2,FALSE),"")</f>
        <v>CRI:5</v>
      </c>
      <c r="T9" s="6" t="str">
        <f>_xlfn.IFNA(HLOOKUP(T$1,IF({1;0},$G9:$K9,$L9:$P9),2,FALSE),"")</f>
        <v>COB:5</v>
      </c>
      <c r="U9" s="6" t="str">
        <f>_xlfn.IFNA(HLOOKUP(U$1,IF({1;0},$G9:$K9,$L9:$P9),2,FALSE),"")</f>
        <v/>
      </c>
      <c r="V9" s="6" t="str">
        <f>_xlfn.IFNA(HLOOKUP(V$1,IF({1;0},$G9:$K9,$L9:$P9),2,FALSE),"")</f>
        <v/>
      </c>
      <c r="W9" s="6" t="str">
        <f>_xlfn.IFNA(HLOOKUP(W$1,IF({1;0},$G9:$K9,$L9:$P9),2,FALSE),"")</f>
        <v/>
      </c>
      <c r="X9" s="6" t="str">
        <f>_xlfn.IFNA(HLOOKUP(X$1,IF({1;0},$G9:$K9,$L9:$P9),2,FALSE),"")</f>
        <v/>
      </c>
      <c r="Y9" s="6" t="str">
        <f>_xlfn.IFNA(HLOOKUP(Y$1,IF({1;0},$G9:$K9,$L9:$P9),2,FALSE),"")</f>
        <v/>
      </c>
    </row>
    <row r="10" spans="1:25" x14ac:dyDescent="0.15">
      <c r="A10" s="6">
        <v>2</v>
      </c>
      <c r="B10" s="6" t="str">
        <f>VLOOKUP(D10,映射!A:B,2,FALSE)</f>
        <v>洛克</v>
      </c>
      <c r="C10" s="6" t="s">
        <v>343</v>
      </c>
      <c r="D10" s="6">
        <f>IF(E10=0,D9+1,D9)</f>
        <v>21</v>
      </c>
      <c r="E10" s="6">
        <v>1</v>
      </c>
      <c r="F10" s="6">
        <v>3</v>
      </c>
      <c r="G10" s="6">
        <f>IF($F10&lt;G$1,"",VLOOKUP($D10,支援配置!$P:$U,支援配置!Q$1,FALSE))</f>
        <v>3</v>
      </c>
      <c r="H10" s="6">
        <f>IF($F10&lt;H$1,"",VLOOKUP($D10,支援配置!$P:$U,支援配置!R$1,FALSE))</f>
        <v>4</v>
      </c>
      <c r="I10" s="6">
        <f>IF($F10&lt;I$1,"",VLOOKUP($D10,支援配置!$P:$U,支援配置!S$1,FALSE))</f>
        <v>2</v>
      </c>
      <c r="J10" s="6" t="str">
        <f>IF($F10&lt;J$1,"",VLOOKUP($D10,支援配置!$P:$U,支援配置!T$1,FALSE))</f>
        <v/>
      </c>
      <c r="K10" s="6" t="str">
        <f>IF($F10&lt;K$1,"",VLOOKUP($D10,支援配置!$P:$U,支援配置!U$1,FALSE))</f>
        <v/>
      </c>
      <c r="L10" s="6" t="str">
        <f>IF($F10&lt;L$1,"",VLOOKUP($D10,支援配置!$AA:$AF,支援配置!AB$1,FALSE))</f>
        <v>CRI:5</v>
      </c>
      <c r="M10" s="6" t="str">
        <f>IF($F10&lt;M$1,"",VLOOKUP($D10,支援配置!$AA:$AF,支援配置!AC$1,FALSE))</f>
        <v>COB:5</v>
      </c>
      <c r="N10" s="6" t="str">
        <f>IF($F10&lt;N$1,"",VLOOKUP($D10,支援配置!$AA:$AF,支援配置!AD$1,FALSE))</f>
        <v>SPD_P:10</v>
      </c>
      <c r="O10" s="6" t="str">
        <f>IF($F10&lt;O$1,"",VLOOKUP($D10,支援配置!$AA:$AF,支援配置!AE$1,FALSE))</f>
        <v/>
      </c>
      <c r="P10" s="6" t="str">
        <f>IF($F10&lt;P$1,"",VLOOKUP($D10,支援配置!$AA:$AF,支援配置!AF$1,FALSE))</f>
        <v/>
      </c>
      <c r="Q10" s="6" t="str">
        <f>_xlfn.IFNA(HLOOKUP(Q$1,IF({1;0},$G10:$K10,$L10:$P10),2,FALSE),"")</f>
        <v/>
      </c>
      <c r="R10" s="6" t="str">
        <f>_xlfn.IFNA(HLOOKUP(R$1,IF({1;0},$G10:$K10,$L10:$P10),2,FALSE),"")</f>
        <v>SPD_P:10</v>
      </c>
      <c r="S10" s="6" t="str">
        <f>_xlfn.IFNA(HLOOKUP(S$1,IF({1;0},$G10:$K10,$L10:$P10),2,FALSE),"")</f>
        <v>CRI:5</v>
      </c>
      <c r="T10" s="6" t="str">
        <f>_xlfn.IFNA(HLOOKUP(T$1,IF({1;0},$G10:$K10,$L10:$P10),2,FALSE),"")</f>
        <v>COB:5</v>
      </c>
      <c r="U10" s="6" t="str">
        <f>_xlfn.IFNA(HLOOKUP(U$1,IF({1;0},$G10:$K10,$L10:$P10),2,FALSE),"")</f>
        <v/>
      </c>
      <c r="V10" s="6" t="str">
        <f>_xlfn.IFNA(HLOOKUP(V$1,IF({1;0},$G10:$K10,$L10:$P10),2,FALSE),"")</f>
        <v/>
      </c>
      <c r="W10" s="6" t="str">
        <f>_xlfn.IFNA(HLOOKUP(W$1,IF({1;0},$G10:$K10,$L10:$P10),2,FALSE),"")</f>
        <v/>
      </c>
      <c r="X10" s="6" t="str">
        <f>_xlfn.IFNA(HLOOKUP(X$1,IF({1;0},$G10:$K10,$L10:$P10),2,FALSE),"")</f>
        <v/>
      </c>
      <c r="Y10" s="6" t="str">
        <f>_xlfn.IFNA(HLOOKUP(Y$1,IF({1;0},$G10:$K10,$L10:$P10),2,FALSE),"")</f>
        <v/>
      </c>
    </row>
    <row r="11" spans="1:25" x14ac:dyDescent="0.15">
      <c r="A11" s="6">
        <v>3</v>
      </c>
      <c r="B11" s="6" t="str">
        <f>VLOOKUP(D11,映射!A:B,2,FALSE)</f>
        <v>洛克</v>
      </c>
      <c r="C11" t="s">
        <v>343</v>
      </c>
      <c r="D11" s="6">
        <f t="shared" ref="D11:D74" si="0">IF(E11=0,D10+1,D10)</f>
        <v>21</v>
      </c>
      <c r="E11">
        <v>3</v>
      </c>
      <c r="F11">
        <v>4</v>
      </c>
      <c r="G11" s="6">
        <f>IF($F11&lt;G$1,"",VLOOKUP($D11,支援配置!$P:$U,支援配置!Q$1,FALSE))</f>
        <v>3</v>
      </c>
      <c r="H11" s="6">
        <f>IF($F11&lt;H$1,"",VLOOKUP($D11,支援配置!$P:$U,支援配置!R$1,FALSE))</f>
        <v>4</v>
      </c>
      <c r="I11" s="6">
        <f>IF($F11&lt;I$1,"",VLOOKUP($D11,支援配置!$P:$U,支援配置!S$1,FALSE))</f>
        <v>2</v>
      </c>
      <c r="J11" s="6">
        <f>IF($F11&lt;J$1,"",VLOOKUP($D11,支援配置!$P:$U,支援配置!T$1,FALSE))</f>
        <v>7</v>
      </c>
      <c r="K11" s="6" t="str">
        <f>IF($F11&lt;K$1,"",VLOOKUP($D11,支援配置!$P:$U,支援配置!U$1,FALSE))</f>
        <v/>
      </c>
      <c r="L11" s="6" t="str">
        <f>IF($F11&lt;L$1,"",VLOOKUP($D11,支援配置!$AA:$AF,支援配置!AB$1,FALSE))</f>
        <v>CRI:5</v>
      </c>
      <c r="M11" s="6" t="str">
        <f>IF($F11&lt;M$1,"",VLOOKUP($D11,支援配置!$AA:$AF,支援配置!AC$1,FALSE))</f>
        <v>COB:5</v>
      </c>
      <c r="N11" s="6" t="str">
        <f>IF($F11&lt;N$1,"",VLOOKUP($D11,支援配置!$AA:$AF,支援配置!AD$1,FALSE))</f>
        <v>SPD_P:10</v>
      </c>
      <c r="O11" s="6" t="str">
        <f>IF($F11&lt;O$1,"",VLOOKUP($D11,支援配置!$AA:$AF,支援配置!AE$1,FALSE))</f>
        <v>COT:5</v>
      </c>
      <c r="P11" s="6" t="str">
        <f>IF($F11&lt;P$1,"",VLOOKUP($D11,支援配置!$AA:$AF,支援配置!AF$1,FALSE))</f>
        <v/>
      </c>
      <c r="Q11" s="6" t="str">
        <f>_xlfn.IFNA(HLOOKUP(Q$1,IF({1;0},$G11:$K11,$L11:$P11),2,FALSE),"")</f>
        <v/>
      </c>
      <c r="R11" s="6" t="str">
        <f>_xlfn.IFNA(HLOOKUP(R$1,IF({1;0},$G11:$K11,$L11:$P11),2,FALSE),"")</f>
        <v>SPD_P:10</v>
      </c>
      <c r="S11" s="6" t="str">
        <f>_xlfn.IFNA(HLOOKUP(S$1,IF({1;0},$G11:$K11,$L11:$P11),2,FALSE),"")</f>
        <v>CRI:5</v>
      </c>
      <c r="T11" s="6" t="str">
        <f>_xlfn.IFNA(HLOOKUP(T$1,IF({1;0},$G11:$K11,$L11:$P11),2,FALSE),"")</f>
        <v>COB:5</v>
      </c>
      <c r="U11" s="6" t="str">
        <f>_xlfn.IFNA(HLOOKUP(U$1,IF({1;0},$G11:$K11,$L11:$P11),2,FALSE),"")</f>
        <v/>
      </c>
      <c r="V11" s="6" t="str">
        <f>_xlfn.IFNA(HLOOKUP(V$1,IF({1;0},$G11:$K11,$L11:$P11),2,FALSE),"")</f>
        <v/>
      </c>
      <c r="W11" s="6" t="str">
        <f>_xlfn.IFNA(HLOOKUP(W$1,IF({1;0},$G11:$K11,$L11:$P11),2,FALSE),"")</f>
        <v>COT:5</v>
      </c>
      <c r="X11" s="6" t="str">
        <f>_xlfn.IFNA(HLOOKUP(X$1,IF({1;0},$G11:$K11,$L11:$P11),2,FALSE),"")</f>
        <v/>
      </c>
      <c r="Y11" s="6" t="str">
        <f>_xlfn.IFNA(HLOOKUP(Y$1,IF({1;0},$G11:$K11,$L11:$P11),2,FALSE),"")</f>
        <v/>
      </c>
    </row>
    <row r="12" spans="1:25" x14ac:dyDescent="0.15">
      <c r="A12" s="6">
        <v>4</v>
      </c>
      <c r="B12" s="6" t="str">
        <f>VLOOKUP(D12,映射!A:B,2,FALSE)</f>
        <v>洛克</v>
      </c>
      <c r="C12" t="s">
        <v>343</v>
      </c>
      <c r="D12" s="6">
        <f t="shared" si="0"/>
        <v>21</v>
      </c>
      <c r="E12">
        <v>6</v>
      </c>
      <c r="F12" s="6">
        <v>5</v>
      </c>
      <c r="G12" s="6">
        <f>IF($F12&lt;G$1,"",VLOOKUP($D12,支援配置!$P:$U,支援配置!Q$1,FALSE))</f>
        <v>3</v>
      </c>
      <c r="H12" s="6">
        <f>IF($F12&lt;H$1,"",VLOOKUP($D12,支援配置!$P:$U,支援配置!R$1,FALSE))</f>
        <v>4</v>
      </c>
      <c r="I12" s="6">
        <f>IF($F12&lt;I$1,"",VLOOKUP($D12,支援配置!$P:$U,支援配置!S$1,FALSE))</f>
        <v>2</v>
      </c>
      <c r="J12" s="6">
        <f>IF($F12&lt;J$1,"",VLOOKUP($D12,支援配置!$P:$U,支援配置!T$1,FALSE))</f>
        <v>7</v>
      </c>
      <c r="K12" s="6">
        <f>IF($F12&lt;K$1,"",VLOOKUP($D12,支援配置!$P:$U,支援配置!U$1,FALSE))</f>
        <v>5</v>
      </c>
      <c r="L12" s="6" t="str">
        <f>IF($F12&lt;L$1,"",VLOOKUP($D12,支援配置!$AA:$AF,支援配置!AB$1,FALSE))</f>
        <v>CRI:5</v>
      </c>
      <c r="M12" s="6" t="str">
        <f>IF($F12&lt;M$1,"",VLOOKUP($D12,支援配置!$AA:$AF,支援配置!AC$1,FALSE))</f>
        <v>COB:5</v>
      </c>
      <c r="N12" s="6" t="str">
        <f>IF($F12&lt;N$1,"",VLOOKUP($D12,支援配置!$AA:$AF,支援配置!AD$1,FALSE))</f>
        <v>SPD_P:10</v>
      </c>
      <c r="O12" s="6" t="str">
        <f>IF($F12&lt;O$1,"",VLOOKUP($D12,支援配置!$AA:$AF,支援配置!AE$1,FALSE))</f>
        <v>COT:5</v>
      </c>
      <c r="P12" s="6" t="str">
        <f>IF($F12&lt;P$1,"",VLOOKUP($D12,支援配置!$AA:$AF,支援配置!AF$1,FALSE))</f>
        <v>DEF_P:10</v>
      </c>
      <c r="Q12" s="6" t="str">
        <f>_xlfn.IFNA(HLOOKUP(Q$1,IF({1;0},$G12:$K12,$L12:$P12),2,FALSE),"")</f>
        <v/>
      </c>
      <c r="R12" s="6" t="str">
        <f>_xlfn.IFNA(HLOOKUP(R$1,IF({1;0},$G12:$K12,$L12:$P12),2,FALSE),"")</f>
        <v>SPD_P:10</v>
      </c>
      <c r="S12" s="6" t="str">
        <f>_xlfn.IFNA(HLOOKUP(S$1,IF({1;0},$G12:$K12,$L12:$P12),2,FALSE),"")</f>
        <v>CRI:5</v>
      </c>
      <c r="T12" s="6" t="str">
        <f>_xlfn.IFNA(HLOOKUP(T$1,IF({1;0},$G12:$K12,$L12:$P12),2,FALSE),"")</f>
        <v>COB:5</v>
      </c>
      <c r="U12" s="6" t="str">
        <f>_xlfn.IFNA(HLOOKUP(U$1,IF({1;0},$G12:$K12,$L12:$P12),2,FALSE),"")</f>
        <v>DEF_P:10</v>
      </c>
      <c r="V12" s="6" t="str">
        <f>_xlfn.IFNA(HLOOKUP(V$1,IF({1;0},$G12:$K12,$L12:$P12),2,FALSE),"")</f>
        <v/>
      </c>
      <c r="W12" s="6" t="str">
        <f>_xlfn.IFNA(HLOOKUP(W$1,IF({1;0},$G12:$K12,$L12:$P12),2,FALSE),"")</f>
        <v>COT:5</v>
      </c>
      <c r="X12" s="6" t="str">
        <f>_xlfn.IFNA(HLOOKUP(X$1,IF({1;0},$G12:$K12,$L12:$P12),2,FALSE),"")</f>
        <v/>
      </c>
      <c r="Y12" s="6" t="str">
        <f>_xlfn.IFNA(HLOOKUP(Y$1,IF({1;0},$G12:$K12,$L12:$P12),2,FALSE),"")</f>
        <v/>
      </c>
    </row>
    <row r="13" spans="1:25" x14ac:dyDescent="0.15">
      <c r="A13" s="6">
        <v>5</v>
      </c>
      <c r="B13" s="6" t="str">
        <f>VLOOKUP(D13,映射!A:B,2,FALSE)</f>
        <v>尤朵拉</v>
      </c>
      <c r="C13" t="s">
        <v>343</v>
      </c>
      <c r="D13" s="6">
        <f t="shared" si="0"/>
        <v>22</v>
      </c>
      <c r="E13">
        <f>E9</f>
        <v>0</v>
      </c>
      <c r="F13">
        <f>F9</f>
        <v>2</v>
      </c>
      <c r="G13" s="6">
        <f>IF($F13&lt;G$1,"",VLOOKUP($D13,支援配置!$P:$U,支援配置!Q$1,FALSE))</f>
        <v>1</v>
      </c>
      <c r="H13" s="6">
        <f>IF($F13&lt;H$1,"",VLOOKUP($D13,支援配置!$P:$U,支援配置!R$1,FALSE))</f>
        <v>7</v>
      </c>
      <c r="I13" s="6" t="str">
        <f>IF($F13&lt;I$1,"",VLOOKUP($D13,支援配置!$P:$U,支援配置!S$1,FALSE))</f>
        <v/>
      </c>
      <c r="J13" s="6" t="str">
        <f>IF($F13&lt;J$1,"",VLOOKUP($D13,支援配置!$P:$U,支援配置!T$1,FALSE))</f>
        <v/>
      </c>
      <c r="K13" s="6" t="str">
        <f>IF($F13&lt;K$1,"",VLOOKUP($D13,支援配置!$P:$U,支援配置!U$1,FALSE))</f>
        <v/>
      </c>
      <c r="L13" s="6" t="str">
        <f>IF($F13&lt;L$1,"",VLOOKUP($D13,支援配置!$AA:$AF,支援配置!AB$1,FALSE))</f>
        <v>CRI:5</v>
      </c>
      <c r="M13" s="6" t="str">
        <f>IF($F13&lt;M$1,"",VLOOKUP($D13,支援配置!$AA:$AF,支援配置!AC$1,FALSE))</f>
        <v>COT:5</v>
      </c>
      <c r="N13" s="6" t="str">
        <f>IF($F13&lt;N$1,"",VLOOKUP($D13,支援配置!$AA:$AF,支援配置!AD$1,FALSE))</f>
        <v/>
      </c>
      <c r="O13" s="6" t="str">
        <f>IF($F13&lt;O$1,"",VLOOKUP($D13,支援配置!$AA:$AF,支援配置!AE$1,FALSE))</f>
        <v/>
      </c>
      <c r="P13" s="6" t="str">
        <f>IF($F13&lt;P$1,"",VLOOKUP($D13,支援配置!$AA:$AF,支援配置!AF$1,FALSE))</f>
        <v/>
      </c>
      <c r="Q13" s="6" t="str">
        <f>_xlfn.IFNA(HLOOKUP(Q$1,IF({1;0},$G13:$K13,$L13:$P13),2,FALSE),"")</f>
        <v>CRI:5</v>
      </c>
      <c r="R13" s="6" t="str">
        <f>_xlfn.IFNA(HLOOKUP(R$1,IF({1;0},$G13:$K13,$L13:$P13),2,FALSE),"")</f>
        <v/>
      </c>
      <c r="S13" s="6" t="str">
        <f>_xlfn.IFNA(HLOOKUP(S$1,IF({1;0},$G13:$K13,$L13:$P13),2,FALSE),"")</f>
        <v/>
      </c>
      <c r="T13" s="6" t="str">
        <f>_xlfn.IFNA(HLOOKUP(T$1,IF({1;0},$G13:$K13,$L13:$P13),2,FALSE),"")</f>
        <v/>
      </c>
      <c r="U13" s="6" t="str">
        <f>_xlfn.IFNA(HLOOKUP(U$1,IF({1;0},$G13:$K13,$L13:$P13),2,FALSE),"")</f>
        <v/>
      </c>
      <c r="V13" s="6" t="str">
        <f>_xlfn.IFNA(HLOOKUP(V$1,IF({1;0},$G13:$K13,$L13:$P13),2,FALSE),"")</f>
        <v/>
      </c>
      <c r="W13" s="6" t="str">
        <f>_xlfn.IFNA(HLOOKUP(W$1,IF({1;0},$G13:$K13,$L13:$P13),2,FALSE),"")</f>
        <v>COT:5</v>
      </c>
      <c r="X13" s="6" t="str">
        <f>_xlfn.IFNA(HLOOKUP(X$1,IF({1;0},$G13:$K13,$L13:$P13),2,FALSE),"")</f>
        <v/>
      </c>
      <c r="Y13" s="6" t="str">
        <f>_xlfn.IFNA(HLOOKUP(Y$1,IF({1;0},$G13:$K13,$L13:$P13),2,FALSE),"")</f>
        <v/>
      </c>
    </row>
    <row r="14" spans="1:25" x14ac:dyDescent="0.15">
      <c r="A14" s="6">
        <v>6</v>
      </c>
      <c r="B14" s="6" t="str">
        <f>VLOOKUP(D14,映射!A:B,2,FALSE)</f>
        <v>尤朵拉</v>
      </c>
      <c r="C14" t="s">
        <v>343</v>
      </c>
      <c r="D14" s="6">
        <f t="shared" si="0"/>
        <v>22</v>
      </c>
      <c r="E14">
        <f t="shared" ref="E14:F77" si="1">E10</f>
        <v>1</v>
      </c>
      <c r="F14">
        <f t="shared" si="1"/>
        <v>3</v>
      </c>
      <c r="G14" s="6">
        <f>IF($F14&lt;G$1,"",VLOOKUP($D14,支援配置!$P:$U,支援配置!Q$1,FALSE))</f>
        <v>1</v>
      </c>
      <c r="H14" s="6">
        <f>IF($F14&lt;H$1,"",VLOOKUP($D14,支援配置!$P:$U,支援配置!R$1,FALSE))</f>
        <v>7</v>
      </c>
      <c r="I14" s="6">
        <f>IF($F14&lt;I$1,"",VLOOKUP($D14,支援配置!$P:$U,支援配置!S$1,FALSE))</f>
        <v>5</v>
      </c>
      <c r="J14" s="6" t="str">
        <f>IF($F14&lt;J$1,"",VLOOKUP($D14,支援配置!$P:$U,支援配置!T$1,FALSE))</f>
        <v/>
      </c>
      <c r="K14" s="6" t="str">
        <f>IF($F14&lt;K$1,"",VLOOKUP($D14,支援配置!$P:$U,支援配置!U$1,FALSE))</f>
        <v/>
      </c>
      <c r="L14" s="6" t="str">
        <f>IF($F14&lt;L$1,"",VLOOKUP($D14,支援配置!$AA:$AF,支援配置!AB$1,FALSE))</f>
        <v>CRI:5</v>
      </c>
      <c r="M14" s="6" t="str">
        <f>IF($F14&lt;M$1,"",VLOOKUP($D14,支援配置!$AA:$AF,支援配置!AC$1,FALSE))</f>
        <v>COT:5</v>
      </c>
      <c r="N14" s="6" t="str">
        <f>IF($F14&lt;N$1,"",VLOOKUP($D14,支援配置!$AA:$AF,支援配置!AD$1,FALSE))</f>
        <v>DEF_P:10</v>
      </c>
      <c r="O14" s="6" t="str">
        <f>IF($F14&lt;O$1,"",VLOOKUP($D14,支援配置!$AA:$AF,支援配置!AE$1,FALSE))</f>
        <v/>
      </c>
      <c r="P14" s="6" t="str">
        <f>IF($F14&lt;P$1,"",VLOOKUP($D14,支援配置!$AA:$AF,支援配置!AF$1,FALSE))</f>
        <v/>
      </c>
      <c r="Q14" s="6" t="str">
        <f>_xlfn.IFNA(HLOOKUP(Q$1,IF({1;0},$G14:$K14,$L14:$P14),2,FALSE),"")</f>
        <v>CRI:5</v>
      </c>
      <c r="R14" s="6" t="str">
        <f>_xlfn.IFNA(HLOOKUP(R$1,IF({1;0},$G14:$K14,$L14:$P14),2,FALSE),"")</f>
        <v/>
      </c>
      <c r="S14" s="6" t="str">
        <f>_xlfn.IFNA(HLOOKUP(S$1,IF({1;0},$G14:$K14,$L14:$P14),2,FALSE),"")</f>
        <v/>
      </c>
      <c r="T14" s="6" t="str">
        <f>_xlfn.IFNA(HLOOKUP(T$1,IF({1;0},$G14:$K14,$L14:$P14),2,FALSE),"")</f>
        <v/>
      </c>
      <c r="U14" s="6" t="str">
        <f>_xlfn.IFNA(HLOOKUP(U$1,IF({1;0},$G14:$K14,$L14:$P14),2,FALSE),"")</f>
        <v>DEF_P:10</v>
      </c>
      <c r="V14" s="6" t="str">
        <f>_xlfn.IFNA(HLOOKUP(V$1,IF({1;0},$G14:$K14,$L14:$P14),2,FALSE),"")</f>
        <v/>
      </c>
      <c r="W14" s="6" t="str">
        <f>_xlfn.IFNA(HLOOKUP(W$1,IF({1;0},$G14:$K14,$L14:$P14),2,FALSE),"")</f>
        <v>COT:5</v>
      </c>
      <c r="X14" s="6" t="str">
        <f>_xlfn.IFNA(HLOOKUP(X$1,IF({1;0},$G14:$K14,$L14:$P14),2,FALSE),"")</f>
        <v/>
      </c>
      <c r="Y14" s="6" t="str">
        <f>_xlfn.IFNA(HLOOKUP(Y$1,IF({1;0},$G14:$K14,$L14:$P14),2,FALSE),"")</f>
        <v/>
      </c>
    </row>
    <row r="15" spans="1:25" x14ac:dyDescent="0.15">
      <c r="A15" s="6">
        <v>7</v>
      </c>
      <c r="B15" s="6" t="str">
        <f>VLOOKUP(D15,映射!A:B,2,FALSE)</f>
        <v>尤朵拉</v>
      </c>
      <c r="C15" t="s">
        <v>343</v>
      </c>
      <c r="D15" s="6">
        <f t="shared" si="0"/>
        <v>22</v>
      </c>
      <c r="E15">
        <f t="shared" si="1"/>
        <v>3</v>
      </c>
      <c r="F15">
        <f t="shared" si="1"/>
        <v>4</v>
      </c>
      <c r="G15" s="6">
        <f>IF($F15&lt;G$1,"",VLOOKUP($D15,支援配置!$P:$U,支援配置!Q$1,FALSE))</f>
        <v>1</v>
      </c>
      <c r="H15" s="6">
        <f>IF($F15&lt;H$1,"",VLOOKUP($D15,支援配置!$P:$U,支援配置!R$1,FALSE))</f>
        <v>7</v>
      </c>
      <c r="I15" s="6">
        <f>IF($F15&lt;I$1,"",VLOOKUP($D15,支援配置!$P:$U,支援配置!S$1,FALSE))</f>
        <v>5</v>
      </c>
      <c r="J15" s="6">
        <f>IF($F15&lt;J$1,"",VLOOKUP($D15,支援配置!$P:$U,支援配置!T$1,FALSE))</f>
        <v>8</v>
      </c>
      <c r="K15" s="6" t="str">
        <f>IF($F15&lt;K$1,"",VLOOKUP($D15,支援配置!$P:$U,支援配置!U$1,FALSE))</f>
        <v/>
      </c>
      <c r="L15" s="6" t="str">
        <f>IF($F15&lt;L$1,"",VLOOKUP($D15,支援配置!$AA:$AF,支援配置!AB$1,FALSE))</f>
        <v>CRI:5</v>
      </c>
      <c r="M15" s="6" t="str">
        <f>IF($F15&lt;M$1,"",VLOOKUP($D15,支援配置!$AA:$AF,支援配置!AC$1,FALSE))</f>
        <v>COT:5</v>
      </c>
      <c r="N15" s="6" t="str">
        <f>IF($F15&lt;N$1,"",VLOOKUP($D15,支援配置!$AA:$AF,支援配置!AD$1,FALSE))</f>
        <v>DEF_P:10</v>
      </c>
      <c r="O15" s="6" t="str">
        <f>IF($F15&lt;O$1,"",VLOOKUP($D15,支援配置!$AA:$AF,支援配置!AE$1,FALSE))</f>
        <v>COT:5</v>
      </c>
      <c r="P15" s="6" t="str">
        <f>IF($F15&lt;P$1,"",VLOOKUP($D15,支援配置!$AA:$AF,支援配置!AF$1,FALSE))</f>
        <v/>
      </c>
      <c r="Q15" s="6" t="str">
        <f>_xlfn.IFNA(HLOOKUP(Q$1,IF({1;0},$G15:$K15,$L15:$P15),2,FALSE),"")</f>
        <v>CRI:5</v>
      </c>
      <c r="R15" s="6" t="str">
        <f>_xlfn.IFNA(HLOOKUP(R$1,IF({1;0},$G15:$K15,$L15:$P15),2,FALSE),"")</f>
        <v/>
      </c>
      <c r="S15" s="6" t="str">
        <f>_xlfn.IFNA(HLOOKUP(S$1,IF({1;0},$G15:$K15,$L15:$P15),2,FALSE),"")</f>
        <v/>
      </c>
      <c r="T15" s="6" t="str">
        <f>_xlfn.IFNA(HLOOKUP(T$1,IF({1;0},$G15:$K15,$L15:$P15),2,FALSE),"")</f>
        <v/>
      </c>
      <c r="U15" s="6" t="str">
        <f>_xlfn.IFNA(HLOOKUP(U$1,IF({1;0},$G15:$K15,$L15:$P15),2,FALSE),"")</f>
        <v>DEF_P:10</v>
      </c>
      <c r="V15" s="6" t="str">
        <f>_xlfn.IFNA(HLOOKUP(V$1,IF({1;0},$G15:$K15,$L15:$P15),2,FALSE),"")</f>
        <v/>
      </c>
      <c r="W15" s="6" t="str">
        <f>_xlfn.IFNA(HLOOKUP(W$1,IF({1;0},$G15:$K15,$L15:$P15),2,FALSE),"")</f>
        <v>COT:5</v>
      </c>
      <c r="X15" s="6" t="str">
        <f>_xlfn.IFNA(HLOOKUP(X$1,IF({1;0},$G15:$K15,$L15:$P15),2,FALSE),"")</f>
        <v>COT:5</v>
      </c>
      <c r="Y15" s="6" t="str">
        <f>_xlfn.IFNA(HLOOKUP(Y$1,IF({1;0},$G15:$K15,$L15:$P15),2,FALSE),"")</f>
        <v/>
      </c>
    </row>
    <row r="16" spans="1:25" x14ac:dyDescent="0.15">
      <c r="A16" s="6">
        <v>8</v>
      </c>
      <c r="B16" s="6" t="str">
        <f>VLOOKUP(D16,映射!A:B,2,FALSE)</f>
        <v>尤朵拉</v>
      </c>
      <c r="C16" t="s">
        <v>343</v>
      </c>
      <c r="D16" s="6">
        <f t="shared" si="0"/>
        <v>22</v>
      </c>
      <c r="E16">
        <f t="shared" si="1"/>
        <v>6</v>
      </c>
      <c r="F16">
        <f t="shared" si="1"/>
        <v>5</v>
      </c>
      <c r="G16" s="6">
        <f>IF($F16&lt;G$1,"",VLOOKUP($D16,支援配置!$P:$U,支援配置!Q$1,FALSE))</f>
        <v>1</v>
      </c>
      <c r="H16" s="6">
        <f>IF($F16&lt;H$1,"",VLOOKUP($D16,支援配置!$P:$U,支援配置!R$1,FALSE))</f>
        <v>7</v>
      </c>
      <c r="I16" s="6">
        <f>IF($F16&lt;I$1,"",VLOOKUP($D16,支援配置!$P:$U,支援配置!S$1,FALSE))</f>
        <v>5</v>
      </c>
      <c r="J16" s="6">
        <f>IF($F16&lt;J$1,"",VLOOKUP($D16,支援配置!$P:$U,支援配置!T$1,FALSE))</f>
        <v>8</v>
      </c>
      <c r="K16" s="6">
        <f>IF($F16&lt;K$1,"",VLOOKUP($D16,支援配置!$P:$U,支援配置!U$1,FALSE))</f>
        <v>2</v>
      </c>
      <c r="L16" s="6" t="str">
        <f>IF($F16&lt;L$1,"",VLOOKUP($D16,支援配置!$AA:$AF,支援配置!AB$1,FALSE))</f>
        <v>CRI:5</v>
      </c>
      <c r="M16" s="6" t="str">
        <f>IF($F16&lt;M$1,"",VLOOKUP($D16,支援配置!$AA:$AF,支援配置!AC$1,FALSE))</f>
        <v>COT:5</v>
      </c>
      <c r="N16" s="6" t="str">
        <f>IF($F16&lt;N$1,"",VLOOKUP($D16,支援配置!$AA:$AF,支援配置!AD$1,FALSE))</f>
        <v>DEF_P:10</v>
      </c>
      <c r="O16" s="6" t="str">
        <f>IF($F16&lt;O$1,"",VLOOKUP($D16,支援配置!$AA:$AF,支援配置!AE$1,FALSE))</f>
        <v>COT:5</v>
      </c>
      <c r="P16" s="6" t="str">
        <f>IF($F16&lt;P$1,"",VLOOKUP($D16,支援配置!$AA:$AF,支援配置!AF$1,FALSE))</f>
        <v>CRI:5</v>
      </c>
      <c r="Q16" s="6" t="str">
        <f>_xlfn.IFNA(HLOOKUP(Q$1,IF({1;0},$G16:$K16,$L16:$P16),2,FALSE),"")</f>
        <v>CRI:5</v>
      </c>
      <c r="R16" s="6" t="str">
        <f>_xlfn.IFNA(HLOOKUP(R$1,IF({1;0},$G16:$K16,$L16:$P16),2,FALSE),"")</f>
        <v>CRI:5</v>
      </c>
      <c r="S16" s="6" t="str">
        <f>_xlfn.IFNA(HLOOKUP(S$1,IF({1;0},$G16:$K16,$L16:$P16),2,FALSE),"")</f>
        <v/>
      </c>
      <c r="T16" s="6" t="str">
        <f>_xlfn.IFNA(HLOOKUP(T$1,IF({1;0},$G16:$K16,$L16:$P16),2,FALSE),"")</f>
        <v/>
      </c>
      <c r="U16" s="6" t="str">
        <f>_xlfn.IFNA(HLOOKUP(U$1,IF({1;0},$G16:$K16,$L16:$P16),2,FALSE),"")</f>
        <v>DEF_P:10</v>
      </c>
      <c r="V16" s="6" t="str">
        <f>_xlfn.IFNA(HLOOKUP(V$1,IF({1;0},$G16:$K16,$L16:$P16),2,FALSE),"")</f>
        <v/>
      </c>
      <c r="W16" s="6" t="str">
        <f>_xlfn.IFNA(HLOOKUP(W$1,IF({1;0},$G16:$K16,$L16:$P16),2,FALSE),"")</f>
        <v>COT:5</v>
      </c>
      <c r="X16" s="6" t="str">
        <f>_xlfn.IFNA(HLOOKUP(X$1,IF({1;0},$G16:$K16,$L16:$P16),2,FALSE),"")</f>
        <v>COT:5</v>
      </c>
      <c r="Y16" s="6" t="str">
        <f>_xlfn.IFNA(HLOOKUP(Y$1,IF({1;0},$G16:$K16,$L16:$P16),2,FALSE),"")</f>
        <v/>
      </c>
    </row>
    <row r="17" spans="1:25" x14ac:dyDescent="0.15">
      <c r="A17" s="6">
        <v>9</v>
      </c>
      <c r="B17" s="6" t="str">
        <f>VLOOKUP(D17,映射!A:B,2,FALSE)</f>
        <v>莉莉丝</v>
      </c>
      <c r="C17" t="s">
        <v>343</v>
      </c>
      <c r="D17" s="6">
        <f t="shared" si="0"/>
        <v>23</v>
      </c>
      <c r="E17">
        <f t="shared" si="1"/>
        <v>0</v>
      </c>
      <c r="F17">
        <f t="shared" si="1"/>
        <v>2</v>
      </c>
      <c r="G17" s="6">
        <f>IF($F17&lt;G$1,"",VLOOKUP($D17,支援配置!$P:$U,支援配置!Q$1,FALSE))</f>
        <v>3</v>
      </c>
      <c r="H17" s="6">
        <f>IF($F17&lt;H$1,"",VLOOKUP($D17,支援配置!$P:$U,支援配置!R$1,FALSE))</f>
        <v>9</v>
      </c>
      <c r="I17" s="6" t="str">
        <f>IF($F17&lt;I$1,"",VLOOKUP($D17,支援配置!$P:$U,支援配置!S$1,FALSE))</f>
        <v/>
      </c>
      <c r="J17" s="6" t="str">
        <f>IF($F17&lt;J$1,"",VLOOKUP($D17,支援配置!$P:$U,支援配置!T$1,FALSE))</f>
        <v/>
      </c>
      <c r="K17" s="6" t="str">
        <f>IF($F17&lt;K$1,"",VLOOKUP($D17,支援配置!$P:$U,支援配置!U$1,FALSE))</f>
        <v/>
      </c>
      <c r="L17" s="6" t="str">
        <f>IF($F17&lt;L$1,"",VLOOKUP($D17,支援配置!$AA:$AF,支援配置!AB$1,FALSE))</f>
        <v>COB:5</v>
      </c>
      <c r="M17" s="6" t="str">
        <f>IF($F17&lt;M$1,"",VLOOKUP($D17,支援配置!$AA:$AF,支援配置!AC$1,FALSE))</f>
        <v>PEN:5</v>
      </c>
      <c r="N17" s="6" t="str">
        <f>IF($F17&lt;N$1,"",VLOOKUP($D17,支援配置!$AA:$AF,支援配置!AD$1,FALSE))</f>
        <v/>
      </c>
      <c r="O17" s="6" t="str">
        <f>IF($F17&lt;O$1,"",VLOOKUP($D17,支援配置!$AA:$AF,支援配置!AE$1,FALSE))</f>
        <v/>
      </c>
      <c r="P17" s="6" t="str">
        <f>IF($F17&lt;P$1,"",VLOOKUP($D17,支援配置!$AA:$AF,支援配置!AF$1,FALSE))</f>
        <v/>
      </c>
      <c r="Q17" s="6" t="str">
        <f>_xlfn.IFNA(HLOOKUP(Q$1,IF({1;0},$G17:$K17,$L17:$P17),2,FALSE),"")</f>
        <v/>
      </c>
      <c r="R17" s="6" t="str">
        <f>_xlfn.IFNA(HLOOKUP(R$1,IF({1;0},$G17:$K17,$L17:$P17),2,FALSE),"")</f>
        <v/>
      </c>
      <c r="S17" s="6" t="str">
        <f>_xlfn.IFNA(HLOOKUP(S$1,IF({1;0},$G17:$K17,$L17:$P17),2,FALSE),"")</f>
        <v>COB:5</v>
      </c>
      <c r="T17" s="6" t="str">
        <f>_xlfn.IFNA(HLOOKUP(T$1,IF({1;0},$G17:$K17,$L17:$P17),2,FALSE),"")</f>
        <v/>
      </c>
      <c r="U17" s="6" t="str">
        <f>_xlfn.IFNA(HLOOKUP(U$1,IF({1;0},$G17:$K17,$L17:$P17),2,FALSE),"")</f>
        <v/>
      </c>
      <c r="V17" s="6" t="str">
        <f>_xlfn.IFNA(HLOOKUP(V$1,IF({1;0},$G17:$K17,$L17:$P17),2,FALSE),"")</f>
        <v/>
      </c>
      <c r="W17" s="6" t="str">
        <f>_xlfn.IFNA(HLOOKUP(W$1,IF({1;0},$G17:$K17,$L17:$P17),2,FALSE),"")</f>
        <v/>
      </c>
      <c r="X17" s="6" t="str">
        <f>_xlfn.IFNA(HLOOKUP(X$1,IF({1;0},$G17:$K17,$L17:$P17),2,FALSE),"")</f>
        <v/>
      </c>
      <c r="Y17" s="6" t="str">
        <f>_xlfn.IFNA(HLOOKUP(Y$1,IF({1;0},$G17:$K17,$L17:$P17),2,FALSE),"")</f>
        <v>PEN:5</v>
      </c>
    </row>
    <row r="18" spans="1:25" x14ac:dyDescent="0.15">
      <c r="A18" s="6">
        <v>10</v>
      </c>
      <c r="B18" s="6" t="str">
        <f>VLOOKUP(D18,映射!A:B,2,FALSE)</f>
        <v>莉莉丝</v>
      </c>
      <c r="C18" t="s">
        <v>343</v>
      </c>
      <c r="D18" s="6">
        <f t="shared" si="0"/>
        <v>23</v>
      </c>
      <c r="E18">
        <f t="shared" si="1"/>
        <v>1</v>
      </c>
      <c r="F18">
        <f t="shared" si="1"/>
        <v>3</v>
      </c>
      <c r="G18" s="6">
        <f>IF($F18&lt;G$1,"",VLOOKUP($D18,支援配置!$P:$U,支援配置!Q$1,FALSE))</f>
        <v>3</v>
      </c>
      <c r="H18" s="6">
        <f>IF($F18&lt;H$1,"",VLOOKUP($D18,支援配置!$P:$U,支援配置!R$1,FALSE))</f>
        <v>9</v>
      </c>
      <c r="I18" s="6">
        <f>IF($F18&lt;I$1,"",VLOOKUP($D18,支援配置!$P:$U,支援配置!S$1,FALSE))</f>
        <v>6</v>
      </c>
      <c r="J18" s="6" t="str">
        <f>IF($F18&lt;J$1,"",VLOOKUP($D18,支援配置!$P:$U,支援配置!T$1,FALSE))</f>
        <v/>
      </c>
      <c r="K18" s="6" t="str">
        <f>IF($F18&lt;K$1,"",VLOOKUP($D18,支援配置!$P:$U,支援配置!U$1,FALSE))</f>
        <v/>
      </c>
      <c r="L18" s="6" t="str">
        <f>IF($F18&lt;L$1,"",VLOOKUP($D18,支援配置!$AA:$AF,支援配置!AB$1,FALSE))</f>
        <v>COB:5</v>
      </c>
      <c r="M18" s="6" t="str">
        <f>IF($F18&lt;M$1,"",VLOOKUP($D18,支援配置!$AA:$AF,支援配置!AC$1,FALSE))</f>
        <v>PEN:5</v>
      </c>
      <c r="N18" s="6" t="str">
        <f>IF($F18&lt;N$1,"",VLOOKUP($D18,支援配置!$AA:$AF,支援配置!AD$1,FALSE))</f>
        <v>TUF:5</v>
      </c>
      <c r="O18" s="6" t="str">
        <f>IF($F18&lt;O$1,"",VLOOKUP($D18,支援配置!$AA:$AF,支援配置!AE$1,FALSE))</f>
        <v/>
      </c>
      <c r="P18" s="6" t="str">
        <f>IF($F18&lt;P$1,"",VLOOKUP($D18,支援配置!$AA:$AF,支援配置!AF$1,FALSE))</f>
        <v/>
      </c>
      <c r="Q18" s="6" t="str">
        <f>_xlfn.IFNA(HLOOKUP(Q$1,IF({1;0},$G18:$K18,$L18:$P18),2,FALSE),"")</f>
        <v/>
      </c>
      <c r="R18" s="6" t="str">
        <f>_xlfn.IFNA(HLOOKUP(R$1,IF({1;0},$G18:$K18,$L18:$P18),2,FALSE),"")</f>
        <v/>
      </c>
      <c r="S18" s="6" t="str">
        <f>_xlfn.IFNA(HLOOKUP(S$1,IF({1;0},$G18:$K18,$L18:$P18),2,FALSE),"")</f>
        <v>COB:5</v>
      </c>
      <c r="T18" s="6" t="str">
        <f>_xlfn.IFNA(HLOOKUP(T$1,IF({1;0},$G18:$K18,$L18:$P18),2,FALSE),"")</f>
        <v/>
      </c>
      <c r="U18" s="6" t="str">
        <f>_xlfn.IFNA(HLOOKUP(U$1,IF({1;0},$G18:$K18,$L18:$P18),2,FALSE),"")</f>
        <v/>
      </c>
      <c r="V18" s="6" t="str">
        <f>_xlfn.IFNA(HLOOKUP(V$1,IF({1;0},$G18:$K18,$L18:$P18),2,FALSE),"")</f>
        <v>TUF:5</v>
      </c>
      <c r="W18" s="6" t="str">
        <f>_xlfn.IFNA(HLOOKUP(W$1,IF({1;0},$G18:$K18,$L18:$P18),2,FALSE),"")</f>
        <v/>
      </c>
      <c r="X18" s="6" t="str">
        <f>_xlfn.IFNA(HLOOKUP(X$1,IF({1;0},$G18:$K18,$L18:$P18),2,FALSE),"")</f>
        <v/>
      </c>
      <c r="Y18" s="6" t="str">
        <f>_xlfn.IFNA(HLOOKUP(Y$1,IF({1;0},$G18:$K18,$L18:$P18),2,FALSE),"")</f>
        <v>PEN:5</v>
      </c>
    </row>
    <row r="19" spans="1:25" x14ac:dyDescent="0.15">
      <c r="A19" s="6">
        <v>11</v>
      </c>
      <c r="B19" s="6" t="str">
        <f>VLOOKUP(D19,映射!A:B,2,FALSE)</f>
        <v>莉莉丝</v>
      </c>
      <c r="C19" t="s">
        <v>343</v>
      </c>
      <c r="D19" s="6">
        <f t="shared" si="0"/>
        <v>23</v>
      </c>
      <c r="E19">
        <f t="shared" si="1"/>
        <v>3</v>
      </c>
      <c r="F19">
        <f t="shared" si="1"/>
        <v>4</v>
      </c>
      <c r="G19" s="6">
        <f>IF($F19&lt;G$1,"",VLOOKUP($D19,支援配置!$P:$U,支援配置!Q$1,FALSE))</f>
        <v>3</v>
      </c>
      <c r="H19" s="6">
        <f>IF($F19&lt;H$1,"",VLOOKUP($D19,支援配置!$P:$U,支援配置!R$1,FALSE))</f>
        <v>9</v>
      </c>
      <c r="I19" s="6">
        <f>IF($F19&lt;I$1,"",VLOOKUP($D19,支援配置!$P:$U,支援配置!S$1,FALSE))</f>
        <v>6</v>
      </c>
      <c r="J19" s="6">
        <f>IF($F19&lt;J$1,"",VLOOKUP($D19,支援配置!$P:$U,支援配置!T$1,FALSE))</f>
        <v>1</v>
      </c>
      <c r="K19" s="6" t="str">
        <f>IF($F19&lt;K$1,"",VLOOKUP($D19,支援配置!$P:$U,支援配置!U$1,FALSE))</f>
        <v/>
      </c>
      <c r="L19" s="6" t="str">
        <f>IF($F19&lt;L$1,"",VLOOKUP($D19,支援配置!$AA:$AF,支援配置!AB$1,FALSE))</f>
        <v>COB:5</v>
      </c>
      <c r="M19" s="6" t="str">
        <f>IF($F19&lt;M$1,"",VLOOKUP($D19,支援配置!$AA:$AF,支援配置!AC$1,FALSE))</f>
        <v>PEN:5</v>
      </c>
      <c r="N19" s="6" t="str">
        <f>IF($F19&lt;N$1,"",VLOOKUP($D19,支援配置!$AA:$AF,支援配置!AD$1,FALSE))</f>
        <v>TUF:5</v>
      </c>
      <c r="O19" s="6" t="str">
        <f>IF($F19&lt;O$1,"",VLOOKUP($D19,支援配置!$AA:$AF,支援配置!AE$1,FALSE))</f>
        <v>PEN:5</v>
      </c>
      <c r="P19" s="6" t="str">
        <f>IF($F19&lt;P$1,"",VLOOKUP($D19,支援配置!$AA:$AF,支援配置!AF$1,FALSE))</f>
        <v/>
      </c>
      <c r="Q19" s="6" t="str">
        <f>_xlfn.IFNA(HLOOKUP(Q$1,IF({1;0},$G19:$K19,$L19:$P19),2,FALSE),"")</f>
        <v>PEN:5</v>
      </c>
      <c r="R19" s="6" t="str">
        <f>_xlfn.IFNA(HLOOKUP(R$1,IF({1;0},$G19:$K19,$L19:$P19),2,FALSE),"")</f>
        <v/>
      </c>
      <c r="S19" s="6" t="str">
        <f>_xlfn.IFNA(HLOOKUP(S$1,IF({1;0},$G19:$K19,$L19:$P19),2,FALSE),"")</f>
        <v>COB:5</v>
      </c>
      <c r="T19" s="6" t="str">
        <f>_xlfn.IFNA(HLOOKUP(T$1,IF({1;0},$G19:$K19,$L19:$P19),2,FALSE),"")</f>
        <v/>
      </c>
      <c r="U19" s="6" t="str">
        <f>_xlfn.IFNA(HLOOKUP(U$1,IF({1;0},$G19:$K19,$L19:$P19),2,FALSE),"")</f>
        <v/>
      </c>
      <c r="V19" s="6" t="str">
        <f>_xlfn.IFNA(HLOOKUP(V$1,IF({1;0},$G19:$K19,$L19:$P19),2,FALSE),"")</f>
        <v>TUF:5</v>
      </c>
      <c r="W19" s="6" t="str">
        <f>_xlfn.IFNA(HLOOKUP(W$1,IF({1;0},$G19:$K19,$L19:$P19),2,FALSE),"")</f>
        <v/>
      </c>
      <c r="X19" s="6" t="str">
        <f>_xlfn.IFNA(HLOOKUP(X$1,IF({1;0},$G19:$K19,$L19:$P19),2,FALSE),"")</f>
        <v/>
      </c>
      <c r="Y19" s="6" t="str">
        <f>_xlfn.IFNA(HLOOKUP(Y$1,IF({1;0},$G19:$K19,$L19:$P19),2,FALSE),"")</f>
        <v>PEN:5</v>
      </c>
    </row>
    <row r="20" spans="1:25" x14ac:dyDescent="0.15">
      <c r="A20" s="6">
        <v>12</v>
      </c>
      <c r="B20" s="6" t="str">
        <f>VLOOKUP(D20,映射!A:B,2,FALSE)</f>
        <v>莉莉丝</v>
      </c>
      <c r="C20" t="s">
        <v>343</v>
      </c>
      <c r="D20" s="6">
        <f t="shared" si="0"/>
        <v>23</v>
      </c>
      <c r="E20">
        <f t="shared" si="1"/>
        <v>6</v>
      </c>
      <c r="F20">
        <f t="shared" si="1"/>
        <v>5</v>
      </c>
      <c r="G20" s="6">
        <f>IF($F20&lt;G$1,"",VLOOKUP($D20,支援配置!$P:$U,支援配置!Q$1,FALSE))</f>
        <v>3</v>
      </c>
      <c r="H20" s="6">
        <f>IF($F20&lt;H$1,"",VLOOKUP($D20,支援配置!$P:$U,支援配置!R$1,FALSE))</f>
        <v>9</v>
      </c>
      <c r="I20" s="6">
        <f>IF($F20&lt;I$1,"",VLOOKUP($D20,支援配置!$P:$U,支援配置!S$1,FALSE))</f>
        <v>6</v>
      </c>
      <c r="J20" s="6">
        <f>IF($F20&lt;J$1,"",VLOOKUP($D20,支援配置!$P:$U,支援配置!T$1,FALSE))</f>
        <v>1</v>
      </c>
      <c r="K20" s="6">
        <f>IF($F20&lt;K$1,"",VLOOKUP($D20,支援配置!$P:$U,支援配置!U$1,FALSE))</f>
        <v>4</v>
      </c>
      <c r="L20" s="6" t="str">
        <f>IF($F20&lt;L$1,"",VLOOKUP($D20,支援配置!$AA:$AF,支援配置!AB$1,FALSE))</f>
        <v>COB:5</v>
      </c>
      <c r="M20" s="6" t="str">
        <f>IF($F20&lt;M$1,"",VLOOKUP($D20,支援配置!$AA:$AF,支援配置!AC$1,FALSE))</f>
        <v>PEN:5</v>
      </c>
      <c r="N20" s="6" t="str">
        <f>IF($F20&lt;N$1,"",VLOOKUP($D20,支援配置!$AA:$AF,支援配置!AD$1,FALSE))</f>
        <v>TUF:5</v>
      </c>
      <c r="O20" s="6" t="str">
        <f>IF($F20&lt;O$1,"",VLOOKUP($D20,支援配置!$AA:$AF,支援配置!AE$1,FALSE))</f>
        <v>PEN:5</v>
      </c>
      <c r="P20" s="6" t="str">
        <f>IF($F20&lt;P$1,"",VLOOKUP($D20,支援配置!$AA:$AF,支援配置!AF$1,FALSE))</f>
        <v>DEF_P:10</v>
      </c>
      <c r="Q20" s="6" t="str">
        <f>_xlfn.IFNA(HLOOKUP(Q$1,IF({1;0},$G20:$K20,$L20:$P20),2,FALSE),"")</f>
        <v>PEN:5</v>
      </c>
      <c r="R20" s="6" t="str">
        <f>_xlfn.IFNA(HLOOKUP(R$1,IF({1;0},$G20:$K20,$L20:$P20),2,FALSE),"")</f>
        <v/>
      </c>
      <c r="S20" s="6" t="str">
        <f>_xlfn.IFNA(HLOOKUP(S$1,IF({1;0},$G20:$K20,$L20:$P20),2,FALSE),"")</f>
        <v>COB:5</v>
      </c>
      <c r="T20" s="6" t="str">
        <f>_xlfn.IFNA(HLOOKUP(T$1,IF({1;0},$G20:$K20,$L20:$P20),2,FALSE),"")</f>
        <v>DEF_P:10</v>
      </c>
      <c r="U20" s="6" t="str">
        <f>_xlfn.IFNA(HLOOKUP(U$1,IF({1;0},$G20:$K20,$L20:$P20),2,FALSE),"")</f>
        <v/>
      </c>
      <c r="V20" s="6" t="str">
        <f>_xlfn.IFNA(HLOOKUP(V$1,IF({1;0},$G20:$K20,$L20:$P20),2,FALSE),"")</f>
        <v>TUF:5</v>
      </c>
      <c r="W20" s="6" t="str">
        <f>_xlfn.IFNA(HLOOKUP(W$1,IF({1;0},$G20:$K20,$L20:$P20),2,FALSE),"")</f>
        <v/>
      </c>
      <c r="X20" s="6" t="str">
        <f>_xlfn.IFNA(HLOOKUP(X$1,IF({1;0},$G20:$K20,$L20:$P20),2,FALSE),"")</f>
        <v/>
      </c>
      <c r="Y20" s="6" t="str">
        <f>_xlfn.IFNA(HLOOKUP(Y$1,IF({1;0},$G20:$K20,$L20:$P20),2,FALSE),"")</f>
        <v>PEN:5</v>
      </c>
    </row>
    <row r="21" spans="1:25" x14ac:dyDescent="0.15">
      <c r="A21" s="6">
        <v>13</v>
      </c>
      <c r="B21" s="6" t="str">
        <f>VLOOKUP(D21,映射!A:B,2,FALSE)</f>
        <v>艾德蒙</v>
      </c>
      <c r="C21" t="s">
        <v>343</v>
      </c>
      <c r="D21" s="6">
        <f t="shared" si="0"/>
        <v>24</v>
      </c>
      <c r="E21">
        <f t="shared" si="1"/>
        <v>0</v>
      </c>
      <c r="F21">
        <f t="shared" si="1"/>
        <v>2</v>
      </c>
      <c r="G21" s="6">
        <f>IF($F21&lt;G$1,"",VLOOKUP($D21,支援配置!$P:$U,支援配置!Q$1,FALSE))</f>
        <v>2</v>
      </c>
      <c r="H21" s="6">
        <f>IF($F21&lt;H$1,"",VLOOKUP($D21,支援配置!$P:$U,支援配置!R$1,FALSE))</f>
        <v>9</v>
      </c>
      <c r="I21" s="6" t="str">
        <f>IF($F21&lt;I$1,"",VLOOKUP($D21,支援配置!$P:$U,支援配置!S$1,FALSE))</f>
        <v/>
      </c>
      <c r="J21" s="6" t="str">
        <f>IF($F21&lt;J$1,"",VLOOKUP($D21,支援配置!$P:$U,支援配置!T$1,FALSE))</f>
        <v/>
      </c>
      <c r="K21" s="6" t="str">
        <f>IF($F21&lt;K$1,"",VLOOKUP($D21,支援配置!$P:$U,支援配置!U$1,FALSE))</f>
        <v/>
      </c>
      <c r="L21" s="6" t="str">
        <f>IF($F21&lt;L$1,"",VLOOKUP($D21,支援配置!$AA:$AF,支援配置!AB$1,FALSE))</f>
        <v>CRI:5</v>
      </c>
      <c r="M21" s="6" t="str">
        <f>IF($F21&lt;M$1,"",VLOOKUP($D21,支援配置!$AA:$AF,支援配置!AC$1,FALSE))</f>
        <v>COT:5</v>
      </c>
      <c r="N21" s="6" t="str">
        <f>IF($F21&lt;N$1,"",VLOOKUP($D21,支援配置!$AA:$AF,支援配置!AD$1,FALSE))</f>
        <v/>
      </c>
      <c r="O21" s="6" t="str">
        <f>IF($F21&lt;O$1,"",VLOOKUP($D21,支援配置!$AA:$AF,支援配置!AE$1,FALSE))</f>
        <v/>
      </c>
      <c r="P21" s="6" t="str">
        <f>IF($F21&lt;P$1,"",VLOOKUP($D21,支援配置!$AA:$AF,支援配置!AF$1,FALSE))</f>
        <v/>
      </c>
      <c r="Q21" s="6" t="str">
        <f>_xlfn.IFNA(HLOOKUP(Q$1,IF({1;0},$G21:$K21,$L21:$P21),2,FALSE),"")</f>
        <v/>
      </c>
      <c r="R21" s="6" t="str">
        <f>_xlfn.IFNA(HLOOKUP(R$1,IF({1;0},$G21:$K21,$L21:$P21),2,FALSE),"")</f>
        <v>CRI:5</v>
      </c>
      <c r="S21" s="6" t="str">
        <f>_xlfn.IFNA(HLOOKUP(S$1,IF({1;0},$G21:$K21,$L21:$P21),2,FALSE),"")</f>
        <v/>
      </c>
      <c r="T21" s="6" t="str">
        <f>_xlfn.IFNA(HLOOKUP(T$1,IF({1;0},$G21:$K21,$L21:$P21),2,FALSE),"")</f>
        <v/>
      </c>
      <c r="U21" s="6" t="str">
        <f>_xlfn.IFNA(HLOOKUP(U$1,IF({1;0},$G21:$K21,$L21:$P21),2,FALSE),"")</f>
        <v/>
      </c>
      <c r="V21" s="6" t="str">
        <f>_xlfn.IFNA(HLOOKUP(V$1,IF({1;0},$G21:$K21,$L21:$P21),2,FALSE),"")</f>
        <v/>
      </c>
      <c r="W21" s="6" t="str">
        <f>_xlfn.IFNA(HLOOKUP(W$1,IF({1;0},$G21:$K21,$L21:$P21),2,FALSE),"")</f>
        <v/>
      </c>
      <c r="X21" s="6" t="str">
        <f>_xlfn.IFNA(HLOOKUP(X$1,IF({1;0},$G21:$K21,$L21:$P21),2,FALSE),"")</f>
        <v/>
      </c>
      <c r="Y21" s="6" t="str">
        <f>_xlfn.IFNA(HLOOKUP(Y$1,IF({1;0},$G21:$K21,$L21:$P21),2,FALSE),"")</f>
        <v>COT:5</v>
      </c>
    </row>
    <row r="22" spans="1:25" x14ac:dyDescent="0.15">
      <c r="A22" s="6">
        <v>14</v>
      </c>
      <c r="B22" s="6" t="str">
        <f>VLOOKUP(D22,映射!A:B,2,FALSE)</f>
        <v>艾德蒙</v>
      </c>
      <c r="C22" t="s">
        <v>343</v>
      </c>
      <c r="D22" s="6">
        <f t="shared" si="0"/>
        <v>24</v>
      </c>
      <c r="E22">
        <f t="shared" si="1"/>
        <v>1</v>
      </c>
      <c r="F22">
        <f t="shared" si="1"/>
        <v>3</v>
      </c>
      <c r="G22" s="6">
        <f>IF($F22&lt;G$1,"",VLOOKUP($D22,支援配置!$P:$U,支援配置!Q$1,FALSE))</f>
        <v>2</v>
      </c>
      <c r="H22" s="6">
        <f>IF($F22&lt;H$1,"",VLOOKUP($D22,支援配置!$P:$U,支援配置!R$1,FALSE))</f>
        <v>9</v>
      </c>
      <c r="I22" s="6">
        <f>IF($F22&lt;I$1,"",VLOOKUP($D22,支援配置!$P:$U,支援配置!S$1,FALSE))</f>
        <v>4</v>
      </c>
      <c r="J22" s="6" t="str">
        <f>IF($F22&lt;J$1,"",VLOOKUP($D22,支援配置!$P:$U,支援配置!T$1,FALSE))</f>
        <v/>
      </c>
      <c r="K22" s="6" t="str">
        <f>IF($F22&lt;K$1,"",VLOOKUP($D22,支援配置!$P:$U,支援配置!U$1,FALSE))</f>
        <v/>
      </c>
      <c r="L22" s="6" t="str">
        <f>IF($F22&lt;L$1,"",VLOOKUP($D22,支援配置!$AA:$AF,支援配置!AB$1,FALSE))</f>
        <v>CRI:5</v>
      </c>
      <c r="M22" s="6" t="str">
        <f>IF($F22&lt;M$1,"",VLOOKUP($D22,支援配置!$AA:$AF,支援配置!AC$1,FALSE))</f>
        <v>COT:5</v>
      </c>
      <c r="N22" s="6" t="str">
        <f>IF($F22&lt;N$1,"",VLOOKUP($D22,支援配置!$AA:$AF,支援配置!AD$1,FALSE))</f>
        <v>TUF:5</v>
      </c>
      <c r="O22" s="6" t="str">
        <f>IF($F22&lt;O$1,"",VLOOKUP($D22,支援配置!$AA:$AF,支援配置!AE$1,FALSE))</f>
        <v/>
      </c>
      <c r="P22" s="6" t="str">
        <f>IF($F22&lt;P$1,"",VLOOKUP($D22,支援配置!$AA:$AF,支援配置!AF$1,FALSE))</f>
        <v/>
      </c>
      <c r="Q22" s="6" t="str">
        <f>_xlfn.IFNA(HLOOKUP(Q$1,IF({1;0},$G22:$K22,$L22:$P22),2,FALSE),"")</f>
        <v/>
      </c>
      <c r="R22" s="6" t="str">
        <f>_xlfn.IFNA(HLOOKUP(R$1,IF({1;0},$G22:$K22,$L22:$P22),2,FALSE),"")</f>
        <v>CRI:5</v>
      </c>
      <c r="S22" s="6" t="str">
        <f>_xlfn.IFNA(HLOOKUP(S$1,IF({1;0},$G22:$K22,$L22:$P22),2,FALSE),"")</f>
        <v/>
      </c>
      <c r="T22" s="6" t="str">
        <f>_xlfn.IFNA(HLOOKUP(T$1,IF({1;0},$G22:$K22,$L22:$P22),2,FALSE),"")</f>
        <v>TUF:5</v>
      </c>
      <c r="U22" s="6" t="str">
        <f>_xlfn.IFNA(HLOOKUP(U$1,IF({1;0},$G22:$K22,$L22:$P22),2,FALSE),"")</f>
        <v/>
      </c>
      <c r="V22" s="6" t="str">
        <f>_xlfn.IFNA(HLOOKUP(V$1,IF({1;0},$G22:$K22,$L22:$P22),2,FALSE),"")</f>
        <v/>
      </c>
      <c r="W22" s="6" t="str">
        <f>_xlfn.IFNA(HLOOKUP(W$1,IF({1;0},$G22:$K22,$L22:$P22),2,FALSE),"")</f>
        <v/>
      </c>
      <c r="X22" s="6" t="str">
        <f>_xlfn.IFNA(HLOOKUP(X$1,IF({1;0},$G22:$K22,$L22:$P22),2,FALSE),"")</f>
        <v/>
      </c>
      <c r="Y22" s="6" t="str">
        <f>_xlfn.IFNA(HLOOKUP(Y$1,IF({1;0},$G22:$K22,$L22:$P22),2,FALSE),"")</f>
        <v>COT:5</v>
      </c>
    </row>
    <row r="23" spans="1:25" x14ac:dyDescent="0.15">
      <c r="A23" s="6">
        <v>15</v>
      </c>
      <c r="B23" s="6" t="str">
        <f>VLOOKUP(D23,映射!A:B,2,FALSE)</f>
        <v>艾德蒙</v>
      </c>
      <c r="C23" t="s">
        <v>343</v>
      </c>
      <c r="D23" s="6">
        <f t="shared" si="0"/>
        <v>24</v>
      </c>
      <c r="E23">
        <f t="shared" si="1"/>
        <v>3</v>
      </c>
      <c r="F23">
        <f t="shared" si="1"/>
        <v>4</v>
      </c>
      <c r="G23" s="6">
        <f>IF($F23&lt;G$1,"",VLOOKUP($D23,支援配置!$P:$U,支援配置!Q$1,FALSE))</f>
        <v>2</v>
      </c>
      <c r="H23" s="6">
        <f>IF($F23&lt;H$1,"",VLOOKUP($D23,支援配置!$P:$U,支援配置!R$1,FALSE))</f>
        <v>9</v>
      </c>
      <c r="I23" s="6">
        <f>IF($F23&lt;I$1,"",VLOOKUP($D23,支援配置!$P:$U,支援配置!S$1,FALSE))</f>
        <v>4</v>
      </c>
      <c r="J23" s="6">
        <f>IF($F23&lt;J$1,"",VLOOKUP($D23,支援配置!$P:$U,支援配置!T$1,FALSE))</f>
        <v>3</v>
      </c>
      <c r="K23" s="6" t="str">
        <f>IF($F23&lt;K$1,"",VLOOKUP($D23,支援配置!$P:$U,支援配置!U$1,FALSE))</f>
        <v/>
      </c>
      <c r="L23" s="6" t="str">
        <f>IF($F23&lt;L$1,"",VLOOKUP($D23,支援配置!$AA:$AF,支援配置!AB$1,FALSE))</f>
        <v>CRI:5</v>
      </c>
      <c r="M23" s="6" t="str">
        <f>IF($F23&lt;M$1,"",VLOOKUP($D23,支援配置!$AA:$AF,支援配置!AC$1,FALSE))</f>
        <v>COT:5</v>
      </c>
      <c r="N23" s="6" t="str">
        <f>IF($F23&lt;N$1,"",VLOOKUP($D23,支援配置!$AA:$AF,支援配置!AD$1,FALSE))</f>
        <v>TUF:5</v>
      </c>
      <c r="O23" s="6" t="str">
        <f>IF($F23&lt;O$1,"",VLOOKUP($D23,支援配置!$AA:$AF,支援配置!AE$1,FALSE))</f>
        <v>MIS:5</v>
      </c>
      <c r="P23" s="6" t="str">
        <f>IF($F23&lt;P$1,"",VLOOKUP($D23,支援配置!$AA:$AF,支援配置!AF$1,FALSE))</f>
        <v/>
      </c>
      <c r="Q23" s="6" t="str">
        <f>_xlfn.IFNA(HLOOKUP(Q$1,IF({1;0},$G23:$K23,$L23:$P23),2,FALSE),"")</f>
        <v/>
      </c>
      <c r="R23" s="6" t="str">
        <f>_xlfn.IFNA(HLOOKUP(R$1,IF({1;0},$G23:$K23,$L23:$P23),2,FALSE),"")</f>
        <v>CRI:5</v>
      </c>
      <c r="S23" s="6" t="str">
        <f>_xlfn.IFNA(HLOOKUP(S$1,IF({1;0},$G23:$K23,$L23:$P23),2,FALSE),"")</f>
        <v>MIS:5</v>
      </c>
      <c r="T23" s="6" t="str">
        <f>_xlfn.IFNA(HLOOKUP(T$1,IF({1;0},$G23:$K23,$L23:$P23),2,FALSE),"")</f>
        <v>TUF:5</v>
      </c>
      <c r="U23" s="6" t="str">
        <f>_xlfn.IFNA(HLOOKUP(U$1,IF({1;0},$G23:$K23,$L23:$P23),2,FALSE),"")</f>
        <v/>
      </c>
      <c r="V23" s="6" t="str">
        <f>_xlfn.IFNA(HLOOKUP(V$1,IF({1;0},$G23:$K23,$L23:$P23),2,FALSE),"")</f>
        <v/>
      </c>
      <c r="W23" s="6" t="str">
        <f>_xlfn.IFNA(HLOOKUP(W$1,IF({1;0},$G23:$K23,$L23:$P23),2,FALSE),"")</f>
        <v/>
      </c>
      <c r="X23" s="6" t="str">
        <f>_xlfn.IFNA(HLOOKUP(X$1,IF({1;0},$G23:$K23,$L23:$P23),2,FALSE),"")</f>
        <v/>
      </c>
      <c r="Y23" s="6" t="str">
        <f>_xlfn.IFNA(HLOOKUP(Y$1,IF({1;0},$G23:$K23,$L23:$P23),2,FALSE),"")</f>
        <v>COT:5</v>
      </c>
    </row>
    <row r="24" spans="1:25" x14ac:dyDescent="0.15">
      <c r="A24" s="6">
        <v>16</v>
      </c>
      <c r="B24" s="6" t="str">
        <f>VLOOKUP(D24,映射!A:B,2,FALSE)</f>
        <v>艾德蒙</v>
      </c>
      <c r="C24" t="s">
        <v>343</v>
      </c>
      <c r="D24" s="6">
        <f t="shared" si="0"/>
        <v>24</v>
      </c>
      <c r="E24">
        <f t="shared" si="1"/>
        <v>6</v>
      </c>
      <c r="F24">
        <f t="shared" si="1"/>
        <v>5</v>
      </c>
      <c r="G24" s="6">
        <f>IF($F24&lt;G$1,"",VLOOKUP($D24,支援配置!$P:$U,支援配置!Q$1,FALSE))</f>
        <v>2</v>
      </c>
      <c r="H24" s="6">
        <f>IF($F24&lt;H$1,"",VLOOKUP($D24,支援配置!$P:$U,支援配置!R$1,FALSE))</f>
        <v>9</v>
      </c>
      <c r="I24" s="6">
        <f>IF($F24&lt;I$1,"",VLOOKUP($D24,支援配置!$P:$U,支援配置!S$1,FALSE))</f>
        <v>4</v>
      </c>
      <c r="J24" s="6">
        <f>IF($F24&lt;J$1,"",VLOOKUP($D24,支援配置!$P:$U,支援配置!T$1,FALSE))</f>
        <v>3</v>
      </c>
      <c r="K24" s="6">
        <f>IF($F24&lt;K$1,"",VLOOKUP($D24,支援配置!$P:$U,支援配置!U$1,FALSE))</f>
        <v>5</v>
      </c>
      <c r="L24" s="6" t="str">
        <f>IF($F24&lt;L$1,"",VLOOKUP($D24,支援配置!$AA:$AF,支援配置!AB$1,FALSE))</f>
        <v>CRI:5</v>
      </c>
      <c r="M24" s="6" t="str">
        <f>IF($F24&lt;M$1,"",VLOOKUP($D24,支援配置!$AA:$AF,支援配置!AC$1,FALSE))</f>
        <v>COT:5</v>
      </c>
      <c r="N24" s="6" t="str">
        <f>IF($F24&lt;N$1,"",VLOOKUP($D24,支援配置!$AA:$AF,支援配置!AD$1,FALSE))</f>
        <v>TUF:5</v>
      </c>
      <c r="O24" s="6" t="str">
        <f>IF($F24&lt;O$1,"",VLOOKUP($D24,支援配置!$AA:$AF,支援配置!AE$1,FALSE))</f>
        <v>MIS:5</v>
      </c>
      <c r="P24" s="6" t="str">
        <f>IF($F24&lt;P$1,"",VLOOKUP($D24,支援配置!$AA:$AF,支援配置!AF$1,FALSE))</f>
        <v>CRI:5</v>
      </c>
      <c r="Q24" s="6" t="str">
        <f>_xlfn.IFNA(HLOOKUP(Q$1,IF({1;0},$G24:$K24,$L24:$P24),2,FALSE),"")</f>
        <v/>
      </c>
      <c r="R24" s="6" t="str">
        <f>_xlfn.IFNA(HLOOKUP(R$1,IF({1;0},$G24:$K24,$L24:$P24),2,FALSE),"")</f>
        <v>CRI:5</v>
      </c>
      <c r="S24" s="6" t="str">
        <f>_xlfn.IFNA(HLOOKUP(S$1,IF({1;0},$G24:$K24,$L24:$P24),2,FALSE),"")</f>
        <v>MIS:5</v>
      </c>
      <c r="T24" s="6" t="str">
        <f>_xlfn.IFNA(HLOOKUP(T$1,IF({1;0},$G24:$K24,$L24:$P24),2,FALSE),"")</f>
        <v>TUF:5</v>
      </c>
      <c r="U24" s="6" t="str">
        <f>_xlfn.IFNA(HLOOKUP(U$1,IF({1;0},$G24:$K24,$L24:$P24),2,FALSE),"")</f>
        <v>CRI:5</v>
      </c>
      <c r="V24" s="6" t="str">
        <f>_xlfn.IFNA(HLOOKUP(V$1,IF({1;0},$G24:$K24,$L24:$P24),2,FALSE),"")</f>
        <v/>
      </c>
      <c r="W24" s="6" t="str">
        <f>_xlfn.IFNA(HLOOKUP(W$1,IF({1;0},$G24:$K24,$L24:$P24),2,FALSE),"")</f>
        <v/>
      </c>
      <c r="X24" s="6" t="str">
        <f>_xlfn.IFNA(HLOOKUP(X$1,IF({1;0},$G24:$K24,$L24:$P24),2,FALSE),"")</f>
        <v/>
      </c>
      <c r="Y24" s="6" t="str">
        <f>_xlfn.IFNA(HLOOKUP(Y$1,IF({1;0},$G24:$K24,$L24:$P24),2,FALSE),"")</f>
        <v>COT:5</v>
      </c>
    </row>
    <row r="25" spans="1:25" x14ac:dyDescent="0.15">
      <c r="A25" s="6">
        <v>17</v>
      </c>
      <c r="B25" s="6" t="str">
        <f>VLOOKUP(D25,映射!A:B,2,FALSE)</f>
        <v>吉拉</v>
      </c>
      <c r="C25" t="s">
        <v>343</v>
      </c>
      <c r="D25" s="6">
        <f t="shared" si="0"/>
        <v>25</v>
      </c>
      <c r="E25">
        <f t="shared" si="1"/>
        <v>0</v>
      </c>
      <c r="F25">
        <f t="shared" si="1"/>
        <v>2</v>
      </c>
      <c r="G25" s="6">
        <f>IF($F25&lt;G$1,"",VLOOKUP($D25,支援配置!$P:$U,支援配置!Q$1,FALSE))</f>
        <v>7</v>
      </c>
      <c r="H25" s="6">
        <f>IF($F25&lt;H$1,"",VLOOKUP($D25,支援配置!$P:$U,支援配置!R$1,FALSE))</f>
        <v>6</v>
      </c>
      <c r="I25" s="6" t="str">
        <f>IF($F25&lt;I$1,"",VLOOKUP($D25,支援配置!$P:$U,支援配置!S$1,FALSE))</f>
        <v/>
      </c>
      <c r="J25" s="6" t="str">
        <f>IF($F25&lt;J$1,"",VLOOKUP($D25,支援配置!$P:$U,支援配置!T$1,FALSE))</f>
        <v/>
      </c>
      <c r="K25" s="6" t="str">
        <f>IF($F25&lt;K$1,"",VLOOKUP($D25,支援配置!$P:$U,支援配置!U$1,FALSE))</f>
        <v/>
      </c>
      <c r="L25" s="6" t="str">
        <f>IF($F25&lt;L$1,"",VLOOKUP($D25,支援配置!$AA:$AF,支援配置!AB$1,FALSE))</f>
        <v>BOK:5</v>
      </c>
      <c r="M25" s="6" t="str">
        <f>IF($F25&lt;M$1,"",VLOOKUP($D25,支援配置!$AA:$AF,支援配置!AC$1,FALSE))</f>
        <v>BOK:5</v>
      </c>
      <c r="N25" s="6" t="str">
        <f>IF($F25&lt;N$1,"",VLOOKUP($D25,支援配置!$AA:$AF,支援配置!AD$1,FALSE))</f>
        <v/>
      </c>
      <c r="O25" s="6" t="str">
        <f>IF($F25&lt;O$1,"",VLOOKUP($D25,支援配置!$AA:$AF,支援配置!AE$1,FALSE))</f>
        <v/>
      </c>
      <c r="P25" s="6" t="str">
        <f>IF($F25&lt;P$1,"",VLOOKUP($D25,支援配置!$AA:$AF,支援配置!AF$1,FALSE))</f>
        <v/>
      </c>
      <c r="Q25" s="6" t="str">
        <f>_xlfn.IFNA(HLOOKUP(Q$1,IF({1;0},$G25:$K25,$L25:$P25),2,FALSE),"")</f>
        <v/>
      </c>
      <c r="R25" s="6" t="str">
        <f>_xlfn.IFNA(HLOOKUP(R$1,IF({1;0},$G25:$K25,$L25:$P25),2,FALSE),"")</f>
        <v/>
      </c>
      <c r="S25" s="6" t="str">
        <f>_xlfn.IFNA(HLOOKUP(S$1,IF({1;0},$G25:$K25,$L25:$P25),2,FALSE),"")</f>
        <v/>
      </c>
      <c r="T25" s="6" t="str">
        <f>_xlfn.IFNA(HLOOKUP(T$1,IF({1;0},$G25:$K25,$L25:$P25),2,FALSE),"")</f>
        <v/>
      </c>
      <c r="U25" s="6" t="str">
        <f>_xlfn.IFNA(HLOOKUP(U$1,IF({1;0},$G25:$K25,$L25:$P25),2,FALSE),"")</f>
        <v/>
      </c>
      <c r="V25" s="6" t="str">
        <f>_xlfn.IFNA(HLOOKUP(V$1,IF({1;0},$G25:$K25,$L25:$P25),2,FALSE),"")</f>
        <v>BOK:5</v>
      </c>
      <c r="W25" s="6" t="str">
        <f>_xlfn.IFNA(HLOOKUP(W$1,IF({1;0},$G25:$K25,$L25:$P25),2,FALSE),"")</f>
        <v>BOK:5</v>
      </c>
      <c r="X25" s="6" t="str">
        <f>_xlfn.IFNA(HLOOKUP(X$1,IF({1;0},$G25:$K25,$L25:$P25),2,FALSE),"")</f>
        <v/>
      </c>
      <c r="Y25" s="6" t="str">
        <f>_xlfn.IFNA(HLOOKUP(Y$1,IF({1;0},$G25:$K25,$L25:$P25),2,FALSE),"")</f>
        <v/>
      </c>
    </row>
    <row r="26" spans="1:25" x14ac:dyDescent="0.15">
      <c r="A26" s="6">
        <v>18</v>
      </c>
      <c r="B26" s="6" t="str">
        <f>VLOOKUP(D26,映射!A:B,2,FALSE)</f>
        <v>吉拉</v>
      </c>
      <c r="C26" t="s">
        <v>343</v>
      </c>
      <c r="D26" s="6">
        <f t="shared" si="0"/>
        <v>25</v>
      </c>
      <c r="E26">
        <f t="shared" si="1"/>
        <v>1</v>
      </c>
      <c r="F26">
        <f t="shared" si="1"/>
        <v>3</v>
      </c>
      <c r="G26" s="6">
        <f>IF($F26&lt;G$1,"",VLOOKUP($D26,支援配置!$P:$U,支援配置!Q$1,FALSE))</f>
        <v>7</v>
      </c>
      <c r="H26" s="6">
        <f>IF($F26&lt;H$1,"",VLOOKUP($D26,支援配置!$P:$U,支援配置!R$1,FALSE))</f>
        <v>6</v>
      </c>
      <c r="I26" s="6">
        <f>IF($F26&lt;I$1,"",VLOOKUP($D26,支援配置!$P:$U,支援配置!S$1,FALSE))</f>
        <v>4</v>
      </c>
      <c r="J26" s="6" t="str">
        <f>IF($F26&lt;J$1,"",VLOOKUP($D26,支援配置!$P:$U,支援配置!T$1,FALSE))</f>
        <v/>
      </c>
      <c r="K26" s="6" t="str">
        <f>IF($F26&lt;K$1,"",VLOOKUP($D26,支援配置!$P:$U,支援配置!U$1,FALSE))</f>
        <v/>
      </c>
      <c r="L26" s="6" t="str">
        <f>IF($F26&lt;L$1,"",VLOOKUP($D26,支援配置!$AA:$AF,支援配置!AB$1,FALSE))</f>
        <v>BOK:5</v>
      </c>
      <c r="M26" s="6" t="str">
        <f>IF($F26&lt;M$1,"",VLOOKUP($D26,支援配置!$AA:$AF,支援配置!AC$1,FALSE))</f>
        <v>BOK:5</v>
      </c>
      <c r="N26" s="6" t="str">
        <f>IF($F26&lt;N$1,"",VLOOKUP($D26,支援配置!$AA:$AF,支援配置!AD$1,FALSE))</f>
        <v>COB:5</v>
      </c>
      <c r="O26" s="6" t="str">
        <f>IF($F26&lt;O$1,"",VLOOKUP($D26,支援配置!$AA:$AF,支援配置!AE$1,FALSE))</f>
        <v/>
      </c>
      <c r="P26" s="6" t="str">
        <f>IF($F26&lt;P$1,"",VLOOKUP($D26,支援配置!$AA:$AF,支援配置!AF$1,FALSE))</f>
        <v/>
      </c>
      <c r="Q26" s="6" t="str">
        <f>_xlfn.IFNA(HLOOKUP(Q$1,IF({1;0},$G26:$K26,$L26:$P26),2,FALSE),"")</f>
        <v/>
      </c>
      <c r="R26" s="6" t="str">
        <f>_xlfn.IFNA(HLOOKUP(R$1,IF({1;0},$G26:$K26,$L26:$P26),2,FALSE),"")</f>
        <v/>
      </c>
      <c r="S26" s="6" t="str">
        <f>_xlfn.IFNA(HLOOKUP(S$1,IF({1;0},$G26:$K26,$L26:$P26),2,FALSE),"")</f>
        <v/>
      </c>
      <c r="T26" s="6" t="str">
        <f>_xlfn.IFNA(HLOOKUP(T$1,IF({1;0},$G26:$K26,$L26:$P26),2,FALSE),"")</f>
        <v>COB:5</v>
      </c>
      <c r="U26" s="6" t="str">
        <f>_xlfn.IFNA(HLOOKUP(U$1,IF({1;0},$G26:$K26,$L26:$P26),2,FALSE),"")</f>
        <v/>
      </c>
      <c r="V26" s="6" t="str">
        <f>_xlfn.IFNA(HLOOKUP(V$1,IF({1;0},$G26:$K26,$L26:$P26),2,FALSE),"")</f>
        <v>BOK:5</v>
      </c>
      <c r="W26" s="6" t="str">
        <f>_xlfn.IFNA(HLOOKUP(W$1,IF({1;0},$G26:$K26,$L26:$P26),2,FALSE),"")</f>
        <v>BOK:5</v>
      </c>
      <c r="X26" s="6" t="str">
        <f>_xlfn.IFNA(HLOOKUP(X$1,IF({1;0},$G26:$K26,$L26:$P26),2,FALSE),"")</f>
        <v/>
      </c>
      <c r="Y26" s="6" t="str">
        <f>_xlfn.IFNA(HLOOKUP(Y$1,IF({1;0},$G26:$K26,$L26:$P26),2,FALSE),"")</f>
        <v/>
      </c>
    </row>
    <row r="27" spans="1:25" x14ac:dyDescent="0.15">
      <c r="A27" s="6">
        <v>19</v>
      </c>
      <c r="B27" s="6" t="str">
        <f>VLOOKUP(D27,映射!A:B,2,FALSE)</f>
        <v>吉拉</v>
      </c>
      <c r="C27" t="s">
        <v>343</v>
      </c>
      <c r="D27" s="6">
        <f t="shared" si="0"/>
        <v>25</v>
      </c>
      <c r="E27">
        <f t="shared" si="1"/>
        <v>3</v>
      </c>
      <c r="F27">
        <f t="shared" si="1"/>
        <v>4</v>
      </c>
      <c r="G27" s="6">
        <f>IF($F27&lt;G$1,"",VLOOKUP($D27,支援配置!$P:$U,支援配置!Q$1,FALSE))</f>
        <v>7</v>
      </c>
      <c r="H27" s="6">
        <f>IF($F27&lt;H$1,"",VLOOKUP($D27,支援配置!$P:$U,支援配置!R$1,FALSE))</f>
        <v>6</v>
      </c>
      <c r="I27" s="6">
        <f>IF($F27&lt;I$1,"",VLOOKUP($D27,支援配置!$P:$U,支援配置!S$1,FALSE))</f>
        <v>4</v>
      </c>
      <c r="J27" s="6">
        <f>IF($F27&lt;J$1,"",VLOOKUP($D27,支援配置!$P:$U,支援配置!T$1,FALSE))</f>
        <v>8</v>
      </c>
      <c r="K27" s="6" t="str">
        <f>IF($F27&lt;K$1,"",VLOOKUP($D27,支援配置!$P:$U,支援配置!U$1,FALSE))</f>
        <v/>
      </c>
      <c r="L27" s="6" t="str">
        <f>IF($F27&lt;L$1,"",VLOOKUP($D27,支援配置!$AA:$AF,支援配置!AB$1,FALSE))</f>
        <v>BOK:5</v>
      </c>
      <c r="M27" s="6" t="str">
        <f>IF($F27&lt;M$1,"",VLOOKUP($D27,支援配置!$AA:$AF,支援配置!AC$1,FALSE))</f>
        <v>BOK:5</v>
      </c>
      <c r="N27" s="6" t="str">
        <f>IF($F27&lt;N$1,"",VLOOKUP($D27,支援配置!$AA:$AF,支援配置!AD$1,FALSE))</f>
        <v>COB:5</v>
      </c>
      <c r="O27" s="6" t="str">
        <f>IF($F27&lt;O$1,"",VLOOKUP($D27,支援配置!$AA:$AF,支援配置!AE$1,FALSE))</f>
        <v>DEF_P:10</v>
      </c>
      <c r="P27" s="6" t="str">
        <f>IF($F27&lt;P$1,"",VLOOKUP($D27,支援配置!$AA:$AF,支援配置!AF$1,FALSE))</f>
        <v/>
      </c>
      <c r="Q27" s="6" t="str">
        <f>_xlfn.IFNA(HLOOKUP(Q$1,IF({1;0},$G27:$K27,$L27:$P27),2,FALSE),"")</f>
        <v/>
      </c>
      <c r="R27" s="6" t="str">
        <f>_xlfn.IFNA(HLOOKUP(R$1,IF({1;0},$G27:$K27,$L27:$P27),2,FALSE),"")</f>
        <v/>
      </c>
      <c r="S27" s="6" t="str">
        <f>_xlfn.IFNA(HLOOKUP(S$1,IF({1;0},$G27:$K27,$L27:$P27),2,FALSE),"")</f>
        <v/>
      </c>
      <c r="T27" s="6" t="str">
        <f>_xlfn.IFNA(HLOOKUP(T$1,IF({1;0},$G27:$K27,$L27:$P27),2,FALSE),"")</f>
        <v>COB:5</v>
      </c>
      <c r="U27" s="6" t="str">
        <f>_xlfn.IFNA(HLOOKUP(U$1,IF({1;0},$G27:$K27,$L27:$P27),2,FALSE),"")</f>
        <v/>
      </c>
      <c r="V27" s="6" t="str">
        <f>_xlfn.IFNA(HLOOKUP(V$1,IF({1;0},$G27:$K27,$L27:$P27),2,FALSE),"")</f>
        <v>BOK:5</v>
      </c>
      <c r="W27" s="6" t="str">
        <f>_xlfn.IFNA(HLOOKUP(W$1,IF({1;0},$G27:$K27,$L27:$P27),2,FALSE),"")</f>
        <v>BOK:5</v>
      </c>
      <c r="X27" s="6" t="str">
        <f>_xlfn.IFNA(HLOOKUP(X$1,IF({1;0},$G27:$K27,$L27:$P27),2,FALSE),"")</f>
        <v>DEF_P:10</v>
      </c>
      <c r="Y27" s="6" t="str">
        <f>_xlfn.IFNA(HLOOKUP(Y$1,IF({1;0},$G27:$K27,$L27:$P27),2,FALSE),"")</f>
        <v/>
      </c>
    </row>
    <row r="28" spans="1:25" x14ac:dyDescent="0.15">
      <c r="A28" s="6">
        <v>20</v>
      </c>
      <c r="B28" s="6" t="str">
        <f>VLOOKUP(D28,映射!A:B,2,FALSE)</f>
        <v>吉拉</v>
      </c>
      <c r="C28" t="s">
        <v>343</v>
      </c>
      <c r="D28" s="6">
        <f t="shared" si="0"/>
        <v>25</v>
      </c>
      <c r="E28">
        <f t="shared" si="1"/>
        <v>6</v>
      </c>
      <c r="F28">
        <f t="shared" si="1"/>
        <v>5</v>
      </c>
      <c r="G28" s="6">
        <f>IF($F28&lt;G$1,"",VLOOKUP($D28,支援配置!$P:$U,支援配置!Q$1,FALSE))</f>
        <v>7</v>
      </c>
      <c r="H28" s="6">
        <f>IF($F28&lt;H$1,"",VLOOKUP($D28,支援配置!$P:$U,支援配置!R$1,FALSE))</f>
        <v>6</v>
      </c>
      <c r="I28" s="6">
        <f>IF($F28&lt;I$1,"",VLOOKUP($D28,支援配置!$P:$U,支援配置!S$1,FALSE))</f>
        <v>4</v>
      </c>
      <c r="J28" s="6">
        <f>IF($F28&lt;J$1,"",VLOOKUP($D28,支援配置!$P:$U,支援配置!T$1,FALSE))</f>
        <v>8</v>
      </c>
      <c r="K28" s="6">
        <f>IF($F28&lt;K$1,"",VLOOKUP($D28,支援配置!$P:$U,支援配置!U$1,FALSE))</f>
        <v>5</v>
      </c>
      <c r="L28" s="6" t="str">
        <f>IF($F28&lt;L$1,"",VLOOKUP($D28,支援配置!$AA:$AF,支援配置!AB$1,FALSE))</f>
        <v>BOK:5</v>
      </c>
      <c r="M28" s="6" t="str">
        <f>IF($F28&lt;M$1,"",VLOOKUP($D28,支援配置!$AA:$AF,支援配置!AC$1,FALSE))</f>
        <v>BOK:5</v>
      </c>
      <c r="N28" s="6" t="str">
        <f>IF($F28&lt;N$1,"",VLOOKUP($D28,支援配置!$AA:$AF,支援配置!AD$1,FALSE))</f>
        <v>COB:5</v>
      </c>
      <c r="O28" s="6" t="str">
        <f>IF($F28&lt;O$1,"",VLOOKUP($D28,支援配置!$AA:$AF,支援配置!AE$1,FALSE))</f>
        <v>DEF_P:10</v>
      </c>
      <c r="P28" s="6" t="str">
        <f>IF($F28&lt;P$1,"",VLOOKUP($D28,支援配置!$AA:$AF,支援配置!AF$1,FALSE))</f>
        <v>COB:5</v>
      </c>
      <c r="Q28" s="6" t="str">
        <f>_xlfn.IFNA(HLOOKUP(Q$1,IF({1;0},$G28:$K28,$L28:$P28),2,FALSE),"")</f>
        <v/>
      </c>
      <c r="R28" s="6" t="str">
        <f>_xlfn.IFNA(HLOOKUP(R$1,IF({1;0},$G28:$K28,$L28:$P28),2,FALSE),"")</f>
        <v/>
      </c>
      <c r="S28" s="6" t="str">
        <f>_xlfn.IFNA(HLOOKUP(S$1,IF({1;0},$G28:$K28,$L28:$P28),2,FALSE),"")</f>
        <v/>
      </c>
      <c r="T28" s="6" t="str">
        <f>_xlfn.IFNA(HLOOKUP(T$1,IF({1;0},$G28:$K28,$L28:$P28),2,FALSE),"")</f>
        <v>COB:5</v>
      </c>
      <c r="U28" s="6" t="str">
        <f>_xlfn.IFNA(HLOOKUP(U$1,IF({1;0},$G28:$K28,$L28:$P28),2,FALSE),"")</f>
        <v>COB:5</v>
      </c>
      <c r="V28" s="6" t="str">
        <f>_xlfn.IFNA(HLOOKUP(V$1,IF({1;0},$G28:$K28,$L28:$P28),2,FALSE),"")</f>
        <v>BOK:5</v>
      </c>
      <c r="W28" s="6" t="str">
        <f>_xlfn.IFNA(HLOOKUP(W$1,IF({1;0},$G28:$K28,$L28:$P28),2,FALSE),"")</f>
        <v>BOK:5</v>
      </c>
      <c r="X28" s="6" t="str">
        <f>_xlfn.IFNA(HLOOKUP(X$1,IF({1;0},$G28:$K28,$L28:$P28),2,FALSE),"")</f>
        <v>DEF_P:10</v>
      </c>
      <c r="Y28" s="6" t="str">
        <f>_xlfn.IFNA(HLOOKUP(Y$1,IF({1;0},$G28:$K28,$L28:$P28),2,FALSE),"")</f>
        <v/>
      </c>
    </row>
    <row r="29" spans="1:25" x14ac:dyDescent="0.15">
      <c r="A29" s="6">
        <v>21</v>
      </c>
      <c r="B29" s="6" t="str">
        <f>VLOOKUP(D29,映射!A:B,2,FALSE)</f>
        <v>修</v>
      </c>
      <c r="C29" t="s">
        <v>343</v>
      </c>
      <c r="D29" s="6">
        <f t="shared" si="0"/>
        <v>26</v>
      </c>
      <c r="E29">
        <f t="shared" si="1"/>
        <v>0</v>
      </c>
      <c r="F29">
        <f t="shared" si="1"/>
        <v>2</v>
      </c>
      <c r="G29" s="6">
        <f>IF($F29&lt;G$1,"",VLOOKUP($D29,支援配置!$P:$U,支援配置!Q$1,FALSE))</f>
        <v>5</v>
      </c>
      <c r="H29" s="6">
        <f>IF($F29&lt;H$1,"",VLOOKUP($D29,支援配置!$P:$U,支援配置!R$1,FALSE))</f>
        <v>4</v>
      </c>
      <c r="I29" s="6" t="str">
        <f>IF($F29&lt;I$1,"",VLOOKUP($D29,支援配置!$P:$U,支援配置!S$1,FALSE))</f>
        <v/>
      </c>
      <c r="J29" s="6" t="str">
        <f>IF($F29&lt;J$1,"",VLOOKUP($D29,支援配置!$P:$U,支援配置!T$1,FALSE))</f>
        <v/>
      </c>
      <c r="K29" s="6" t="str">
        <f>IF($F29&lt;K$1,"",VLOOKUP($D29,支援配置!$P:$U,支援配置!U$1,FALSE))</f>
        <v/>
      </c>
      <c r="L29" s="6" t="str">
        <f>IF($F29&lt;L$1,"",VLOOKUP($D29,支援配置!$AA:$AF,支援配置!AB$1,FALSE))</f>
        <v>PEN:5</v>
      </c>
      <c r="M29" s="6" t="str">
        <f>IF($F29&lt;M$1,"",VLOOKUP($D29,支援配置!$AA:$AF,支援配置!AC$1,FALSE))</f>
        <v>ATK_P:5</v>
      </c>
      <c r="N29" s="6" t="str">
        <f>IF($F29&lt;N$1,"",VLOOKUP($D29,支援配置!$AA:$AF,支援配置!AD$1,FALSE))</f>
        <v/>
      </c>
      <c r="O29" s="6" t="str">
        <f>IF($F29&lt;O$1,"",VLOOKUP($D29,支援配置!$AA:$AF,支援配置!AE$1,FALSE))</f>
        <v/>
      </c>
      <c r="P29" s="6" t="str">
        <f>IF($F29&lt;P$1,"",VLOOKUP($D29,支援配置!$AA:$AF,支援配置!AF$1,FALSE))</f>
        <v/>
      </c>
      <c r="Q29" s="6" t="str">
        <f>_xlfn.IFNA(HLOOKUP(Q$1,IF({1;0},$G29:$K29,$L29:$P29),2,FALSE),"")</f>
        <v/>
      </c>
      <c r="R29" s="6" t="str">
        <f>_xlfn.IFNA(HLOOKUP(R$1,IF({1;0},$G29:$K29,$L29:$P29),2,FALSE),"")</f>
        <v/>
      </c>
      <c r="S29" s="6" t="str">
        <f>_xlfn.IFNA(HLOOKUP(S$1,IF({1;0},$G29:$K29,$L29:$P29),2,FALSE),"")</f>
        <v/>
      </c>
      <c r="T29" s="6" t="str">
        <f>_xlfn.IFNA(HLOOKUP(T$1,IF({1;0},$G29:$K29,$L29:$P29),2,FALSE),"")</f>
        <v>ATK_P:5</v>
      </c>
      <c r="U29" s="6" t="str">
        <f>_xlfn.IFNA(HLOOKUP(U$1,IF({1;0},$G29:$K29,$L29:$P29),2,FALSE),"")</f>
        <v>PEN:5</v>
      </c>
      <c r="V29" s="6" t="str">
        <f>_xlfn.IFNA(HLOOKUP(V$1,IF({1;0},$G29:$K29,$L29:$P29),2,FALSE),"")</f>
        <v/>
      </c>
      <c r="W29" s="6" t="str">
        <f>_xlfn.IFNA(HLOOKUP(W$1,IF({1;0},$G29:$K29,$L29:$P29),2,FALSE),"")</f>
        <v/>
      </c>
      <c r="X29" s="6" t="str">
        <f>_xlfn.IFNA(HLOOKUP(X$1,IF({1;0},$G29:$K29,$L29:$P29),2,FALSE),"")</f>
        <v/>
      </c>
      <c r="Y29" s="6" t="str">
        <f>_xlfn.IFNA(HLOOKUP(Y$1,IF({1;0},$G29:$K29,$L29:$P29),2,FALSE),"")</f>
        <v/>
      </c>
    </row>
    <row r="30" spans="1:25" x14ac:dyDescent="0.15">
      <c r="A30" s="6">
        <v>22</v>
      </c>
      <c r="B30" s="6" t="str">
        <f>VLOOKUP(D30,映射!A:B,2,FALSE)</f>
        <v>修</v>
      </c>
      <c r="C30" t="s">
        <v>343</v>
      </c>
      <c r="D30" s="6">
        <f t="shared" si="0"/>
        <v>26</v>
      </c>
      <c r="E30">
        <f t="shared" si="1"/>
        <v>1</v>
      </c>
      <c r="F30">
        <f t="shared" si="1"/>
        <v>3</v>
      </c>
      <c r="G30" s="6">
        <f>IF($F30&lt;G$1,"",VLOOKUP($D30,支援配置!$P:$U,支援配置!Q$1,FALSE))</f>
        <v>5</v>
      </c>
      <c r="H30" s="6">
        <f>IF($F30&lt;H$1,"",VLOOKUP($D30,支援配置!$P:$U,支援配置!R$1,FALSE))</f>
        <v>4</v>
      </c>
      <c r="I30" s="6">
        <f>IF($F30&lt;I$1,"",VLOOKUP($D30,支援配置!$P:$U,支援配置!S$1,FALSE))</f>
        <v>8</v>
      </c>
      <c r="J30" s="6" t="str">
        <f>IF($F30&lt;J$1,"",VLOOKUP($D30,支援配置!$P:$U,支援配置!T$1,FALSE))</f>
        <v/>
      </c>
      <c r="K30" s="6" t="str">
        <f>IF($F30&lt;K$1,"",VLOOKUP($D30,支援配置!$P:$U,支援配置!U$1,FALSE))</f>
        <v/>
      </c>
      <c r="L30" s="6" t="str">
        <f>IF($F30&lt;L$1,"",VLOOKUP($D30,支援配置!$AA:$AF,支援配置!AB$1,FALSE))</f>
        <v>PEN:5</v>
      </c>
      <c r="M30" s="6" t="str">
        <f>IF($F30&lt;M$1,"",VLOOKUP($D30,支援配置!$AA:$AF,支援配置!AC$1,FALSE))</f>
        <v>ATK_P:5</v>
      </c>
      <c r="N30" s="6" t="str">
        <f>IF($F30&lt;N$1,"",VLOOKUP($D30,支援配置!$AA:$AF,支援配置!AD$1,FALSE))</f>
        <v>DEF_P:10</v>
      </c>
      <c r="O30" s="6" t="str">
        <f>IF($F30&lt;O$1,"",VLOOKUP($D30,支援配置!$AA:$AF,支援配置!AE$1,FALSE))</f>
        <v/>
      </c>
      <c r="P30" s="6" t="str">
        <f>IF($F30&lt;P$1,"",VLOOKUP($D30,支援配置!$AA:$AF,支援配置!AF$1,FALSE))</f>
        <v/>
      </c>
      <c r="Q30" s="6" t="str">
        <f>_xlfn.IFNA(HLOOKUP(Q$1,IF({1;0},$G30:$K30,$L30:$P30),2,FALSE),"")</f>
        <v/>
      </c>
      <c r="R30" s="6" t="str">
        <f>_xlfn.IFNA(HLOOKUP(R$1,IF({1;0},$G30:$K30,$L30:$P30),2,FALSE),"")</f>
        <v/>
      </c>
      <c r="S30" s="6" t="str">
        <f>_xlfn.IFNA(HLOOKUP(S$1,IF({1;0},$G30:$K30,$L30:$P30),2,FALSE),"")</f>
        <v/>
      </c>
      <c r="T30" s="6" t="str">
        <f>_xlfn.IFNA(HLOOKUP(T$1,IF({1;0},$G30:$K30,$L30:$P30),2,FALSE),"")</f>
        <v>ATK_P:5</v>
      </c>
      <c r="U30" s="6" t="str">
        <f>_xlfn.IFNA(HLOOKUP(U$1,IF({1;0},$G30:$K30,$L30:$P30),2,FALSE),"")</f>
        <v>PEN:5</v>
      </c>
      <c r="V30" s="6" t="str">
        <f>_xlfn.IFNA(HLOOKUP(V$1,IF({1;0},$G30:$K30,$L30:$P30),2,FALSE),"")</f>
        <v/>
      </c>
      <c r="W30" s="6" t="str">
        <f>_xlfn.IFNA(HLOOKUP(W$1,IF({1;0},$G30:$K30,$L30:$P30),2,FALSE),"")</f>
        <v/>
      </c>
      <c r="X30" s="6" t="str">
        <f>_xlfn.IFNA(HLOOKUP(X$1,IF({1;0},$G30:$K30,$L30:$P30),2,FALSE),"")</f>
        <v>DEF_P:10</v>
      </c>
      <c r="Y30" s="6" t="str">
        <f>_xlfn.IFNA(HLOOKUP(Y$1,IF({1;0},$G30:$K30,$L30:$P30),2,FALSE),"")</f>
        <v/>
      </c>
    </row>
    <row r="31" spans="1:25" x14ac:dyDescent="0.15">
      <c r="A31" s="6">
        <v>23</v>
      </c>
      <c r="B31" s="6" t="str">
        <f>VLOOKUP(D31,映射!A:B,2,FALSE)</f>
        <v>修</v>
      </c>
      <c r="C31" t="s">
        <v>343</v>
      </c>
      <c r="D31" s="6">
        <f t="shared" si="0"/>
        <v>26</v>
      </c>
      <c r="E31">
        <f t="shared" si="1"/>
        <v>3</v>
      </c>
      <c r="F31">
        <f t="shared" si="1"/>
        <v>4</v>
      </c>
      <c r="G31" s="6">
        <f>IF($F31&lt;G$1,"",VLOOKUP($D31,支援配置!$P:$U,支援配置!Q$1,FALSE))</f>
        <v>5</v>
      </c>
      <c r="H31" s="6">
        <f>IF($F31&lt;H$1,"",VLOOKUP($D31,支援配置!$P:$U,支援配置!R$1,FALSE))</f>
        <v>4</v>
      </c>
      <c r="I31" s="6">
        <f>IF($F31&lt;I$1,"",VLOOKUP($D31,支援配置!$P:$U,支援配置!S$1,FALSE))</f>
        <v>8</v>
      </c>
      <c r="J31" s="6">
        <f>IF($F31&lt;J$1,"",VLOOKUP($D31,支援配置!$P:$U,支援配置!T$1,FALSE))</f>
        <v>7</v>
      </c>
      <c r="K31" s="6" t="str">
        <f>IF($F31&lt;K$1,"",VLOOKUP($D31,支援配置!$P:$U,支援配置!U$1,FALSE))</f>
        <v/>
      </c>
      <c r="L31" s="6" t="str">
        <f>IF($F31&lt;L$1,"",VLOOKUP($D31,支援配置!$AA:$AF,支援配置!AB$1,FALSE))</f>
        <v>PEN:5</v>
      </c>
      <c r="M31" s="6" t="str">
        <f>IF($F31&lt;M$1,"",VLOOKUP($D31,支援配置!$AA:$AF,支援配置!AC$1,FALSE))</f>
        <v>ATK_P:5</v>
      </c>
      <c r="N31" s="6" t="str">
        <f>IF($F31&lt;N$1,"",VLOOKUP($D31,支援配置!$AA:$AF,支援配置!AD$1,FALSE))</f>
        <v>DEF_P:10</v>
      </c>
      <c r="O31" s="6" t="str">
        <f>IF($F31&lt;O$1,"",VLOOKUP($D31,支援配置!$AA:$AF,支援配置!AE$1,FALSE))</f>
        <v>PEN:5</v>
      </c>
      <c r="P31" s="6" t="str">
        <f>IF($F31&lt;P$1,"",VLOOKUP($D31,支援配置!$AA:$AF,支援配置!AF$1,FALSE))</f>
        <v/>
      </c>
      <c r="Q31" s="6" t="str">
        <f>_xlfn.IFNA(HLOOKUP(Q$1,IF({1;0},$G31:$K31,$L31:$P31),2,FALSE),"")</f>
        <v/>
      </c>
      <c r="R31" s="6" t="str">
        <f>_xlfn.IFNA(HLOOKUP(R$1,IF({1;0},$G31:$K31,$L31:$P31),2,FALSE),"")</f>
        <v/>
      </c>
      <c r="S31" s="6" t="str">
        <f>_xlfn.IFNA(HLOOKUP(S$1,IF({1;0},$G31:$K31,$L31:$P31),2,FALSE),"")</f>
        <v/>
      </c>
      <c r="T31" s="6" t="str">
        <f>_xlfn.IFNA(HLOOKUP(T$1,IF({1;0},$G31:$K31,$L31:$P31),2,FALSE),"")</f>
        <v>ATK_P:5</v>
      </c>
      <c r="U31" s="6" t="str">
        <f>_xlfn.IFNA(HLOOKUP(U$1,IF({1;0},$G31:$K31,$L31:$P31),2,FALSE),"")</f>
        <v>PEN:5</v>
      </c>
      <c r="V31" s="6" t="str">
        <f>_xlfn.IFNA(HLOOKUP(V$1,IF({1;0},$G31:$K31,$L31:$P31),2,FALSE),"")</f>
        <v/>
      </c>
      <c r="W31" s="6" t="str">
        <f>_xlfn.IFNA(HLOOKUP(W$1,IF({1;0},$G31:$K31,$L31:$P31),2,FALSE),"")</f>
        <v>PEN:5</v>
      </c>
      <c r="X31" s="6" t="str">
        <f>_xlfn.IFNA(HLOOKUP(X$1,IF({1;0},$G31:$K31,$L31:$P31),2,FALSE),"")</f>
        <v>DEF_P:10</v>
      </c>
      <c r="Y31" s="6" t="str">
        <f>_xlfn.IFNA(HLOOKUP(Y$1,IF({1;0},$G31:$K31,$L31:$P31),2,FALSE),"")</f>
        <v/>
      </c>
    </row>
    <row r="32" spans="1:25" x14ac:dyDescent="0.15">
      <c r="A32" s="6">
        <v>24</v>
      </c>
      <c r="B32" s="6" t="str">
        <f>VLOOKUP(D32,映射!A:B,2,FALSE)</f>
        <v>修</v>
      </c>
      <c r="C32" t="s">
        <v>343</v>
      </c>
      <c r="D32" s="6">
        <f t="shared" si="0"/>
        <v>26</v>
      </c>
      <c r="E32">
        <f t="shared" si="1"/>
        <v>6</v>
      </c>
      <c r="F32">
        <f t="shared" si="1"/>
        <v>5</v>
      </c>
      <c r="G32" s="6">
        <f>IF($F32&lt;G$1,"",VLOOKUP($D32,支援配置!$P:$U,支援配置!Q$1,FALSE))</f>
        <v>5</v>
      </c>
      <c r="H32" s="6">
        <f>IF($F32&lt;H$1,"",VLOOKUP($D32,支援配置!$P:$U,支援配置!R$1,FALSE))</f>
        <v>4</v>
      </c>
      <c r="I32" s="6">
        <f>IF($F32&lt;I$1,"",VLOOKUP($D32,支援配置!$P:$U,支援配置!S$1,FALSE))</f>
        <v>8</v>
      </c>
      <c r="J32" s="6">
        <f>IF($F32&lt;J$1,"",VLOOKUP($D32,支援配置!$P:$U,支援配置!T$1,FALSE))</f>
        <v>7</v>
      </c>
      <c r="K32" s="6">
        <f>IF($F32&lt;K$1,"",VLOOKUP($D32,支援配置!$P:$U,支援配置!U$1,FALSE))</f>
        <v>1</v>
      </c>
      <c r="L32" s="6" t="str">
        <f>IF($F32&lt;L$1,"",VLOOKUP($D32,支援配置!$AA:$AF,支援配置!AB$1,FALSE))</f>
        <v>PEN:5</v>
      </c>
      <c r="M32" s="6" t="str">
        <f>IF($F32&lt;M$1,"",VLOOKUP($D32,支援配置!$AA:$AF,支援配置!AC$1,FALSE))</f>
        <v>ATK_P:5</v>
      </c>
      <c r="N32" s="6" t="str">
        <f>IF($F32&lt;N$1,"",VLOOKUP($D32,支援配置!$AA:$AF,支援配置!AD$1,FALSE))</f>
        <v>DEF_P:10</v>
      </c>
      <c r="O32" s="6" t="str">
        <f>IF($F32&lt;O$1,"",VLOOKUP($D32,支援配置!$AA:$AF,支援配置!AE$1,FALSE))</f>
        <v>PEN:5</v>
      </c>
      <c r="P32" s="6" t="str">
        <f>IF($F32&lt;P$1,"",VLOOKUP($D32,支援配置!$AA:$AF,支援配置!AF$1,FALSE))</f>
        <v>CRI:5</v>
      </c>
      <c r="Q32" s="6" t="str">
        <f>_xlfn.IFNA(HLOOKUP(Q$1,IF({1;0},$G32:$K32,$L32:$P32),2,FALSE),"")</f>
        <v>CRI:5</v>
      </c>
      <c r="R32" s="6" t="str">
        <f>_xlfn.IFNA(HLOOKUP(R$1,IF({1;0},$G32:$K32,$L32:$P32),2,FALSE),"")</f>
        <v/>
      </c>
      <c r="S32" s="6" t="str">
        <f>_xlfn.IFNA(HLOOKUP(S$1,IF({1;0},$G32:$K32,$L32:$P32),2,FALSE),"")</f>
        <v/>
      </c>
      <c r="T32" s="6" t="str">
        <f>_xlfn.IFNA(HLOOKUP(T$1,IF({1;0},$G32:$K32,$L32:$P32),2,FALSE),"")</f>
        <v>ATK_P:5</v>
      </c>
      <c r="U32" s="6" t="str">
        <f>_xlfn.IFNA(HLOOKUP(U$1,IF({1;0},$G32:$K32,$L32:$P32),2,FALSE),"")</f>
        <v>PEN:5</v>
      </c>
      <c r="V32" s="6" t="str">
        <f>_xlfn.IFNA(HLOOKUP(V$1,IF({1;0},$G32:$K32,$L32:$P32),2,FALSE),"")</f>
        <v/>
      </c>
      <c r="W32" s="6" t="str">
        <f>_xlfn.IFNA(HLOOKUP(W$1,IF({1;0},$G32:$K32,$L32:$P32),2,FALSE),"")</f>
        <v>PEN:5</v>
      </c>
      <c r="X32" s="6" t="str">
        <f>_xlfn.IFNA(HLOOKUP(X$1,IF({1;0},$G32:$K32,$L32:$P32),2,FALSE),"")</f>
        <v>DEF_P:10</v>
      </c>
      <c r="Y32" s="6" t="str">
        <f>_xlfn.IFNA(HLOOKUP(Y$1,IF({1;0},$G32:$K32,$L32:$P32),2,FALSE),"")</f>
        <v/>
      </c>
    </row>
    <row r="33" spans="1:25" x14ac:dyDescent="0.15">
      <c r="A33" s="6">
        <v>25</v>
      </c>
      <c r="B33" s="6" t="str">
        <f>VLOOKUP(D33,映射!A:B,2,FALSE)</f>
        <v>贝蒂</v>
      </c>
      <c r="C33" t="s">
        <v>343</v>
      </c>
      <c r="D33" s="6">
        <f t="shared" si="0"/>
        <v>27</v>
      </c>
      <c r="E33">
        <f t="shared" si="1"/>
        <v>0</v>
      </c>
      <c r="F33">
        <f t="shared" si="1"/>
        <v>2</v>
      </c>
      <c r="G33" s="6">
        <f>IF($F33&lt;G$1,"",VLOOKUP($D33,支援配置!$P:$U,支援配置!Q$1,FALSE))</f>
        <v>7</v>
      </c>
      <c r="H33" s="6">
        <f>IF($F33&lt;H$1,"",VLOOKUP($D33,支援配置!$P:$U,支援配置!R$1,FALSE))</f>
        <v>6</v>
      </c>
      <c r="I33" s="6" t="str">
        <f>IF($F33&lt;I$1,"",VLOOKUP($D33,支援配置!$P:$U,支援配置!S$1,FALSE))</f>
        <v/>
      </c>
      <c r="J33" s="6" t="str">
        <f>IF($F33&lt;J$1,"",VLOOKUP($D33,支援配置!$P:$U,支援配置!T$1,FALSE))</f>
        <v/>
      </c>
      <c r="K33" s="6" t="str">
        <f>IF($F33&lt;K$1,"",VLOOKUP($D33,支援配置!$P:$U,支援配置!U$1,FALSE))</f>
        <v/>
      </c>
      <c r="L33" s="6" t="str">
        <f>IF($F33&lt;L$1,"",VLOOKUP($D33,支援配置!$AA:$AF,支援配置!AB$1,FALSE))</f>
        <v>BOK:5</v>
      </c>
      <c r="M33" s="6" t="str">
        <f>IF($F33&lt;M$1,"",VLOOKUP($D33,支援配置!$AA:$AF,支援配置!AC$1,FALSE))</f>
        <v>DEF_P:10</v>
      </c>
      <c r="N33" s="6" t="str">
        <f>IF($F33&lt;N$1,"",VLOOKUP($D33,支援配置!$AA:$AF,支援配置!AD$1,FALSE))</f>
        <v/>
      </c>
      <c r="O33" s="6" t="str">
        <f>IF($F33&lt;O$1,"",VLOOKUP($D33,支援配置!$AA:$AF,支援配置!AE$1,FALSE))</f>
        <v/>
      </c>
      <c r="P33" s="6" t="str">
        <f>IF($F33&lt;P$1,"",VLOOKUP($D33,支援配置!$AA:$AF,支援配置!AF$1,FALSE))</f>
        <v/>
      </c>
      <c r="Q33" s="6" t="str">
        <f>_xlfn.IFNA(HLOOKUP(Q$1,IF({1;0},$G33:$K33,$L33:$P33),2,FALSE),"")</f>
        <v/>
      </c>
      <c r="R33" s="6" t="str">
        <f>_xlfn.IFNA(HLOOKUP(R$1,IF({1;0},$G33:$K33,$L33:$P33),2,FALSE),"")</f>
        <v/>
      </c>
      <c r="S33" s="6" t="str">
        <f>_xlfn.IFNA(HLOOKUP(S$1,IF({1;0},$G33:$K33,$L33:$P33),2,FALSE),"")</f>
        <v/>
      </c>
      <c r="T33" s="6" t="str">
        <f>_xlfn.IFNA(HLOOKUP(T$1,IF({1;0},$G33:$K33,$L33:$P33),2,FALSE),"")</f>
        <v/>
      </c>
      <c r="U33" s="6" t="str">
        <f>_xlfn.IFNA(HLOOKUP(U$1,IF({1;0},$G33:$K33,$L33:$P33),2,FALSE),"")</f>
        <v/>
      </c>
      <c r="V33" s="6" t="str">
        <f>_xlfn.IFNA(HLOOKUP(V$1,IF({1;0},$G33:$K33,$L33:$P33),2,FALSE),"")</f>
        <v>DEF_P:10</v>
      </c>
      <c r="W33" s="6" t="str">
        <f>_xlfn.IFNA(HLOOKUP(W$1,IF({1;0},$G33:$K33,$L33:$P33),2,FALSE),"")</f>
        <v>BOK:5</v>
      </c>
      <c r="X33" s="6" t="str">
        <f>_xlfn.IFNA(HLOOKUP(X$1,IF({1;0},$G33:$K33,$L33:$P33),2,FALSE),"")</f>
        <v/>
      </c>
      <c r="Y33" s="6" t="str">
        <f>_xlfn.IFNA(HLOOKUP(Y$1,IF({1;0},$G33:$K33,$L33:$P33),2,FALSE),"")</f>
        <v/>
      </c>
    </row>
    <row r="34" spans="1:25" x14ac:dyDescent="0.15">
      <c r="A34" s="6">
        <v>26</v>
      </c>
      <c r="B34" s="6" t="str">
        <f>VLOOKUP(D34,映射!A:B,2,FALSE)</f>
        <v>贝蒂</v>
      </c>
      <c r="C34" t="s">
        <v>343</v>
      </c>
      <c r="D34" s="6">
        <f t="shared" si="0"/>
        <v>27</v>
      </c>
      <c r="E34">
        <f t="shared" si="1"/>
        <v>1</v>
      </c>
      <c r="F34">
        <f t="shared" si="1"/>
        <v>3</v>
      </c>
      <c r="G34" s="6">
        <f>IF($F34&lt;G$1,"",VLOOKUP($D34,支援配置!$P:$U,支援配置!Q$1,FALSE))</f>
        <v>7</v>
      </c>
      <c r="H34" s="6">
        <f>IF($F34&lt;H$1,"",VLOOKUP($D34,支援配置!$P:$U,支援配置!R$1,FALSE))</f>
        <v>6</v>
      </c>
      <c r="I34" s="6">
        <f>IF($F34&lt;I$1,"",VLOOKUP($D34,支援配置!$P:$U,支援配置!S$1,FALSE))</f>
        <v>2</v>
      </c>
      <c r="J34" s="6" t="str">
        <f>IF($F34&lt;J$1,"",VLOOKUP($D34,支援配置!$P:$U,支援配置!T$1,FALSE))</f>
        <v/>
      </c>
      <c r="K34" s="6" t="str">
        <f>IF($F34&lt;K$1,"",VLOOKUP($D34,支援配置!$P:$U,支援配置!U$1,FALSE))</f>
        <v/>
      </c>
      <c r="L34" s="6" t="str">
        <f>IF($F34&lt;L$1,"",VLOOKUP($D34,支援配置!$AA:$AF,支援配置!AB$1,FALSE))</f>
        <v>BOK:5</v>
      </c>
      <c r="M34" s="6" t="str">
        <f>IF($F34&lt;M$1,"",VLOOKUP($D34,支援配置!$AA:$AF,支援配置!AC$1,FALSE))</f>
        <v>DEF_P:10</v>
      </c>
      <c r="N34" s="6" t="str">
        <f>IF($F34&lt;N$1,"",VLOOKUP($D34,支援配置!$AA:$AF,支援配置!AD$1,FALSE))</f>
        <v>TUF:5</v>
      </c>
      <c r="O34" s="6" t="str">
        <f>IF($F34&lt;O$1,"",VLOOKUP($D34,支援配置!$AA:$AF,支援配置!AE$1,FALSE))</f>
        <v/>
      </c>
      <c r="P34" s="6" t="str">
        <f>IF($F34&lt;P$1,"",VLOOKUP($D34,支援配置!$AA:$AF,支援配置!AF$1,FALSE))</f>
        <v/>
      </c>
      <c r="Q34" s="6" t="str">
        <f>_xlfn.IFNA(HLOOKUP(Q$1,IF({1;0},$G34:$K34,$L34:$P34),2,FALSE),"")</f>
        <v/>
      </c>
      <c r="R34" s="6" t="str">
        <f>_xlfn.IFNA(HLOOKUP(R$1,IF({1;0},$G34:$K34,$L34:$P34),2,FALSE),"")</f>
        <v>TUF:5</v>
      </c>
      <c r="S34" s="6" t="str">
        <f>_xlfn.IFNA(HLOOKUP(S$1,IF({1;0},$G34:$K34,$L34:$P34),2,FALSE),"")</f>
        <v/>
      </c>
      <c r="T34" s="6" t="str">
        <f>_xlfn.IFNA(HLOOKUP(T$1,IF({1;0},$G34:$K34,$L34:$P34),2,FALSE),"")</f>
        <v/>
      </c>
      <c r="U34" s="6" t="str">
        <f>_xlfn.IFNA(HLOOKUP(U$1,IF({1;0},$G34:$K34,$L34:$P34),2,FALSE),"")</f>
        <v/>
      </c>
      <c r="V34" s="6" t="str">
        <f>_xlfn.IFNA(HLOOKUP(V$1,IF({1;0},$G34:$K34,$L34:$P34),2,FALSE),"")</f>
        <v>DEF_P:10</v>
      </c>
      <c r="W34" s="6" t="str">
        <f>_xlfn.IFNA(HLOOKUP(W$1,IF({1;0},$G34:$K34,$L34:$P34),2,FALSE),"")</f>
        <v>BOK:5</v>
      </c>
      <c r="X34" s="6" t="str">
        <f>_xlfn.IFNA(HLOOKUP(X$1,IF({1;0},$G34:$K34,$L34:$P34),2,FALSE),"")</f>
        <v/>
      </c>
      <c r="Y34" s="6" t="str">
        <f>_xlfn.IFNA(HLOOKUP(Y$1,IF({1;0},$G34:$K34,$L34:$P34),2,FALSE),"")</f>
        <v/>
      </c>
    </row>
    <row r="35" spans="1:25" x14ac:dyDescent="0.15">
      <c r="A35" s="6">
        <v>27</v>
      </c>
      <c r="B35" s="6" t="str">
        <f>VLOOKUP(D35,映射!A:B,2,FALSE)</f>
        <v>贝蒂</v>
      </c>
      <c r="C35" t="s">
        <v>343</v>
      </c>
      <c r="D35" s="6">
        <f t="shared" si="0"/>
        <v>27</v>
      </c>
      <c r="E35">
        <f t="shared" si="1"/>
        <v>3</v>
      </c>
      <c r="F35">
        <f t="shared" si="1"/>
        <v>4</v>
      </c>
      <c r="G35" s="6">
        <f>IF($F35&lt;G$1,"",VLOOKUP($D35,支援配置!$P:$U,支援配置!Q$1,FALSE))</f>
        <v>7</v>
      </c>
      <c r="H35" s="6">
        <f>IF($F35&lt;H$1,"",VLOOKUP($D35,支援配置!$P:$U,支援配置!R$1,FALSE))</f>
        <v>6</v>
      </c>
      <c r="I35" s="6">
        <f>IF($F35&lt;I$1,"",VLOOKUP($D35,支援配置!$P:$U,支援配置!S$1,FALSE))</f>
        <v>2</v>
      </c>
      <c r="J35" s="6">
        <f>IF($F35&lt;J$1,"",VLOOKUP($D35,支援配置!$P:$U,支援配置!T$1,FALSE))</f>
        <v>8</v>
      </c>
      <c r="K35" s="6" t="str">
        <f>IF($F35&lt;K$1,"",VLOOKUP($D35,支援配置!$P:$U,支援配置!U$1,FALSE))</f>
        <v/>
      </c>
      <c r="L35" s="6" t="str">
        <f>IF($F35&lt;L$1,"",VLOOKUP($D35,支援配置!$AA:$AF,支援配置!AB$1,FALSE))</f>
        <v>BOK:5</v>
      </c>
      <c r="M35" s="6" t="str">
        <f>IF($F35&lt;M$1,"",VLOOKUP($D35,支援配置!$AA:$AF,支援配置!AC$1,FALSE))</f>
        <v>DEF_P:10</v>
      </c>
      <c r="N35" s="6" t="str">
        <f>IF($F35&lt;N$1,"",VLOOKUP($D35,支援配置!$AA:$AF,支援配置!AD$1,FALSE))</f>
        <v>TUF:5</v>
      </c>
      <c r="O35" s="6" t="str">
        <f>IF($F35&lt;O$1,"",VLOOKUP($D35,支援配置!$AA:$AF,支援配置!AE$1,FALSE))</f>
        <v>ATK_P:5</v>
      </c>
      <c r="P35" s="6" t="str">
        <f>IF($F35&lt;P$1,"",VLOOKUP($D35,支援配置!$AA:$AF,支援配置!AF$1,FALSE))</f>
        <v/>
      </c>
      <c r="Q35" s="6" t="str">
        <f>_xlfn.IFNA(HLOOKUP(Q$1,IF({1;0},$G35:$K35,$L35:$P35),2,FALSE),"")</f>
        <v/>
      </c>
      <c r="R35" s="6" t="str">
        <f>_xlfn.IFNA(HLOOKUP(R$1,IF({1;0},$G35:$K35,$L35:$P35),2,FALSE),"")</f>
        <v>TUF:5</v>
      </c>
      <c r="S35" s="6" t="str">
        <f>_xlfn.IFNA(HLOOKUP(S$1,IF({1;0},$G35:$K35,$L35:$P35),2,FALSE),"")</f>
        <v/>
      </c>
      <c r="T35" s="6" t="str">
        <f>_xlfn.IFNA(HLOOKUP(T$1,IF({1;0},$G35:$K35,$L35:$P35),2,FALSE),"")</f>
        <v/>
      </c>
      <c r="U35" s="6" t="str">
        <f>_xlfn.IFNA(HLOOKUP(U$1,IF({1;0},$G35:$K35,$L35:$P35),2,FALSE),"")</f>
        <v/>
      </c>
      <c r="V35" s="6" t="str">
        <f>_xlfn.IFNA(HLOOKUP(V$1,IF({1;0},$G35:$K35,$L35:$P35),2,FALSE),"")</f>
        <v>DEF_P:10</v>
      </c>
      <c r="W35" s="6" t="str">
        <f>_xlfn.IFNA(HLOOKUP(W$1,IF({1;0},$G35:$K35,$L35:$P35),2,FALSE),"")</f>
        <v>BOK:5</v>
      </c>
      <c r="X35" s="6" t="str">
        <f>_xlfn.IFNA(HLOOKUP(X$1,IF({1;0},$G35:$K35,$L35:$P35),2,FALSE),"")</f>
        <v>ATK_P:5</v>
      </c>
      <c r="Y35" s="6" t="str">
        <f>_xlfn.IFNA(HLOOKUP(Y$1,IF({1;0},$G35:$K35,$L35:$P35),2,FALSE),"")</f>
        <v/>
      </c>
    </row>
    <row r="36" spans="1:25" x14ac:dyDescent="0.15">
      <c r="A36" s="6">
        <v>28</v>
      </c>
      <c r="B36" s="6" t="str">
        <f>VLOOKUP(D36,映射!A:B,2,FALSE)</f>
        <v>贝蒂</v>
      </c>
      <c r="C36" t="s">
        <v>343</v>
      </c>
      <c r="D36" s="6">
        <f t="shared" si="0"/>
        <v>27</v>
      </c>
      <c r="E36">
        <f t="shared" si="1"/>
        <v>6</v>
      </c>
      <c r="F36">
        <f t="shared" si="1"/>
        <v>5</v>
      </c>
      <c r="G36" s="6">
        <f>IF($F36&lt;G$1,"",VLOOKUP($D36,支援配置!$P:$U,支援配置!Q$1,FALSE))</f>
        <v>7</v>
      </c>
      <c r="H36" s="6">
        <f>IF($F36&lt;H$1,"",VLOOKUP($D36,支援配置!$P:$U,支援配置!R$1,FALSE))</f>
        <v>6</v>
      </c>
      <c r="I36" s="6">
        <f>IF($F36&lt;I$1,"",VLOOKUP($D36,支援配置!$P:$U,支援配置!S$1,FALSE))</f>
        <v>2</v>
      </c>
      <c r="J36" s="6">
        <f>IF($F36&lt;J$1,"",VLOOKUP($D36,支援配置!$P:$U,支援配置!T$1,FALSE))</f>
        <v>8</v>
      </c>
      <c r="K36" s="6">
        <f>IF($F36&lt;K$1,"",VLOOKUP($D36,支援配置!$P:$U,支援配置!U$1,FALSE))</f>
        <v>1</v>
      </c>
      <c r="L36" s="6" t="str">
        <f>IF($F36&lt;L$1,"",VLOOKUP($D36,支援配置!$AA:$AF,支援配置!AB$1,FALSE))</f>
        <v>BOK:5</v>
      </c>
      <c r="M36" s="6" t="str">
        <f>IF($F36&lt;M$1,"",VLOOKUP($D36,支援配置!$AA:$AF,支援配置!AC$1,FALSE))</f>
        <v>DEF_P:10</v>
      </c>
      <c r="N36" s="6" t="str">
        <f>IF($F36&lt;N$1,"",VLOOKUP($D36,支援配置!$AA:$AF,支援配置!AD$1,FALSE))</f>
        <v>TUF:5</v>
      </c>
      <c r="O36" s="6" t="str">
        <f>IF($F36&lt;O$1,"",VLOOKUP($D36,支援配置!$AA:$AF,支援配置!AE$1,FALSE))</f>
        <v>ATK_P:5</v>
      </c>
      <c r="P36" s="6" t="str">
        <f>IF($F36&lt;P$1,"",VLOOKUP($D36,支援配置!$AA:$AF,支援配置!AF$1,FALSE))</f>
        <v>PEN:5</v>
      </c>
      <c r="Q36" s="6" t="str">
        <f>_xlfn.IFNA(HLOOKUP(Q$1,IF({1;0},$G36:$K36,$L36:$P36),2,FALSE),"")</f>
        <v>PEN:5</v>
      </c>
      <c r="R36" s="6" t="str">
        <f>_xlfn.IFNA(HLOOKUP(R$1,IF({1;0},$G36:$K36,$L36:$P36),2,FALSE),"")</f>
        <v>TUF:5</v>
      </c>
      <c r="S36" s="6" t="str">
        <f>_xlfn.IFNA(HLOOKUP(S$1,IF({1;0},$G36:$K36,$L36:$P36),2,FALSE),"")</f>
        <v/>
      </c>
      <c r="T36" s="6" t="str">
        <f>_xlfn.IFNA(HLOOKUP(T$1,IF({1;0},$G36:$K36,$L36:$P36),2,FALSE),"")</f>
        <v/>
      </c>
      <c r="U36" s="6" t="str">
        <f>_xlfn.IFNA(HLOOKUP(U$1,IF({1;0},$G36:$K36,$L36:$P36),2,FALSE),"")</f>
        <v/>
      </c>
      <c r="V36" s="6" t="str">
        <f>_xlfn.IFNA(HLOOKUP(V$1,IF({1;0},$G36:$K36,$L36:$P36),2,FALSE),"")</f>
        <v>DEF_P:10</v>
      </c>
      <c r="W36" s="6" t="str">
        <f>_xlfn.IFNA(HLOOKUP(W$1,IF({1;0},$G36:$K36,$L36:$P36),2,FALSE),"")</f>
        <v>BOK:5</v>
      </c>
      <c r="X36" s="6" t="str">
        <f>_xlfn.IFNA(HLOOKUP(X$1,IF({1;0},$G36:$K36,$L36:$P36),2,FALSE),"")</f>
        <v>ATK_P:5</v>
      </c>
      <c r="Y36" s="6" t="str">
        <f>_xlfn.IFNA(HLOOKUP(Y$1,IF({1;0},$G36:$K36,$L36:$P36),2,FALSE),"")</f>
        <v/>
      </c>
    </row>
    <row r="37" spans="1:25" x14ac:dyDescent="0.15">
      <c r="A37" s="6">
        <v>29</v>
      </c>
      <c r="B37" s="6" t="str">
        <f>VLOOKUP(D37,映射!A:B,2,FALSE)</f>
        <v>伊芙</v>
      </c>
      <c r="C37" t="s">
        <v>343</v>
      </c>
      <c r="D37" s="6">
        <f t="shared" si="0"/>
        <v>28</v>
      </c>
      <c r="E37">
        <f t="shared" si="1"/>
        <v>0</v>
      </c>
      <c r="F37">
        <f t="shared" si="1"/>
        <v>2</v>
      </c>
      <c r="G37" s="6">
        <f>IF($F37&lt;G$1,"",VLOOKUP($D37,支援配置!$P:$U,支援配置!Q$1,FALSE))</f>
        <v>2</v>
      </c>
      <c r="H37" s="6">
        <f>IF($F37&lt;H$1,"",VLOOKUP($D37,支援配置!$P:$U,支援配置!R$1,FALSE))</f>
        <v>4</v>
      </c>
      <c r="I37" s="6" t="str">
        <f>IF($F37&lt;I$1,"",VLOOKUP($D37,支援配置!$P:$U,支援配置!S$1,FALSE))</f>
        <v/>
      </c>
      <c r="J37" s="6" t="str">
        <f>IF($F37&lt;J$1,"",VLOOKUP($D37,支援配置!$P:$U,支援配置!T$1,FALSE))</f>
        <v/>
      </c>
      <c r="K37" s="6" t="str">
        <f>IF($F37&lt;K$1,"",VLOOKUP($D37,支援配置!$P:$U,支援配置!U$1,FALSE))</f>
        <v/>
      </c>
      <c r="L37" s="6" t="str">
        <f>IF($F37&lt;L$1,"",VLOOKUP($D37,支援配置!$AA:$AF,支援配置!AB$1,FALSE))</f>
        <v>MIS:5</v>
      </c>
      <c r="M37" s="6" t="str">
        <f>IF($F37&lt;M$1,"",VLOOKUP($D37,支援配置!$AA:$AF,支援配置!AC$1,FALSE))</f>
        <v>COB:5</v>
      </c>
      <c r="N37" s="6" t="str">
        <f>IF($F37&lt;N$1,"",VLOOKUP($D37,支援配置!$AA:$AF,支援配置!AD$1,FALSE))</f>
        <v/>
      </c>
      <c r="O37" s="6" t="str">
        <f>IF($F37&lt;O$1,"",VLOOKUP($D37,支援配置!$AA:$AF,支援配置!AE$1,FALSE))</f>
        <v/>
      </c>
      <c r="P37" s="6" t="str">
        <f>IF($F37&lt;P$1,"",VLOOKUP($D37,支援配置!$AA:$AF,支援配置!AF$1,FALSE))</f>
        <v/>
      </c>
      <c r="Q37" s="6" t="str">
        <f>_xlfn.IFNA(HLOOKUP(Q$1,IF({1;0},$G37:$K37,$L37:$P37),2,FALSE),"")</f>
        <v/>
      </c>
      <c r="R37" s="6" t="str">
        <f>_xlfn.IFNA(HLOOKUP(R$1,IF({1;0},$G37:$K37,$L37:$P37),2,FALSE),"")</f>
        <v>MIS:5</v>
      </c>
      <c r="S37" s="6" t="str">
        <f>_xlfn.IFNA(HLOOKUP(S$1,IF({1;0},$G37:$K37,$L37:$P37),2,FALSE),"")</f>
        <v/>
      </c>
      <c r="T37" s="6" t="str">
        <f>_xlfn.IFNA(HLOOKUP(T$1,IF({1;0},$G37:$K37,$L37:$P37),2,FALSE),"")</f>
        <v>COB:5</v>
      </c>
      <c r="U37" s="6" t="str">
        <f>_xlfn.IFNA(HLOOKUP(U$1,IF({1;0},$G37:$K37,$L37:$P37),2,FALSE),"")</f>
        <v/>
      </c>
      <c r="V37" s="6" t="str">
        <f>_xlfn.IFNA(HLOOKUP(V$1,IF({1;0},$G37:$K37,$L37:$P37),2,FALSE),"")</f>
        <v/>
      </c>
      <c r="W37" s="6" t="str">
        <f>_xlfn.IFNA(HLOOKUP(W$1,IF({1;0},$G37:$K37,$L37:$P37),2,FALSE),"")</f>
        <v/>
      </c>
      <c r="X37" s="6" t="str">
        <f>_xlfn.IFNA(HLOOKUP(X$1,IF({1;0},$G37:$K37,$L37:$P37),2,FALSE),"")</f>
        <v/>
      </c>
      <c r="Y37" s="6" t="str">
        <f>_xlfn.IFNA(HLOOKUP(Y$1,IF({1;0},$G37:$K37,$L37:$P37),2,FALSE),"")</f>
        <v/>
      </c>
    </row>
    <row r="38" spans="1:25" x14ac:dyDescent="0.15">
      <c r="A38" s="6">
        <v>30</v>
      </c>
      <c r="B38" s="6" t="str">
        <f>VLOOKUP(D38,映射!A:B,2,FALSE)</f>
        <v>伊芙</v>
      </c>
      <c r="C38" t="s">
        <v>343</v>
      </c>
      <c r="D38" s="6">
        <f t="shared" si="0"/>
        <v>28</v>
      </c>
      <c r="E38">
        <f t="shared" si="1"/>
        <v>1</v>
      </c>
      <c r="F38">
        <f t="shared" si="1"/>
        <v>3</v>
      </c>
      <c r="G38" s="6">
        <f>IF($F38&lt;G$1,"",VLOOKUP($D38,支援配置!$P:$U,支援配置!Q$1,FALSE))</f>
        <v>2</v>
      </c>
      <c r="H38" s="6">
        <f>IF($F38&lt;H$1,"",VLOOKUP($D38,支援配置!$P:$U,支援配置!R$1,FALSE))</f>
        <v>4</v>
      </c>
      <c r="I38" s="6">
        <f>IF($F38&lt;I$1,"",VLOOKUP($D38,支援配置!$P:$U,支援配置!S$1,FALSE))</f>
        <v>1</v>
      </c>
      <c r="J38" s="6" t="str">
        <f>IF($F38&lt;J$1,"",VLOOKUP($D38,支援配置!$P:$U,支援配置!T$1,FALSE))</f>
        <v/>
      </c>
      <c r="K38" s="6" t="str">
        <f>IF($F38&lt;K$1,"",VLOOKUP($D38,支援配置!$P:$U,支援配置!U$1,FALSE))</f>
        <v/>
      </c>
      <c r="L38" s="6" t="str">
        <f>IF($F38&lt;L$1,"",VLOOKUP($D38,支援配置!$AA:$AF,支援配置!AB$1,FALSE))</f>
        <v>MIS:5</v>
      </c>
      <c r="M38" s="6" t="str">
        <f>IF($F38&lt;M$1,"",VLOOKUP($D38,支援配置!$AA:$AF,支援配置!AC$1,FALSE))</f>
        <v>COB:5</v>
      </c>
      <c r="N38" s="6" t="str">
        <f>IF($F38&lt;N$1,"",VLOOKUP($D38,支援配置!$AA:$AF,支援配置!AD$1,FALSE))</f>
        <v>BOK:5</v>
      </c>
      <c r="O38" s="6" t="str">
        <f>IF($F38&lt;O$1,"",VLOOKUP($D38,支援配置!$AA:$AF,支援配置!AE$1,FALSE))</f>
        <v/>
      </c>
      <c r="P38" s="6" t="str">
        <f>IF($F38&lt;P$1,"",VLOOKUP($D38,支援配置!$AA:$AF,支援配置!AF$1,FALSE))</f>
        <v/>
      </c>
      <c r="Q38" s="6" t="str">
        <f>_xlfn.IFNA(HLOOKUP(Q$1,IF({1;0},$G38:$K38,$L38:$P38),2,FALSE),"")</f>
        <v>BOK:5</v>
      </c>
      <c r="R38" s="6" t="str">
        <f>_xlfn.IFNA(HLOOKUP(R$1,IF({1;0},$G38:$K38,$L38:$P38),2,FALSE),"")</f>
        <v>MIS:5</v>
      </c>
      <c r="S38" s="6" t="str">
        <f>_xlfn.IFNA(HLOOKUP(S$1,IF({1;0},$G38:$K38,$L38:$P38),2,FALSE),"")</f>
        <v/>
      </c>
      <c r="T38" s="6" t="str">
        <f>_xlfn.IFNA(HLOOKUP(T$1,IF({1;0},$G38:$K38,$L38:$P38),2,FALSE),"")</f>
        <v>COB:5</v>
      </c>
      <c r="U38" s="6" t="str">
        <f>_xlfn.IFNA(HLOOKUP(U$1,IF({1;0},$G38:$K38,$L38:$P38),2,FALSE),"")</f>
        <v/>
      </c>
      <c r="V38" s="6" t="str">
        <f>_xlfn.IFNA(HLOOKUP(V$1,IF({1;0},$G38:$K38,$L38:$P38),2,FALSE),"")</f>
        <v/>
      </c>
      <c r="W38" s="6" t="str">
        <f>_xlfn.IFNA(HLOOKUP(W$1,IF({1;0},$G38:$K38,$L38:$P38),2,FALSE),"")</f>
        <v/>
      </c>
      <c r="X38" s="6" t="str">
        <f>_xlfn.IFNA(HLOOKUP(X$1,IF({1;0},$G38:$K38,$L38:$P38),2,FALSE),"")</f>
        <v/>
      </c>
      <c r="Y38" s="6" t="str">
        <f>_xlfn.IFNA(HLOOKUP(Y$1,IF({1;0},$G38:$K38,$L38:$P38),2,FALSE),"")</f>
        <v/>
      </c>
    </row>
    <row r="39" spans="1:25" x14ac:dyDescent="0.15">
      <c r="A39" s="6">
        <v>31</v>
      </c>
      <c r="B39" s="6" t="str">
        <f>VLOOKUP(D39,映射!A:B,2,FALSE)</f>
        <v>伊芙</v>
      </c>
      <c r="C39" t="s">
        <v>343</v>
      </c>
      <c r="D39" s="6">
        <f t="shared" si="0"/>
        <v>28</v>
      </c>
      <c r="E39">
        <f t="shared" si="1"/>
        <v>3</v>
      </c>
      <c r="F39">
        <f t="shared" si="1"/>
        <v>4</v>
      </c>
      <c r="G39" s="6">
        <f>IF($F39&lt;G$1,"",VLOOKUP($D39,支援配置!$P:$U,支援配置!Q$1,FALSE))</f>
        <v>2</v>
      </c>
      <c r="H39" s="6">
        <f>IF($F39&lt;H$1,"",VLOOKUP($D39,支援配置!$P:$U,支援配置!R$1,FALSE))</f>
        <v>4</v>
      </c>
      <c r="I39" s="6">
        <f>IF($F39&lt;I$1,"",VLOOKUP($D39,支援配置!$P:$U,支援配置!S$1,FALSE))</f>
        <v>1</v>
      </c>
      <c r="J39" s="6">
        <f>IF($F39&lt;J$1,"",VLOOKUP($D39,支援配置!$P:$U,支援配置!T$1,FALSE))</f>
        <v>6</v>
      </c>
      <c r="K39" s="6" t="str">
        <f>IF($F39&lt;K$1,"",VLOOKUP($D39,支援配置!$P:$U,支援配置!U$1,FALSE))</f>
        <v/>
      </c>
      <c r="L39" s="6" t="str">
        <f>IF($F39&lt;L$1,"",VLOOKUP($D39,支援配置!$AA:$AF,支援配置!AB$1,FALSE))</f>
        <v>MIS:5</v>
      </c>
      <c r="M39" s="6" t="str">
        <f>IF($F39&lt;M$1,"",VLOOKUP($D39,支援配置!$AA:$AF,支援配置!AC$1,FALSE))</f>
        <v>COB:5</v>
      </c>
      <c r="N39" s="6" t="str">
        <f>IF($F39&lt;N$1,"",VLOOKUP($D39,支援配置!$AA:$AF,支援配置!AD$1,FALSE))</f>
        <v>BOK:5</v>
      </c>
      <c r="O39" s="6" t="str">
        <f>IF($F39&lt;O$1,"",VLOOKUP($D39,支援配置!$AA:$AF,支援配置!AE$1,FALSE))</f>
        <v>BOK:5</v>
      </c>
      <c r="P39" s="6" t="str">
        <f>IF($F39&lt;P$1,"",VLOOKUP($D39,支援配置!$AA:$AF,支援配置!AF$1,FALSE))</f>
        <v/>
      </c>
      <c r="Q39" s="6" t="str">
        <f>_xlfn.IFNA(HLOOKUP(Q$1,IF({1;0},$G39:$K39,$L39:$P39),2,FALSE),"")</f>
        <v>BOK:5</v>
      </c>
      <c r="R39" s="6" t="str">
        <f>_xlfn.IFNA(HLOOKUP(R$1,IF({1;0},$G39:$K39,$L39:$P39),2,FALSE),"")</f>
        <v>MIS:5</v>
      </c>
      <c r="S39" s="6" t="str">
        <f>_xlfn.IFNA(HLOOKUP(S$1,IF({1;0},$G39:$K39,$L39:$P39),2,FALSE),"")</f>
        <v/>
      </c>
      <c r="T39" s="6" t="str">
        <f>_xlfn.IFNA(HLOOKUP(T$1,IF({1;0},$G39:$K39,$L39:$P39),2,FALSE),"")</f>
        <v>COB:5</v>
      </c>
      <c r="U39" s="6" t="str">
        <f>_xlfn.IFNA(HLOOKUP(U$1,IF({1;0},$G39:$K39,$L39:$P39),2,FALSE),"")</f>
        <v/>
      </c>
      <c r="V39" s="6" t="str">
        <f>_xlfn.IFNA(HLOOKUP(V$1,IF({1;0},$G39:$K39,$L39:$P39),2,FALSE),"")</f>
        <v>BOK:5</v>
      </c>
      <c r="W39" s="6" t="str">
        <f>_xlfn.IFNA(HLOOKUP(W$1,IF({1;0},$G39:$K39,$L39:$P39),2,FALSE),"")</f>
        <v/>
      </c>
      <c r="X39" s="6" t="str">
        <f>_xlfn.IFNA(HLOOKUP(X$1,IF({1;0},$G39:$K39,$L39:$P39),2,FALSE),"")</f>
        <v/>
      </c>
      <c r="Y39" s="6" t="str">
        <f>_xlfn.IFNA(HLOOKUP(Y$1,IF({1;0},$G39:$K39,$L39:$P39),2,FALSE),"")</f>
        <v/>
      </c>
    </row>
    <row r="40" spans="1:25" x14ac:dyDescent="0.15">
      <c r="A40" s="6">
        <v>32</v>
      </c>
      <c r="B40" s="6" t="str">
        <f>VLOOKUP(D40,映射!A:B,2,FALSE)</f>
        <v>伊芙</v>
      </c>
      <c r="C40" t="s">
        <v>343</v>
      </c>
      <c r="D40" s="6">
        <f t="shared" si="0"/>
        <v>28</v>
      </c>
      <c r="E40">
        <f t="shared" si="1"/>
        <v>6</v>
      </c>
      <c r="F40">
        <f t="shared" si="1"/>
        <v>5</v>
      </c>
      <c r="G40" s="6">
        <f>IF($F40&lt;G$1,"",VLOOKUP($D40,支援配置!$P:$U,支援配置!Q$1,FALSE))</f>
        <v>2</v>
      </c>
      <c r="H40" s="6">
        <f>IF($F40&lt;H$1,"",VLOOKUP($D40,支援配置!$P:$U,支援配置!R$1,FALSE))</f>
        <v>4</v>
      </c>
      <c r="I40" s="6">
        <f>IF($F40&lt;I$1,"",VLOOKUP($D40,支援配置!$P:$U,支援配置!S$1,FALSE))</f>
        <v>1</v>
      </c>
      <c r="J40" s="6">
        <f>IF($F40&lt;J$1,"",VLOOKUP($D40,支援配置!$P:$U,支援配置!T$1,FALSE))</f>
        <v>6</v>
      </c>
      <c r="K40" s="6">
        <f>IF($F40&lt;K$1,"",VLOOKUP($D40,支援配置!$P:$U,支援配置!U$1,FALSE))</f>
        <v>5</v>
      </c>
      <c r="L40" s="6" t="str">
        <f>IF($F40&lt;L$1,"",VLOOKUP($D40,支援配置!$AA:$AF,支援配置!AB$1,FALSE))</f>
        <v>MIS:5</v>
      </c>
      <c r="M40" s="6" t="str">
        <f>IF($F40&lt;M$1,"",VLOOKUP($D40,支援配置!$AA:$AF,支援配置!AC$1,FALSE))</f>
        <v>COB:5</v>
      </c>
      <c r="N40" s="6" t="str">
        <f>IF($F40&lt;N$1,"",VLOOKUP($D40,支援配置!$AA:$AF,支援配置!AD$1,FALSE))</f>
        <v>BOK:5</v>
      </c>
      <c r="O40" s="6" t="str">
        <f>IF($F40&lt;O$1,"",VLOOKUP($D40,支援配置!$AA:$AF,支援配置!AE$1,FALSE))</f>
        <v>BOK:5</v>
      </c>
      <c r="P40" s="6" t="str">
        <f>IF($F40&lt;P$1,"",VLOOKUP($D40,支援配置!$AA:$AF,支援配置!AF$1,FALSE))</f>
        <v>SPD_P:10</v>
      </c>
      <c r="Q40" s="6" t="str">
        <f>_xlfn.IFNA(HLOOKUP(Q$1,IF({1;0},$G40:$K40,$L40:$P40),2,FALSE),"")</f>
        <v>BOK:5</v>
      </c>
      <c r="R40" s="6" t="str">
        <f>_xlfn.IFNA(HLOOKUP(R$1,IF({1;0},$G40:$K40,$L40:$P40),2,FALSE),"")</f>
        <v>MIS:5</v>
      </c>
      <c r="S40" s="6" t="str">
        <f>_xlfn.IFNA(HLOOKUP(S$1,IF({1;0},$G40:$K40,$L40:$P40),2,FALSE),"")</f>
        <v/>
      </c>
      <c r="T40" s="6" t="str">
        <f>_xlfn.IFNA(HLOOKUP(T$1,IF({1;0},$G40:$K40,$L40:$P40),2,FALSE),"")</f>
        <v>COB:5</v>
      </c>
      <c r="U40" s="6" t="str">
        <f>_xlfn.IFNA(HLOOKUP(U$1,IF({1;0},$G40:$K40,$L40:$P40),2,FALSE),"")</f>
        <v>SPD_P:10</v>
      </c>
      <c r="V40" s="6" t="str">
        <f>_xlfn.IFNA(HLOOKUP(V$1,IF({1;0},$G40:$K40,$L40:$P40),2,FALSE),"")</f>
        <v>BOK:5</v>
      </c>
      <c r="W40" s="6" t="str">
        <f>_xlfn.IFNA(HLOOKUP(W$1,IF({1;0},$G40:$K40,$L40:$P40),2,FALSE),"")</f>
        <v/>
      </c>
      <c r="X40" s="6" t="str">
        <f>_xlfn.IFNA(HLOOKUP(X$1,IF({1;0},$G40:$K40,$L40:$P40),2,FALSE),"")</f>
        <v/>
      </c>
      <c r="Y40" s="6" t="str">
        <f>_xlfn.IFNA(HLOOKUP(Y$1,IF({1;0},$G40:$K40,$L40:$P40),2,FALSE),"")</f>
        <v/>
      </c>
    </row>
    <row r="41" spans="1:25" x14ac:dyDescent="0.15">
      <c r="A41" s="6">
        <v>33</v>
      </c>
      <c r="B41" s="6" t="str">
        <f>VLOOKUP(D41,映射!A:B,2,FALSE)</f>
        <v>艾琳</v>
      </c>
      <c r="C41" t="s">
        <v>343</v>
      </c>
      <c r="D41" s="6">
        <f t="shared" si="0"/>
        <v>29</v>
      </c>
      <c r="E41">
        <f t="shared" si="1"/>
        <v>0</v>
      </c>
      <c r="F41">
        <f t="shared" si="1"/>
        <v>2</v>
      </c>
      <c r="G41" s="6">
        <f>IF($F41&lt;G$1,"",VLOOKUP($D41,支援配置!$P:$U,支援配置!Q$1,FALSE))</f>
        <v>9</v>
      </c>
      <c r="H41" s="6">
        <f>IF($F41&lt;H$1,"",VLOOKUP($D41,支援配置!$P:$U,支援配置!R$1,FALSE))</f>
        <v>2</v>
      </c>
      <c r="I41" s="6" t="str">
        <f>IF($F41&lt;I$1,"",VLOOKUP($D41,支援配置!$P:$U,支援配置!S$1,FALSE))</f>
        <v/>
      </c>
      <c r="J41" s="6" t="str">
        <f>IF($F41&lt;J$1,"",VLOOKUP($D41,支援配置!$P:$U,支援配置!T$1,FALSE))</f>
        <v/>
      </c>
      <c r="K41" s="6" t="str">
        <f>IF($F41&lt;K$1,"",VLOOKUP($D41,支援配置!$P:$U,支援配置!U$1,FALSE))</f>
        <v/>
      </c>
      <c r="L41" s="6" t="str">
        <f>IF($F41&lt;L$1,"",VLOOKUP($D41,支援配置!$AA:$AF,支援配置!AB$1,FALSE))</f>
        <v>COB:5</v>
      </c>
      <c r="M41" s="6" t="str">
        <f>IF($F41&lt;M$1,"",VLOOKUP($D41,支援配置!$AA:$AF,支援配置!AC$1,FALSE))</f>
        <v>ATK_P:5</v>
      </c>
      <c r="N41" s="6" t="str">
        <f>IF($F41&lt;N$1,"",VLOOKUP($D41,支援配置!$AA:$AF,支援配置!AD$1,FALSE))</f>
        <v/>
      </c>
      <c r="O41" s="6" t="str">
        <f>IF($F41&lt;O$1,"",VLOOKUP($D41,支援配置!$AA:$AF,支援配置!AE$1,FALSE))</f>
        <v/>
      </c>
      <c r="P41" s="6" t="str">
        <f>IF($F41&lt;P$1,"",VLOOKUP($D41,支援配置!$AA:$AF,支援配置!AF$1,FALSE))</f>
        <v/>
      </c>
      <c r="Q41" s="6" t="str">
        <f>_xlfn.IFNA(HLOOKUP(Q$1,IF({1;0},$G41:$K41,$L41:$P41),2,FALSE),"")</f>
        <v/>
      </c>
      <c r="R41" s="6" t="str">
        <f>_xlfn.IFNA(HLOOKUP(R$1,IF({1;0},$G41:$K41,$L41:$P41),2,FALSE),"")</f>
        <v>ATK_P:5</v>
      </c>
      <c r="S41" s="6" t="str">
        <f>_xlfn.IFNA(HLOOKUP(S$1,IF({1;0},$G41:$K41,$L41:$P41),2,FALSE),"")</f>
        <v/>
      </c>
      <c r="T41" s="6" t="str">
        <f>_xlfn.IFNA(HLOOKUP(T$1,IF({1;0},$G41:$K41,$L41:$P41),2,FALSE),"")</f>
        <v/>
      </c>
      <c r="U41" s="6" t="str">
        <f>_xlfn.IFNA(HLOOKUP(U$1,IF({1;0},$G41:$K41,$L41:$P41),2,FALSE),"")</f>
        <v/>
      </c>
      <c r="V41" s="6" t="str">
        <f>_xlfn.IFNA(HLOOKUP(V$1,IF({1;0},$G41:$K41,$L41:$P41),2,FALSE),"")</f>
        <v/>
      </c>
      <c r="W41" s="6" t="str">
        <f>_xlfn.IFNA(HLOOKUP(W$1,IF({1;0},$G41:$K41,$L41:$P41),2,FALSE),"")</f>
        <v/>
      </c>
      <c r="X41" s="6" t="str">
        <f>_xlfn.IFNA(HLOOKUP(X$1,IF({1;0},$G41:$K41,$L41:$P41),2,FALSE),"")</f>
        <v/>
      </c>
      <c r="Y41" s="6" t="str">
        <f>_xlfn.IFNA(HLOOKUP(Y$1,IF({1;0},$G41:$K41,$L41:$P41),2,FALSE),"")</f>
        <v>COB:5</v>
      </c>
    </row>
    <row r="42" spans="1:25" x14ac:dyDescent="0.15">
      <c r="A42" s="6">
        <v>34</v>
      </c>
      <c r="B42" s="6" t="str">
        <f>VLOOKUP(D42,映射!A:B,2,FALSE)</f>
        <v>艾琳</v>
      </c>
      <c r="C42" t="s">
        <v>343</v>
      </c>
      <c r="D42" s="6">
        <f t="shared" si="0"/>
        <v>29</v>
      </c>
      <c r="E42">
        <f t="shared" si="1"/>
        <v>1</v>
      </c>
      <c r="F42">
        <f t="shared" si="1"/>
        <v>3</v>
      </c>
      <c r="G42" s="6">
        <f>IF($F42&lt;G$1,"",VLOOKUP($D42,支援配置!$P:$U,支援配置!Q$1,FALSE))</f>
        <v>9</v>
      </c>
      <c r="H42" s="6">
        <f>IF($F42&lt;H$1,"",VLOOKUP($D42,支援配置!$P:$U,支援配置!R$1,FALSE))</f>
        <v>2</v>
      </c>
      <c r="I42" s="6">
        <f>IF($F42&lt;I$1,"",VLOOKUP($D42,支援配置!$P:$U,支援配置!S$1,FALSE))</f>
        <v>4</v>
      </c>
      <c r="J42" s="6" t="str">
        <f>IF($F42&lt;J$1,"",VLOOKUP($D42,支援配置!$P:$U,支援配置!T$1,FALSE))</f>
        <v/>
      </c>
      <c r="K42" s="6" t="str">
        <f>IF($F42&lt;K$1,"",VLOOKUP($D42,支援配置!$P:$U,支援配置!U$1,FALSE))</f>
        <v/>
      </c>
      <c r="L42" s="6" t="str">
        <f>IF($F42&lt;L$1,"",VLOOKUP($D42,支援配置!$AA:$AF,支援配置!AB$1,FALSE))</f>
        <v>COB:5</v>
      </c>
      <c r="M42" s="6" t="str">
        <f>IF($F42&lt;M$1,"",VLOOKUP($D42,支援配置!$AA:$AF,支援配置!AC$1,FALSE))</f>
        <v>ATK_P:5</v>
      </c>
      <c r="N42" s="6" t="str">
        <f>IF($F42&lt;N$1,"",VLOOKUP($D42,支援配置!$AA:$AF,支援配置!AD$1,FALSE))</f>
        <v>ATK_P:5</v>
      </c>
      <c r="O42" s="6" t="str">
        <f>IF($F42&lt;O$1,"",VLOOKUP($D42,支援配置!$AA:$AF,支援配置!AE$1,FALSE))</f>
        <v/>
      </c>
      <c r="P42" s="6" t="str">
        <f>IF($F42&lt;P$1,"",VLOOKUP($D42,支援配置!$AA:$AF,支援配置!AF$1,FALSE))</f>
        <v/>
      </c>
      <c r="Q42" s="6" t="str">
        <f>_xlfn.IFNA(HLOOKUP(Q$1,IF({1;0},$G42:$K42,$L42:$P42),2,FALSE),"")</f>
        <v/>
      </c>
      <c r="R42" s="6" t="str">
        <f>_xlfn.IFNA(HLOOKUP(R$1,IF({1;0},$G42:$K42,$L42:$P42),2,FALSE),"")</f>
        <v>ATK_P:5</v>
      </c>
      <c r="S42" s="6" t="str">
        <f>_xlfn.IFNA(HLOOKUP(S$1,IF({1;0},$G42:$K42,$L42:$P42),2,FALSE),"")</f>
        <v/>
      </c>
      <c r="T42" s="6" t="str">
        <f>_xlfn.IFNA(HLOOKUP(T$1,IF({1;0},$G42:$K42,$L42:$P42),2,FALSE),"")</f>
        <v>ATK_P:5</v>
      </c>
      <c r="U42" s="6" t="str">
        <f>_xlfn.IFNA(HLOOKUP(U$1,IF({1;0},$G42:$K42,$L42:$P42),2,FALSE),"")</f>
        <v/>
      </c>
      <c r="V42" s="6" t="str">
        <f>_xlfn.IFNA(HLOOKUP(V$1,IF({1;0},$G42:$K42,$L42:$P42),2,FALSE),"")</f>
        <v/>
      </c>
      <c r="W42" s="6" t="str">
        <f>_xlfn.IFNA(HLOOKUP(W$1,IF({1;0},$G42:$K42,$L42:$P42),2,FALSE),"")</f>
        <v/>
      </c>
      <c r="X42" s="6" t="str">
        <f>_xlfn.IFNA(HLOOKUP(X$1,IF({1;0},$G42:$K42,$L42:$P42),2,FALSE),"")</f>
        <v/>
      </c>
      <c r="Y42" s="6" t="str">
        <f>_xlfn.IFNA(HLOOKUP(Y$1,IF({1;0},$G42:$K42,$L42:$P42),2,FALSE),"")</f>
        <v>COB:5</v>
      </c>
    </row>
    <row r="43" spans="1:25" x14ac:dyDescent="0.15">
      <c r="A43" s="6">
        <v>35</v>
      </c>
      <c r="B43" s="6" t="str">
        <f>VLOOKUP(D43,映射!A:B,2,FALSE)</f>
        <v>艾琳</v>
      </c>
      <c r="C43" t="s">
        <v>343</v>
      </c>
      <c r="D43" s="6">
        <f t="shared" si="0"/>
        <v>29</v>
      </c>
      <c r="E43">
        <f t="shared" si="1"/>
        <v>3</v>
      </c>
      <c r="F43">
        <f t="shared" si="1"/>
        <v>4</v>
      </c>
      <c r="G43" s="6">
        <f>IF($F43&lt;G$1,"",VLOOKUP($D43,支援配置!$P:$U,支援配置!Q$1,FALSE))</f>
        <v>9</v>
      </c>
      <c r="H43" s="6">
        <f>IF($F43&lt;H$1,"",VLOOKUP($D43,支援配置!$P:$U,支援配置!R$1,FALSE))</f>
        <v>2</v>
      </c>
      <c r="I43" s="6">
        <f>IF($F43&lt;I$1,"",VLOOKUP($D43,支援配置!$P:$U,支援配置!S$1,FALSE))</f>
        <v>4</v>
      </c>
      <c r="J43" s="6">
        <f>IF($F43&lt;J$1,"",VLOOKUP($D43,支援配置!$P:$U,支援配置!T$1,FALSE))</f>
        <v>6</v>
      </c>
      <c r="K43" s="6" t="str">
        <f>IF($F43&lt;K$1,"",VLOOKUP($D43,支援配置!$P:$U,支援配置!U$1,FALSE))</f>
        <v/>
      </c>
      <c r="L43" s="6" t="str">
        <f>IF($F43&lt;L$1,"",VLOOKUP($D43,支援配置!$AA:$AF,支援配置!AB$1,FALSE))</f>
        <v>COB:5</v>
      </c>
      <c r="M43" s="6" t="str">
        <f>IF($F43&lt;M$1,"",VLOOKUP($D43,支援配置!$AA:$AF,支援配置!AC$1,FALSE))</f>
        <v>ATK_P:5</v>
      </c>
      <c r="N43" s="6" t="str">
        <f>IF($F43&lt;N$1,"",VLOOKUP($D43,支援配置!$AA:$AF,支援配置!AD$1,FALSE))</f>
        <v>ATK_P:5</v>
      </c>
      <c r="O43" s="6" t="str">
        <f>IF($F43&lt;O$1,"",VLOOKUP($D43,支援配置!$AA:$AF,支援配置!AE$1,FALSE))</f>
        <v>TUF:5</v>
      </c>
      <c r="P43" s="6" t="str">
        <f>IF($F43&lt;P$1,"",VLOOKUP($D43,支援配置!$AA:$AF,支援配置!AF$1,FALSE))</f>
        <v/>
      </c>
      <c r="Q43" s="6" t="str">
        <f>_xlfn.IFNA(HLOOKUP(Q$1,IF({1;0},$G43:$K43,$L43:$P43),2,FALSE),"")</f>
        <v/>
      </c>
      <c r="R43" s="6" t="str">
        <f>_xlfn.IFNA(HLOOKUP(R$1,IF({1;0},$G43:$K43,$L43:$P43),2,FALSE),"")</f>
        <v>ATK_P:5</v>
      </c>
      <c r="S43" s="6" t="str">
        <f>_xlfn.IFNA(HLOOKUP(S$1,IF({1;0},$G43:$K43,$L43:$P43),2,FALSE),"")</f>
        <v/>
      </c>
      <c r="T43" s="6" t="str">
        <f>_xlfn.IFNA(HLOOKUP(T$1,IF({1;0},$G43:$K43,$L43:$P43),2,FALSE),"")</f>
        <v>ATK_P:5</v>
      </c>
      <c r="U43" s="6" t="str">
        <f>_xlfn.IFNA(HLOOKUP(U$1,IF({1;0},$G43:$K43,$L43:$P43),2,FALSE),"")</f>
        <v/>
      </c>
      <c r="V43" s="6" t="str">
        <f>_xlfn.IFNA(HLOOKUP(V$1,IF({1;0},$G43:$K43,$L43:$P43),2,FALSE),"")</f>
        <v>TUF:5</v>
      </c>
      <c r="W43" s="6" t="str">
        <f>_xlfn.IFNA(HLOOKUP(W$1,IF({1;0},$G43:$K43,$L43:$P43),2,FALSE),"")</f>
        <v/>
      </c>
      <c r="X43" s="6" t="str">
        <f>_xlfn.IFNA(HLOOKUP(X$1,IF({1;0},$G43:$K43,$L43:$P43),2,FALSE),"")</f>
        <v/>
      </c>
      <c r="Y43" s="6" t="str">
        <f>_xlfn.IFNA(HLOOKUP(Y$1,IF({1;0},$G43:$K43,$L43:$P43),2,FALSE),"")</f>
        <v>COB:5</v>
      </c>
    </row>
    <row r="44" spans="1:25" x14ac:dyDescent="0.15">
      <c r="A44" s="6">
        <v>36</v>
      </c>
      <c r="B44" s="6" t="str">
        <f>VLOOKUP(D44,映射!A:B,2,FALSE)</f>
        <v>艾琳</v>
      </c>
      <c r="C44" t="s">
        <v>343</v>
      </c>
      <c r="D44" s="6">
        <f t="shared" si="0"/>
        <v>29</v>
      </c>
      <c r="E44">
        <f t="shared" si="1"/>
        <v>6</v>
      </c>
      <c r="F44">
        <f t="shared" si="1"/>
        <v>5</v>
      </c>
      <c r="G44" s="6">
        <f>IF($F44&lt;G$1,"",VLOOKUP($D44,支援配置!$P:$U,支援配置!Q$1,FALSE))</f>
        <v>9</v>
      </c>
      <c r="H44" s="6">
        <f>IF($F44&lt;H$1,"",VLOOKUP($D44,支援配置!$P:$U,支援配置!R$1,FALSE))</f>
        <v>2</v>
      </c>
      <c r="I44" s="6">
        <f>IF($F44&lt;I$1,"",VLOOKUP($D44,支援配置!$P:$U,支援配置!S$1,FALSE))</f>
        <v>4</v>
      </c>
      <c r="J44" s="6">
        <f>IF($F44&lt;J$1,"",VLOOKUP($D44,支援配置!$P:$U,支援配置!T$1,FALSE))</f>
        <v>6</v>
      </c>
      <c r="K44" s="6">
        <f>IF($F44&lt;K$1,"",VLOOKUP($D44,支援配置!$P:$U,支援配置!U$1,FALSE))</f>
        <v>7</v>
      </c>
      <c r="L44" s="6" t="str">
        <f>IF($F44&lt;L$1,"",VLOOKUP($D44,支援配置!$AA:$AF,支援配置!AB$1,FALSE))</f>
        <v>COB:5</v>
      </c>
      <c r="M44" s="6" t="str">
        <f>IF($F44&lt;M$1,"",VLOOKUP($D44,支援配置!$AA:$AF,支援配置!AC$1,FALSE))</f>
        <v>ATK_P:5</v>
      </c>
      <c r="N44" s="6" t="str">
        <f>IF($F44&lt;N$1,"",VLOOKUP($D44,支援配置!$AA:$AF,支援配置!AD$1,FALSE))</f>
        <v>ATK_P:5</v>
      </c>
      <c r="O44" s="6" t="str">
        <f>IF($F44&lt;O$1,"",VLOOKUP($D44,支援配置!$AA:$AF,支援配置!AE$1,FALSE))</f>
        <v>TUF:5</v>
      </c>
      <c r="P44" s="6" t="str">
        <f>IF($F44&lt;P$1,"",VLOOKUP($D44,支援配置!$AA:$AF,支援配置!AF$1,FALSE))</f>
        <v>ATK_P:5</v>
      </c>
      <c r="Q44" s="6" t="str">
        <f>_xlfn.IFNA(HLOOKUP(Q$1,IF({1;0},$G44:$K44,$L44:$P44),2,FALSE),"")</f>
        <v/>
      </c>
      <c r="R44" s="6" t="str">
        <f>_xlfn.IFNA(HLOOKUP(R$1,IF({1;0},$G44:$K44,$L44:$P44),2,FALSE),"")</f>
        <v>ATK_P:5</v>
      </c>
      <c r="S44" s="6" t="str">
        <f>_xlfn.IFNA(HLOOKUP(S$1,IF({1;0},$G44:$K44,$L44:$P44),2,FALSE),"")</f>
        <v/>
      </c>
      <c r="T44" s="6" t="str">
        <f>_xlfn.IFNA(HLOOKUP(T$1,IF({1;0},$G44:$K44,$L44:$P44),2,FALSE),"")</f>
        <v>ATK_P:5</v>
      </c>
      <c r="U44" s="6" t="str">
        <f>_xlfn.IFNA(HLOOKUP(U$1,IF({1;0},$G44:$K44,$L44:$P44),2,FALSE),"")</f>
        <v/>
      </c>
      <c r="V44" s="6" t="str">
        <f>_xlfn.IFNA(HLOOKUP(V$1,IF({1;0},$G44:$K44,$L44:$P44),2,FALSE),"")</f>
        <v>TUF:5</v>
      </c>
      <c r="W44" s="6" t="str">
        <f>_xlfn.IFNA(HLOOKUP(W$1,IF({1;0},$G44:$K44,$L44:$P44),2,FALSE),"")</f>
        <v>ATK_P:5</v>
      </c>
      <c r="X44" s="6" t="str">
        <f>_xlfn.IFNA(HLOOKUP(X$1,IF({1;0},$G44:$K44,$L44:$P44),2,FALSE),"")</f>
        <v/>
      </c>
      <c r="Y44" s="6" t="str">
        <f>_xlfn.IFNA(HLOOKUP(Y$1,IF({1;0},$G44:$K44,$L44:$P44),2,FALSE),"")</f>
        <v>COB:5</v>
      </c>
    </row>
    <row r="45" spans="1:25" x14ac:dyDescent="0.15">
      <c r="A45" s="6">
        <v>37</v>
      </c>
      <c r="B45" s="6" t="str">
        <f>VLOOKUP(D45,映射!A:B,2,FALSE)</f>
        <v>碧翠丝</v>
      </c>
      <c r="C45" t="s">
        <v>343</v>
      </c>
      <c r="D45" s="6">
        <f t="shared" si="0"/>
        <v>30</v>
      </c>
      <c r="E45">
        <f t="shared" si="1"/>
        <v>0</v>
      </c>
      <c r="F45">
        <f t="shared" si="1"/>
        <v>2</v>
      </c>
      <c r="G45" s="6">
        <f>IF($F45&lt;G$1,"",VLOOKUP($D45,支援配置!$P:$U,支援配置!Q$1,FALSE))</f>
        <v>1</v>
      </c>
      <c r="H45" s="6">
        <f>IF($F45&lt;H$1,"",VLOOKUP($D45,支援配置!$P:$U,支援配置!R$1,FALSE))</f>
        <v>7</v>
      </c>
      <c r="I45" s="6" t="str">
        <f>IF($F45&lt;I$1,"",VLOOKUP($D45,支援配置!$P:$U,支援配置!S$1,FALSE))</f>
        <v/>
      </c>
      <c r="J45" s="6" t="str">
        <f>IF($F45&lt;J$1,"",VLOOKUP($D45,支援配置!$P:$U,支援配置!T$1,FALSE))</f>
        <v/>
      </c>
      <c r="K45" s="6" t="str">
        <f>IF($F45&lt;K$1,"",VLOOKUP($D45,支援配置!$P:$U,支援配置!U$1,FALSE))</f>
        <v/>
      </c>
      <c r="L45" s="6" t="str">
        <f>IF($F45&lt;L$1,"",VLOOKUP($D45,支援配置!$AA:$AF,支援配置!AB$1,FALSE))</f>
        <v>TUF:5</v>
      </c>
      <c r="M45" s="6" t="str">
        <f>IF($F45&lt;M$1,"",VLOOKUP($D45,支援配置!$AA:$AF,支援配置!AC$1,FALSE))</f>
        <v>COB:5</v>
      </c>
      <c r="N45" s="6" t="str">
        <f>IF($F45&lt;N$1,"",VLOOKUP($D45,支援配置!$AA:$AF,支援配置!AD$1,FALSE))</f>
        <v/>
      </c>
      <c r="O45" s="6" t="str">
        <f>IF($F45&lt;O$1,"",VLOOKUP($D45,支援配置!$AA:$AF,支援配置!AE$1,FALSE))</f>
        <v/>
      </c>
      <c r="P45" s="6" t="str">
        <f>IF($F45&lt;P$1,"",VLOOKUP($D45,支援配置!$AA:$AF,支援配置!AF$1,FALSE))</f>
        <v/>
      </c>
      <c r="Q45" s="6" t="str">
        <f>_xlfn.IFNA(HLOOKUP(Q$1,IF({1;0},$G45:$K45,$L45:$P45),2,FALSE),"")</f>
        <v>TUF:5</v>
      </c>
      <c r="R45" s="6" t="str">
        <f>_xlfn.IFNA(HLOOKUP(R$1,IF({1;0},$G45:$K45,$L45:$P45),2,FALSE),"")</f>
        <v/>
      </c>
      <c r="S45" s="6" t="str">
        <f>_xlfn.IFNA(HLOOKUP(S$1,IF({1;0},$G45:$K45,$L45:$P45),2,FALSE),"")</f>
        <v/>
      </c>
      <c r="T45" s="6" t="str">
        <f>_xlfn.IFNA(HLOOKUP(T$1,IF({1;0},$G45:$K45,$L45:$P45),2,FALSE),"")</f>
        <v/>
      </c>
      <c r="U45" s="6" t="str">
        <f>_xlfn.IFNA(HLOOKUP(U$1,IF({1;0},$G45:$K45,$L45:$P45),2,FALSE),"")</f>
        <v/>
      </c>
      <c r="V45" s="6" t="str">
        <f>_xlfn.IFNA(HLOOKUP(V$1,IF({1;0},$G45:$K45,$L45:$P45),2,FALSE),"")</f>
        <v/>
      </c>
      <c r="W45" s="6" t="str">
        <f>_xlfn.IFNA(HLOOKUP(W$1,IF({1;0},$G45:$K45,$L45:$P45),2,FALSE),"")</f>
        <v>COB:5</v>
      </c>
      <c r="X45" s="6" t="str">
        <f>_xlfn.IFNA(HLOOKUP(X$1,IF({1;0},$G45:$K45,$L45:$P45),2,FALSE),"")</f>
        <v/>
      </c>
      <c r="Y45" s="6" t="str">
        <f>_xlfn.IFNA(HLOOKUP(Y$1,IF({1;0},$G45:$K45,$L45:$P45),2,FALSE),"")</f>
        <v/>
      </c>
    </row>
    <row r="46" spans="1:25" x14ac:dyDescent="0.15">
      <c r="A46" s="6">
        <v>38</v>
      </c>
      <c r="B46" s="6" t="str">
        <f>VLOOKUP(D46,映射!A:B,2,FALSE)</f>
        <v>碧翠丝</v>
      </c>
      <c r="C46" t="s">
        <v>343</v>
      </c>
      <c r="D46" s="6">
        <f t="shared" si="0"/>
        <v>30</v>
      </c>
      <c r="E46">
        <f t="shared" si="1"/>
        <v>1</v>
      </c>
      <c r="F46">
        <f t="shared" si="1"/>
        <v>3</v>
      </c>
      <c r="G46" s="6">
        <f>IF($F46&lt;G$1,"",VLOOKUP($D46,支援配置!$P:$U,支援配置!Q$1,FALSE))</f>
        <v>1</v>
      </c>
      <c r="H46" s="6">
        <f>IF($F46&lt;H$1,"",VLOOKUP($D46,支援配置!$P:$U,支援配置!R$1,FALSE))</f>
        <v>7</v>
      </c>
      <c r="I46" s="6">
        <f>IF($F46&lt;I$1,"",VLOOKUP($D46,支援配置!$P:$U,支援配置!S$1,FALSE))</f>
        <v>8</v>
      </c>
      <c r="J46" s="6" t="str">
        <f>IF($F46&lt;J$1,"",VLOOKUP($D46,支援配置!$P:$U,支援配置!T$1,FALSE))</f>
        <v/>
      </c>
      <c r="K46" s="6" t="str">
        <f>IF($F46&lt;K$1,"",VLOOKUP($D46,支援配置!$P:$U,支援配置!U$1,FALSE))</f>
        <v/>
      </c>
      <c r="L46" s="6" t="str">
        <f>IF($F46&lt;L$1,"",VLOOKUP($D46,支援配置!$AA:$AF,支援配置!AB$1,FALSE))</f>
        <v>TUF:5</v>
      </c>
      <c r="M46" s="6" t="str">
        <f>IF($F46&lt;M$1,"",VLOOKUP($D46,支援配置!$AA:$AF,支援配置!AC$1,FALSE))</f>
        <v>COB:5</v>
      </c>
      <c r="N46" s="6" t="str">
        <f>IF($F46&lt;N$1,"",VLOOKUP($D46,支援配置!$AA:$AF,支援配置!AD$1,FALSE))</f>
        <v>TUF:5</v>
      </c>
      <c r="O46" s="6" t="str">
        <f>IF($F46&lt;O$1,"",VLOOKUP($D46,支援配置!$AA:$AF,支援配置!AE$1,FALSE))</f>
        <v/>
      </c>
      <c r="P46" s="6" t="str">
        <f>IF($F46&lt;P$1,"",VLOOKUP($D46,支援配置!$AA:$AF,支援配置!AF$1,FALSE))</f>
        <v/>
      </c>
      <c r="Q46" s="6" t="str">
        <f>_xlfn.IFNA(HLOOKUP(Q$1,IF({1;0},$G46:$K46,$L46:$P46),2,FALSE),"")</f>
        <v>TUF:5</v>
      </c>
      <c r="R46" s="6" t="str">
        <f>_xlfn.IFNA(HLOOKUP(R$1,IF({1;0},$G46:$K46,$L46:$P46),2,FALSE),"")</f>
        <v/>
      </c>
      <c r="S46" s="6" t="str">
        <f>_xlfn.IFNA(HLOOKUP(S$1,IF({1;0},$G46:$K46,$L46:$P46),2,FALSE),"")</f>
        <v/>
      </c>
      <c r="T46" s="6" t="str">
        <f>_xlfn.IFNA(HLOOKUP(T$1,IF({1;0},$G46:$K46,$L46:$P46),2,FALSE),"")</f>
        <v/>
      </c>
      <c r="U46" s="6" t="str">
        <f>_xlfn.IFNA(HLOOKUP(U$1,IF({1;0},$G46:$K46,$L46:$P46),2,FALSE),"")</f>
        <v/>
      </c>
      <c r="V46" s="6" t="str">
        <f>_xlfn.IFNA(HLOOKUP(V$1,IF({1;0},$G46:$K46,$L46:$P46),2,FALSE),"")</f>
        <v/>
      </c>
      <c r="W46" s="6" t="str">
        <f>_xlfn.IFNA(HLOOKUP(W$1,IF({1;0},$G46:$K46,$L46:$P46),2,FALSE),"")</f>
        <v>COB:5</v>
      </c>
      <c r="X46" s="6" t="str">
        <f>_xlfn.IFNA(HLOOKUP(X$1,IF({1;0},$G46:$K46,$L46:$P46),2,FALSE),"")</f>
        <v>TUF:5</v>
      </c>
      <c r="Y46" s="6" t="str">
        <f>_xlfn.IFNA(HLOOKUP(Y$1,IF({1;0},$G46:$K46,$L46:$P46),2,FALSE),"")</f>
        <v/>
      </c>
    </row>
    <row r="47" spans="1:25" x14ac:dyDescent="0.15">
      <c r="A47" s="6">
        <v>39</v>
      </c>
      <c r="B47" s="6" t="str">
        <f>VLOOKUP(D47,映射!A:B,2,FALSE)</f>
        <v>碧翠丝</v>
      </c>
      <c r="C47" t="s">
        <v>343</v>
      </c>
      <c r="D47" s="6">
        <f t="shared" si="0"/>
        <v>30</v>
      </c>
      <c r="E47">
        <f t="shared" si="1"/>
        <v>3</v>
      </c>
      <c r="F47">
        <f t="shared" si="1"/>
        <v>4</v>
      </c>
      <c r="G47" s="6">
        <f>IF($F47&lt;G$1,"",VLOOKUP($D47,支援配置!$P:$U,支援配置!Q$1,FALSE))</f>
        <v>1</v>
      </c>
      <c r="H47" s="6">
        <f>IF($F47&lt;H$1,"",VLOOKUP($D47,支援配置!$P:$U,支援配置!R$1,FALSE))</f>
        <v>7</v>
      </c>
      <c r="I47" s="6">
        <f>IF($F47&lt;I$1,"",VLOOKUP($D47,支援配置!$P:$U,支援配置!S$1,FALSE))</f>
        <v>8</v>
      </c>
      <c r="J47" s="6">
        <f>IF($F47&lt;J$1,"",VLOOKUP($D47,支援配置!$P:$U,支援配置!T$1,FALSE))</f>
        <v>6</v>
      </c>
      <c r="K47" s="6" t="str">
        <f>IF($F47&lt;K$1,"",VLOOKUP($D47,支援配置!$P:$U,支援配置!U$1,FALSE))</f>
        <v/>
      </c>
      <c r="L47" s="6" t="str">
        <f>IF($F47&lt;L$1,"",VLOOKUP($D47,支援配置!$AA:$AF,支援配置!AB$1,FALSE))</f>
        <v>TUF:5</v>
      </c>
      <c r="M47" s="6" t="str">
        <f>IF($F47&lt;M$1,"",VLOOKUP($D47,支援配置!$AA:$AF,支援配置!AC$1,FALSE))</f>
        <v>COB:5</v>
      </c>
      <c r="N47" s="6" t="str">
        <f>IF($F47&lt;N$1,"",VLOOKUP($D47,支援配置!$AA:$AF,支援配置!AD$1,FALSE))</f>
        <v>TUF:5</v>
      </c>
      <c r="O47" s="6" t="str">
        <f>IF($F47&lt;O$1,"",VLOOKUP($D47,支援配置!$AA:$AF,支援配置!AE$1,FALSE))</f>
        <v>COB:5</v>
      </c>
      <c r="P47" s="6" t="str">
        <f>IF($F47&lt;P$1,"",VLOOKUP($D47,支援配置!$AA:$AF,支援配置!AF$1,FALSE))</f>
        <v/>
      </c>
      <c r="Q47" s="6" t="str">
        <f>_xlfn.IFNA(HLOOKUP(Q$1,IF({1;0},$G47:$K47,$L47:$P47),2,FALSE),"")</f>
        <v>TUF:5</v>
      </c>
      <c r="R47" s="6" t="str">
        <f>_xlfn.IFNA(HLOOKUP(R$1,IF({1;0},$G47:$K47,$L47:$P47),2,FALSE),"")</f>
        <v/>
      </c>
      <c r="S47" s="6" t="str">
        <f>_xlfn.IFNA(HLOOKUP(S$1,IF({1;0},$G47:$K47,$L47:$P47),2,FALSE),"")</f>
        <v/>
      </c>
      <c r="T47" s="6" t="str">
        <f>_xlfn.IFNA(HLOOKUP(T$1,IF({1;0},$G47:$K47,$L47:$P47),2,FALSE),"")</f>
        <v/>
      </c>
      <c r="U47" s="6" t="str">
        <f>_xlfn.IFNA(HLOOKUP(U$1,IF({1;0},$G47:$K47,$L47:$P47),2,FALSE),"")</f>
        <v/>
      </c>
      <c r="V47" s="6" t="str">
        <f>_xlfn.IFNA(HLOOKUP(V$1,IF({1;0},$G47:$K47,$L47:$P47),2,FALSE),"")</f>
        <v>COB:5</v>
      </c>
      <c r="W47" s="6" t="str">
        <f>_xlfn.IFNA(HLOOKUP(W$1,IF({1;0},$G47:$K47,$L47:$P47),2,FALSE),"")</f>
        <v>COB:5</v>
      </c>
      <c r="X47" s="6" t="str">
        <f>_xlfn.IFNA(HLOOKUP(X$1,IF({1;0},$G47:$K47,$L47:$P47),2,FALSE),"")</f>
        <v>TUF:5</v>
      </c>
      <c r="Y47" s="6" t="str">
        <f>_xlfn.IFNA(HLOOKUP(Y$1,IF({1;0},$G47:$K47,$L47:$P47),2,FALSE),"")</f>
        <v/>
      </c>
    </row>
    <row r="48" spans="1:25" x14ac:dyDescent="0.15">
      <c r="A48" s="6">
        <v>40</v>
      </c>
      <c r="B48" s="6" t="str">
        <f>VLOOKUP(D48,映射!A:B,2,FALSE)</f>
        <v>碧翠丝</v>
      </c>
      <c r="C48" t="s">
        <v>343</v>
      </c>
      <c r="D48" s="6">
        <f t="shared" si="0"/>
        <v>30</v>
      </c>
      <c r="E48">
        <f t="shared" si="1"/>
        <v>6</v>
      </c>
      <c r="F48">
        <f t="shared" si="1"/>
        <v>5</v>
      </c>
      <c r="G48" s="6">
        <f>IF($F48&lt;G$1,"",VLOOKUP($D48,支援配置!$P:$U,支援配置!Q$1,FALSE))</f>
        <v>1</v>
      </c>
      <c r="H48" s="6">
        <f>IF($F48&lt;H$1,"",VLOOKUP($D48,支援配置!$P:$U,支援配置!R$1,FALSE))</f>
        <v>7</v>
      </c>
      <c r="I48" s="6">
        <f>IF($F48&lt;I$1,"",VLOOKUP($D48,支援配置!$P:$U,支援配置!S$1,FALSE))</f>
        <v>8</v>
      </c>
      <c r="J48" s="6">
        <f>IF($F48&lt;J$1,"",VLOOKUP($D48,支援配置!$P:$U,支援配置!T$1,FALSE))</f>
        <v>6</v>
      </c>
      <c r="K48" s="6">
        <f>IF($F48&lt;K$1,"",VLOOKUP($D48,支援配置!$P:$U,支援配置!U$1,FALSE))</f>
        <v>9</v>
      </c>
      <c r="L48" s="6" t="str">
        <f>IF($F48&lt;L$1,"",VLOOKUP($D48,支援配置!$AA:$AF,支援配置!AB$1,FALSE))</f>
        <v>TUF:5</v>
      </c>
      <c r="M48" s="6" t="str">
        <f>IF($F48&lt;M$1,"",VLOOKUP($D48,支援配置!$AA:$AF,支援配置!AC$1,FALSE))</f>
        <v>COB:5</v>
      </c>
      <c r="N48" s="6" t="str">
        <f>IF($F48&lt;N$1,"",VLOOKUP($D48,支援配置!$AA:$AF,支援配置!AD$1,FALSE))</f>
        <v>TUF:5</v>
      </c>
      <c r="O48" s="6" t="str">
        <f>IF($F48&lt;O$1,"",VLOOKUP($D48,支援配置!$AA:$AF,支援配置!AE$1,FALSE))</f>
        <v>COB:5</v>
      </c>
      <c r="P48" s="6" t="str">
        <f>IF($F48&lt;P$1,"",VLOOKUP($D48,支援配置!$AA:$AF,支援配置!AF$1,FALSE))</f>
        <v>ATK_P:5</v>
      </c>
      <c r="Q48" s="6" t="str">
        <f>_xlfn.IFNA(HLOOKUP(Q$1,IF({1;0},$G48:$K48,$L48:$P48),2,FALSE),"")</f>
        <v>TUF:5</v>
      </c>
      <c r="R48" s="6" t="str">
        <f>_xlfn.IFNA(HLOOKUP(R$1,IF({1;0},$G48:$K48,$L48:$P48),2,FALSE),"")</f>
        <v/>
      </c>
      <c r="S48" s="6" t="str">
        <f>_xlfn.IFNA(HLOOKUP(S$1,IF({1;0},$G48:$K48,$L48:$P48),2,FALSE),"")</f>
        <v/>
      </c>
      <c r="T48" s="6" t="str">
        <f>_xlfn.IFNA(HLOOKUP(T$1,IF({1;0},$G48:$K48,$L48:$P48),2,FALSE),"")</f>
        <v/>
      </c>
      <c r="U48" s="6" t="str">
        <f>_xlfn.IFNA(HLOOKUP(U$1,IF({1;0},$G48:$K48,$L48:$P48),2,FALSE),"")</f>
        <v/>
      </c>
      <c r="V48" s="6" t="str">
        <f>_xlfn.IFNA(HLOOKUP(V$1,IF({1;0},$G48:$K48,$L48:$P48),2,FALSE),"")</f>
        <v>COB:5</v>
      </c>
      <c r="W48" s="6" t="str">
        <f>_xlfn.IFNA(HLOOKUP(W$1,IF({1;0},$G48:$K48,$L48:$P48),2,FALSE),"")</f>
        <v>COB:5</v>
      </c>
      <c r="X48" s="6" t="str">
        <f>_xlfn.IFNA(HLOOKUP(X$1,IF({1;0},$G48:$K48,$L48:$P48),2,FALSE),"")</f>
        <v>TUF:5</v>
      </c>
      <c r="Y48" s="6" t="str">
        <f>_xlfn.IFNA(HLOOKUP(Y$1,IF({1;0},$G48:$K48,$L48:$P48),2,FALSE),"")</f>
        <v>ATK_P:5</v>
      </c>
    </row>
    <row r="49" spans="1:25" x14ac:dyDescent="0.15">
      <c r="A49" s="6">
        <v>41</v>
      </c>
      <c r="B49" s="6" t="str">
        <f>VLOOKUP(D49,映射!A:B,2,FALSE)</f>
        <v>尤尼丝</v>
      </c>
      <c r="C49" t="s">
        <v>343</v>
      </c>
      <c r="D49" s="6">
        <f t="shared" si="0"/>
        <v>31</v>
      </c>
      <c r="E49">
        <f t="shared" si="1"/>
        <v>0</v>
      </c>
      <c r="F49">
        <f t="shared" si="1"/>
        <v>2</v>
      </c>
      <c r="G49" s="6">
        <f>IF($F49&lt;G$1,"",VLOOKUP($D49,支援配置!$P:$U,支援配置!Q$1,FALSE))</f>
        <v>6</v>
      </c>
      <c r="H49" s="6">
        <f>IF($F49&lt;H$1,"",VLOOKUP($D49,支援配置!$P:$U,支援配置!R$1,FALSE))</f>
        <v>1</v>
      </c>
      <c r="I49" s="6" t="str">
        <f>IF($F49&lt;I$1,"",VLOOKUP($D49,支援配置!$P:$U,支援配置!S$1,FALSE))</f>
        <v/>
      </c>
      <c r="J49" s="6" t="str">
        <f>IF($F49&lt;J$1,"",VLOOKUP($D49,支援配置!$P:$U,支援配置!T$1,FALSE))</f>
        <v/>
      </c>
      <c r="K49" s="6" t="str">
        <f>IF($F49&lt;K$1,"",VLOOKUP($D49,支援配置!$P:$U,支援配置!U$1,FALSE))</f>
        <v/>
      </c>
      <c r="L49" s="6" t="str">
        <f>IF($F49&lt;L$1,"",VLOOKUP($D49,支援配置!$AA:$AF,支援配置!AB$1,FALSE))</f>
        <v>BOK:5</v>
      </c>
      <c r="M49" s="6" t="str">
        <f>IF($F49&lt;M$1,"",VLOOKUP($D49,支援配置!$AA:$AF,支援配置!AC$1,FALSE))</f>
        <v>DEF_P:10</v>
      </c>
      <c r="N49" s="6" t="str">
        <f>IF($F49&lt;N$1,"",VLOOKUP($D49,支援配置!$AA:$AF,支援配置!AD$1,FALSE))</f>
        <v/>
      </c>
      <c r="O49" s="6" t="str">
        <f>IF($F49&lt;O$1,"",VLOOKUP($D49,支援配置!$AA:$AF,支援配置!AE$1,FALSE))</f>
        <v/>
      </c>
      <c r="P49" s="6" t="str">
        <f>IF($F49&lt;P$1,"",VLOOKUP($D49,支援配置!$AA:$AF,支援配置!AF$1,FALSE))</f>
        <v/>
      </c>
      <c r="Q49" s="6" t="str">
        <f>_xlfn.IFNA(HLOOKUP(Q$1,IF({1;0},$G49:$K49,$L49:$P49),2,FALSE),"")</f>
        <v>DEF_P:10</v>
      </c>
      <c r="R49" s="6" t="str">
        <f>_xlfn.IFNA(HLOOKUP(R$1,IF({1;0},$G49:$K49,$L49:$P49),2,FALSE),"")</f>
        <v/>
      </c>
      <c r="S49" s="6" t="str">
        <f>_xlfn.IFNA(HLOOKUP(S$1,IF({1;0},$G49:$K49,$L49:$P49),2,FALSE),"")</f>
        <v/>
      </c>
      <c r="T49" s="6" t="str">
        <f>_xlfn.IFNA(HLOOKUP(T$1,IF({1;0},$G49:$K49,$L49:$P49),2,FALSE),"")</f>
        <v/>
      </c>
      <c r="U49" s="6" t="str">
        <f>_xlfn.IFNA(HLOOKUP(U$1,IF({1;0},$G49:$K49,$L49:$P49),2,FALSE),"")</f>
        <v/>
      </c>
      <c r="V49" s="6" t="str">
        <f>_xlfn.IFNA(HLOOKUP(V$1,IF({1;0},$G49:$K49,$L49:$P49),2,FALSE),"")</f>
        <v>BOK:5</v>
      </c>
      <c r="W49" s="6" t="str">
        <f>_xlfn.IFNA(HLOOKUP(W$1,IF({1;0},$G49:$K49,$L49:$P49),2,FALSE),"")</f>
        <v/>
      </c>
      <c r="X49" s="6" t="str">
        <f>_xlfn.IFNA(HLOOKUP(X$1,IF({1;0},$G49:$K49,$L49:$P49),2,FALSE),"")</f>
        <v/>
      </c>
      <c r="Y49" s="6" t="str">
        <f>_xlfn.IFNA(HLOOKUP(Y$1,IF({1;0},$G49:$K49,$L49:$P49),2,FALSE),"")</f>
        <v/>
      </c>
    </row>
    <row r="50" spans="1:25" x14ac:dyDescent="0.15">
      <c r="A50" s="6">
        <v>42</v>
      </c>
      <c r="B50" s="6" t="str">
        <f>VLOOKUP(D50,映射!A:B,2,FALSE)</f>
        <v>尤尼丝</v>
      </c>
      <c r="C50" t="s">
        <v>343</v>
      </c>
      <c r="D50" s="6">
        <f t="shared" si="0"/>
        <v>31</v>
      </c>
      <c r="E50">
        <f t="shared" si="1"/>
        <v>1</v>
      </c>
      <c r="F50">
        <f t="shared" si="1"/>
        <v>3</v>
      </c>
      <c r="G50" s="6">
        <f>IF($F50&lt;G$1,"",VLOOKUP($D50,支援配置!$P:$U,支援配置!Q$1,FALSE))</f>
        <v>6</v>
      </c>
      <c r="H50" s="6">
        <f>IF($F50&lt;H$1,"",VLOOKUP($D50,支援配置!$P:$U,支援配置!R$1,FALSE))</f>
        <v>1</v>
      </c>
      <c r="I50" s="6">
        <f>IF($F50&lt;I$1,"",VLOOKUP($D50,支援配置!$P:$U,支援配置!S$1,FALSE))</f>
        <v>8</v>
      </c>
      <c r="J50" s="6" t="str">
        <f>IF($F50&lt;J$1,"",VLOOKUP($D50,支援配置!$P:$U,支援配置!T$1,FALSE))</f>
        <v/>
      </c>
      <c r="K50" s="6" t="str">
        <f>IF($F50&lt;K$1,"",VLOOKUP($D50,支援配置!$P:$U,支援配置!U$1,FALSE))</f>
        <v/>
      </c>
      <c r="L50" s="6" t="str">
        <f>IF($F50&lt;L$1,"",VLOOKUP($D50,支援配置!$AA:$AF,支援配置!AB$1,FALSE))</f>
        <v>BOK:5</v>
      </c>
      <c r="M50" s="6" t="str">
        <f>IF($F50&lt;M$1,"",VLOOKUP($D50,支援配置!$AA:$AF,支援配置!AC$1,FALSE))</f>
        <v>DEF_P:10</v>
      </c>
      <c r="N50" s="6" t="str">
        <f>IF($F50&lt;N$1,"",VLOOKUP($D50,支援配置!$AA:$AF,支援配置!AD$1,FALSE))</f>
        <v>COB:5</v>
      </c>
      <c r="O50" s="6" t="str">
        <f>IF($F50&lt;O$1,"",VLOOKUP($D50,支援配置!$AA:$AF,支援配置!AE$1,FALSE))</f>
        <v/>
      </c>
      <c r="P50" s="6" t="str">
        <f>IF($F50&lt;P$1,"",VLOOKUP($D50,支援配置!$AA:$AF,支援配置!AF$1,FALSE))</f>
        <v/>
      </c>
      <c r="Q50" s="6" t="str">
        <f>_xlfn.IFNA(HLOOKUP(Q$1,IF({1;0},$G50:$K50,$L50:$P50),2,FALSE),"")</f>
        <v>DEF_P:10</v>
      </c>
      <c r="R50" s="6" t="str">
        <f>_xlfn.IFNA(HLOOKUP(R$1,IF({1;0},$G50:$K50,$L50:$P50),2,FALSE),"")</f>
        <v/>
      </c>
      <c r="S50" s="6" t="str">
        <f>_xlfn.IFNA(HLOOKUP(S$1,IF({1;0},$G50:$K50,$L50:$P50),2,FALSE),"")</f>
        <v/>
      </c>
      <c r="T50" s="6" t="str">
        <f>_xlfn.IFNA(HLOOKUP(T$1,IF({1;0},$G50:$K50,$L50:$P50),2,FALSE),"")</f>
        <v/>
      </c>
      <c r="U50" s="6" t="str">
        <f>_xlfn.IFNA(HLOOKUP(U$1,IF({1;0},$G50:$K50,$L50:$P50),2,FALSE),"")</f>
        <v/>
      </c>
      <c r="V50" s="6" t="str">
        <f>_xlfn.IFNA(HLOOKUP(V$1,IF({1;0},$G50:$K50,$L50:$P50),2,FALSE),"")</f>
        <v>BOK:5</v>
      </c>
      <c r="W50" s="6" t="str">
        <f>_xlfn.IFNA(HLOOKUP(W$1,IF({1;0},$G50:$K50,$L50:$P50),2,FALSE),"")</f>
        <v/>
      </c>
      <c r="X50" s="6" t="str">
        <f>_xlfn.IFNA(HLOOKUP(X$1,IF({1;0},$G50:$K50,$L50:$P50),2,FALSE),"")</f>
        <v>COB:5</v>
      </c>
      <c r="Y50" s="6" t="str">
        <f>_xlfn.IFNA(HLOOKUP(Y$1,IF({1;0},$G50:$K50,$L50:$P50),2,FALSE),"")</f>
        <v/>
      </c>
    </row>
    <row r="51" spans="1:25" x14ac:dyDescent="0.15">
      <c r="A51" s="6">
        <v>43</v>
      </c>
      <c r="B51" s="6" t="str">
        <f>VLOOKUP(D51,映射!A:B,2,FALSE)</f>
        <v>尤尼丝</v>
      </c>
      <c r="C51" t="s">
        <v>343</v>
      </c>
      <c r="D51" s="6">
        <f t="shared" si="0"/>
        <v>31</v>
      </c>
      <c r="E51">
        <f t="shared" si="1"/>
        <v>3</v>
      </c>
      <c r="F51">
        <f t="shared" si="1"/>
        <v>4</v>
      </c>
      <c r="G51" s="6">
        <f>IF($F51&lt;G$1,"",VLOOKUP($D51,支援配置!$P:$U,支援配置!Q$1,FALSE))</f>
        <v>6</v>
      </c>
      <c r="H51" s="6">
        <f>IF($F51&lt;H$1,"",VLOOKUP($D51,支援配置!$P:$U,支援配置!R$1,FALSE))</f>
        <v>1</v>
      </c>
      <c r="I51" s="6">
        <f>IF($F51&lt;I$1,"",VLOOKUP($D51,支援配置!$P:$U,支援配置!S$1,FALSE))</f>
        <v>8</v>
      </c>
      <c r="J51" s="6">
        <f>IF($F51&lt;J$1,"",VLOOKUP($D51,支援配置!$P:$U,支援配置!T$1,FALSE))</f>
        <v>9</v>
      </c>
      <c r="K51" s="6" t="str">
        <f>IF($F51&lt;K$1,"",VLOOKUP($D51,支援配置!$P:$U,支援配置!U$1,FALSE))</f>
        <v/>
      </c>
      <c r="L51" s="6" t="str">
        <f>IF($F51&lt;L$1,"",VLOOKUP($D51,支援配置!$AA:$AF,支援配置!AB$1,FALSE))</f>
        <v>BOK:5</v>
      </c>
      <c r="M51" s="6" t="str">
        <f>IF($F51&lt;M$1,"",VLOOKUP($D51,支援配置!$AA:$AF,支援配置!AC$1,FALSE))</f>
        <v>DEF_P:10</v>
      </c>
      <c r="N51" s="6" t="str">
        <f>IF($F51&lt;N$1,"",VLOOKUP($D51,支援配置!$AA:$AF,支援配置!AD$1,FALSE))</f>
        <v>COB:5</v>
      </c>
      <c r="O51" s="6" t="str">
        <f>IF($F51&lt;O$1,"",VLOOKUP($D51,支援配置!$AA:$AF,支援配置!AE$1,FALSE))</f>
        <v>BOK:5</v>
      </c>
      <c r="P51" s="6" t="str">
        <f>IF($F51&lt;P$1,"",VLOOKUP($D51,支援配置!$AA:$AF,支援配置!AF$1,FALSE))</f>
        <v/>
      </c>
      <c r="Q51" s="6" t="str">
        <f>_xlfn.IFNA(HLOOKUP(Q$1,IF({1;0},$G51:$K51,$L51:$P51),2,FALSE),"")</f>
        <v>DEF_P:10</v>
      </c>
      <c r="R51" s="6" t="str">
        <f>_xlfn.IFNA(HLOOKUP(R$1,IF({1;0},$G51:$K51,$L51:$P51),2,FALSE),"")</f>
        <v/>
      </c>
      <c r="S51" s="6" t="str">
        <f>_xlfn.IFNA(HLOOKUP(S$1,IF({1;0},$G51:$K51,$L51:$P51),2,FALSE),"")</f>
        <v/>
      </c>
      <c r="T51" s="6" t="str">
        <f>_xlfn.IFNA(HLOOKUP(T$1,IF({1;0},$G51:$K51,$L51:$P51),2,FALSE),"")</f>
        <v/>
      </c>
      <c r="U51" s="6" t="str">
        <f>_xlfn.IFNA(HLOOKUP(U$1,IF({1;0},$G51:$K51,$L51:$P51),2,FALSE),"")</f>
        <v/>
      </c>
      <c r="V51" s="6" t="str">
        <f>_xlfn.IFNA(HLOOKUP(V$1,IF({1;0},$G51:$K51,$L51:$P51),2,FALSE),"")</f>
        <v>BOK:5</v>
      </c>
      <c r="W51" s="6" t="str">
        <f>_xlfn.IFNA(HLOOKUP(W$1,IF({1;0},$G51:$K51,$L51:$P51),2,FALSE),"")</f>
        <v/>
      </c>
      <c r="X51" s="6" t="str">
        <f>_xlfn.IFNA(HLOOKUP(X$1,IF({1;0},$G51:$K51,$L51:$P51),2,FALSE),"")</f>
        <v>COB:5</v>
      </c>
      <c r="Y51" s="6" t="str">
        <f>_xlfn.IFNA(HLOOKUP(Y$1,IF({1;0},$G51:$K51,$L51:$P51),2,FALSE),"")</f>
        <v>BOK:5</v>
      </c>
    </row>
    <row r="52" spans="1:25" x14ac:dyDescent="0.15">
      <c r="A52" s="6">
        <v>44</v>
      </c>
      <c r="B52" s="6" t="str">
        <f>VLOOKUP(D52,映射!A:B,2,FALSE)</f>
        <v>尤尼丝</v>
      </c>
      <c r="C52" t="s">
        <v>343</v>
      </c>
      <c r="D52" s="6">
        <f t="shared" si="0"/>
        <v>31</v>
      </c>
      <c r="E52">
        <f t="shared" si="1"/>
        <v>6</v>
      </c>
      <c r="F52">
        <f t="shared" si="1"/>
        <v>5</v>
      </c>
      <c r="G52" s="6">
        <f>IF($F52&lt;G$1,"",VLOOKUP($D52,支援配置!$P:$U,支援配置!Q$1,FALSE))</f>
        <v>6</v>
      </c>
      <c r="H52" s="6">
        <f>IF($F52&lt;H$1,"",VLOOKUP($D52,支援配置!$P:$U,支援配置!R$1,FALSE))</f>
        <v>1</v>
      </c>
      <c r="I52" s="6">
        <f>IF($F52&lt;I$1,"",VLOOKUP($D52,支援配置!$P:$U,支援配置!S$1,FALSE))</f>
        <v>8</v>
      </c>
      <c r="J52" s="6">
        <f>IF($F52&lt;J$1,"",VLOOKUP($D52,支援配置!$P:$U,支援配置!T$1,FALSE))</f>
        <v>9</v>
      </c>
      <c r="K52" s="6">
        <f>IF($F52&lt;K$1,"",VLOOKUP($D52,支援配置!$P:$U,支援配置!U$1,FALSE))</f>
        <v>4</v>
      </c>
      <c r="L52" s="6" t="str">
        <f>IF($F52&lt;L$1,"",VLOOKUP($D52,支援配置!$AA:$AF,支援配置!AB$1,FALSE))</f>
        <v>BOK:5</v>
      </c>
      <c r="M52" s="6" t="str">
        <f>IF($F52&lt;M$1,"",VLOOKUP($D52,支援配置!$AA:$AF,支援配置!AC$1,FALSE))</f>
        <v>DEF_P:10</v>
      </c>
      <c r="N52" s="6" t="str">
        <f>IF($F52&lt;N$1,"",VLOOKUP($D52,支援配置!$AA:$AF,支援配置!AD$1,FALSE))</f>
        <v>COB:5</v>
      </c>
      <c r="O52" s="6" t="str">
        <f>IF($F52&lt;O$1,"",VLOOKUP($D52,支援配置!$AA:$AF,支援配置!AE$1,FALSE))</f>
        <v>BOK:5</v>
      </c>
      <c r="P52" s="6" t="str">
        <f>IF($F52&lt;P$1,"",VLOOKUP($D52,支援配置!$AA:$AF,支援配置!AF$1,FALSE))</f>
        <v>ATK_P:5</v>
      </c>
      <c r="Q52" s="6" t="str">
        <f>_xlfn.IFNA(HLOOKUP(Q$1,IF({1;0},$G52:$K52,$L52:$P52),2,FALSE),"")</f>
        <v>DEF_P:10</v>
      </c>
      <c r="R52" s="6" t="str">
        <f>_xlfn.IFNA(HLOOKUP(R$1,IF({1;0},$G52:$K52,$L52:$P52),2,FALSE),"")</f>
        <v/>
      </c>
      <c r="S52" s="6" t="str">
        <f>_xlfn.IFNA(HLOOKUP(S$1,IF({1;0},$G52:$K52,$L52:$P52),2,FALSE),"")</f>
        <v/>
      </c>
      <c r="T52" s="6" t="str">
        <f>_xlfn.IFNA(HLOOKUP(T$1,IF({1;0},$G52:$K52,$L52:$P52),2,FALSE),"")</f>
        <v>ATK_P:5</v>
      </c>
      <c r="U52" s="6" t="str">
        <f>_xlfn.IFNA(HLOOKUP(U$1,IF({1;0},$G52:$K52,$L52:$P52),2,FALSE),"")</f>
        <v/>
      </c>
      <c r="V52" s="6" t="str">
        <f>_xlfn.IFNA(HLOOKUP(V$1,IF({1;0},$G52:$K52,$L52:$P52),2,FALSE),"")</f>
        <v>BOK:5</v>
      </c>
      <c r="W52" s="6" t="str">
        <f>_xlfn.IFNA(HLOOKUP(W$1,IF({1;0},$G52:$K52,$L52:$P52),2,FALSE),"")</f>
        <v/>
      </c>
      <c r="X52" s="6" t="str">
        <f>_xlfn.IFNA(HLOOKUP(X$1,IF({1;0},$G52:$K52,$L52:$P52),2,FALSE),"")</f>
        <v>COB:5</v>
      </c>
      <c r="Y52" s="6" t="str">
        <f>_xlfn.IFNA(HLOOKUP(Y$1,IF({1;0},$G52:$K52,$L52:$P52),2,FALSE),"")</f>
        <v>BOK:5</v>
      </c>
    </row>
    <row r="53" spans="1:25" x14ac:dyDescent="0.15">
      <c r="A53" s="6">
        <v>45</v>
      </c>
      <c r="B53" s="6" t="str">
        <f>VLOOKUP(D53,映射!A:B,2,FALSE)</f>
        <v>尼尔斯</v>
      </c>
      <c r="C53" t="s">
        <v>343</v>
      </c>
      <c r="D53" s="6">
        <f t="shared" si="0"/>
        <v>32</v>
      </c>
      <c r="E53">
        <f t="shared" si="1"/>
        <v>0</v>
      </c>
      <c r="F53">
        <f t="shared" si="1"/>
        <v>2</v>
      </c>
      <c r="G53" s="6">
        <f>IF($F53&lt;G$1,"",VLOOKUP($D53,支援配置!$P:$U,支援配置!Q$1,FALSE))</f>
        <v>1</v>
      </c>
      <c r="H53" s="6">
        <f>IF($F53&lt;H$1,"",VLOOKUP($D53,支援配置!$P:$U,支援配置!R$1,FALSE))</f>
        <v>8</v>
      </c>
      <c r="I53" s="6" t="str">
        <f>IF($F53&lt;I$1,"",VLOOKUP($D53,支援配置!$P:$U,支援配置!S$1,FALSE))</f>
        <v/>
      </c>
      <c r="J53" s="6" t="str">
        <f>IF($F53&lt;J$1,"",VLOOKUP($D53,支援配置!$P:$U,支援配置!T$1,FALSE))</f>
        <v/>
      </c>
      <c r="K53" s="6" t="str">
        <f>IF($F53&lt;K$1,"",VLOOKUP($D53,支援配置!$P:$U,支援配置!U$1,FALSE))</f>
        <v/>
      </c>
      <c r="L53" s="6" t="str">
        <f>IF($F53&lt;L$1,"",VLOOKUP($D53,支援配置!$AA:$AF,支援配置!AB$1,FALSE))</f>
        <v>SPD_P:10</v>
      </c>
      <c r="M53" s="6" t="str">
        <f>IF($F53&lt;M$1,"",VLOOKUP($D53,支援配置!$AA:$AF,支援配置!AC$1,FALSE))</f>
        <v>COB:5</v>
      </c>
      <c r="N53" s="6" t="str">
        <f>IF($F53&lt;N$1,"",VLOOKUP($D53,支援配置!$AA:$AF,支援配置!AD$1,FALSE))</f>
        <v/>
      </c>
      <c r="O53" s="6" t="str">
        <f>IF($F53&lt;O$1,"",VLOOKUP($D53,支援配置!$AA:$AF,支援配置!AE$1,FALSE))</f>
        <v/>
      </c>
      <c r="P53" s="6" t="str">
        <f>IF($F53&lt;P$1,"",VLOOKUP($D53,支援配置!$AA:$AF,支援配置!AF$1,FALSE))</f>
        <v/>
      </c>
      <c r="Q53" s="6" t="str">
        <f>_xlfn.IFNA(HLOOKUP(Q$1,IF({1;0},$G53:$K53,$L53:$P53),2,FALSE),"")</f>
        <v>SPD_P:10</v>
      </c>
      <c r="R53" s="6" t="str">
        <f>_xlfn.IFNA(HLOOKUP(R$1,IF({1;0},$G53:$K53,$L53:$P53),2,FALSE),"")</f>
        <v/>
      </c>
      <c r="S53" s="6" t="str">
        <f>_xlfn.IFNA(HLOOKUP(S$1,IF({1;0},$G53:$K53,$L53:$P53),2,FALSE),"")</f>
        <v/>
      </c>
      <c r="T53" s="6" t="str">
        <f>_xlfn.IFNA(HLOOKUP(T$1,IF({1;0},$G53:$K53,$L53:$P53),2,FALSE),"")</f>
        <v/>
      </c>
      <c r="U53" s="6" t="str">
        <f>_xlfn.IFNA(HLOOKUP(U$1,IF({1;0},$G53:$K53,$L53:$P53),2,FALSE),"")</f>
        <v/>
      </c>
      <c r="V53" s="6" t="str">
        <f>_xlfn.IFNA(HLOOKUP(V$1,IF({1;0},$G53:$K53,$L53:$P53),2,FALSE),"")</f>
        <v/>
      </c>
      <c r="W53" s="6" t="str">
        <f>_xlfn.IFNA(HLOOKUP(W$1,IF({1;0},$G53:$K53,$L53:$P53),2,FALSE),"")</f>
        <v/>
      </c>
      <c r="X53" s="6" t="str">
        <f>_xlfn.IFNA(HLOOKUP(X$1,IF({1;0},$G53:$K53,$L53:$P53),2,FALSE),"")</f>
        <v>COB:5</v>
      </c>
      <c r="Y53" s="6" t="str">
        <f>_xlfn.IFNA(HLOOKUP(Y$1,IF({1;0},$G53:$K53,$L53:$P53),2,FALSE),"")</f>
        <v/>
      </c>
    </row>
    <row r="54" spans="1:25" x14ac:dyDescent="0.15">
      <c r="A54" s="6">
        <v>46</v>
      </c>
      <c r="B54" s="6" t="str">
        <f>VLOOKUP(D54,映射!A:B,2,FALSE)</f>
        <v>尼尔斯</v>
      </c>
      <c r="C54" t="s">
        <v>343</v>
      </c>
      <c r="D54" s="6">
        <f t="shared" si="0"/>
        <v>32</v>
      </c>
      <c r="E54">
        <f t="shared" si="1"/>
        <v>1</v>
      </c>
      <c r="F54">
        <f t="shared" si="1"/>
        <v>3</v>
      </c>
      <c r="G54" s="6">
        <f>IF($F54&lt;G$1,"",VLOOKUP($D54,支援配置!$P:$U,支援配置!Q$1,FALSE))</f>
        <v>1</v>
      </c>
      <c r="H54" s="6">
        <f>IF($F54&lt;H$1,"",VLOOKUP($D54,支援配置!$P:$U,支援配置!R$1,FALSE))</f>
        <v>8</v>
      </c>
      <c r="I54" s="6">
        <f>IF($F54&lt;I$1,"",VLOOKUP($D54,支援配置!$P:$U,支援配置!S$1,FALSE))</f>
        <v>5</v>
      </c>
      <c r="J54" s="6" t="str">
        <f>IF($F54&lt;J$1,"",VLOOKUP($D54,支援配置!$P:$U,支援配置!T$1,FALSE))</f>
        <v/>
      </c>
      <c r="K54" s="6" t="str">
        <f>IF($F54&lt;K$1,"",VLOOKUP($D54,支援配置!$P:$U,支援配置!U$1,FALSE))</f>
        <v/>
      </c>
      <c r="L54" s="6" t="str">
        <f>IF($F54&lt;L$1,"",VLOOKUP($D54,支援配置!$AA:$AF,支援配置!AB$1,FALSE))</f>
        <v>SPD_P:10</v>
      </c>
      <c r="M54" s="6" t="str">
        <f>IF($F54&lt;M$1,"",VLOOKUP($D54,支援配置!$AA:$AF,支援配置!AC$1,FALSE))</f>
        <v>COB:5</v>
      </c>
      <c r="N54" s="6" t="str">
        <f>IF($F54&lt;N$1,"",VLOOKUP($D54,支援配置!$AA:$AF,支援配置!AD$1,FALSE))</f>
        <v>BOK:5</v>
      </c>
      <c r="O54" s="6" t="str">
        <f>IF($F54&lt;O$1,"",VLOOKUP($D54,支援配置!$AA:$AF,支援配置!AE$1,FALSE))</f>
        <v/>
      </c>
      <c r="P54" s="6" t="str">
        <f>IF($F54&lt;P$1,"",VLOOKUP($D54,支援配置!$AA:$AF,支援配置!AF$1,FALSE))</f>
        <v/>
      </c>
      <c r="Q54" s="6" t="str">
        <f>_xlfn.IFNA(HLOOKUP(Q$1,IF({1;0},$G54:$K54,$L54:$P54),2,FALSE),"")</f>
        <v>SPD_P:10</v>
      </c>
      <c r="R54" s="6" t="str">
        <f>_xlfn.IFNA(HLOOKUP(R$1,IF({1;0},$G54:$K54,$L54:$P54),2,FALSE),"")</f>
        <v/>
      </c>
      <c r="S54" s="6" t="str">
        <f>_xlfn.IFNA(HLOOKUP(S$1,IF({1;0},$G54:$K54,$L54:$P54),2,FALSE),"")</f>
        <v/>
      </c>
      <c r="T54" s="6" t="str">
        <f>_xlfn.IFNA(HLOOKUP(T$1,IF({1;0},$G54:$K54,$L54:$P54),2,FALSE),"")</f>
        <v/>
      </c>
      <c r="U54" s="6" t="str">
        <f>_xlfn.IFNA(HLOOKUP(U$1,IF({1;0},$G54:$K54,$L54:$P54),2,FALSE),"")</f>
        <v>BOK:5</v>
      </c>
      <c r="V54" s="6" t="str">
        <f>_xlfn.IFNA(HLOOKUP(V$1,IF({1;0},$G54:$K54,$L54:$P54),2,FALSE),"")</f>
        <v/>
      </c>
      <c r="W54" s="6" t="str">
        <f>_xlfn.IFNA(HLOOKUP(W$1,IF({1;0},$G54:$K54,$L54:$P54),2,FALSE),"")</f>
        <v/>
      </c>
      <c r="X54" s="6" t="str">
        <f>_xlfn.IFNA(HLOOKUP(X$1,IF({1;0},$G54:$K54,$L54:$P54),2,FALSE),"")</f>
        <v>COB:5</v>
      </c>
      <c r="Y54" s="6" t="str">
        <f>_xlfn.IFNA(HLOOKUP(Y$1,IF({1;0},$G54:$K54,$L54:$P54),2,FALSE),"")</f>
        <v/>
      </c>
    </row>
    <row r="55" spans="1:25" x14ac:dyDescent="0.15">
      <c r="A55" s="6">
        <v>47</v>
      </c>
      <c r="B55" s="6" t="str">
        <f>VLOOKUP(D55,映射!A:B,2,FALSE)</f>
        <v>尼尔斯</v>
      </c>
      <c r="C55" t="s">
        <v>343</v>
      </c>
      <c r="D55" s="6">
        <f t="shared" si="0"/>
        <v>32</v>
      </c>
      <c r="E55">
        <f t="shared" si="1"/>
        <v>3</v>
      </c>
      <c r="F55">
        <f t="shared" si="1"/>
        <v>4</v>
      </c>
      <c r="G55" s="6">
        <f>IF($F55&lt;G$1,"",VLOOKUP($D55,支援配置!$P:$U,支援配置!Q$1,FALSE))</f>
        <v>1</v>
      </c>
      <c r="H55" s="6">
        <f>IF($F55&lt;H$1,"",VLOOKUP($D55,支援配置!$P:$U,支援配置!R$1,FALSE))</f>
        <v>8</v>
      </c>
      <c r="I55" s="6">
        <f>IF($F55&lt;I$1,"",VLOOKUP($D55,支援配置!$P:$U,支援配置!S$1,FALSE))</f>
        <v>5</v>
      </c>
      <c r="J55" s="6">
        <f>IF($F55&lt;J$1,"",VLOOKUP($D55,支援配置!$P:$U,支援配置!T$1,FALSE))</f>
        <v>2</v>
      </c>
      <c r="K55" s="6" t="str">
        <f>IF($F55&lt;K$1,"",VLOOKUP($D55,支援配置!$P:$U,支援配置!U$1,FALSE))</f>
        <v/>
      </c>
      <c r="L55" s="6" t="str">
        <f>IF($F55&lt;L$1,"",VLOOKUP($D55,支援配置!$AA:$AF,支援配置!AB$1,FALSE))</f>
        <v>SPD_P:10</v>
      </c>
      <c r="M55" s="6" t="str">
        <f>IF($F55&lt;M$1,"",VLOOKUP($D55,支援配置!$AA:$AF,支援配置!AC$1,FALSE))</f>
        <v>COB:5</v>
      </c>
      <c r="N55" s="6" t="str">
        <f>IF($F55&lt;N$1,"",VLOOKUP($D55,支援配置!$AA:$AF,支援配置!AD$1,FALSE))</f>
        <v>BOK:5</v>
      </c>
      <c r="O55" s="6" t="str">
        <f>IF($F55&lt;O$1,"",VLOOKUP($D55,支援配置!$AA:$AF,支援配置!AE$1,FALSE))</f>
        <v>COT:5</v>
      </c>
      <c r="P55" s="6" t="str">
        <f>IF($F55&lt;P$1,"",VLOOKUP($D55,支援配置!$AA:$AF,支援配置!AF$1,FALSE))</f>
        <v/>
      </c>
      <c r="Q55" s="6" t="str">
        <f>_xlfn.IFNA(HLOOKUP(Q$1,IF({1;0},$G55:$K55,$L55:$P55),2,FALSE),"")</f>
        <v>SPD_P:10</v>
      </c>
      <c r="R55" s="6" t="str">
        <f>_xlfn.IFNA(HLOOKUP(R$1,IF({1;0},$G55:$K55,$L55:$P55),2,FALSE),"")</f>
        <v>COT:5</v>
      </c>
      <c r="S55" s="6" t="str">
        <f>_xlfn.IFNA(HLOOKUP(S$1,IF({1;0},$G55:$K55,$L55:$P55),2,FALSE),"")</f>
        <v/>
      </c>
      <c r="T55" s="6" t="str">
        <f>_xlfn.IFNA(HLOOKUP(T$1,IF({1;0},$G55:$K55,$L55:$P55),2,FALSE),"")</f>
        <v/>
      </c>
      <c r="U55" s="6" t="str">
        <f>_xlfn.IFNA(HLOOKUP(U$1,IF({1;0},$G55:$K55,$L55:$P55),2,FALSE),"")</f>
        <v>BOK:5</v>
      </c>
      <c r="V55" s="6" t="str">
        <f>_xlfn.IFNA(HLOOKUP(V$1,IF({1;0},$G55:$K55,$L55:$P55),2,FALSE),"")</f>
        <v/>
      </c>
      <c r="W55" s="6" t="str">
        <f>_xlfn.IFNA(HLOOKUP(W$1,IF({1;0},$G55:$K55,$L55:$P55),2,FALSE),"")</f>
        <v/>
      </c>
      <c r="X55" s="6" t="str">
        <f>_xlfn.IFNA(HLOOKUP(X$1,IF({1;0},$G55:$K55,$L55:$P55),2,FALSE),"")</f>
        <v>COB:5</v>
      </c>
      <c r="Y55" s="6" t="str">
        <f>_xlfn.IFNA(HLOOKUP(Y$1,IF({1;0},$G55:$K55,$L55:$P55),2,FALSE),"")</f>
        <v/>
      </c>
    </row>
    <row r="56" spans="1:25" x14ac:dyDescent="0.15">
      <c r="A56" s="6">
        <v>48</v>
      </c>
      <c r="B56" s="6" t="str">
        <f>VLOOKUP(D56,映射!A:B,2,FALSE)</f>
        <v>尼尔斯</v>
      </c>
      <c r="C56" t="s">
        <v>343</v>
      </c>
      <c r="D56" s="6">
        <f t="shared" si="0"/>
        <v>32</v>
      </c>
      <c r="E56">
        <f t="shared" si="1"/>
        <v>6</v>
      </c>
      <c r="F56">
        <f t="shared" si="1"/>
        <v>5</v>
      </c>
      <c r="G56" s="6">
        <f>IF($F56&lt;G$1,"",VLOOKUP($D56,支援配置!$P:$U,支援配置!Q$1,FALSE))</f>
        <v>1</v>
      </c>
      <c r="H56" s="6">
        <f>IF($F56&lt;H$1,"",VLOOKUP($D56,支援配置!$P:$U,支援配置!R$1,FALSE))</f>
        <v>8</v>
      </c>
      <c r="I56" s="6">
        <f>IF($F56&lt;I$1,"",VLOOKUP($D56,支援配置!$P:$U,支援配置!S$1,FALSE))</f>
        <v>5</v>
      </c>
      <c r="J56" s="6">
        <f>IF($F56&lt;J$1,"",VLOOKUP($D56,支援配置!$P:$U,支援配置!T$1,FALSE))</f>
        <v>2</v>
      </c>
      <c r="K56" s="6">
        <f>IF($F56&lt;K$1,"",VLOOKUP($D56,支援配置!$P:$U,支援配置!U$1,FALSE))</f>
        <v>3</v>
      </c>
      <c r="L56" s="6" t="str">
        <f>IF($F56&lt;L$1,"",VLOOKUP($D56,支援配置!$AA:$AF,支援配置!AB$1,FALSE))</f>
        <v>SPD_P:10</v>
      </c>
      <c r="M56" s="6" t="str">
        <f>IF($F56&lt;M$1,"",VLOOKUP($D56,支援配置!$AA:$AF,支援配置!AC$1,FALSE))</f>
        <v>COB:5</v>
      </c>
      <c r="N56" s="6" t="str">
        <f>IF($F56&lt;N$1,"",VLOOKUP($D56,支援配置!$AA:$AF,支援配置!AD$1,FALSE))</f>
        <v>BOK:5</v>
      </c>
      <c r="O56" s="6" t="str">
        <f>IF($F56&lt;O$1,"",VLOOKUP($D56,支援配置!$AA:$AF,支援配置!AE$1,FALSE))</f>
        <v>COT:5</v>
      </c>
      <c r="P56" s="6" t="str">
        <f>IF($F56&lt;P$1,"",VLOOKUP($D56,支援配置!$AA:$AF,支援配置!AF$1,FALSE))</f>
        <v>CRI:5</v>
      </c>
      <c r="Q56" s="6" t="str">
        <f>_xlfn.IFNA(HLOOKUP(Q$1,IF({1;0},$G56:$K56,$L56:$P56),2,FALSE),"")</f>
        <v>SPD_P:10</v>
      </c>
      <c r="R56" s="6" t="str">
        <f>_xlfn.IFNA(HLOOKUP(R$1,IF({1;0},$G56:$K56,$L56:$P56),2,FALSE),"")</f>
        <v>COT:5</v>
      </c>
      <c r="S56" s="6" t="str">
        <f>_xlfn.IFNA(HLOOKUP(S$1,IF({1;0},$G56:$K56,$L56:$P56),2,FALSE),"")</f>
        <v>CRI:5</v>
      </c>
      <c r="T56" s="6" t="str">
        <f>_xlfn.IFNA(HLOOKUP(T$1,IF({1;0},$G56:$K56,$L56:$P56),2,FALSE),"")</f>
        <v/>
      </c>
      <c r="U56" s="6" t="str">
        <f>_xlfn.IFNA(HLOOKUP(U$1,IF({1;0},$G56:$K56,$L56:$P56),2,FALSE),"")</f>
        <v>BOK:5</v>
      </c>
      <c r="V56" s="6" t="str">
        <f>_xlfn.IFNA(HLOOKUP(V$1,IF({1;0},$G56:$K56,$L56:$P56),2,FALSE),"")</f>
        <v/>
      </c>
      <c r="W56" s="6" t="str">
        <f>_xlfn.IFNA(HLOOKUP(W$1,IF({1;0},$G56:$K56,$L56:$P56),2,FALSE),"")</f>
        <v/>
      </c>
      <c r="X56" s="6" t="str">
        <f>_xlfn.IFNA(HLOOKUP(X$1,IF({1;0},$G56:$K56,$L56:$P56),2,FALSE),"")</f>
        <v>COB:5</v>
      </c>
      <c r="Y56" s="6" t="str">
        <f>_xlfn.IFNA(HLOOKUP(Y$1,IF({1;0},$G56:$K56,$L56:$P56),2,FALSE),"")</f>
        <v/>
      </c>
    </row>
    <row r="57" spans="1:25" x14ac:dyDescent="0.15">
      <c r="A57" s="6">
        <v>49</v>
      </c>
      <c r="B57" s="6" t="str">
        <f>VLOOKUP(D57,映射!A:B,2,FALSE)</f>
        <v>柯拉</v>
      </c>
      <c r="C57" t="s">
        <v>343</v>
      </c>
      <c r="D57" s="6">
        <f t="shared" si="0"/>
        <v>33</v>
      </c>
      <c r="E57">
        <f t="shared" si="1"/>
        <v>0</v>
      </c>
      <c r="F57">
        <f t="shared" si="1"/>
        <v>2</v>
      </c>
      <c r="G57" s="6">
        <f>IF($F57&lt;G$1,"",VLOOKUP($D57,支援配置!$P:$U,支援配置!Q$1,FALSE))</f>
        <v>6</v>
      </c>
      <c r="H57" s="6">
        <f>IF($F57&lt;H$1,"",VLOOKUP($D57,支援配置!$P:$U,支援配置!R$1,FALSE))</f>
        <v>9</v>
      </c>
      <c r="I57" s="6" t="str">
        <f>IF($F57&lt;I$1,"",VLOOKUP($D57,支援配置!$P:$U,支援配置!S$1,FALSE))</f>
        <v/>
      </c>
      <c r="J57" s="6" t="str">
        <f>IF($F57&lt;J$1,"",VLOOKUP($D57,支援配置!$P:$U,支援配置!T$1,FALSE))</f>
        <v/>
      </c>
      <c r="K57" s="6" t="str">
        <f>IF($F57&lt;K$1,"",VLOOKUP($D57,支援配置!$P:$U,支援配置!U$1,FALSE))</f>
        <v/>
      </c>
      <c r="L57" s="6" t="str">
        <f>IF($F57&lt;L$1,"",VLOOKUP($D57,支援配置!$AA:$AF,支援配置!AB$1,FALSE))</f>
        <v>SPD_P:10</v>
      </c>
      <c r="M57" s="6" t="str">
        <f>IF($F57&lt;M$1,"",VLOOKUP($D57,支援配置!$AA:$AF,支援配置!AC$1,FALSE))</f>
        <v>TUF:5</v>
      </c>
      <c r="N57" s="6" t="str">
        <f>IF($F57&lt;N$1,"",VLOOKUP($D57,支援配置!$AA:$AF,支援配置!AD$1,FALSE))</f>
        <v/>
      </c>
      <c r="O57" s="6" t="str">
        <f>IF($F57&lt;O$1,"",VLOOKUP($D57,支援配置!$AA:$AF,支援配置!AE$1,FALSE))</f>
        <v/>
      </c>
      <c r="P57" s="6" t="str">
        <f>IF($F57&lt;P$1,"",VLOOKUP($D57,支援配置!$AA:$AF,支援配置!AF$1,FALSE))</f>
        <v/>
      </c>
      <c r="Q57" s="6" t="str">
        <f>_xlfn.IFNA(HLOOKUP(Q$1,IF({1;0},$G57:$K57,$L57:$P57),2,FALSE),"")</f>
        <v/>
      </c>
      <c r="R57" s="6" t="str">
        <f>_xlfn.IFNA(HLOOKUP(R$1,IF({1;0},$G57:$K57,$L57:$P57),2,FALSE),"")</f>
        <v/>
      </c>
      <c r="S57" s="6" t="str">
        <f>_xlfn.IFNA(HLOOKUP(S$1,IF({1;0},$G57:$K57,$L57:$P57),2,FALSE),"")</f>
        <v/>
      </c>
      <c r="T57" s="6" t="str">
        <f>_xlfn.IFNA(HLOOKUP(T$1,IF({1;0},$G57:$K57,$L57:$P57),2,FALSE),"")</f>
        <v/>
      </c>
      <c r="U57" s="6" t="str">
        <f>_xlfn.IFNA(HLOOKUP(U$1,IF({1;0},$G57:$K57,$L57:$P57),2,FALSE),"")</f>
        <v/>
      </c>
      <c r="V57" s="6" t="str">
        <f>_xlfn.IFNA(HLOOKUP(V$1,IF({1;0},$G57:$K57,$L57:$P57),2,FALSE),"")</f>
        <v>SPD_P:10</v>
      </c>
      <c r="W57" s="6" t="str">
        <f>_xlfn.IFNA(HLOOKUP(W$1,IF({1;0},$G57:$K57,$L57:$P57),2,FALSE),"")</f>
        <v/>
      </c>
      <c r="X57" s="6" t="str">
        <f>_xlfn.IFNA(HLOOKUP(X$1,IF({1;0},$G57:$K57,$L57:$P57),2,FALSE),"")</f>
        <v/>
      </c>
      <c r="Y57" s="6" t="str">
        <f>_xlfn.IFNA(HLOOKUP(Y$1,IF({1;0},$G57:$K57,$L57:$P57),2,FALSE),"")</f>
        <v>TUF:5</v>
      </c>
    </row>
    <row r="58" spans="1:25" x14ac:dyDescent="0.15">
      <c r="A58" s="6">
        <v>50</v>
      </c>
      <c r="B58" s="6" t="str">
        <f>VLOOKUP(D58,映射!A:B,2,FALSE)</f>
        <v>柯拉</v>
      </c>
      <c r="C58" t="s">
        <v>343</v>
      </c>
      <c r="D58" s="6">
        <f t="shared" si="0"/>
        <v>33</v>
      </c>
      <c r="E58">
        <f t="shared" si="1"/>
        <v>1</v>
      </c>
      <c r="F58">
        <f t="shared" si="1"/>
        <v>3</v>
      </c>
      <c r="G58" s="6">
        <f>IF($F58&lt;G$1,"",VLOOKUP($D58,支援配置!$P:$U,支援配置!Q$1,FALSE))</f>
        <v>6</v>
      </c>
      <c r="H58" s="6">
        <f>IF($F58&lt;H$1,"",VLOOKUP($D58,支援配置!$P:$U,支援配置!R$1,FALSE))</f>
        <v>9</v>
      </c>
      <c r="I58" s="6">
        <f>IF($F58&lt;I$1,"",VLOOKUP($D58,支援配置!$P:$U,支援配置!S$1,FALSE))</f>
        <v>7</v>
      </c>
      <c r="J58" s="6" t="str">
        <f>IF($F58&lt;J$1,"",VLOOKUP($D58,支援配置!$P:$U,支援配置!T$1,FALSE))</f>
        <v/>
      </c>
      <c r="K58" s="6" t="str">
        <f>IF($F58&lt;K$1,"",VLOOKUP($D58,支援配置!$P:$U,支援配置!U$1,FALSE))</f>
        <v/>
      </c>
      <c r="L58" s="6" t="str">
        <f>IF($F58&lt;L$1,"",VLOOKUP($D58,支援配置!$AA:$AF,支援配置!AB$1,FALSE))</f>
        <v>SPD_P:10</v>
      </c>
      <c r="M58" s="6" t="str">
        <f>IF($F58&lt;M$1,"",VLOOKUP($D58,支援配置!$AA:$AF,支援配置!AC$1,FALSE))</f>
        <v>TUF:5</v>
      </c>
      <c r="N58" s="6" t="str">
        <f>IF($F58&lt;N$1,"",VLOOKUP($D58,支援配置!$AA:$AF,支援配置!AD$1,FALSE))</f>
        <v>PEN:5</v>
      </c>
      <c r="O58" s="6" t="str">
        <f>IF($F58&lt;O$1,"",VLOOKUP($D58,支援配置!$AA:$AF,支援配置!AE$1,FALSE))</f>
        <v/>
      </c>
      <c r="P58" s="6" t="str">
        <f>IF($F58&lt;P$1,"",VLOOKUP($D58,支援配置!$AA:$AF,支援配置!AF$1,FALSE))</f>
        <v/>
      </c>
      <c r="Q58" s="6" t="str">
        <f>_xlfn.IFNA(HLOOKUP(Q$1,IF({1;0},$G58:$K58,$L58:$P58),2,FALSE),"")</f>
        <v/>
      </c>
      <c r="R58" s="6" t="str">
        <f>_xlfn.IFNA(HLOOKUP(R$1,IF({1;0},$G58:$K58,$L58:$P58),2,FALSE),"")</f>
        <v/>
      </c>
      <c r="S58" s="6" t="str">
        <f>_xlfn.IFNA(HLOOKUP(S$1,IF({1;0},$G58:$K58,$L58:$P58),2,FALSE),"")</f>
        <v/>
      </c>
      <c r="T58" s="6" t="str">
        <f>_xlfn.IFNA(HLOOKUP(T$1,IF({1;0},$G58:$K58,$L58:$P58),2,FALSE),"")</f>
        <v/>
      </c>
      <c r="U58" s="6" t="str">
        <f>_xlfn.IFNA(HLOOKUP(U$1,IF({1;0},$G58:$K58,$L58:$P58),2,FALSE),"")</f>
        <v/>
      </c>
      <c r="V58" s="6" t="str">
        <f>_xlfn.IFNA(HLOOKUP(V$1,IF({1;0},$G58:$K58,$L58:$P58),2,FALSE),"")</f>
        <v>SPD_P:10</v>
      </c>
      <c r="W58" s="6" t="str">
        <f>_xlfn.IFNA(HLOOKUP(W$1,IF({1;0},$G58:$K58,$L58:$P58),2,FALSE),"")</f>
        <v>PEN:5</v>
      </c>
      <c r="X58" s="6" t="str">
        <f>_xlfn.IFNA(HLOOKUP(X$1,IF({1;0},$G58:$K58,$L58:$P58),2,FALSE),"")</f>
        <v/>
      </c>
      <c r="Y58" s="6" t="str">
        <f>_xlfn.IFNA(HLOOKUP(Y$1,IF({1;0},$G58:$K58,$L58:$P58),2,FALSE),"")</f>
        <v>TUF:5</v>
      </c>
    </row>
    <row r="59" spans="1:25" x14ac:dyDescent="0.15">
      <c r="A59" s="6">
        <v>51</v>
      </c>
      <c r="B59" s="6" t="str">
        <f>VLOOKUP(D59,映射!A:B,2,FALSE)</f>
        <v>柯拉</v>
      </c>
      <c r="C59" t="s">
        <v>343</v>
      </c>
      <c r="D59" s="6">
        <f t="shared" si="0"/>
        <v>33</v>
      </c>
      <c r="E59">
        <f t="shared" si="1"/>
        <v>3</v>
      </c>
      <c r="F59">
        <f t="shared" si="1"/>
        <v>4</v>
      </c>
      <c r="G59" s="6">
        <f>IF($F59&lt;G$1,"",VLOOKUP($D59,支援配置!$P:$U,支援配置!Q$1,FALSE))</f>
        <v>6</v>
      </c>
      <c r="H59" s="6">
        <f>IF($F59&lt;H$1,"",VLOOKUP($D59,支援配置!$P:$U,支援配置!R$1,FALSE))</f>
        <v>9</v>
      </c>
      <c r="I59" s="6">
        <f>IF($F59&lt;I$1,"",VLOOKUP($D59,支援配置!$P:$U,支援配置!S$1,FALSE))</f>
        <v>7</v>
      </c>
      <c r="J59" s="6">
        <f>IF($F59&lt;J$1,"",VLOOKUP($D59,支援配置!$P:$U,支援配置!T$1,FALSE))</f>
        <v>4</v>
      </c>
      <c r="K59" s="6" t="str">
        <f>IF($F59&lt;K$1,"",VLOOKUP($D59,支援配置!$P:$U,支援配置!U$1,FALSE))</f>
        <v/>
      </c>
      <c r="L59" s="6" t="str">
        <f>IF($F59&lt;L$1,"",VLOOKUP($D59,支援配置!$AA:$AF,支援配置!AB$1,FALSE))</f>
        <v>SPD_P:10</v>
      </c>
      <c r="M59" s="6" t="str">
        <f>IF($F59&lt;M$1,"",VLOOKUP($D59,支援配置!$AA:$AF,支援配置!AC$1,FALSE))</f>
        <v>TUF:5</v>
      </c>
      <c r="N59" s="6" t="str">
        <f>IF($F59&lt;N$1,"",VLOOKUP($D59,支援配置!$AA:$AF,支援配置!AD$1,FALSE))</f>
        <v>PEN:5</v>
      </c>
      <c r="O59" s="6" t="str">
        <f>IF($F59&lt;O$1,"",VLOOKUP($D59,支援配置!$AA:$AF,支援配置!AE$1,FALSE))</f>
        <v>MIS:5</v>
      </c>
      <c r="P59" s="6" t="str">
        <f>IF($F59&lt;P$1,"",VLOOKUP($D59,支援配置!$AA:$AF,支援配置!AF$1,FALSE))</f>
        <v/>
      </c>
      <c r="Q59" s="6" t="str">
        <f>_xlfn.IFNA(HLOOKUP(Q$1,IF({1;0},$G59:$K59,$L59:$P59),2,FALSE),"")</f>
        <v/>
      </c>
      <c r="R59" s="6" t="str">
        <f>_xlfn.IFNA(HLOOKUP(R$1,IF({1;0},$G59:$K59,$L59:$P59),2,FALSE),"")</f>
        <v/>
      </c>
      <c r="S59" s="6" t="str">
        <f>_xlfn.IFNA(HLOOKUP(S$1,IF({1;0},$G59:$K59,$L59:$P59),2,FALSE),"")</f>
        <v/>
      </c>
      <c r="T59" s="6" t="str">
        <f>_xlfn.IFNA(HLOOKUP(T$1,IF({1;0},$G59:$K59,$L59:$P59),2,FALSE),"")</f>
        <v>MIS:5</v>
      </c>
      <c r="U59" s="6" t="str">
        <f>_xlfn.IFNA(HLOOKUP(U$1,IF({1;0},$G59:$K59,$L59:$P59),2,FALSE),"")</f>
        <v/>
      </c>
      <c r="V59" s="6" t="str">
        <f>_xlfn.IFNA(HLOOKUP(V$1,IF({1;0},$G59:$K59,$L59:$P59),2,FALSE),"")</f>
        <v>SPD_P:10</v>
      </c>
      <c r="W59" s="6" t="str">
        <f>_xlfn.IFNA(HLOOKUP(W$1,IF({1;0},$G59:$K59,$L59:$P59),2,FALSE),"")</f>
        <v>PEN:5</v>
      </c>
      <c r="X59" s="6" t="str">
        <f>_xlfn.IFNA(HLOOKUP(X$1,IF({1;0},$G59:$K59,$L59:$P59),2,FALSE),"")</f>
        <v/>
      </c>
      <c r="Y59" s="6" t="str">
        <f>_xlfn.IFNA(HLOOKUP(Y$1,IF({1;0},$G59:$K59,$L59:$P59),2,FALSE),"")</f>
        <v>TUF:5</v>
      </c>
    </row>
    <row r="60" spans="1:25" x14ac:dyDescent="0.15">
      <c r="A60" s="6">
        <v>52</v>
      </c>
      <c r="B60" s="6" t="str">
        <f>VLOOKUP(D60,映射!A:B,2,FALSE)</f>
        <v>柯拉</v>
      </c>
      <c r="C60" t="s">
        <v>343</v>
      </c>
      <c r="D60" s="6">
        <f t="shared" si="0"/>
        <v>33</v>
      </c>
      <c r="E60">
        <f t="shared" si="1"/>
        <v>6</v>
      </c>
      <c r="F60">
        <f t="shared" si="1"/>
        <v>5</v>
      </c>
      <c r="G60" s="6">
        <f>IF($F60&lt;G$1,"",VLOOKUP($D60,支援配置!$P:$U,支援配置!Q$1,FALSE))</f>
        <v>6</v>
      </c>
      <c r="H60" s="6">
        <f>IF($F60&lt;H$1,"",VLOOKUP($D60,支援配置!$P:$U,支援配置!R$1,FALSE))</f>
        <v>9</v>
      </c>
      <c r="I60" s="6">
        <f>IF($F60&lt;I$1,"",VLOOKUP($D60,支援配置!$P:$U,支援配置!S$1,FALSE))</f>
        <v>7</v>
      </c>
      <c r="J60" s="6">
        <f>IF($F60&lt;J$1,"",VLOOKUP($D60,支援配置!$P:$U,支援配置!T$1,FALSE))</f>
        <v>4</v>
      </c>
      <c r="K60" s="6">
        <f>IF($F60&lt;K$1,"",VLOOKUP($D60,支援配置!$P:$U,支援配置!U$1,FALSE))</f>
        <v>5</v>
      </c>
      <c r="L60" s="6" t="str">
        <f>IF($F60&lt;L$1,"",VLOOKUP($D60,支援配置!$AA:$AF,支援配置!AB$1,FALSE))</f>
        <v>SPD_P:10</v>
      </c>
      <c r="M60" s="6" t="str">
        <f>IF($F60&lt;M$1,"",VLOOKUP($D60,支援配置!$AA:$AF,支援配置!AC$1,FALSE))</f>
        <v>TUF:5</v>
      </c>
      <c r="N60" s="6" t="str">
        <f>IF($F60&lt;N$1,"",VLOOKUP($D60,支援配置!$AA:$AF,支援配置!AD$1,FALSE))</f>
        <v>PEN:5</v>
      </c>
      <c r="O60" s="6" t="str">
        <f>IF($F60&lt;O$1,"",VLOOKUP($D60,支援配置!$AA:$AF,支援配置!AE$1,FALSE))</f>
        <v>MIS:5</v>
      </c>
      <c r="P60" s="6" t="str">
        <f>IF($F60&lt;P$1,"",VLOOKUP($D60,支援配置!$AA:$AF,支援配置!AF$1,FALSE))</f>
        <v>BOK:5</v>
      </c>
      <c r="Q60" s="6" t="str">
        <f>_xlfn.IFNA(HLOOKUP(Q$1,IF({1;0},$G60:$K60,$L60:$P60),2,FALSE),"")</f>
        <v/>
      </c>
      <c r="R60" s="6" t="str">
        <f>_xlfn.IFNA(HLOOKUP(R$1,IF({1;0},$G60:$K60,$L60:$P60),2,FALSE),"")</f>
        <v/>
      </c>
      <c r="S60" s="6" t="str">
        <f>_xlfn.IFNA(HLOOKUP(S$1,IF({1;0},$G60:$K60,$L60:$P60),2,FALSE),"")</f>
        <v/>
      </c>
      <c r="T60" s="6" t="str">
        <f>_xlfn.IFNA(HLOOKUP(T$1,IF({1;0},$G60:$K60,$L60:$P60),2,FALSE),"")</f>
        <v>MIS:5</v>
      </c>
      <c r="U60" s="6" t="str">
        <f>_xlfn.IFNA(HLOOKUP(U$1,IF({1;0},$G60:$K60,$L60:$P60),2,FALSE),"")</f>
        <v>BOK:5</v>
      </c>
      <c r="V60" s="6" t="str">
        <f>_xlfn.IFNA(HLOOKUP(V$1,IF({1;0},$G60:$K60,$L60:$P60),2,FALSE),"")</f>
        <v>SPD_P:10</v>
      </c>
      <c r="W60" s="6" t="str">
        <f>_xlfn.IFNA(HLOOKUP(W$1,IF({1;0},$G60:$K60,$L60:$P60),2,FALSE),"")</f>
        <v>PEN:5</v>
      </c>
      <c r="X60" s="6" t="str">
        <f>_xlfn.IFNA(HLOOKUP(X$1,IF({1;0},$G60:$K60,$L60:$P60),2,FALSE),"")</f>
        <v/>
      </c>
      <c r="Y60" s="6" t="str">
        <f>_xlfn.IFNA(HLOOKUP(Y$1,IF({1;0},$G60:$K60,$L60:$P60),2,FALSE),"")</f>
        <v>TUF:5</v>
      </c>
    </row>
    <row r="61" spans="1:25" x14ac:dyDescent="0.15">
      <c r="A61" s="6">
        <v>53</v>
      </c>
      <c r="B61" s="6" t="str">
        <f>VLOOKUP(D61,映射!A:B,2,FALSE)</f>
        <v>珍妮芙</v>
      </c>
      <c r="C61" t="s">
        <v>343</v>
      </c>
      <c r="D61" s="6">
        <f t="shared" si="0"/>
        <v>34</v>
      </c>
      <c r="E61">
        <f t="shared" si="1"/>
        <v>0</v>
      </c>
      <c r="F61">
        <f t="shared" si="1"/>
        <v>2</v>
      </c>
      <c r="G61" s="6">
        <f>IF($F61&lt;G$1,"",VLOOKUP($D61,支援配置!$P:$U,支援配置!Q$1,FALSE))</f>
        <v>1</v>
      </c>
      <c r="H61" s="6">
        <f>IF($F61&lt;H$1,"",VLOOKUP($D61,支援配置!$P:$U,支援配置!R$1,FALSE))</f>
        <v>4</v>
      </c>
      <c r="I61" s="6" t="str">
        <f>IF($F61&lt;I$1,"",VLOOKUP($D61,支援配置!$P:$U,支援配置!S$1,FALSE))</f>
        <v/>
      </c>
      <c r="J61" s="6" t="str">
        <f>IF($F61&lt;J$1,"",VLOOKUP($D61,支援配置!$P:$U,支援配置!T$1,FALSE))</f>
        <v/>
      </c>
      <c r="K61" s="6" t="str">
        <f>IF($F61&lt;K$1,"",VLOOKUP($D61,支援配置!$P:$U,支援配置!U$1,FALSE))</f>
        <v/>
      </c>
      <c r="L61" s="6" t="str">
        <f>IF($F61&lt;L$1,"",VLOOKUP($D61,支援配置!$AA:$AF,支援配置!AB$1,FALSE))</f>
        <v>COT:5</v>
      </c>
      <c r="M61" s="6" t="str">
        <f>IF($F61&lt;M$1,"",VLOOKUP($D61,支援配置!$AA:$AF,支援配置!AC$1,FALSE))</f>
        <v>DEF_P:10</v>
      </c>
      <c r="N61" s="6" t="str">
        <f>IF($F61&lt;N$1,"",VLOOKUP($D61,支援配置!$AA:$AF,支援配置!AD$1,FALSE))</f>
        <v/>
      </c>
      <c r="O61" s="6" t="str">
        <f>IF($F61&lt;O$1,"",VLOOKUP($D61,支援配置!$AA:$AF,支援配置!AE$1,FALSE))</f>
        <v/>
      </c>
      <c r="P61" s="6" t="str">
        <f>IF($F61&lt;P$1,"",VLOOKUP($D61,支援配置!$AA:$AF,支援配置!AF$1,FALSE))</f>
        <v/>
      </c>
      <c r="Q61" s="6" t="str">
        <f>_xlfn.IFNA(HLOOKUP(Q$1,IF({1;0},$G61:$K61,$L61:$P61),2,FALSE),"")</f>
        <v>COT:5</v>
      </c>
      <c r="R61" s="6" t="str">
        <f>_xlfn.IFNA(HLOOKUP(R$1,IF({1;0},$G61:$K61,$L61:$P61),2,FALSE),"")</f>
        <v/>
      </c>
      <c r="S61" s="6" t="str">
        <f>_xlfn.IFNA(HLOOKUP(S$1,IF({1;0},$G61:$K61,$L61:$P61),2,FALSE),"")</f>
        <v/>
      </c>
      <c r="T61" s="6" t="str">
        <f>_xlfn.IFNA(HLOOKUP(T$1,IF({1;0},$G61:$K61,$L61:$P61),2,FALSE),"")</f>
        <v>DEF_P:10</v>
      </c>
      <c r="U61" s="6" t="str">
        <f>_xlfn.IFNA(HLOOKUP(U$1,IF({1;0},$G61:$K61,$L61:$P61),2,FALSE),"")</f>
        <v/>
      </c>
      <c r="V61" s="6" t="str">
        <f>_xlfn.IFNA(HLOOKUP(V$1,IF({1;0},$G61:$K61,$L61:$P61),2,FALSE),"")</f>
        <v/>
      </c>
      <c r="W61" s="6" t="str">
        <f>_xlfn.IFNA(HLOOKUP(W$1,IF({1;0},$G61:$K61,$L61:$P61),2,FALSE),"")</f>
        <v/>
      </c>
      <c r="X61" s="6" t="str">
        <f>_xlfn.IFNA(HLOOKUP(X$1,IF({1;0},$G61:$K61,$L61:$P61),2,FALSE),"")</f>
        <v/>
      </c>
      <c r="Y61" s="6" t="str">
        <f>_xlfn.IFNA(HLOOKUP(Y$1,IF({1;0},$G61:$K61,$L61:$P61),2,FALSE),"")</f>
        <v/>
      </c>
    </row>
    <row r="62" spans="1:25" x14ac:dyDescent="0.15">
      <c r="A62" s="6">
        <v>54</v>
      </c>
      <c r="B62" s="6" t="str">
        <f>VLOOKUP(D62,映射!A:B,2,FALSE)</f>
        <v>珍妮芙</v>
      </c>
      <c r="C62" t="s">
        <v>343</v>
      </c>
      <c r="D62" s="6">
        <f t="shared" si="0"/>
        <v>34</v>
      </c>
      <c r="E62">
        <f t="shared" si="1"/>
        <v>1</v>
      </c>
      <c r="F62">
        <f t="shared" si="1"/>
        <v>3</v>
      </c>
      <c r="G62" s="6">
        <f>IF($F62&lt;G$1,"",VLOOKUP($D62,支援配置!$P:$U,支援配置!Q$1,FALSE))</f>
        <v>1</v>
      </c>
      <c r="H62" s="6">
        <f>IF($F62&lt;H$1,"",VLOOKUP($D62,支援配置!$P:$U,支援配置!R$1,FALSE))</f>
        <v>4</v>
      </c>
      <c r="I62" s="6">
        <f>IF($F62&lt;I$1,"",VLOOKUP($D62,支援配置!$P:$U,支援配置!S$1,FALSE))</f>
        <v>8</v>
      </c>
      <c r="J62" s="6" t="str">
        <f>IF($F62&lt;J$1,"",VLOOKUP($D62,支援配置!$P:$U,支援配置!T$1,FALSE))</f>
        <v/>
      </c>
      <c r="K62" s="6" t="str">
        <f>IF($F62&lt;K$1,"",VLOOKUP($D62,支援配置!$P:$U,支援配置!U$1,FALSE))</f>
        <v/>
      </c>
      <c r="L62" s="6" t="str">
        <f>IF($F62&lt;L$1,"",VLOOKUP($D62,支援配置!$AA:$AF,支援配置!AB$1,FALSE))</f>
        <v>COT:5</v>
      </c>
      <c r="M62" s="6" t="str">
        <f>IF($F62&lt;M$1,"",VLOOKUP($D62,支援配置!$AA:$AF,支援配置!AC$1,FALSE))</f>
        <v>DEF_P:10</v>
      </c>
      <c r="N62" s="6" t="str">
        <f>IF($F62&lt;N$1,"",VLOOKUP($D62,支援配置!$AA:$AF,支援配置!AD$1,FALSE))</f>
        <v>CRI:5</v>
      </c>
      <c r="O62" s="6" t="str">
        <f>IF($F62&lt;O$1,"",VLOOKUP($D62,支援配置!$AA:$AF,支援配置!AE$1,FALSE))</f>
        <v/>
      </c>
      <c r="P62" s="6" t="str">
        <f>IF($F62&lt;P$1,"",VLOOKUP($D62,支援配置!$AA:$AF,支援配置!AF$1,FALSE))</f>
        <v/>
      </c>
      <c r="Q62" s="6" t="str">
        <f>_xlfn.IFNA(HLOOKUP(Q$1,IF({1;0},$G62:$K62,$L62:$P62),2,FALSE),"")</f>
        <v>COT:5</v>
      </c>
      <c r="R62" s="6" t="str">
        <f>_xlfn.IFNA(HLOOKUP(R$1,IF({1;0},$G62:$K62,$L62:$P62),2,FALSE),"")</f>
        <v/>
      </c>
      <c r="S62" s="6" t="str">
        <f>_xlfn.IFNA(HLOOKUP(S$1,IF({1;0},$G62:$K62,$L62:$P62),2,FALSE),"")</f>
        <v/>
      </c>
      <c r="T62" s="6" t="str">
        <f>_xlfn.IFNA(HLOOKUP(T$1,IF({1;0},$G62:$K62,$L62:$P62),2,FALSE),"")</f>
        <v>DEF_P:10</v>
      </c>
      <c r="U62" s="6" t="str">
        <f>_xlfn.IFNA(HLOOKUP(U$1,IF({1;0},$G62:$K62,$L62:$P62),2,FALSE),"")</f>
        <v/>
      </c>
      <c r="V62" s="6" t="str">
        <f>_xlfn.IFNA(HLOOKUP(V$1,IF({1;0},$G62:$K62,$L62:$P62),2,FALSE),"")</f>
        <v/>
      </c>
      <c r="W62" s="6" t="str">
        <f>_xlfn.IFNA(HLOOKUP(W$1,IF({1;0},$G62:$K62,$L62:$P62),2,FALSE),"")</f>
        <v/>
      </c>
      <c r="X62" s="6" t="str">
        <f>_xlfn.IFNA(HLOOKUP(X$1,IF({1;0},$G62:$K62,$L62:$P62),2,FALSE),"")</f>
        <v>CRI:5</v>
      </c>
      <c r="Y62" s="6" t="str">
        <f>_xlfn.IFNA(HLOOKUP(Y$1,IF({1;0},$G62:$K62,$L62:$P62),2,FALSE),"")</f>
        <v/>
      </c>
    </row>
    <row r="63" spans="1:25" x14ac:dyDescent="0.15">
      <c r="A63" s="6">
        <v>55</v>
      </c>
      <c r="B63" s="6" t="str">
        <f>VLOOKUP(D63,映射!A:B,2,FALSE)</f>
        <v>珍妮芙</v>
      </c>
      <c r="C63" t="s">
        <v>343</v>
      </c>
      <c r="D63" s="6">
        <f t="shared" si="0"/>
        <v>34</v>
      </c>
      <c r="E63">
        <f t="shared" si="1"/>
        <v>3</v>
      </c>
      <c r="F63">
        <f t="shared" si="1"/>
        <v>4</v>
      </c>
      <c r="G63" s="6">
        <f>IF($F63&lt;G$1,"",VLOOKUP($D63,支援配置!$P:$U,支援配置!Q$1,FALSE))</f>
        <v>1</v>
      </c>
      <c r="H63" s="6">
        <f>IF($F63&lt;H$1,"",VLOOKUP($D63,支援配置!$P:$U,支援配置!R$1,FALSE))</f>
        <v>4</v>
      </c>
      <c r="I63" s="6">
        <f>IF($F63&lt;I$1,"",VLOOKUP($D63,支援配置!$P:$U,支援配置!S$1,FALSE))</f>
        <v>8</v>
      </c>
      <c r="J63" s="6">
        <f>IF($F63&lt;J$1,"",VLOOKUP($D63,支援配置!$P:$U,支援配置!T$1,FALSE))</f>
        <v>7</v>
      </c>
      <c r="K63" s="6" t="str">
        <f>IF($F63&lt;K$1,"",VLOOKUP($D63,支援配置!$P:$U,支援配置!U$1,FALSE))</f>
        <v/>
      </c>
      <c r="L63" s="6" t="str">
        <f>IF($F63&lt;L$1,"",VLOOKUP($D63,支援配置!$AA:$AF,支援配置!AB$1,FALSE))</f>
        <v>COT:5</v>
      </c>
      <c r="M63" s="6" t="str">
        <f>IF($F63&lt;M$1,"",VLOOKUP($D63,支援配置!$AA:$AF,支援配置!AC$1,FALSE))</f>
        <v>DEF_P:10</v>
      </c>
      <c r="N63" s="6" t="str">
        <f>IF($F63&lt;N$1,"",VLOOKUP($D63,支援配置!$AA:$AF,支援配置!AD$1,FALSE))</f>
        <v>CRI:5</v>
      </c>
      <c r="O63" s="6" t="str">
        <f>IF($F63&lt;O$1,"",VLOOKUP($D63,支援配置!$AA:$AF,支援配置!AE$1,FALSE))</f>
        <v>PEN:5</v>
      </c>
      <c r="P63" s="6" t="str">
        <f>IF($F63&lt;P$1,"",VLOOKUP($D63,支援配置!$AA:$AF,支援配置!AF$1,FALSE))</f>
        <v/>
      </c>
      <c r="Q63" s="6" t="str">
        <f>_xlfn.IFNA(HLOOKUP(Q$1,IF({1;0},$G63:$K63,$L63:$P63),2,FALSE),"")</f>
        <v>COT:5</v>
      </c>
      <c r="R63" s="6" t="str">
        <f>_xlfn.IFNA(HLOOKUP(R$1,IF({1;0},$G63:$K63,$L63:$P63),2,FALSE),"")</f>
        <v/>
      </c>
      <c r="S63" s="6" t="str">
        <f>_xlfn.IFNA(HLOOKUP(S$1,IF({1;0},$G63:$K63,$L63:$P63),2,FALSE),"")</f>
        <v/>
      </c>
      <c r="T63" s="6" t="str">
        <f>_xlfn.IFNA(HLOOKUP(T$1,IF({1;0},$G63:$K63,$L63:$P63),2,FALSE),"")</f>
        <v>DEF_P:10</v>
      </c>
      <c r="U63" s="6" t="str">
        <f>_xlfn.IFNA(HLOOKUP(U$1,IF({1;0},$G63:$K63,$L63:$P63),2,FALSE),"")</f>
        <v/>
      </c>
      <c r="V63" s="6" t="str">
        <f>_xlfn.IFNA(HLOOKUP(V$1,IF({1;0},$G63:$K63,$L63:$P63),2,FALSE),"")</f>
        <v/>
      </c>
      <c r="W63" s="6" t="str">
        <f>_xlfn.IFNA(HLOOKUP(W$1,IF({1;0},$G63:$K63,$L63:$P63),2,FALSE),"")</f>
        <v>PEN:5</v>
      </c>
      <c r="X63" s="6" t="str">
        <f>_xlfn.IFNA(HLOOKUP(X$1,IF({1;0},$G63:$K63,$L63:$P63),2,FALSE),"")</f>
        <v>CRI:5</v>
      </c>
      <c r="Y63" s="6" t="str">
        <f>_xlfn.IFNA(HLOOKUP(Y$1,IF({1;0},$G63:$K63,$L63:$P63),2,FALSE),"")</f>
        <v/>
      </c>
    </row>
    <row r="64" spans="1:25" x14ac:dyDescent="0.15">
      <c r="A64" s="6">
        <v>56</v>
      </c>
      <c r="B64" s="6" t="str">
        <f>VLOOKUP(D64,映射!A:B,2,FALSE)</f>
        <v>珍妮芙</v>
      </c>
      <c r="C64" t="s">
        <v>343</v>
      </c>
      <c r="D64" s="6">
        <f t="shared" si="0"/>
        <v>34</v>
      </c>
      <c r="E64">
        <f t="shared" si="1"/>
        <v>6</v>
      </c>
      <c r="F64">
        <f t="shared" si="1"/>
        <v>5</v>
      </c>
      <c r="G64" s="6">
        <f>IF($F64&lt;G$1,"",VLOOKUP($D64,支援配置!$P:$U,支援配置!Q$1,FALSE))</f>
        <v>1</v>
      </c>
      <c r="H64" s="6">
        <f>IF($F64&lt;H$1,"",VLOOKUP($D64,支援配置!$P:$U,支援配置!R$1,FALSE))</f>
        <v>4</v>
      </c>
      <c r="I64" s="6">
        <f>IF($F64&lt;I$1,"",VLOOKUP($D64,支援配置!$P:$U,支援配置!S$1,FALSE))</f>
        <v>8</v>
      </c>
      <c r="J64" s="6">
        <f>IF($F64&lt;J$1,"",VLOOKUP($D64,支援配置!$P:$U,支援配置!T$1,FALSE))</f>
        <v>7</v>
      </c>
      <c r="K64" s="6">
        <f>IF($F64&lt;K$1,"",VLOOKUP($D64,支援配置!$P:$U,支援配置!U$1,FALSE))</f>
        <v>5</v>
      </c>
      <c r="L64" s="6" t="str">
        <f>IF($F64&lt;L$1,"",VLOOKUP($D64,支援配置!$AA:$AF,支援配置!AB$1,FALSE))</f>
        <v>COT:5</v>
      </c>
      <c r="M64" s="6" t="str">
        <f>IF($F64&lt;M$1,"",VLOOKUP($D64,支援配置!$AA:$AF,支援配置!AC$1,FALSE))</f>
        <v>DEF_P:10</v>
      </c>
      <c r="N64" s="6" t="str">
        <f>IF($F64&lt;N$1,"",VLOOKUP($D64,支援配置!$AA:$AF,支援配置!AD$1,FALSE))</f>
        <v>CRI:5</v>
      </c>
      <c r="O64" s="6" t="str">
        <f>IF($F64&lt;O$1,"",VLOOKUP($D64,支援配置!$AA:$AF,支援配置!AE$1,FALSE))</f>
        <v>PEN:5</v>
      </c>
      <c r="P64" s="6" t="str">
        <f>IF($F64&lt;P$1,"",VLOOKUP($D64,支援配置!$AA:$AF,支援配置!AF$1,FALSE))</f>
        <v>COB:5</v>
      </c>
      <c r="Q64" s="6" t="str">
        <f>_xlfn.IFNA(HLOOKUP(Q$1,IF({1;0},$G64:$K64,$L64:$P64),2,FALSE),"")</f>
        <v>COT:5</v>
      </c>
      <c r="R64" s="6" t="str">
        <f>_xlfn.IFNA(HLOOKUP(R$1,IF({1;0},$G64:$K64,$L64:$P64),2,FALSE),"")</f>
        <v/>
      </c>
      <c r="S64" s="6" t="str">
        <f>_xlfn.IFNA(HLOOKUP(S$1,IF({1;0},$G64:$K64,$L64:$P64),2,FALSE),"")</f>
        <v/>
      </c>
      <c r="T64" s="6" t="str">
        <f>_xlfn.IFNA(HLOOKUP(T$1,IF({1;0},$G64:$K64,$L64:$P64),2,FALSE),"")</f>
        <v>DEF_P:10</v>
      </c>
      <c r="U64" s="6" t="str">
        <f>_xlfn.IFNA(HLOOKUP(U$1,IF({1;0},$G64:$K64,$L64:$P64),2,FALSE),"")</f>
        <v>COB:5</v>
      </c>
      <c r="V64" s="6" t="str">
        <f>_xlfn.IFNA(HLOOKUP(V$1,IF({1;0},$G64:$K64,$L64:$P64),2,FALSE),"")</f>
        <v/>
      </c>
      <c r="W64" s="6" t="str">
        <f>_xlfn.IFNA(HLOOKUP(W$1,IF({1;0},$G64:$K64,$L64:$P64),2,FALSE),"")</f>
        <v>PEN:5</v>
      </c>
      <c r="X64" s="6" t="str">
        <f>_xlfn.IFNA(HLOOKUP(X$1,IF({1;0},$G64:$K64,$L64:$P64),2,FALSE),"")</f>
        <v>CRI:5</v>
      </c>
      <c r="Y64" s="6" t="str">
        <f>_xlfn.IFNA(HLOOKUP(Y$1,IF({1;0},$G64:$K64,$L64:$P64),2,FALSE),"")</f>
        <v/>
      </c>
    </row>
    <row r="65" spans="1:25" x14ac:dyDescent="0.15">
      <c r="A65" s="6">
        <v>57</v>
      </c>
      <c r="B65" s="6" t="str">
        <f>VLOOKUP(D65,映射!A:B,2,FALSE)</f>
        <v>霍尔</v>
      </c>
      <c r="C65" t="s">
        <v>343</v>
      </c>
      <c r="D65" s="6">
        <f t="shared" si="0"/>
        <v>35</v>
      </c>
      <c r="E65">
        <f t="shared" si="1"/>
        <v>0</v>
      </c>
      <c r="F65">
        <f t="shared" si="1"/>
        <v>2</v>
      </c>
      <c r="G65" s="6">
        <f>IF($F65&lt;G$1,"",VLOOKUP($D65,支援配置!$P:$U,支援配置!Q$1,FALSE))</f>
        <v>8</v>
      </c>
      <c r="H65" s="6">
        <f>IF($F65&lt;H$1,"",VLOOKUP($D65,支援配置!$P:$U,支援配置!R$1,FALSE))</f>
        <v>7</v>
      </c>
      <c r="I65" s="6" t="str">
        <f>IF($F65&lt;I$1,"",VLOOKUP($D65,支援配置!$P:$U,支援配置!S$1,FALSE))</f>
        <v/>
      </c>
      <c r="J65" s="6" t="str">
        <f>IF($F65&lt;J$1,"",VLOOKUP($D65,支援配置!$P:$U,支援配置!T$1,FALSE))</f>
        <v/>
      </c>
      <c r="K65" s="6" t="str">
        <f>IF($F65&lt;K$1,"",VLOOKUP($D65,支援配置!$P:$U,支援配置!U$1,FALSE))</f>
        <v/>
      </c>
      <c r="L65" s="6" t="str">
        <f>IF($F65&lt;L$1,"",VLOOKUP($D65,支援配置!$AA:$AF,支援配置!AB$1,FALSE))</f>
        <v>COT:5</v>
      </c>
      <c r="M65" s="6" t="str">
        <f>IF($F65&lt;M$1,"",VLOOKUP($D65,支援配置!$AA:$AF,支援配置!AC$1,FALSE))</f>
        <v>MIS:5</v>
      </c>
      <c r="N65" s="6" t="str">
        <f>IF($F65&lt;N$1,"",VLOOKUP($D65,支援配置!$AA:$AF,支援配置!AD$1,FALSE))</f>
        <v/>
      </c>
      <c r="O65" s="6" t="str">
        <f>IF($F65&lt;O$1,"",VLOOKUP($D65,支援配置!$AA:$AF,支援配置!AE$1,FALSE))</f>
        <v/>
      </c>
      <c r="P65" s="6" t="str">
        <f>IF($F65&lt;P$1,"",VLOOKUP($D65,支援配置!$AA:$AF,支援配置!AF$1,FALSE))</f>
        <v/>
      </c>
      <c r="Q65" s="6" t="str">
        <f>_xlfn.IFNA(HLOOKUP(Q$1,IF({1;0},$G65:$K65,$L65:$P65),2,FALSE),"")</f>
        <v/>
      </c>
      <c r="R65" s="6" t="str">
        <f>_xlfn.IFNA(HLOOKUP(R$1,IF({1;0},$G65:$K65,$L65:$P65),2,FALSE),"")</f>
        <v/>
      </c>
      <c r="S65" s="6" t="str">
        <f>_xlfn.IFNA(HLOOKUP(S$1,IF({1;0},$G65:$K65,$L65:$P65),2,FALSE),"")</f>
        <v/>
      </c>
      <c r="T65" s="6" t="str">
        <f>_xlfn.IFNA(HLOOKUP(T$1,IF({1;0},$G65:$K65,$L65:$P65),2,FALSE),"")</f>
        <v/>
      </c>
      <c r="U65" s="6" t="str">
        <f>_xlfn.IFNA(HLOOKUP(U$1,IF({1;0},$G65:$K65,$L65:$P65),2,FALSE),"")</f>
        <v/>
      </c>
      <c r="V65" s="6" t="str">
        <f>_xlfn.IFNA(HLOOKUP(V$1,IF({1;0},$G65:$K65,$L65:$P65),2,FALSE),"")</f>
        <v/>
      </c>
      <c r="W65" s="6" t="str">
        <f>_xlfn.IFNA(HLOOKUP(W$1,IF({1;0},$G65:$K65,$L65:$P65),2,FALSE),"")</f>
        <v>MIS:5</v>
      </c>
      <c r="X65" s="6" t="str">
        <f>_xlfn.IFNA(HLOOKUP(X$1,IF({1;0},$G65:$K65,$L65:$P65),2,FALSE),"")</f>
        <v>COT:5</v>
      </c>
      <c r="Y65" s="6" t="str">
        <f>_xlfn.IFNA(HLOOKUP(Y$1,IF({1;0},$G65:$K65,$L65:$P65),2,FALSE),"")</f>
        <v/>
      </c>
    </row>
    <row r="66" spans="1:25" x14ac:dyDescent="0.15">
      <c r="A66" s="6">
        <v>58</v>
      </c>
      <c r="B66" s="6" t="str">
        <f>VLOOKUP(D66,映射!A:B,2,FALSE)</f>
        <v>霍尔</v>
      </c>
      <c r="C66" t="s">
        <v>343</v>
      </c>
      <c r="D66" s="6">
        <f t="shared" si="0"/>
        <v>35</v>
      </c>
      <c r="E66">
        <f t="shared" si="1"/>
        <v>1</v>
      </c>
      <c r="F66">
        <f t="shared" si="1"/>
        <v>3</v>
      </c>
      <c r="G66" s="6">
        <f>IF($F66&lt;G$1,"",VLOOKUP($D66,支援配置!$P:$U,支援配置!Q$1,FALSE))</f>
        <v>8</v>
      </c>
      <c r="H66" s="6">
        <f>IF($F66&lt;H$1,"",VLOOKUP($D66,支援配置!$P:$U,支援配置!R$1,FALSE))</f>
        <v>7</v>
      </c>
      <c r="I66" s="6">
        <f>IF($F66&lt;I$1,"",VLOOKUP($D66,支援配置!$P:$U,支援配置!S$1,FALSE))</f>
        <v>9</v>
      </c>
      <c r="J66" s="6" t="str">
        <f>IF($F66&lt;J$1,"",VLOOKUP($D66,支援配置!$P:$U,支援配置!T$1,FALSE))</f>
        <v/>
      </c>
      <c r="K66" s="6" t="str">
        <f>IF($F66&lt;K$1,"",VLOOKUP($D66,支援配置!$P:$U,支援配置!U$1,FALSE))</f>
        <v/>
      </c>
      <c r="L66" s="6" t="str">
        <f>IF($F66&lt;L$1,"",VLOOKUP($D66,支援配置!$AA:$AF,支援配置!AB$1,FALSE))</f>
        <v>COT:5</v>
      </c>
      <c r="M66" s="6" t="str">
        <f>IF($F66&lt;M$1,"",VLOOKUP($D66,支援配置!$AA:$AF,支援配置!AC$1,FALSE))</f>
        <v>MIS:5</v>
      </c>
      <c r="N66" s="6" t="str">
        <f>IF($F66&lt;N$1,"",VLOOKUP($D66,支援配置!$AA:$AF,支援配置!AD$1,FALSE))</f>
        <v>COB:5</v>
      </c>
      <c r="O66" s="6" t="str">
        <f>IF($F66&lt;O$1,"",VLOOKUP($D66,支援配置!$AA:$AF,支援配置!AE$1,FALSE))</f>
        <v/>
      </c>
      <c r="P66" s="6" t="str">
        <f>IF($F66&lt;P$1,"",VLOOKUP($D66,支援配置!$AA:$AF,支援配置!AF$1,FALSE))</f>
        <v/>
      </c>
      <c r="Q66" s="6" t="str">
        <f>_xlfn.IFNA(HLOOKUP(Q$1,IF({1;0},$G66:$K66,$L66:$P66),2,FALSE),"")</f>
        <v/>
      </c>
      <c r="R66" s="6" t="str">
        <f>_xlfn.IFNA(HLOOKUP(R$1,IF({1;0},$G66:$K66,$L66:$P66),2,FALSE),"")</f>
        <v/>
      </c>
      <c r="S66" s="6" t="str">
        <f>_xlfn.IFNA(HLOOKUP(S$1,IF({1;0},$G66:$K66,$L66:$P66),2,FALSE),"")</f>
        <v/>
      </c>
      <c r="T66" s="6" t="str">
        <f>_xlfn.IFNA(HLOOKUP(T$1,IF({1;0},$G66:$K66,$L66:$P66),2,FALSE),"")</f>
        <v/>
      </c>
      <c r="U66" s="6" t="str">
        <f>_xlfn.IFNA(HLOOKUP(U$1,IF({1;0},$G66:$K66,$L66:$P66),2,FALSE),"")</f>
        <v/>
      </c>
      <c r="V66" s="6" t="str">
        <f>_xlfn.IFNA(HLOOKUP(V$1,IF({1;0},$G66:$K66,$L66:$P66),2,FALSE),"")</f>
        <v/>
      </c>
      <c r="W66" s="6" t="str">
        <f>_xlfn.IFNA(HLOOKUP(W$1,IF({1;0},$G66:$K66,$L66:$P66),2,FALSE),"")</f>
        <v>MIS:5</v>
      </c>
      <c r="X66" s="6" t="str">
        <f>_xlfn.IFNA(HLOOKUP(X$1,IF({1;0},$G66:$K66,$L66:$P66),2,FALSE),"")</f>
        <v>COT:5</v>
      </c>
      <c r="Y66" s="6" t="str">
        <f>_xlfn.IFNA(HLOOKUP(Y$1,IF({1;0},$G66:$K66,$L66:$P66),2,FALSE),"")</f>
        <v>COB:5</v>
      </c>
    </row>
    <row r="67" spans="1:25" x14ac:dyDescent="0.15">
      <c r="A67" s="6">
        <v>59</v>
      </c>
      <c r="B67" s="6" t="str">
        <f>VLOOKUP(D67,映射!A:B,2,FALSE)</f>
        <v>霍尔</v>
      </c>
      <c r="C67" t="s">
        <v>343</v>
      </c>
      <c r="D67" s="6">
        <f t="shared" si="0"/>
        <v>35</v>
      </c>
      <c r="E67">
        <f t="shared" si="1"/>
        <v>3</v>
      </c>
      <c r="F67">
        <f t="shared" si="1"/>
        <v>4</v>
      </c>
      <c r="G67" s="6">
        <f>IF($F67&lt;G$1,"",VLOOKUP($D67,支援配置!$P:$U,支援配置!Q$1,FALSE))</f>
        <v>8</v>
      </c>
      <c r="H67" s="6">
        <f>IF($F67&lt;H$1,"",VLOOKUP($D67,支援配置!$P:$U,支援配置!R$1,FALSE))</f>
        <v>7</v>
      </c>
      <c r="I67" s="6">
        <f>IF($F67&lt;I$1,"",VLOOKUP($D67,支援配置!$P:$U,支援配置!S$1,FALSE))</f>
        <v>9</v>
      </c>
      <c r="J67" s="6">
        <f>IF($F67&lt;J$1,"",VLOOKUP($D67,支援配置!$P:$U,支援配置!T$1,FALSE))</f>
        <v>5</v>
      </c>
      <c r="K67" s="6" t="str">
        <f>IF($F67&lt;K$1,"",VLOOKUP($D67,支援配置!$P:$U,支援配置!U$1,FALSE))</f>
        <v/>
      </c>
      <c r="L67" s="6" t="str">
        <f>IF($F67&lt;L$1,"",VLOOKUP($D67,支援配置!$AA:$AF,支援配置!AB$1,FALSE))</f>
        <v>COT:5</v>
      </c>
      <c r="M67" s="6" t="str">
        <f>IF($F67&lt;M$1,"",VLOOKUP($D67,支援配置!$AA:$AF,支援配置!AC$1,FALSE))</f>
        <v>MIS:5</v>
      </c>
      <c r="N67" s="6" t="str">
        <f>IF($F67&lt;N$1,"",VLOOKUP($D67,支援配置!$AA:$AF,支援配置!AD$1,FALSE))</f>
        <v>COB:5</v>
      </c>
      <c r="O67" s="6" t="str">
        <f>IF($F67&lt;O$1,"",VLOOKUP($D67,支援配置!$AA:$AF,支援配置!AE$1,FALSE))</f>
        <v>COB:5</v>
      </c>
      <c r="P67" s="6" t="str">
        <f>IF($F67&lt;P$1,"",VLOOKUP($D67,支援配置!$AA:$AF,支援配置!AF$1,FALSE))</f>
        <v/>
      </c>
      <c r="Q67" s="6" t="str">
        <f>_xlfn.IFNA(HLOOKUP(Q$1,IF({1;0},$G67:$K67,$L67:$P67),2,FALSE),"")</f>
        <v/>
      </c>
      <c r="R67" s="6" t="str">
        <f>_xlfn.IFNA(HLOOKUP(R$1,IF({1;0},$G67:$K67,$L67:$P67),2,FALSE),"")</f>
        <v/>
      </c>
      <c r="S67" s="6" t="str">
        <f>_xlfn.IFNA(HLOOKUP(S$1,IF({1;0},$G67:$K67,$L67:$P67),2,FALSE),"")</f>
        <v/>
      </c>
      <c r="T67" s="6" t="str">
        <f>_xlfn.IFNA(HLOOKUP(T$1,IF({1;0},$G67:$K67,$L67:$P67),2,FALSE),"")</f>
        <v/>
      </c>
      <c r="U67" s="6" t="str">
        <f>_xlfn.IFNA(HLOOKUP(U$1,IF({1;0},$G67:$K67,$L67:$P67),2,FALSE),"")</f>
        <v>COB:5</v>
      </c>
      <c r="V67" s="6" t="str">
        <f>_xlfn.IFNA(HLOOKUP(V$1,IF({1;0},$G67:$K67,$L67:$P67),2,FALSE),"")</f>
        <v/>
      </c>
      <c r="W67" s="6" t="str">
        <f>_xlfn.IFNA(HLOOKUP(W$1,IF({1;0},$G67:$K67,$L67:$P67),2,FALSE),"")</f>
        <v>MIS:5</v>
      </c>
      <c r="X67" s="6" t="str">
        <f>_xlfn.IFNA(HLOOKUP(X$1,IF({1;0},$G67:$K67,$L67:$P67),2,FALSE),"")</f>
        <v>COT:5</v>
      </c>
      <c r="Y67" s="6" t="str">
        <f>_xlfn.IFNA(HLOOKUP(Y$1,IF({1;0},$G67:$K67,$L67:$P67),2,FALSE),"")</f>
        <v>COB:5</v>
      </c>
    </row>
    <row r="68" spans="1:25" x14ac:dyDescent="0.15">
      <c r="A68" s="6">
        <v>60</v>
      </c>
      <c r="B68" s="6" t="str">
        <f>VLOOKUP(D68,映射!A:B,2,FALSE)</f>
        <v>霍尔</v>
      </c>
      <c r="C68" t="s">
        <v>343</v>
      </c>
      <c r="D68" s="6">
        <f t="shared" si="0"/>
        <v>35</v>
      </c>
      <c r="E68">
        <f t="shared" si="1"/>
        <v>6</v>
      </c>
      <c r="F68">
        <f t="shared" si="1"/>
        <v>5</v>
      </c>
      <c r="G68" s="6">
        <f>IF($F68&lt;G$1,"",VLOOKUP($D68,支援配置!$P:$U,支援配置!Q$1,FALSE))</f>
        <v>8</v>
      </c>
      <c r="H68" s="6">
        <f>IF($F68&lt;H$1,"",VLOOKUP($D68,支援配置!$P:$U,支援配置!R$1,FALSE))</f>
        <v>7</v>
      </c>
      <c r="I68" s="6">
        <f>IF($F68&lt;I$1,"",VLOOKUP($D68,支援配置!$P:$U,支援配置!S$1,FALSE))</f>
        <v>9</v>
      </c>
      <c r="J68" s="6">
        <f>IF($F68&lt;J$1,"",VLOOKUP($D68,支援配置!$P:$U,支援配置!T$1,FALSE))</f>
        <v>5</v>
      </c>
      <c r="K68" s="6">
        <f>IF($F68&lt;K$1,"",VLOOKUP($D68,支援配置!$P:$U,支援配置!U$1,FALSE))</f>
        <v>4</v>
      </c>
      <c r="L68" s="6" t="str">
        <f>IF($F68&lt;L$1,"",VLOOKUP($D68,支援配置!$AA:$AF,支援配置!AB$1,FALSE))</f>
        <v>COT:5</v>
      </c>
      <c r="M68" s="6" t="str">
        <f>IF($F68&lt;M$1,"",VLOOKUP($D68,支援配置!$AA:$AF,支援配置!AC$1,FALSE))</f>
        <v>MIS:5</v>
      </c>
      <c r="N68" s="6" t="str">
        <f>IF($F68&lt;N$1,"",VLOOKUP($D68,支援配置!$AA:$AF,支援配置!AD$1,FALSE))</f>
        <v>COB:5</v>
      </c>
      <c r="O68" s="6" t="str">
        <f>IF($F68&lt;O$1,"",VLOOKUP($D68,支援配置!$AA:$AF,支援配置!AE$1,FALSE))</f>
        <v>COB:5</v>
      </c>
      <c r="P68" s="6" t="str">
        <f>IF($F68&lt;P$1,"",VLOOKUP($D68,支援配置!$AA:$AF,支援配置!AF$1,FALSE))</f>
        <v>MIS:5</v>
      </c>
      <c r="Q68" s="6" t="str">
        <f>_xlfn.IFNA(HLOOKUP(Q$1,IF({1;0},$G68:$K68,$L68:$P68),2,FALSE),"")</f>
        <v/>
      </c>
      <c r="R68" s="6" t="str">
        <f>_xlfn.IFNA(HLOOKUP(R$1,IF({1;0},$G68:$K68,$L68:$P68),2,FALSE),"")</f>
        <v/>
      </c>
      <c r="S68" s="6" t="str">
        <f>_xlfn.IFNA(HLOOKUP(S$1,IF({1;0},$G68:$K68,$L68:$P68),2,FALSE),"")</f>
        <v/>
      </c>
      <c r="T68" s="6" t="str">
        <f>_xlfn.IFNA(HLOOKUP(T$1,IF({1;0},$G68:$K68,$L68:$P68),2,FALSE),"")</f>
        <v>MIS:5</v>
      </c>
      <c r="U68" s="6" t="str">
        <f>_xlfn.IFNA(HLOOKUP(U$1,IF({1;0},$G68:$K68,$L68:$P68),2,FALSE),"")</f>
        <v>COB:5</v>
      </c>
      <c r="V68" s="6" t="str">
        <f>_xlfn.IFNA(HLOOKUP(V$1,IF({1;0},$G68:$K68,$L68:$P68),2,FALSE),"")</f>
        <v/>
      </c>
      <c r="W68" s="6" t="str">
        <f>_xlfn.IFNA(HLOOKUP(W$1,IF({1;0},$G68:$K68,$L68:$P68),2,FALSE),"")</f>
        <v>MIS:5</v>
      </c>
      <c r="X68" s="6" t="str">
        <f>_xlfn.IFNA(HLOOKUP(X$1,IF({1;0},$G68:$K68,$L68:$P68),2,FALSE),"")</f>
        <v>COT:5</v>
      </c>
      <c r="Y68" s="6" t="str">
        <f>_xlfn.IFNA(HLOOKUP(Y$1,IF({1;0},$G68:$K68,$L68:$P68),2,FALSE),"")</f>
        <v>COB:5</v>
      </c>
    </row>
    <row r="69" spans="1:25" x14ac:dyDescent="0.15">
      <c r="A69" s="6">
        <v>61</v>
      </c>
      <c r="B69" s="6" t="str">
        <f>VLOOKUP(D69,映射!A:B,2,FALSE)</f>
        <v>国王</v>
      </c>
      <c r="C69" t="s">
        <v>343</v>
      </c>
      <c r="D69" s="6">
        <f t="shared" si="0"/>
        <v>36</v>
      </c>
      <c r="E69">
        <f t="shared" si="1"/>
        <v>0</v>
      </c>
      <c r="F69">
        <f t="shared" si="1"/>
        <v>2</v>
      </c>
      <c r="G69" s="6">
        <f>IF($F69&lt;G$1,"",VLOOKUP($D69,支援配置!$P:$U,支援配置!Q$1,FALSE))</f>
        <v>5</v>
      </c>
      <c r="H69" s="6">
        <f>IF($F69&lt;H$1,"",VLOOKUP($D69,支援配置!$P:$U,支援配置!R$1,FALSE))</f>
        <v>9</v>
      </c>
      <c r="I69" s="6" t="str">
        <f>IF($F69&lt;I$1,"",VLOOKUP($D69,支援配置!$P:$U,支援配置!S$1,FALSE))</f>
        <v/>
      </c>
      <c r="J69" s="6" t="str">
        <f>IF($F69&lt;J$1,"",VLOOKUP($D69,支援配置!$P:$U,支援配置!T$1,FALSE))</f>
        <v/>
      </c>
      <c r="K69" s="6" t="str">
        <f>IF($F69&lt;K$1,"",VLOOKUP($D69,支援配置!$P:$U,支援配置!U$1,FALSE))</f>
        <v/>
      </c>
      <c r="L69" s="6" t="str">
        <f>IF($F69&lt;L$1,"",VLOOKUP($D69,支援配置!$AA:$AF,支援配置!AB$1,FALSE))</f>
        <v>DEF_P:10</v>
      </c>
      <c r="M69" s="6" t="str">
        <f>IF($F69&lt;M$1,"",VLOOKUP($D69,支援配置!$AA:$AF,支援配置!AC$1,FALSE))</f>
        <v>BOK:5</v>
      </c>
      <c r="N69" s="6" t="str">
        <f>IF($F69&lt;N$1,"",VLOOKUP($D69,支援配置!$AA:$AF,支援配置!AD$1,FALSE))</f>
        <v/>
      </c>
      <c r="O69" s="6" t="str">
        <f>IF($F69&lt;O$1,"",VLOOKUP($D69,支援配置!$AA:$AF,支援配置!AE$1,FALSE))</f>
        <v/>
      </c>
      <c r="P69" s="6" t="str">
        <f>IF($F69&lt;P$1,"",VLOOKUP($D69,支援配置!$AA:$AF,支援配置!AF$1,FALSE))</f>
        <v/>
      </c>
      <c r="Q69" s="6" t="str">
        <f>_xlfn.IFNA(HLOOKUP(Q$1,IF({1;0},$G69:$K69,$L69:$P69),2,FALSE),"")</f>
        <v/>
      </c>
      <c r="R69" s="6" t="str">
        <f>_xlfn.IFNA(HLOOKUP(R$1,IF({1;0},$G69:$K69,$L69:$P69),2,FALSE),"")</f>
        <v/>
      </c>
      <c r="S69" s="6" t="str">
        <f>_xlfn.IFNA(HLOOKUP(S$1,IF({1;0},$G69:$K69,$L69:$P69),2,FALSE),"")</f>
        <v/>
      </c>
      <c r="T69" s="6" t="str">
        <f>_xlfn.IFNA(HLOOKUP(T$1,IF({1;0},$G69:$K69,$L69:$P69),2,FALSE),"")</f>
        <v/>
      </c>
      <c r="U69" s="6" t="str">
        <f>_xlfn.IFNA(HLOOKUP(U$1,IF({1;0},$G69:$K69,$L69:$P69),2,FALSE),"")</f>
        <v>DEF_P:10</v>
      </c>
      <c r="V69" s="6" t="str">
        <f>_xlfn.IFNA(HLOOKUP(V$1,IF({1;0},$G69:$K69,$L69:$P69),2,FALSE),"")</f>
        <v/>
      </c>
      <c r="W69" s="6" t="str">
        <f>_xlfn.IFNA(HLOOKUP(W$1,IF({1;0},$G69:$K69,$L69:$P69),2,FALSE),"")</f>
        <v/>
      </c>
      <c r="X69" s="6" t="str">
        <f>_xlfn.IFNA(HLOOKUP(X$1,IF({1;0},$G69:$K69,$L69:$P69),2,FALSE),"")</f>
        <v/>
      </c>
      <c r="Y69" s="6" t="str">
        <f>_xlfn.IFNA(HLOOKUP(Y$1,IF({1;0},$G69:$K69,$L69:$P69),2,FALSE),"")</f>
        <v>BOK:5</v>
      </c>
    </row>
    <row r="70" spans="1:25" x14ac:dyDescent="0.15">
      <c r="A70" s="6">
        <v>62</v>
      </c>
      <c r="B70" s="6" t="str">
        <f>VLOOKUP(D70,映射!A:B,2,FALSE)</f>
        <v>国王</v>
      </c>
      <c r="C70" t="s">
        <v>343</v>
      </c>
      <c r="D70" s="6">
        <f t="shared" si="0"/>
        <v>36</v>
      </c>
      <c r="E70">
        <f t="shared" si="1"/>
        <v>1</v>
      </c>
      <c r="F70">
        <f t="shared" si="1"/>
        <v>3</v>
      </c>
      <c r="G70" s="6">
        <f>IF($F70&lt;G$1,"",VLOOKUP($D70,支援配置!$P:$U,支援配置!Q$1,FALSE))</f>
        <v>5</v>
      </c>
      <c r="H70" s="6">
        <f>IF($F70&lt;H$1,"",VLOOKUP($D70,支援配置!$P:$U,支援配置!R$1,FALSE))</f>
        <v>9</v>
      </c>
      <c r="I70" s="6">
        <f>IF($F70&lt;I$1,"",VLOOKUP($D70,支援配置!$P:$U,支援配置!S$1,FALSE))</f>
        <v>2</v>
      </c>
      <c r="J70" s="6" t="str">
        <f>IF($F70&lt;J$1,"",VLOOKUP($D70,支援配置!$P:$U,支援配置!T$1,FALSE))</f>
        <v/>
      </c>
      <c r="K70" s="6" t="str">
        <f>IF($F70&lt;K$1,"",VLOOKUP($D70,支援配置!$P:$U,支援配置!U$1,FALSE))</f>
        <v/>
      </c>
      <c r="L70" s="6" t="str">
        <f>IF($F70&lt;L$1,"",VLOOKUP($D70,支援配置!$AA:$AF,支援配置!AB$1,FALSE))</f>
        <v>DEF_P:10</v>
      </c>
      <c r="M70" s="6" t="str">
        <f>IF($F70&lt;M$1,"",VLOOKUP($D70,支援配置!$AA:$AF,支援配置!AC$1,FALSE))</f>
        <v>BOK:5</v>
      </c>
      <c r="N70" s="6" t="str">
        <f>IF($F70&lt;N$1,"",VLOOKUP($D70,支援配置!$AA:$AF,支援配置!AD$1,FALSE))</f>
        <v>COT:5</v>
      </c>
      <c r="O70" s="6" t="str">
        <f>IF($F70&lt;O$1,"",VLOOKUP($D70,支援配置!$AA:$AF,支援配置!AE$1,FALSE))</f>
        <v/>
      </c>
      <c r="P70" s="6" t="str">
        <f>IF($F70&lt;P$1,"",VLOOKUP($D70,支援配置!$AA:$AF,支援配置!AF$1,FALSE))</f>
        <v/>
      </c>
      <c r="Q70" s="6" t="str">
        <f>_xlfn.IFNA(HLOOKUP(Q$1,IF({1;0},$G70:$K70,$L70:$P70),2,FALSE),"")</f>
        <v/>
      </c>
      <c r="R70" s="6" t="str">
        <f>_xlfn.IFNA(HLOOKUP(R$1,IF({1;0},$G70:$K70,$L70:$P70),2,FALSE),"")</f>
        <v>COT:5</v>
      </c>
      <c r="S70" s="6" t="str">
        <f>_xlfn.IFNA(HLOOKUP(S$1,IF({1;0},$G70:$K70,$L70:$P70),2,FALSE),"")</f>
        <v/>
      </c>
      <c r="T70" s="6" t="str">
        <f>_xlfn.IFNA(HLOOKUP(T$1,IF({1;0},$G70:$K70,$L70:$P70),2,FALSE),"")</f>
        <v/>
      </c>
      <c r="U70" s="6" t="str">
        <f>_xlfn.IFNA(HLOOKUP(U$1,IF({1;0},$G70:$K70,$L70:$P70),2,FALSE),"")</f>
        <v>DEF_P:10</v>
      </c>
      <c r="V70" s="6" t="str">
        <f>_xlfn.IFNA(HLOOKUP(V$1,IF({1;0},$G70:$K70,$L70:$P70),2,FALSE),"")</f>
        <v/>
      </c>
      <c r="W70" s="6" t="str">
        <f>_xlfn.IFNA(HLOOKUP(W$1,IF({1;0},$G70:$K70,$L70:$P70),2,FALSE),"")</f>
        <v/>
      </c>
      <c r="X70" s="6" t="str">
        <f>_xlfn.IFNA(HLOOKUP(X$1,IF({1;0},$G70:$K70,$L70:$P70),2,FALSE),"")</f>
        <v/>
      </c>
      <c r="Y70" s="6" t="str">
        <f>_xlfn.IFNA(HLOOKUP(Y$1,IF({1;0},$G70:$K70,$L70:$P70),2,FALSE),"")</f>
        <v>BOK:5</v>
      </c>
    </row>
    <row r="71" spans="1:25" x14ac:dyDescent="0.15">
      <c r="A71" s="6">
        <v>63</v>
      </c>
      <c r="B71" s="6" t="str">
        <f>VLOOKUP(D71,映射!A:B,2,FALSE)</f>
        <v>国王</v>
      </c>
      <c r="C71" t="s">
        <v>343</v>
      </c>
      <c r="D71" s="6">
        <f t="shared" si="0"/>
        <v>36</v>
      </c>
      <c r="E71">
        <f t="shared" si="1"/>
        <v>3</v>
      </c>
      <c r="F71">
        <f t="shared" si="1"/>
        <v>4</v>
      </c>
      <c r="G71" s="6">
        <f>IF($F71&lt;G$1,"",VLOOKUP($D71,支援配置!$P:$U,支援配置!Q$1,FALSE))</f>
        <v>5</v>
      </c>
      <c r="H71" s="6">
        <f>IF($F71&lt;H$1,"",VLOOKUP($D71,支援配置!$P:$U,支援配置!R$1,FALSE))</f>
        <v>9</v>
      </c>
      <c r="I71" s="6">
        <f>IF($F71&lt;I$1,"",VLOOKUP($D71,支援配置!$P:$U,支援配置!S$1,FALSE))</f>
        <v>2</v>
      </c>
      <c r="J71" s="6">
        <f>IF($F71&lt;J$1,"",VLOOKUP($D71,支援配置!$P:$U,支援配置!T$1,FALSE))</f>
        <v>8</v>
      </c>
      <c r="K71" s="6" t="str">
        <f>IF($F71&lt;K$1,"",VLOOKUP($D71,支援配置!$P:$U,支援配置!U$1,FALSE))</f>
        <v/>
      </c>
      <c r="L71" s="6" t="str">
        <f>IF($F71&lt;L$1,"",VLOOKUP($D71,支援配置!$AA:$AF,支援配置!AB$1,FALSE))</f>
        <v>DEF_P:10</v>
      </c>
      <c r="M71" s="6" t="str">
        <f>IF($F71&lt;M$1,"",VLOOKUP($D71,支援配置!$AA:$AF,支援配置!AC$1,FALSE))</f>
        <v>BOK:5</v>
      </c>
      <c r="N71" s="6" t="str">
        <f>IF($F71&lt;N$1,"",VLOOKUP($D71,支援配置!$AA:$AF,支援配置!AD$1,FALSE))</f>
        <v>COT:5</v>
      </c>
      <c r="O71" s="6" t="str">
        <f>IF($F71&lt;O$1,"",VLOOKUP($D71,支援配置!$AA:$AF,支援配置!AE$1,FALSE))</f>
        <v>BOK:5</v>
      </c>
      <c r="P71" s="6" t="str">
        <f>IF($F71&lt;P$1,"",VLOOKUP($D71,支援配置!$AA:$AF,支援配置!AF$1,FALSE))</f>
        <v/>
      </c>
      <c r="Q71" s="6" t="str">
        <f>_xlfn.IFNA(HLOOKUP(Q$1,IF({1;0},$G71:$K71,$L71:$P71),2,FALSE),"")</f>
        <v/>
      </c>
      <c r="R71" s="6" t="str">
        <f>_xlfn.IFNA(HLOOKUP(R$1,IF({1;0},$G71:$K71,$L71:$P71),2,FALSE),"")</f>
        <v>COT:5</v>
      </c>
      <c r="S71" s="6" t="str">
        <f>_xlfn.IFNA(HLOOKUP(S$1,IF({1;0},$G71:$K71,$L71:$P71),2,FALSE),"")</f>
        <v/>
      </c>
      <c r="T71" s="6" t="str">
        <f>_xlfn.IFNA(HLOOKUP(T$1,IF({1;0},$G71:$K71,$L71:$P71),2,FALSE),"")</f>
        <v/>
      </c>
      <c r="U71" s="6" t="str">
        <f>_xlfn.IFNA(HLOOKUP(U$1,IF({1;0},$G71:$K71,$L71:$P71),2,FALSE),"")</f>
        <v>DEF_P:10</v>
      </c>
      <c r="V71" s="6" t="str">
        <f>_xlfn.IFNA(HLOOKUP(V$1,IF({1;0},$G71:$K71,$L71:$P71),2,FALSE),"")</f>
        <v/>
      </c>
      <c r="W71" s="6" t="str">
        <f>_xlfn.IFNA(HLOOKUP(W$1,IF({1;0},$G71:$K71,$L71:$P71),2,FALSE),"")</f>
        <v/>
      </c>
      <c r="X71" s="6" t="str">
        <f>_xlfn.IFNA(HLOOKUP(X$1,IF({1;0},$G71:$K71,$L71:$P71),2,FALSE),"")</f>
        <v>BOK:5</v>
      </c>
      <c r="Y71" s="6" t="str">
        <f>_xlfn.IFNA(HLOOKUP(Y$1,IF({1;0},$G71:$K71,$L71:$P71),2,FALSE),"")</f>
        <v>BOK:5</v>
      </c>
    </row>
    <row r="72" spans="1:25" x14ac:dyDescent="0.15">
      <c r="A72" s="6">
        <v>64</v>
      </c>
      <c r="B72" s="6" t="str">
        <f>VLOOKUP(D72,映射!A:B,2,FALSE)</f>
        <v>国王</v>
      </c>
      <c r="C72" t="s">
        <v>343</v>
      </c>
      <c r="D72" s="6">
        <f t="shared" si="0"/>
        <v>36</v>
      </c>
      <c r="E72">
        <f t="shared" si="1"/>
        <v>6</v>
      </c>
      <c r="F72">
        <f t="shared" si="1"/>
        <v>5</v>
      </c>
      <c r="G72" s="6">
        <f>IF($F72&lt;G$1,"",VLOOKUP($D72,支援配置!$P:$U,支援配置!Q$1,FALSE))</f>
        <v>5</v>
      </c>
      <c r="H72" s="6">
        <f>IF($F72&lt;H$1,"",VLOOKUP($D72,支援配置!$P:$U,支援配置!R$1,FALSE))</f>
        <v>9</v>
      </c>
      <c r="I72" s="6">
        <f>IF($F72&lt;I$1,"",VLOOKUP($D72,支援配置!$P:$U,支援配置!S$1,FALSE))</f>
        <v>2</v>
      </c>
      <c r="J72" s="6">
        <f>IF($F72&lt;J$1,"",VLOOKUP($D72,支援配置!$P:$U,支援配置!T$1,FALSE))</f>
        <v>8</v>
      </c>
      <c r="K72" s="6">
        <f>IF($F72&lt;K$1,"",VLOOKUP($D72,支援配置!$P:$U,支援配置!U$1,FALSE))</f>
        <v>6</v>
      </c>
      <c r="L72" s="6" t="str">
        <f>IF($F72&lt;L$1,"",VLOOKUP($D72,支援配置!$AA:$AF,支援配置!AB$1,FALSE))</f>
        <v>DEF_P:10</v>
      </c>
      <c r="M72" s="6" t="str">
        <f>IF($F72&lt;M$1,"",VLOOKUP($D72,支援配置!$AA:$AF,支援配置!AC$1,FALSE))</f>
        <v>BOK:5</v>
      </c>
      <c r="N72" s="6" t="str">
        <f>IF($F72&lt;N$1,"",VLOOKUP($D72,支援配置!$AA:$AF,支援配置!AD$1,FALSE))</f>
        <v>COT:5</v>
      </c>
      <c r="O72" s="6" t="str">
        <f>IF($F72&lt;O$1,"",VLOOKUP($D72,支援配置!$AA:$AF,支援配置!AE$1,FALSE))</f>
        <v>BOK:5</v>
      </c>
      <c r="P72" s="6" t="str">
        <f>IF($F72&lt;P$1,"",VLOOKUP($D72,支援配置!$AA:$AF,支援配置!AF$1,FALSE))</f>
        <v>ATK_P:5</v>
      </c>
      <c r="Q72" s="6" t="str">
        <f>_xlfn.IFNA(HLOOKUP(Q$1,IF({1;0},$G72:$K72,$L72:$P72),2,FALSE),"")</f>
        <v/>
      </c>
      <c r="R72" s="6" t="str">
        <f>_xlfn.IFNA(HLOOKUP(R$1,IF({1;0},$G72:$K72,$L72:$P72),2,FALSE),"")</f>
        <v>COT:5</v>
      </c>
      <c r="S72" s="6" t="str">
        <f>_xlfn.IFNA(HLOOKUP(S$1,IF({1;0},$G72:$K72,$L72:$P72),2,FALSE),"")</f>
        <v/>
      </c>
      <c r="T72" s="6" t="str">
        <f>_xlfn.IFNA(HLOOKUP(T$1,IF({1;0},$G72:$K72,$L72:$P72),2,FALSE),"")</f>
        <v/>
      </c>
      <c r="U72" s="6" t="str">
        <f>_xlfn.IFNA(HLOOKUP(U$1,IF({1;0},$G72:$K72,$L72:$P72),2,FALSE),"")</f>
        <v>DEF_P:10</v>
      </c>
      <c r="V72" s="6" t="str">
        <f>_xlfn.IFNA(HLOOKUP(V$1,IF({1;0},$G72:$K72,$L72:$P72),2,FALSE),"")</f>
        <v>ATK_P:5</v>
      </c>
      <c r="W72" s="6" t="str">
        <f>_xlfn.IFNA(HLOOKUP(W$1,IF({1;0},$G72:$K72,$L72:$P72),2,FALSE),"")</f>
        <v/>
      </c>
      <c r="X72" s="6" t="str">
        <f>_xlfn.IFNA(HLOOKUP(X$1,IF({1;0},$G72:$K72,$L72:$P72),2,FALSE),"")</f>
        <v>BOK:5</v>
      </c>
      <c r="Y72" s="6" t="str">
        <f>_xlfn.IFNA(HLOOKUP(Y$1,IF({1;0},$G72:$K72,$L72:$P72),2,FALSE),"")</f>
        <v>BOK:5</v>
      </c>
    </row>
    <row r="73" spans="1:25" x14ac:dyDescent="0.15">
      <c r="A73" s="6">
        <v>65</v>
      </c>
      <c r="B73" s="6" t="str">
        <f>VLOOKUP(D73,映射!A:B,2,FALSE)</f>
        <v>伊西多</v>
      </c>
      <c r="C73" t="s">
        <v>343</v>
      </c>
      <c r="D73" s="6">
        <f t="shared" si="0"/>
        <v>37</v>
      </c>
      <c r="E73">
        <f t="shared" si="1"/>
        <v>0</v>
      </c>
      <c r="F73">
        <f t="shared" si="1"/>
        <v>2</v>
      </c>
      <c r="G73" s="6">
        <f>IF($F73&lt;G$1,"",VLOOKUP($D73,支援配置!$P:$U,支援配置!Q$1,FALSE))</f>
        <v>9</v>
      </c>
      <c r="H73" s="6">
        <f>IF($F73&lt;H$1,"",VLOOKUP($D73,支援配置!$P:$U,支援配置!R$1,FALSE))</f>
        <v>5</v>
      </c>
      <c r="I73" s="6" t="str">
        <f>IF($F73&lt;I$1,"",VLOOKUP($D73,支援配置!$P:$U,支援配置!S$1,FALSE))</f>
        <v/>
      </c>
      <c r="J73" s="6" t="str">
        <f>IF($F73&lt;J$1,"",VLOOKUP($D73,支援配置!$P:$U,支援配置!T$1,FALSE))</f>
        <v/>
      </c>
      <c r="K73" s="6" t="str">
        <f>IF($F73&lt;K$1,"",VLOOKUP($D73,支援配置!$P:$U,支援配置!U$1,FALSE))</f>
        <v/>
      </c>
      <c r="L73" s="6" t="str">
        <f>IF($F73&lt;L$1,"",VLOOKUP($D73,支援配置!$AA:$AF,支援配置!AB$1,FALSE))</f>
        <v>TUF:5</v>
      </c>
      <c r="M73" s="6" t="str">
        <f>IF($F73&lt;M$1,"",VLOOKUP($D73,支援配置!$AA:$AF,支援配置!AC$1,FALSE))</f>
        <v>SPD_P:10</v>
      </c>
      <c r="N73" s="6" t="str">
        <f>IF($F73&lt;N$1,"",VLOOKUP($D73,支援配置!$AA:$AF,支援配置!AD$1,FALSE))</f>
        <v/>
      </c>
      <c r="O73" s="6" t="str">
        <f>IF($F73&lt;O$1,"",VLOOKUP($D73,支援配置!$AA:$AF,支援配置!AE$1,FALSE))</f>
        <v/>
      </c>
      <c r="P73" s="6" t="str">
        <f>IF($F73&lt;P$1,"",VLOOKUP($D73,支援配置!$AA:$AF,支援配置!AF$1,FALSE))</f>
        <v/>
      </c>
      <c r="Q73" s="6" t="str">
        <f>_xlfn.IFNA(HLOOKUP(Q$1,IF({1;0},$G73:$K73,$L73:$P73),2,FALSE),"")</f>
        <v/>
      </c>
      <c r="R73" s="6" t="str">
        <f>_xlfn.IFNA(HLOOKUP(R$1,IF({1;0},$G73:$K73,$L73:$P73),2,FALSE),"")</f>
        <v/>
      </c>
      <c r="S73" s="6" t="str">
        <f>_xlfn.IFNA(HLOOKUP(S$1,IF({1;0},$G73:$K73,$L73:$P73),2,FALSE),"")</f>
        <v/>
      </c>
      <c r="T73" s="6" t="str">
        <f>_xlfn.IFNA(HLOOKUP(T$1,IF({1;0},$G73:$K73,$L73:$P73),2,FALSE),"")</f>
        <v/>
      </c>
      <c r="U73" s="6" t="str">
        <f>_xlfn.IFNA(HLOOKUP(U$1,IF({1;0},$G73:$K73,$L73:$P73),2,FALSE),"")</f>
        <v>SPD_P:10</v>
      </c>
      <c r="V73" s="6" t="str">
        <f>_xlfn.IFNA(HLOOKUP(V$1,IF({1;0},$G73:$K73,$L73:$P73),2,FALSE),"")</f>
        <v/>
      </c>
      <c r="W73" s="6" t="str">
        <f>_xlfn.IFNA(HLOOKUP(W$1,IF({1;0},$G73:$K73,$L73:$P73),2,FALSE),"")</f>
        <v/>
      </c>
      <c r="X73" s="6" t="str">
        <f>_xlfn.IFNA(HLOOKUP(X$1,IF({1;0},$G73:$K73,$L73:$P73),2,FALSE),"")</f>
        <v/>
      </c>
      <c r="Y73" s="6" t="str">
        <f>_xlfn.IFNA(HLOOKUP(Y$1,IF({1;0},$G73:$K73,$L73:$P73),2,FALSE),"")</f>
        <v>TUF:5</v>
      </c>
    </row>
    <row r="74" spans="1:25" x14ac:dyDescent="0.15">
      <c r="A74" s="6">
        <v>66</v>
      </c>
      <c r="B74" s="6" t="str">
        <f>VLOOKUP(D74,映射!A:B,2,FALSE)</f>
        <v>伊西多</v>
      </c>
      <c r="C74" t="s">
        <v>343</v>
      </c>
      <c r="D74" s="6">
        <f t="shared" si="0"/>
        <v>37</v>
      </c>
      <c r="E74">
        <f t="shared" si="1"/>
        <v>1</v>
      </c>
      <c r="F74">
        <f t="shared" si="1"/>
        <v>3</v>
      </c>
      <c r="G74" s="6">
        <f>IF($F74&lt;G$1,"",VLOOKUP($D74,支援配置!$P:$U,支援配置!Q$1,FALSE))</f>
        <v>9</v>
      </c>
      <c r="H74" s="6">
        <f>IF($F74&lt;H$1,"",VLOOKUP($D74,支援配置!$P:$U,支援配置!R$1,FALSE))</f>
        <v>5</v>
      </c>
      <c r="I74" s="6">
        <f>IF($F74&lt;I$1,"",VLOOKUP($D74,支援配置!$P:$U,支援配置!S$1,FALSE))</f>
        <v>8</v>
      </c>
      <c r="J74" s="6" t="str">
        <f>IF($F74&lt;J$1,"",VLOOKUP($D74,支援配置!$P:$U,支援配置!T$1,FALSE))</f>
        <v/>
      </c>
      <c r="K74" s="6" t="str">
        <f>IF($F74&lt;K$1,"",VLOOKUP($D74,支援配置!$P:$U,支援配置!U$1,FALSE))</f>
        <v/>
      </c>
      <c r="L74" s="6" t="str">
        <f>IF($F74&lt;L$1,"",VLOOKUP($D74,支援配置!$AA:$AF,支援配置!AB$1,FALSE))</f>
        <v>TUF:5</v>
      </c>
      <c r="M74" s="6" t="str">
        <f>IF($F74&lt;M$1,"",VLOOKUP($D74,支援配置!$AA:$AF,支援配置!AC$1,FALSE))</f>
        <v>SPD_P:10</v>
      </c>
      <c r="N74" s="6" t="str">
        <f>IF($F74&lt;N$1,"",VLOOKUP($D74,支援配置!$AA:$AF,支援配置!AD$1,FALSE))</f>
        <v>BOK:5</v>
      </c>
      <c r="O74" s="6" t="str">
        <f>IF($F74&lt;O$1,"",VLOOKUP($D74,支援配置!$AA:$AF,支援配置!AE$1,FALSE))</f>
        <v/>
      </c>
      <c r="P74" s="6" t="str">
        <f>IF($F74&lt;P$1,"",VLOOKUP($D74,支援配置!$AA:$AF,支援配置!AF$1,FALSE))</f>
        <v/>
      </c>
      <c r="Q74" s="6" t="str">
        <f>_xlfn.IFNA(HLOOKUP(Q$1,IF({1;0},$G74:$K74,$L74:$P74),2,FALSE),"")</f>
        <v/>
      </c>
      <c r="R74" s="6" t="str">
        <f>_xlfn.IFNA(HLOOKUP(R$1,IF({1;0},$G74:$K74,$L74:$P74),2,FALSE),"")</f>
        <v/>
      </c>
      <c r="S74" s="6" t="str">
        <f>_xlfn.IFNA(HLOOKUP(S$1,IF({1;0},$G74:$K74,$L74:$P74),2,FALSE),"")</f>
        <v/>
      </c>
      <c r="T74" s="6" t="str">
        <f>_xlfn.IFNA(HLOOKUP(T$1,IF({1;0},$G74:$K74,$L74:$P74),2,FALSE),"")</f>
        <v/>
      </c>
      <c r="U74" s="6" t="str">
        <f>_xlfn.IFNA(HLOOKUP(U$1,IF({1;0},$G74:$K74,$L74:$P74),2,FALSE),"")</f>
        <v>SPD_P:10</v>
      </c>
      <c r="V74" s="6" t="str">
        <f>_xlfn.IFNA(HLOOKUP(V$1,IF({1;0},$G74:$K74,$L74:$P74),2,FALSE),"")</f>
        <v/>
      </c>
      <c r="W74" s="6" t="str">
        <f>_xlfn.IFNA(HLOOKUP(W$1,IF({1;0},$G74:$K74,$L74:$P74),2,FALSE),"")</f>
        <v/>
      </c>
      <c r="X74" s="6" t="str">
        <f>_xlfn.IFNA(HLOOKUP(X$1,IF({1;0},$G74:$K74,$L74:$P74),2,FALSE),"")</f>
        <v>BOK:5</v>
      </c>
      <c r="Y74" s="6" t="str">
        <f>_xlfn.IFNA(HLOOKUP(Y$1,IF({1;0},$G74:$K74,$L74:$P74),2,FALSE),"")</f>
        <v>TUF:5</v>
      </c>
    </row>
    <row r="75" spans="1:25" x14ac:dyDescent="0.15">
      <c r="A75" s="6">
        <v>67</v>
      </c>
      <c r="B75" s="6" t="str">
        <f>VLOOKUP(D75,映射!A:B,2,FALSE)</f>
        <v>伊西多</v>
      </c>
      <c r="C75" t="s">
        <v>343</v>
      </c>
      <c r="D75" s="6">
        <f t="shared" ref="D75:D84" si="2">IF(E75=0,D74+1,D74)</f>
        <v>37</v>
      </c>
      <c r="E75">
        <f t="shared" si="1"/>
        <v>3</v>
      </c>
      <c r="F75">
        <f t="shared" si="1"/>
        <v>4</v>
      </c>
      <c r="G75" s="6">
        <f>IF($F75&lt;G$1,"",VLOOKUP($D75,支援配置!$P:$U,支援配置!Q$1,FALSE))</f>
        <v>9</v>
      </c>
      <c r="H75" s="6">
        <f>IF($F75&lt;H$1,"",VLOOKUP($D75,支援配置!$P:$U,支援配置!R$1,FALSE))</f>
        <v>5</v>
      </c>
      <c r="I75" s="6">
        <f>IF($F75&lt;I$1,"",VLOOKUP($D75,支援配置!$P:$U,支援配置!S$1,FALSE))</f>
        <v>8</v>
      </c>
      <c r="J75" s="6">
        <f>IF($F75&lt;J$1,"",VLOOKUP($D75,支援配置!$P:$U,支援配置!T$1,FALSE))</f>
        <v>6</v>
      </c>
      <c r="K75" s="6" t="str">
        <f>IF($F75&lt;K$1,"",VLOOKUP($D75,支援配置!$P:$U,支援配置!U$1,FALSE))</f>
        <v/>
      </c>
      <c r="L75" s="6" t="str">
        <f>IF($F75&lt;L$1,"",VLOOKUP($D75,支援配置!$AA:$AF,支援配置!AB$1,FALSE))</f>
        <v>TUF:5</v>
      </c>
      <c r="M75" s="6" t="str">
        <f>IF($F75&lt;M$1,"",VLOOKUP($D75,支援配置!$AA:$AF,支援配置!AC$1,FALSE))</f>
        <v>SPD_P:10</v>
      </c>
      <c r="N75" s="6" t="str">
        <f>IF($F75&lt;N$1,"",VLOOKUP($D75,支援配置!$AA:$AF,支援配置!AD$1,FALSE))</f>
        <v>BOK:5</v>
      </c>
      <c r="O75" s="6" t="str">
        <f>IF($F75&lt;O$1,"",VLOOKUP($D75,支援配置!$AA:$AF,支援配置!AE$1,FALSE))</f>
        <v>TUF:5</v>
      </c>
      <c r="P75" s="6" t="str">
        <f>IF($F75&lt;P$1,"",VLOOKUP($D75,支援配置!$AA:$AF,支援配置!AF$1,FALSE))</f>
        <v/>
      </c>
      <c r="Q75" s="6" t="str">
        <f>_xlfn.IFNA(HLOOKUP(Q$1,IF({1;0},$G75:$K75,$L75:$P75),2,FALSE),"")</f>
        <v/>
      </c>
      <c r="R75" s="6" t="str">
        <f>_xlfn.IFNA(HLOOKUP(R$1,IF({1;0},$G75:$K75,$L75:$P75),2,FALSE),"")</f>
        <v/>
      </c>
      <c r="S75" s="6" t="str">
        <f>_xlfn.IFNA(HLOOKUP(S$1,IF({1;0},$G75:$K75,$L75:$P75),2,FALSE),"")</f>
        <v/>
      </c>
      <c r="T75" s="6" t="str">
        <f>_xlfn.IFNA(HLOOKUP(T$1,IF({1;0},$G75:$K75,$L75:$P75),2,FALSE),"")</f>
        <v/>
      </c>
      <c r="U75" s="6" t="str">
        <f>_xlfn.IFNA(HLOOKUP(U$1,IF({1;0},$G75:$K75,$L75:$P75),2,FALSE),"")</f>
        <v>SPD_P:10</v>
      </c>
      <c r="V75" s="6" t="str">
        <f>_xlfn.IFNA(HLOOKUP(V$1,IF({1;0},$G75:$K75,$L75:$P75),2,FALSE),"")</f>
        <v>TUF:5</v>
      </c>
      <c r="W75" s="6" t="str">
        <f>_xlfn.IFNA(HLOOKUP(W$1,IF({1;0},$G75:$K75,$L75:$P75),2,FALSE),"")</f>
        <v/>
      </c>
      <c r="X75" s="6" t="str">
        <f>_xlfn.IFNA(HLOOKUP(X$1,IF({1;0},$G75:$K75,$L75:$P75),2,FALSE),"")</f>
        <v>BOK:5</v>
      </c>
      <c r="Y75" s="6" t="str">
        <f>_xlfn.IFNA(HLOOKUP(Y$1,IF({1;0},$G75:$K75,$L75:$P75),2,FALSE),"")</f>
        <v>TUF:5</v>
      </c>
    </row>
    <row r="76" spans="1:25" x14ac:dyDescent="0.15">
      <c r="A76" s="6">
        <v>68</v>
      </c>
      <c r="B76" s="6" t="str">
        <f>VLOOKUP(D76,映射!A:B,2,FALSE)</f>
        <v>伊西多</v>
      </c>
      <c r="C76" t="s">
        <v>343</v>
      </c>
      <c r="D76" s="6">
        <f t="shared" si="2"/>
        <v>37</v>
      </c>
      <c r="E76">
        <f t="shared" si="1"/>
        <v>6</v>
      </c>
      <c r="F76">
        <f t="shared" si="1"/>
        <v>5</v>
      </c>
      <c r="G76" s="6">
        <f>IF($F76&lt;G$1,"",VLOOKUP($D76,支援配置!$P:$U,支援配置!Q$1,FALSE))</f>
        <v>9</v>
      </c>
      <c r="H76" s="6">
        <f>IF($F76&lt;H$1,"",VLOOKUP($D76,支援配置!$P:$U,支援配置!R$1,FALSE))</f>
        <v>5</v>
      </c>
      <c r="I76" s="6">
        <f>IF($F76&lt;I$1,"",VLOOKUP($D76,支援配置!$P:$U,支援配置!S$1,FALSE))</f>
        <v>8</v>
      </c>
      <c r="J76" s="6">
        <f>IF($F76&lt;J$1,"",VLOOKUP($D76,支援配置!$P:$U,支援配置!T$1,FALSE))</f>
        <v>6</v>
      </c>
      <c r="K76" s="6">
        <f>IF($F76&lt;K$1,"",VLOOKUP($D76,支援配置!$P:$U,支援配置!U$1,FALSE))</f>
        <v>3</v>
      </c>
      <c r="L76" s="6" t="str">
        <f>IF($F76&lt;L$1,"",VLOOKUP($D76,支援配置!$AA:$AF,支援配置!AB$1,FALSE))</f>
        <v>TUF:5</v>
      </c>
      <c r="M76" s="6" t="str">
        <f>IF($F76&lt;M$1,"",VLOOKUP($D76,支援配置!$AA:$AF,支援配置!AC$1,FALSE))</f>
        <v>SPD_P:10</v>
      </c>
      <c r="N76" s="6" t="str">
        <f>IF($F76&lt;N$1,"",VLOOKUP($D76,支援配置!$AA:$AF,支援配置!AD$1,FALSE))</f>
        <v>BOK:5</v>
      </c>
      <c r="O76" s="6" t="str">
        <f>IF($F76&lt;O$1,"",VLOOKUP($D76,支援配置!$AA:$AF,支援配置!AE$1,FALSE))</f>
        <v>TUF:5</v>
      </c>
      <c r="P76" s="6" t="str">
        <f>IF($F76&lt;P$1,"",VLOOKUP($D76,支援配置!$AA:$AF,支援配置!AF$1,FALSE))</f>
        <v>COB:5</v>
      </c>
      <c r="Q76" s="6" t="str">
        <f>_xlfn.IFNA(HLOOKUP(Q$1,IF({1;0},$G76:$K76,$L76:$P76),2,FALSE),"")</f>
        <v/>
      </c>
      <c r="R76" s="6" t="str">
        <f>_xlfn.IFNA(HLOOKUP(R$1,IF({1;0},$G76:$K76,$L76:$P76),2,FALSE),"")</f>
        <v/>
      </c>
      <c r="S76" s="6" t="str">
        <f>_xlfn.IFNA(HLOOKUP(S$1,IF({1;0},$G76:$K76,$L76:$P76),2,FALSE),"")</f>
        <v>COB:5</v>
      </c>
      <c r="T76" s="6" t="str">
        <f>_xlfn.IFNA(HLOOKUP(T$1,IF({1;0},$G76:$K76,$L76:$P76),2,FALSE),"")</f>
        <v/>
      </c>
      <c r="U76" s="6" t="str">
        <f>_xlfn.IFNA(HLOOKUP(U$1,IF({1;0},$G76:$K76,$L76:$P76),2,FALSE),"")</f>
        <v>SPD_P:10</v>
      </c>
      <c r="V76" s="6" t="str">
        <f>_xlfn.IFNA(HLOOKUP(V$1,IF({1;0},$G76:$K76,$L76:$P76),2,FALSE),"")</f>
        <v>TUF:5</v>
      </c>
      <c r="W76" s="6" t="str">
        <f>_xlfn.IFNA(HLOOKUP(W$1,IF({1;0},$G76:$K76,$L76:$P76),2,FALSE),"")</f>
        <v/>
      </c>
      <c r="X76" s="6" t="str">
        <f>_xlfn.IFNA(HLOOKUP(X$1,IF({1;0},$G76:$K76,$L76:$P76),2,FALSE),"")</f>
        <v>BOK:5</v>
      </c>
      <c r="Y76" s="6" t="str">
        <f>_xlfn.IFNA(HLOOKUP(Y$1,IF({1;0},$G76:$K76,$L76:$P76),2,FALSE),"")</f>
        <v>TUF:5</v>
      </c>
    </row>
    <row r="77" spans="1:25" x14ac:dyDescent="0.15">
      <c r="A77" s="6">
        <v>69</v>
      </c>
      <c r="B77" s="6" t="str">
        <f>VLOOKUP(D77,映射!A:B,2,FALSE)</f>
        <v>娜塔莎</v>
      </c>
      <c r="C77" t="s">
        <v>343</v>
      </c>
      <c r="D77" s="6">
        <f t="shared" si="2"/>
        <v>38</v>
      </c>
      <c r="E77">
        <f t="shared" si="1"/>
        <v>0</v>
      </c>
      <c r="F77">
        <f t="shared" si="1"/>
        <v>2</v>
      </c>
      <c r="G77" s="6">
        <f>IF($F77&lt;G$1,"",VLOOKUP($D77,支援配置!$P:$U,支援配置!Q$1,FALSE))</f>
        <v>4</v>
      </c>
      <c r="H77" s="6">
        <f>IF($F77&lt;H$1,"",VLOOKUP($D77,支援配置!$P:$U,支援配置!R$1,FALSE))</f>
        <v>5</v>
      </c>
      <c r="I77" s="6" t="str">
        <f>IF($F77&lt;I$1,"",VLOOKUP($D77,支援配置!$P:$U,支援配置!S$1,FALSE))</f>
        <v/>
      </c>
      <c r="J77" s="6" t="str">
        <f>IF($F77&lt;J$1,"",VLOOKUP($D77,支援配置!$P:$U,支援配置!T$1,FALSE))</f>
        <v/>
      </c>
      <c r="K77" s="6" t="str">
        <f>IF($F77&lt;K$1,"",VLOOKUP($D77,支援配置!$P:$U,支援配置!U$1,FALSE))</f>
        <v/>
      </c>
      <c r="L77" s="6" t="str">
        <f>IF($F77&lt;L$1,"",VLOOKUP($D77,支援配置!$AA:$AF,支援配置!AB$1,FALSE))</f>
        <v>DEF_P:10</v>
      </c>
      <c r="M77" s="6" t="str">
        <f>IF($F77&lt;M$1,"",VLOOKUP($D77,支援配置!$AA:$AF,支援配置!AC$1,FALSE))</f>
        <v>BOK:5</v>
      </c>
      <c r="N77" s="6" t="str">
        <f>IF($F77&lt;N$1,"",VLOOKUP($D77,支援配置!$AA:$AF,支援配置!AD$1,FALSE))</f>
        <v/>
      </c>
      <c r="O77" s="6" t="str">
        <f>IF($F77&lt;O$1,"",VLOOKUP($D77,支援配置!$AA:$AF,支援配置!AE$1,FALSE))</f>
        <v/>
      </c>
      <c r="P77" s="6" t="str">
        <f>IF($F77&lt;P$1,"",VLOOKUP($D77,支援配置!$AA:$AF,支援配置!AF$1,FALSE))</f>
        <v/>
      </c>
      <c r="Q77" s="6" t="str">
        <f>_xlfn.IFNA(HLOOKUP(Q$1,IF({1;0},$G77:$K77,$L77:$P77),2,FALSE),"")</f>
        <v/>
      </c>
      <c r="R77" s="6" t="str">
        <f>_xlfn.IFNA(HLOOKUP(R$1,IF({1;0},$G77:$K77,$L77:$P77),2,FALSE),"")</f>
        <v/>
      </c>
      <c r="S77" s="6" t="str">
        <f>_xlfn.IFNA(HLOOKUP(S$1,IF({1;0},$G77:$K77,$L77:$P77),2,FALSE),"")</f>
        <v/>
      </c>
      <c r="T77" s="6" t="str">
        <f>_xlfn.IFNA(HLOOKUP(T$1,IF({1;0},$G77:$K77,$L77:$P77),2,FALSE),"")</f>
        <v>DEF_P:10</v>
      </c>
      <c r="U77" s="6" t="str">
        <f>_xlfn.IFNA(HLOOKUP(U$1,IF({1;0},$G77:$K77,$L77:$P77),2,FALSE),"")</f>
        <v>BOK:5</v>
      </c>
      <c r="V77" s="6" t="str">
        <f>_xlfn.IFNA(HLOOKUP(V$1,IF({1;0},$G77:$K77,$L77:$P77),2,FALSE),"")</f>
        <v/>
      </c>
      <c r="W77" s="6" t="str">
        <f>_xlfn.IFNA(HLOOKUP(W$1,IF({1;0},$G77:$K77,$L77:$P77),2,FALSE),"")</f>
        <v/>
      </c>
      <c r="X77" s="6" t="str">
        <f>_xlfn.IFNA(HLOOKUP(X$1,IF({1;0},$G77:$K77,$L77:$P77),2,FALSE),"")</f>
        <v/>
      </c>
      <c r="Y77" s="6" t="str">
        <f>_xlfn.IFNA(HLOOKUP(Y$1,IF({1;0},$G77:$K77,$L77:$P77),2,FALSE),"")</f>
        <v/>
      </c>
    </row>
    <row r="78" spans="1:25" x14ac:dyDescent="0.15">
      <c r="A78" s="6">
        <v>70</v>
      </c>
      <c r="B78" s="6" t="str">
        <f>VLOOKUP(D78,映射!A:B,2,FALSE)</f>
        <v>娜塔莎</v>
      </c>
      <c r="C78" t="s">
        <v>343</v>
      </c>
      <c r="D78" s="6">
        <f t="shared" si="2"/>
        <v>38</v>
      </c>
      <c r="E78">
        <f t="shared" ref="E78:F88" si="3">E74</f>
        <v>1</v>
      </c>
      <c r="F78">
        <f t="shared" si="3"/>
        <v>3</v>
      </c>
      <c r="G78" s="6">
        <f>IF($F78&lt;G$1,"",VLOOKUP($D78,支援配置!$P:$U,支援配置!Q$1,FALSE))</f>
        <v>4</v>
      </c>
      <c r="H78" s="6">
        <f>IF($F78&lt;H$1,"",VLOOKUP($D78,支援配置!$P:$U,支援配置!R$1,FALSE))</f>
        <v>5</v>
      </c>
      <c r="I78" s="6">
        <f>IF($F78&lt;I$1,"",VLOOKUP($D78,支援配置!$P:$U,支援配置!S$1,FALSE))</f>
        <v>9</v>
      </c>
      <c r="J78" s="6" t="str">
        <f>IF($F78&lt;J$1,"",VLOOKUP($D78,支援配置!$P:$U,支援配置!T$1,FALSE))</f>
        <v/>
      </c>
      <c r="K78" s="6" t="str">
        <f>IF($F78&lt;K$1,"",VLOOKUP($D78,支援配置!$P:$U,支援配置!U$1,FALSE))</f>
        <v/>
      </c>
      <c r="L78" s="6" t="str">
        <f>IF($F78&lt;L$1,"",VLOOKUP($D78,支援配置!$AA:$AF,支援配置!AB$1,FALSE))</f>
        <v>DEF_P:10</v>
      </c>
      <c r="M78" s="6" t="str">
        <f>IF($F78&lt;M$1,"",VLOOKUP($D78,支援配置!$AA:$AF,支援配置!AC$1,FALSE))</f>
        <v>BOK:5</v>
      </c>
      <c r="N78" s="6" t="str">
        <f>IF($F78&lt;N$1,"",VLOOKUP($D78,支援配置!$AA:$AF,支援配置!AD$1,FALSE))</f>
        <v>PEN:5</v>
      </c>
      <c r="O78" s="6" t="str">
        <f>IF($F78&lt;O$1,"",VLOOKUP($D78,支援配置!$AA:$AF,支援配置!AE$1,FALSE))</f>
        <v/>
      </c>
      <c r="P78" s="6" t="str">
        <f>IF($F78&lt;P$1,"",VLOOKUP($D78,支援配置!$AA:$AF,支援配置!AF$1,FALSE))</f>
        <v/>
      </c>
      <c r="Q78" s="6" t="str">
        <f>_xlfn.IFNA(HLOOKUP(Q$1,IF({1;0},$G78:$K78,$L78:$P78),2,FALSE),"")</f>
        <v/>
      </c>
      <c r="R78" s="6" t="str">
        <f>_xlfn.IFNA(HLOOKUP(R$1,IF({1;0},$G78:$K78,$L78:$P78),2,FALSE),"")</f>
        <v/>
      </c>
      <c r="S78" s="6" t="str">
        <f>_xlfn.IFNA(HLOOKUP(S$1,IF({1;0},$G78:$K78,$L78:$P78),2,FALSE),"")</f>
        <v/>
      </c>
      <c r="T78" s="6" t="str">
        <f>_xlfn.IFNA(HLOOKUP(T$1,IF({1;0},$G78:$K78,$L78:$P78),2,FALSE),"")</f>
        <v>DEF_P:10</v>
      </c>
      <c r="U78" s="6" t="str">
        <f>_xlfn.IFNA(HLOOKUP(U$1,IF({1;0},$G78:$K78,$L78:$P78),2,FALSE),"")</f>
        <v>BOK:5</v>
      </c>
      <c r="V78" s="6" t="str">
        <f>_xlfn.IFNA(HLOOKUP(V$1,IF({1;0},$G78:$K78,$L78:$P78),2,FALSE),"")</f>
        <v/>
      </c>
      <c r="W78" s="6" t="str">
        <f>_xlfn.IFNA(HLOOKUP(W$1,IF({1;0},$G78:$K78,$L78:$P78),2,FALSE),"")</f>
        <v/>
      </c>
      <c r="X78" s="6" t="str">
        <f>_xlfn.IFNA(HLOOKUP(X$1,IF({1;0},$G78:$K78,$L78:$P78),2,FALSE),"")</f>
        <v/>
      </c>
      <c r="Y78" s="6" t="str">
        <f>_xlfn.IFNA(HLOOKUP(Y$1,IF({1;0},$G78:$K78,$L78:$P78),2,FALSE),"")</f>
        <v>PEN:5</v>
      </c>
    </row>
    <row r="79" spans="1:25" x14ac:dyDescent="0.15">
      <c r="A79" s="6">
        <v>71</v>
      </c>
      <c r="B79" s="6" t="str">
        <f>VLOOKUP(D79,映射!A:B,2,FALSE)</f>
        <v>娜塔莎</v>
      </c>
      <c r="C79" t="s">
        <v>343</v>
      </c>
      <c r="D79" s="6">
        <f t="shared" si="2"/>
        <v>38</v>
      </c>
      <c r="E79">
        <f t="shared" si="3"/>
        <v>3</v>
      </c>
      <c r="F79">
        <f t="shared" si="3"/>
        <v>4</v>
      </c>
      <c r="G79" s="6">
        <f>IF($F79&lt;G$1,"",VLOOKUP($D79,支援配置!$P:$U,支援配置!Q$1,FALSE))</f>
        <v>4</v>
      </c>
      <c r="H79" s="6">
        <f>IF($F79&lt;H$1,"",VLOOKUP($D79,支援配置!$P:$U,支援配置!R$1,FALSE))</f>
        <v>5</v>
      </c>
      <c r="I79" s="6">
        <f>IF($F79&lt;I$1,"",VLOOKUP($D79,支援配置!$P:$U,支援配置!S$1,FALSE))</f>
        <v>9</v>
      </c>
      <c r="J79" s="6">
        <f>IF($F79&lt;J$1,"",VLOOKUP($D79,支援配置!$P:$U,支援配置!T$1,FALSE))</f>
        <v>8</v>
      </c>
      <c r="K79" s="6" t="str">
        <f>IF($F79&lt;K$1,"",VLOOKUP($D79,支援配置!$P:$U,支援配置!U$1,FALSE))</f>
        <v/>
      </c>
      <c r="L79" s="6" t="str">
        <f>IF($F79&lt;L$1,"",VLOOKUP($D79,支援配置!$AA:$AF,支援配置!AB$1,FALSE))</f>
        <v>DEF_P:10</v>
      </c>
      <c r="M79" s="6" t="str">
        <f>IF($F79&lt;M$1,"",VLOOKUP($D79,支援配置!$AA:$AF,支援配置!AC$1,FALSE))</f>
        <v>BOK:5</v>
      </c>
      <c r="N79" s="6" t="str">
        <f>IF($F79&lt;N$1,"",VLOOKUP($D79,支援配置!$AA:$AF,支援配置!AD$1,FALSE))</f>
        <v>PEN:5</v>
      </c>
      <c r="O79" s="6" t="str">
        <f>IF($F79&lt;O$1,"",VLOOKUP($D79,支援配置!$AA:$AF,支援配置!AE$1,FALSE))</f>
        <v>PEN:5</v>
      </c>
      <c r="P79" s="6" t="str">
        <f>IF($F79&lt;P$1,"",VLOOKUP($D79,支援配置!$AA:$AF,支援配置!AF$1,FALSE))</f>
        <v/>
      </c>
      <c r="Q79" s="6" t="str">
        <f>_xlfn.IFNA(HLOOKUP(Q$1,IF({1;0},$G79:$K79,$L79:$P79),2,FALSE),"")</f>
        <v/>
      </c>
      <c r="R79" s="6" t="str">
        <f>_xlfn.IFNA(HLOOKUP(R$1,IF({1;0},$G79:$K79,$L79:$P79),2,FALSE),"")</f>
        <v/>
      </c>
      <c r="S79" s="6" t="str">
        <f>_xlfn.IFNA(HLOOKUP(S$1,IF({1;0},$G79:$K79,$L79:$P79),2,FALSE),"")</f>
        <v/>
      </c>
      <c r="T79" s="6" t="str">
        <f>_xlfn.IFNA(HLOOKUP(T$1,IF({1;0},$G79:$K79,$L79:$P79),2,FALSE),"")</f>
        <v>DEF_P:10</v>
      </c>
      <c r="U79" s="6" t="str">
        <f>_xlfn.IFNA(HLOOKUP(U$1,IF({1;0},$G79:$K79,$L79:$P79),2,FALSE),"")</f>
        <v>BOK:5</v>
      </c>
      <c r="V79" s="6" t="str">
        <f>_xlfn.IFNA(HLOOKUP(V$1,IF({1;0},$G79:$K79,$L79:$P79),2,FALSE),"")</f>
        <v/>
      </c>
      <c r="W79" s="6" t="str">
        <f>_xlfn.IFNA(HLOOKUP(W$1,IF({1;0},$G79:$K79,$L79:$P79),2,FALSE),"")</f>
        <v/>
      </c>
      <c r="X79" s="6" t="str">
        <f>_xlfn.IFNA(HLOOKUP(X$1,IF({1;0},$G79:$K79,$L79:$P79),2,FALSE),"")</f>
        <v>PEN:5</v>
      </c>
      <c r="Y79" s="6" t="str">
        <f>_xlfn.IFNA(HLOOKUP(Y$1,IF({1;0},$G79:$K79,$L79:$P79),2,FALSE),"")</f>
        <v>PEN:5</v>
      </c>
    </row>
    <row r="80" spans="1:25" x14ac:dyDescent="0.15">
      <c r="A80" s="6">
        <v>72</v>
      </c>
      <c r="B80" s="6" t="str">
        <f>VLOOKUP(D80,映射!A:B,2,FALSE)</f>
        <v>娜塔莎</v>
      </c>
      <c r="C80" t="s">
        <v>343</v>
      </c>
      <c r="D80" s="6">
        <f t="shared" si="2"/>
        <v>38</v>
      </c>
      <c r="E80">
        <f t="shared" si="3"/>
        <v>6</v>
      </c>
      <c r="F80">
        <f t="shared" si="3"/>
        <v>5</v>
      </c>
      <c r="G80" s="6">
        <f>IF($F80&lt;G$1,"",VLOOKUP($D80,支援配置!$P:$U,支援配置!Q$1,FALSE))</f>
        <v>4</v>
      </c>
      <c r="H80" s="6">
        <f>IF($F80&lt;H$1,"",VLOOKUP($D80,支援配置!$P:$U,支援配置!R$1,FALSE))</f>
        <v>5</v>
      </c>
      <c r="I80" s="6">
        <f>IF($F80&lt;I$1,"",VLOOKUP($D80,支援配置!$P:$U,支援配置!S$1,FALSE))</f>
        <v>9</v>
      </c>
      <c r="J80" s="6">
        <f>IF($F80&lt;J$1,"",VLOOKUP($D80,支援配置!$P:$U,支援配置!T$1,FALSE))</f>
        <v>8</v>
      </c>
      <c r="K80" s="6">
        <f>IF($F80&lt;K$1,"",VLOOKUP($D80,支援配置!$P:$U,支援配置!U$1,FALSE))</f>
        <v>3</v>
      </c>
      <c r="L80" s="6" t="str">
        <f>IF($F80&lt;L$1,"",VLOOKUP($D80,支援配置!$AA:$AF,支援配置!AB$1,FALSE))</f>
        <v>DEF_P:10</v>
      </c>
      <c r="M80" s="6" t="str">
        <f>IF($F80&lt;M$1,"",VLOOKUP($D80,支援配置!$AA:$AF,支援配置!AC$1,FALSE))</f>
        <v>BOK:5</v>
      </c>
      <c r="N80" s="6" t="str">
        <f>IF($F80&lt;N$1,"",VLOOKUP($D80,支援配置!$AA:$AF,支援配置!AD$1,FALSE))</f>
        <v>PEN:5</v>
      </c>
      <c r="O80" s="6" t="str">
        <f>IF($F80&lt;O$1,"",VLOOKUP($D80,支援配置!$AA:$AF,支援配置!AE$1,FALSE))</f>
        <v>PEN:5</v>
      </c>
      <c r="P80" s="6" t="str">
        <f>IF($F80&lt;P$1,"",VLOOKUP($D80,支援配置!$AA:$AF,支援配置!AF$1,FALSE))</f>
        <v>COT:5</v>
      </c>
      <c r="Q80" s="6" t="str">
        <f>_xlfn.IFNA(HLOOKUP(Q$1,IF({1;0},$G80:$K80,$L80:$P80),2,FALSE),"")</f>
        <v/>
      </c>
      <c r="R80" s="6" t="str">
        <f>_xlfn.IFNA(HLOOKUP(R$1,IF({1;0},$G80:$K80,$L80:$P80),2,FALSE),"")</f>
        <v/>
      </c>
      <c r="S80" s="6" t="str">
        <f>_xlfn.IFNA(HLOOKUP(S$1,IF({1;0},$G80:$K80,$L80:$P80),2,FALSE),"")</f>
        <v>COT:5</v>
      </c>
      <c r="T80" s="6" t="str">
        <f>_xlfn.IFNA(HLOOKUP(T$1,IF({1;0},$G80:$K80,$L80:$P80),2,FALSE),"")</f>
        <v>DEF_P:10</v>
      </c>
      <c r="U80" s="6" t="str">
        <f>_xlfn.IFNA(HLOOKUP(U$1,IF({1;0},$G80:$K80,$L80:$P80),2,FALSE),"")</f>
        <v>BOK:5</v>
      </c>
      <c r="V80" s="6" t="str">
        <f>_xlfn.IFNA(HLOOKUP(V$1,IF({1;0},$G80:$K80,$L80:$P80),2,FALSE),"")</f>
        <v/>
      </c>
      <c r="W80" s="6" t="str">
        <f>_xlfn.IFNA(HLOOKUP(W$1,IF({1;0},$G80:$K80,$L80:$P80),2,FALSE),"")</f>
        <v/>
      </c>
      <c r="X80" s="6" t="str">
        <f>_xlfn.IFNA(HLOOKUP(X$1,IF({1;0},$G80:$K80,$L80:$P80),2,FALSE),"")</f>
        <v>PEN:5</v>
      </c>
      <c r="Y80" s="6" t="str">
        <f>_xlfn.IFNA(HLOOKUP(Y$1,IF({1;0},$G80:$K80,$L80:$P80),2,FALSE),"")</f>
        <v>PEN:5</v>
      </c>
    </row>
    <row r="81" spans="1:25" x14ac:dyDescent="0.15">
      <c r="A81" s="6">
        <v>73</v>
      </c>
      <c r="B81" s="6" t="str">
        <f>VLOOKUP(D81,映射!A:B,2,FALSE)</f>
        <v>爱茉莉</v>
      </c>
      <c r="C81" t="s">
        <v>343</v>
      </c>
      <c r="D81" s="6">
        <f t="shared" si="2"/>
        <v>39</v>
      </c>
      <c r="E81">
        <f t="shared" si="3"/>
        <v>0</v>
      </c>
      <c r="F81">
        <f t="shared" si="3"/>
        <v>2</v>
      </c>
      <c r="G81" s="6">
        <f>IF($F81&lt;G$1,"",VLOOKUP($D81,支援配置!$P:$U,支援配置!Q$1,FALSE))</f>
        <v>9</v>
      </c>
      <c r="H81" s="6">
        <f>IF($F81&lt;H$1,"",VLOOKUP($D81,支援配置!$P:$U,支援配置!R$1,FALSE))</f>
        <v>6</v>
      </c>
      <c r="I81" s="6" t="str">
        <f>IF($F81&lt;I$1,"",VLOOKUP($D81,支援配置!$P:$U,支援配置!S$1,FALSE))</f>
        <v/>
      </c>
      <c r="J81" s="6" t="str">
        <f>IF($F81&lt;J$1,"",VLOOKUP($D81,支援配置!$P:$U,支援配置!T$1,FALSE))</f>
        <v/>
      </c>
      <c r="K81" s="6" t="str">
        <f>IF($F81&lt;K$1,"",VLOOKUP($D81,支援配置!$P:$U,支援配置!U$1,FALSE))</f>
        <v/>
      </c>
      <c r="L81" s="6" t="str">
        <f>IF($F81&lt;L$1,"",VLOOKUP($D81,支援配置!$AA:$AF,支援配置!AB$1,FALSE))</f>
        <v>PEN:5</v>
      </c>
      <c r="M81" s="6" t="str">
        <f>IF($F81&lt;M$1,"",VLOOKUP($D81,支援配置!$AA:$AF,支援配置!AC$1,FALSE))</f>
        <v>BOK:5</v>
      </c>
      <c r="N81" s="6" t="str">
        <f>IF($F81&lt;N$1,"",VLOOKUP($D81,支援配置!$AA:$AF,支援配置!AD$1,FALSE))</f>
        <v/>
      </c>
      <c r="O81" s="6" t="str">
        <f>IF($F81&lt;O$1,"",VLOOKUP($D81,支援配置!$AA:$AF,支援配置!AE$1,FALSE))</f>
        <v/>
      </c>
      <c r="P81" s="6" t="str">
        <f>IF($F81&lt;P$1,"",VLOOKUP($D81,支援配置!$AA:$AF,支援配置!AF$1,FALSE))</f>
        <v/>
      </c>
      <c r="Q81" s="6" t="str">
        <f>_xlfn.IFNA(HLOOKUP(Q$1,IF({1;0},$G81:$K81,$L81:$P81),2,FALSE),"")</f>
        <v/>
      </c>
      <c r="R81" s="6" t="str">
        <f>_xlfn.IFNA(HLOOKUP(R$1,IF({1;0},$G81:$K81,$L81:$P81),2,FALSE),"")</f>
        <v/>
      </c>
      <c r="S81" s="6" t="str">
        <f>_xlfn.IFNA(HLOOKUP(S$1,IF({1;0},$G81:$K81,$L81:$P81),2,FALSE),"")</f>
        <v/>
      </c>
      <c r="T81" s="6" t="str">
        <f>_xlfn.IFNA(HLOOKUP(T$1,IF({1;0},$G81:$K81,$L81:$P81),2,FALSE),"")</f>
        <v/>
      </c>
      <c r="U81" s="6" t="str">
        <f>_xlfn.IFNA(HLOOKUP(U$1,IF({1;0},$G81:$K81,$L81:$P81),2,FALSE),"")</f>
        <v/>
      </c>
      <c r="V81" s="6" t="str">
        <f>_xlfn.IFNA(HLOOKUP(V$1,IF({1;0},$G81:$K81,$L81:$P81),2,FALSE),"")</f>
        <v>BOK:5</v>
      </c>
      <c r="W81" s="6" t="str">
        <f>_xlfn.IFNA(HLOOKUP(W$1,IF({1;0},$G81:$K81,$L81:$P81),2,FALSE),"")</f>
        <v/>
      </c>
      <c r="X81" s="6" t="str">
        <f>_xlfn.IFNA(HLOOKUP(X$1,IF({1;0},$G81:$K81,$L81:$P81),2,FALSE),"")</f>
        <v/>
      </c>
      <c r="Y81" s="6" t="str">
        <f>_xlfn.IFNA(HLOOKUP(Y$1,IF({1;0},$G81:$K81,$L81:$P81),2,FALSE),"")</f>
        <v>PEN:5</v>
      </c>
    </row>
    <row r="82" spans="1:25" x14ac:dyDescent="0.15">
      <c r="A82" s="6">
        <v>74</v>
      </c>
      <c r="B82" s="6" t="str">
        <f>VLOOKUP(D82,映射!A:B,2,FALSE)</f>
        <v>爱茉莉</v>
      </c>
      <c r="C82" t="s">
        <v>343</v>
      </c>
      <c r="D82" s="6">
        <f t="shared" si="2"/>
        <v>39</v>
      </c>
      <c r="E82">
        <f t="shared" si="3"/>
        <v>1</v>
      </c>
      <c r="F82">
        <f t="shared" si="3"/>
        <v>3</v>
      </c>
      <c r="G82" s="6">
        <f>IF($F82&lt;G$1,"",VLOOKUP($D82,支援配置!$P:$U,支援配置!Q$1,FALSE))</f>
        <v>9</v>
      </c>
      <c r="H82" s="6">
        <f>IF($F82&lt;H$1,"",VLOOKUP($D82,支援配置!$P:$U,支援配置!R$1,FALSE))</f>
        <v>6</v>
      </c>
      <c r="I82" s="6">
        <f>IF($F82&lt;I$1,"",VLOOKUP($D82,支援配置!$P:$U,支援配置!S$1,FALSE))</f>
        <v>7</v>
      </c>
      <c r="J82" s="6" t="str">
        <f>IF($F82&lt;J$1,"",VLOOKUP($D82,支援配置!$P:$U,支援配置!T$1,FALSE))</f>
        <v/>
      </c>
      <c r="K82" s="6" t="str">
        <f>IF($F82&lt;K$1,"",VLOOKUP($D82,支援配置!$P:$U,支援配置!U$1,FALSE))</f>
        <v/>
      </c>
      <c r="L82" s="6" t="str">
        <f>IF($F82&lt;L$1,"",VLOOKUP($D82,支援配置!$AA:$AF,支援配置!AB$1,FALSE))</f>
        <v>PEN:5</v>
      </c>
      <c r="M82" s="6" t="str">
        <f>IF($F82&lt;M$1,"",VLOOKUP($D82,支援配置!$AA:$AF,支援配置!AC$1,FALSE))</f>
        <v>BOK:5</v>
      </c>
      <c r="N82" s="6" t="str">
        <f>IF($F82&lt;N$1,"",VLOOKUP($D82,支援配置!$AA:$AF,支援配置!AD$1,FALSE))</f>
        <v>CRI:5</v>
      </c>
      <c r="O82" s="6" t="str">
        <f>IF($F82&lt;O$1,"",VLOOKUP($D82,支援配置!$AA:$AF,支援配置!AE$1,FALSE))</f>
        <v/>
      </c>
      <c r="P82" s="6" t="str">
        <f>IF($F82&lt;P$1,"",VLOOKUP($D82,支援配置!$AA:$AF,支援配置!AF$1,FALSE))</f>
        <v/>
      </c>
      <c r="Q82" s="6" t="str">
        <f>_xlfn.IFNA(HLOOKUP(Q$1,IF({1;0},$G82:$K82,$L82:$P82),2,FALSE),"")</f>
        <v/>
      </c>
      <c r="R82" s="6" t="str">
        <f>_xlfn.IFNA(HLOOKUP(R$1,IF({1;0},$G82:$K82,$L82:$P82),2,FALSE),"")</f>
        <v/>
      </c>
      <c r="S82" s="6" t="str">
        <f>_xlfn.IFNA(HLOOKUP(S$1,IF({1;0},$G82:$K82,$L82:$P82),2,FALSE),"")</f>
        <v/>
      </c>
      <c r="T82" s="6" t="str">
        <f>_xlfn.IFNA(HLOOKUP(T$1,IF({1;0},$G82:$K82,$L82:$P82),2,FALSE),"")</f>
        <v/>
      </c>
      <c r="U82" s="6" t="str">
        <f>_xlfn.IFNA(HLOOKUP(U$1,IF({1;0},$G82:$K82,$L82:$P82),2,FALSE),"")</f>
        <v/>
      </c>
      <c r="V82" s="6" t="str">
        <f>_xlfn.IFNA(HLOOKUP(V$1,IF({1;0},$G82:$K82,$L82:$P82),2,FALSE),"")</f>
        <v>BOK:5</v>
      </c>
      <c r="W82" s="6" t="str">
        <f>_xlfn.IFNA(HLOOKUP(W$1,IF({1;0},$G82:$K82,$L82:$P82),2,FALSE),"")</f>
        <v>CRI:5</v>
      </c>
      <c r="X82" s="6" t="str">
        <f>_xlfn.IFNA(HLOOKUP(X$1,IF({1;0},$G82:$K82,$L82:$P82),2,FALSE),"")</f>
        <v/>
      </c>
      <c r="Y82" s="6" t="str">
        <f>_xlfn.IFNA(HLOOKUP(Y$1,IF({1;0},$G82:$K82,$L82:$P82),2,FALSE),"")</f>
        <v>PEN:5</v>
      </c>
    </row>
    <row r="83" spans="1:25" x14ac:dyDescent="0.15">
      <c r="A83" s="6">
        <v>75</v>
      </c>
      <c r="B83" s="6" t="str">
        <f>VLOOKUP(D83,映射!A:B,2,FALSE)</f>
        <v>爱茉莉</v>
      </c>
      <c r="C83" t="s">
        <v>343</v>
      </c>
      <c r="D83" s="6">
        <f t="shared" si="2"/>
        <v>39</v>
      </c>
      <c r="E83">
        <f t="shared" si="3"/>
        <v>3</v>
      </c>
      <c r="F83">
        <f t="shared" si="3"/>
        <v>4</v>
      </c>
      <c r="G83" s="6">
        <f>IF($F83&lt;G$1,"",VLOOKUP($D83,支援配置!$P:$U,支援配置!Q$1,FALSE))</f>
        <v>9</v>
      </c>
      <c r="H83" s="6">
        <f>IF($F83&lt;H$1,"",VLOOKUP($D83,支援配置!$P:$U,支援配置!R$1,FALSE))</f>
        <v>6</v>
      </c>
      <c r="I83" s="6">
        <f>IF($F83&lt;I$1,"",VLOOKUP($D83,支援配置!$P:$U,支援配置!S$1,FALSE))</f>
        <v>7</v>
      </c>
      <c r="J83" s="6">
        <f>IF($F83&lt;J$1,"",VLOOKUP($D83,支援配置!$P:$U,支援配置!T$1,FALSE))</f>
        <v>4</v>
      </c>
      <c r="K83" s="6" t="str">
        <f>IF($F83&lt;K$1,"",VLOOKUP($D83,支援配置!$P:$U,支援配置!U$1,FALSE))</f>
        <v/>
      </c>
      <c r="L83" s="6" t="str">
        <f>IF($F83&lt;L$1,"",VLOOKUP($D83,支援配置!$AA:$AF,支援配置!AB$1,FALSE))</f>
        <v>PEN:5</v>
      </c>
      <c r="M83" s="6" t="str">
        <f>IF($F83&lt;M$1,"",VLOOKUP($D83,支援配置!$AA:$AF,支援配置!AC$1,FALSE))</f>
        <v>BOK:5</v>
      </c>
      <c r="N83" s="6" t="str">
        <f>IF($F83&lt;N$1,"",VLOOKUP($D83,支援配置!$AA:$AF,支援配置!AD$1,FALSE))</f>
        <v>CRI:5</v>
      </c>
      <c r="O83" s="6" t="str">
        <f>IF($F83&lt;O$1,"",VLOOKUP($D83,支援配置!$AA:$AF,支援配置!AE$1,FALSE))</f>
        <v>TUF:5</v>
      </c>
      <c r="P83" s="6" t="str">
        <f>IF($F83&lt;P$1,"",VLOOKUP($D83,支援配置!$AA:$AF,支援配置!AF$1,FALSE))</f>
        <v/>
      </c>
      <c r="Q83" s="6" t="str">
        <f>_xlfn.IFNA(HLOOKUP(Q$1,IF({1;0},$G83:$K83,$L83:$P83),2,FALSE),"")</f>
        <v/>
      </c>
      <c r="R83" s="6" t="str">
        <f>_xlfn.IFNA(HLOOKUP(R$1,IF({1;0},$G83:$K83,$L83:$P83),2,FALSE),"")</f>
        <v/>
      </c>
      <c r="S83" s="6" t="str">
        <f>_xlfn.IFNA(HLOOKUP(S$1,IF({1;0},$G83:$K83,$L83:$P83),2,FALSE),"")</f>
        <v/>
      </c>
      <c r="T83" s="6" t="str">
        <f>_xlfn.IFNA(HLOOKUP(T$1,IF({1;0},$G83:$K83,$L83:$P83),2,FALSE),"")</f>
        <v>TUF:5</v>
      </c>
      <c r="U83" s="6" t="str">
        <f>_xlfn.IFNA(HLOOKUP(U$1,IF({1;0},$G83:$K83,$L83:$P83),2,FALSE),"")</f>
        <v/>
      </c>
      <c r="V83" s="6" t="str">
        <f>_xlfn.IFNA(HLOOKUP(V$1,IF({1;0},$G83:$K83,$L83:$P83),2,FALSE),"")</f>
        <v>BOK:5</v>
      </c>
      <c r="W83" s="6" t="str">
        <f>_xlfn.IFNA(HLOOKUP(W$1,IF({1;0},$G83:$K83,$L83:$P83),2,FALSE),"")</f>
        <v>CRI:5</v>
      </c>
      <c r="X83" s="6" t="str">
        <f>_xlfn.IFNA(HLOOKUP(X$1,IF({1;0},$G83:$K83,$L83:$P83),2,FALSE),"")</f>
        <v/>
      </c>
      <c r="Y83" s="6" t="str">
        <f>_xlfn.IFNA(HLOOKUP(Y$1,IF({1;0},$G83:$K83,$L83:$P83),2,FALSE),"")</f>
        <v>PEN:5</v>
      </c>
    </row>
    <row r="84" spans="1:25" x14ac:dyDescent="0.15">
      <c r="A84" s="6">
        <v>76</v>
      </c>
      <c r="B84" s="6" t="str">
        <f>VLOOKUP(D84,映射!A:B,2,FALSE)</f>
        <v>爱茉莉</v>
      </c>
      <c r="C84" t="s">
        <v>343</v>
      </c>
      <c r="D84" s="6">
        <f t="shared" si="2"/>
        <v>39</v>
      </c>
      <c r="E84">
        <f t="shared" si="3"/>
        <v>6</v>
      </c>
      <c r="F84">
        <f t="shared" si="3"/>
        <v>5</v>
      </c>
      <c r="G84" s="6">
        <f>IF($F84&lt;G$1,"",VLOOKUP($D84,支援配置!$P:$U,支援配置!Q$1,FALSE))</f>
        <v>9</v>
      </c>
      <c r="H84" s="6">
        <f>IF($F84&lt;H$1,"",VLOOKUP($D84,支援配置!$P:$U,支援配置!R$1,FALSE))</f>
        <v>6</v>
      </c>
      <c r="I84" s="6">
        <f>IF($F84&lt;I$1,"",VLOOKUP($D84,支援配置!$P:$U,支援配置!S$1,FALSE))</f>
        <v>7</v>
      </c>
      <c r="J84" s="6">
        <f>IF($F84&lt;J$1,"",VLOOKUP($D84,支援配置!$P:$U,支援配置!T$1,FALSE))</f>
        <v>4</v>
      </c>
      <c r="K84" s="6">
        <f>IF($F84&lt;K$1,"",VLOOKUP($D84,支援配置!$P:$U,支援配置!U$1,FALSE))</f>
        <v>3</v>
      </c>
      <c r="L84" s="6" t="str">
        <f>IF($F84&lt;L$1,"",VLOOKUP($D84,支援配置!$AA:$AF,支援配置!AB$1,FALSE))</f>
        <v>PEN:5</v>
      </c>
      <c r="M84" s="6" t="str">
        <f>IF($F84&lt;M$1,"",VLOOKUP($D84,支援配置!$AA:$AF,支援配置!AC$1,FALSE))</f>
        <v>BOK:5</v>
      </c>
      <c r="N84" s="6" t="str">
        <f>IF($F84&lt;N$1,"",VLOOKUP($D84,支援配置!$AA:$AF,支援配置!AD$1,FALSE))</f>
        <v>CRI:5</v>
      </c>
      <c r="O84" s="6" t="str">
        <f>IF($F84&lt;O$1,"",VLOOKUP($D84,支援配置!$AA:$AF,支援配置!AE$1,FALSE))</f>
        <v>TUF:5</v>
      </c>
      <c r="P84" s="6" t="str">
        <f>IF($F84&lt;P$1,"",VLOOKUP($D84,支援配置!$AA:$AF,支援配置!AF$1,FALSE))</f>
        <v>PEN:5</v>
      </c>
      <c r="Q84" s="6" t="str">
        <f>_xlfn.IFNA(HLOOKUP(Q$1,IF({1;0},$G84:$K84,$L84:$P84),2,FALSE),"")</f>
        <v/>
      </c>
      <c r="R84" s="6" t="str">
        <f>_xlfn.IFNA(HLOOKUP(R$1,IF({1;0},$G84:$K84,$L84:$P84),2,FALSE),"")</f>
        <v/>
      </c>
      <c r="S84" s="6" t="str">
        <f>_xlfn.IFNA(HLOOKUP(S$1,IF({1;0},$G84:$K84,$L84:$P84),2,FALSE),"")</f>
        <v>PEN:5</v>
      </c>
      <c r="T84" s="6" t="str">
        <f>_xlfn.IFNA(HLOOKUP(T$1,IF({1;0},$G84:$K84,$L84:$P84),2,FALSE),"")</f>
        <v>TUF:5</v>
      </c>
      <c r="U84" s="6" t="str">
        <f>_xlfn.IFNA(HLOOKUP(U$1,IF({1;0},$G84:$K84,$L84:$P84),2,FALSE),"")</f>
        <v/>
      </c>
      <c r="V84" s="6" t="str">
        <f>_xlfn.IFNA(HLOOKUP(V$1,IF({1;0},$G84:$K84,$L84:$P84),2,FALSE),"")</f>
        <v>BOK:5</v>
      </c>
      <c r="W84" s="6" t="str">
        <f>_xlfn.IFNA(HLOOKUP(W$1,IF({1;0},$G84:$K84,$L84:$P84),2,FALSE),"")</f>
        <v>CRI:5</v>
      </c>
      <c r="X84" s="6" t="str">
        <f>_xlfn.IFNA(HLOOKUP(X$1,IF({1;0},$G84:$K84,$L84:$P84),2,FALSE),"")</f>
        <v/>
      </c>
      <c r="Y84" s="6" t="str">
        <f>_xlfn.IFNA(HLOOKUP(Y$1,IF({1;0},$G84:$K84,$L84:$P84),2,FALSE),"")</f>
        <v>PEN:5</v>
      </c>
    </row>
    <row r="85" spans="1:25" x14ac:dyDescent="0.15">
      <c r="A85" s="6">
        <v>77</v>
      </c>
      <c r="B85" s="6" t="str">
        <f>VLOOKUP(D85,映射!A:B,2,FALSE)</f>
        <v>麦克白</v>
      </c>
      <c r="C85" t="s">
        <v>343</v>
      </c>
      <c r="D85" s="6">
        <f t="shared" ref="D85:D88" si="4">IF(E85=0,D84+1,D84)</f>
        <v>40</v>
      </c>
      <c r="E85">
        <f t="shared" si="3"/>
        <v>0</v>
      </c>
      <c r="F85">
        <f t="shared" si="3"/>
        <v>2</v>
      </c>
      <c r="G85" s="6">
        <f>IF($F85&lt;G$1,"",VLOOKUP($D85,支援配置!$P:$U,支援配置!Q$1,FALSE))</f>
        <v>3</v>
      </c>
      <c r="H85" s="6">
        <f>IF($F85&lt;H$1,"",VLOOKUP($D85,支援配置!$P:$U,支援配置!R$1,FALSE))</f>
        <v>2</v>
      </c>
      <c r="I85" s="6" t="str">
        <f>IF($F85&lt;I$1,"",VLOOKUP($D85,支援配置!$P:$U,支援配置!S$1,FALSE))</f>
        <v/>
      </c>
      <c r="J85" s="6" t="str">
        <f>IF($F85&lt;J$1,"",VLOOKUP($D85,支援配置!$P:$U,支援配置!T$1,FALSE))</f>
        <v/>
      </c>
      <c r="K85" s="6" t="str">
        <f>IF($F85&lt;K$1,"",VLOOKUP($D85,支援配置!$P:$U,支援配置!U$1,FALSE))</f>
        <v/>
      </c>
      <c r="L85" s="6" t="str">
        <f>IF($F85&lt;L$1,"",VLOOKUP($D85,支援配置!$AA:$AF,支援配置!AB$1,FALSE))</f>
        <v>DEF_P:10</v>
      </c>
      <c r="M85" s="6" t="str">
        <f>IF($F85&lt;M$1,"",VLOOKUP($D85,支援配置!$AA:$AF,支援配置!AC$1,FALSE))</f>
        <v>BOK:5</v>
      </c>
      <c r="N85" s="6" t="str">
        <f>IF($F85&lt;N$1,"",VLOOKUP($D85,支援配置!$AA:$AF,支援配置!AD$1,FALSE))</f>
        <v/>
      </c>
      <c r="O85" s="6" t="str">
        <f>IF($F85&lt;O$1,"",VLOOKUP($D85,支援配置!$AA:$AF,支援配置!AE$1,FALSE))</f>
        <v/>
      </c>
      <c r="P85" s="6" t="str">
        <f>IF($F85&lt;P$1,"",VLOOKUP($D85,支援配置!$AA:$AF,支援配置!AF$1,FALSE))</f>
        <v/>
      </c>
      <c r="Q85" s="6" t="str">
        <f>_xlfn.IFNA(HLOOKUP(Q$1,IF({1;0},$G85:$K85,$L85:$P85),2,FALSE),"")</f>
        <v/>
      </c>
      <c r="R85" s="6" t="str">
        <f>_xlfn.IFNA(HLOOKUP(R$1,IF({1;0},$G85:$K85,$L85:$P85),2,FALSE),"")</f>
        <v>BOK:5</v>
      </c>
      <c r="S85" s="6" t="str">
        <f>_xlfn.IFNA(HLOOKUP(S$1,IF({1;0},$G85:$K85,$L85:$P85),2,FALSE),"")</f>
        <v>DEF_P:10</v>
      </c>
      <c r="T85" s="6" t="str">
        <f>_xlfn.IFNA(HLOOKUP(T$1,IF({1;0},$G85:$K85,$L85:$P85),2,FALSE),"")</f>
        <v/>
      </c>
      <c r="U85" s="6" t="str">
        <f>_xlfn.IFNA(HLOOKUP(U$1,IF({1;0},$G85:$K85,$L85:$P85),2,FALSE),"")</f>
        <v/>
      </c>
      <c r="V85" s="6" t="str">
        <f>_xlfn.IFNA(HLOOKUP(V$1,IF({1;0},$G85:$K85,$L85:$P85),2,FALSE),"")</f>
        <v/>
      </c>
      <c r="W85" s="6" t="str">
        <f>_xlfn.IFNA(HLOOKUP(W$1,IF({1;0},$G85:$K85,$L85:$P85),2,FALSE),"")</f>
        <v/>
      </c>
      <c r="X85" s="6" t="str">
        <f>_xlfn.IFNA(HLOOKUP(X$1,IF({1;0},$G85:$K85,$L85:$P85),2,FALSE),"")</f>
        <v/>
      </c>
      <c r="Y85" s="6" t="str">
        <f>_xlfn.IFNA(HLOOKUP(Y$1,IF({1;0},$G85:$K85,$L85:$P85),2,FALSE),"")</f>
        <v/>
      </c>
    </row>
    <row r="86" spans="1:25" x14ac:dyDescent="0.15">
      <c r="A86" s="6">
        <v>78</v>
      </c>
      <c r="B86" s="6" t="str">
        <f>VLOOKUP(D86,映射!A:B,2,FALSE)</f>
        <v>麦克白</v>
      </c>
      <c r="C86" t="s">
        <v>343</v>
      </c>
      <c r="D86" s="6">
        <f t="shared" si="4"/>
        <v>40</v>
      </c>
      <c r="E86">
        <f t="shared" si="3"/>
        <v>1</v>
      </c>
      <c r="F86">
        <f t="shared" si="3"/>
        <v>3</v>
      </c>
      <c r="G86" s="6">
        <f>IF($F86&lt;G$1,"",VLOOKUP($D86,支援配置!$P:$U,支援配置!Q$1,FALSE))</f>
        <v>3</v>
      </c>
      <c r="H86" s="6">
        <f>IF($F86&lt;H$1,"",VLOOKUP($D86,支援配置!$P:$U,支援配置!R$1,FALSE))</f>
        <v>2</v>
      </c>
      <c r="I86" s="6">
        <f>IF($F86&lt;I$1,"",VLOOKUP($D86,支援配置!$P:$U,支援配置!S$1,FALSE))</f>
        <v>9</v>
      </c>
      <c r="J86" s="6" t="str">
        <f>IF($F86&lt;J$1,"",VLOOKUP($D86,支援配置!$P:$U,支援配置!T$1,FALSE))</f>
        <v/>
      </c>
      <c r="K86" s="6" t="str">
        <f>IF($F86&lt;K$1,"",VLOOKUP($D86,支援配置!$P:$U,支援配置!U$1,FALSE))</f>
        <v/>
      </c>
      <c r="L86" s="6" t="str">
        <f>IF($F86&lt;L$1,"",VLOOKUP($D86,支援配置!$AA:$AF,支援配置!AB$1,FALSE))</f>
        <v>DEF_P:10</v>
      </c>
      <c r="M86" s="6" t="str">
        <f>IF($F86&lt;M$1,"",VLOOKUP($D86,支援配置!$AA:$AF,支援配置!AC$1,FALSE))</f>
        <v>BOK:5</v>
      </c>
      <c r="N86" s="6" t="str">
        <f>IF($F86&lt;N$1,"",VLOOKUP($D86,支援配置!$AA:$AF,支援配置!AD$1,FALSE))</f>
        <v>ATK_P:5</v>
      </c>
      <c r="O86" s="6" t="str">
        <f>IF($F86&lt;O$1,"",VLOOKUP($D86,支援配置!$AA:$AF,支援配置!AE$1,FALSE))</f>
        <v/>
      </c>
      <c r="P86" s="6" t="str">
        <f>IF($F86&lt;P$1,"",VLOOKUP($D86,支援配置!$AA:$AF,支援配置!AF$1,FALSE))</f>
        <v/>
      </c>
      <c r="Q86" s="6" t="str">
        <f>_xlfn.IFNA(HLOOKUP(Q$1,IF({1;0},$G86:$K86,$L86:$P86),2,FALSE),"")</f>
        <v/>
      </c>
      <c r="R86" s="6" t="str">
        <f>_xlfn.IFNA(HLOOKUP(R$1,IF({1;0},$G86:$K86,$L86:$P86),2,FALSE),"")</f>
        <v>BOK:5</v>
      </c>
      <c r="S86" s="6" t="str">
        <f>_xlfn.IFNA(HLOOKUP(S$1,IF({1;0},$G86:$K86,$L86:$P86),2,FALSE),"")</f>
        <v>DEF_P:10</v>
      </c>
      <c r="T86" s="6" t="str">
        <f>_xlfn.IFNA(HLOOKUP(T$1,IF({1;0},$G86:$K86,$L86:$P86),2,FALSE),"")</f>
        <v/>
      </c>
      <c r="U86" s="6" t="str">
        <f>_xlfn.IFNA(HLOOKUP(U$1,IF({1;0},$G86:$K86,$L86:$P86),2,FALSE),"")</f>
        <v/>
      </c>
      <c r="V86" s="6" t="str">
        <f>_xlfn.IFNA(HLOOKUP(V$1,IF({1;0},$G86:$K86,$L86:$P86),2,FALSE),"")</f>
        <v/>
      </c>
      <c r="W86" s="6" t="str">
        <f>_xlfn.IFNA(HLOOKUP(W$1,IF({1;0},$G86:$K86,$L86:$P86),2,FALSE),"")</f>
        <v/>
      </c>
      <c r="X86" s="6" t="str">
        <f>_xlfn.IFNA(HLOOKUP(X$1,IF({1;0},$G86:$K86,$L86:$P86),2,FALSE),"")</f>
        <v/>
      </c>
      <c r="Y86" s="6" t="str">
        <f>_xlfn.IFNA(HLOOKUP(Y$1,IF({1;0},$G86:$K86,$L86:$P86),2,FALSE),"")</f>
        <v>ATK_P:5</v>
      </c>
    </row>
    <row r="87" spans="1:25" x14ac:dyDescent="0.15">
      <c r="A87" s="6">
        <v>79</v>
      </c>
      <c r="B87" s="6" t="str">
        <f>VLOOKUP(D87,映射!A:B,2,FALSE)</f>
        <v>麦克白</v>
      </c>
      <c r="C87" t="s">
        <v>343</v>
      </c>
      <c r="D87" s="6">
        <f t="shared" si="4"/>
        <v>40</v>
      </c>
      <c r="E87">
        <f t="shared" si="3"/>
        <v>3</v>
      </c>
      <c r="F87">
        <f t="shared" si="3"/>
        <v>4</v>
      </c>
      <c r="G87" s="6">
        <f>IF($F87&lt;G$1,"",VLOOKUP($D87,支援配置!$P:$U,支援配置!Q$1,FALSE))</f>
        <v>3</v>
      </c>
      <c r="H87" s="6">
        <f>IF($F87&lt;H$1,"",VLOOKUP($D87,支援配置!$P:$U,支援配置!R$1,FALSE))</f>
        <v>2</v>
      </c>
      <c r="I87" s="6">
        <f>IF($F87&lt;I$1,"",VLOOKUP($D87,支援配置!$P:$U,支援配置!S$1,FALSE))</f>
        <v>9</v>
      </c>
      <c r="J87" s="6">
        <f>IF($F87&lt;J$1,"",VLOOKUP($D87,支援配置!$P:$U,支援配置!T$1,FALSE))</f>
        <v>7</v>
      </c>
      <c r="K87" s="6" t="str">
        <f>IF($F87&lt;K$1,"",VLOOKUP($D87,支援配置!$P:$U,支援配置!U$1,FALSE))</f>
        <v/>
      </c>
      <c r="L87" s="6" t="str">
        <f>IF($F87&lt;L$1,"",VLOOKUP($D87,支援配置!$AA:$AF,支援配置!AB$1,FALSE))</f>
        <v>DEF_P:10</v>
      </c>
      <c r="M87" s="6" t="str">
        <f>IF($F87&lt;M$1,"",VLOOKUP($D87,支援配置!$AA:$AF,支援配置!AC$1,FALSE))</f>
        <v>BOK:5</v>
      </c>
      <c r="N87" s="6" t="str">
        <f>IF($F87&lt;N$1,"",VLOOKUP($D87,支援配置!$AA:$AF,支援配置!AD$1,FALSE))</f>
        <v>ATK_P:5</v>
      </c>
      <c r="O87" s="6" t="str">
        <f>IF($F87&lt;O$1,"",VLOOKUP($D87,支援配置!$AA:$AF,支援配置!AE$1,FALSE))</f>
        <v>BOK:5</v>
      </c>
      <c r="P87" s="6" t="str">
        <f>IF($F87&lt;P$1,"",VLOOKUP($D87,支援配置!$AA:$AF,支援配置!AF$1,FALSE))</f>
        <v/>
      </c>
      <c r="Q87" s="6" t="str">
        <f>_xlfn.IFNA(HLOOKUP(Q$1,IF({1;0},$G87:$K87,$L87:$P87),2,FALSE),"")</f>
        <v/>
      </c>
      <c r="R87" s="6" t="str">
        <f>_xlfn.IFNA(HLOOKUP(R$1,IF({1;0},$G87:$K87,$L87:$P87),2,FALSE),"")</f>
        <v>BOK:5</v>
      </c>
      <c r="S87" s="6" t="str">
        <f>_xlfn.IFNA(HLOOKUP(S$1,IF({1;0},$G87:$K87,$L87:$P87),2,FALSE),"")</f>
        <v>DEF_P:10</v>
      </c>
      <c r="T87" s="6" t="str">
        <f>_xlfn.IFNA(HLOOKUP(T$1,IF({1;0},$G87:$K87,$L87:$P87),2,FALSE),"")</f>
        <v/>
      </c>
      <c r="U87" s="6" t="str">
        <f>_xlfn.IFNA(HLOOKUP(U$1,IF({1;0},$G87:$K87,$L87:$P87),2,FALSE),"")</f>
        <v/>
      </c>
      <c r="V87" s="6" t="str">
        <f>_xlfn.IFNA(HLOOKUP(V$1,IF({1;0},$G87:$K87,$L87:$P87),2,FALSE),"")</f>
        <v/>
      </c>
      <c r="W87" s="6" t="str">
        <f>_xlfn.IFNA(HLOOKUP(W$1,IF({1;0},$G87:$K87,$L87:$P87),2,FALSE),"")</f>
        <v>BOK:5</v>
      </c>
      <c r="X87" s="6" t="str">
        <f>_xlfn.IFNA(HLOOKUP(X$1,IF({1;0},$G87:$K87,$L87:$P87),2,FALSE),"")</f>
        <v/>
      </c>
      <c r="Y87" s="6" t="str">
        <f>_xlfn.IFNA(HLOOKUP(Y$1,IF({1;0},$G87:$K87,$L87:$P87),2,FALSE),"")</f>
        <v>ATK_P:5</v>
      </c>
    </row>
    <row r="88" spans="1:25" x14ac:dyDescent="0.15">
      <c r="A88" s="6">
        <v>80</v>
      </c>
      <c r="B88" s="6" t="str">
        <f>VLOOKUP(D88,映射!A:B,2,FALSE)</f>
        <v>麦克白</v>
      </c>
      <c r="C88" t="s">
        <v>343</v>
      </c>
      <c r="D88" s="6">
        <f t="shared" si="4"/>
        <v>40</v>
      </c>
      <c r="E88">
        <f t="shared" si="3"/>
        <v>6</v>
      </c>
      <c r="F88">
        <f t="shared" si="3"/>
        <v>5</v>
      </c>
      <c r="G88" s="6">
        <f>IF($F88&lt;G$1,"",VLOOKUP($D88,支援配置!$P:$U,支援配置!Q$1,FALSE))</f>
        <v>3</v>
      </c>
      <c r="H88" s="6">
        <f>IF($F88&lt;H$1,"",VLOOKUP($D88,支援配置!$P:$U,支援配置!R$1,FALSE))</f>
        <v>2</v>
      </c>
      <c r="I88" s="6">
        <f>IF($F88&lt;I$1,"",VLOOKUP($D88,支援配置!$P:$U,支援配置!S$1,FALSE))</f>
        <v>9</v>
      </c>
      <c r="J88" s="6">
        <f>IF($F88&lt;J$1,"",VLOOKUP($D88,支援配置!$P:$U,支援配置!T$1,FALSE))</f>
        <v>7</v>
      </c>
      <c r="K88" s="6">
        <f>IF($F88&lt;K$1,"",VLOOKUP($D88,支援配置!$P:$U,支援配置!U$1,FALSE))</f>
        <v>8</v>
      </c>
      <c r="L88" s="6" t="str">
        <f>IF($F88&lt;L$1,"",VLOOKUP($D88,支援配置!$AA:$AF,支援配置!AB$1,FALSE))</f>
        <v>DEF_P:10</v>
      </c>
      <c r="M88" s="6" t="str">
        <f>IF($F88&lt;M$1,"",VLOOKUP($D88,支援配置!$AA:$AF,支援配置!AC$1,FALSE))</f>
        <v>BOK:5</v>
      </c>
      <c r="N88" s="6" t="str">
        <f>IF($F88&lt;N$1,"",VLOOKUP($D88,支援配置!$AA:$AF,支援配置!AD$1,FALSE))</f>
        <v>ATK_P:5</v>
      </c>
      <c r="O88" s="6" t="str">
        <f>IF($F88&lt;O$1,"",VLOOKUP($D88,支援配置!$AA:$AF,支援配置!AE$1,FALSE))</f>
        <v>BOK:5</v>
      </c>
      <c r="P88" s="6" t="str">
        <f>IF($F88&lt;P$1,"",VLOOKUP($D88,支援配置!$AA:$AF,支援配置!AF$1,FALSE))</f>
        <v>TUF:5</v>
      </c>
      <c r="Q88" s="6" t="str">
        <f>_xlfn.IFNA(HLOOKUP(Q$1,IF({1;0},$G88:$K88,$L88:$P88),2,FALSE),"")</f>
        <v/>
      </c>
      <c r="R88" s="6" t="str">
        <f>_xlfn.IFNA(HLOOKUP(R$1,IF({1;0},$G88:$K88,$L88:$P88),2,FALSE),"")</f>
        <v>BOK:5</v>
      </c>
      <c r="S88" s="6" t="str">
        <f>_xlfn.IFNA(HLOOKUP(S$1,IF({1;0},$G88:$K88,$L88:$P88),2,FALSE),"")</f>
        <v>DEF_P:10</v>
      </c>
      <c r="T88" s="6" t="str">
        <f>_xlfn.IFNA(HLOOKUP(T$1,IF({1;0},$G88:$K88,$L88:$P88),2,FALSE),"")</f>
        <v/>
      </c>
      <c r="U88" s="6" t="str">
        <f>_xlfn.IFNA(HLOOKUP(U$1,IF({1;0},$G88:$K88,$L88:$P88),2,FALSE),"")</f>
        <v/>
      </c>
      <c r="V88" s="6" t="str">
        <f>_xlfn.IFNA(HLOOKUP(V$1,IF({1;0},$G88:$K88,$L88:$P88),2,FALSE),"")</f>
        <v/>
      </c>
      <c r="W88" s="6" t="str">
        <f>_xlfn.IFNA(HLOOKUP(W$1,IF({1;0},$G88:$K88,$L88:$P88),2,FALSE),"")</f>
        <v>BOK:5</v>
      </c>
      <c r="X88" s="6" t="str">
        <f>_xlfn.IFNA(HLOOKUP(X$1,IF({1;0},$G88:$K88,$L88:$P88),2,FALSE),"")</f>
        <v>TUF:5</v>
      </c>
      <c r="Y88" s="6" t="str">
        <f>_xlfn.IFNA(HLOOKUP(Y$1,IF({1;0},$G88:$K88,$L88:$P88),2,FALSE),"")</f>
        <v>ATK_P:5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羁绊输出</vt:lpstr>
      <vt:lpstr>支援输出</vt:lpstr>
      <vt:lpstr>羁绊设计</vt:lpstr>
      <vt:lpstr>羁绊配置</vt:lpstr>
      <vt:lpstr>支援设计</vt:lpstr>
      <vt:lpstr>映射</vt:lpstr>
      <vt:lpstr>支援配置</vt:lpstr>
      <vt:lpstr>工作表8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2017-09-13T07:34:57Z</dcterms:created>
  <dcterms:modified xsi:type="dcterms:W3CDTF">2017-09-26T02:02:23Z</dcterms:modified>
</cp:coreProperties>
</file>